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spreadsheetml.sheetMetadata+xml" PartName="/xl/metadata.xml"/>
  <Override ContentType="application/vnd.ms-excel.person+xml" PartName="/xl/persons/perso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ms-excel.threadedcomments+xml" PartName="/xl/threadedComments/threadedComment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10.xml"/>
  <Override ContentType="application/vnd.openxmlformats-officedocument.spreadsheetml.worksheet+xml" PartName="/xl/worksheets/sheet101.xml"/>
  <Override ContentType="application/vnd.openxmlformats-officedocument.spreadsheetml.worksheet+xml" PartName="/xl/worksheets/sheet103.xml"/>
  <Override ContentType="application/vnd.openxmlformats-officedocument.spreadsheetml.worksheet+xml" PartName="/xl/worksheets/sheet105.xml"/>
  <Override ContentType="application/vnd.openxmlformats-officedocument.spreadsheetml.worksheet+xml" PartName="/xl/worksheets/sheet107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>
    <mc:Choice Requires="x15">
      <x15ac:absPath xmlns:x15ac="http://schemas.microsoft.com/office/spreadsheetml/2010/11/ac" url="C:\Users\julie.duhoux\Desktop\"/>
    </mc:Choice>
  </mc:AlternateContent>
  <xr:revisionPtr revIDLastSave="0" documentId="13_ncr:1_{38EC1D41-2D24-4E3C-936F-D0BE44DC3A9A}" xr6:coauthVersionLast="46" xr6:coauthVersionMax="46" xr10:uidLastSave="{00000000-0000-0000-0000-000000000000}"/>
  <bookViews>
    <workbookView xWindow="-108" yWindow="-108" windowWidth="23256" windowHeight="12576" tabRatio="675" activeTab="1" xr2:uid="{00000000-000D-0000-FFFF-FFFF00000000}"/>
  </bookViews>
  <sheets>
    <sheet name="Planning" sheetId="3" r:id="rId1"/>
    <sheet name="Export" sheetId="1" r:id="rId2"/>
    <sheet name="Date ouverte" sheetId="5" r:id="rId3"/>
    <sheet name="Feuil1" sheetId="4" state="hidden" r:id="rId4"/>
    <sheet name="PointerStorage" sheetId="6" state="veryHidden" r:id="rId5"/>
    <sheet name="Final_results_FX" r:id="rId25" sheetId="107"/>
    <sheet name="Final_results_SD" r:id="rId19" sheetId="101"/>
    <sheet name="Final_results_CX" r:id="rId23" sheetId="105"/>
    <sheet name="Final_results_AM" r:id="rId21" sheetId="103"/>
    <sheet name="Check_capa" sheetId="51" r:id="rId10"/>
  </sheets>
  <definedNames>
    <definedName name="_xlnm._FilterDatabase" localSheetId="2" hidden="1">'Date ouverte'!$A$1:$BD$40</definedName>
    <definedName name="_xlnm._FilterDatabase" localSheetId="1" hidden="1">Export!$A$55:$DV$1991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tc={9DDA34C0-BEEE-499C-ACD4-1FC96BE6805E}</author>
  </authors>
  <commentList>
    <comment ref="H39" authorId="0" shapeId="0" xr:uid="{9DDA34C0-BEEE-499C-ACD4-1FC96BE6805E}">
      <text>
        <t>[Threaded comment]
Your version of Excel allows you to read this threaded comment; however, any edits to it will get removed if the file is opened in a newer version of Excel. Learn more: https://go.microsoft.com/fwlink/?linkid=870924
Comment:
    x+1 où x=H9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<sst xmlns="http://schemas.openxmlformats.org/spreadsheetml/2006/main" count="30396" uniqueCount="2568">
  <si>
    <t>Reference</t>
  </si>
  <si>
    <t>Priority</t>
  </si>
  <si>
    <t>Status</t>
  </si>
  <si>
    <t>Arrival place (POD)</t>
  </si>
  <si>
    <t>Arrival status</t>
  </si>
  <si>
    <t>Departure</t>
  </si>
  <si>
    <t>Arrival</t>
  </si>
  <si>
    <t>Delivery date</t>
  </si>
  <si>
    <t>Warehouse</t>
  </si>
  <si>
    <t>Delivery status</t>
  </si>
  <si>
    <t>Forwarder (post)</t>
  </si>
  <si>
    <t>Carrier</t>
  </si>
  <si>
    <t>Service contract</t>
  </si>
  <si>
    <t>Vessel name</t>
  </si>
  <si>
    <t>Normal</t>
  </si>
  <si>
    <t>Delivery</t>
  </si>
  <si>
    <t>Le Havre (FRLEH)</t>
  </si>
  <si>
    <t>V</t>
  </si>
  <si>
    <t>Flixecourt (FX)</t>
  </si>
  <si>
    <t>Booked</t>
  </si>
  <si>
    <t>FG00609 / PILLET</t>
  </si>
  <si>
    <t>MSC / MSC</t>
  </si>
  <si>
    <t>22119-1-LT</t>
  </si>
  <si>
    <t>Croixrault (CX)</t>
  </si>
  <si>
    <t>FG00815 / SEALOGIS</t>
  </si>
  <si>
    <t>Cma-cgm / CMA</t>
  </si>
  <si>
    <t>QLHV080086</t>
  </si>
  <si>
    <t>CMA CGM ANTOINE DE ST EXUPERY</t>
  </si>
  <si>
    <t>Amiens (AM)</t>
  </si>
  <si>
    <t>Pending</t>
  </si>
  <si>
    <t>High</t>
  </si>
  <si>
    <t>LOTUS A</t>
  </si>
  <si>
    <t>HAPAG / HAPAG-LLOYD</t>
  </si>
  <si>
    <t>MR TRAQFP4 / RA 67378857</t>
  </si>
  <si>
    <t>Dunkerque (FRDKK)</t>
  </si>
  <si>
    <t>QLHV072233</t>
  </si>
  <si>
    <t>CMA CGM PALAIS ROYAL</t>
  </si>
  <si>
    <t>ONE / One</t>
  </si>
  <si>
    <t>Low</t>
  </si>
  <si>
    <t>Sandouville (SD)</t>
  </si>
  <si>
    <t>CMA CGM CONCORDE</t>
  </si>
  <si>
    <t>MR TRAQFP2 / RA 55695382</t>
  </si>
  <si>
    <t>CMA CGM LOUIS BLERIOT</t>
  </si>
  <si>
    <t>AL DAHNA EXPRESS</t>
  </si>
  <si>
    <t>COSCO JAPAN</t>
  </si>
  <si>
    <t>CMA CGM MONTMARTRE</t>
  </si>
  <si>
    <t>CMA CGM JACQUES SAADE</t>
  </si>
  <si>
    <t>Transit</t>
  </si>
  <si>
    <t>X</t>
  </si>
  <si>
    <t>CMA CGM JEAN MERMOZ</t>
  </si>
  <si>
    <t>MSC AMSTERDAM</t>
  </si>
  <si>
    <t>Fos-sur-Mer (FRFOS)</t>
  </si>
  <si>
    <t>XIN YAN TAI</t>
  </si>
  <si>
    <t>APL VANDA</t>
  </si>
  <si>
    <t>CMA CGM VASCO DE GAMA</t>
  </si>
  <si>
    <t>Flixecourt (FRFXU)</t>
  </si>
  <si>
    <t>CMA CGM GEORG FORSTER</t>
  </si>
  <si>
    <t>Loading</t>
  </si>
  <si>
    <t>OOCL ASIA</t>
  </si>
  <si>
    <t>TCKU7906549</t>
  </si>
  <si>
    <t>GAOU6065740</t>
  </si>
  <si>
    <t>CAIU7188550</t>
  </si>
  <si>
    <t>TCLU4568430</t>
  </si>
  <si>
    <t>TCNU4766598</t>
  </si>
  <si>
    <t>TDRU5090652</t>
  </si>
  <si>
    <t>TXGU7011263</t>
  </si>
  <si>
    <t>TRHU8000705</t>
  </si>
  <si>
    <t>CMAU5321944</t>
  </si>
  <si>
    <t>CMAU8444407</t>
  </si>
  <si>
    <t>SEKU6028816</t>
  </si>
  <si>
    <t>APHU6487314</t>
  </si>
  <si>
    <t>WWWU9801304</t>
  </si>
  <si>
    <t>FCIU7472035</t>
  </si>
  <si>
    <t>UACU5959839</t>
  </si>
  <si>
    <t>HLBU1082950</t>
  </si>
  <si>
    <t>TGBU9613816</t>
  </si>
  <si>
    <t>MOL TRUTH</t>
  </si>
  <si>
    <t>UACU8495182</t>
  </si>
  <si>
    <t>CAXU9301626</t>
  </si>
  <si>
    <t>UACU5445681</t>
  </si>
  <si>
    <t>HLBU2467719</t>
  </si>
  <si>
    <t>HLXU8275140</t>
  </si>
  <si>
    <t>HLXU8356875</t>
  </si>
  <si>
    <t>TCLU4147106</t>
  </si>
  <si>
    <t>UACU5823483</t>
  </si>
  <si>
    <t>TCNU5603276</t>
  </si>
  <si>
    <t>FANU1731243</t>
  </si>
  <si>
    <t>FCIU7445770</t>
  </si>
  <si>
    <t>TGBU5680009</t>
  </si>
  <si>
    <t>SEGU6729046</t>
  </si>
  <si>
    <t>TXGU7011598</t>
  </si>
  <si>
    <t>HLBU1694493</t>
  </si>
  <si>
    <t>UACU5089512</t>
  </si>
  <si>
    <t>HLBU2022087</t>
  </si>
  <si>
    <t>TCKU4366730</t>
  </si>
  <si>
    <t>HLBU1254010</t>
  </si>
  <si>
    <t>FCIU8489541</t>
  </si>
  <si>
    <t>TCNU1823190</t>
  </si>
  <si>
    <t>UACU8179245</t>
  </si>
  <si>
    <t>FANU1608218</t>
  </si>
  <si>
    <t>HLXU6521986</t>
  </si>
  <si>
    <t>CAIU4262166</t>
  </si>
  <si>
    <t>HLXU5280499</t>
  </si>
  <si>
    <t>TCLU4795330</t>
  </si>
  <si>
    <t>HLBU1783501</t>
  </si>
  <si>
    <t>UACU8457109</t>
  </si>
  <si>
    <t>CAAU5555171</t>
  </si>
  <si>
    <t>TRHU4716712</t>
  </si>
  <si>
    <t>TXGU7015206</t>
  </si>
  <si>
    <t>HLXU8156202</t>
  </si>
  <si>
    <t>UACU8554984</t>
  </si>
  <si>
    <t>UETU5092465</t>
  </si>
  <si>
    <t>TGBU5679287</t>
  </si>
  <si>
    <t>TXGU7011140</t>
  </si>
  <si>
    <t>TRLU8727713</t>
  </si>
  <si>
    <t>TLLU5269160</t>
  </si>
  <si>
    <t>TXGU7012758</t>
  </si>
  <si>
    <t>TCNU6944810</t>
  </si>
  <si>
    <t>FFAU1187291</t>
  </si>
  <si>
    <t>TRLU7128351</t>
  </si>
  <si>
    <t>FCIU2429720</t>
  </si>
  <si>
    <t>HLXU8284630</t>
  </si>
  <si>
    <t>AL ZUBARA</t>
  </si>
  <si>
    <t>BEAU4193179</t>
  </si>
  <si>
    <t>FCIU7560500</t>
  </si>
  <si>
    <t>DFSU6610431</t>
  </si>
  <si>
    <t>HLXU8559738</t>
  </si>
  <si>
    <t>HLXU6465460</t>
  </si>
  <si>
    <t>HLBU1672597</t>
  </si>
  <si>
    <t>TCLU8499050</t>
  </si>
  <si>
    <t>UACU5169958</t>
  </si>
  <si>
    <t>UACU5472901</t>
  </si>
  <si>
    <t>Lundi</t>
  </si>
  <si>
    <t>Mardi</t>
  </si>
  <si>
    <t>Mercredi</t>
  </si>
  <si>
    <t>Jeudi</t>
  </si>
  <si>
    <t>Vendredi</t>
  </si>
  <si>
    <t>nb ctn</t>
  </si>
  <si>
    <t>Capacité libre</t>
  </si>
  <si>
    <t>Arrival+2 jour</t>
  </si>
  <si>
    <t>Capacité warehouse</t>
  </si>
  <si>
    <t>Ctn Pending DLP actuelle</t>
  </si>
  <si>
    <t>Samedi</t>
  </si>
  <si>
    <t>Dimanche</t>
  </si>
  <si>
    <t>DLP actuelle</t>
  </si>
  <si>
    <t>Ctn dispo au port (ETA+2)</t>
  </si>
  <si>
    <t>Ctn Pending DLP revue</t>
  </si>
  <si>
    <t>Ctn Booked "DLC"</t>
  </si>
  <si>
    <t>DLP possible</t>
  </si>
  <si>
    <t>STO alert</t>
  </si>
  <si>
    <t>POD</t>
  </si>
  <si>
    <t>STORAGE TABLE</t>
  </si>
  <si>
    <t>-</t>
  </si>
  <si>
    <t>Nb jours</t>
  </si>
  <si>
    <t>Contactener</t>
  </si>
  <si>
    <t>STO limit</t>
  </si>
  <si>
    <t>Extra days STO</t>
  </si>
  <si>
    <t>Avg extra storage days</t>
  </si>
  <si>
    <t>Nb ctn storage alert</t>
  </si>
  <si>
    <t>% ctn storage alert</t>
  </si>
  <si>
    <t>APHU7361552</t>
  </si>
  <si>
    <t>APHU7399692</t>
  </si>
  <si>
    <t>APZU4274502</t>
  </si>
  <si>
    <t>APZU4456071</t>
  </si>
  <si>
    <t>APZU4500030</t>
  </si>
  <si>
    <t>BEAU4590725</t>
  </si>
  <si>
    <t>BEAU5084758</t>
  </si>
  <si>
    <t>BEAU5351514</t>
  </si>
  <si>
    <t>BMOU4430465</t>
  </si>
  <si>
    <t>BSIU9621480</t>
  </si>
  <si>
    <t>CAAU5501940</t>
  </si>
  <si>
    <t>CAIU8078959</t>
  </si>
  <si>
    <t>CAIU8636984</t>
  </si>
  <si>
    <t>CAIU9028084</t>
  </si>
  <si>
    <t>CAIU9675645</t>
  </si>
  <si>
    <t>CMAU4618408</t>
  </si>
  <si>
    <t>CMAU5542992</t>
  </si>
  <si>
    <t>CMAU5640941</t>
  </si>
  <si>
    <t>CMAU6961801</t>
  </si>
  <si>
    <t>CXDU1366274</t>
  </si>
  <si>
    <t>DFSU6663684</t>
  </si>
  <si>
    <t>FANU1022382</t>
  </si>
  <si>
    <t>FANU1253720</t>
  </si>
  <si>
    <t>FANU1396757</t>
  </si>
  <si>
    <t>FANU1852013</t>
  </si>
  <si>
    <t>FANU1947206</t>
  </si>
  <si>
    <t>FANU3077770</t>
  </si>
  <si>
    <t>FANU3156544</t>
  </si>
  <si>
    <t>FBIU0494365</t>
  </si>
  <si>
    <t>FBLU0165153</t>
  </si>
  <si>
    <t>FCIU7102555</t>
  </si>
  <si>
    <t>FCIU7482780</t>
  </si>
  <si>
    <t>FCIU7487781</t>
  </si>
  <si>
    <t>FDCU0037822</t>
  </si>
  <si>
    <t>FFAU1790725</t>
  </si>
  <si>
    <t>GCXU5306275</t>
  </si>
  <si>
    <t>GESU5744294</t>
  </si>
  <si>
    <t>GESU6578670</t>
  </si>
  <si>
    <t>GLDU9985737</t>
  </si>
  <si>
    <t>HAMU1044081</t>
  </si>
  <si>
    <t>HAMU1169427</t>
  </si>
  <si>
    <t>HAMU1201982</t>
  </si>
  <si>
    <t>HAMU1223976</t>
  </si>
  <si>
    <t>HAMU1304424</t>
  </si>
  <si>
    <t>HLBU1244726</t>
  </si>
  <si>
    <t>HLBU1478149</t>
  </si>
  <si>
    <t>HLBU1565602</t>
  </si>
  <si>
    <t>HLBU1977003</t>
  </si>
  <si>
    <t>HLBU2074584</t>
  </si>
  <si>
    <t>HLBU2277410</t>
  </si>
  <si>
    <t>HLBU2418669</t>
  </si>
  <si>
    <t>HLBU2495623</t>
  </si>
  <si>
    <t>HLBU2871567</t>
  </si>
  <si>
    <t>HLBU2890084</t>
  </si>
  <si>
    <t>HLBU3107070</t>
  </si>
  <si>
    <t>HLXU6535423</t>
  </si>
  <si>
    <t>HLXU6538398</t>
  </si>
  <si>
    <t>HLXU8301661</t>
  </si>
  <si>
    <t>HLXU8592192</t>
  </si>
  <si>
    <t>HLXU8594071</t>
  </si>
  <si>
    <t>SEGU5110000</t>
  </si>
  <si>
    <t>SEGU5713507</t>
  </si>
  <si>
    <t>SEGU6217570</t>
  </si>
  <si>
    <t>SEKU5889888</t>
  </si>
  <si>
    <t>SEKU6054986</t>
  </si>
  <si>
    <t>TCKU4354087</t>
  </si>
  <si>
    <t>TCLU4096035</t>
  </si>
  <si>
    <t>TCLU4198295</t>
  </si>
  <si>
    <t>TCLU5002977</t>
  </si>
  <si>
    <t>TCLU5302887</t>
  </si>
  <si>
    <t>TCLU5684590</t>
  </si>
  <si>
    <t>TCLU9745815</t>
  </si>
  <si>
    <t>TCNU1759002</t>
  </si>
  <si>
    <t>TCNU1946488</t>
  </si>
  <si>
    <t>TCNU6187002</t>
  </si>
  <si>
    <t>TCNU7112570</t>
  </si>
  <si>
    <t>TCNU7657760</t>
  </si>
  <si>
    <t>TCNU9399284</t>
  </si>
  <si>
    <t>TEMU7685632</t>
  </si>
  <si>
    <t>TGBU6116170</t>
  </si>
  <si>
    <t>TGBU6133114</t>
  </si>
  <si>
    <t>TGHU6228952</t>
  </si>
  <si>
    <t>TGHU9574270</t>
  </si>
  <si>
    <t>TRLU6631633</t>
  </si>
  <si>
    <t>TXGU7013800</t>
  </si>
  <si>
    <t>TXGU7115231</t>
  </si>
  <si>
    <t>TXGU7174023</t>
  </si>
  <si>
    <t>UACU5143892</t>
  </si>
  <si>
    <t>UACU5337500</t>
  </si>
  <si>
    <t>UACU5498716</t>
  </si>
  <si>
    <t>UACU5585533</t>
  </si>
  <si>
    <t>UACU5622236</t>
  </si>
  <si>
    <t>UACU5673697</t>
  </si>
  <si>
    <t>UACU5783550</t>
  </si>
  <si>
    <t>UACU5813382</t>
  </si>
  <si>
    <t>UACU5952813</t>
  </si>
  <si>
    <t>UACU8425652</t>
  </si>
  <si>
    <t>UETU5741918</t>
  </si>
  <si>
    <t>Sea</t>
  </si>
  <si>
    <t>MAGU5170278</t>
  </si>
  <si>
    <t>HLBU3413960</t>
  </si>
  <si>
    <t>FCIU9282245</t>
  </si>
  <si>
    <t>HLBU2113079</t>
  </si>
  <si>
    <t>HLBU1963859</t>
  </si>
  <si>
    <t>UACU8545745</t>
  </si>
  <si>
    <t>GESU6430092</t>
  </si>
  <si>
    <t>TTNU4897245</t>
  </si>
  <si>
    <t>HLBU2569454</t>
  </si>
  <si>
    <t>TCLU6091768</t>
  </si>
  <si>
    <t>SEGU5707166</t>
  </si>
  <si>
    <t>UETU5808523</t>
  </si>
  <si>
    <t>TGBU5746390</t>
  </si>
  <si>
    <t>BMOU5832582</t>
  </si>
  <si>
    <t>HLXU8192175</t>
  </si>
  <si>
    <t>TRHU4534111</t>
  </si>
  <si>
    <t>UACU8243977</t>
  </si>
  <si>
    <t>DRYU9033266</t>
  </si>
  <si>
    <t>HLBU2726785</t>
  </si>
  <si>
    <t>TCLU6422547</t>
  </si>
  <si>
    <t>TCNU8125308</t>
  </si>
  <si>
    <t>BSIU2298247</t>
  </si>
  <si>
    <t>TCLU2726639</t>
  </si>
  <si>
    <t>MUNKEBO MAERSK</t>
  </si>
  <si>
    <t>MEDU5054770</t>
  </si>
  <si>
    <t>MEDU2499930</t>
  </si>
  <si>
    <t>GESU4722515</t>
  </si>
  <si>
    <t>APHU6679560</t>
  </si>
  <si>
    <t>Freight type</t>
  </si>
  <si>
    <t>TCLU6527194</t>
  </si>
  <si>
    <t>MSMU8867099</t>
  </si>
  <si>
    <t>FBLU0126650</t>
  </si>
  <si>
    <t>HLXU5280884</t>
  </si>
  <si>
    <t>BEAU5612644</t>
  </si>
  <si>
    <t>TCKU6233551</t>
  </si>
  <si>
    <t>TXGU7124172</t>
  </si>
  <si>
    <t>CMAU5010794</t>
  </si>
  <si>
    <t>APZU4607521</t>
  </si>
  <si>
    <t>SEKU5846778</t>
  </si>
  <si>
    <t>TGCU5242285</t>
  </si>
  <si>
    <t>APZU4361778</t>
  </si>
  <si>
    <t>UACU4163343</t>
  </si>
  <si>
    <t>HLBU3464458</t>
  </si>
  <si>
    <t>FBIU0442485</t>
  </si>
  <si>
    <t>UACU3674586</t>
  </si>
  <si>
    <t>TCKU4372861</t>
  </si>
  <si>
    <t>TEMU1397120</t>
  </si>
  <si>
    <t>FCGU2244035</t>
  </si>
  <si>
    <t>FBIU0088068</t>
  </si>
  <si>
    <t>BMOU1423919</t>
  </si>
  <si>
    <t>CAIU6654253</t>
  </si>
  <si>
    <t>HLXU1409464</t>
  </si>
  <si>
    <t>CAIU2684270</t>
  </si>
  <si>
    <t>TEMU5339348</t>
  </si>
  <si>
    <t>TEMU5446583</t>
  </si>
  <si>
    <t>TRHU1770941</t>
  </si>
  <si>
    <t>UACU4071680</t>
  </si>
  <si>
    <t>CMAU5433311</t>
  </si>
  <si>
    <t>TCNU2831890</t>
  </si>
  <si>
    <t>CMAU4948863</t>
  </si>
  <si>
    <t>APHU6437376</t>
  </si>
  <si>
    <t>CMAU3310977</t>
  </si>
  <si>
    <t>APZU4763340</t>
  </si>
  <si>
    <t>TCNU7240457</t>
  </si>
  <si>
    <t>HLBU1177150</t>
  </si>
  <si>
    <t>ECMU4635310</t>
  </si>
  <si>
    <t>CMAU8322899</t>
  </si>
  <si>
    <t>TCNU1211174</t>
  </si>
  <si>
    <t>TCLU4087265</t>
  </si>
  <si>
    <t>TCNU7938427</t>
  </si>
  <si>
    <t>TCLU1478184</t>
  </si>
  <si>
    <t>CMAU3302605</t>
  </si>
  <si>
    <t>DRYU9114820</t>
  </si>
  <si>
    <t>TCKU6460318</t>
  </si>
  <si>
    <t>UETU5729316</t>
  </si>
  <si>
    <t>HLBU2173864</t>
  </si>
  <si>
    <t>CMAU8379641</t>
  </si>
  <si>
    <t>TCLU4343201</t>
  </si>
  <si>
    <t>CMAU0709027</t>
  </si>
  <si>
    <t>APZU3699668</t>
  </si>
  <si>
    <t>TGHU5041740</t>
  </si>
  <si>
    <t>CMAU8024507</t>
  </si>
  <si>
    <t>CMAU1618282</t>
  </si>
  <si>
    <t>CMAU1538150</t>
  </si>
  <si>
    <t>CMAU1148189</t>
  </si>
  <si>
    <t>CMAU0169037</t>
  </si>
  <si>
    <t>MAGU2357603</t>
  </si>
  <si>
    <t>CMAU1041884</t>
  </si>
  <si>
    <t>TCNU3626040</t>
  </si>
  <si>
    <t>APHU6855648</t>
  </si>
  <si>
    <t>CMAU5266723</t>
  </si>
  <si>
    <t>CMAU8322522</t>
  </si>
  <si>
    <t>CMAU8381340</t>
  </si>
  <si>
    <t>CMAU1731806</t>
  </si>
  <si>
    <t>CMAU1740731</t>
  </si>
  <si>
    <t>ECMU4397906</t>
  </si>
  <si>
    <t>TCKU2733800</t>
  </si>
  <si>
    <t>CMAU3072117</t>
  </si>
  <si>
    <t>CMAU9077190</t>
  </si>
  <si>
    <t>CMAU8741051</t>
  </si>
  <si>
    <t>ECMU9498191</t>
  </si>
  <si>
    <t>CMAU4821781</t>
  </si>
  <si>
    <t>CMAU5868628</t>
  </si>
  <si>
    <t>TRHU6062082</t>
  </si>
  <si>
    <t>TGHU4946436</t>
  </si>
  <si>
    <t>FFAU4401299</t>
  </si>
  <si>
    <t>CMAU1128639</t>
  </si>
  <si>
    <t>HLBU2170084</t>
  </si>
  <si>
    <t>TCLU4181902</t>
  </si>
  <si>
    <t>APHU7212836</t>
  </si>
  <si>
    <t>CMAU7128282</t>
  </si>
  <si>
    <t>TCNU5381369</t>
  </si>
  <si>
    <t>TGHU5067489</t>
  </si>
  <si>
    <t>CCLU4343890</t>
  </si>
  <si>
    <t>CMAU8149042</t>
  </si>
  <si>
    <t>STO Remaining days</t>
  </si>
  <si>
    <t>STO Date limit</t>
  </si>
  <si>
    <t>Comment ordonnancer?</t>
  </si>
  <si>
    <t>Dans le respect des délais de franchise</t>
  </si>
  <si>
    <t>Postionner le container plus tot sur un autre entrepôt</t>
  </si>
  <si>
    <t>Attention: un container ne peut etre positionné (DLP) avant ETA+2</t>
  </si>
  <si>
    <t>Pas d'entrée les jours à capacité 0 (samedi/dimanche ou autres jours férié, non dispo, etc.)</t>
  </si>
  <si>
    <t>Sur base du FIFO ETA</t>
  </si>
  <si>
    <t>Dans le respect de l'entrepot défini</t>
  </si>
  <si>
    <t>Si impossibilité de positionner dans la limite des capacités de récpetion de l'entrepot défini et dans le respect des franchises, deux solutions:</t>
  </si>
  <si>
    <t>Attendre une capacité libre dans le site concerné au-delà des franchises OU</t>
  </si>
  <si>
    <t>Créer une fonction d'optimisation des DLP pour minimiser les couts de franchise, de transfert, d'interimaire</t>
  </si>
  <si>
    <t>Doit on privilégier de changer de site (cout TIS)? Ou d'augmenter la capa (cout interimaire)? Ou de payer les franchises?</t>
  </si>
  <si>
    <t>BARZAN</t>
  </si>
  <si>
    <t>BSIU3234479</t>
  </si>
  <si>
    <t>APZU4877614</t>
  </si>
  <si>
    <t>TCNU5439157</t>
  </si>
  <si>
    <t>CMAU4139597</t>
  </si>
  <si>
    <t>UACU5367146</t>
  </si>
  <si>
    <t>APZU4243712</t>
  </si>
  <si>
    <t>SEGU5693191</t>
  </si>
  <si>
    <t>CMAU5036931</t>
  </si>
  <si>
    <t>CMAU5963991</t>
  </si>
  <si>
    <t>UACU3766131</t>
  </si>
  <si>
    <t>TTNU5187696</t>
  </si>
  <si>
    <t>UACU8198456</t>
  </si>
  <si>
    <t>CMAU4084339</t>
  </si>
  <si>
    <t>SEGU5442046</t>
  </si>
  <si>
    <t>TCNU8440700</t>
  </si>
  <si>
    <t>CMAU5764897</t>
  </si>
  <si>
    <t>HLBU1997329</t>
  </si>
  <si>
    <t>CPSU6423321</t>
  </si>
  <si>
    <t>CMAU0060236</t>
  </si>
  <si>
    <t>TGBU6236302</t>
  </si>
  <si>
    <t>FANU1262681</t>
  </si>
  <si>
    <t>HLXU5272889</t>
  </si>
  <si>
    <t>UACU8158704</t>
  </si>
  <si>
    <t>GLDU0709018</t>
  </si>
  <si>
    <t>BEAU5952135</t>
  </si>
  <si>
    <t>BEAU4096482</t>
  </si>
  <si>
    <t>TCKU1600063</t>
  </si>
  <si>
    <t>TRLU9182710</t>
  </si>
  <si>
    <t>CAIU3853400</t>
  </si>
  <si>
    <t>APHU7355591</t>
  </si>
  <si>
    <t>SEKU5809516</t>
  </si>
  <si>
    <t>SEKU6426682</t>
  </si>
  <si>
    <t>TEMU6260171</t>
  </si>
  <si>
    <t>BEAU5956249</t>
  </si>
  <si>
    <t>TCNU1102614</t>
  </si>
  <si>
    <t>ECMU9931146</t>
  </si>
  <si>
    <t>TCNU4202854</t>
  </si>
  <si>
    <t>HLBU2176694</t>
  </si>
  <si>
    <t>APHU7398042</t>
  </si>
  <si>
    <t>UACU5430022</t>
  </si>
  <si>
    <t>UACU5865473</t>
  </si>
  <si>
    <t>FDCU0076752</t>
  </si>
  <si>
    <t>APHU6514554</t>
  </si>
  <si>
    <t>SEGU6476307</t>
  </si>
  <si>
    <t>HNSU4027467</t>
  </si>
  <si>
    <t>APZU4444471</t>
  </si>
  <si>
    <t>TCLU9782212</t>
  </si>
  <si>
    <t>TRHU4932028</t>
  </si>
  <si>
    <t>HLBU1546217</t>
  </si>
  <si>
    <t>IRNU9820597</t>
  </si>
  <si>
    <t>CMAU8805813</t>
  </si>
  <si>
    <t>CMAU4650164</t>
  </si>
  <si>
    <t>DRYU9113124</t>
  </si>
  <si>
    <t>RFCU5076832</t>
  </si>
  <si>
    <t>TLLU4385308</t>
  </si>
  <si>
    <t>UACU8315193</t>
  </si>
  <si>
    <t>HLBU3257342</t>
  </si>
  <si>
    <t>ZENITH LUMOS</t>
  </si>
  <si>
    <t>HLBU2161267</t>
  </si>
  <si>
    <t>CMAU7475511</t>
  </si>
  <si>
    <t>TGHU9492906</t>
  </si>
  <si>
    <t>CARU9948474</t>
  </si>
  <si>
    <t>SEKU6042898</t>
  </si>
  <si>
    <t>TGHU9417482</t>
  </si>
  <si>
    <t>FSCU7169120</t>
  </si>
  <si>
    <t>TRHU4492079</t>
  </si>
  <si>
    <t>UACU8534041</t>
  </si>
  <si>
    <t>UACU8142776</t>
  </si>
  <si>
    <t>APHU7366580</t>
  </si>
  <si>
    <t>TLLU4315086</t>
  </si>
  <si>
    <t>HLBU1628320</t>
  </si>
  <si>
    <t>SEKU6251537</t>
  </si>
  <si>
    <t>APZU3329489</t>
  </si>
  <si>
    <t>TCLU8278341</t>
  </si>
  <si>
    <t>ECMU9726265</t>
  </si>
  <si>
    <t>GESU6326386</t>
  </si>
  <si>
    <t>CMAU8300539</t>
  </si>
  <si>
    <t>TRHU7078437</t>
  </si>
  <si>
    <t>CMAU7348245</t>
  </si>
  <si>
    <t>BEAU4093800</t>
  </si>
  <si>
    <t>TRHU8953610</t>
  </si>
  <si>
    <t>TRHU7519337</t>
  </si>
  <si>
    <t>SEGU5343399</t>
  </si>
  <si>
    <t>BMOU3138037</t>
  </si>
  <si>
    <t>GLDU7308362</t>
  </si>
  <si>
    <t>BMOU5859834</t>
  </si>
  <si>
    <t>DRYU9117665</t>
  </si>
  <si>
    <t>UACU5814922</t>
  </si>
  <si>
    <t>APHU6422041</t>
  </si>
  <si>
    <t>TRLU7116350</t>
  </si>
  <si>
    <t>TCNU7615065</t>
  </si>
  <si>
    <t>UACU8342619</t>
  </si>
  <si>
    <t>HLBU2232294</t>
  </si>
  <si>
    <t>FDCU0130880</t>
  </si>
  <si>
    <t>CMAU4872372</t>
  </si>
  <si>
    <t>TGBU6121685</t>
  </si>
  <si>
    <t>CAIU9628047</t>
  </si>
  <si>
    <t>FCIU9212211</t>
  </si>
  <si>
    <t>SEKU4534688</t>
  </si>
  <si>
    <t>CMAU5081416</t>
  </si>
  <si>
    <t>SEKU6335540</t>
  </si>
  <si>
    <t>TCNU4656266</t>
  </si>
  <si>
    <t>CNCU5502499</t>
  </si>
  <si>
    <t>CMAU4158030</t>
  </si>
  <si>
    <t>SEGU4143816</t>
  </si>
  <si>
    <t>DFSU6249838</t>
  </si>
  <si>
    <t>TGBU9925882</t>
  </si>
  <si>
    <t>CMAU7369762</t>
  </si>
  <si>
    <t>FSCU4853079</t>
  </si>
  <si>
    <t>CMAU6362362</t>
  </si>
  <si>
    <t>CMAU7506715</t>
  </si>
  <si>
    <t>UACU6060540</t>
  </si>
  <si>
    <t>TCKU6284008</t>
  </si>
  <si>
    <t>CMAU4445956</t>
  </si>
  <si>
    <t>CMAU5108517</t>
  </si>
  <si>
    <t>CMAU4467960</t>
  </si>
  <si>
    <t>TCNU6468144</t>
  </si>
  <si>
    <t>TEMU6639376</t>
  </si>
  <si>
    <t>TLLU8925298</t>
  </si>
  <si>
    <t>TCNU2958987</t>
  </si>
  <si>
    <t>TGHU9816081</t>
  </si>
  <si>
    <t>CMAU9132086</t>
  </si>
  <si>
    <t>APHU6944447</t>
  </si>
  <si>
    <t>SEKU6332747</t>
  </si>
  <si>
    <t>CMAU6400924</t>
  </si>
  <si>
    <t>FANU1856446</t>
  </si>
  <si>
    <t>CMAU5617704</t>
  </si>
  <si>
    <t>TCNU7486306</t>
  </si>
  <si>
    <t>UACU8256779</t>
  </si>
  <si>
    <t>HLBU2596911</t>
  </si>
  <si>
    <t>TCNU4136921</t>
  </si>
  <si>
    <t>APHU6886720</t>
  </si>
  <si>
    <t>TGHU9333545</t>
  </si>
  <si>
    <t>FSCU7149700</t>
  </si>
  <si>
    <t>TGHU6747095</t>
  </si>
  <si>
    <t>DRYU4218673</t>
  </si>
  <si>
    <t>TLLU8870596</t>
  </si>
  <si>
    <t>APZU3826320</t>
  </si>
  <si>
    <t>CMAU1042900</t>
  </si>
  <si>
    <t>APZU3538241</t>
  </si>
  <si>
    <t>CMAU0002040</t>
  </si>
  <si>
    <t>CMAU5608723</t>
  </si>
  <si>
    <t>TCLU4763565</t>
  </si>
  <si>
    <t>CMAU8077127</t>
  </si>
  <si>
    <t>CMAU4932872</t>
  </si>
  <si>
    <t>APZU4428721</t>
  </si>
  <si>
    <t>HLBU2451420</t>
  </si>
  <si>
    <t>TRLU4844265</t>
  </si>
  <si>
    <t>TCNU2847962</t>
  </si>
  <si>
    <t>FANU1041335</t>
  </si>
  <si>
    <t>CMAU8043852</t>
  </si>
  <si>
    <t>CMAU4796415</t>
  </si>
  <si>
    <t>CMAU5727044</t>
  </si>
  <si>
    <t>CMAU6340091</t>
  </si>
  <si>
    <t>SEKU5585308</t>
  </si>
  <si>
    <t>CMAU9014205</t>
  </si>
  <si>
    <t>DRYU4227150</t>
  </si>
  <si>
    <t>CMAU1568181</t>
  </si>
  <si>
    <t>CMAU0200092</t>
  </si>
  <si>
    <t>CMAU1761164</t>
  </si>
  <si>
    <t>APZU3641120</t>
  </si>
  <si>
    <t>CNCU1614886</t>
  </si>
  <si>
    <t>TGHU0755869</t>
  </si>
  <si>
    <t>TCLU3954490</t>
  </si>
  <si>
    <t>CMAU1840582</t>
  </si>
  <si>
    <t>CMAU6348512</t>
  </si>
  <si>
    <t>BMOU4047728</t>
  </si>
  <si>
    <t>TRHU8726257</t>
  </si>
  <si>
    <t>HLBU3238790</t>
  </si>
  <si>
    <t>CMAU8090880</t>
  </si>
  <si>
    <t>GESU6771669</t>
  </si>
  <si>
    <t>FWRU0142779</t>
  </si>
  <si>
    <t>CMAU5048362</t>
  </si>
  <si>
    <t>UESU5213687</t>
  </si>
  <si>
    <t>TGHU6307305</t>
  </si>
  <si>
    <t>TRLU7480716</t>
  </si>
  <si>
    <t>CMAU8790164</t>
  </si>
  <si>
    <t>TGHU9501593</t>
  </si>
  <si>
    <t>TGHU9532022</t>
  </si>
  <si>
    <t>TRHU8677316</t>
  </si>
  <si>
    <t>TCNU8649178</t>
  </si>
  <si>
    <t>TGHU9836534</t>
  </si>
  <si>
    <t>TCNU3767795</t>
  </si>
  <si>
    <t>CMAU8971408</t>
  </si>
  <si>
    <t>TGBU4137189</t>
  </si>
  <si>
    <t>SEGU4146230</t>
  </si>
  <si>
    <t>CMAU9582083</t>
  </si>
  <si>
    <t>CMAU4891217</t>
  </si>
  <si>
    <t>BSIU9049539</t>
  </si>
  <si>
    <t>TCLU9701680</t>
  </si>
  <si>
    <t>UACU8328647</t>
  </si>
  <si>
    <t>SEGU5841560</t>
  </si>
  <si>
    <t>TEMU6440445</t>
  </si>
  <si>
    <t>CMAU5330416</t>
  </si>
  <si>
    <t>GCXU5139692</t>
  </si>
  <si>
    <t>APZU4758507</t>
  </si>
  <si>
    <t>HLXU5398455</t>
  </si>
  <si>
    <t>UACU8285817</t>
  </si>
  <si>
    <t>TGHU6329032</t>
  </si>
  <si>
    <t>APHU7178691</t>
  </si>
  <si>
    <t>FANU3117790</t>
  </si>
  <si>
    <t>En priorisant fonction des alertes marchandise (statut d'urgence)</t>
  </si>
  <si>
    <t>Dans la limite des capacités de réception (nb ctn par jour en attendant calcul tps déchargement)</t>
  </si>
  <si>
    <t>Envoyer table des couts pour les 3 couts</t>
  </si>
  <si>
    <t>MSC LONDON</t>
  </si>
  <si>
    <t>GATU8284263</t>
  </si>
  <si>
    <t>TCNU5682608</t>
  </si>
  <si>
    <t>GESU6319113</t>
  </si>
  <si>
    <t>TIIU4068071</t>
  </si>
  <si>
    <t>FSCU7200186</t>
  </si>
  <si>
    <t>TCNU3507519</t>
  </si>
  <si>
    <t>TGHU6943884</t>
  </si>
  <si>
    <t>TCNU2844705</t>
  </si>
  <si>
    <t>TGHU5006740</t>
  </si>
  <si>
    <t>UACU8316522</t>
  </si>
  <si>
    <t>HLBU2189916</t>
  </si>
  <si>
    <t>CXSU1233346</t>
  </si>
  <si>
    <t>TGHU6300240</t>
  </si>
  <si>
    <t>SEGU5109483</t>
  </si>
  <si>
    <t>HLBU1440760</t>
  </si>
  <si>
    <t>HLBU1683694</t>
  </si>
  <si>
    <t>TIHAMA</t>
  </si>
  <si>
    <t>HLXU8450768</t>
  </si>
  <si>
    <t>HLXU5324690</t>
  </si>
  <si>
    <t>HLBU2167291</t>
  </si>
  <si>
    <t>HLBU1362138</t>
  </si>
  <si>
    <t>HLBU3318962</t>
  </si>
  <si>
    <t>UACU6005769</t>
  </si>
  <si>
    <t>GESU5795136</t>
  </si>
  <si>
    <t>TGHU5237538</t>
  </si>
  <si>
    <t>BMOU4705480</t>
  </si>
  <si>
    <t>TLLU7596562</t>
  </si>
  <si>
    <t>SEKU6488196</t>
  </si>
  <si>
    <t>TCNU5367442</t>
  </si>
  <si>
    <t>SLSU8039756</t>
  </si>
  <si>
    <t>BMOU6453351</t>
  </si>
  <si>
    <t>HLBU2532141</t>
  </si>
  <si>
    <t>TGHU8660374</t>
  </si>
  <si>
    <t>HLBU2879130</t>
  </si>
  <si>
    <t>CMAU4859766</t>
  </si>
  <si>
    <t>GESU5972479</t>
  </si>
  <si>
    <t>TLLU5035135</t>
  </si>
  <si>
    <t>FCIU8022243</t>
  </si>
  <si>
    <t>FSCU6549240</t>
  </si>
  <si>
    <t>FANU1843731</t>
  </si>
  <si>
    <t>UACU8532753</t>
  </si>
  <si>
    <t>HLBU3304110</t>
  </si>
  <si>
    <t>FSCU7155195</t>
  </si>
  <si>
    <t>FANU1166121</t>
  </si>
  <si>
    <t>CMAU7388525</t>
  </si>
  <si>
    <t>HLBU3126682</t>
  </si>
  <si>
    <t>GESU5447830</t>
  </si>
  <si>
    <t>ECMU2191644</t>
  </si>
  <si>
    <t>CMAU7121992</t>
  </si>
  <si>
    <t>HLBU3158170</t>
  </si>
  <si>
    <t>ECMU4392123</t>
  </si>
  <si>
    <t>TCLU9613465</t>
  </si>
  <si>
    <t>APZU4533861</t>
  </si>
  <si>
    <t>CMAU5442801</t>
  </si>
  <si>
    <t>SEKU5642033</t>
  </si>
  <si>
    <t>ONEU0320490</t>
  </si>
  <si>
    <t>TCNU2167918</t>
  </si>
  <si>
    <t>CMAU6745850</t>
  </si>
  <si>
    <t>APHU6567488</t>
  </si>
  <si>
    <t>TCKU6247426</t>
  </si>
  <si>
    <t>APZU4644572</t>
  </si>
  <si>
    <t>TGBU4941469</t>
  </si>
  <si>
    <t>TCNU5480211</t>
  </si>
  <si>
    <t>UACU5397285</t>
  </si>
  <si>
    <t>TCLU6424431</t>
  </si>
  <si>
    <t>FANU1423723</t>
  </si>
  <si>
    <t>FCIU7351115</t>
  </si>
  <si>
    <t>UACU5784031</t>
  </si>
  <si>
    <t>CMAU6712898</t>
  </si>
  <si>
    <t>TGBU6221410</t>
  </si>
  <si>
    <t>HLBU2242501</t>
  </si>
  <si>
    <t>AFIF</t>
  </si>
  <si>
    <t>UACU8255263</t>
  </si>
  <si>
    <t>CAIU7040706</t>
  </si>
  <si>
    <t>APZU4648963</t>
  </si>
  <si>
    <t>UACU5543121</t>
  </si>
  <si>
    <t>CLHU9053889</t>
  </si>
  <si>
    <t>HLBU1309540</t>
  </si>
  <si>
    <t>FFAU4160036</t>
  </si>
  <si>
    <t>TEMU8710811</t>
  </si>
  <si>
    <t>MEDU2321893</t>
  </si>
  <si>
    <t>CMAU0035336</t>
  </si>
  <si>
    <t>TRHU1122804</t>
  </si>
  <si>
    <t>CMAU0922011</t>
  </si>
  <si>
    <t>DFSU4219639</t>
  </si>
  <si>
    <t>TCNU4382735</t>
  </si>
  <si>
    <t>HLXU8318134</t>
  </si>
  <si>
    <t>TGBU6238820</t>
  </si>
  <si>
    <t>TTNU4168536</t>
  </si>
  <si>
    <t>CMAU4110459</t>
  </si>
  <si>
    <t>CMAU8604716</t>
  </si>
  <si>
    <t>BEAU4036610</t>
  </si>
  <si>
    <t>SPWU3001820</t>
  </si>
  <si>
    <t>HLXU8327964</t>
  </si>
  <si>
    <t>UACU5114786</t>
  </si>
  <si>
    <t>TXGU7119181</t>
  </si>
  <si>
    <t>HLXU8418302</t>
  </si>
  <si>
    <t>UASU1011987</t>
  </si>
  <si>
    <t>DFSU7105049</t>
  </si>
  <si>
    <t>UACU5329212</t>
  </si>
  <si>
    <t>BEAU4009960</t>
  </si>
  <si>
    <t>CMAU8727182</t>
  </si>
  <si>
    <t>TXGU5271702</t>
  </si>
  <si>
    <t>CMAU7154023</t>
  </si>
  <si>
    <t>ECMU9408808</t>
  </si>
  <si>
    <t>UACU5473960</t>
  </si>
  <si>
    <t>CMAU9357821</t>
  </si>
  <si>
    <t>BMOU6100518</t>
  </si>
  <si>
    <t>CMAU7781532</t>
  </si>
  <si>
    <t>CAIU7046514</t>
  </si>
  <si>
    <t>SEGU6055118</t>
  </si>
  <si>
    <t>TCNU8448701</t>
  </si>
  <si>
    <t>FANU1769784</t>
  </si>
  <si>
    <t>BMOU6630884</t>
  </si>
  <si>
    <t>TCKU6550854</t>
  </si>
  <si>
    <t>ECMU9891803</t>
  </si>
  <si>
    <t>UACU5230620</t>
  </si>
  <si>
    <t>GESU6506412</t>
  </si>
  <si>
    <t>HLBU1417668</t>
  </si>
  <si>
    <t>HLBU2253830</t>
  </si>
  <si>
    <t>CAAU5680276</t>
  </si>
  <si>
    <t>CMAU5251050</t>
  </si>
  <si>
    <t>TLLU4361163</t>
  </si>
  <si>
    <t>TGHU8867649</t>
  </si>
  <si>
    <t>TRLU7377694</t>
  </si>
  <si>
    <t>CAIU9414512</t>
  </si>
  <si>
    <t>UACU6051960</t>
  </si>
  <si>
    <t>TGHU6234301</t>
  </si>
  <si>
    <t>CMAU7076717</t>
  </si>
  <si>
    <t>FSCU8905416</t>
  </si>
  <si>
    <t>CMAU8814902</t>
  </si>
  <si>
    <t>TCLU1873450</t>
  </si>
  <si>
    <t>TGHU6187107</t>
  </si>
  <si>
    <t>DRYU9123138</t>
  </si>
  <si>
    <t>TLLU4546022</t>
  </si>
  <si>
    <t>TCNU3477857</t>
  </si>
  <si>
    <t>CMAU4225210</t>
  </si>
  <si>
    <t>FCIU9010289</t>
  </si>
  <si>
    <t>APHU6242420</t>
  </si>
  <si>
    <t>TCLU1515415</t>
  </si>
  <si>
    <t>TGHU9841525</t>
  </si>
  <si>
    <t>TRHU4834192</t>
  </si>
  <si>
    <t>CMAU9404060</t>
  </si>
  <si>
    <t>TCNU8239548</t>
  </si>
  <si>
    <t>FFAU3857601</t>
  </si>
  <si>
    <t>CMAU4343609</t>
  </si>
  <si>
    <t>MSDU7511996</t>
  </si>
  <si>
    <t>MSMU8958500</t>
  </si>
  <si>
    <t>BMOU4244917</t>
  </si>
  <si>
    <t>MSDU7472713</t>
  </si>
  <si>
    <t>MSMU5436478</t>
  </si>
  <si>
    <t>TGBU4413965</t>
  </si>
  <si>
    <t>TGHU9650792</t>
  </si>
  <si>
    <t>MSMU6990571</t>
  </si>
  <si>
    <t>MSDU8764366</t>
  </si>
  <si>
    <t>TRHU8470479</t>
  </si>
  <si>
    <t>TRLU9455029</t>
  </si>
  <si>
    <t>HLXU8469681</t>
  </si>
  <si>
    <t>TCNU7547802</t>
  </si>
  <si>
    <t>CMAU8319200</t>
  </si>
  <si>
    <t>TGBU6325251</t>
  </si>
  <si>
    <t>UACU5512408</t>
  </si>
  <si>
    <t>CMAU8177050</t>
  </si>
  <si>
    <t>CAAU5566556</t>
  </si>
  <si>
    <t>DFSU4292028</t>
  </si>
  <si>
    <t>HLXU8550793</t>
  </si>
  <si>
    <t>CMAU4472627</t>
  </si>
  <si>
    <t>CMAU6137187</t>
  </si>
  <si>
    <t>CMAU7647729</t>
  </si>
  <si>
    <t>TCNU4652790</t>
  </si>
  <si>
    <t>CMAU6451644</t>
  </si>
  <si>
    <t>TCNU2243406</t>
  </si>
  <si>
    <t>HLBU1136439</t>
  </si>
  <si>
    <t>TTNU4942051</t>
  </si>
  <si>
    <t>UACU8254903</t>
  </si>
  <si>
    <t>TRHU8950713</t>
  </si>
  <si>
    <t>DFSU7412560</t>
  </si>
  <si>
    <t>MSDU7322478</t>
  </si>
  <si>
    <t>HLXU6512876</t>
  </si>
  <si>
    <t>HLBU1816605</t>
  </si>
  <si>
    <t>TLLU8060070</t>
  </si>
  <si>
    <t>HLBU2511452</t>
  </si>
  <si>
    <t>TCLU8053160</t>
  </si>
  <si>
    <t>TXGU7080325</t>
  </si>
  <si>
    <t>FSCU8260940</t>
  </si>
  <si>
    <t>UACU5368287</t>
  </si>
  <si>
    <t>TRLU9450109</t>
  </si>
  <si>
    <t>FANU1530423</t>
  </si>
  <si>
    <t>UACU8370884</t>
  </si>
  <si>
    <t>TCLU2648290</t>
  </si>
  <si>
    <t>MSDU7569220</t>
  </si>
  <si>
    <t>BMOU6898115</t>
  </si>
  <si>
    <t>TCKU4507273</t>
  </si>
  <si>
    <t>TLLU4531779</t>
  </si>
  <si>
    <t>HLBU1134652</t>
  </si>
  <si>
    <t>TGCU5074263</t>
  </si>
  <si>
    <t>UACU5783122</t>
  </si>
  <si>
    <t>FFAU4421227</t>
  </si>
  <si>
    <t>TCNU5953588</t>
  </si>
  <si>
    <t>TCLU8087936</t>
  </si>
  <si>
    <t>SEGU5196214</t>
  </si>
  <si>
    <t>CAIU9270930</t>
  </si>
  <si>
    <t>CMAU5651078</t>
  </si>
  <si>
    <t>CMAU5520669</t>
  </si>
  <si>
    <t>TGBU4937432</t>
  </si>
  <si>
    <t>CMAU9490963</t>
  </si>
  <si>
    <t>CMAU6824028</t>
  </si>
  <si>
    <t>CAIU2516913</t>
  </si>
  <si>
    <t>TCLU7249251</t>
  </si>
  <si>
    <t>TCKU7775855</t>
  </si>
  <si>
    <t>CMAU4644731</t>
  </si>
  <si>
    <t>TCLU4109317</t>
  </si>
  <si>
    <t>APZU4381650</t>
  </si>
  <si>
    <t>CMAU8324762</t>
  </si>
  <si>
    <t>CMAU1802659</t>
  </si>
  <si>
    <t>CMAU0483027</t>
  </si>
  <si>
    <t>FCIU2518827</t>
  </si>
  <si>
    <t>TRHU2281143</t>
  </si>
  <si>
    <t>CMAU4855225</t>
  </si>
  <si>
    <t>TLLU7808553</t>
  </si>
  <si>
    <t>SEGU4660676</t>
  </si>
  <si>
    <t>CMAU4254775</t>
  </si>
  <si>
    <t>CMAU5825415</t>
  </si>
  <si>
    <t>APZU4606459</t>
  </si>
  <si>
    <t>HLBU3420491</t>
  </si>
  <si>
    <t>TRLU4114056</t>
  </si>
  <si>
    <t>FSCU9480888</t>
  </si>
  <si>
    <t>UACU5408625</t>
  </si>
  <si>
    <t>FANU1182056</t>
  </si>
  <si>
    <t>TGBU6169117</t>
  </si>
  <si>
    <t>TRHU7241462</t>
  </si>
  <si>
    <t>DFSU6386764</t>
  </si>
  <si>
    <t>TCNU8891540</t>
  </si>
  <si>
    <t>CMAU6904458</t>
  </si>
  <si>
    <t>HLXU8182768</t>
  </si>
  <si>
    <t>CMAU7382569</t>
  </si>
  <si>
    <t>HLBU1201323</t>
  </si>
  <si>
    <t>APZU4747082</t>
  </si>
  <si>
    <t>CMAU8231649</t>
  </si>
  <si>
    <t>TTNU5755055</t>
  </si>
  <si>
    <t>APZU4495400</t>
  </si>
  <si>
    <t>BEAU5218630</t>
  </si>
  <si>
    <t>APZU4876080</t>
  </si>
  <si>
    <t>CMAU5779161</t>
  </si>
  <si>
    <t>TRHU4702160</t>
  </si>
  <si>
    <t>TCNU5041327</t>
  </si>
  <si>
    <t>BEAU4846099</t>
  </si>
  <si>
    <t>TCLU8497490</t>
  </si>
  <si>
    <t>MEDU6651553</t>
  </si>
  <si>
    <t>GLDU3938403</t>
  </si>
  <si>
    <t>TCLU2084694</t>
  </si>
  <si>
    <t>FANU1937949</t>
  </si>
  <si>
    <t>TXGU6976662</t>
  </si>
  <si>
    <t>UACU5577332</t>
  </si>
  <si>
    <t>GESU6323427</t>
  </si>
  <si>
    <t>GESU5542170</t>
  </si>
  <si>
    <t>SEKU4327510</t>
  </si>
  <si>
    <t>CMAU6113930</t>
  </si>
  <si>
    <t>HLBU1154263</t>
  </si>
  <si>
    <t>HLXU6579503</t>
  </si>
  <si>
    <t>TRHU8560340</t>
  </si>
  <si>
    <t>FSCU4820286</t>
  </si>
  <si>
    <t>APHU7086390</t>
  </si>
  <si>
    <t>CAIU9185967</t>
  </si>
  <si>
    <t>TLLU4802042</t>
  </si>
  <si>
    <t>HLXU8123683</t>
  </si>
  <si>
    <t>BEAU4554060</t>
  </si>
  <si>
    <t>FCIU8489290</t>
  </si>
  <si>
    <t>CMAU4903215</t>
  </si>
  <si>
    <t>TGBU9316931</t>
  </si>
  <si>
    <t>GVCU5247325</t>
  </si>
  <si>
    <t>BMOU6701062</t>
  </si>
  <si>
    <t>TCLU6694798</t>
  </si>
  <si>
    <t>TEMU6715178</t>
  </si>
  <si>
    <t>CMAU7610801</t>
  </si>
  <si>
    <t>HLBU2223543</t>
  </si>
  <si>
    <t>UACU6049031</t>
  </si>
  <si>
    <t>CAIU9243410</t>
  </si>
  <si>
    <t>UACU5279111</t>
  </si>
  <si>
    <t>UACU5569018</t>
  </si>
  <si>
    <t>GESU6481042</t>
  </si>
  <si>
    <t>TEMU6413645</t>
  </si>
  <si>
    <t>TRHU6442436</t>
  </si>
  <si>
    <t>TCLU6548915</t>
  </si>
  <si>
    <t>CMAU6702884</t>
  </si>
  <si>
    <t>CAIU2941574</t>
  </si>
  <si>
    <t>MSCU3682256</t>
  </si>
  <si>
    <t>TEMU1731089</t>
  </si>
  <si>
    <t>CMAU4595410</t>
  </si>
  <si>
    <t>TCNU4611805</t>
  </si>
  <si>
    <t>SEGU4000414</t>
  </si>
  <si>
    <t>FCIU9431863</t>
  </si>
  <si>
    <t>UACU5462061</t>
  </si>
  <si>
    <t>CAIU9510521</t>
  </si>
  <si>
    <t>FANU3145410</t>
  </si>
  <si>
    <t>TCLU5102390</t>
  </si>
  <si>
    <t>FFAU2119049</t>
  </si>
  <si>
    <t>CAAU6068265</t>
  </si>
  <si>
    <t>CMAU7426029</t>
  </si>
  <si>
    <t>SEGU4152931</t>
  </si>
  <si>
    <t>CMAU4646396</t>
  </si>
  <si>
    <t>TCLU9432106</t>
  </si>
  <si>
    <t>UACU5426510</t>
  </si>
  <si>
    <t>FSCU9429211</t>
  </si>
  <si>
    <t>MSCU5207553</t>
  </si>
  <si>
    <t>DRYU9140032</t>
  </si>
  <si>
    <t>CMAU8795422</t>
  </si>
  <si>
    <t>ECMU9592016</t>
  </si>
  <si>
    <t>CMAU7330971</t>
  </si>
  <si>
    <t>WFHU5198182</t>
  </si>
  <si>
    <t>FCIU9376283</t>
  </si>
  <si>
    <t>FCIU8662889</t>
  </si>
  <si>
    <t>HLXU6477332</t>
  </si>
  <si>
    <t>HAMU1234728</t>
  </si>
  <si>
    <t>TCNU8009735</t>
  </si>
  <si>
    <t>HLXU8532758</t>
  </si>
  <si>
    <t>BMOU5625287</t>
  </si>
  <si>
    <t>HLBU2602228</t>
  </si>
  <si>
    <t>UACU5776308</t>
  </si>
  <si>
    <t>FCIU7224511</t>
  </si>
  <si>
    <t>TCLU8081218</t>
  </si>
  <si>
    <t>TLLU5307090</t>
  </si>
  <si>
    <t>UACU5237477</t>
  </si>
  <si>
    <t>TEMU7745583</t>
  </si>
  <si>
    <t>TCNU1272992</t>
  </si>
  <si>
    <t>MSDU7096154</t>
  </si>
  <si>
    <t>CLHU4703169</t>
  </si>
  <si>
    <t>TCKU6353074</t>
  </si>
  <si>
    <t>CMAU4772774</t>
  </si>
  <si>
    <t>APZU4457566</t>
  </si>
  <si>
    <t>GLDU7419073</t>
  </si>
  <si>
    <t>TTNU5997064</t>
  </si>
  <si>
    <t>CRSU9271437</t>
  </si>
  <si>
    <t>CMAU9317325</t>
  </si>
  <si>
    <t>DRYU4210899</t>
  </si>
  <si>
    <t>TCNU2388293</t>
  </si>
  <si>
    <t>CMAU6623790</t>
  </si>
  <si>
    <t>HLBU2167408</t>
  </si>
  <si>
    <t>MSMU7795332</t>
  </si>
  <si>
    <t>UACU6038865</t>
  </si>
  <si>
    <t>TCNU2956686</t>
  </si>
  <si>
    <t>TRHU7843290</t>
  </si>
  <si>
    <t>CMAU7459423</t>
  </si>
  <si>
    <t>GLDU7523160</t>
  </si>
  <si>
    <t>UACU5398430</t>
  </si>
  <si>
    <t>UACU5593288</t>
  </si>
  <si>
    <t>TCKU6271973</t>
  </si>
  <si>
    <t>CAIU7807315</t>
  </si>
  <si>
    <t>CMAU5525660</t>
  </si>
  <si>
    <t>CLHU9067727</t>
  </si>
  <si>
    <t>MSMU7658900</t>
  </si>
  <si>
    <t>CMAU9613435</t>
  </si>
  <si>
    <t>MSCU5542952</t>
  </si>
  <si>
    <t>CRXU4651117</t>
  </si>
  <si>
    <t>FCIU8388211</t>
  </si>
  <si>
    <t>UACU5241287</t>
  </si>
  <si>
    <t>CAIU9689119</t>
  </si>
  <si>
    <t>CMAU9326841</t>
  </si>
  <si>
    <t>DFSU6055323</t>
  </si>
  <si>
    <t>DRYU9147079</t>
  </si>
  <si>
    <t>SEGU5650060</t>
  </si>
  <si>
    <t>TGBU6183769</t>
  </si>
  <si>
    <t>HLBU1878130</t>
  </si>
  <si>
    <t>BMOU4354318</t>
  </si>
  <si>
    <t>CMAU6655838</t>
  </si>
  <si>
    <t>FANU1199315</t>
  </si>
  <si>
    <t>FCIU7491415</t>
  </si>
  <si>
    <t>CAAU5681020</t>
  </si>
  <si>
    <t>FANU1826272</t>
  </si>
  <si>
    <t>GCXU5169634</t>
  </si>
  <si>
    <t>HLBU2857770</t>
  </si>
  <si>
    <t>HLXU8248274</t>
  </si>
  <si>
    <t>BMOU4042407</t>
  </si>
  <si>
    <t>UACU5365462</t>
  </si>
  <si>
    <t>FFAU1184754</t>
  </si>
  <si>
    <t>GESU6746157</t>
  </si>
  <si>
    <t>TRLU7183770</t>
  </si>
  <si>
    <t>APZU4832646</t>
  </si>
  <si>
    <t>FANU1479450</t>
  </si>
  <si>
    <t>TXGU7177104</t>
  </si>
  <si>
    <t>HLBU2222634</t>
  </si>
  <si>
    <t>BEAU6105011</t>
  </si>
  <si>
    <t>TCKU7836170</t>
  </si>
  <si>
    <t>TCLU6590875</t>
  </si>
  <si>
    <t>TCNU5691317</t>
  </si>
  <si>
    <t>TGHU6449362</t>
  </si>
  <si>
    <t>CMAU4423828</t>
  </si>
  <si>
    <t>CMAU7086839</t>
  </si>
  <si>
    <t>CARU9949300</t>
  </si>
  <si>
    <t>TCLU1523405</t>
  </si>
  <si>
    <t>CMAU7951789</t>
  </si>
  <si>
    <t>TCNU5006579</t>
  </si>
  <si>
    <t>CMAU4867191</t>
  </si>
  <si>
    <t>CAIU9684760</t>
  </si>
  <si>
    <t>CMAU6875215</t>
  </si>
  <si>
    <t>CAIU8278690</t>
  </si>
  <si>
    <t>GESU6873824</t>
  </si>
  <si>
    <t>CMAU5796261</t>
  </si>
  <si>
    <t>TLLU7705067</t>
  </si>
  <si>
    <t>CAAU6177899</t>
  </si>
  <si>
    <t>APHU6575035</t>
  </si>
  <si>
    <t>APHU6698512</t>
  </si>
  <si>
    <t>BEAU4043841</t>
  </si>
  <si>
    <t>CMAU8651533</t>
  </si>
  <si>
    <t>TRLU7191143</t>
  </si>
  <si>
    <t>CMAU4894263</t>
  </si>
  <si>
    <t>TCNU3075138</t>
  </si>
  <si>
    <t>CMAU7643404</t>
  </si>
  <si>
    <t>CMAU6224430</t>
  </si>
  <si>
    <t>TCNU8402188</t>
  </si>
  <si>
    <t>PCIU8631044</t>
  </si>
  <si>
    <t>TCNU7695040</t>
  </si>
  <si>
    <t>SEGU6433645</t>
  </si>
  <si>
    <t>TCLU5421227</t>
  </si>
  <si>
    <t>CMAU7676033</t>
  </si>
  <si>
    <t>GESU6666365</t>
  </si>
  <si>
    <t>HCIU8024989</t>
  </si>
  <si>
    <t>TEMU7540984</t>
  </si>
  <si>
    <t>HLBU2701956</t>
  </si>
  <si>
    <t>ECMU4528605</t>
  </si>
  <si>
    <t>TRLU4847789</t>
  </si>
  <si>
    <t>APZU4456030</t>
  </si>
  <si>
    <t>DFSU4209918</t>
  </si>
  <si>
    <t>TGHU4941162</t>
  </si>
  <si>
    <t>CMAU4043617</t>
  </si>
  <si>
    <t>APZU3814571</t>
  </si>
  <si>
    <t>BEAU2182410</t>
  </si>
  <si>
    <t>CMAU1218202</t>
  </si>
  <si>
    <t>CMAU1241711</t>
  </si>
  <si>
    <t>APZU3636422</t>
  </si>
  <si>
    <t>CMAU0351988</t>
  </si>
  <si>
    <t>TTNU1821170</t>
  </si>
  <si>
    <t>CMAU1575529</t>
  </si>
  <si>
    <t>CMAU9041005</t>
  </si>
  <si>
    <t>GESU6678670</t>
  </si>
  <si>
    <t>CMAU0647558</t>
  </si>
  <si>
    <t>ECMU1651257</t>
  </si>
  <si>
    <t>TCLU6723406</t>
  </si>
  <si>
    <t>TGHU9505428</t>
  </si>
  <si>
    <t>HJMU4956804</t>
  </si>
  <si>
    <t>CMAU9400888</t>
  </si>
  <si>
    <t>BEAU4154892</t>
  </si>
  <si>
    <t>CAIU9603769</t>
  </si>
  <si>
    <t>CMAU5755257</t>
  </si>
  <si>
    <t>BEAU6141620</t>
  </si>
  <si>
    <t>CMAU4277554</t>
  </si>
  <si>
    <t>GESU6637855</t>
  </si>
  <si>
    <t>FCIU7615938</t>
  </si>
  <si>
    <t>TGHU6303866</t>
  </si>
  <si>
    <t>TCLU1879037</t>
  </si>
  <si>
    <t>HLXU8183893</t>
  </si>
  <si>
    <t>FANU1608429</t>
  </si>
  <si>
    <t>UACU5949928</t>
  </si>
  <si>
    <t>TDRU8451297</t>
  </si>
  <si>
    <t>FANU1564784</t>
  </si>
  <si>
    <t>HLBU1147109</t>
  </si>
  <si>
    <t>UACU8465151</t>
  </si>
  <si>
    <t>BMOU3015109</t>
  </si>
  <si>
    <t>UACU8541544</t>
  </si>
  <si>
    <t>UACU8543423</t>
  </si>
  <si>
    <t>SEKU5997162</t>
  </si>
  <si>
    <t>ECMU9644953</t>
  </si>
  <si>
    <t>CMAU2001654</t>
  </si>
  <si>
    <t>GESU3410298</t>
  </si>
  <si>
    <t>TCNU5607899</t>
  </si>
  <si>
    <t>TRLU9457000</t>
  </si>
  <si>
    <t>MSDU7546288</t>
  </si>
  <si>
    <t>MSCU7701159</t>
  </si>
  <si>
    <t>BMOU4318157</t>
  </si>
  <si>
    <t>TEMU4855653</t>
  </si>
  <si>
    <t>TCLU9742971</t>
  </si>
  <si>
    <t>MSMU7987079</t>
  </si>
  <si>
    <t>MSMU7184462</t>
  </si>
  <si>
    <t>TEMU6667151</t>
  </si>
  <si>
    <t>CMAU8738675</t>
  </si>
  <si>
    <t>DFSU6699460</t>
  </si>
  <si>
    <t>CMAU6792240</t>
  </si>
  <si>
    <t>TCNU3238240</t>
  </si>
  <si>
    <t>TRHU8197960</t>
  </si>
  <si>
    <t>TRLU7021260</t>
  </si>
  <si>
    <t>APHU7223527</t>
  </si>
  <si>
    <t>APHU7186737</t>
  </si>
  <si>
    <t>TGHU6129219</t>
  </si>
  <si>
    <t>APZU4396199</t>
  </si>
  <si>
    <t>HLBU1075631</t>
  </si>
  <si>
    <t>HLBU2048522</t>
  </si>
  <si>
    <t>CMAU4763242</t>
  </si>
  <si>
    <t>FFAU4485181</t>
  </si>
  <si>
    <t>APHU7389842</t>
  </si>
  <si>
    <t>HLBU2809935</t>
  </si>
  <si>
    <t>UACU5232048</t>
  </si>
  <si>
    <t>CAIU8275006</t>
  </si>
  <si>
    <t>HLBU2381580</t>
  </si>
  <si>
    <t>HLBU1615616</t>
  </si>
  <si>
    <t>CAIU4368287</t>
  </si>
  <si>
    <t>GESU5923710</t>
  </si>
  <si>
    <t>SEKU6216135</t>
  </si>
  <si>
    <t>TRLU7268754</t>
  </si>
  <si>
    <t>BMOU6418197</t>
  </si>
  <si>
    <t>FANU1501786</t>
  </si>
  <si>
    <t>DLP revue</t>
  </si>
  <si>
    <t>Capacité libre par entrepôt - par date ouverte dans le planning</t>
  </si>
  <si>
    <t>Nouvelle date DLP Possible</t>
  </si>
  <si>
    <t>Journée planning "alert"</t>
  </si>
  <si>
    <t>Nb de containers en dépassement</t>
  </si>
  <si>
    <t>Column1</t>
  </si>
  <si>
    <t>Nouvelles dates possibles en fonction du planning</t>
  </si>
  <si>
    <t>Alert</t>
  </si>
  <si>
    <t>Note: Plese don't change the values of this Sheet!</t>
  </si>
  <si>
    <t>Ribbon</t>
  </si>
  <si>
    <t>Excel App</t>
  </si>
  <si>
    <t>Excel Window</t>
  </si>
  <si>
    <t>Excel Controls</t>
  </si>
  <si>
    <t>ONE TRUST</t>
  </si>
  <si>
    <t>AMFU8917875</t>
  </si>
  <si>
    <t>APHU6386026</t>
  </si>
  <si>
    <t>APHU6409327</t>
  </si>
  <si>
    <t>APHU6493750</t>
  </si>
  <si>
    <t>APHU6672626</t>
  </si>
  <si>
    <t>APHU6782325</t>
  </si>
  <si>
    <t>APHU6800440</t>
  </si>
  <si>
    <t>APHU6820786</t>
  </si>
  <si>
    <t>APHU6889186</t>
  </si>
  <si>
    <t>APHU6940987</t>
  </si>
  <si>
    <t>APHU6984326</t>
  </si>
  <si>
    <t>APHU7008524</t>
  </si>
  <si>
    <t>APHU7124144</t>
  </si>
  <si>
    <t>APHU7198281</t>
  </si>
  <si>
    <t>APHU7209792</t>
  </si>
  <si>
    <t>APZU4243630</t>
  </si>
  <si>
    <t>APZU4315480</t>
  </si>
  <si>
    <t>APZU4376989</t>
  </si>
  <si>
    <t>APZU4482189</t>
  </si>
  <si>
    <t>APZU4506280</t>
  </si>
  <si>
    <t>APZU4562751</t>
  </si>
  <si>
    <t>APZU4563228</t>
  </si>
  <si>
    <t>APZU4582927</t>
  </si>
  <si>
    <t>APZU4583076</t>
  </si>
  <si>
    <t>APZU4647627</t>
  </si>
  <si>
    <t>LE HAVRE</t>
  </si>
  <si>
    <t>APZU4694228</t>
  </si>
  <si>
    <t>APZU4708300</t>
  </si>
  <si>
    <t>APZU4734207</t>
  </si>
  <si>
    <t>APZU4735590</t>
  </si>
  <si>
    <t>APZU4740771</t>
  </si>
  <si>
    <t>APZU4909199</t>
  </si>
  <si>
    <t>BEAU4050840</t>
  </si>
  <si>
    <t>BEAU4110317</t>
  </si>
  <si>
    <t>BEAU4660695</t>
  </si>
  <si>
    <t>BEAU4781260</t>
  </si>
  <si>
    <t>BEAU4788602</t>
  </si>
  <si>
    <t>BEAU4921757</t>
  </si>
  <si>
    <t>BEAU5218559</t>
  </si>
  <si>
    <t>BEAU5998455</t>
  </si>
  <si>
    <t>BEAU6081732</t>
  </si>
  <si>
    <t>BHCU4915745</t>
  </si>
  <si>
    <t>BMOU1434359</t>
  </si>
  <si>
    <t>BMOU3073907</t>
  </si>
  <si>
    <t>BMOU4285639</t>
  </si>
  <si>
    <t>MAERSK CAMDEN</t>
  </si>
  <si>
    <t>BMOU4531877</t>
  </si>
  <si>
    <t>CMA CGM FIDELIO</t>
  </si>
  <si>
    <t>BMOU4535281</t>
  </si>
  <si>
    <t>BMOU4601022</t>
  </si>
  <si>
    <t>BMOU5386829</t>
  </si>
  <si>
    <t>AL JASRAH</t>
  </si>
  <si>
    <t>BMOU5424045</t>
  </si>
  <si>
    <t>BMOU5621553</t>
  </si>
  <si>
    <t>BMOU5629404</t>
  </si>
  <si>
    <t>BMOU6064792</t>
  </si>
  <si>
    <t>BMOU6395213</t>
  </si>
  <si>
    <t>BMOU6400855</t>
  </si>
  <si>
    <t>BMOU6609969</t>
  </si>
  <si>
    <t>BMOU6620680</t>
  </si>
  <si>
    <t>BMOU6698483</t>
  </si>
  <si>
    <t>BMOU6710547</t>
  </si>
  <si>
    <t>BMOU6714780</t>
  </si>
  <si>
    <t>BMOU6749636</t>
  </si>
  <si>
    <t>BMOU6969219</t>
  </si>
  <si>
    <t>BSIU8175086</t>
  </si>
  <si>
    <t>BSIU9627690</t>
  </si>
  <si>
    <t>CAAU6172120</t>
  </si>
  <si>
    <t>CAAU6198459</t>
  </si>
  <si>
    <t>CAAU6283566</t>
  </si>
  <si>
    <t>CAAU6321753</t>
  </si>
  <si>
    <t>CAAU6335783</t>
  </si>
  <si>
    <t>CAIU4221439</t>
  </si>
  <si>
    <t>CAIU4505610</t>
  </si>
  <si>
    <t>CAIU4981004</t>
  </si>
  <si>
    <t>CAIU7928066</t>
  </si>
  <si>
    <t>EF OLIVIA</t>
  </si>
  <si>
    <t>CAIU7956176</t>
  </si>
  <si>
    <t>CAIU8036629</t>
  </si>
  <si>
    <t>CAIU8417800</t>
  </si>
  <si>
    <t>CAIU8517434</t>
  </si>
  <si>
    <t>CAIU8537410</t>
  </si>
  <si>
    <t>CAIU8550710</t>
  </si>
  <si>
    <t>CAIU9194104</t>
  </si>
  <si>
    <t>CAIU9572919</t>
  </si>
  <si>
    <t>CAIU9604209</t>
  </si>
  <si>
    <t>CAIU9692730</t>
  </si>
  <si>
    <t>CMAU1756872</t>
  </si>
  <si>
    <t>CMAU2063770</t>
  </si>
  <si>
    <t>CMAU2146278</t>
  </si>
  <si>
    <t>CMAU3283465</t>
  </si>
  <si>
    <t>CMAU4201327</t>
  </si>
  <si>
    <t>CMAU4368567</t>
  </si>
  <si>
    <t>CMAU4370348</t>
  </si>
  <si>
    <t>CMAU4376433</t>
  </si>
  <si>
    <t>CMAU4411350</t>
  </si>
  <si>
    <t>CMAU4518179</t>
  </si>
  <si>
    <t>CMAU4600250</t>
  </si>
  <si>
    <t>CMAU4731878</t>
  </si>
  <si>
    <t>CMAU4742110</t>
  </si>
  <si>
    <t>CMAU4886904</t>
  </si>
  <si>
    <t>CMAU5361211</t>
  </si>
  <si>
    <t>CMAU5368514</t>
  </si>
  <si>
    <t>CMAU5430945</t>
  </si>
  <si>
    <t>CMAU5460066</t>
  </si>
  <si>
    <t>CMAU5519333</t>
  </si>
  <si>
    <t>CMAU5584365</t>
  </si>
  <si>
    <t>CMAU5631364</t>
  </si>
  <si>
    <t>CMAU5664270</t>
  </si>
  <si>
    <t>CMAU5850660</t>
  </si>
  <si>
    <t>CMAU5917640</t>
  </si>
  <si>
    <t>CMAU5952826</t>
  </si>
  <si>
    <t>CMAU6244009</t>
  </si>
  <si>
    <t>CMAU6311426</t>
  </si>
  <si>
    <t>CMAU6381779</t>
  </si>
  <si>
    <t>CMAU6453354</t>
  </si>
  <si>
    <t>CMAU6521633</t>
  </si>
  <si>
    <t>CMAU6572142</t>
  </si>
  <si>
    <t>CMAU6665991</t>
  </si>
  <si>
    <t>CMAU6750476</t>
  </si>
  <si>
    <t>CMAU6770066</t>
  </si>
  <si>
    <t>CMAU6796796</t>
  </si>
  <si>
    <t>CMAU7038091</t>
  </si>
  <si>
    <t>CMAU7047637</t>
  </si>
  <si>
    <t>CMAU7063031</t>
  </si>
  <si>
    <t>CMAU7080569</t>
  </si>
  <si>
    <t>CMAU7119418</t>
  </si>
  <si>
    <t>CMAU7165727</t>
  </si>
  <si>
    <t>CMAU7181570</t>
  </si>
  <si>
    <t>CMAU7286035</t>
  </si>
  <si>
    <t>CMAU7287453</t>
  </si>
  <si>
    <t>CMAU7289060</t>
  </si>
  <si>
    <t>CMAU7304123</t>
  </si>
  <si>
    <t>CMAU7316947</t>
  </si>
  <si>
    <t>CMAU7356955</t>
  </si>
  <si>
    <t>CMAU7433096</t>
  </si>
  <si>
    <t>PUSAN C</t>
  </si>
  <si>
    <t>CMAU7530630</t>
  </si>
  <si>
    <t>CMAU7569138</t>
  </si>
  <si>
    <t>CMAU7577787</t>
  </si>
  <si>
    <t>CMAU7608830</t>
  </si>
  <si>
    <t>CMAU7691866</t>
  </si>
  <si>
    <t>CMAU7735310</t>
  </si>
  <si>
    <t>CMAU7859646</t>
  </si>
  <si>
    <t>CMAU7912268</t>
  </si>
  <si>
    <t>CMAU7937944</t>
  </si>
  <si>
    <t>CMAU8061270</t>
  </si>
  <si>
    <t>CMAU8061769</t>
  </si>
  <si>
    <t>CMAU8091300</t>
  </si>
  <si>
    <t>CMAU8188028</t>
  </si>
  <si>
    <t>CMAU8212227</t>
  </si>
  <si>
    <t>CMAU8264730</t>
  </si>
  <si>
    <t>CMAU8276469</t>
  </si>
  <si>
    <t>CMAU8338149</t>
  </si>
  <si>
    <t>CMAU8410578</t>
  </si>
  <si>
    <t>CMAU8435771</t>
  </si>
  <si>
    <t>CMAU8475917</t>
  </si>
  <si>
    <t>CMAU8498609</t>
  </si>
  <si>
    <t>CMAU8583589</t>
  </si>
  <si>
    <t>CMAU8652967</t>
  </si>
  <si>
    <t>CMAU8806960</t>
  </si>
  <si>
    <t>CMAU8903770</t>
  </si>
  <si>
    <t>CMAU9059982</t>
  </si>
  <si>
    <t>CMAU9165480</t>
  </si>
  <si>
    <t>CMAU9180700</t>
  </si>
  <si>
    <t>CMAU9554332</t>
  </si>
  <si>
    <t>CRSU9285981</t>
  </si>
  <si>
    <t>CRSU9336121</t>
  </si>
  <si>
    <t>CRSU9361192</t>
  </si>
  <si>
    <t>CXDU2165783</t>
  </si>
  <si>
    <t>DRYU4034423</t>
  </si>
  <si>
    <t>DRYU4050044</t>
  </si>
  <si>
    <t>DRYU4179643</t>
  </si>
  <si>
    <t>DRYU9382653</t>
  </si>
  <si>
    <t>ECMU4444206</t>
  </si>
  <si>
    <t>ECMU4528014</t>
  </si>
  <si>
    <t>ECMU4611387</t>
  </si>
  <si>
    <t>ECMU4631742</t>
  </si>
  <si>
    <t>ECMU4660503</t>
  </si>
  <si>
    <t>ECMU9872233</t>
  </si>
  <si>
    <t>ECMU9876331</t>
  </si>
  <si>
    <t>ECMU9935985</t>
  </si>
  <si>
    <t>FANU1054538</t>
  </si>
  <si>
    <t>FANU1080012</t>
  </si>
  <si>
    <t>FANU1095440</t>
  </si>
  <si>
    <t>FANU1292156</t>
  </si>
  <si>
    <t>FANU1410541</t>
  </si>
  <si>
    <t>FANU1426316</t>
  </si>
  <si>
    <t>FANU1459454</t>
  </si>
  <si>
    <t>FANU1489021</t>
  </si>
  <si>
    <t>FANU1503705</t>
  </si>
  <si>
    <t>FANU1519928</t>
  </si>
  <si>
    <t>FANU1533398</t>
  </si>
  <si>
    <t>FANU1686680</t>
  </si>
  <si>
    <t>FANU1742633</t>
  </si>
  <si>
    <t>FANU1809871</t>
  </si>
  <si>
    <t>FANU1829306</t>
  </si>
  <si>
    <t>FANU1836814</t>
  </si>
  <si>
    <t>FANU3050491</t>
  </si>
  <si>
    <t>FANU3062532</t>
  </si>
  <si>
    <t>FANU3092028</t>
  </si>
  <si>
    <t>FBIU0121422</t>
  </si>
  <si>
    <t>FCIU3030713</t>
  </si>
  <si>
    <t>FCIU7349062</t>
  </si>
  <si>
    <t>FCIU7468502</t>
  </si>
  <si>
    <t>FCIU8170195</t>
  </si>
  <si>
    <t>FCIU8501082</t>
  </si>
  <si>
    <t>FCIU8501570</t>
  </si>
  <si>
    <t>FCIU8543811</t>
  </si>
  <si>
    <t>FCIU8775313</t>
  </si>
  <si>
    <t>FCIU9224064</t>
  </si>
  <si>
    <t>FCIU9286024</t>
  </si>
  <si>
    <t>FCIU9370840</t>
  </si>
  <si>
    <t>FDCU0003036</t>
  </si>
  <si>
    <t>FDCU0005656</t>
  </si>
  <si>
    <t>ZEUS LUMOS</t>
  </si>
  <si>
    <t>FDCU0299890</t>
  </si>
  <si>
    <t>FDCU0313469</t>
  </si>
  <si>
    <t>FFAU2851018</t>
  </si>
  <si>
    <t>FFAU4049763</t>
  </si>
  <si>
    <t>FFAU4210008</t>
  </si>
  <si>
    <t>FFAU4210862</t>
  </si>
  <si>
    <t>FFAU4222415</t>
  </si>
  <si>
    <t>FFAU4225008</t>
  </si>
  <si>
    <t>FFAU4345894</t>
  </si>
  <si>
    <t>FFAU4919971</t>
  </si>
  <si>
    <t>FSCU4631298</t>
  </si>
  <si>
    <t>FSCU7090812</t>
  </si>
  <si>
    <t>FSCU7148848</t>
  </si>
  <si>
    <t>FSCU7163971</t>
  </si>
  <si>
    <t>FSCU7236574</t>
  </si>
  <si>
    <t>FSCU8255711</t>
  </si>
  <si>
    <t>FSCU8330585</t>
  </si>
  <si>
    <t>FSCU8369123</t>
  </si>
  <si>
    <t>FSCU8385187</t>
  </si>
  <si>
    <t>FTAU1469646</t>
  </si>
  <si>
    <t>GCXU5137236</t>
  </si>
  <si>
    <t>GCXU5313269</t>
  </si>
  <si>
    <t>GCXU5845370</t>
  </si>
  <si>
    <t>GESU3510846</t>
  </si>
  <si>
    <t>GESU6332326</t>
  </si>
  <si>
    <t>GESU6907360</t>
  </si>
  <si>
    <t>GLDU7454182</t>
  </si>
  <si>
    <t>GLDU9885147</t>
  </si>
  <si>
    <t>GLDU9974481</t>
  </si>
  <si>
    <t>GLDU9975533</t>
  </si>
  <si>
    <t>GVDU5072581</t>
  </si>
  <si>
    <t>HAMU1197497</t>
  </si>
  <si>
    <t>HAMU1282243</t>
  </si>
  <si>
    <t>HAMU1282618</t>
  </si>
  <si>
    <t>HAMU1301528</t>
  </si>
  <si>
    <t>HLBU1083468</t>
  </si>
  <si>
    <t>HLBU1126127</t>
  </si>
  <si>
    <t>HLBU1145620</t>
  </si>
  <si>
    <t>HLBU1245070</t>
  </si>
  <si>
    <t>HLBU1286974</t>
  </si>
  <si>
    <t>HLBU1321247</t>
  </si>
  <si>
    <t>HLBU1467015</t>
  </si>
  <si>
    <t>HLBU1539769</t>
  </si>
  <si>
    <t>HLBU1553134</t>
  </si>
  <si>
    <t>HLBU1595150</t>
  </si>
  <si>
    <t>HLBU1658665</t>
  </si>
  <si>
    <t>HLBU1660132</t>
  </si>
  <si>
    <t>HLBU1669016</t>
  </si>
  <si>
    <t>HLBU1679863</t>
  </si>
  <si>
    <t>HLBU1684725</t>
  </si>
  <si>
    <t>HLBU1694209</t>
  </si>
  <si>
    <t>HLBU1717599</t>
  </si>
  <si>
    <t>HLBU1845012</t>
  </si>
  <si>
    <t>HLBU1855480</t>
  </si>
  <si>
    <t>HLBU1903021</t>
  </si>
  <si>
    <t>HLBU1905981</t>
  </si>
  <si>
    <t>HLBU1959308</t>
  </si>
  <si>
    <t>HLBU1960401</t>
  </si>
  <si>
    <t>HLBU1980584</t>
  </si>
  <si>
    <t>HLBU1982015</t>
  </si>
  <si>
    <t>HLBU1991402</t>
  </si>
  <si>
    <t>HLBU2047336</t>
  </si>
  <si>
    <t>HLBU2050690</t>
  </si>
  <si>
    <t>HLBU2063677</t>
  </si>
  <si>
    <t>HLBU2086100</t>
  </si>
  <si>
    <t>HLBU2142061</t>
  </si>
  <si>
    <t>HLBU2261862</t>
  </si>
  <si>
    <t>HLBU2300573</t>
  </si>
  <si>
    <t>HLBU2461027</t>
  </si>
  <si>
    <t>HLBU2500843</t>
  </si>
  <si>
    <t>HLBU2708781</t>
  </si>
  <si>
    <t>HLBU2800877</t>
  </si>
  <si>
    <t>HLBU2818984</t>
  </si>
  <si>
    <t>HLBU2831076</t>
  </si>
  <si>
    <t>HLBU2836798</t>
  </si>
  <si>
    <t>HLBU2900789</t>
  </si>
  <si>
    <t>HLBU3084397</t>
  </si>
  <si>
    <t>HLBU3090907</t>
  </si>
  <si>
    <t>HLBU3154431</t>
  </si>
  <si>
    <t>HLBU3201678</t>
  </si>
  <si>
    <t>HLBU3221015</t>
  </si>
  <si>
    <t>HLBU3260217</t>
  </si>
  <si>
    <t>HLBU3411720</t>
  </si>
  <si>
    <t>HLBU3424012</t>
  </si>
  <si>
    <t>HLBU3449659</t>
  </si>
  <si>
    <t>HLXU5227811</t>
  </si>
  <si>
    <t>HLXU5277690</t>
  </si>
  <si>
    <t>HLXU5364630</t>
  </si>
  <si>
    <t>HLXU5379732</t>
  </si>
  <si>
    <t>HLXU5384528</t>
  </si>
  <si>
    <t>HLXU6526490</t>
  </si>
  <si>
    <t>HLXU8012611</t>
  </si>
  <si>
    <t>HLXU8018570</t>
  </si>
  <si>
    <t>HLXU8031062</t>
  </si>
  <si>
    <t>HLXU8039567</t>
  </si>
  <si>
    <t>HLXU8132181</t>
  </si>
  <si>
    <t>HLXU8266581</t>
  </si>
  <si>
    <t>HLXU8384413</t>
  </si>
  <si>
    <t>HLXU8442926</t>
  </si>
  <si>
    <t>HLXU8477007</t>
  </si>
  <si>
    <t>HLXU8611184</t>
  </si>
  <si>
    <t>HPCU4335353</t>
  </si>
  <si>
    <t>HPCU4369348</t>
  </si>
  <si>
    <t>HPCU4369522</t>
  </si>
  <si>
    <t>INKU6518405</t>
  </si>
  <si>
    <t>MAGU5437277</t>
  </si>
  <si>
    <t>MAGU5740283</t>
  </si>
  <si>
    <t>MAGU5755302</t>
  </si>
  <si>
    <t>MEDU8031823</t>
  </si>
  <si>
    <t>MEDU8449412</t>
  </si>
  <si>
    <t>MEDU8704760</t>
  </si>
  <si>
    <t>MSDU5823845</t>
  </si>
  <si>
    <t>MSDU6316737</t>
  </si>
  <si>
    <t>MSDU8152761</t>
  </si>
  <si>
    <t>MSMU5394963</t>
  </si>
  <si>
    <t>MSMU7987335</t>
  </si>
  <si>
    <t>MSMU8783104</t>
  </si>
  <si>
    <t>MSMU8978111</t>
  </si>
  <si>
    <t>MSMU8986307</t>
  </si>
  <si>
    <t>MSNU7392027</t>
  </si>
  <si>
    <t>NIDU5215487</t>
  </si>
  <si>
    <t>PCIU9291545</t>
  </si>
  <si>
    <t>SEGU1765020</t>
  </si>
  <si>
    <t>SEGU4014130</t>
  </si>
  <si>
    <t>SEGU4617345</t>
  </si>
  <si>
    <t>SEGU4634260</t>
  </si>
  <si>
    <t>SEGU5088204</t>
  </si>
  <si>
    <t>SEGU5098096</t>
  </si>
  <si>
    <t>SEGU5102220</t>
  </si>
  <si>
    <t>SEGU5345067</t>
  </si>
  <si>
    <t>SEGU5441435</t>
  </si>
  <si>
    <t>SEGU6224080</t>
  </si>
  <si>
    <t>SEKU4304622</t>
  </si>
  <si>
    <t>SEKU5549147</t>
  </si>
  <si>
    <t>SEKU5696045</t>
  </si>
  <si>
    <t>SEKU5712402</t>
  </si>
  <si>
    <t>SEKU5746439</t>
  </si>
  <si>
    <t>SEKU5904616</t>
  </si>
  <si>
    <t>SEKU6059714</t>
  </si>
  <si>
    <t>SEKU6072383</t>
  </si>
  <si>
    <t>SEKU6255810</t>
  </si>
  <si>
    <t>SKIU9069509</t>
  </si>
  <si>
    <t>TCKU4605325</t>
  </si>
  <si>
    <t>TCKU4624536</t>
  </si>
  <si>
    <t>TCKU6259200</t>
  </si>
  <si>
    <t>TCKU6275388</t>
  </si>
  <si>
    <t>TCKU6306920</t>
  </si>
  <si>
    <t>TCKU6336499</t>
  </si>
  <si>
    <t>TCKU7823763</t>
  </si>
  <si>
    <t>TCLU1889436</t>
  </si>
  <si>
    <t>TCLU3695933</t>
  </si>
  <si>
    <t>TCLU3922744</t>
  </si>
  <si>
    <t>TCLU4109092</t>
  </si>
  <si>
    <t>TCLU4153182</t>
  </si>
  <si>
    <t>TCLU4406341</t>
  </si>
  <si>
    <t>TCLU4421069</t>
  </si>
  <si>
    <t>TCLU4455032</t>
  </si>
  <si>
    <t>TCLU4467795</t>
  </si>
  <si>
    <t>TCLU5092266</t>
  </si>
  <si>
    <t>TCLU5452038</t>
  </si>
  <si>
    <t>TCLU5498316</t>
  </si>
  <si>
    <t>TCLU5872529</t>
  </si>
  <si>
    <t>TCLU5882506</t>
  </si>
  <si>
    <t>TCLU5978948</t>
  </si>
  <si>
    <t>TCLU6500357</t>
  </si>
  <si>
    <t>TCLU6559484</t>
  </si>
  <si>
    <t>TCLU6577019</t>
  </si>
  <si>
    <t>TCLU8004042</t>
  </si>
  <si>
    <t>TCLU8081584</t>
  </si>
  <si>
    <t>TCLU8220062</t>
  </si>
  <si>
    <t>TCLU8619772</t>
  </si>
  <si>
    <t>TCLU8978155</t>
  </si>
  <si>
    <t>TCLU9558590</t>
  </si>
  <si>
    <t>TCNU1109434</t>
  </si>
  <si>
    <t>TCNU1183560</t>
  </si>
  <si>
    <t>TCNU1192140</t>
  </si>
  <si>
    <t>TCNU1382942</t>
  </si>
  <si>
    <t>TCNU1559745</t>
  </si>
  <si>
    <t>TCNU1671781</t>
  </si>
  <si>
    <t>TCNU2247783</t>
  </si>
  <si>
    <t>TCNU2628408</t>
  </si>
  <si>
    <t>TCNU2664621</t>
  </si>
  <si>
    <t>TCNU3511355</t>
  </si>
  <si>
    <t>TCNU4028193</t>
  </si>
  <si>
    <t>TCNU4586111</t>
  </si>
  <si>
    <t>TCNU5015673</t>
  </si>
  <si>
    <t>TCNU5046904</t>
  </si>
  <si>
    <t>TCNU5114315</t>
  </si>
  <si>
    <t>TCNU5133700</t>
  </si>
  <si>
    <t>TCNU5572745</t>
  </si>
  <si>
    <t>TCNU5606995</t>
  </si>
  <si>
    <t>TCNU5955359</t>
  </si>
  <si>
    <t>TCNU6672461</t>
  </si>
  <si>
    <t>TCNU6697541</t>
  </si>
  <si>
    <t>TCNU7223444</t>
  </si>
  <si>
    <t>TCNU7589958</t>
  </si>
  <si>
    <t>TCNU7611183</t>
  </si>
  <si>
    <t>TCNU8085993</t>
  </si>
  <si>
    <t>TCNU8473345</t>
  </si>
  <si>
    <t>TCNU8489470</t>
  </si>
  <si>
    <t>TCNU8647318</t>
  </si>
  <si>
    <t>TCNU8697601</t>
  </si>
  <si>
    <t>TCNU8966892</t>
  </si>
  <si>
    <t>TCNU9569713</t>
  </si>
  <si>
    <t>TCNU9867390</t>
  </si>
  <si>
    <t>TEMU1865236</t>
  </si>
  <si>
    <t>TEMU4215358</t>
  </si>
  <si>
    <t>TEMU6141280</t>
  </si>
  <si>
    <t>TEMU6198157</t>
  </si>
  <si>
    <t>TEMU7345777</t>
  </si>
  <si>
    <t>TEMU7390816</t>
  </si>
  <si>
    <t>TEMU7397620</t>
  </si>
  <si>
    <t>TEMU7405114</t>
  </si>
  <si>
    <t>TEMU7479544</t>
  </si>
  <si>
    <t>TEMU7532696</t>
  </si>
  <si>
    <t>TGBU4329812</t>
  </si>
  <si>
    <t>TGBU4930850</t>
  </si>
  <si>
    <t>TGBU5235765</t>
  </si>
  <si>
    <t>TGBU5238234</t>
  </si>
  <si>
    <t>TGBU5577285</t>
  </si>
  <si>
    <t>TGBU5826520</t>
  </si>
  <si>
    <t>TGBU6083292</t>
  </si>
  <si>
    <t>TGBU6189746</t>
  </si>
  <si>
    <t>TGBU6241119</t>
  </si>
  <si>
    <t>TGBU6551916</t>
  </si>
  <si>
    <t>TGBU6804146</t>
  </si>
  <si>
    <t>TGCU2059542</t>
  </si>
  <si>
    <t>TGCU5017480</t>
  </si>
  <si>
    <t>TGHU5146166</t>
  </si>
  <si>
    <t>TGHU6071673</t>
  </si>
  <si>
    <t>TGHU6354061</t>
  </si>
  <si>
    <t>TGHU6388919</t>
  </si>
  <si>
    <t>TGHU9004792</t>
  </si>
  <si>
    <t>TGHU9088704</t>
  </si>
  <si>
    <t>TGHU9240479</t>
  </si>
  <si>
    <t>TGHU9462537</t>
  </si>
  <si>
    <t>TGHU9509450</t>
  </si>
  <si>
    <t>TGHU9516443</t>
  </si>
  <si>
    <t>TGHU9584052</t>
  </si>
  <si>
    <t>TGHU9630250</t>
  </si>
  <si>
    <t>TGHU9677200</t>
  </si>
  <si>
    <t>TLLU2746823</t>
  </si>
  <si>
    <t>TLLU4223797</t>
  </si>
  <si>
    <t>TLLU4322439</t>
  </si>
  <si>
    <t>TLLU4389915</t>
  </si>
  <si>
    <t>TLLU4799123</t>
  </si>
  <si>
    <t>TLLU5198066</t>
  </si>
  <si>
    <t>TLLU5373528</t>
  </si>
  <si>
    <t>TLLU5393360</t>
  </si>
  <si>
    <t>TLLU7601036</t>
  </si>
  <si>
    <t>TLLU8843029</t>
  </si>
  <si>
    <t>TLLU8847868</t>
  </si>
  <si>
    <t>TLLU8850537</t>
  </si>
  <si>
    <t>TRHU2508685</t>
  </si>
  <si>
    <t>TRHU4558999</t>
  </si>
  <si>
    <t>TRHU4627786</t>
  </si>
  <si>
    <t>TRHU4704136</t>
  </si>
  <si>
    <t>TRHU5458546</t>
  </si>
  <si>
    <t>TRHU5887350</t>
  </si>
  <si>
    <t>TRHU6377259</t>
  </si>
  <si>
    <t>TRHU6544485</t>
  </si>
  <si>
    <t>TRHU7148508</t>
  </si>
  <si>
    <t>TRHU7172850</t>
  </si>
  <si>
    <t>TRHU7774327</t>
  </si>
  <si>
    <t>TRLU4827416</t>
  </si>
  <si>
    <t>TRLU4859584</t>
  </si>
  <si>
    <t>TRLU7241291</t>
  </si>
  <si>
    <t>TRLU7260590</t>
  </si>
  <si>
    <t>TRLU7352058</t>
  </si>
  <si>
    <t>TRLU7433123</t>
  </si>
  <si>
    <t>TRLU8730698</t>
  </si>
  <si>
    <t>TRLU8852361</t>
  </si>
  <si>
    <t>TRLU9057637</t>
  </si>
  <si>
    <t>TXGU7180900</t>
  </si>
  <si>
    <t>UACU3730186</t>
  </si>
  <si>
    <t>UACU3844888</t>
  </si>
  <si>
    <t>UACU4044180</t>
  </si>
  <si>
    <t>UACU5109060</t>
  </si>
  <si>
    <t>UACU5154095</t>
  </si>
  <si>
    <t>UACU5255697</t>
  </si>
  <si>
    <t>UACU5261180</t>
  </si>
  <si>
    <t>UACU5266731</t>
  </si>
  <si>
    <t>UACU5367716</t>
  </si>
  <si>
    <t>UACU5420153</t>
  </si>
  <si>
    <t>UACU5487060</t>
  </si>
  <si>
    <t>UACU5489057</t>
  </si>
  <si>
    <t>UACU5560833</t>
  </si>
  <si>
    <t>UACU5567756</t>
  </si>
  <si>
    <t>UACU5777773</t>
  </si>
  <si>
    <t>UACU5788021</t>
  </si>
  <si>
    <t>UACU8168512</t>
  </si>
  <si>
    <t>UACU8250209</t>
  </si>
  <si>
    <t>UACU8362467</t>
  </si>
  <si>
    <t>UACU8391104</t>
  </si>
  <si>
    <t>UACU8424189</t>
  </si>
  <si>
    <t>UACU8485076</t>
  </si>
  <si>
    <t>UACU8533723</t>
  </si>
  <si>
    <t>UACU8557828</t>
  </si>
  <si>
    <t>UASU1018702</t>
  </si>
  <si>
    <t>UASU1031670</t>
  </si>
  <si>
    <t>UASU1037786</t>
  </si>
  <si>
    <t>UETU2819714</t>
  </si>
  <si>
    <t>UETU4005785</t>
  </si>
  <si>
    <t>XINU4011339</t>
  </si>
  <si>
    <t>XINU8235240</t>
  </si>
  <si>
    <t>XTCU3696144</t>
  </si>
  <si>
    <t>Nb container en dépassement</t>
  </si>
  <si>
    <t>Capacité</t>
  </si>
  <si>
    <t>Nb de containers replacés</t>
  </si>
  <si>
    <t>Actual_DLP</t>
  </si>
  <si>
    <t>Check</t>
  </si>
  <si>
    <t>AMFU8760765</t>
  </si>
  <si>
    <t>AMFU8906844</t>
  </si>
  <si>
    <t>AMXU8862570</t>
  </si>
  <si>
    <t>APHU6421723</t>
  </si>
  <si>
    <t>ATLANTIS A</t>
  </si>
  <si>
    <t>APHU6525672</t>
  </si>
  <si>
    <t>APHU6577228</t>
  </si>
  <si>
    <t>APL MERLION</t>
  </si>
  <si>
    <t>APHU6656760</t>
  </si>
  <si>
    <t>APHU6730208</t>
  </si>
  <si>
    <t>APHU6730759</t>
  </si>
  <si>
    <t>APHU6751900</t>
  </si>
  <si>
    <t>APHU6763460</t>
  </si>
  <si>
    <t>APHU6835488</t>
  </si>
  <si>
    <t>CMA CGM LIBERTY</t>
  </si>
  <si>
    <t>APHU6837834</t>
  </si>
  <si>
    <t>APHU6900599</t>
  </si>
  <si>
    <t>APHU6914592</t>
  </si>
  <si>
    <t>APHU6956330</t>
  </si>
  <si>
    <t>APHU7063080</t>
  </si>
  <si>
    <t>APHU7136823</t>
  </si>
  <si>
    <t>APHU7196150</t>
  </si>
  <si>
    <t>APHU7203557</t>
  </si>
  <si>
    <t>APHU7277837</t>
  </si>
  <si>
    <t>APHU7320240</t>
  </si>
  <si>
    <t>APHU7324991</t>
  </si>
  <si>
    <t>APHU7382318</t>
  </si>
  <si>
    <t>APZU4270235</t>
  </si>
  <si>
    <t>APZU4316085</t>
  </si>
  <si>
    <t>APZU4429733</t>
  </si>
  <si>
    <t>APZU4606905</t>
  </si>
  <si>
    <t>APZU4613036</t>
  </si>
  <si>
    <t>APZU4675737</t>
  </si>
  <si>
    <t>APZU4752303</t>
  </si>
  <si>
    <t>APZU4758739</t>
  </si>
  <si>
    <t>ARDU4507257</t>
  </si>
  <si>
    <t>ARDU4507350</t>
  </si>
  <si>
    <t>ARDU4508171</t>
  </si>
  <si>
    <t>ARDU4508232</t>
  </si>
  <si>
    <t>ARDU4508280</t>
  </si>
  <si>
    <t>ARDU4508309</t>
  </si>
  <si>
    <t>ARDU4508335</t>
  </si>
  <si>
    <t>ARDU4508398</t>
  </si>
  <si>
    <t>BEAU4007016</t>
  </si>
  <si>
    <t>BEAU4017647</t>
  </si>
  <si>
    <t>BEAU4024559</t>
  </si>
  <si>
    <t>BEAU4048231</t>
  </si>
  <si>
    <t>BEAU4056047</t>
  </si>
  <si>
    <t>BEAU4069086</t>
  </si>
  <si>
    <t>BEAU4109086</t>
  </si>
  <si>
    <t>BEAU4126988</t>
  </si>
  <si>
    <t>BEAU4163868</t>
  </si>
  <si>
    <t>AL NEFUD</t>
  </si>
  <si>
    <t>BEAU4562410</t>
  </si>
  <si>
    <t>BEAU4646676</t>
  </si>
  <si>
    <t>BEAU4650784</t>
  </si>
  <si>
    <t>BEAU4654481</t>
  </si>
  <si>
    <t>BEAU4742812</t>
  </si>
  <si>
    <t>BEAU5618452</t>
  </si>
  <si>
    <t>BEAU5642417</t>
  </si>
  <si>
    <t>BEAU5971080</t>
  </si>
  <si>
    <t>BEAU6000134</t>
  </si>
  <si>
    <t>BHCU5019337</t>
  </si>
  <si>
    <t>BMOU3030931</t>
  </si>
  <si>
    <t>BMOU4009435</t>
  </si>
  <si>
    <t>BMOU4530633</t>
  </si>
  <si>
    <t>BMOU4752780</t>
  </si>
  <si>
    <t>BMOU4971388</t>
  </si>
  <si>
    <t>BMOU5658193</t>
  </si>
  <si>
    <t>BMOU5861683</t>
  </si>
  <si>
    <t>BMOU6101915</t>
  </si>
  <si>
    <t>BMOU6399456</t>
  </si>
  <si>
    <t>BMOU6718506</t>
  </si>
  <si>
    <t>BMOU6729136</t>
  </si>
  <si>
    <t>BMOU6732757</t>
  </si>
  <si>
    <t>BMOU6734770</t>
  </si>
  <si>
    <t>BMOU6979747</t>
  </si>
  <si>
    <t>BMOU6990957</t>
  </si>
  <si>
    <t>BSIU8229789</t>
  </si>
  <si>
    <t>BSIU9388933</t>
  </si>
  <si>
    <t>CAAU5328753</t>
  </si>
  <si>
    <t>AL DHAIL</t>
  </si>
  <si>
    <t>CAAU5509915</t>
  </si>
  <si>
    <t>CAAU6050857</t>
  </si>
  <si>
    <t>CAAU6172053</t>
  </si>
  <si>
    <t>CAAU6190421</t>
  </si>
  <si>
    <t>CAAU6194200</t>
  </si>
  <si>
    <t>CAAU6254017</t>
  </si>
  <si>
    <t>CAAU6255688</t>
  </si>
  <si>
    <t>CAIU4481014</t>
  </si>
  <si>
    <t>CAIU4517800</t>
  </si>
  <si>
    <t>CAIU7058937</t>
  </si>
  <si>
    <t>CAIU7191960</t>
  </si>
  <si>
    <t>CAIU8074552</t>
  </si>
  <si>
    <t>ONE FREEDOM</t>
  </si>
  <si>
    <t>CAIU8182270</t>
  </si>
  <si>
    <t>CAIU8357613</t>
  </si>
  <si>
    <t>CAIU8395779</t>
  </si>
  <si>
    <t>CAIU8410148</t>
  </si>
  <si>
    <t>CAIU8523000</t>
  </si>
  <si>
    <t>CAIU8875248</t>
  </si>
  <si>
    <t>CAIU9125973</t>
  </si>
  <si>
    <t>CAIU9189155</t>
  </si>
  <si>
    <t>CAIU9219497</t>
  </si>
  <si>
    <t>CAIU9282870</t>
  </si>
  <si>
    <t>CAIU9616107</t>
  </si>
  <si>
    <t>CAIU9676934</t>
  </si>
  <si>
    <t>CARU9941103</t>
  </si>
  <si>
    <t>CCLU6954667</t>
  </si>
  <si>
    <t>CLHU4502014</t>
  </si>
  <si>
    <t>MSC AMEERA III</t>
  </si>
  <si>
    <t>CLHU9128150</t>
  </si>
  <si>
    <t>CMAU0302495</t>
  </si>
  <si>
    <t>CMAU0489051</t>
  </si>
  <si>
    <t>CMAU1283506</t>
  </si>
  <si>
    <t>CMAU3003923</t>
  </si>
  <si>
    <t>CMAU4040686</t>
  </si>
  <si>
    <t>CMAU4053235</t>
  </si>
  <si>
    <t>CMAU4072410</t>
  </si>
  <si>
    <t>CMAU4139175</t>
  </si>
  <si>
    <t>CMAU4182150</t>
  </si>
  <si>
    <t>CMAU4192966</t>
  </si>
  <si>
    <t>CMAU4205132</t>
  </si>
  <si>
    <t>CMAU4206340</t>
  </si>
  <si>
    <t>CMAU4241628</t>
  </si>
  <si>
    <t>CMAU4281641</t>
  </si>
  <si>
    <t>CMAU4292121</t>
  </si>
  <si>
    <t>CMAU4315799</t>
  </si>
  <si>
    <t>CMAU4327465</t>
  </si>
  <si>
    <t>CMAU4378272</t>
  </si>
  <si>
    <t>CMAU4395834</t>
  </si>
  <si>
    <t>CMAU4443104</t>
  </si>
  <si>
    <t>CMAU4453041</t>
  </si>
  <si>
    <t>CMAU4455609</t>
  </si>
  <si>
    <t>CMAU4456354</t>
  </si>
  <si>
    <t>CMAU4525286</t>
  </si>
  <si>
    <t>CMAU4556414</t>
  </si>
  <si>
    <t>CMAU4572800</t>
  </si>
  <si>
    <t>CMAU4648969</t>
  </si>
  <si>
    <t>CMAU4679152</t>
  </si>
  <si>
    <t>CMAU4692391</t>
  </si>
  <si>
    <t>CMAU4714802</t>
  </si>
  <si>
    <t>CMAU4826314</t>
  </si>
  <si>
    <t>CMAU4869640</t>
  </si>
  <si>
    <t>CMAU4977964</t>
  </si>
  <si>
    <t>CMAU5069196</t>
  </si>
  <si>
    <t>CMAU5107491</t>
  </si>
  <si>
    <t>CMAU5181797</t>
  </si>
  <si>
    <t>CMAU5189165</t>
  </si>
  <si>
    <t>CMAU5204064</t>
  </si>
  <si>
    <t>CMAU5287916</t>
  </si>
  <si>
    <t>CMAU5347419</t>
  </si>
  <si>
    <t>CMAU5365578</t>
  </si>
  <si>
    <t>CMAU5398885</t>
  </si>
  <si>
    <t>CMAU5501870</t>
  </si>
  <si>
    <t>CMAU5504591</t>
  </si>
  <si>
    <t>CMAU5621617</t>
  </si>
  <si>
    <t>CMAU5773501</t>
  </si>
  <si>
    <t>CMAU5778057</t>
  </si>
  <si>
    <t>CMAU5809440</t>
  </si>
  <si>
    <t>CMAU5815145</t>
  </si>
  <si>
    <t>CMAU5821343</t>
  </si>
  <si>
    <t>CMAU5903210</t>
  </si>
  <si>
    <t>CMAU5937349</t>
  </si>
  <si>
    <t>CMAU5950166</t>
  </si>
  <si>
    <t>CMAU6193350</t>
  </si>
  <si>
    <t>CMAU6206797</t>
  </si>
  <si>
    <t>CMAU6269028</t>
  </si>
  <si>
    <t>CMAU6320876</t>
  </si>
  <si>
    <t>CMAU6333066</t>
  </si>
  <si>
    <t>CMAU6360349</t>
  </si>
  <si>
    <t>CMA CGM ESTELLE</t>
  </si>
  <si>
    <t>CMAU6373900</t>
  </si>
  <si>
    <t>CMAU6432834</t>
  </si>
  <si>
    <t>CMAU6510310</t>
  </si>
  <si>
    <t>CMAU6510644</t>
  </si>
  <si>
    <t>CMAU6515646</t>
  </si>
  <si>
    <t>CMAU6626125</t>
  </si>
  <si>
    <t>CMAU6628848</t>
  </si>
  <si>
    <t>CMAU6650055</t>
  </si>
  <si>
    <t>CMAU6672373</t>
  </si>
  <si>
    <t>CMAU6816110</t>
  </si>
  <si>
    <t>CMAU6848586</t>
  </si>
  <si>
    <t>CMAU6899520</t>
  </si>
  <si>
    <t>CMAU7001425</t>
  </si>
  <si>
    <t>CMAU7037351</t>
  </si>
  <si>
    <t>CMAU7039668</t>
  </si>
  <si>
    <t>CMAU7058462</t>
  </si>
  <si>
    <t>CMAU7080039</t>
  </si>
  <si>
    <t>CMAU7097392</t>
  </si>
  <si>
    <t>CMAU7099203</t>
  </si>
  <si>
    <t>CMAU7122659</t>
  </si>
  <si>
    <t>CMAU7134979</t>
  </si>
  <si>
    <t>CMAU7193396</t>
  </si>
  <si>
    <t>CMAU7273887</t>
  </si>
  <si>
    <t>A LA MARINE</t>
  </si>
  <si>
    <t>CMAU7504970</t>
  </si>
  <si>
    <t>CMAU7522845</t>
  </si>
  <si>
    <t>CMAU7531174</t>
  </si>
  <si>
    <t>CMAU7536659</t>
  </si>
  <si>
    <t>CMAU7622802</t>
  </si>
  <si>
    <t>CMAU7690284</t>
  </si>
  <si>
    <t>CMAU7774549</t>
  </si>
  <si>
    <t>CMAU7796928</t>
  </si>
  <si>
    <t>CMAU7809990</t>
  </si>
  <si>
    <t>CMAU7835644</t>
  </si>
  <si>
    <t>CMAU7858932</t>
  </si>
  <si>
    <t>CMAU7869602</t>
  </si>
  <si>
    <t>CMAU7877450</t>
  </si>
  <si>
    <t>CMAU7896296</t>
  </si>
  <si>
    <t>CMAU7907739</t>
  </si>
  <si>
    <t>CMAU7915415</t>
  </si>
  <si>
    <t>CMAU7924741</t>
  </si>
  <si>
    <t>CMAU7952471</t>
  </si>
  <si>
    <t>CMAU7990532</t>
  </si>
  <si>
    <t>CMAU7990701</t>
  </si>
  <si>
    <t>CMAU7995679</t>
  </si>
  <si>
    <t>CMAU8101711</t>
  </si>
  <si>
    <t>CMAU8132034</t>
  </si>
  <si>
    <t>CMAU8207278</t>
  </si>
  <si>
    <t>CMAU8238617</t>
  </si>
  <si>
    <t>CMAU8297625</t>
  </si>
  <si>
    <t>CMAU8303097</t>
  </si>
  <si>
    <t>CMAU8331289</t>
  </si>
  <si>
    <t>CMAU8333698</t>
  </si>
  <si>
    <t>CMAU8335371</t>
  </si>
  <si>
    <t>CMAU8339000</t>
  </si>
  <si>
    <t>CMAU8401088</t>
  </si>
  <si>
    <t>CMAU8470237</t>
  </si>
  <si>
    <t>CMAU8481611</t>
  </si>
  <si>
    <t>CMAU8583172</t>
  </si>
  <si>
    <t>CMAU8592750</t>
  </si>
  <si>
    <t>CMAU8618052</t>
  </si>
  <si>
    <t>CMAU8659112</t>
  </si>
  <si>
    <t>CMAU8698607</t>
  </si>
  <si>
    <t>CMAU8744153</t>
  </si>
  <si>
    <t>CMAU8791047</t>
  </si>
  <si>
    <t>CMAU8802877</t>
  </si>
  <si>
    <t>CMAU8831371</t>
  </si>
  <si>
    <t>CMAU8981598</t>
  </si>
  <si>
    <t>CMAU8983688</t>
  </si>
  <si>
    <t>CMAU9103513</t>
  </si>
  <si>
    <t>CMAU9113487</t>
  </si>
  <si>
    <t>CMAU9160072</t>
  </si>
  <si>
    <t>CMAU9192188</t>
  </si>
  <si>
    <t>CMAU9231237</t>
  </si>
  <si>
    <t>CMAU9237723</t>
  </si>
  <si>
    <t>CMAU9239270</t>
  </si>
  <si>
    <t>CMAU9243541</t>
  </si>
  <si>
    <t>CMAU9245225</t>
  </si>
  <si>
    <t>CMAU9285022</t>
  </si>
  <si>
    <t>CMAU9291215</t>
  </si>
  <si>
    <t>CMAU9294596</t>
  </si>
  <si>
    <t>CMAU9386033</t>
  </si>
  <si>
    <t>CMAU9401056</t>
  </si>
  <si>
    <t>CMAU9429095</t>
  </si>
  <si>
    <t>CMAU9475505</t>
  </si>
  <si>
    <t>CMAU9572629</t>
  </si>
  <si>
    <t>CMAU9572980</t>
  </si>
  <si>
    <t>CMAU9583860</t>
  </si>
  <si>
    <t>CRXU0983495</t>
  </si>
  <si>
    <t>CXDU2069645</t>
  </si>
  <si>
    <t>CXDU2130149</t>
  </si>
  <si>
    <t>CXDU2130220</t>
  </si>
  <si>
    <t>DFSU4294144</t>
  </si>
  <si>
    <t>DFSU4294490</t>
  </si>
  <si>
    <t>DFSU6364214</t>
  </si>
  <si>
    <t>DFSU6953894</t>
  </si>
  <si>
    <t>DFSU7095146</t>
  </si>
  <si>
    <t>DFSU7274542</t>
  </si>
  <si>
    <t>DFSU7292607</t>
  </si>
  <si>
    <t>DRYU4039343</t>
  </si>
  <si>
    <t>DRYU4215801</t>
  </si>
  <si>
    <t>DRYU9325057</t>
  </si>
  <si>
    <t>DRYU9335040</t>
  </si>
  <si>
    <t>DRYU9683894</t>
  </si>
  <si>
    <t>DRYU9919505</t>
  </si>
  <si>
    <t>ECMU4533005</t>
  </si>
  <si>
    <t>ECMU4566380</t>
  </si>
  <si>
    <t>ECMU9503066</t>
  </si>
  <si>
    <t>ECMU9565134</t>
  </si>
  <si>
    <t>ECMU9629521</t>
  </si>
  <si>
    <t>ECMU9692503</t>
  </si>
  <si>
    <t>ECMU9903490</t>
  </si>
  <si>
    <t>FANU1054498</t>
  </si>
  <si>
    <t>APL NEW YORK</t>
  </si>
  <si>
    <t>FANU1068594</t>
  </si>
  <si>
    <t>FANU1182800</t>
  </si>
  <si>
    <t>FANU1207093</t>
  </si>
  <si>
    <t>FANU1207658</t>
  </si>
  <si>
    <t>FANU1242880</t>
  </si>
  <si>
    <t>FANU1389887</t>
  </si>
  <si>
    <t>FANU1411949</t>
  </si>
  <si>
    <t>FANU1419770</t>
  </si>
  <si>
    <t>FANU1488920</t>
  </si>
  <si>
    <t>FANU1519337</t>
  </si>
  <si>
    <t>FANU1570920</t>
  </si>
  <si>
    <t>FANU1604320</t>
  </si>
  <si>
    <t>FANU1684049</t>
  </si>
  <si>
    <t>FANU1706580</t>
  </si>
  <si>
    <t>FANU1710955</t>
  </si>
  <si>
    <t>FANU1766070</t>
  </si>
  <si>
    <t>FANU1795130</t>
  </si>
  <si>
    <t>FANU1891257</t>
  </si>
  <si>
    <t>FANU1940264</t>
  </si>
  <si>
    <t>FANU1975316</t>
  </si>
  <si>
    <t>FANU1975980</t>
  </si>
  <si>
    <t>FANU3057813</t>
  </si>
  <si>
    <t>FANU3069898</t>
  </si>
  <si>
    <t>FANU3075801</t>
  </si>
  <si>
    <t>FANU3224551</t>
  </si>
  <si>
    <t>FCGU1670458</t>
  </si>
  <si>
    <t>FCIU7039046</t>
  </si>
  <si>
    <t>FCIU7039771</t>
  </si>
  <si>
    <t>FCIU7443818</t>
  </si>
  <si>
    <t>FCIU8169527</t>
  </si>
  <si>
    <t>FCIU8178149</t>
  </si>
  <si>
    <t>FCIU8815782</t>
  </si>
  <si>
    <t>FCIU9106858</t>
  </si>
  <si>
    <t>FCIU9211046</t>
  </si>
  <si>
    <t>FCIU9218570</t>
  </si>
  <si>
    <t>FCIU9220217</t>
  </si>
  <si>
    <t>FCIU9233220</t>
  </si>
  <si>
    <t>FCIU9369387</t>
  </si>
  <si>
    <t>FCLU9417480</t>
  </si>
  <si>
    <t>FDCU0082586</t>
  </si>
  <si>
    <t>FDCU0134191</t>
  </si>
  <si>
    <t>FDCU0178733</t>
  </si>
  <si>
    <t>FDCU0341440</t>
  </si>
  <si>
    <t>FFAU1188180</t>
  </si>
  <si>
    <t>FFAU1234069</t>
  </si>
  <si>
    <t>FFAU1239986</t>
  </si>
  <si>
    <t>FFAU1547886</t>
  </si>
  <si>
    <t>FFAU1604327</t>
  </si>
  <si>
    <t>FFAU4315858</t>
  </si>
  <si>
    <t>FFAU4365205</t>
  </si>
  <si>
    <t>FFAU4418373</t>
  </si>
  <si>
    <t>FJKU6011770</t>
  </si>
  <si>
    <t>FSCU4684718</t>
  </si>
  <si>
    <t>FSCU6782272</t>
  </si>
  <si>
    <t>FSCU7135049</t>
  </si>
  <si>
    <t>FSCU7136744</t>
  </si>
  <si>
    <t>FSCU8076790</t>
  </si>
  <si>
    <t>FSCU8387549</t>
  </si>
  <si>
    <t>FSCU8609986</t>
  </si>
  <si>
    <t>FSCU8798961</t>
  </si>
  <si>
    <t>FSCU8804220</t>
  </si>
  <si>
    <t>FSCU8992447</t>
  </si>
  <si>
    <t>FSCU8993607</t>
  </si>
  <si>
    <t>GCXU5127217</t>
  </si>
  <si>
    <t>GCXU5854113</t>
  </si>
  <si>
    <t>GESU5619224</t>
  </si>
  <si>
    <t>GESU5649574</t>
  </si>
  <si>
    <t>GESU5668701</t>
  </si>
  <si>
    <t>GESU6079898</t>
  </si>
  <si>
    <t>GESU6103401</t>
  </si>
  <si>
    <t>GESU6110139</t>
  </si>
  <si>
    <t>GESU6162575</t>
  </si>
  <si>
    <t>GESU6177410</t>
  </si>
  <si>
    <t>GESU6181533</t>
  </si>
  <si>
    <t>GESU6213862</t>
  </si>
  <si>
    <t>GESU6217699</t>
  </si>
  <si>
    <t>GESU6304941</t>
  </si>
  <si>
    <t>GESU6312612</t>
  </si>
  <si>
    <t>GESU6366049</t>
  </si>
  <si>
    <t>GESU6429893</t>
  </si>
  <si>
    <t>GESU6460461</t>
  </si>
  <si>
    <t>GESU6530933</t>
  </si>
  <si>
    <t>GESU6567892</t>
  </si>
  <si>
    <t>GESU6576554</t>
  </si>
  <si>
    <t>GESU6607470</t>
  </si>
  <si>
    <t>GESU6652206</t>
  </si>
  <si>
    <t>GESU6657810</t>
  </si>
  <si>
    <t>GESU6749120</t>
  </si>
  <si>
    <t>GESU6937195</t>
  </si>
  <si>
    <t>GLDU7164178</t>
  </si>
  <si>
    <t>GLDU7630569</t>
  </si>
  <si>
    <t>GLDU9944743</t>
  </si>
  <si>
    <t>GLDU9946941</t>
  </si>
  <si>
    <t>HAMU1185006</t>
  </si>
  <si>
    <t>HAMU1243550</t>
  </si>
  <si>
    <t>HAMU1312760</t>
  </si>
  <si>
    <t>HAMU1312923</t>
  </si>
  <si>
    <t>HAMU1329910</t>
  </si>
  <si>
    <t>HJMU4420391</t>
  </si>
  <si>
    <t>HLBU1078733</t>
  </si>
  <si>
    <t>HLBU1144136</t>
  </si>
  <si>
    <t>HLBU1158000</t>
  </si>
  <si>
    <t>HLBU1316894</t>
  </si>
  <si>
    <t>HLBU1330819</t>
  </si>
  <si>
    <t>HLBU1478489</t>
  </si>
  <si>
    <t>HLBU1527428</t>
  </si>
  <si>
    <t>HLBU1536749</t>
  </si>
  <si>
    <t>HLBU1569608</t>
  </si>
  <si>
    <t>HLBU1586360</t>
  </si>
  <si>
    <t>HLBU1626328</t>
  </si>
  <si>
    <t>HLBU1640542</t>
  </si>
  <si>
    <t>HLBU1644208</t>
  </si>
  <si>
    <t>HLBU1763300</t>
  </si>
  <si>
    <t>HLBU1772723</t>
  </si>
  <si>
    <t>HLBU1816729</t>
  </si>
  <si>
    <t>HLBU1837280</t>
  </si>
  <si>
    <t>HLBU1839534</t>
  </si>
  <si>
    <t>HLBU1846507</t>
  </si>
  <si>
    <t>HLBU1865195</t>
  </si>
  <si>
    <t>HLBU1919542</t>
  </si>
  <si>
    <t>HLBU2038210</t>
  </si>
  <si>
    <t>HLBU2040711</t>
  </si>
  <si>
    <t>HLBU2100220</t>
  </si>
  <si>
    <t>HLBU2114500</t>
  </si>
  <si>
    <t>HLBU2253445</t>
  </si>
  <si>
    <t>HLBU2259443</t>
  </si>
  <si>
    <t>HLBU2417981</t>
  </si>
  <si>
    <t>HLBU2529894</t>
  </si>
  <si>
    <t>HLBU2579935</t>
  </si>
  <si>
    <t>HLBU2600210</t>
  </si>
  <si>
    <t>HLBU2665798</t>
  </si>
  <si>
    <t>HLBU2681844</t>
  </si>
  <si>
    <t>HLBU2695426</t>
  </si>
  <si>
    <t>HLBU2695581</t>
  </si>
  <si>
    <t>HLBU2777205</t>
  </si>
  <si>
    <t>HLBU2859303</t>
  </si>
  <si>
    <t>HLBU2898803</t>
  </si>
  <si>
    <t>HLBU2909657</t>
  </si>
  <si>
    <t>HLBU2910180</t>
  </si>
  <si>
    <t>HLBU3075034</t>
  </si>
  <si>
    <t>HLBU3284163</t>
  </si>
  <si>
    <t>HLBU3288050</t>
  </si>
  <si>
    <t>HLBU3291352</t>
  </si>
  <si>
    <t>HLBU3338594</t>
  </si>
  <si>
    <t>HLBU3343923</t>
  </si>
  <si>
    <t>HLBU3376526</t>
  </si>
  <si>
    <t>HLBU3445186</t>
  </si>
  <si>
    <t>HLXU5271943</t>
  </si>
  <si>
    <t>HLXU5353614</t>
  </si>
  <si>
    <t>HLXU5387511</t>
  </si>
  <si>
    <t>HLXU5411562</t>
  </si>
  <si>
    <t>HLXU6488722</t>
  </si>
  <si>
    <t>HLXU8047270</t>
  </si>
  <si>
    <t>HLXU8069540</t>
  </si>
  <si>
    <t>HLXU8117000</t>
  </si>
  <si>
    <t>HLXU8156835</t>
  </si>
  <si>
    <t>HLXU8261213</t>
  </si>
  <si>
    <t>HLXU8284800</t>
  </si>
  <si>
    <t>HLXU8362543</t>
  </si>
  <si>
    <t>HLXU8372259</t>
  </si>
  <si>
    <t>HLXU8385575</t>
  </si>
  <si>
    <t>HLXU8439650</t>
  </si>
  <si>
    <t>HLXU8446773</t>
  </si>
  <si>
    <t>HLXU8467420</t>
  </si>
  <si>
    <t>HLXU8486349</t>
  </si>
  <si>
    <t>HLXU8536882</t>
  </si>
  <si>
    <t>HLXU8603105</t>
  </si>
  <si>
    <t>HLXU8617942</t>
  </si>
  <si>
    <t>HLXU8619499</t>
  </si>
  <si>
    <t>HLXU8632314</t>
  </si>
  <si>
    <t>HPCU4276230</t>
  </si>
  <si>
    <t>HPCU4368850</t>
  </si>
  <si>
    <t>MAGU5167762</t>
  </si>
  <si>
    <t>MAGU5473063</t>
  </si>
  <si>
    <t>MAGU5729469</t>
  </si>
  <si>
    <t>MTSU9661505</t>
  </si>
  <si>
    <t>NIDU5197866</t>
  </si>
  <si>
    <t>NIDU5229876</t>
  </si>
  <si>
    <t>OOLU8911799</t>
  </si>
  <si>
    <t>OPDU4101119</t>
  </si>
  <si>
    <t>PCIU8634038</t>
  </si>
  <si>
    <t>PCIU9285835</t>
  </si>
  <si>
    <t>RFCU5042534</t>
  </si>
  <si>
    <t>RFCU5062103</t>
  </si>
  <si>
    <t>SEGU1176631</t>
  </si>
  <si>
    <t>SEGU1782290</t>
  </si>
  <si>
    <t>SEGU4160834</t>
  </si>
  <si>
    <t>SEGU4402882</t>
  </si>
  <si>
    <t>SEGU4410506</t>
  </si>
  <si>
    <t>SEGU4428001</t>
  </si>
  <si>
    <t>SEGU4688400</t>
  </si>
  <si>
    <t>SEGU4714371</t>
  </si>
  <si>
    <t>SEGU4784240</t>
  </si>
  <si>
    <t>SEGU4843954</t>
  </si>
  <si>
    <t>SEGU4860144</t>
  </si>
  <si>
    <t>SEGU4977871</t>
  </si>
  <si>
    <t>SEGU4986111</t>
  </si>
  <si>
    <t>SEGU4986235</t>
  </si>
  <si>
    <t>SEGU4999206</t>
  </si>
  <si>
    <t>SEGU5133828</t>
  </si>
  <si>
    <t>SEGU5372490</t>
  </si>
  <si>
    <t>SEGU5378878</t>
  </si>
  <si>
    <t>SEGU5380812</t>
  </si>
  <si>
    <t>SEGU5626742</t>
  </si>
  <si>
    <t>SEGU6074329</t>
  </si>
  <si>
    <t>SEGU6287411</t>
  </si>
  <si>
    <t>SEGU6355460</t>
  </si>
  <si>
    <t>SEGU6488859</t>
  </si>
  <si>
    <t>SEGU6974505</t>
  </si>
  <si>
    <t>SEKU4111310</t>
  </si>
  <si>
    <t>SEKU4525460</t>
  </si>
  <si>
    <t>SEKU5577827</t>
  </si>
  <si>
    <t>SEKU5587743</t>
  </si>
  <si>
    <t>SEKU5783387</t>
  </si>
  <si>
    <t>SEKU5831973</t>
  </si>
  <si>
    <t>SEKU5833678</t>
  </si>
  <si>
    <t>SEKU5857561</t>
  </si>
  <si>
    <t>QLHV080086 (Karachi)</t>
  </si>
  <si>
    <t>SEKU5896212</t>
  </si>
  <si>
    <t>SEKU5925882</t>
  </si>
  <si>
    <t>SEKU5936336</t>
  </si>
  <si>
    <t>SEKU5942365</t>
  </si>
  <si>
    <t>SEKU5960796</t>
  </si>
  <si>
    <t>SEKU5996171</t>
  </si>
  <si>
    <t>SEKU6020461</t>
  </si>
  <si>
    <t>SEKU6202846</t>
  </si>
  <si>
    <t>SEKU6205974</t>
  </si>
  <si>
    <t>SEKU6259796</t>
  </si>
  <si>
    <t>SEKU6268268</t>
  </si>
  <si>
    <t>SEKU6344347</t>
  </si>
  <si>
    <t>SEKU6445471</t>
  </si>
  <si>
    <t>SEKU6452568</t>
  </si>
  <si>
    <t>SGCU9103190</t>
  </si>
  <si>
    <t>SGRU5031130</t>
  </si>
  <si>
    <t>SKIU9068673</t>
  </si>
  <si>
    <t>SLSU8048280</t>
  </si>
  <si>
    <t>SPWU3001985</t>
  </si>
  <si>
    <t>STJU4202082</t>
  </si>
  <si>
    <t>TCKU2547512</t>
  </si>
  <si>
    <t>TCKU4361553</t>
  </si>
  <si>
    <t>TCKU6231081</t>
  </si>
  <si>
    <t>TCKU6285806</t>
  </si>
  <si>
    <t>TCKU6312028</t>
  </si>
  <si>
    <t>TCKU6452713</t>
  </si>
  <si>
    <t>TCKU7346491</t>
  </si>
  <si>
    <t>TCKU7522380</t>
  </si>
  <si>
    <t>TCKU7829484</t>
  </si>
  <si>
    <t>TCLU1454053</t>
  </si>
  <si>
    <t>TCLU1506080</t>
  </si>
  <si>
    <t>TCLU1573540</t>
  </si>
  <si>
    <t>TCLU1701847</t>
  </si>
  <si>
    <t>TCLU1767335</t>
  </si>
  <si>
    <t>TCLU1869785</t>
  </si>
  <si>
    <t>TCLU1879166</t>
  </si>
  <si>
    <t>TCLU2209765</t>
  </si>
  <si>
    <t>TCLU4170512</t>
  </si>
  <si>
    <t>TCLU4249664</t>
  </si>
  <si>
    <t>TCLU4270867</t>
  </si>
  <si>
    <t>TCLU4394955</t>
  </si>
  <si>
    <t>TCLU4416381</t>
  </si>
  <si>
    <t>TCLU5027595</t>
  </si>
  <si>
    <t>TCLU5104639</t>
  </si>
  <si>
    <t>TCLU5289770</t>
  </si>
  <si>
    <t>TCLU5360950</t>
  </si>
  <si>
    <t>TCLU5953620</t>
  </si>
  <si>
    <t>TCLU6552387</t>
  </si>
  <si>
    <t>TCLU6567535</t>
  </si>
  <si>
    <t>TCLU6601120</t>
  </si>
  <si>
    <t>TCLU6717722</t>
  </si>
  <si>
    <t>TCLU6732882</t>
  </si>
  <si>
    <t>TCLU8019058</t>
  </si>
  <si>
    <t>TCLU8089100</t>
  </si>
  <si>
    <t>TCLU8090652</t>
  </si>
  <si>
    <t>TCLU8342414</t>
  </si>
  <si>
    <t>TCLU8553783</t>
  </si>
  <si>
    <t>TCLU8616897</t>
  </si>
  <si>
    <t>TCLU8751480</t>
  </si>
  <si>
    <t>TCLU8860157</t>
  </si>
  <si>
    <t>TCLU8964850</t>
  </si>
  <si>
    <t>TCLU8986839</t>
  </si>
  <si>
    <t>TCLU9107810</t>
  </si>
  <si>
    <t>TCLU9224020</t>
  </si>
  <si>
    <t>TCLU9365522</t>
  </si>
  <si>
    <t>TCLU9430715</t>
  </si>
  <si>
    <t>TCLU9437324</t>
  </si>
  <si>
    <t>TCLU9445572</t>
  </si>
  <si>
    <t>TCLU9516146</t>
  </si>
  <si>
    <t>TCLU9599963</t>
  </si>
  <si>
    <t>TCLU9736285</t>
  </si>
  <si>
    <t>TCLU9822017</t>
  </si>
  <si>
    <t>TCNU1017580</t>
  </si>
  <si>
    <t>TCNU1027676</t>
  </si>
  <si>
    <t>TCNU1100294</t>
  </si>
  <si>
    <t>TCNU1165994</t>
  </si>
  <si>
    <t>TCNU1606596</t>
  </si>
  <si>
    <t>TCNU1831386</t>
  </si>
  <si>
    <t>TCNU1946765</t>
  </si>
  <si>
    <t>TCNU2249580</t>
  </si>
  <si>
    <t>TCNU2624681</t>
  </si>
  <si>
    <t>TCNU2651861</t>
  </si>
  <si>
    <t>TCNU2944089</t>
  </si>
  <si>
    <t>TCNU2953199</t>
  </si>
  <si>
    <t>TCNU2983059</t>
  </si>
  <si>
    <t>TCNU3102486</t>
  </si>
  <si>
    <t>TCNU3136948</t>
  </si>
  <si>
    <t>TCNU3238488</t>
  </si>
  <si>
    <t>TCNU3276003</t>
  </si>
  <si>
    <t>TCNU3309998</t>
  </si>
  <si>
    <t>TCNU3317000</t>
  </si>
  <si>
    <t>TCNU3411741</t>
  </si>
  <si>
    <t>TCNU3486864</t>
  </si>
  <si>
    <t>TCNU3551574</t>
  </si>
  <si>
    <t>TCNU3704884</t>
  </si>
  <si>
    <t>TCNU3769083</t>
  </si>
  <si>
    <t>TCNU4009803</t>
  </si>
  <si>
    <t>TCNU4159830</t>
  </si>
  <si>
    <t>TCNU4166459</t>
  </si>
  <si>
    <t>TCNU4171310</t>
  </si>
  <si>
    <t>TCNU4208997</t>
  </si>
  <si>
    <t>TCNU4289962</t>
  </si>
  <si>
    <t>TCNU4352330</t>
  </si>
  <si>
    <t>TCNU4417106</t>
  </si>
  <si>
    <t>TCNU4681016</t>
  </si>
  <si>
    <t>TCNU4687816</t>
  </si>
  <si>
    <t>TCNU5123132</t>
  </si>
  <si>
    <t>TCNU5153414</t>
  </si>
  <si>
    <t>TCNU5650431</t>
  </si>
  <si>
    <t>TCNU5739344</t>
  </si>
  <si>
    <t>TCNU6032382</t>
  </si>
  <si>
    <t>TCNU6281744</t>
  </si>
  <si>
    <t>TCNU6488367</t>
  </si>
  <si>
    <t>TCNU6659794</t>
  </si>
  <si>
    <t>TCNU7079424</t>
  </si>
  <si>
    <t>TCNU7300427</t>
  </si>
  <si>
    <t>TCNU7308095</t>
  </si>
  <si>
    <t>TCNU7591169</t>
  </si>
  <si>
    <t>TCNU7684852</t>
  </si>
  <si>
    <t>TCNU7780542</t>
  </si>
  <si>
    <t>TCNU7978820</t>
  </si>
  <si>
    <t>TCNU8338509</t>
  </si>
  <si>
    <t>TCNU8384130</t>
  </si>
  <si>
    <t>TCNU8386472</t>
  </si>
  <si>
    <t>TCNU8478239</t>
  </si>
  <si>
    <t>TCNU8826777</t>
  </si>
  <si>
    <t>TCNU8945797</t>
  </si>
  <si>
    <t>TCNU8946432</t>
  </si>
  <si>
    <t>TCNU9510422</t>
  </si>
  <si>
    <t>TDRU8777940</t>
  </si>
  <si>
    <t>TEMU1307677</t>
  </si>
  <si>
    <t>TEMU6478219</t>
  </si>
  <si>
    <t>TEMU6482780</t>
  </si>
  <si>
    <t>TEMU6859540</t>
  </si>
  <si>
    <t>TEMU6920948</t>
  </si>
  <si>
    <t>TEMU6958835</t>
  </si>
  <si>
    <t>TEMU7054426</t>
  </si>
  <si>
    <t>TEMU7390924</t>
  </si>
  <si>
    <t>TEMU7580040</t>
  </si>
  <si>
    <t>TEMU7813986</t>
  </si>
  <si>
    <t>TEMU8168758</t>
  </si>
  <si>
    <t>TEMU8225483</t>
  </si>
  <si>
    <t>TEMU8290067</t>
  </si>
  <si>
    <t>TEMU8331818</t>
  </si>
  <si>
    <t>TGBU4158392</t>
  </si>
  <si>
    <t>TGBU4317806</t>
  </si>
  <si>
    <t>TGBU4321750</t>
  </si>
  <si>
    <t>TGBU5291563</t>
  </si>
  <si>
    <t>TGBU5868151</t>
  </si>
  <si>
    <t>TGBU6120502</t>
  </si>
  <si>
    <t>TGBU6327911</t>
  </si>
  <si>
    <t>TGBU6831748</t>
  </si>
  <si>
    <t>TGBU9639370</t>
  </si>
  <si>
    <t>TGBU9884280</t>
  </si>
  <si>
    <t>SPOT FAK RATE</t>
  </si>
  <si>
    <t>MSC GENEVA</t>
  </si>
  <si>
    <t>TGCU0061047</t>
  </si>
  <si>
    <t>TGHU5109033</t>
  </si>
  <si>
    <t>TGHU5127485</t>
  </si>
  <si>
    <t>TGHU6108495</t>
  </si>
  <si>
    <t>TGHU6138930</t>
  </si>
  <si>
    <t>TGHU6234322</t>
  </si>
  <si>
    <t>TGHU6304883</t>
  </si>
  <si>
    <t>TGHU6319266</t>
  </si>
  <si>
    <t>TGHU6321598</t>
  </si>
  <si>
    <t>TGHU6374535</t>
  </si>
  <si>
    <t>TGHU6375043</t>
  </si>
  <si>
    <t>TGHU6734797</t>
  </si>
  <si>
    <t>TGHU8828792</t>
  </si>
  <si>
    <t>TGHU9450243</t>
  </si>
  <si>
    <t>TGHU9526009</t>
  </si>
  <si>
    <t>TGHU9570640</t>
  </si>
  <si>
    <t>TGHU9739848</t>
  </si>
  <si>
    <t>TLLU2736770</t>
  </si>
  <si>
    <t>TLLU2788876</t>
  </si>
  <si>
    <t>TLLU4317690</t>
  </si>
  <si>
    <t>TLLU4345413</t>
  </si>
  <si>
    <t>TLLU4350209</t>
  </si>
  <si>
    <t>TLLU4380707</t>
  </si>
  <si>
    <t>TLLU4528667</t>
  </si>
  <si>
    <t>TLLU4534187</t>
  </si>
  <si>
    <t>TLLU4537041</t>
  </si>
  <si>
    <t>TLLU4567494</t>
  </si>
  <si>
    <t>TLLU4634381</t>
  </si>
  <si>
    <t>TLLU4789486</t>
  </si>
  <si>
    <t>TLLU4792094</t>
  </si>
  <si>
    <t>TLLU4923358</t>
  </si>
  <si>
    <t>TLLU5003950</t>
  </si>
  <si>
    <t>TLLU5022375</t>
  </si>
  <si>
    <t>TLLU5023746</t>
  </si>
  <si>
    <t>TLLU5029410</t>
  </si>
  <si>
    <t>TLLU5194369</t>
  </si>
  <si>
    <t>TLLU5210813</t>
  </si>
  <si>
    <t>TLLU5227591</t>
  </si>
  <si>
    <t>TLLU5401276</t>
  </si>
  <si>
    <t>TLLU7599751</t>
  </si>
  <si>
    <t>TLLU7659969</t>
  </si>
  <si>
    <t>TLLU7812846</t>
  </si>
  <si>
    <t>TLLU7872613</t>
  </si>
  <si>
    <t>TLLU8923762</t>
  </si>
  <si>
    <t>TRHU4235297</t>
  </si>
  <si>
    <t>TRHU4471543</t>
  </si>
  <si>
    <t>TRHU4474521</t>
  </si>
  <si>
    <t>TRHU4475148</t>
  </si>
  <si>
    <t>TRHU4475744</t>
  </si>
  <si>
    <t>TRHU4960040</t>
  </si>
  <si>
    <t>TRHU6178560</t>
  </si>
  <si>
    <t>TRHU6239012</t>
  </si>
  <si>
    <t>TRHU6373567</t>
  </si>
  <si>
    <t>TRHU6431663</t>
  </si>
  <si>
    <t>TRHU6530291</t>
  </si>
  <si>
    <t>TRHU6893975</t>
  </si>
  <si>
    <t>TRHU7076157</t>
  </si>
  <si>
    <t>TRHU7135856</t>
  </si>
  <si>
    <t>TRHU7866634</t>
  </si>
  <si>
    <t>TRHU7885505</t>
  </si>
  <si>
    <t>TRHU8014740</t>
  </si>
  <si>
    <t>TRHU8105542</t>
  </si>
  <si>
    <t>TRHU8470925</t>
  </si>
  <si>
    <t>TRHU8894353</t>
  </si>
  <si>
    <t>TRHU8929526</t>
  </si>
  <si>
    <t>TRLU7079468</t>
  </si>
  <si>
    <t>TRLU7273600</t>
  </si>
  <si>
    <t>TRLU7332088</t>
  </si>
  <si>
    <t>TRLU7648414</t>
  </si>
  <si>
    <t>TRLU8730785</t>
  </si>
  <si>
    <t>TRLU9492742</t>
  </si>
  <si>
    <t>TRLU9503683</t>
  </si>
  <si>
    <t>TRLU9509172</t>
  </si>
  <si>
    <t>TTNU4497470</t>
  </si>
  <si>
    <t>TTNU5960614</t>
  </si>
  <si>
    <t>TXGU6818610</t>
  </si>
  <si>
    <t>TXGU6899150</t>
  </si>
  <si>
    <t>TXGU7088408</t>
  </si>
  <si>
    <t>TXGU7093805</t>
  </si>
  <si>
    <t>TXGU7130241</t>
  </si>
  <si>
    <t>TXGU7134397</t>
  </si>
  <si>
    <t>TXGU7300610</t>
  </si>
  <si>
    <t>UACU5102785</t>
  </si>
  <si>
    <t>UACU5168421</t>
  </si>
  <si>
    <t>UACU5174276</t>
  </si>
  <si>
    <t>UACU5251140</t>
  </si>
  <si>
    <t>UACU5259120</t>
  </si>
  <si>
    <t>UACU5264873</t>
  </si>
  <si>
    <t>UACU5310109</t>
  </si>
  <si>
    <t>UACU5314315</t>
  </si>
  <si>
    <t>UACU5334034</t>
  </si>
  <si>
    <t>UACU5358550</t>
  </si>
  <si>
    <t>UACU5468497</t>
  </si>
  <si>
    <t>UACU5470874</t>
  </si>
  <si>
    <t>UACU5508120</t>
  </si>
  <si>
    <t>UACU5529479</t>
  </si>
  <si>
    <t>UACU5562327</t>
  </si>
  <si>
    <t>UACU5563175</t>
  </si>
  <si>
    <t>UACU5581353</t>
  </si>
  <si>
    <t>UACU5696157</t>
  </si>
  <si>
    <t>UACU5722301</t>
  </si>
  <si>
    <t>UACU5770280</t>
  </si>
  <si>
    <t>UACU5793516</t>
  </si>
  <si>
    <t>UACU5837450</t>
  </si>
  <si>
    <t>UACU5841872</t>
  </si>
  <si>
    <t>UACU5861436</t>
  </si>
  <si>
    <t>UACU5869118</t>
  </si>
  <si>
    <t>UACU5951925</t>
  </si>
  <si>
    <t>UACU6024286</t>
  </si>
  <si>
    <t>UACU6029082</t>
  </si>
  <si>
    <t>UACU6036815</t>
  </si>
  <si>
    <t>UACU6048797</t>
  </si>
  <si>
    <t>UACU6053345</t>
  </si>
  <si>
    <t>UACU6065726</t>
  </si>
  <si>
    <t>UACU8167748</t>
  </si>
  <si>
    <t>UACU8195708</t>
  </si>
  <si>
    <t>UACU8288499</t>
  </si>
  <si>
    <t>UACU8289197</t>
  </si>
  <si>
    <t>UACU8338326</t>
  </si>
  <si>
    <t>UACU8450640</t>
  </si>
  <si>
    <t>UACU8455467</t>
  </si>
  <si>
    <t>UACU8466950</t>
  </si>
  <si>
    <t>UACU8480198</t>
  </si>
  <si>
    <t>UACU8485369</t>
  </si>
  <si>
    <t>UACU8561833</t>
  </si>
  <si>
    <t>UACU8587170</t>
  </si>
  <si>
    <t>UASU1043813</t>
  </si>
  <si>
    <t>UASU1049745</t>
  </si>
  <si>
    <t>UASU1076890</t>
  </si>
  <si>
    <t>UETU5277915</t>
  </si>
  <si>
    <t>UETU5548658</t>
  </si>
  <si>
    <t>UETU5552093</t>
  </si>
  <si>
    <t>UETU5907280</t>
  </si>
  <si>
    <t>WFHU5141783</t>
  </si>
  <si>
    <t>AMFU8944850</t>
  </si>
  <si>
    <t>APHU6713345</t>
  </si>
  <si>
    <t>APHU6859345</t>
  </si>
  <si>
    <t>APHU7073129</t>
  </si>
  <si>
    <t>CMA CGM TROCADERO</t>
  </si>
  <si>
    <t>APHU7376700</t>
  </si>
  <si>
    <t>APZU4590007</t>
  </si>
  <si>
    <t>APZU4633937</t>
  </si>
  <si>
    <t>APZU4760417</t>
  </si>
  <si>
    <t>APZU4914934</t>
  </si>
  <si>
    <t>ARDU4507344</t>
  </si>
  <si>
    <t>ARDU4508253</t>
  </si>
  <si>
    <t>ARDU4508356</t>
  </si>
  <si>
    <t>BEAU5365565</t>
  </si>
  <si>
    <t>BEAU6119859</t>
  </si>
  <si>
    <t>BSIU8225715</t>
  </si>
  <si>
    <t>CAAU2019576</t>
  </si>
  <si>
    <t>CAIU4807158</t>
  </si>
  <si>
    <t>AL MASHRAB</t>
  </si>
  <si>
    <t>CAIU8363410</t>
  </si>
  <si>
    <t>CAIU8368813</t>
  </si>
  <si>
    <t>CAIU8482786</t>
  </si>
  <si>
    <t>CAIU9736761</t>
  </si>
  <si>
    <t>CMAU0325700</t>
  </si>
  <si>
    <t>CMAU4103491</t>
  </si>
  <si>
    <t>CMAU4732410</t>
  </si>
  <si>
    <t>CMAU5081709</t>
  </si>
  <si>
    <t>CMAU5120493</t>
  </si>
  <si>
    <t>CMAU5212033</t>
  </si>
  <si>
    <t>CMAU5989851</t>
  </si>
  <si>
    <t>CMAU6261412</t>
  </si>
  <si>
    <t>CMAU6282328</t>
  </si>
  <si>
    <t>CMAU6303230</t>
  </si>
  <si>
    <t>CMAU6459584</t>
  </si>
  <si>
    <t>CMAU6719573</t>
  </si>
  <si>
    <t>CMAU7662180</t>
  </si>
  <si>
    <t>CMAU7968360</t>
  </si>
  <si>
    <t>CMAU8169096</t>
  </si>
  <si>
    <t>CMAU8677749</t>
  </si>
  <si>
    <t>CMAU8857437</t>
  </si>
  <si>
    <t>CMAU9155667</t>
  </si>
  <si>
    <t>CMAU9278770</t>
  </si>
  <si>
    <t>CMAU9608362</t>
  </si>
  <si>
    <t>CMAU9608383</t>
  </si>
  <si>
    <t>DFSU6738042</t>
  </si>
  <si>
    <t>DRYU4034676</t>
  </si>
  <si>
    <t>DRYU4067577</t>
  </si>
  <si>
    <t>ECMU9603960</t>
  </si>
  <si>
    <t>FANU1192413</t>
  </si>
  <si>
    <t>FCIU4620450</t>
  </si>
  <si>
    <t>FCIU6203197</t>
  </si>
  <si>
    <t>FCIU9091737</t>
  </si>
  <si>
    <t>FCIU9227103</t>
  </si>
  <si>
    <t>FFAU2027940</t>
  </si>
  <si>
    <t>MSC CANCUN</t>
  </si>
  <si>
    <t>FSCU4940960</t>
  </si>
  <si>
    <t>FSCU7143928</t>
  </si>
  <si>
    <t>FSCU8076995</t>
  </si>
  <si>
    <t>GCXU5872082</t>
  </si>
  <si>
    <t>GESU5299780</t>
  </si>
  <si>
    <t>GESU6903702</t>
  </si>
  <si>
    <t>GLDU3868420</t>
  </si>
  <si>
    <t>HAMU1237814</t>
  </si>
  <si>
    <t>HAMU1298851</t>
  </si>
  <si>
    <t>HLBU1328853</t>
  </si>
  <si>
    <t>HLBU1344181</t>
  </si>
  <si>
    <t>HLBU1543012</t>
  </si>
  <si>
    <t>HLBU1636347</t>
  </si>
  <si>
    <t>HLBU180883</t>
  </si>
  <si>
    <t>HLBU2063018</t>
  </si>
  <si>
    <t>HLBU2446378</t>
  </si>
  <si>
    <t>HLBU2652240</t>
  </si>
  <si>
    <t>HLBU2784668</t>
  </si>
  <si>
    <t>HLBU2886103</t>
  </si>
  <si>
    <t>HLBU2897509</t>
  </si>
  <si>
    <t>HLXU3465003</t>
  </si>
  <si>
    <t>HLXU5205880</t>
  </si>
  <si>
    <t>HLXU5285839</t>
  </si>
  <si>
    <t>HLXU5307814</t>
  </si>
  <si>
    <t>HLXU5337866</t>
  </si>
  <si>
    <t>HLXU5407644</t>
  </si>
  <si>
    <t>HLXU8521455</t>
  </si>
  <si>
    <t>HLXU8569090</t>
  </si>
  <si>
    <t>MAGU5339286</t>
  </si>
  <si>
    <t>MTSU9659302</t>
  </si>
  <si>
    <t>NIDU5205880</t>
  </si>
  <si>
    <t>SEGU4304510</t>
  </si>
  <si>
    <t>SEGU4409296</t>
  </si>
  <si>
    <t>SEGU5066118</t>
  </si>
  <si>
    <t>SEGU6072922</t>
  </si>
  <si>
    <t>SEKU4538955</t>
  </si>
  <si>
    <t>SEKU5691871</t>
  </si>
  <si>
    <t>SEKU5895730</t>
  </si>
  <si>
    <t>TCKU6257635</t>
  </si>
  <si>
    <t>TCKU6382431</t>
  </si>
  <si>
    <t>TCLU4089680</t>
  </si>
  <si>
    <t>TCLU4125302</t>
  </si>
  <si>
    <t>TCLU5185693</t>
  </si>
  <si>
    <t>TCLU5334400</t>
  </si>
  <si>
    <t>TCLU5343248</t>
  </si>
  <si>
    <t>TCLU5352614</t>
  </si>
  <si>
    <t>TCLU6088105</t>
  </si>
  <si>
    <t>TCLU8270124</t>
  </si>
  <si>
    <t>TCNU1093913</t>
  </si>
  <si>
    <t>TCNU4689655</t>
  </si>
  <si>
    <t>TCNU8114411</t>
  </si>
  <si>
    <t>TCNU8843286</t>
  </si>
  <si>
    <t>TEMU6921142</t>
  </si>
  <si>
    <t>TEMU7436671</t>
  </si>
  <si>
    <t>TGBU6189936</t>
  </si>
  <si>
    <t>TGBU9315405</t>
  </si>
  <si>
    <t>TGHU0017778</t>
  </si>
  <si>
    <t>TGHU6954852</t>
  </si>
  <si>
    <t>TGHU9660614</t>
  </si>
  <si>
    <t>TRHU5750964</t>
  </si>
  <si>
    <t>TRHU8563036</t>
  </si>
  <si>
    <t>TRLU9440203</t>
  </si>
  <si>
    <t>TTNU4390815</t>
  </si>
  <si>
    <t>TTNU4897409</t>
  </si>
  <si>
    <t>TXGU6933470</t>
  </si>
  <si>
    <t>TXGU7115756</t>
  </si>
  <si>
    <t>TXGU7130262</t>
  </si>
  <si>
    <t>TXGU7130278</t>
  </si>
  <si>
    <t>TXGU7130283</t>
  </si>
  <si>
    <t>TXGU7131232</t>
  </si>
  <si>
    <t>TXGU7132619</t>
  </si>
  <si>
    <t>TXGU7134329</t>
  </si>
  <si>
    <t>UACU3747379</t>
  </si>
  <si>
    <t>UACU5205510</t>
  </si>
  <si>
    <t>UACU5401805</t>
  </si>
  <si>
    <t>UACU6000962</t>
  </si>
  <si>
    <t>UACU6027496</t>
  </si>
  <si>
    <t>UACU8228376</t>
  </si>
  <si>
    <t>UACU8255767</t>
  </si>
  <si>
    <t>UACU8308105</t>
  </si>
  <si>
    <t>UACU8400145</t>
  </si>
  <si>
    <t>UACU8470081</t>
  </si>
  <si>
    <t>UACU8525820</t>
  </si>
  <si>
    <t>UACU8540091</t>
  </si>
  <si>
    <t>UETU5271774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</si>
</sst>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yyyy\-mm\-dd\ hh:mm"/>
    <numFmt numFmtId="166" formatCode="m/d/yyyy"/>
    <numFmt numFmtId="167" formatCode="yyyy-mm-dd"/>
  </numFmts>
  <fonts count="6" x14ac:knownFonts="1">
    <font>
      <sz val="10"/>
      <name val="Arial"/>
      <family val="2"/>
      <charset val="1"/>
    </font>
    <font>
      <sz val="8"/>
      <name val="Arial"/>
      <family val="2"/>
      <charset val="1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  <charset val="1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 applyBorder="0">
      <protection locked="0"/>
    </xf>
  </cellStyleXfs>
  <cellXfs count="82">
    <xf numFmtId="0" fontId="0" fillId="0" borderId="0" xfId="0" applyBorder="1">
      <protection locked="0"/>
    </xf>
    <xf numFmtId="164" fontId="0" fillId="0" borderId="0" xfId="0" applyNumberFormat="1" applyBorder="1">
      <protection locked="0"/>
    </xf>
    <xf numFmtId="165" fontId="0" fillId="0" borderId="0" xfId="0" applyNumberFormat="1" applyBorder="1">
      <protection locked="0"/>
    </xf>
    <xf numFmtId="0" fontId="0" fillId="0" borderId="0" xfId="0" applyNumberFormat="1" applyBorder="1">
      <protection locked="0"/>
    </xf>
    <xf numFmtId="0" fontId="0" fillId="0" borderId="1" xfId="0" applyBorder="1">
      <protection locked="0"/>
    </xf>
    <xf numFmtId="14" fontId="0" fillId="0" borderId="0" xfId="0" applyNumberFormat="1" applyBorder="1">
      <protection locked="0"/>
    </xf>
    <xf numFmtId="0" fontId="0" fillId="0" borderId="0" xfId="0" applyBorder="1" applyAlignment="1">
      <alignment horizontal="center"/>
      <protection locked="0"/>
    </xf>
    <xf numFmtId="0" fontId="0" fillId="0" borderId="0" xfId="0" applyBorder="1" applyAlignment="1">
      <alignment horizontal="center" vertical="center"/>
      <protection locked="0"/>
    </xf>
    <xf numFmtId="0" fontId="2" fillId="0" borderId="0" xfId="0" applyFont="1" applyBorder="1">
      <protection locked="0"/>
    </xf>
    <xf numFmtId="0" fontId="0" fillId="0" borderId="2" xfId="0" applyBorder="1" applyAlignment="1">
      <alignment horizontal="center"/>
      <protection locked="0"/>
    </xf>
    <xf numFmtId="0" fontId="0" fillId="0" borderId="2" xfId="0" applyBorder="1" applyAlignment="1">
      <alignment horizontal="center" vertical="center"/>
      <protection locked="0"/>
    </xf>
    <xf numFmtId="0" fontId="0" fillId="0" borderId="2" xfId="0" applyBorder="1">
      <protection locked="0"/>
    </xf>
    <xf numFmtId="0" fontId="0" fillId="0" borderId="1" xfId="0" applyBorder="1" applyAlignment="1">
      <alignment horizontal="center"/>
      <protection locked="0"/>
    </xf>
    <xf numFmtId="0" fontId="0" fillId="0" borderId="1" xfId="0" applyBorder="1" applyAlignment="1">
      <alignment horizontal="center" vertical="center"/>
      <protection locked="0"/>
    </xf>
    <xf numFmtId="0" fontId="0" fillId="2" borderId="0" xfId="0" applyFill="1" applyBorder="1">
      <protection locked="0"/>
    </xf>
    <xf numFmtId="164" fontId="0" fillId="2" borderId="0" xfId="0" applyNumberFormat="1" applyFill="1" applyBorder="1">
      <protection locked="0"/>
    </xf>
    <xf numFmtId="165" fontId="0" fillId="2" borderId="0" xfId="0" applyNumberFormat="1" applyFill="1" applyBorder="1">
      <protection locked="0"/>
    </xf>
    <xf numFmtId="0" fontId="3" fillId="0" borderId="0" xfId="0" applyFont="1" applyBorder="1">
      <protection locked="0"/>
    </xf>
    <xf numFmtId="0" fontId="3" fillId="0" borderId="1" xfId="0" applyFont="1" applyBorder="1" applyAlignment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  <protection locked="0"/>
    </xf>
    <xf numFmtId="0" fontId="3" fillId="0" borderId="2" xfId="0" applyFont="1" applyBorder="1" applyAlignment="1">
      <alignment horizontal="center" vertical="center"/>
      <protection locked="0"/>
    </xf>
    <xf numFmtId="0" fontId="4" fillId="0" borderId="0" xfId="0" applyFont="1" applyBorder="1" applyAlignment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  <protection locked="0"/>
    </xf>
    <xf numFmtId="0" fontId="0" fillId="3" borderId="1" xfId="0" applyFill="1" applyBorder="1" applyAlignment="1">
      <alignment horizontal="center" vertical="center"/>
      <protection locked="0"/>
    </xf>
    <xf numFmtId="0" fontId="0" fillId="3" borderId="0" xfId="0" applyFill="1" applyBorder="1" applyAlignment="1">
      <alignment horizontal="center" vertical="center"/>
      <protection locked="0"/>
    </xf>
    <xf numFmtId="14" fontId="0" fillId="3" borderId="1" xfId="0" applyNumberFormat="1" applyFill="1" applyBorder="1" applyAlignment="1">
      <alignment horizontal="center" vertical="center"/>
      <protection locked="0"/>
    </xf>
    <xf numFmtId="14" fontId="0" fillId="3" borderId="0" xfId="0" applyNumberFormat="1" applyFill="1" applyBorder="1" applyAlignment="1">
      <alignment horizontal="center" vertical="center"/>
      <protection locked="0"/>
    </xf>
    <xf numFmtId="0" fontId="0" fillId="4" borderId="0" xfId="0" applyFill="1" applyBorder="1" applyAlignment="1">
      <alignment horizontal="center" vertical="center"/>
      <protection locked="0"/>
    </xf>
    <xf numFmtId="0" fontId="0" fillId="4" borderId="2" xfId="0" applyFill="1" applyBorder="1" applyAlignment="1">
      <alignment horizontal="center" vertical="center"/>
      <protection locked="0"/>
    </xf>
    <xf numFmtId="14" fontId="0" fillId="4" borderId="0" xfId="0" applyNumberFormat="1" applyFill="1" applyBorder="1" applyAlignment="1">
      <alignment horizontal="center" vertical="center"/>
      <protection locked="0"/>
    </xf>
    <xf numFmtId="14" fontId="0" fillId="4" borderId="2" xfId="0" applyNumberFormat="1" applyFill="1" applyBorder="1" applyAlignment="1">
      <alignment horizontal="center" vertical="center"/>
      <protection locked="0"/>
    </xf>
    <xf numFmtId="0" fontId="0" fillId="0" borderId="0" xfId="0" quotePrefix="1" applyBorder="1">
      <protection locked="0"/>
    </xf>
    <xf numFmtId="3" fontId="0" fillId="0" borderId="0" xfId="0" applyNumberFormat="1" applyBorder="1">
      <protection locked="0"/>
    </xf>
    <xf numFmtId="3" fontId="0" fillId="0" borderId="1" xfId="0" applyNumberFormat="1" applyBorder="1" applyAlignment="1">
      <alignment horizontal="center" vertical="center"/>
      <protection locked="0"/>
    </xf>
    <xf numFmtId="3" fontId="0" fillId="0" borderId="0" xfId="0" applyNumberFormat="1" applyBorder="1" applyAlignment="1">
      <alignment horizontal="center" vertical="center"/>
      <protection locked="0"/>
    </xf>
    <xf numFmtId="3" fontId="0" fillId="0" borderId="2" xfId="0" applyNumberFormat="1" applyBorder="1" applyAlignment="1">
      <alignment horizontal="center" vertical="center"/>
      <protection locked="0"/>
    </xf>
    <xf numFmtId="9" fontId="0" fillId="0" borderId="0" xfId="0" applyNumberFormat="1" applyBorder="1" applyAlignment="1">
      <alignment horizontal="center" vertical="center"/>
      <protection locked="0"/>
    </xf>
    <xf numFmtId="9" fontId="0" fillId="0" borderId="1" xfId="0" applyNumberFormat="1" applyBorder="1" applyAlignment="1">
      <alignment horizontal="center" vertical="center"/>
      <protection locked="0"/>
    </xf>
    <xf numFmtId="9" fontId="0" fillId="0" borderId="2" xfId="0" applyNumberFormat="1" applyBorder="1" applyAlignment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  <protection locked="0"/>
    </xf>
    <xf numFmtId="14" fontId="0" fillId="2" borderId="0" xfId="0" applyNumberFormat="1" applyFill="1" applyBorder="1">
      <protection locked="0"/>
    </xf>
    <xf numFmtId="0" fontId="0" fillId="5" borderId="0" xfId="0" applyFill="1" applyBorder="1">
      <protection locked="0"/>
    </xf>
    <xf numFmtId="164" fontId="0" fillId="5" borderId="0" xfId="0" applyNumberFormat="1" applyFill="1" applyBorder="1">
      <protection locked="0"/>
    </xf>
    <xf numFmtId="165" fontId="0" fillId="5" borderId="0" xfId="0" applyNumberFormat="1" applyFill="1" applyBorder="1">
      <protection locked="0"/>
    </xf>
    <xf numFmtId="0" fontId="0" fillId="0" borderId="0" xfId="0" applyBorder="1" applyAlignment="1">
      <alignment horizontal="center"/>
      <protection locked="0"/>
    </xf>
    <xf numFmtId="0" fontId="0" fillId="6" borderId="0" xfId="0" applyFill="1" applyBorder="1">
      <protection locked="0"/>
    </xf>
    <xf numFmtId="0" fontId="2" fillId="4" borderId="1" xfId="0" applyFont="1" applyFill="1" applyBorder="1" applyAlignment="1">
      <alignment horizontal="center" vertical="center"/>
      <protection locked="0"/>
    </xf>
    <xf numFmtId="0" fontId="2" fillId="4" borderId="0" xfId="0" applyFont="1" applyFill="1" applyBorder="1" applyAlignment="1">
      <alignment horizontal="center" vertical="center"/>
      <protection locked="0"/>
    </xf>
    <xf numFmtId="0" fontId="0" fillId="0" borderId="0" xfId="0" applyBorder="1" applyAlignment="1">
      <alignment horizontal="center"/>
      <protection locked="0"/>
    </xf>
    <xf numFmtId="14" fontId="0" fillId="0" borderId="0" xfId="0" quotePrefix="1" applyNumberFormat="1" applyBorder="1">
      <protection locked="0"/>
    </xf>
    <xf numFmtId="14" fontId="0" fillId="7" borderId="0" xfId="0" quotePrefix="1" applyNumberFormat="1" applyFill="1" applyBorder="1">
      <protection locked="0"/>
    </xf>
    <xf numFmtId="0" fontId="2" fillId="0" borderId="0" xfId="0" applyFont="1" applyBorder="1" applyAlignment="1">
      <alignment horizontal="center"/>
      <protection locked="0"/>
    </xf>
    <xf numFmtId="0" fontId="2" fillId="8" borderId="0" xfId="0" applyFont="1" applyFill="1" applyBorder="1">
      <protection locked="0"/>
    </xf>
    <xf numFmtId="0" fontId="5" fillId="8" borderId="0" xfId="0" applyFont="1" applyFill="1" applyBorder="1">
      <protection locked="0"/>
    </xf>
    <xf numFmtId="0" fontId="5" fillId="0" borderId="0" xfId="0" applyFont="1" applyBorder="1">
      <protection locked="0"/>
    </xf>
    <xf numFmtId="14" fontId="5" fillId="0" borderId="0" xfId="0" applyNumberFormat="1" applyFont="1" applyBorder="1">
      <protection locked="0"/>
    </xf>
    <xf numFmtId="2" fontId="5" fillId="0" borderId="0" xfId="0" applyNumberFormat="1" applyFont="1" applyBorder="1">
      <protection locked="0"/>
    </xf>
    <xf numFmtId="14" fontId="5" fillId="0" borderId="0" xfId="0" applyNumberFormat="1" applyFont="1" applyBorder="1" applyAlignment="1">
      <alignment horizontal="center"/>
      <protection locked="0"/>
    </xf>
    <xf numFmtId="0" fontId="5" fillId="0" borderId="0" xfId="0" applyFont="1" applyBorder="1" applyAlignment="1">
      <alignment horizontal="center"/>
      <protection locked="0"/>
    </xf>
    <xf numFmtId="0" fontId="2" fillId="8" borderId="0" xfId="0" applyFont="1" applyFill="1" applyBorder="1" applyAlignment="1">
      <alignment horizontal="left"/>
      <protection locked="0"/>
    </xf>
    <xf numFmtId="14" fontId="5" fillId="0" borderId="0" xfId="0" applyNumberFormat="1" applyFont="1" applyBorder="1" applyAlignment="1">
      <alignment horizontal="left"/>
      <protection locked="0"/>
    </xf>
    <xf numFmtId="0" fontId="5" fillId="0" borderId="0" xfId="0" applyFont="1" applyBorder="1" applyAlignment="1">
      <alignment horizontal="left"/>
      <protection locked="0"/>
    </xf>
    <xf numFmtId="14" fontId="2" fillId="8" borderId="0" xfId="0" applyNumberFormat="1" applyFont="1" applyFill="1" applyBorder="1" applyAlignment="1">
      <alignment horizontal="left"/>
      <protection locked="0"/>
    </xf>
    <xf numFmtId="2" fontId="5" fillId="0" borderId="0" xfId="0" applyNumberFormat="1" applyFont="1" applyBorder="1" applyProtection="1"/>
    <xf numFmtId="0" fontId="4" fillId="0" borderId="0" xfId="0" applyFont="1" applyBorder="1">
      <protection locked="0"/>
    </xf>
    <xf numFmtId="2" fontId="0" fillId="0" borderId="0" xfId="0" applyNumberFormat="1" applyBorder="1">
      <protection locked="0"/>
    </xf>
    <xf numFmtId="0" fontId="5" fillId="9" borderId="0" xfId="0" applyFont="1" applyFill="1" applyBorder="1">
      <protection locked="0"/>
    </xf>
    <xf numFmtId="0" fontId="0" fillId="0" borderId="0" xfId="0" applyBorder="1" applyAlignment="1">
      <alignment horizontal="center"/>
      <protection locked="0"/>
    </xf>
    <xf numFmtId="0" fontId="2" fillId="4" borderId="0" xfId="0" applyFont="1" applyFill="1" applyBorder="1">
      <protection locked="0"/>
    </xf>
    <xf numFmtId="0" fontId="2" fillId="4" borderId="2" xfId="0" applyFont="1" applyFill="1" applyBorder="1" applyAlignment="1">
      <alignment horizontal="center" vertical="center"/>
      <protection locked="0"/>
    </xf>
    <xf numFmtId="0" fontId="0" fillId="4" borderId="0" xfId="0" applyFill="1" applyBorder="1">
      <protection locked="0"/>
    </xf>
    <xf numFmtId="166" fontId="0" fillId="0" borderId="0" xfId="0" applyNumberFormat="1" applyBorder="1">
      <protection locked="0"/>
    </xf>
    <xf numFmtId="164" fontId="0" fillId="0" borderId="0" xfId="0" applyNumberFormat="1" applyProtection="1"/>
    <xf numFmtId="0" fontId="0" fillId="0" borderId="0" xfId="0" applyBorder="1" applyAlignment="1">
      <alignment horizontal="center"/>
      <protection locked="0"/>
    </xf>
    <xf numFmtId="0" fontId="0" fillId="0" borderId="0" xfId="0" applyBorder="1" applyAlignment="1">
      <alignment horizontal="center"/>
      <protection locked="0"/>
    </xf>
    <xf numFmtId="167" fontId="0" fillId="0" borderId="0" xfId="0" applyNumberFormat="true"/>
    <xf numFmtId="167" fontId="0" fillId="0" borderId="0" xfId="0" applyNumberFormat="true"/>
    <xf numFmtId="167" fontId="0" fillId="0" borderId="0" xfId="0" applyNumberFormat="true"/>
    <xf numFmtId="167" fontId="0" fillId="0" borderId="0" xfId="0" applyNumberFormat="true"/>
    <xf numFmtId="167" fontId="0" fillId="0" borderId="0" xfId="0" applyNumberFormat="true"/>
    <xf numFmtId="167" fontId="0" fillId="0" borderId="0" xfId="0" applyNumberFormat="true"/>
    <xf numFmtId="167" fontId="0" fillId="0" borderId="0" xfId="0" applyNumberFormat="true"/>
  </cellXfs>
  <cellStyles count="1">
    <cellStyle name="Normal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numFmt numFmtId="166" formatCode="m/d/yyyy"/>
    </dxf>
    <dxf>
      <numFmt numFmtId="2" formatCode="0.00"/>
    </dxf>
    <dxf>
      <numFmt numFmtId="2" formatCode="0.00"/>
    </dxf>
    <dxf>
      <numFmt numFmtId="19" formatCode="dd/mm/yyyy"/>
    </dxf>
    <dxf>
      <numFmt numFmtId="19" formatCode="dd/mm/yyyy"/>
      <fill>
        <patternFill patternType="solid">
          <fgColor indexed="64"/>
          <bgColor theme="9" tint="0.59999389629810485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3" formatCode="#,##0"/>
    </dxf>
    <dxf>
      <numFmt numFmtId="3" formatCode="#,##0"/>
    </dxf>
    <dxf>
      <numFmt numFmtId="0" formatCode="General"/>
    </dxf>
    <dxf>
      <numFmt numFmtId="19" formatCode="dd/mm/yyyy"/>
    </dxf>
    <dxf>
      <numFmt numFmtId="3" formatCode="#,##0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color theme="1"/>
      </font>
      <numFmt numFmtId="165" formatCode="yyyy\-mm\-dd\ hh:mm"/>
    </dxf>
    <dxf>
      <font>
        <color theme="1"/>
      </font>
      <numFmt numFmtId="164" formatCode="yyyy\-mm\-dd"/>
    </dxf>
    <dxf>
      <font>
        <color theme="1"/>
      </font>
      <numFmt numFmtId="164" formatCode="yyyy\-mm\-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1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theme/theme1.xml" Type="http://schemas.openxmlformats.org/officeDocument/2006/relationships/theme"/><Relationship Id="rId12" Target="styles.xml" Type="http://schemas.openxmlformats.org/officeDocument/2006/relationships/styles"/><Relationship Id="rId13" Target="sharedStrings.xml" Type="http://schemas.openxmlformats.org/officeDocument/2006/relationships/sharedStrings"/><Relationship Id="rId14" Target="metadata.xml" Type="http://schemas.openxmlformats.org/officeDocument/2006/relationships/sheetMetadata"/><Relationship Id="rId15" Target="persons/person.xml" Type="http://schemas.microsoft.com/office/2017/10/relationships/person"/><Relationship Id="rId17" Target="../customXml/item1.xml" Type="http://schemas.openxmlformats.org/officeDocument/2006/relationships/customXml"/><Relationship Id="rId19" Target="worksheets/sheet101.xml" Type="http://schemas.openxmlformats.org/officeDocument/2006/relationships/worksheet"/><Relationship Id="rId2" Target="worksheets/sheet2.xml" Type="http://schemas.openxmlformats.org/officeDocument/2006/relationships/worksheet"/><Relationship Id="rId21" Target="worksheets/sheet103.xml" Type="http://schemas.openxmlformats.org/officeDocument/2006/relationships/worksheet"/><Relationship Id="rId23" Target="worksheets/sheet105.xml" Type="http://schemas.openxmlformats.org/officeDocument/2006/relationships/worksheet"/><Relationship Id="rId25" Target="worksheets/sheet107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ulie DUHOUX" id="{6192AA13-B4C5-4947-B444-D3F91FDCE17E}" userId="S::julie.duhoux@jja-sa.com::08aa4ff4-d26e-4072-88b8-6a05179b01e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E6784B-98D0-44B9-AA75-1CFEE279E1EE}" name="DATA" displayName="DATA" ref="A55:AF2468" totalsRowShown="0">
  <tableColumns count="32">
    <tableColumn id="1" xr3:uid="{31653346-C45D-4CDF-9DE8-3BBC7E6F1A09}" name="Reference" dataDxfId="34"/>
    <tableColumn id="2" xr3:uid="{32959512-F3B2-4AB0-9D3B-FC96E2B5B529}" name="Freight type" dataDxfId="33"/>
    <tableColumn id="3" xr3:uid="{A044B4D0-E024-4F95-A288-65CC59D6F900}" name="Priority" dataDxfId="32"/>
    <tableColumn id="4" xr3:uid="{7183B66A-4281-4989-9F2F-95A45CA23CC8}" name="Status" dataDxfId="31"/>
    <tableColumn id="5" xr3:uid="{1B35D3A1-073D-42C2-B8E4-12430185D373}" name="Arrival place (POD)" dataDxfId="30"/>
    <tableColumn id="6" xr3:uid="{B76416A8-5A0A-45E3-9BAE-9DD84604F606}" name="Arrival status" dataDxfId="29"/>
    <tableColumn id="7" xr3:uid="{2705DFC1-FCDF-4452-9FFB-C24CA99D554B}" name="Departure" dataDxfId="28"/>
    <tableColumn id="8" xr3:uid="{5424D7DE-A29F-4E51-B64B-3902B44B174A}" name="Arrival" dataDxfId="27"/>
    <tableColumn id="9" xr3:uid="{53CF6472-1E8A-4BC7-AC56-61D5B76B019A}" name="Delivery date" dataDxfId="26"/>
    <tableColumn id="10" xr3:uid="{32D0D3CD-20F8-41A9-A567-6A12A9868F58}" name="Warehouse" dataDxfId="25"/>
    <tableColumn id="11" xr3:uid="{3C8D9711-3155-4DE4-BD44-EF716CFDF138}" name="Delivery status" dataDxfId="24"/>
    <tableColumn id="12" xr3:uid="{BE500FB9-5F90-4E10-A04C-E1DA2250F3C2}" name="Forwarder (post)" dataDxfId="23"/>
    <tableColumn id="13" xr3:uid="{585E73B0-FB4F-4320-A9DE-643B513C94FC}" name="Carrier" dataDxfId="22"/>
    <tableColumn id="14" xr3:uid="{2CED5E9E-4DEC-44C2-8E27-6D836B00B45C}" name="Service contract" dataDxfId="21"/>
    <tableColumn id="15" xr3:uid="{165EBD23-88D7-428D-A407-DB9CAC28B7F1}" name="Vessel name" dataDxfId="20"/>
    <tableColumn id="16" xr3:uid="{E7DEE6A3-6203-446F-A446-544F5A903C81}" name="nb ctn">
      <calculatedColumnFormula>IF(A56&lt;&gt;"",1,0)</calculatedColumnFormula>
    </tableColumn>
    <tableColumn id="17" xr3:uid="{03DD27B5-4C64-423C-802A-67B9BF4A26A0}" name="Arrival+2 jour" dataDxfId="19">
      <calculatedColumnFormula>ROUNDDOWN(H56,0)+2</calculatedColumnFormula>
    </tableColumn>
    <tableColumn id="18" xr3:uid="{973DB790-C4A5-4110-98C8-5EF90F8EFA17}" name="STO limit" dataDxfId="18">
      <calculatedColumnFormula>VLOOKUP(_xlfn.CONCAT(M56," - ",E56),Planning!$C$75:$D$99,2,0)</calculatedColumnFormula>
    </tableColumn>
    <tableColumn id="19" xr3:uid="{BAC99ECC-D17F-4ECD-BB86-F6BA1D126B25}" name="STO Date limit" dataDxfId="17">
      <calculatedColumnFormula>H56+R56</calculatedColumnFormula>
    </tableColumn>
    <tableColumn id="20" xr3:uid="{1ECAFEB2-CE1E-40A0-87DC-D54D511FD9D9}" name="STO alert" dataDxfId="16">
      <calculatedColumnFormula>IF(X56-H56&gt;R56,"Alert","")</calculatedColumnFormula>
    </tableColumn>
    <tableColumn id="21" xr3:uid="{C6D11AE1-1800-4A33-A0D5-41C89152792F}" name="STO Remaining days" dataDxfId="15">
      <calculatedColumnFormula>IF(Q56&lt;=TODAY(),(H56+R56)-TODAY(),R56)</calculatedColumnFormula>
    </tableColumn>
    <tableColumn id="22" xr3:uid="{9F30F439-A4A1-43F8-9CB5-143AB2A8A27A}" name="Extra days STO" dataDxfId="14">
      <calculatedColumnFormula>IF(X56-H56-R56&gt;0,X56-H56-R56,0)</calculatedColumnFormula>
    </tableColumn>
    <tableColumn id="23" xr3:uid="{134D62CB-DA0D-494D-A152-5A898BD729AB}" name="DLP actuelle" dataDxfId="13">
      <calculatedColumnFormula>ROUNDDOWN(I56,0)</calculatedColumnFormula>
    </tableColumn>
    <tableColumn id="24" xr3:uid="{C2209EE2-EB98-4145-A29D-E84F207D8DEE}" name="DLP revue" dataDxfId="12"/>
    <tableColumn id="25" xr3:uid="{3A626894-D59C-4E2C-AFE5-F8C1D113F135}" name="DLP possible" dataDxfId="11"/>
    <tableColumn id="26" xr3:uid="{6B778336-7A24-47A0-98F6-6C19FE4871B8}" name="Column1" dataDxfId="10"/>
    <tableColumn id="27" xr3:uid="{AA532321-F726-4D2A-B065-7E199C99FB57}" name="Nouvelle date DLP Possible" dataDxfId="9">
      <calculatedColumnFormula array="1">IF(AND(K56="Pending",J56='Date ouverte'!$A$2),INDEX(_xlfn.ANCHORARRAY('Date ouverte'!$B$2),MATCH(TRUE,_xlfn.ANCHORARRAY('Date ouverte'!$B$2)&gt;=$W56,0)),IF(AND(K56="Pending",J56='Date ouverte'!$A$4),INDEX(_xlfn.ANCHORARRAY('Date ouverte'!$B$4),MATCH(TRUE,_xlfn.ANCHORARRAY('Date ouverte'!$B$4)&gt;=$W56,0)),IF(AND(K56="Pending",J56='Date ouverte'!$A$6),INDEX(_xlfn.ANCHORARRAY('Date ouverte'!$B$6),MATCH(TRUE,_xlfn.ANCHORARRAY('Date ouverte'!$B$6)&gt;=$W56,0)),IF(AND(K56="Pending",J56='Date ouverte'!$A$8),INDEX(_xlfn.ANCHORARRAY('Date ouverte'!$B$8),MATCH(TRUE,_xlfn.ANCHORARRAY('Date ouverte'!$B$8)&gt;=$W56,0)),W56))))</calculatedColumnFormula>
    </tableColumn>
    <tableColumn id="28" xr3:uid="{82FB7DF3-CF93-45FF-BF3D-838AA4472B0A}" name="Alert" dataDxfId="8">
      <calculatedColumnFormula>IF(IF($K56="Pending",(IF($J56='Date ouverte'!$A$20,HLOOKUP($AA56,'Date ouverte'!$20:$21,2,FALSE),IF($J56='Date ouverte'!$A$22,HLOOKUP($AA56,'Date ouverte'!$22:$23,2,FALSE),IF($J56='Date ouverte'!$A$24,HLOOKUP($AA56,'Date ouverte'!$24:$25,2,FALSE),IF($J56='Date ouverte'!$A$26,HLOOKUP($AA56,'Date ouverte'!$26:$27,2,FALSE),"j"))))),W56)&lt;&gt;"alert",AA56,"alert")</calculatedColumnFormula>
    </tableColumn>
    <tableColumn id="29" xr3:uid="{7F9E94A7-ADCB-4CDE-A7DD-7EBE77019B2D}" name="Nb container en dépassement" dataDxfId="7">
      <calculatedColumnFormula>IF($AB56="alert",(IF($J56='Date ouverte'!$A$29,HLOOKUP($AA56,'Date ouverte'!$29:$30,2,FALSE),IF($J56='Date ouverte'!$A$31,HLOOKUP($AA56,'Date ouverte'!$31:$33,2,FALSE),IF($J56='Date ouverte'!$A$33,HLOOKUP($AA56,'Date ouverte'!$33:$34,2,FALSE),IF($J56='Date ouverte'!$A$35,HLOOKUP($AA56,'Date ouverte'!$35:$36,2,FALSE),"j"))))),0)</calculatedColumnFormula>
    </tableColumn>
    <tableColumn id="30" xr3:uid="{C66188BB-50F7-4A30-9DE2-CCD330C16464}" name="Capacité" dataDxfId="6">
      <calculatedColumnFormula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calculatedColumnFormula>
    </tableColumn>
    <tableColumn id="31" xr3:uid="{F8F9D7DA-F572-4C71-A014-91A4AD349A03}" name="Actual_DLP" dataDxfId="5"/>
    <tableColumn id="32" xr3:uid="{F0D5F2A7-4CBB-405C-9B71-256E7B0F0190}" name="Chec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39" dT="2022-10-10T15:45:06.66" personId="{6192AA13-B4C5-4947-B444-D3F91FDCE17E}" id="{9DDA34C0-BEEE-499C-ACD4-1FC96BE6805E}">
    <text>x+1 où x=H9</text>
  </threadedComment>
</ThreadedComments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no"?><Relationships xmlns="http://schemas.openxmlformats.org/package/2006/relationships"><Relationship Id="rId1" Target="https://www.winddle.com/public/redirect?url=/shipments/93389" TargetMode="External" Type="http://schemas.openxmlformats.org/officeDocument/2006/relationships/hyperlink"/><Relationship Id="rId10" Target="https://www.winddle.com/public/redirect?url=/shipments/94679" TargetMode="External" Type="http://schemas.openxmlformats.org/officeDocument/2006/relationships/hyperlink"/><Relationship Id="rId100" Target="https://www.winddle.com/public/redirect?url=/shipments/94697" TargetMode="External" Type="http://schemas.openxmlformats.org/officeDocument/2006/relationships/hyperlink"/><Relationship Id="rId1000" Target="https://www.winddle.com/public/redirect?url=/shipments/90649" TargetMode="External" Type="http://schemas.openxmlformats.org/officeDocument/2006/relationships/hyperlink"/><Relationship Id="rId1001" Target="https://www.winddle.com/public/redirect?url=/contacts/8002" TargetMode="External" Type="http://schemas.openxmlformats.org/officeDocument/2006/relationships/hyperlink"/><Relationship Id="rId1002" Target="https://www.winddle.com/public/redirect?url=/contacts/8014" TargetMode="External" Type="http://schemas.openxmlformats.org/officeDocument/2006/relationships/hyperlink"/><Relationship Id="rId1003" Target="https://www.winddle.com/public/redirect?url=/shipments/91713" TargetMode="External" Type="http://schemas.openxmlformats.org/officeDocument/2006/relationships/hyperlink"/><Relationship Id="rId1004" Target="https://www.winddle.com/public/redirect?url=/contacts/8002" TargetMode="External" Type="http://schemas.openxmlformats.org/officeDocument/2006/relationships/hyperlink"/><Relationship Id="rId1005" Target="https://www.winddle.com/public/redirect?url=/contacts/8014" TargetMode="External" Type="http://schemas.openxmlformats.org/officeDocument/2006/relationships/hyperlink"/><Relationship Id="rId1006" Target="https://www.winddle.com/public/redirect?url=/shipments/88917" TargetMode="External" Type="http://schemas.openxmlformats.org/officeDocument/2006/relationships/hyperlink"/><Relationship Id="rId1007" Target="https://www.winddle.com/public/redirect?url=/contacts/8001" TargetMode="External" Type="http://schemas.openxmlformats.org/officeDocument/2006/relationships/hyperlink"/><Relationship Id="rId1008" Target="https://www.winddle.com/public/redirect?url=/contacts/8015" TargetMode="External" Type="http://schemas.openxmlformats.org/officeDocument/2006/relationships/hyperlink"/><Relationship Id="rId1009" Target="https://www.winddle.com/public/redirect?url=/shipments/90306" TargetMode="External" Type="http://schemas.openxmlformats.org/officeDocument/2006/relationships/hyperlink"/><Relationship Id="rId101" Target="https://www.winddle.com/public/redirect?url=/contacts/8002" TargetMode="External" Type="http://schemas.openxmlformats.org/officeDocument/2006/relationships/hyperlink"/><Relationship Id="rId1010" Target="https://www.winddle.com/public/redirect?url=/contacts/8002" TargetMode="External" Type="http://schemas.openxmlformats.org/officeDocument/2006/relationships/hyperlink"/><Relationship Id="rId1011" Target="https://www.winddle.com/public/redirect?url=/contacts/8014" TargetMode="External" Type="http://schemas.openxmlformats.org/officeDocument/2006/relationships/hyperlink"/><Relationship Id="rId1012" Target="https://www.winddle.com/public/redirect?url=/shipments/93364" TargetMode="External" Type="http://schemas.openxmlformats.org/officeDocument/2006/relationships/hyperlink"/><Relationship Id="rId1013" Target="https://www.winddle.com/public/redirect?url=/contacts/8002" TargetMode="External" Type="http://schemas.openxmlformats.org/officeDocument/2006/relationships/hyperlink"/><Relationship Id="rId1014" Target="https://www.winddle.com/public/redirect?url=/contacts/8014" TargetMode="External" Type="http://schemas.openxmlformats.org/officeDocument/2006/relationships/hyperlink"/><Relationship Id="rId1015" Target="https://www.winddle.com/public/redirect?url=/shipments/93904" TargetMode="External" Type="http://schemas.openxmlformats.org/officeDocument/2006/relationships/hyperlink"/><Relationship Id="rId1016" Target="https://www.winddle.com/public/redirect?url=/contacts/8002" TargetMode="External" Type="http://schemas.openxmlformats.org/officeDocument/2006/relationships/hyperlink"/><Relationship Id="rId1017" Target="https://www.winddle.com/public/redirect?url=/contacts/8010" TargetMode="External" Type="http://schemas.openxmlformats.org/officeDocument/2006/relationships/hyperlink"/><Relationship Id="rId1018" Target="https://www.winddle.com/public/redirect?url=/shipments/91605" TargetMode="External" Type="http://schemas.openxmlformats.org/officeDocument/2006/relationships/hyperlink"/><Relationship Id="rId1019" Target="https://www.winddle.com/public/redirect?url=/contacts/8002" TargetMode="External" Type="http://schemas.openxmlformats.org/officeDocument/2006/relationships/hyperlink"/><Relationship Id="rId102" Target="https://www.winddle.com/public/redirect?url=/contacts/8014" TargetMode="External" Type="http://schemas.openxmlformats.org/officeDocument/2006/relationships/hyperlink"/><Relationship Id="rId1020" Target="https://www.winddle.com/public/redirect?url=/contacts/8014" TargetMode="External" Type="http://schemas.openxmlformats.org/officeDocument/2006/relationships/hyperlink"/><Relationship Id="rId1021" Target="https://www.winddle.com/public/redirect?url=/shipments/91084" TargetMode="External" Type="http://schemas.openxmlformats.org/officeDocument/2006/relationships/hyperlink"/><Relationship Id="rId1022" Target="https://www.winddle.com/public/redirect?url=/contacts/8001" TargetMode="External" Type="http://schemas.openxmlformats.org/officeDocument/2006/relationships/hyperlink"/><Relationship Id="rId1023" Target="https://www.winddle.com/public/redirect?url=/contacts/8015" TargetMode="External" Type="http://schemas.openxmlformats.org/officeDocument/2006/relationships/hyperlink"/><Relationship Id="rId1024" Target="https://www.winddle.com/public/redirect?url=/shipments/91649" TargetMode="External" Type="http://schemas.openxmlformats.org/officeDocument/2006/relationships/hyperlink"/><Relationship Id="rId1025" Target="https://www.winddle.com/public/redirect?url=/contacts/8001" TargetMode="External" Type="http://schemas.openxmlformats.org/officeDocument/2006/relationships/hyperlink"/><Relationship Id="rId1026" Target="https://www.winddle.com/public/redirect?url=/contacts/8014" TargetMode="External" Type="http://schemas.openxmlformats.org/officeDocument/2006/relationships/hyperlink"/><Relationship Id="rId1027" Target="https://www.winddle.com/public/redirect?url=/shipments/94191" TargetMode="External" Type="http://schemas.openxmlformats.org/officeDocument/2006/relationships/hyperlink"/><Relationship Id="rId1028" Target="https://www.winddle.com/public/redirect?url=/contacts/8001" TargetMode="External" Type="http://schemas.openxmlformats.org/officeDocument/2006/relationships/hyperlink"/><Relationship Id="rId1029" Target="https://www.winddle.com/public/redirect?url=/contacts/8015" TargetMode="External" Type="http://schemas.openxmlformats.org/officeDocument/2006/relationships/hyperlink"/><Relationship Id="rId103" Target="https://www.winddle.com/public/redirect?url=/shipments/90749" TargetMode="External" Type="http://schemas.openxmlformats.org/officeDocument/2006/relationships/hyperlink"/><Relationship Id="rId1030" Target="https://www.winddle.com/public/redirect?url=/shipments/90762" TargetMode="External" Type="http://schemas.openxmlformats.org/officeDocument/2006/relationships/hyperlink"/><Relationship Id="rId1031" Target="https://www.winddle.com/public/redirect?url=/contacts/8001" TargetMode="External" Type="http://schemas.openxmlformats.org/officeDocument/2006/relationships/hyperlink"/><Relationship Id="rId1032" Target="https://www.winddle.com/public/redirect?url=/contacts/8014" TargetMode="External" Type="http://schemas.openxmlformats.org/officeDocument/2006/relationships/hyperlink"/><Relationship Id="rId1033" Target="https://www.winddle.com/public/redirect?url=/shipments/91138" TargetMode="External" Type="http://schemas.openxmlformats.org/officeDocument/2006/relationships/hyperlink"/><Relationship Id="rId1034" Target="https://www.winddle.com/public/redirect?url=/contacts/8001" TargetMode="External" Type="http://schemas.openxmlformats.org/officeDocument/2006/relationships/hyperlink"/><Relationship Id="rId1035" Target="https://www.winddle.com/public/redirect?url=/contacts/8014" TargetMode="External" Type="http://schemas.openxmlformats.org/officeDocument/2006/relationships/hyperlink"/><Relationship Id="rId1036" Target="https://www.winddle.com/public/redirect?url=/shipments/90443" TargetMode="External" Type="http://schemas.openxmlformats.org/officeDocument/2006/relationships/hyperlink"/><Relationship Id="rId1037" Target="https://www.winddle.com/public/redirect?url=/contacts/8002" TargetMode="External" Type="http://schemas.openxmlformats.org/officeDocument/2006/relationships/hyperlink"/><Relationship Id="rId1038" Target="https://www.winddle.com/public/redirect?url=/contacts/8014" TargetMode="External" Type="http://schemas.openxmlformats.org/officeDocument/2006/relationships/hyperlink"/><Relationship Id="rId1039" Target="https://www.winddle.com/public/redirect?url=/shipments/90237" TargetMode="External" Type="http://schemas.openxmlformats.org/officeDocument/2006/relationships/hyperlink"/><Relationship Id="rId104" Target="https://www.winddle.com/public/redirect?url=/contacts/8002" TargetMode="External" Type="http://schemas.openxmlformats.org/officeDocument/2006/relationships/hyperlink"/><Relationship Id="rId1040" Target="https://www.winddle.com/public/redirect?url=/contacts/8001" TargetMode="External" Type="http://schemas.openxmlformats.org/officeDocument/2006/relationships/hyperlink"/><Relationship Id="rId1041" Target="https://www.winddle.com/public/redirect?url=/contacts/8014" TargetMode="External" Type="http://schemas.openxmlformats.org/officeDocument/2006/relationships/hyperlink"/><Relationship Id="rId1042" Target="https://www.winddle.com/public/redirect?url=/shipments/90792" TargetMode="External" Type="http://schemas.openxmlformats.org/officeDocument/2006/relationships/hyperlink"/><Relationship Id="rId1043" Target="https://www.winddle.com/public/redirect?url=/contacts/8001" TargetMode="External" Type="http://schemas.openxmlformats.org/officeDocument/2006/relationships/hyperlink"/><Relationship Id="rId1044" Target="https://www.winddle.com/public/redirect?url=/contacts/8014" TargetMode="External" Type="http://schemas.openxmlformats.org/officeDocument/2006/relationships/hyperlink"/><Relationship Id="rId1045" Target="https://www.winddle.com/public/redirect?url=/shipments/94281" TargetMode="External" Type="http://schemas.openxmlformats.org/officeDocument/2006/relationships/hyperlink"/><Relationship Id="rId1046" Target="https://www.winddle.com/public/redirect?url=/contacts/8002" TargetMode="External" Type="http://schemas.openxmlformats.org/officeDocument/2006/relationships/hyperlink"/><Relationship Id="rId1047" Target="https://www.winddle.com/public/redirect?url=/contacts/8014" TargetMode="External" Type="http://schemas.openxmlformats.org/officeDocument/2006/relationships/hyperlink"/><Relationship Id="rId1048" Target="https://www.winddle.com/public/redirect?url=/shipments/94837" TargetMode="External" Type="http://schemas.openxmlformats.org/officeDocument/2006/relationships/hyperlink"/><Relationship Id="rId1049" Target="https://www.winddle.com/public/redirect?url=/contacts/8001" TargetMode="External" Type="http://schemas.openxmlformats.org/officeDocument/2006/relationships/hyperlink"/><Relationship Id="rId105" Target="https://www.winddle.com/public/redirect?url=/contacts/8014" TargetMode="External" Type="http://schemas.openxmlformats.org/officeDocument/2006/relationships/hyperlink"/><Relationship Id="rId1050" Target="https://www.winddle.com/public/redirect?url=/contacts/8014" TargetMode="External" Type="http://schemas.openxmlformats.org/officeDocument/2006/relationships/hyperlink"/><Relationship Id="rId1051" Target="https://www.winddle.com/public/redirect?url=/shipments/91806" TargetMode="External" Type="http://schemas.openxmlformats.org/officeDocument/2006/relationships/hyperlink"/><Relationship Id="rId1052" Target="https://www.winddle.com/public/redirect?url=/contacts/8001" TargetMode="External" Type="http://schemas.openxmlformats.org/officeDocument/2006/relationships/hyperlink"/><Relationship Id="rId1053" Target="https://www.winddle.com/public/redirect?url=/contacts/8014" TargetMode="External" Type="http://schemas.openxmlformats.org/officeDocument/2006/relationships/hyperlink"/><Relationship Id="rId1054" Target="https://www.winddle.com/public/redirect?url=/shipments/91383" TargetMode="External" Type="http://schemas.openxmlformats.org/officeDocument/2006/relationships/hyperlink"/><Relationship Id="rId1055" Target="https://www.winddle.com/public/redirect?url=/contacts/8001" TargetMode="External" Type="http://schemas.openxmlformats.org/officeDocument/2006/relationships/hyperlink"/><Relationship Id="rId1056" Target="https://www.winddle.com/public/redirect?url=/contacts/8014" TargetMode="External" Type="http://schemas.openxmlformats.org/officeDocument/2006/relationships/hyperlink"/><Relationship Id="rId1057" Target="https://www.winddle.com/public/redirect?url=/shipments/93255" TargetMode="External" Type="http://schemas.openxmlformats.org/officeDocument/2006/relationships/hyperlink"/><Relationship Id="rId1058" Target="https://www.winddle.com/public/redirect?url=/contacts/8001" TargetMode="External" Type="http://schemas.openxmlformats.org/officeDocument/2006/relationships/hyperlink"/><Relationship Id="rId1059" Target="https://www.winddle.com/public/redirect?url=/contacts/8014" TargetMode="External" Type="http://schemas.openxmlformats.org/officeDocument/2006/relationships/hyperlink"/><Relationship Id="rId106" Target="https://www.winddle.com/public/redirect?url=/shipments/92388" TargetMode="External" Type="http://schemas.openxmlformats.org/officeDocument/2006/relationships/hyperlink"/><Relationship Id="rId1060" Target="https://www.winddle.com/public/redirect?url=/shipments/91811" TargetMode="External" Type="http://schemas.openxmlformats.org/officeDocument/2006/relationships/hyperlink"/><Relationship Id="rId1061" Target="https://www.winddle.com/public/redirect?url=/contacts/8001" TargetMode="External" Type="http://schemas.openxmlformats.org/officeDocument/2006/relationships/hyperlink"/><Relationship Id="rId1062" Target="https://www.winddle.com/public/redirect?url=/contacts/8014" TargetMode="External" Type="http://schemas.openxmlformats.org/officeDocument/2006/relationships/hyperlink"/><Relationship Id="rId1063" Target="https://www.winddle.com/public/redirect?url=/shipments/90230" TargetMode="External" Type="http://schemas.openxmlformats.org/officeDocument/2006/relationships/hyperlink"/><Relationship Id="rId1064" Target="https://www.winddle.com/public/redirect?url=/contacts/8001" TargetMode="External" Type="http://schemas.openxmlformats.org/officeDocument/2006/relationships/hyperlink"/><Relationship Id="rId1065" Target="https://www.winddle.com/public/redirect?url=/contacts/8014" TargetMode="External" Type="http://schemas.openxmlformats.org/officeDocument/2006/relationships/hyperlink"/><Relationship Id="rId1066" Target="https://www.winddle.com/public/redirect?url=/shipments/91140" TargetMode="External" Type="http://schemas.openxmlformats.org/officeDocument/2006/relationships/hyperlink"/><Relationship Id="rId1067" Target="https://www.winddle.com/public/redirect?url=/contacts/8001" TargetMode="External" Type="http://schemas.openxmlformats.org/officeDocument/2006/relationships/hyperlink"/><Relationship Id="rId1068" Target="https://www.winddle.com/public/redirect?url=/contacts/8014" TargetMode="External" Type="http://schemas.openxmlformats.org/officeDocument/2006/relationships/hyperlink"/><Relationship Id="rId1069" Target="https://www.winddle.com/public/redirect?url=/shipments/90239" TargetMode="External" Type="http://schemas.openxmlformats.org/officeDocument/2006/relationships/hyperlink"/><Relationship Id="rId107" Target="https://www.winddle.com/public/redirect?url=/contacts/8002" TargetMode="External" Type="http://schemas.openxmlformats.org/officeDocument/2006/relationships/hyperlink"/><Relationship Id="rId1070" Target="https://www.winddle.com/public/redirect?url=/contacts/8001" TargetMode="External" Type="http://schemas.openxmlformats.org/officeDocument/2006/relationships/hyperlink"/><Relationship Id="rId1071" Target="https://www.winddle.com/public/redirect?url=/contacts/8014" TargetMode="External" Type="http://schemas.openxmlformats.org/officeDocument/2006/relationships/hyperlink"/><Relationship Id="rId1072" Target="https://www.winddle.com/public/redirect?url=/shipments/90759" TargetMode="External" Type="http://schemas.openxmlformats.org/officeDocument/2006/relationships/hyperlink"/><Relationship Id="rId1073" Target="https://www.winddle.com/public/redirect?url=/contacts/8001" TargetMode="External" Type="http://schemas.openxmlformats.org/officeDocument/2006/relationships/hyperlink"/><Relationship Id="rId1074" Target="https://www.winddle.com/public/redirect?url=/contacts/8014" TargetMode="External" Type="http://schemas.openxmlformats.org/officeDocument/2006/relationships/hyperlink"/><Relationship Id="rId1075" Target="https://www.winddle.com/public/redirect?url=/shipments/90285" TargetMode="External" Type="http://schemas.openxmlformats.org/officeDocument/2006/relationships/hyperlink"/><Relationship Id="rId1076" Target="https://www.winddle.com/public/redirect?url=/contacts/8002" TargetMode="External" Type="http://schemas.openxmlformats.org/officeDocument/2006/relationships/hyperlink"/><Relationship Id="rId1077" Target="https://www.winddle.com/public/redirect?url=/contacts/8014" TargetMode="External" Type="http://schemas.openxmlformats.org/officeDocument/2006/relationships/hyperlink"/><Relationship Id="rId1078" Target="https://www.winddle.com/public/redirect?url=/shipments/90236" TargetMode="External" Type="http://schemas.openxmlformats.org/officeDocument/2006/relationships/hyperlink"/><Relationship Id="rId1079" Target="https://www.winddle.com/public/redirect?url=/contacts/8001" TargetMode="External" Type="http://schemas.openxmlformats.org/officeDocument/2006/relationships/hyperlink"/><Relationship Id="rId108" Target="https://www.winddle.com/public/redirect?url=/contacts/8014" TargetMode="External" Type="http://schemas.openxmlformats.org/officeDocument/2006/relationships/hyperlink"/><Relationship Id="rId1080" Target="https://www.winddle.com/public/redirect?url=/contacts/8014" TargetMode="External" Type="http://schemas.openxmlformats.org/officeDocument/2006/relationships/hyperlink"/><Relationship Id="rId1081" Target="https://www.winddle.com/public/redirect?url=/shipments/91803" TargetMode="External" Type="http://schemas.openxmlformats.org/officeDocument/2006/relationships/hyperlink"/><Relationship Id="rId1082" Target="https://www.winddle.com/public/redirect?url=/contacts/8001" TargetMode="External" Type="http://schemas.openxmlformats.org/officeDocument/2006/relationships/hyperlink"/><Relationship Id="rId1083" Target="https://www.winddle.com/public/redirect?url=/contacts/8014" TargetMode="External" Type="http://schemas.openxmlformats.org/officeDocument/2006/relationships/hyperlink"/><Relationship Id="rId1084" Target="https://www.winddle.com/public/redirect?url=/shipments/91804" TargetMode="External" Type="http://schemas.openxmlformats.org/officeDocument/2006/relationships/hyperlink"/><Relationship Id="rId1085" Target="https://www.winddle.com/public/redirect?url=/contacts/8001" TargetMode="External" Type="http://schemas.openxmlformats.org/officeDocument/2006/relationships/hyperlink"/><Relationship Id="rId1086" Target="https://www.winddle.com/public/redirect?url=/contacts/8014" TargetMode="External" Type="http://schemas.openxmlformats.org/officeDocument/2006/relationships/hyperlink"/><Relationship Id="rId1087" Target="https://www.winddle.com/public/redirect?url=/shipments/94029" TargetMode="External" Type="http://schemas.openxmlformats.org/officeDocument/2006/relationships/hyperlink"/><Relationship Id="rId1088" Target="https://www.winddle.com/public/redirect?url=/contacts/8001" TargetMode="External" Type="http://schemas.openxmlformats.org/officeDocument/2006/relationships/hyperlink"/><Relationship Id="rId1089" Target="https://www.winddle.com/public/redirect?url=/contacts/8014" TargetMode="External" Type="http://schemas.openxmlformats.org/officeDocument/2006/relationships/hyperlink"/><Relationship Id="rId109" Target="https://www.winddle.com/public/redirect?url=/shipments/94156" TargetMode="External" Type="http://schemas.openxmlformats.org/officeDocument/2006/relationships/hyperlink"/><Relationship Id="rId1090" Target="https://www.winddle.com/public/redirect?url=/shipments/90235" TargetMode="External" Type="http://schemas.openxmlformats.org/officeDocument/2006/relationships/hyperlink"/><Relationship Id="rId1091" Target="https://www.winddle.com/public/redirect?url=/contacts/8001" TargetMode="External" Type="http://schemas.openxmlformats.org/officeDocument/2006/relationships/hyperlink"/><Relationship Id="rId1092" Target="https://www.winddle.com/public/redirect?url=/contacts/8014" TargetMode="External" Type="http://schemas.openxmlformats.org/officeDocument/2006/relationships/hyperlink"/><Relationship Id="rId1093" Target="https://www.winddle.com/public/redirect?url=/shipments/90791" TargetMode="External" Type="http://schemas.openxmlformats.org/officeDocument/2006/relationships/hyperlink"/><Relationship Id="rId1094" Target="https://www.winddle.com/public/redirect?url=/contacts/8001" TargetMode="External" Type="http://schemas.openxmlformats.org/officeDocument/2006/relationships/hyperlink"/><Relationship Id="rId1095" Target="https://www.winddle.com/public/redirect?url=/contacts/8014" TargetMode="External" Type="http://schemas.openxmlformats.org/officeDocument/2006/relationships/hyperlink"/><Relationship Id="rId1096" Target="https://www.winddle.com/public/redirect?url=/shipments/91808" TargetMode="External" Type="http://schemas.openxmlformats.org/officeDocument/2006/relationships/hyperlink"/><Relationship Id="rId1097" Target="https://www.winddle.com/public/redirect?url=/contacts/8001" TargetMode="External" Type="http://schemas.openxmlformats.org/officeDocument/2006/relationships/hyperlink"/><Relationship Id="rId1098" Target="https://www.winddle.com/public/redirect?url=/contacts/8014" TargetMode="External" Type="http://schemas.openxmlformats.org/officeDocument/2006/relationships/hyperlink"/><Relationship Id="rId1099" Target="https://www.winddle.com/public/redirect?url=/shipments/90234" TargetMode="External" Type="http://schemas.openxmlformats.org/officeDocument/2006/relationships/hyperlink"/><Relationship Id="rId11" Target="https://www.winddle.com/public/redirect?url=/contacts/8001" TargetMode="External" Type="http://schemas.openxmlformats.org/officeDocument/2006/relationships/hyperlink"/><Relationship Id="rId110" Target="https://www.winddle.com/public/redirect?url=/contacts/8002" TargetMode="External" Type="http://schemas.openxmlformats.org/officeDocument/2006/relationships/hyperlink"/><Relationship Id="rId1100" Target="https://www.winddle.com/public/redirect?url=/contacts/8001" TargetMode="External" Type="http://schemas.openxmlformats.org/officeDocument/2006/relationships/hyperlink"/><Relationship Id="rId1101" Target="https://www.winddle.com/public/redirect?url=/contacts/8014" TargetMode="External" Type="http://schemas.openxmlformats.org/officeDocument/2006/relationships/hyperlink"/><Relationship Id="rId1102" Target="https://www.winddle.com/public/redirect?url=/shipments/90247" TargetMode="External" Type="http://schemas.openxmlformats.org/officeDocument/2006/relationships/hyperlink"/><Relationship Id="rId1103" Target="https://www.winddle.com/public/redirect?url=/contacts/8001" TargetMode="External" Type="http://schemas.openxmlformats.org/officeDocument/2006/relationships/hyperlink"/><Relationship Id="rId1104" Target="https://www.winddle.com/public/redirect?url=/contacts/8014" TargetMode="External" Type="http://schemas.openxmlformats.org/officeDocument/2006/relationships/hyperlink"/><Relationship Id="rId1105" Target="https://www.winddle.com/public/redirect?url=/shipments/90248" TargetMode="External" Type="http://schemas.openxmlformats.org/officeDocument/2006/relationships/hyperlink"/><Relationship Id="rId1106" Target="https://www.winddle.com/public/redirect?url=/contacts/8001" TargetMode="External" Type="http://schemas.openxmlformats.org/officeDocument/2006/relationships/hyperlink"/><Relationship Id="rId1107" Target="https://www.winddle.com/public/redirect?url=/contacts/8014" TargetMode="External" Type="http://schemas.openxmlformats.org/officeDocument/2006/relationships/hyperlink"/><Relationship Id="rId1108" Target="https://www.winddle.com/public/redirect?url=/shipments/92572" TargetMode="External" Type="http://schemas.openxmlformats.org/officeDocument/2006/relationships/hyperlink"/><Relationship Id="rId1109" Target="https://www.winddle.com/public/redirect?url=/contacts/8002" TargetMode="External" Type="http://schemas.openxmlformats.org/officeDocument/2006/relationships/hyperlink"/><Relationship Id="rId111" Target="https://www.winddle.com/public/redirect?url=/contacts/8014" TargetMode="External" Type="http://schemas.openxmlformats.org/officeDocument/2006/relationships/hyperlink"/><Relationship Id="rId1110" Target="https://www.winddle.com/public/redirect?url=/contacts/8014" TargetMode="External" Type="http://schemas.openxmlformats.org/officeDocument/2006/relationships/hyperlink"/><Relationship Id="rId1111" Target="https://www.winddle.com/public/redirect?url=/shipments/90793" TargetMode="External" Type="http://schemas.openxmlformats.org/officeDocument/2006/relationships/hyperlink"/><Relationship Id="rId1112" Target="https://www.winddle.com/public/redirect?url=/contacts/8001" TargetMode="External" Type="http://schemas.openxmlformats.org/officeDocument/2006/relationships/hyperlink"/><Relationship Id="rId1113" Target="https://www.winddle.com/public/redirect?url=/contacts/8014" TargetMode="External" Type="http://schemas.openxmlformats.org/officeDocument/2006/relationships/hyperlink"/><Relationship Id="rId1114" Target="https://www.winddle.com/public/redirect?url=/shipments/91382" TargetMode="External" Type="http://schemas.openxmlformats.org/officeDocument/2006/relationships/hyperlink"/><Relationship Id="rId1115" Target="https://www.winddle.com/public/redirect?url=/contacts/8001" TargetMode="External" Type="http://schemas.openxmlformats.org/officeDocument/2006/relationships/hyperlink"/><Relationship Id="rId1116" Target="https://www.winddle.com/public/redirect?url=/contacts/8014" TargetMode="External" Type="http://schemas.openxmlformats.org/officeDocument/2006/relationships/hyperlink"/><Relationship Id="rId1117" Target="https://www.winddle.com/public/redirect?url=/shipments/90815" TargetMode="External" Type="http://schemas.openxmlformats.org/officeDocument/2006/relationships/hyperlink"/><Relationship Id="rId1118" Target="https://www.winddle.com/public/redirect?url=/contacts/8001" TargetMode="External" Type="http://schemas.openxmlformats.org/officeDocument/2006/relationships/hyperlink"/><Relationship Id="rId1119" Target="https://www.winddle.com/public/redirect?url=/contacts/8014" TargetMode="External" Type="http://schemas.openxmlformats.org/officeDocument/2006/relationships/hyperlink"/><Relationship Id="rId112" Target="https://www.winddle.com/public/redirect?url=/shipments/93341" TargetMode="External" Type="http://schemas.openxmlformats.org/officeDocument/2006/relationships/hyperlink"/><Relationship Id="rId1120" Target="https://www.winddle.com/public/redirect?url=/shipments/91897" TargetMode="External" Type="http://schemas.openxmlformats.org/officeDocument/2006/relationships/hyperlink"/><Relationship Id="rId1121" Target="https://www.winddle.com/public/redirect?url=/contacts/8002" TargetMode="External" Type="http://schemas.openxmlformats.org/officeDocument/2006/relationships/hyperlink"/><Relationship Id="rId1122" Target="https://www.winddle.com/public/redirect?url=/contacts/8014" TargetMode="External" Type="http://schemas.openxmlformats.org/officeDocument/2006/relationships/hyperlink"/><Relationship Id="rId1123" Target="https://www.winddle.com/public/redirect?url=/shipments/92932" TargetMode="External" Type="http://schemas.openxmlformats.org/officeDocument/2006/relationships/hyperlink"/><Relationship Id="rId1124" Target="https://www.winddle.com/public/redirect?url=/contacts/8001" TargetMode="External" Type="http://schemas.openxmlformats.org/officeDocument/2006/relationships/hyperlink"/><Relationship Id="rId1125" Target="https://www.winddle.com/public/redirect?url=/contacts/8014" TargetMode="External" Type="http://schemas.openxmlformats.org/officeDocument/2006/relationships/hyperlink"/><Relationship Id="rId1126" Target="https://www.winddle.com/public/redirect?url=/shipments/92146" TargetMode="External" Type="http://schemas.openxmlformats.org/officeDocument/2006/relationships/hyperlink"/><Relationship Id="rId1127" Target="https://www.winddle.com/public/redirect?url=/contacts/8002" TargetMode="External" Type="http://schemas.openxmlformats.org/officeDocument/2006/relationships/hyperlink"/><Relationship Id="rId1128" Target="https://www.winddle.com/public/redirect?url=/contacts/8014" TargetMode="External" Type="http://schemas.openxmlformats.org/officeDocument/2006/relationships/hyperlink"/><Relationship Id="rId1129" Target="https://www.winddle.com/public/redirect?url=/shipments/93882" TargetMode="External" Type="http://schemas.openxmlformats.org/officeDocument/2006/relationships/hyperlink"/><Relationship Id="rId113" Target="https://www.winddle.com/public/redirect?url=/contacts/8002" TargetMode="External" Type="http://schemas.openxmlformats.org/officeDocument/2006/relationships/hyperlink"/><Relationship Id="rId1130" Target="https://www.winddle.com/public/redirect?url=/contacts/8001" TargetMode="External" Type="http://schemas.openxmlformats.org/officeDocument/2006/relationships/hyperlink"/><Relationship Id="rId1131" Target="https://www.winddle.com/public/redirect?url=/contacts/8014" TargetMode="External" Type="http://schemas.openxmlformats.org/officeDocument/2006/relationships/hyperlink"/><Relationship Id="rId1132" Target="https://www.winddle.com/public/redirect?url=/shipments/90251" TargetMode="External" Type="http://schemas.openxmlformats.org/officeDocument/2006/relationships/hyperlink"/><Relationship Id="rId1133" Target="https://www.winddle.com/public/redirect?url=/contacts/8001" TargetMode="External" Type="http://schemas.openxmlformats.org/officeDocument/2006/relationships/hyperlink"/><Relationship Id="rId1134" Target="https://www.winddle.com/public/redirect?url=/contacts/8014" TargetMode="External" Type="http://schemas.openxmlformats.org/officeDocument/2006/relationships/hyperlink"/><Relationship Id="rId1135" Target="https://www.winddle.com/public/redirect?url=/shipments/92674" TargetMode="External" Type="http://schemas.openxmlformats.org/officeDocument/2006/relationships/hyperlink"/><Relationship Id="rId1136" Target="https://www.winddle.com/public/redirect?url=/contacts/8001" TargetMode="External" Type="http://schemas.openxmlformats.org/officeDocument/2006/relationships/hyperlink"/><Relationship Id="rId1137" Target="https://www.winddle.com/public/redirect?url=/contacts/8014" TargetMode="External" Type="http://schemas.openxmlformats.org/officeDocument/2006/relationships/hyperlink"/><Relationship Id="rId1138" Target="https://www.winddle.com/public/redirect?url=/shipments/90189" TargetMode="External" Type="http://schemas.openxmlformats.org/officeDocument/2006/relationships/hyperlink"/><Relationship Id="rId1139" Target="https://www.winddle.com/public/redirect?url=/contacts/8002" TargetMode="External" Type="http://schemas.openxmlformats.org/officeDocument/2006/relationships/hyperlink"/><Relationship Id="rId114" Target="https://www.winddle.com/public/redirect?url=/contacts/8014" TargetMode="External" Type="http://schemas.openxmlformats.org/officeDocument/2006/relationships/hyperlink"/><Relationship Id="rId1140" Target="https://www.winddle.com/public/redirect?url=/contacts/8014" TargetMode="External" Type="http://schemas.openxmlformats.org/officeDocument/2006/relationships/hyperlink"/><Relationship Id="rId1141" Target="https://www.winddle.com/public/redirect?url=/shipments/90118" TargetMode="External" Type="http://schemas.openxmlformats.org/officeDocument/2006/relationships/hyperlink"/><Relationship Id="rId1142" Target="https://www.winddle.com/public/redirect?url=/contacts/8002" TargetMode="External" Type="http://schemas.openxmlformats.org/officeDocument/2006/relationships/hyperlink"/><Relationship Id="rId1143" Target="https://www.winddle.com/public/redirect?url=/contacts/8014" TargetMode="External" Type="http://schemas.openxmlformats.org/officeDocument/2006/relationships/hyperlink"/><Relationship Id="rId1144" Target="https://www.winddle.com/public/redirect?url=/shipments/94171" TargetMode="External" Type="http://schemas.openxmlformats.org/officeDocument/2006/relationships/hyperlink"/><Relationship Id="rId1145" Target="https://www.winddle.com/public/redirect?url=/contacts/8001" TargetMode="External" Type="http://schemas.openxmlformats.org/officeDocument/2006/relationships/hyperlink"/><Relationship Id="rId1146" Target="https://www.winddle.com/public/redirect?url=/contacts/8014" TargetMode="External" Type="http://schemas.openxmlformats.org/officeDocument/2006/relationships/hyperlink"/><Relationship Id="rId1147" Target="https://www.winddle.com/public/redirect?url=/shipments/91800" TargetMode="External" Type="http://schemas.openxmlformats.org/officeDocument/2006/relationships/hyperlink"/><Relationship Id="rId1148" Target="https://www.winddle.com/public/redirect?url=/contacts/8001" TargetMode="External" Type="http://schemas.openxmlformats.org/officeDocument/2006/relationships/hyperlink"/><Relationship Id="rId1149" Target="https://www.winddle.com/public/redirect?url=/contacts/8014" TargetMode="External" Type="http://schemas.openxmlformats.org/officeDocument/2006/relationships/hyperlink"/><Relationship Id="rId115" Target="https://www.winddle.com/public/redirect?url=/shipments/92713" TargetMode="External" Type="http://schemas.openxmlformats.org/officeDocument/2006/relationships/hyperlink"/><Relationship Id="rId1150" Target="https://www.winddle.com/public/redirect?url=/shipments/93320" TargetMode="External" Type="http://schemas.openxmlformats.org/officeDocument/2006/relationships/hyperlink"/><Relationship Id="rId1151" Target="https://www.winddle.com/public/redirect?url=/contacts/8002" TargetMode="External" Type="http://schemas.openxmlformats.org/officeDocument/2006/relationships/hyperlink"/><Relationship Id="rId1152" Target="https://www.winddle.com/public/redirect?url=/contacts/8014" TargetMode="External" Type="http://schemas.openxmlformats.org/officeDocument/2006/relationships/hyperlink"/><Relationship Id="rId1153" Target="https://www.winddle.com/public/redirect?url=/shipments/93137" TargetMode="External" Type="http://schemas.openxmlformats.org/officeDocument/2006/relationships/hyperlink"/><Relationship Id="rId1154" Target="https://www.winddle.com/public/redirect?url=/contacts/8001" TargetMode="External" Type="http://schemas.openxmlformats.org/officeDocument/2006/relationships/hyperlink"/><Relationship Id="rId1155" Target="https://www.winddle.com/public/redirect?url=/contacts/8014" TargetMode="External" Type="http://schemas.openxmlformats.org/officeDocument/2006/relationships/hyperlink"/><Relationship Id="rId1156" Target="https://www.winddle.com/public/redirect?url=/shipments/90428" TargetMode="External" Type="http://schemas.openxmlformats.org/officeDocument/2006/relationships/hyperlink"/><Relationship Id="rId1157" Target="https://www.winddle.com/public/redirect?url=/contacts/8002" TargetMode="External" Type="http://schemas.openxmlformats.org/officeDocument/2006/relationships/hyperlink"/><Relationship Id="rId1158" Target="https://www.winddle.com/public/redirect?url=/contacts/8014" TargetMode="External" Type="http://schemas.openxmlformats.org/officeDocument/2006/relationships/hyperlink"/><Relationship Id="rId1159" Target="https://www.winddle.com/public/redirect?url=/shipments/94641" TargetMode="External" Type="http://schemas.openxmlformats.org/officeDocument/2006/relationships/hyperlink"/><Relationship Id="rId116" Target="https://www.winddle.com/public/redirect?url=/contacts/8001" TargetMode="External" Type="http://schemas.openxmlformats.org/officeDocument/2006/relationships/hyperlink"/><Relationship Id="rId1160" Target="https://www.winddle.com/public/redirect?url=/contacts/8002" TargetMode="External" Type="http://schemas.openxmlformats.org/officeDocument/2006/relationships/hyperlink"/><Relationship Id="rId1161" Target="https://www.winddle.com/public/redirect?url=/contacts/8014" TargetMode="External" Type="http://schemas.openxmlformats.org/officeDocument/2006/relationships/hyperlink"/><Relationship Id="rId1162" Target="https://www.winddle.com/public/redirect?url=/shipments/91148" TargetMode="External" Type="http://schemas.openxmlformats.org/officeDocument/2006/relationships/hyperlink"/><Relationship Id="rId1163" Target="https://www.winddle.com/public/redirect?url=/contacts/8002" TargetMode="External" Type="http://schemas.openxmlformats.org/officeDocument/2006/relationships/hyperlink"/><Relationship Id="rId1164" Target="https://www.winddle.com/public/redirect?url=/contacts/8014" TargetMode="External" Type="http://schemas.openxmlformats.org/officeDocument/2006/relationships/hyperlink"/><Relationship Id="rId1165" Target="https://www.winddle.com/public/redirect?url=/shipments/93919" TargetMode="External" Type="http://schemas.openxmlformats.org/officeDocument/2006/relationships/hyperlink"/><Relationship Id="rId1166" Target="https://www.winddle.com/public/redirect?url=/contacts/8002" TargetMode="External" Type="http://schemas.openxmlformats.org/officeDocument/2006/relationships/hyperlink"/><Relationship Id="rId1167" Target="https://www.winddle.com/public/redirect?url=/contacts/8014" TargetMode="External" Type="http://schemas.openxmlformats.org/officeDocument/2006/relationships/hyperlink"/><Relationship Id="rId1168" Target="https://www.winddle.com/public/redirect?url=/shipments/90359" TargetMode="External" Type="http://schemas.openxmlformats.org/officeDocument/2006/relationships/hyperlink"/><Relationship Id="rId1169" Target="https://www.winddle.com/public/redirect?url=/contacts/8002" TargetMode="External" Type="http://schemas.openxmlformats.org/officeDocument/2006/relationships/hyperlink"/><Relationship Id="rId117" Target="https://www.winddle.com/public/redirect?url=/contacts/8014" TargetMode="External" Type="http://schemas.openxmlformats.org/officeDocument/2006/relationships/hyperlink"/><Relationship Id="rId1170" Target="https://www.winddle.com/public/redirect?url=/contacts/8014" TargetMode="External" Type="http://schemas.openxmlformats.org/officeDocument/2006/relationships/hyperlink"/><Relationship Id="rId1171" Target="https://www.winddle.com/public/redirect?url=/shipments/90707" TargetMode="External" Type="http://schemas.openxmlformats.org/officeDocument/2006/relationships/hyperlink"/><Relationship Id="rId1172" Target="https://www.winddle.com/public/redirect?url=/contacts/8002" TargetMode="External" Type="http://schemas.openxmlformats.org/officeDocument/2006/relationships/hyperlink"/><Relationship Id="rId1173" Target="https://www.winddle.com/public/redirect?url=/contacts/8014" TargetMode="External" Type="http://schemas.openxmlformats.org/officeDocument/2006/relationships/hyperlink"/><Relationship Id="rId1174" Target="https://www.winddle.com/public/redirect?url=/shipments/93992" TargetMode="External" Type="http://schemas.openxmlformats.org/officeDocument/2006/relationships/hyperlink"/><Relationship Id="rId1175" Target="https://www.winddle.com/public/redirect?url=/contacts/8001" TargetMode="External" Type="http://schemas.openxmlformats.org/officeDocument/2006/relationships/hyperlink"/><Relationship Id="rId1176" Target="https://www.winddle.com/public/redirect?url=/contacts/8014" TargetMode="External" Type="http://schemas.openxmlformats.org/officeDocument/2006/relationships/hyperlink"/><Relationship Id="rId1177" Target="https://www.winddle.com/public/redirect?url=/shipments/93588" TargetMode="External" Type="http://schemas.openxmlformats.org/officeDocument/2006/relationships/hyperlink"/><Relationship Id="rId1178" Target="https://www.winddle.com/public/redirect?url=/contacts/8002" TargetMode="External" Type="http://schemas.openxmlformats.org/officeDocument/2006/relationships/hyperlink"/><Relationship Id="rId1179" Target="https://www.winddle.com/public/redirect?url=/contacts/8014" TargetMode="External" Type="http://schemas.openxmlformats.org/officeDocument/2006/relationships/hyperlink"/><Relationship Id="rId118" Target="https://www.winddle.com/public/redirect?url=/shipments/90737" TargetMode="External" Type="http://schemas.openxmlformats.org/officeDocument/2006/relationships/hyperlink"/><Relationship Id="rId1180" Target="https://www.winddle.com/public/redirect?url=/shipments/92190" TargetMode="External" Type="http://schemas.openxmlformats.org/officeDocument/2006/relationships/hyperlink"/><Relationship Id="rId1181" Target="https://www.winddle.com/public/redirect?url=/contacts/8002" TargetMode="External" Type="http://schemas.openxmlformats.org/officeDocument/2006/relationships/hyperlink"/><Relationship Id="rId1182" Target="https://www.winddle.com/public/redirect?url=/contacts/8014" TargetMode="External" Type="http://schemas.openxmlformats.org/officeDocument/2006/relationships/hyperlink"/><Relationship Id="rId1183" Target="https://www.winddle.com/public/redirect?url=/shipments/93230" TargetMode="External" Type="http://schemas.openxmlformats.org/officeDocument/2006/relationships/hyperlink"/><Relationship Id="rId1184" Target="https://www.winddle.com/public/redirect?url=/contacts/8002" TargetMode="External" Type="http://schemas.openxmlformats.org/officeDocument/2006/relationships/hyperlink"/><Relationship Id="rId1185" Target="https://www.winddle.com/public/redirect?url=/contacts/8014" TargetMode="External" Type="http://schemas.openxmlformats.org/officeDocument/2006/relationships/hyperlink"/><Relationship Id="rId1186" Target="https://www.winddle.com/public/redirect?url=/shipments/93880" TargetMode="External" Type="http://schemas.openxmlformats.org/officeDocument/2006/relationships/hyperlink"/><Relationship Id="rId1187" Target="https://www.winddle.com/public/redirect?url=/contacts/8001" TargetMode="External" Type="http://schemas.openxmlformats.org/officeDocument/2006/relationships/hyperlink"/><Relationship Id="rId1188" Target="https://www.winddle.com/public/redirect?url=/contacts/8014" TargetMode="External" Type="http://schemas.openxmlformats.org/officeDocument/2006/relationships/hyperlink"/><Relationship Id="rId1189" Target="https://www.winddle.com/public/redirect?url=/shipments/91231" TargetMode="External" Type="http://schemas.openxmlformats.org/officeDocument/2006/relationships/hyperlink"/><Relationship Id="rId119" Target="https://www.winddle.com/public/redirect?url=/contacts/8001" TargetMode="External" Type="http://schemas.openxmlformats.org/officeDocument/2006/relationships/hyperlink"/><Relationship Id="rId1190" Target="https://www.winddle.com/public/redirect?url=/contacts/8002" TargetMode="External" Type="http://schemas.openxmlformats.org/officeDocument/2006/relationships/hyperlink"/><Relationship Id="rId1191" Target="https://www.winddle.com/public/redirect?url=/contacts/8014" TargetMode="External" Type="http://schemas.openxmlformats.org/officeDocument/2006/relationships/hyperlink"/><Relationship Id="rId1192" Target="https://www.winddle.com/public/redirect?url=/shipments/93398" TargetMode="External" Type="http://schemas.openxmlformats.org/officeDocument/2006/relationships/hyperlink"/><Relationship Id="rId1193" Target="https://www.winddle.com/public/redirect?url=/contacts/8002" TargetMode="External" Type="http://schemas.openxmlformats.org/officeDocument/2006/relationships/hyperlink"/><Relationship Id="rId1194" Target="https://www.winddle.com/public/redirect?url=/contacts/8014" TargetMode="External" Type="http://schemas.openxmlformats.org/officeDocument/2006/relationships/hyperlink"/><Relationship Id="rId1195" Target="https://www.winddle.com/public/redirect?url=/shipments/91389" TargetMode="External" Type="http://schemas.openxmlformats.org/officeDocument/2006/relationships/hyperlink"/><Relationship Id="rId1196" Target="https://www.winddle.com/public/redirect?url=/contacts/8002" TargetMode="External" Type="http://schemas.openxmlformats.org/officeDocument/2006/relationships/hyperlink"/><Relationship Id="rId1197" Target="https://www.winddle.com/public/redirect?url=/contacts/8014" TargetMode="External" Type="http://schemas.openxmlformats.org/officeDocument/2006/relationships/hyperlink"/><Relationship Id="rId1198" Target="https://www.winddle.com/public/redirect?url=/shipments/91824" TargetMode="External" Type="http://schemas.openxmlformats.org/officeDocument/2006/relationships/hyperlink"/><Relationship Id="rId1199" Target="https://www.winddle.com/public/redirect?url=/contacts/8001" TargetMode="External" Type="http://schemas.openxmlformats.org/officeDocument/2006/relationships/hyperlink"/><Relationship Id="rId12" Target="https://www.winddle.com/public/redirect?url=/contacts/8015" TargetMode="External" Type="http://schemas.openxmlformats.org/officeDocument/2006/relationships/hyperlink"/><Relationship Id="rId120" Target="https://www.winddle.com/public/redirect?url=/contacts/8014" TargetMode="External" Type="http://schemas.openxmlformats.org/officeDocument/2006/relationships/hyperlink"/><Relationship Id="rId1200" Target="https://www.winddle.com/public/redirect?url=/contacts/8014" TargetMode="External" Type="http://schemas.openxmlformats.org/officeDocument/2006/relationships/hyperlink"/><Relationship Id="rId1201" Target="https://www.winddle.com/public/redirect?url=/shipments/93553" TargetMode="External" Type="http://schemas.openxmlformats.org/officeDocument/2006/relationships/hyperlink"/><Relationship Id="rId1202" Target="https://www.winddle.com/public/redirect?url=/contacts/8002" TargetMode="External" Type="http://schemas.openxmlformats.org/officeDocument/2006/relationships/hyperlink"/><Relationship Id="rId1203" Target="https://www.winddle.com/public/redirect?url=/contacts/8014" TargetMode="External" Type="http://schemas.openxmlformats.org/officeDocument/2006/relationships/hyperlink"/><Relationship Id="rId1204" Target="https://www.winddle.com/public/redirect?url=/shipments/94000" TargetMode="External" Type="http://schemas.openxmlformats.org/officeDocument/2006/relationships/hyperlink"/><Relationship Id="rId1205" Target="https://www.winddle.com/public/redirect?url=/contacts/8002" TargetMode="External" Type="http://schemas.openxmlformats.org/officeDocument/2006/relationships/hyperlink"/><Relationship Id="rId1206" Target="https://www.winddle.com/public/redirect?url=/contacts/8014" TargetMode="External" Type="http://schemas.openxmlformats.org/officeDocument/2006/relationships/hyperlink"/><Relationship Id="rId1207" Target="https://www.winddle.com/public/redirect?url=/shipments/93828" TargetMode="External" Type="http://schemas.openxmlformats.org/officeDocument/2006/relationships/hyperlink"/><Relationship Id="rId1208" Target="https://www.winddle.com/public/redirect?url=/contacts/8001" TargetMode="External" Type="http://schemas.openxmlformats.org/officeDocument/2006/relationships/hyperlink"/><Relationship Id="rId1209" Target="https://www.winddle.com/public/redirect?url=/contacts/8014" TargetMode="External" Type="http://schemas.openxmlformats.org/officeDocument/2006/relationships/hyperlink"/><Relationship Id="rId121" Target="https://www.winddle.com/public/redirect?url=/shipments/93351" TargetMode="External" Type="http://schemas.openxmlformats.org/officeDocument/2006/relationships/hyperlink"/><Relationship Id="rId1210" Target="https://www.winddle.com/public/redirect?url=/shipments/94043" TargetMode="External" Type="http://schemas.openxmlformats.org/officeDocument/2006/relationships/hyperlink"/><Relationship Id="rId1211" Target="https://www.winddle.com/public/redirect?url=/contacts/8001" TargetMode="External" Type="http://schemas.openxmlformats.org/officeDocument/2006/relationships/hyperlink"/><Relationship Id="rId1212" Target="https://www.winddle.com/public/redirect?url=/contacts/8014" TargetMode="External" Type="http://schemas.openxmlformats.org/officeDocument/2006/relationships/hyperlink"/><Relationship Id="rId1213" Target="https://www.winddle.com/public/redirect?url=/shipments/91243" TargetMode="External" Type="http://schemas.openxmlformats.org/officeDocument/2006/relationships/hyperlink"/><Relationship Id="rId1214" Target="https://www.winddle.com/public/redirect?url=/contacts/8002" TargetMode="External" Type="http://schemas.openxmlformats.org/officeDocument/2006/relationships/hyperlink"/><Relationship Id="rId1215" Target="https://www.winddle.com/public/redirect?url=/contacts/8014" TargetMode="External" Type="http://schemas.openxmlformats.org/officeDocument/2006/relationships/hyperlink"/><Relationship Id="rId1216" Target="https://www.winddle.com/public/redirect?url=/shipments/92298" TargetMode="External" Type="http://schemas.openxmlformats.org/officeDocument/2006/relationships/hyperlink"/><Relationship Id="rId1217" Target="https://www.winddle.com/public/redirect?url=/contacts/8001" TargetMode="External" Type="http://schemas.openxmlformats.org/officeDocument/2006/relationships/hyperlink"/><Relationship Id="rId1218" Target="https://www.winddle.com/public/redirect?url=/contacts/8014" TargetMode="External" Type="http://schemas.openxmlformats.org/officeDocument/2006/relationships/hyperlink"/><Relationship Id="rId1219" Target="https://www.winddle.com/public/redirect?url=/shipments/92776" TargetMode="External" Type="http://schemas.openxmlformats.org/officeDocument/2006/relationships/hyperlink"/><Relationship Id="rId122" Target="https://www.winddle.com/public/redirect?url=/contacts/8002" TargetMode="External" Type="http://schemas.openxmlformats.org/officeDocument/2006/relationships/hyperlink"/><Relationship Id="rId1220" Target="https://www.winddle.com/public/redirect?url=/contacts/8001" TargetMode="External" Type="http://schemas.openxmlformats.org/officeDocument/2006/relationships/hyperlink"/><Relationship Id="rId1221" Target="https://www.winddle.com/public/redirect?url=/contacts/8014" TargetMode="External" Type="http://schemas.openxmlformats.org/officeDocument/2006/relationships/hyperlink"/><Relationship Id="rId1222" Target="https://www.winddle.com/public/redirect?url=/shipments/92142" TargetMode="External" Type="http://schemas.openxmlformats.org/officeDocument/2006/relationships/hyperlink"/><Relationship Id="rId1223" Target="https://www.winddle.com/public/redirect?url=/contacts/8002" TargetMode="External" Type="http://schemas.openxmlformats.org/officeDocument/2006/relationships/hyperlink"/><Relationship Id="rId1224" Target="https://www.winddle.com/public/redirect?url=/contacts/8014" TargetMode="External" Type="http://schemas.openxmlformats.org/officeDocument/2006/relationships/hyperlink"/><Relationship Id="rId1225" Target="https://www.winddle.com/public/redirect?url=/shipments/94332" TargetMode="External" Type="http://schemas.openxmlformats.org/officeDocument/2006/relationships/hyperlink"/><Relationship Id="rId1226" Target="https://www.winddle.com/public/redirect?url=/contacts/8002" TargetMode="External" Type="http://schemas.openxmlformats.org/officeDocument/2006/relationships/hyperlink"/><Relationship Id="rId1227" Target="https://www.winddle.com/public/redirect?url=/contacts/8014" TargetMode="External" Type="http://schemas.openxmlformats.org/officeDocument/2006/relationships/hyperlink"/><Relationship Id="rId1228" Target="https://www.winddle.com/public/redirect?url=/shipments/93985" TargetMode="External" Type="http://schemas.openxmlformats.org/officeDocument/2006/relationships/hyperlink"/><Relationship Id="rId1229" Target="https://www.winddle.com/public/redirect?url=/contacts/8002" TargetMode="External" Type="http://schemas.openxmlformats.org/officeDocument/2006/relationships/hyperlink"/><Relationship Id="rId123" Target="https://www.winddle.com/public/redirect?url=/contacts/8014" TargetMode="External" Type="http://schemas.openxmlformats.org/officeDocument/2006/relationships/hyperlink"/><Relationship Id="rId1230" Target="https://www.winddle.com/public/redirect?url=/contacts/8014" TargetMode="External" Type="http://schemas.openxmlformats.org/officeDocument/2006/relationships/hyperlink"/><Relationship Id="rId1231" Target="https://www.winddle.com/public/redirect?url=/shipments/92022" TargetMode="External" Type="http://schemas.openxmlformats.org/officeDocument/2006/relationships/hyperlink"/><Relationship Id="rId1232" Target="https://www.winddle.com/public/redirect?url=/contacts/8002" TargetMode="External" Type="http://schemas.openxmlformats.org/officeDocument/2006/relationships/hyperlink"/><Relationship Id="rId1233" Target="https://www.winddle.com/public/redirect?url=/contacts/8014" TargetMode="External" Type="http://schemas.openxmlformats.org/officeDocument/2006/relationships/hyperlink"/><Relationship Id="rId1234" Target="https://www.winddle.com/public/redirect?url=/shipments/91711" TargetMode="External" Type="http://schemas.openxmlformats.org/officeDocument/2006/relationships/hyperlink"/><Relationship Id="rId1235" Target="https://www.winddle.com/public/redirect?url=/contacts/8002" TargetMode="External" Type="http://schemas.openxmlformats.org/officeDocument/2006/relationships/hyperlink"/><Relationship Id="rId1236" Target="https://www.winddle.com/public/redirect?url=/contacts/8014" TargetMode="External" Type="http://schemas.openxmlformats.org/officeDocument/2006/relationships/hyperlink"/><Relationship Id="rId1237" Target="https://www.winddle.com/public/redirect?url=/shipments/93813" TargetMode="External" Type="http://schemas.openxmlformats.org/officeDocument/2006/relationships/hyperlink"/><Relationship Id="rId1238" Target="https://www.winddle.com/public/redirect?url=/contacts/8002" TargetMode="External" Type="http://schemas.openxmlformats.org/officeDocument/2006/relationships/hyperlink"/><Relationship Id="rId1239" Target="https://www.winddle.com/public/redirect?url=/contacts/8014" TargetMode="External" Type="http://schemas.openxmlformats.org/officeDocument/2006/relationships/hyperlink"/><Relationship Id="rId124" Target="https://www.winddle.com/public/redirect?url=/shipments/92620" TargetMode="External" Type="http://schemas.openxmlformats.org/officeDocument/2006/relationships/hyperlink"/><Relationship Id="rId1240" Target="https://www.winddle.com/public/redirect?url=/shipments/90719" TargetMode="External" Type="http://schemas.openxmlformats.org/officeDocument/2006/relationships/hyperlink"/><Relationship Id="rId1241" Target="https://www.winddle.com/public/redirect?url=/contacts/8002" TargetMode="External" Type="http://schemas.openxmlformats.org/officeDocument/2006/relationships/hyperlink"/><Relationship Id="rId1242" Target="https://www.winddle.com/public/redirect?url=/contacts/8014" TargetMode="External" Type="http://schemas.openxmlformats.org/officeDocument/2006/relationships/hyperlink"/><Relationship Id="rId1243" Target="https://www.winddle.com/public/redirect?url=/shipments/94335" TargetMode="External" Type="http://schemas.openxmlformats.org/officeDocument/2006/relationships/hyperlink"/><Relationship Id="rId1244" Target="https://www.winddle.com/public/redirect?url=/contacts/8002" TargetMode="External" Type="http://schemas.openxmlformats.org/officeDocument/2006/relationships/hyperlink"/><Relationship Id="rId1245" Target="https://www.winddle.com/public/redirect?url=/contacts/8014" TargetMode="External" Type="http://schemas.openxmlformats.org/officeDocument/2006/relationships/hyperlink"/><Relationship Id="rId1246" Target="https://www.winddle.com/public/redirect?url=/shipments/93301" TargetMode="External" Type="http://schemas.openxmlformats.org/officeDocument/2006/relationships/hyperlink"/><Relationship Id="rId1247" Target="https://www.winddle.com/public/redirect?url=/contacts/8002" TargetMode="External" Type="http://schemas.openxmlformats.org/officeDocument/2006/relationships/hyperlink"/><Relationship Id="rId1248" Target="https://www.winddle.com/public/redirect?url=/contacts/8014" TargetMode="External" Type="http://schemas.openxmlformats.org/officeDocument/2006/relationships/hyperlink"/><Relationship Id="rId1249" Target="https://www.winddle.com/public/redirect?url=/shipments/93379" TargetMode="External" Type="http://schemas.openxmlformats.org/officeDocument/2006/relationships/hyperlink"/><Relationship Id="rId125" Target="https://www.winddle.com/public/redirect?url=/contacts/8001" TargetMode="External" Type="http://schemas.openxmlformats.org/officeDocument/2006/relationships/hyperlink"/><Relationship Id="rId1250" Target="https://www.winddle.com/public/redirect?url=/contacts/8002" TargetMode="External" Type="http://schemas.openxmlformats.org/officeDocument/2006/relationships/hyperlink"/><Relationship Id="rId1251" Target="https://www.winddle.com/public/redirect?url=/contacts/8014" TargetMode="External" Type="http://schemas.openxmlformats.org/officeDocument/2006/relationships/hyperlink"/><Relationship Id="rId1252" Target="https://www.winddle.com/public/redirect?url=/shipments/90723" TargetMode="External" Type="http://schemas.openxmlformats.org/officeDocument/2006/relationships/hyperlink"/><Relationship Id="rId1253" Target="https://www.winddle.com/public/redirect?url=/contacts/8002" TargetMode="External" Type="http://schemas.openxmlformats.org/officeDocument/2006/relationships/hyperlink"/><Relationship Id="rId1254" Target="https://www.winddle.com/public/redirect?url=/contacts/8014" TargetMode="External" Type="http://schemas.openxmlformats.org/officeDocument/2006/relationships/hyperlink"/><Relationship Id="rId1255" Target="https://www.winddle.com/public/redirect?url=/shipments/91287" TargetMode="External" Type="http://schemas.openxmlformats.org/officeDocument/2006/relationships/hyperlink"/><Relationship Id="rId1256" Target="https://www.winddle.com/public/redirect?url=/contacts/8002" TargetMode="External" Type="http://schemas.openxmlformats.org/officeDocument/2006/relationships/hyperlink"/><Relationship Id="rId1257" Target="https://www.winddle.com/public/redirect?url=/contacts/8014" TargetMode="External" Type="http://schemas.openxmlformats.org/officeDocument/2006/relationships/hyperlink"/><Relationship Id="rId1258" Target="https://www.winddle.com/public/redirect?url=/shipments/92756" TargetMode="External" Type="http://schemas.openxmlformats.org/officeDocument/2006/relationships/hyperlink"/><Relationship Id="rId1259" Target="https://www.winddle.com/public/redirect?url=/contacts/8002" TargetMode="External" Type="http://schemas.openxmlformats.org/officeDocument/2006/relationships/hyperlink"/><Relationship Id="rId126" Target="https://www.winddle.com/public/redirect?url=/contacts/8014" TargetMode="External" Type="http://schemas.openxmlformats.org/officeDocument/2006/relationships/hyperlink"/><Relationship Id="rId1260" Target="https://www.winddle.com/public/redirect?url=/contacts/8014" TargetMode="External" Type="http://schemas.openxmlformats.org/officeDocument/2006/relationships/hyperlink"/><Relationship Id="rId1261" Target="https://www.winddle.com/public/redirect?url=/shipments/93397" TargetMode="External" Type="http://schemas.openxmlformats.org/officeDocument/2006/relationships/hyperlink"/><Relationship Id="rId1262" Target="https://www.winddle.com/public/redirect?url=/contacts/8002" TargetMode="External" Type="http://schemas.openxmlformats.org/officeDocument/2006/relationships/hyperlink"/><Relationship Id="rId1263" Target="https://www.winddle.com/public/redirect?url=/contacts/8014" TargetMode="External" Type="http://schemas.openxmlformats.org/officeDocument/2006/relationships/hyperlink"/><Relationship Id="rId1264" Target="https://www.winddle.com/public/redirect?url=/shipments/93865" TargetMode="External" Type="http://schemas.openxmlformats.org/officeDocument/2006/relationships/hyperlink"/><Relationship Id="rId1265" Target="https://www.winddle.com/public/redirect?url=/contacts/8001" TargetMode="External" Type="http://schemas.openxmlformats.org/officeDocument/2006/relationships/hyperlink"/><Relationship Id="rId1266" Target="https://www.winddle.com/public/redirect?url=/contacts/8014" TargetMode="External" Type="http://schemas.openxmlformats.org/officeDocument/2006/relationships/hyperlink"/><Relationship Id="rId1267" Target="https://www.winddle.com/public/redirect?url=/shipments/94143" TargetMode="External" Type="http://schemas.openxmlformats.org/officeDocument/2006/relationships/hyperlink"/><Relationship Id="rId1268" Target="https://www.winddle.com/public/redirect?url=/contacts/8001" TargetMode="External" Type="http://schemas.openxmlformats.org/officeDocument/2006/relationships/hyperlink"/><Relationship Id="rId1269" Target="https://www.winddle.com/public/redirect?url=/contacts/8014" TargetMode="External" Type="http://schemas.openxmlformats.org/officeDocument/2006/relationships/hyperlink"/><Relationship Id="rId127" Target="https://www.winddle.com/public/redirect?url=/shipments/92998" TargetMode="External" Type="http://schemas.openxmlformats.org/officeDocument/2006/relationships/hyperlink"/><Relationship Id="rId1270" Target="https://www.winddle.com/public/redirect?url=/shipments/91503" TargetMode="External" Type="http://schemas.openxmlformats.org/officeDocument/2006/relationships/hyperlink"/><Relationship Id="rId1271" Target="https://www.winddle.com/public/redirect?url=/contacts/8002" TargetMode="External" Type="http://schemas.openxmlformats.org/officeDocument/2006/relationships/hyperlink"/><Relationship Id="rId1272" Target="https://www.winddle.com/public/redirect?url=/contacts/8014" TargetMode="External" Type="http://schemas.openxmlformats.org/officeDocument/2006/relationships/hyperlink"/><Relationship Id="rId1273" Target="https://www.winddle.com/public/redirect?url=/shipments/92851" TargetMode="External" Type="http://schemas.openxmlformats.org/officeDocument/2006/relationships/hyperlink"/><Relationship Id="rId1274" Target="https://www.winddle.com/public/redirect?url=/contacts/8002" TargetMode="External" Type="http://schemas.openxmlformats.org/officeDocument/2006/relationships/hyperlink"/><Relationship Id="rId1275" Target="https://www.winddle.com/public/redirect?url=/contacts/8014" TargetMode="External" Type="http://schemas.openxmlformats.org/officeDocument/2006/relationships/hyperlink"/><Relationship Id="rId1276" Target="https://www.winddle.com/public/redirect?url=/shipments/89625" TargetMode="External" Type="http://schemas.openxmlformats.org/officeDocument/2006/relationships/hyperlink"/><Relationship Id="rId1277" Target="https://www.winddle.com/public/redirect?url=/contacts/8002" TargetMode="External" Type="http://schemas.openxmlformats.org/officeDocument/2006/relationships/hyperlink"/><Relationship Id="rId1278" Target="https://www.winddle.com/public/redirect?url=/contacts/8014" TargetMode="External" Type="http://schemas.openxmlformats.org/officeDocument/2006/relationships/hyperlink"/><Relationship Id="rId1279" Target="https://www.winddle.com/public/redirect?url=/shipments/91378" TargetMode="External" Type="http://schemas.openxmlformats.org/officeDocument/2006/relationships/hyperlink"/><Relationship Id="rId128" Target="https://www.winddle.com/public/redirect?url=/contacts/8001" TargetMode="External" Type="http://schemas.openxmlformats.org/officeDocument/2006/relationships/hyperlink"/><Relationship Id="rId1280" Target="https://www.winddle.com/public/redirect?url=/contacts/8001" TargetMode="External" Type="http://schemas.openxmlformats.org/officeDocument/2006/relationships/hyperlink"/><Relationship Id="rId1281" Target="https://www.winddle.com/public/redirect?url=/contacts/8014" TargetMode="External" Type="http://schemas.openxmlformats.org/officeDocument/2006/relationships/hyperlink"/><Relationship Id="rId1282" Target="https://www.winddle.com/public/redirect?url=/shipments/91535" TargetMode="External" Type="http://schemas.openxmlformats.org/officeDocument/2006/relationships/hyperlink"/><Relationship Id="rId1283" Target="https://www.winddle.com/public/redirect?url=/contacts/8002" TargetMode="External" Type="http://schemas.openxmlformats.org/officeDocument/2006/relationships/hyperlink"/><Relationship Id="rId1284" Target="https://www.winddle.com/public/redirect?url=/contacts/8014" TargetMode="External" Type="http://schemas.openxmlformats.org/officeDocument/2006/relationships/hyperlink"/><Relationship Id="rId1285" Target="https://www.winddle.com/public/redirect?url=/shipments/93214" TargetMode="External" Type="http://schemas.openxmlformats.org/officeDocument/2006/relationships/hyperlink"/><Relationship Id="rId1286" Target="https://www.winddle.com/public/redirect?url=/contacts/8001" TargetMode="External" Type="http://schemas.openxmlformats.org/officeDocument/2006/relationships/hyperlink"/><Relationship Id="rId1287" Target="https://www.winddle.com/public/redirect?url=/contacts/8014" TargetMode="External" Type="http://schemas.openxmlformats.org/officeDocument/2006/relationships/hyperlink"/><Relationship Id="rId1288" Target="https://www.winddle.com/public/redirect?url=/shipments/90552" TargetMode="External" Type="http://schemas.openxmlformats.org/officeDocument/2006/relationships/hyperlink"/><Relationship Id="rId1289" Target="https://www.winddle.com/public/redirect?url=/contacts/8002" TargetMode="External" Type="http://schemas.openxmlformats.org/officeDocument/2006/relationships/hyperlink"/><Relationship Id="rId129" Target="https://www.winddle.com/public/redirect?url=/contacts/8014" TargetMode="External" Type="http://schemas.openxmlformats.org/officeDocument/2006/relationships/hyperlink"/><Relationship Id="rId1290" Target="https://www.winddle.com/public/redirect?url=/contacts/8014" TargetMode="External" Type="http://schemas.openxmlformats.org/officeDocument/2006/relationships/hyperlink"/><Relationship Id="rId1291" Target="https://www.winddle.com/public/redirect?url=/shipments/94017" TargetMode="External" Type="http://schemas.openxmlformats.org/officeDocument/2006/relationships/hyperlink"/><Relationship Id="rId1292" Target="https://www.winddle.com/public/redirect?url=/contacts/8002" TargetMode="External" Type="http://schemas.openxmlformats.org/officeDocument/2006/relationships/hyperlink"/><Relationship Id="rId1293" Target="https://www.winddle.com/public/redirect?url=/contacts/8014" TargetMode="External" Type="http://schemas.openxmlformats.org/officeDocument/2006/relationships/hyperlink"/><Relationship Id="rId1294" Target="https://www.winddle.com/public/redirect?url=/shipments/93936" TargetMode="External" Type="http://schemas.openxmlformats.org/officeDocument/2006/relationships/hyperlink"/><Relationship Id="rId1295" Target="https://www.winddle.com/public/redirect?url=/contacts/8001" TargetMode="External" Type="http://schemas.openxmlformats.org/officeDocument/2006/relationships/hyperlink"/><Relationship Id="rId1296" Target="https://www.winddle.com/public/redirect?url=/contacts/8014" TargetMode="External" Type="http://schemas.openxmlformats.org/officeDocument/2006/relationships/hyperlink"/><Relationship Id="rId1297" Target="https://www.winddle.com/public/redirect?url=/shipments/94081" TargetMode="External" Type="http://schemas.openxmlformats.org/officeDocument/2006/relationships/hyperlink"/><Relationship Id="rId1298" Target="https://www.winddle.com/public/redirect?url=/contacts/8002" TargetMode="External" Type="http://schemas.openxmlformats.org/officeDocument/2006/relationships/hyperlink"/><Relationship Id="rId1299" Target="https://www.winddle.com/public/redirect?url=/contacts/8014" TargetMode="External" Type="http://schemas.openxmlformats.org/officeDocument/2006/relationships/hyperlink"/><Relationship Id="rId13" Target="https://www.winddle.com/public/redirect?url=/shipments/93368" TargetMode="External" Type="http://schemas.openxmlformats.org/officeDocument/2006/relationships/hyperlink"/><Relationship Id="rId130" Target="https://www.winddle.com/public/redirect?url=/shipments/94194" TargetMode="External" Type="http://schemas.openxmlformats.org/officeDocument/2006/relationships/hyperlink"/><Relationship Id="rId1300" Target="https://www.winddle.com/public/redirect?url=/shipments/92405" TargetMode="External" Type="http://schemas.openxmlformats.org/officeDocument/2006/relationships/hyperlink"/><Relationship Id="rId1301" Target="https://www.winddle.com/public/redirect?url=/contacts/8002" TargetMode="External" Type="http://schemas.openxmlformats.org/officeDocument/2006/relationships/hyperlink"/><Relationship Id="rId1302" Target="https://www.winddle.com/public/redirect?url=/contacts/8014" TargetMode="External" Type="http://schemas.openxmlformats.org/officeDocument/2006/relationships/hyperlink"/><Relationship Id="rId1303" Target="https://www.winddle.com/public/redirect?url=/shipments/94881" TargetMode="External" Type="http://schemas.openxmlformats.org/officeDocument/2006/relationships/hyperlink"/><Relationship Id="rId1304" Target="https://www.winddle.com/public/redirect?url=/contacts/8001" TargetMode="External" Type="http://schemas.openxmlformats.org/officeDocument/2006/relationships/hyperlink"/><Relationship Id="rId1305" Target="https://www.winddle.com/public/redirect?url=/contacts/8014" TargetMode="External" Type="http://schemas.openxmlformats.org/officeDocument/2006/relationships/hyperlink"/><Relationship Id="rId1306" Target="https://www.winddle.com/public/redirect?url=/shipments/92417" TargetMode="External" Type="http://schemas.openxmlformats.org/officeDocument/2006/relationships/hyperlink"/><Relationship Id="rId1307" Target="https://www.winddle.com/public/redirect?url=/contacts/8002" TargetMode="External" Type="http://schemas.openxmlformats.org/officeDocument/2006/relationships/hyperlink"/><Relationship Id="rId1308" Target="https://www.winddle.com/public/redirect?url=/contacts/8014" TargetMode="External" Type="http://schemas.openxmlformats.org/officeDocument/2006/relationships/hyperlink"/><Relationship Id="rId1309" Target="https://www.winddle.com/public/redirect?url=/shipments/91934" TargetMode="External" Type="http://schemas.openxmlformats.org/officeDocument/2006/relationships/hyperlink"/><Relationship Id="rId131" Target="https://www.winddle.com/public/redirect?url=/contacts/8001" TargetMode="External" Type="http://schemas.openxmlformats.org/officeDocument/2006/relationships/hyperlink"/><Relationship Id="rId1310" Target="https://www.winddle.com/public/redirect?url=/contacts/8002" TargetMode="External" Type="http://schemas.openxmlformats.org/officeDocument/2006/relationships/hyperlink"/><Relationship Id="rId1311" Target="https://www.winddle.com/public/redirect?url=/contacts/8014" TargetMode="External" Type="http://schemas.openxmlformats.org/officeDocument/2006/relationships/hyperlink"/><Relationship Id="rId1312" Target="https://www.winddle.com/public/redirect?url=/shipments/91607" TargetMode="External" Type="http://schemas.openxmlformats.org/officeDocument/2006/relationships/hyperlink"/><Relationship Id="rId1313" Target="https://www.winddle.com/public/redirect?url=/contacts/8002" TargetMode="External" Type="http://schemas.openxmlformats.org/officeDocument/2006/relationships/hyperlink"/><Relationship Id="rId1314" Target="https://www.winddle.com/public/redirect?url=/contacts/8014" TargetMode="External" Type="http://schemas.openxmlformats.org/officeDocument/2006/relationships/hyperlink"/><Relationship Id="rId1315" Target="https://www.winddle.com/public/redirect?url=/shipments/90781" TargetMode="External" Type="http://schemas.openxmlformats.org/officeDocument/2006/relationships/hyperlink"/><Relationship Id="rId1316" Target="https://www.winddle.com/public/redirect?url=/contacts/8002" TargetMode="External" Type="http://schemas.openxmlformats.org/officeDocument/2006/relationships/hyperlink"/><Relationship Id="rId1317" Target="https://www.winddle.com/public/redirect?url=/contacts/8014" TargetMode="External" Type="http://schemas.openxmlformats.org/officeDocument/2006/relationships/hyperlink"/><Relationship Id="rId1318" Target="https://www.winddle.com/public/redirect?url=/shipments/90255" TargetMode="External" Type="http://schemas.openxmlformats.org/officeDocument/2006/relationships/hyperlink"/><Relationship Id="rId1319" Target="https://www.winddle.com/public/redirect?url=/contacts/8001" TargetMode="External" Type="http://schemas.openxmlformats.org/officeDocument/2006/relationships/hyperlink"/><Relationship Id="rId132" Target="https://www.winddle.com/public/redirect?url=/contacts/8014" TargetMode="External" Type="http://schemas.openxmlformats.org/officeDocument/2006/relationships/hyperlink"/><Relationship Id="rId1320" Target="https://www.winddle.com/public/redirect?url=/contacts/8014" TargetMode="External" Type="http://schemas.openxmlformats.org/officeDocument/2006/relationships/hyperlink"/><Relationship Id="rId1321" Target="https://www.winddle.com/public/redirect?url=/shipments/93815" TargetMode="External" Type="http://schemas.openxmlformats.org/officeDocument/2006/relationships/hyperlink"/><Relationship Id="rId1322" Target="https://www.winddle.com/public/redirect?url=/contacts/8002" TargetMode="External" Type="http://schemas.openxmlformats.org/officeDocument/2006/relationships/hyperlink"/><Relationship Id="rId1323" Target="https://www.winddle.com/public/redirect?url=/contacts/8014" TargetMode="External" Type="http://schemas.openxmlformats.org/officeDocument/2006/relationships/hyperlink"/><Relationship Id="rId1324" Target="https://www.winddle.com/public/redirect?url=/shipments/91386" TargetMode="External" Type="http://schemas.openxmlformats.org/officeDocument/2006/relationships/hyperlink"/><Relationship Id="rId1325" Target="https://www.winddle.com/public/redirect?url=/contacts/8001" TargetMode="External" Type="http://schemas.openxmlformats.org/officeDocument/2006/relationships/hyperlink"/><Relationship Id="rId1326" Target="https://www.winddle.com/public/redirect?url=/contacts/8014" TargetMode="External" Type="http://schemas.openxmlformats.org/officeDocument/2006/relationships/hyperlink"/><Relationship Id="rId1327" Target="https://www.winddle.com/public/redirect?url=/shipments/90963" TargetMode="External" Type="http://schemas.openxmlformats.org/officeDocument/2006/relationships/hyperlink"/><Relationship Id="rId1328" Target="https://www.winddle.com/public/redirect?url=/contacts/8001" TargetMode="External" Type="http://schemas.openxmlformats.org/officeDocument/2006/relationships/hyperlink"/><Relationship Id="rId1329" Target="https://www.winddle.com/public/redirect?url=/contacts/8014" TargetMode="External" Type="http://schemas.openxmlformats.org/officeDocument/2006/relationships/hyperlink"/><Relationship Id="rId133" Target="https://www.winddle.com/public/redirect?url=/shipments/94648" TargetMode="External" Type="http://schemas.openxmlformats.org/officeDocument/2006/relationships/hyperlink"/><Relationship Id="rId1330" Target="https://www.winddle.com/public/redirect?url=/shipments/91720" TargetMode="External" Type="http://schemas.openxmlformats.org/officeDocument/2006/relationships/hyperlink"/><Relationship Id="rId1331" Target="https://www.winddle.com/public/redirect?url=/contacts/8002" TargetMode="External" Type="http://schemas.openxmlformats.org/officeDocument/2006/relationships/hyperlink"/><Relationship Id="rId1332" Target="https://www.winddle.com/public/redirect?url=/contacts/8014" TargetMode="External" Type="http://schemas.openxmlformats.org/officeDocument/2006/relationships/hyperlink"/><Relationship Id="rId1333" Target="https://www.winddle.com/public/redirect?url=/shipments/93358" TargetMode="External" Type="http://schemas.openxmlformats.org/officeDocument/2006/relationships/hyperlink"/><Relationship Id="rId1334" Target="https://www.winddle.com/public/redirect?url=/contacts/8001" TargetMode="External" Type="http://schemas.openxmlformats.org/officeDocument/2006/relationships/hyperlink"/><Relationship Id="rId1335" Target="https://www.winddle.com/public/redirect?url=/contacts/8014" TargetMode="External" Type="http://schemas.openxmlformats.org/officeDocument/2006/relationships/hyperlink"/><Relationship Id="rId1336" Target="https://www.winddle.com/public/redirect?url=/shipments/90688" TargetMode="External" Type="http://schemas.openxmlformats.org/officeDocument/2006/relationships/hyperlink"/><Relationship Id="rId1337" Target="https://www.winddle.com/public/redirect?url=/contacts/8002" TargetMode="External" Type="http://schemas.openxmlformats.org/officeDocument/2006/relationships/hyperlink"/><Relationship Id="rId1338" Target="https://www.winddle.com/public/redirect?url=/contacts/8014" TargetMode="External" Type="http://schemas.openxmlformats.org/officeDocument/2006/relationships/hyperlink"/><Relationship Id="rId1339" Target="https://www.winddle.com/public/redirect?url=/shipments/92885" TargetMode="External" Type="http://schemas.openxmlformats.org/officeDocument/2006/relationships/hyperlink"/><Relationship Id="rId134" Target="https://www.winddle.com/public/redirect?url=/contacts/8002" TargetMode="External" Type="http://schemas.openxmlformats.org/officeDocument/2006/relationships/hyperlink"/><Relationship Id="rId1340" Target="https://www.winddle.com/public/redirect?url=/contacts/8002" TargetMode="External" Type="http://schemas.openxmlformats.org/officeDocument/2006/relationships/hyperlink"/><Relationship Id="rId1341" Target="https://www.winddle.com/public/redirect?url=/contacts/8014" TargetMode="External" Type="http://schemas.openxmlformats.org/officeDocument/2006/relationships/hyperlink"/><Relationship Id="rId1342" Target="https://www.winddle.com/public/redirect?url=/shipments/90871" TargetMode="External" Type="http://schemas.openxmlformats.org/officeDocument/2006/relationships/hyperlink"/><Relationship Id="rId1343" Target="https://www.winddle.com/public/redirect?url=/contacts/8001" TargetMode="External" Type="http://schemas.openxmlformats.org/officeDocument/2006/relationships/hyperlink"/><Relationship Id="rId1344" Target="https://www.winddle.com/public/redirect?url=/contacts/8014" TargetMode="External" Type="http://schemas.openxmlformats.org/officeDocument/2006/relationships/hyperlink"/><Relationship Id="rId1345" Target="https://www.winddle.com/public/redirect?url=/shipments/91741" TargetMode="External" Type="http://schemas.openxmlformats.org/officeDocument/2006/relationships/hyperlink"/><Relationship Id="rId1346" Target="https://www.winddle.com/public/redirect?url=/contacts/8002" TargetMode="External" Type="http://schemas.openxmlformats.org/officeDocument/2006/relationships/hyperlink"/><Relationship Id="rId1347" Target="https://www.winddle.com/public/redirect?url=/contacts/8014" TargetMode="External" Type="http://schemas.openxmlformats.org/officeDocument/2006/relationships/hyperlink"/><Relationship Id="rId1348" Target="https://www.winddle.com/public/redirect?url=/shipments/91477" TargetMode="External" Type="http://schemas.openxmlformats.org/officeDocument/2006/relationships/hyperlink"/><Relationship Id="rId1349" Target="https://www.winddle.com/public/redirect?url=/contacts/8001" TargetMode="External" Type="http://schemas.openxmlformats.org/officeDocument/2006/relationships/hyperlink"/><Relationship Id="rId135" Target="https://www.winddle.com/public/redirect?url=/contacts/8014" TargetMode="External" Type="http://schemas.openxmlformats.org/officeDocument/2006/relationships/hyperlink"/><Relationship Id="rId1350" Target="https://www.winddle.com/public/redirect?url=/contacts/8014" TargetMode="External" Type="http://schemas.openxmlformats.org/officeDocument/2006/relationships/hyperlink"/><Relationship Id="rId1351" Target="https://www.winddle.com/public/redirect?url=/shipments/90771" TargetMode="External" Type="http://schemas.openxmlformats.org/officeDocument/2006/relationships/hyperlink"/><Relationship Id="rId1352" Target="https://www.winddle.com/public/redirect?url=/contacts/8002" TargetMode="External" Type="http://schemas.openxmlformats.org/officeDocument/2006/relationships/hyperlink"/><Relationship Id="rId1353" Target="https://www.winddle.com/public/redirect?url=/contacts/8014" TargetMode="External" Type="http://schemas.openxmlformats.org/officeDocument/2006/relationships/hyperlink"/><Relationship Id="rId1354" Target="https://www.winddle.com/public/redirect?url=/shipments/90111" TargetMode="External" Type="http://schemas.openxmlformats.org/officeDocument/2006/relationships/hyperlink"/><Relationship Id="rId1355" Target="https://www.winddle.com/public/redirect?url=/contacts/8001" TargetMode="External" Type="http://schemas.openxmlformats.org/officeDocument/2006/relationships/hyperlink"/><Relationship Id="rId1356" Target="https://www.winddle.com/public/redirect?url=/contacts/8014" TargetMode="External" Type="http://schemas.openxmlformats.org/officeDocument/2006/relationships/hyperlink"/><Relationship Id="rId1357" Target="https://www.winddle.com/public/redirect?url=/shipments/94474" TargetMode="External" Type="http://schemas.openxmlformats.org/officeDocument/2006/relationships/hyperlink"/><Relationship Id="rId1358" Target="https://www.winddle.com/public/redirect?url=/contacts/8002" TargetMode="External" Type="http://schemas.openxmlformats.org/officeDocument/2006/relationships/hyperlink"/><Relationship Id="rId1359" Target="https://www.winddle.com/public/redirect?url=/contacts/8014" TargetMode="External" Type="http://schemas.openxmlformats.org/officeDocument/2006/relationships/hyperlink"/><Relationship Id="rId136" Target="https://www.winddle.com/public/redirect?url=/shipments/91471" TargetMode="External" Type="http://schemas.openxmlformats.org/officeDocument/2006/relationships/hyperlink"/><Relationship Id="rId1360" Target="https://www.winddle.com/public/redirect?url=/shipments/90076" TargetMode="External" Type="http://schemas.openxmlformats.org/officeDocument/2006/relationships/hyperlink"/><Relationship Id="rId1361" Target="https://www.winddle.com/public/redirect?url=/contacts/8001" TargetMode="External" Type="http://schemas.openxmlformats.org/officeDocument/2006/relationships/hyperlink"/><Relationship Id="rId1362" Target="https://www.winddle.com/public/redirect?url=/contacts/8014" TargetMode="External" Type="http://schemas.openxmlformats.org/officeDocument/2006/relationships/hyperlink"/><Relationship Id="rId1363" Target="https://www.winddle.com/public/redirect?url=/shipments/90419" TargetMode="External" Type="http://schemas.openxmlformats.org/officeDocument/2006/relationships/hyperlink"/><Relationship Id="rId1364" Target="https://www.winddle.com/public/redirect?url=/contacts/8002" TargetMode="External" Type="http://schemas.openxmlformats.org/officeDocument/2006/relationships/hyperlink"/><Relationship Id="rId1365" Target="https://www.winddle.com/public/redirect?url=/contacts/8014" TargetMode="External" Type="http://schemas.openxmlformats.org/officeDocument/2006/relationships/hyperlink"/><Relationship Id="rId1366" Target="https://www.winddle.com/public/redirect?url=/shipments/90851" TargetMode="External" Type="http://schemas.openxmlformats.org/officeDocument/2006/relationships/hyperlink"/><Relationship Id="rId1367" Target="https://www.winddle.com/public/redirect?url=/contacts/8002" TargetMode="External" Type="http://schemas.openxmlformats.org/officeDocument/2006/relationships/hyperlink"/><Relationship Id="rId1368" Target="https://www.winddle.com/public/redirect?url=/contacts/8014" TargetMode="External" Type="http://schemas.openxmlformats.org/officeDocument/2006/relationships/hyperlink"/><Relationship Id="rId1369" Target="https://www.winddle.com/public/redirect?url=/shipments/93405" TargetMode="External" Type="http://schemas.openxmlformats.org/officeDocument/2006/relationships/hyperlink"/><Relationship Id="rId137" Target="https://www.winddle.com/public/redirect?url=/contacts/8002" TargetMode="External" Type="http://schemas.openxmlformats.org/officeDocument/2006/relationships/hyperlink"/><Relationship Id="rId1370" Target="https://www.winddle.com/public/redirect?url=/contacts/8002" TargetMode="External" Type="http://schemas.openxmlformats.org/officeDocument/2006/relationships/hyperlink"/><Relationship Id="rId1371" Target="https://www.winddle.com/public/redirect?url=/contacts/8014" TargetMode="External" Type="http://schemas.openxmlformats.org/officeDocument/2006/relationships/hyperlink"/><Relationship Id="rId1372" Target="https://www.winddle.com/public/redirect?url=/shipments/90696" TargetMode="External" Type="http://schemas.openxmlformats.org/officeDocument/2006/relationships/hyperlink"/><Relationship Id="rId1373" Target="https://www.winddle.com/public/redirect?url=/contacts/8002" TargetMode="External" Type="http://schemas.openxmlformats.org/officeDocument/2006/relationships/hyperlink"/><Relationship Id="rId1374" Target="https://www.winddle.com/public/redirect?url=/contacts/8014" TargetMode="External" Type="http://schemas.openxmlformats.org/officeDocument/2006/relationships/hyperlink"/><Relationship Id="rId1375" Target="https://www.winddle.com/public/redirect?url=/shipments/94644" TargetMode="External" Type="http://schemas.openxmlformats.org/officeDocument/2006/relationships/hyperlink"/><Relationship Id="rId1376" Target="https://www.winddle.com/public/redirect?url=/contacts/8002" TargetMode="External" Type="http://schemas.openxmlformats.org/officeDocument/2006/relationships/hyperlink"/><Relationship Id="rId1377" Target="https://www.winddle.com/public/redirect?url=/contacts/8014" TargetMode="External" Type="http://schemas.openxmlformats.org/officeDocument/2006/relationships/hyperlink"/><Relationship Id="rId1378" Target="https://www.winddle.com/public/redirect?url=/shipments/93982" TargetMode="External" Type="http://schemas.openxmlformats.org/officeDocument/2006/relationships/hyperlink"/><Relationship Id="rId1379" Target="https://www.winddle.com/public/redirect?url=/contacts/8002" TargetMode="External" Type="http://schemas.openxmlformats.org/officeDocument/2006/relationships/hyperlink"/><Relationship Id="rId138" Target="https://www.winddle.com/public/redirect?url=/contacts/8014" TargetMode="External" Type="http://schemas.openxmlformats.org/officeDocument/2006/relationships/hyperlink"/><Relationship Id="rId1380" Target="https://www.winddle.com/public/redirect?url=/contacts/8014" TargetMode="External" Type="http://schemas.openxmlformats.org/officeDocument/2006/relationships/hyperlink"/><Relationship Id="rId1381" Target="https://www.winddle.com/public/redirect?url=/shipments/90721" TargetMode="External" Type="http://schemas.openxmlformats.org/officeDocument/2006/relationships/hyperlink"/><Relationship Id="rId1382" Target="https://www.winddle.com/public/redirect?url=/contacts/8002" TargetMode="External" Type="http://schemas.openxmlformats.org/officeDocument/2006/relationships/hyperlink"/><Relationship Id="rId1383" Target="https://www.winddle.com/public/redirect?url=/contacts/8014" TargetMode="External" Type="http://schemas.openxmlformats.org/officeDocument/2006/relationships/hyperlink"/><Relationship Id="rId1384" Target="https://www.winddle.com/public/redirect?url=/shipments/94714" TargetMode="External" Type="http://schemas.openxmlformats.org/officeDocument/2006/relationships/hyperlink"/><Relationship Id="rId1385" Target="https://www.winddle.com/public/redirect?url=/contacts/8001" TargetMode="External" Type="http://schemas.openxmlformats.org/officeDocument/2006/relationships/hyperlink"/><Relationship Id="rId1386" Target="https://www.winddle.com/public/redirect?url=/contacts/8014" TargetMode="External" Type="http://schemas.openxmlformats.org/officeDocument/2006/relationships/hyperlink"/><Relationship Id="rId1387" Target="https://www.winddle.com/public/redirect?url=/shipments/94228" TargetMode="External" Type="http://schemas.openxmlformats.org/officeDocument/2006/relationships/hyperlink"/><Relationship Id="rId1388" Target="https://www.winddle.com/public/redirect?url=/contacts/8001" TargetMode="External" Type="http://schemas.openxmlformats.org/officeDocument/2006/relationships/hyperlink"/><Relationship Id="rId1389" Target="https://www.winddle.com/public/redirect?url=/contacts/8014" TargetMode="External" Type="http://schemas.openxmlformats.org/officeDocument/2006/relationships/hyperlink"/><Relationship Id="rId139" Target="https://www.winddle.com/public/redirect?url=/shipments/92245" TargetMode="External" Type="http://schemas.openxmlformats.org/officeDocument/2006/relationships/hyperlink"/><Relationship Id="rId1390" Target="https://www.winddle.com/public/redirect?url=/shipments/93600" TargetMode="External" Type="http://schemas.openxmlformats.org/officeDocument/2006/relationships/hyperlink"/><Relationship Id="rId1391" Target="https://www.winddle.com/public/redirect?url=/contacts/8002" TargetMode="External" Type="http://schemas.openxmlformats.org/officeDocument/2006/relationships/hyperlink"/><Relationship Id="rId1392" Target="https://www.winddle.com/public/redirect?url=/contacts/8014" TargetMode="External" Type="http://schemas.openxmlformats.org/officeDocument/2006/relationships/hyperlink"/><Relationship Id="rId1393" Target="https://www.winddle.com/public/redirect?url=/shipments/93542" TargetMode="External" Type="http://schemas.openxmlformats.org/officeDocument/2006/relationships/hyperlink"/><Relationship Id="rId1394" Target="https://www.winddle.com/public/redirect?url=/contacts/8002" TargetMode="External" Type="http://schemas.openxmlformats.org/officeDocument/2006/relationships/hyperlink"/><Relationship Id="rId1395" Target="https://www.winddle.com/public/redirect?url=/contacts/8014" TargetMode="External" Type="http://schemas.openxmlformats.org/officeDocument/2006/relationships/hyperlink"/><Relationship Id="rId1396" Target="https://www.winddle.com/public/redirect?url=/shipments/94833" TargetMode="External" Type="http://schemas.openxmlformats.org/officeDocument/2006/relationships/hyperlink"/><Relationship Id="rId1397" Target="https://www.winddle.com/public/redirect?url=/contacts/8001" TargetMode="External" Type="http://schemas.openxmlformats.org/officeDocument/2006/relationships/hyperlink"/><Relationship Id="rId1398" Target="https://www.winddle.com/public/redirect?url=/contacts/8014" TargetMode="External" Type="http://schemas.openxmlformats.org/officeDocument/2006/relationships/hyperlink"/><Relationship Id="rId1399" Target="https://www.winddle.com/public/redirect?url=/shipments/91210" TargetMode="External" Type="http://schemas.openxmlformats.org/officeDocument/2006/relationships/hyperlink"/><Relationship Id="rId14" Target="https://www.winddle.com/public/redirect?url=/contacts/8002" TargetMode="External" Type="http://schemas.openxmlformats.org/officeDocument/2006/relationships/hyperlink"/><Relationship Id="rId140" Target="https://www.winddle.com/public/redirect?url=/contacts/8002" TargetMode="External" Type="http://schemas.openxmlformats.org/officeDocument/2006/relationships/hyperlink"/><Relationship Id="rId1400" Target="https://www.winddle.com/public/redirect?url=/contacts/8002" TargetMode="External" Type="http://schemas.openxmlformats.org/officeDocument/2006/relationships/hyperlink"/><Relationship Id="rId1401" Target="https://www.winddle.com/public/redirect?url=/contacts/8014" TargetMode="External" Type="http://schemas.openxmlformats.org/officeDocument/2006/relationships/hyperlink"/><Relationship Id="rId1402" Target="https://www.winddle.com/public/redirect?url=/shipments/90243" TargetMode="External" Type="http://schemas.openxmlformats.org/officeDocument/2006/relationships/hyperlink"/><Relationship Id="rId1403" Target="https://www.winddle.com/public/redirect?url=/contacts/8001" TargetMode="External" Type="http://schemas.openxmlformats.org/officeDocument/2006/relationships/hyperlink"/><Relationship Id="rId1404" Target="https://www.winddle.com/public/redirect?url=/contacts/8014" TargetMode="External" Type="http://schemas.openxmlformats.org/officeDocument/2006/relationships/hyperlink"/><Relationship Id="rId1405" Target="https://www.winddle.com/public/redirect?url=/shipments/93456" TargetMode="External" Type="http://schemas.openxmlformats.org/officeDocument/2006/relationships/hyperlink"/><Relationship Id="rId1406" Target="https://www.winddle.com/public/redirect?url=/contacts/8001" TargetMode="External" Type="http://schemas.openxmlformats.org/officeDocument/2006/relationships/hyperlink"/><Relationship Id="rId1407" Target="https://www.winddle.com/public/redirect?url=/contacts/8014" TargetMode="External" Type="http://schemas.openxmlformats.org/officeDocument/2006/relationships/hyperlink"/><Relationship Id="rId1408" Target="https://www.winddle.com/public/redirect?url=/shipments/89402" TargetMode="External" Type="http://schemas.openxmlformats.org/officeDocument/2006/relationships/hyperlink"/><Relationship Id="rId1409" Target="https://www.winddle.com/public/redirect?url=/contacts/8002" TargetMode="External" Type="http://schemas.openxmlformats.org/officeDocument/2006/relationships/hyperlink"/><Relationship Id="rId141" Target="https://www.winddle.com/public/redirect?url=/contacts/8014" TargetMode="External" Type="http://schemas.openxmlformats.org/officeDocument/2006/relationships/hyperlink"/><Relationship Id="rId1410" Target="https://www.winddle.com/public/redirect?url=/contacts/8014" TargetMode="External" Type="http://schemas.openxmlformats.org/officeDocument/2006/relationships/hyperlink"/><Relationship Id="rId1411" Target="https://www.winddle.com/public/redirect?url=/shipments/90882" TargetMode="External" Type="http://schemas.openxmlformats.org/officeDocument/2006/relationships/hyperlink"/><Relationship Id="rId1412" Target="https://www.winddle.com/public/redirect?url=/contacts/8002" TargetMode="External" Type="http://schemas.openxmlformats.org/officeDocument/2006/relationships/hyperlink"/><Relationship Id="rId1413" Target="https://www.winddle.com/public/redirect?url=/contacts/8014" TargetMode="External" Type="http://schemas.openxmlformats.org/officeDocument/2006/relationships/hyperlink"/><Relationship Id="rId1414" Target="https://www.winddle.com/public/redirect?url=/shipments/93387" TargetMode="External" Type="http://schemas.openxmlformats.org/officeDocument/2006/relationships/hyperlink"/><Relationship Id="rId1415" Target="https://www.winddle.com/public/redirect?url=/contacts/8002" TargetMode="External" Type="http://schemas.openxmlformats.org/officeDocument/2006/relationships/hyperlink"/><Relationship Id="rId1416" Target="https://www.winddle.com/public/redirect?url=/contacts/8014" TargetMode="External" Type="http://schemas.openxmlformats.org/officeDocument/2006/relationships/hyperlink"/><Relationship Id="rId1417" Target="https://www.winddle.com/public/redirect?url=/shipments/92253" TargetMode="External" Type="http://schemas.openxmlformats.org/officeDocument/2006/relationships/hyperlink"/><Relationship Id="rId1418" Target="https://www.winddle.com/public/redirect?url=/contacts/8001" TargetMode="External" Type="http://schemas.openxmlformats.org/officeDocument/2006/relationships/hyperlink"/><Relationship Id="rId1419" Target="https://www.winddle.com/public/redirect?url=/contacts/8014" TargetMode="External" Type="http://schemas.openxmlformats.org/officeDocument/2006/relationships/hyperlink"/><Relationship Id="rId142" Target="https://www.winddle.com/public/redirect?url=/shipments/93215" TargetMode="External" Type="http://schemas.openxmlformats.org/officeDocument/2006/relationships/hyperlink"/><Relationship Id="rId1420" Target="https://www.winddle.com/public/redirect?url=/shipments/94589" TargetMode="External" Type="http://schemas.openxmlformats.org/officeDocument/2006/relationships/hyperlink"/><Relationship Id="rId1421" Target="https://www.winddle.com/public/redirect?url=/contacts/8001" TargetMode="External" Type="http://schemas.openxmlformats.org/officeDocument/2006/relationships/hyperlink"/><Relationship Id="rId1422" Target="https://www.winddle.com/public/redirect?url=/contacts/8014" TargetMode="External" Type="http://schemas.openxmlformats.org/officeDocument/2006/relationships/hyperlink"/><Relationship Id="rId1423" Target="https://www.winddle.com/public/redirect?url=/shipments/92926" TargetMode="External" Type="http://schemas.openxmlformats.org/officeDocument/2006/relationships/hyperlink"/><Relationship Id="rId1424" Target="https://www.winddle.com/public/redirect?url=/contacts/8002" TargetMode="External" Type="http://schemas.openxmlformats.org/officeDocument/2006/relationships/hyperlink"/><Relationship Id="rId1425" Target="https://www.winddle.com/public/redirect?url=/contacts/8014" TargetMode="External" Type="http://schemas.openxmlformats.org/officeDocument/2006/relationships/hyperlink"/><Relationship Id="rId1426" Target="https://www.winddle.com/public/redirect?url=/shipments/94591" TargetMode="External" Type="http://schemas.openxmlformats.org/officeDocument/2006/relationships/hyperlink"/><Relationship Id="rId1427" Target="https://www.winddle.com/public/redirect?url=/contacts/8002" TargetMode="External" Type="http://schemas.openxmlformats.org/officeDocument/2006/relationships/hyperlink"/><Relationship Id="rId1428" Target="https://www.winddle.com/public/redirect?url=/contacts/8014" TargetMode="External" Type="http://schemas.openxmlformats.org/officeDocument/2006/relationships/hyperlink"/><Relationship Id="rId1429" Target="https://www.winddle.com/public/redirect?url=/shipments/93007" TargetMode="External" Type="http://schemas.openxmlformats.org/officeDocument/2006/relationships/hyperlink"/><Relationship Id="rId143" Target="https://www.winddle.com/public/redirect?url=/contacts/8002" TargetMode="External" Type="http://schemas.openxmlformats.org/officeDocument/2006/relationships/hyperlink"/><Relationship Id="rId1430" Target="https://www.winddle.com/public/redirect?url=/contacts/8002" TargetMode="External" Type="http://schemas.openxmlformats.org/officeDocument/2006/relationships/hyperlink"/><Relationship Id="rId1431" Target="https://www.winddle.com/public/redirect?url=/contacts/8014" TargetMode="External" Type="http://schemas.openxmlformats.org/officeDocument/2006/relationships/hyperlink"/><Relationship Id="rId1432" Target="https://www.winddle.com/public/redirect?url=/shipments/90101" TargetMode="External" Type="http://schemas.openxmlformats.org/officeDocument/2006/relationships/hyperlink"/><Relationship Id="rId1433" Target="https://www.winddle.com/public/redirect?url=/contacts/8002" TargetMode="External" Type="http://schemas.openxmlformats.org/officeDocument/2006/relationships/hyperlink"/><Relationship Id="rId1434" Target="https://www.winddle.com/public/redirect?url=/contacts/8014" TargetMode="External" Type="http://schemas.openxmlformats.org/officeDocument/2006/relationships/hyperlink"/><Relationship Id="rId1435" Target="https://www.winddle.com/public/redirect?url=/shipments/91005" TargetMode="External" Type="http://schemas.openxmlformats.org/officeDocument/2006/relationships/hyperlink"/><Relationship Id="rId1436" Target="https://www.winddle.com/public/redirect?url=/contacts/8002" TargetMode="External" Type="http://schemas.openxmlformats.org/officeDocument/2006/relationships/hyperlink"/><Relationship Id="rId1437" Target="https://www.winddle.com/public/redirect?url=/contacts/8014" TargetMode="External" Type="http://schemas.openxmlformats.org/officeDocument/2006/relationships/hyperlink"/><Relationship Id="rId1438" Target="https://www.winddle.com/public/redirect?url=/shipments/92715" TargetMode="External" Type="http://schemas.openxmlformats.org/officeDocument/2006/relationships/hyperlink"/><Relationship Id="rId1439" Target="https://www.winddle.com/public/redirect?url=/contacts/8002" TargetMode="External" Type="http://schemas.openxmlformats.org/officeDocument/2006/relationships/hyperlink"/><Relationship Id="rId144" Target="https://www.winddle.com/public/redirect?url=/contacts/8014" TargetMode="External" Type="http://schemas.openxmlformats.org/officeDocument/2006/relationships/hyperlink"/><Relationship Id="rId1440" Target="https://www.winddle.com/public/redirect?url=/contacts/8014" TargetMode="External" Type="http://schemas.openxmlformats.org/officeDocument/2006/relationships/hyperlink"/><Relationship Id="rId1441" Target="https://www.winddle.com/public/redirect?url=/shipments/94193" TargetMode="External" Type="http://schemas.openxmlformats.org/officeDocument/2006/relationships/hyperlink"/><Relationship Id="rId1442" Target="https://www.winddle.com/public/redirect?url=/contacts/8002" TargetMode="External" Type="http://schemas.openxmlformats.org/officeDocument/2006/relationships/hyperlink"/><Relationship Id="rId1443" Target="https://www.winddle.com/public/redirect?url=/contacts/8014" TargetMode="External" Type="http://schemas.openxmlformats.org/officeDocument/2006/relationships/hyperlink"/><Relationship Id="rId1444" Target="https://www.winddle.com/public/redirect?url=/shipments/94018" TargetMode="External" Type="http://schemas.openxmlformats.org/officeDocument/2006/relationships/hyperlink"/><Relationship Id="rId1445" Target="https://www.winddle.com/public/redirect?url=/contacts/8002" TargetMode="External" Type="http://schemas.openxmlformats.org/officeDocument/2006/relationships/hyperlink"/><Relationship Id="rId1446" Target="https://www.winddle.com/public/redirect?url=/contacts/8014" TargetMode="External" Type="http://schemas.openxmlformats.org/officeDocument/2006/relationships/hyperlink"/><Relationship Id="rId1447" Target="https://www.winddle.com/public/redirect?url=/shipments/92444" TargetMode="External" Type="http://schemas.openxmlformats.org/officeDocument/2006/relationships/hyperlink"/><Relationship Id="rId1448" Target="https://www.winddle.com/public/redirect?url=/contacts/8002" TargetMode="External" Type="http://schemas.openxmlformats.org/officeDocument/2006/relationships/hyperlink"/><Relationship Id="rId1449" Target="https://www.winddle.com/public/redirect?url=/contacts/8014" TargetMode="External" Type="http://schemas.openxmlformats.org/officeDocument/2006/relationships/hyperlink"/><Relationship Id="rId145" Target="https://www.winddle.com/public/redirect?url=/shipments/90889" TargetMode="External" Type="http://schemas.openxmlformats.org/officeDocument/2006/relationships/hyperlink"/><Relationship Id="rId1450" Target="https://www.winddle.com/public/redirect?url=/shipments/91371" TargetMode="External" Type="http://schemas.openxmlformats.org/officeDocument/2006/relationships/hyperlink"/><Relationship Id="rId1451" Target="https://www.winddle.com/public/redirect?url=/contacts/8001" TargetMode="External" Type="http://schemas.openxmlformats.org/officeDocument/2006/relationships/hyperlink"/><Relationship Id="rId1452" Target="https://www.winddle.com/public/redirect?url=/contacts/8014" TargetMode="External" Type="http://schemas.openxmlformats.org/officeDocument/2006/relationships/hyperlink"/><Relationship Id="rId1453" Target="https://www.winddle.com/public/redirect?url=/shipments/91648" TargetMode="External" Type="http://schemas.openxmlformats.org/officeDocument/2006/relationships/hyperlink"/><Relationship Id="rId1454" Target="https://www.winddle.com/public/redirect?url=/contacts/8001" TargetMode="External" Type="http://schemas.openxmlformats.org/officeDocument/2006/relationships/hyperlink"/><Relationship Id="rId1455" Target="https://www.winddle.com/public/redirect?url=/contacts/8014" TargetMode="External" Type="http://schemas.openxmlformats.org/officeDocument/2006/relationships/hyperlink"/><Relationship Id="rId1456" Target="https://www.winddle.com/public/redirect?url=/shipments/89774" TargetMode="External" Type="http://schemas.openxmlformats.org/officeDocument/2006/relationships/hyperlink"/><Relationship Id="rId1457" Target="https://www.winddle.com/public/redirect?url=/contacts/8001" TargetMode="External" Type="http://schemas.openxmlformats.org/officeDocument/2006/relationships/hyperlink"/><Relationship Id="rId1458" Target="https://www.winddle.com/public/redirect?url=/contacts/8014" TargetMode="External" Type="http://schemas.openxmlformats.org/officeDocument/2006/relationships/hyperlink"/><Relationship Id="rId1459" Target="https://www.winddle.com/public/redirect?url=/shipments/92758" TargetMode="External" Type="http://schemas.openxmlformats.org/officeDocument/2006/relationships/hyperlink"/><Relationship Id="rId146" Target="https://www.winddle.com/public/redirect?url=/contacts/8002" TargetMode="External" Type="http://schemas.openxmlformats.org/officeDocument/2006/relationships/hyperlink"/><Relationship Id="rId1460" Target="https://www.winddle.com/public/redirect?url=/contacts/8002" TargetMode="External" Type="http://schemas.openxmlformats.org/officeDocument/2006/relationships/hyperlink"/><Relationship Id="rId1461" Target="https://www.winddle.com/public/redirect?url=/contacts/8014" TargetMode="External" Type="http://schemas.openxmlformats.org/officeDocument/2006/relationships/hyperlink"/><Relationship Id="rId1462" Target="https://www.winddle.com/public/redirect?url=/shipments/90766" TargetMode="External" Type="http://schemas.openxmlformats.org/officeDocument/2006/relationships/hyperlink"/><Relationship Id="rId1463" Target="https://www.winddle.com/public/redirect?url=/contacts/8002" TargetMode="External" Type="http://schemas.openxmlformats.org/officeDocument/2006/relationships/hyperlink"/><Relationship Id="rId1464" Target="https://www.winddle.com/public/redirect?url=/contacts/8014" TargetMode="External" Type="http://schemas.openxmlformats.org/officeDocument/2006/relationships/hyperlink"/><Relationship Id="rId1465" Target="https://www.winddle.com/public/redirect?url=/shipments/90741" TargetMode="External" Type="http://schemas.openxmlformats.org/officeDocument/2006/relationships/hyperlink"/><Relationship Id="rId1466" Target="https://www.winddle.com/public/redirect?url=/contacts/8001" TargetMode="External" Type="http://schemas.openxmlformats.org/officeDocument/2006/relationships/hyperlink"/><Relationship Id="rId1467" Target="https://www.winddle.com/public/redirect?url=/contacts/8014" TargetMode="External" Type="http://schemas.openxmlformats.org/officeDocument/2006/relationships/hyperlink"/><Relationship Id="rId1468" Target="https://www.winddle.com/public/redirect?url=/shipments/93365" TargetMode="External" Type="http://schemas.openxmlformats.org/officeDocument/2006/relationships/hyperlink"/><Relationship Id="rId1469" Target="https://www.winddle.com/public/redirect?url=/contacts/8002" TargetMode="External" Type="http://schemas.openxmlformats.org/officeDocument/2006/relationships/hyperlink"/><Relationship Id="rId147" Target="https://www.winddle.com/public/redirect?url=/contacts/8014" TargetMode="External" Type="http://schemas.openxmlformats.org/officeDocument/2006/relationships/hyperlink"/><Relationship Id="rId1470" Target="https://www.winddle.com/public/redirect?url=/contacts/8014" TargetMode="External" Type="http://schemas.openxmlformats.org/officeDocument/2006/relationships/hyperlink"/><Relationship Id="rId1471" Target="https://www.winddle.com/public/redirect?url=/shipments/92935" TargetMode="External" Type="http://schemas.openxmlformats.org/officeDocument/2006/relationships/hyperlink"/><Relationship Id="rId1472" Target="https://www.winddle.com/public/redirect?url=/contacts/8002" TargetMode="External" Type="http://schemas.openxmlformats.org/officeDocument/2006/relationships/hyperlink"/><Relationship Id="rId1473" Target="https://www.winddle.com/public/redirect?url=/contacts/8014" TargetMode="External" Type="http://schemas.openxmlformats.org/officeDocument/2006/relationships/hyperlink"/><Relationship Id="rId1474" Target="https://www.winddle.com/public/redirect?url=/shipments/89676" TargetMode="External" Type="http://schemas.openxmlformats.org/officeDocument/2006/relationships/hyperlink"/><Relationship Id="rId1475" Target="https://www.winddle.com/public/redirect?url=/contacts/8001" TargetMode="External" Type="http://schemas.openxmlformats.org/officeDocument/2006/relationships/hyperlink"/><Relationship Id="rId1476" Target="https://www.winddle.com/public/redirect?url=/contacts/8014" TargetMode="External" Type="http://schemas.openxmlformats.org/officeDocument/2006/relationships/hyperlink"/><Relationship Id="rId1477" Target="https://www.winddle.com/public/redirect?url=/shipments/91370" TargetMode="External" Type="http://schemas.openxmlformats.org/officeDocument/2006/relationships/hyperlink"/><Relationship Id="rId1478" Target="https://www.winddle.com/public/redirect?url=/contacts/8001" TargetMode="External" Type="http://schemas.openxmlformats.org/officeDocument/2006/relationships/hyperlink"/><Relationship Id="rId1479" Target="https://www.winddle.com/public/redirect?url=/contacts/8014" TargetMode="External" Type="http://schemas.openxmlformats.org/officeDocument/2006/relationships/hyperlink"/><Relationship Id="rId148" Target="https://www.winddle.com/public/redirect?url=/shipments/91929" TargetMode="External" Type="http://schemas.openxmlformats.org/officeDocument/2006/relationships/hyperlink"/><Relationship Id="rId1480" Target="https://www.winddle.com/public/redirect?url=/shipments/92412" TargetMode="External" Type="http://schemas.openxmlformats.org/officeDocument/2006/relationships/hyperlink"/><Relationship Id="rId1481" Target="https://www.winddle.com/public/redirect?url=/contacts/8002" TargetMode="External" Type="http://schemas.openxmlformats.org/officeDocument/2006/relationships/hyperlink"/><Relationship Id="rId1482" Target="https://www.winddle.com/public/redirect?url=/contacts/8014" TargetMode="External" Type="http://schemas.openxmlformats.org/officeDocument/2006/relationships/hyperlink"/><Relationship Id="rId1483" Target="https://www.winddle.com/public/redirect?url=/shipments/90783" TargetMode="External" Type="http://schemas.openxmlformats.org/officeDocument/2006/relationships/hyperlink"/><Relationship Id="rId1484" Target="https://www.winddle.com/public/redirect?url=/contacts/8002" TargetMode="External" Type="http://schemas.openxmlformats.org/officeDocument/2006/relationships/hyperlink"/><Relationship Id="rId1485" Target="https://www.winddle.com/public/redirect?url=/contacts/8014" TargetMode="External" Type="http://schemas.openxmlformats.org/officeDocument/2006/relationships/hyperlink"/><Relationship Id="rId1486" Target="https://www.winddle.com/public/redirect?url=/shipments/91822" TargetMode="External" Type="http://schemas.openxmlformats.org/officeDocument/2006/relationships/hyperlink"/><Relationship Id="rId1487" Target="https://www.winddle.com/public/redirect?url=/contacts/8001" TargetMode="External" Type="http://schemas.openxmlformats.org/officeDocument/2006/relationships/hyperlink"/><Relationship Id="rId1488" Target="https://www.winddle.com/public/redirect?url=/contacts/8014" TargetMode="External" Type="http://schemas.openxmlformats.org/officeDocument/2006/relationships/hyperlink"/><Relationship Id="rId1489" Target="https://www.winddle.com/public/redirect?url=/shipments/90440" TargetMode="External" Type="http://schemas.openxmlformats.org/officeDocument/2006/relationships/hyperlink"/><Relationship Id="rId149" Target="https://www.winddle.com/public/redirect?url=/contacts/8002" TargetMode="External" Type="http://schemas.openxmlformats.org/officeDocument/2006/relationships/hyperlink"/><Relationship Id="rId1490" Target="https://www.winddle.com/public/redirect?url=/contacts/8002" TargetMode="External" Type="http://schemas.openxmlformats.org/officeDocument/2006/relationships/hyperlink"/><Relationship Id="rId1491" Target="https://www.winddle.com/public/redirect?url=/contacts/8014" TargetMode="External" Type="http://schemas.openxmlformats.org/officeDocument/2006/relationships/hyperlink"/><Relationship Id="rId1492" Target="https://www.winddle.com/public/redirect?url=/shipments/93260" TargetMode="External" Type="http://schemas.openxmlformats.org/officeDocument/2006/relationships/hyperlink"/><Relationship Id="rId1493" Target="https://www.winddle.com/public/redirect?url=/contacts/8001" TargetMode="External" Type="http://schemas.openxmlformats.org/officeDocument/2006/relationships/hyperlink"/><Relationship Id="rId1494" Target="https://www.winddle.com/public/redirect?url=/contacts/8014" TargetMode="External" Type="http://schemas.openxmlformats.org/officeDocument/2006/relationships/hyperlink"/><Relationship Id="rId1495" Target="https://www.winddle.com/public/redirect?url=/shipments/94145" TargetMode="External" Type="http://schemas.openxmlformats.org/officeDocument/2006/relationships/hyperlink"/><Relationship Id="rId1496" Target="https://www.winddle.com/public/redirect?url=/contacts/8001" TargetMode="External" Type="http://schemas.openxmlformats.org/officeDocument/2006/relationships/hyperlink"/><Relationship Id="rId1497" Target="https://www.winddle.com/public/redirect?url=/contacts/8014" TargetMode="External" Type="http://schemas.openxmlformats.org/officeDocument/2006/relationships/hyperlink"/><Relationship Id="rId1498" Target="https://www.winddle.com/public/redirect?url=/shipments/91438" TargetMode="External" Type="http://schemas.openxmlformats.org/officeDocument/2006/relationships/hyperlink"/><Relationship Id="rId1499" Target="https://www.winddle.com/public/redirect?url=/contacts/8001" TargetMode="External" Type="http://schemas.openxmlformats.org/officeDocument/2006/relationships/hyperlink"/><Relationship Id="rId15" Target="https://www.winddle.com/public/redirect?url=/contacts/8014" TargetMode="External" Type="http://schemas.openxmlformats.org/officeDocument/2006/relationships/hyperlink"/><Relationship Id="rId150" Target="https://www.winddle.com/public/redirect?url=/contacts/8014" TargetMode="External" Type="http://schemas.openxmlformats.org/officeDocument/2006/relationships/hyperlink"/><Relationship Id="rId1500" Target="https://www.winddle.com/public/redirect?url=/contacts/8014" TargetMode="External" Type="http://schemas.openxmlformats.org/officeDocument/2006/relationships/hyperlink"/><Relationship Id="rId1501" Target="https://www.winddle.com/public/redirect?url=/shipments/91730" TargetMode="External" Type="http://schemas.openxmlformats.org/officeDocument/2006/relationships/hyperlink"/><Relationship Id="rId1502" Target="https://www.winddle.com/public/redirect?url=/contacts/8002" TargetMode="External" Type="http://schemas.openxmlformats.org/officeDocument/2006/relationships/hyperlink"/><Relationship Id="rId1503" Target="https://www.winddle.com/public/redirect?url=/contacts/8014" TargetMode="External" Type="http://schemas.openxmlformats.org/officeDocument/2006/relationships/hyperlink"/><Relationship Id="rId1504" Target="https://www.winddle.com/public/redirect?url=/shipments/94154" TargetMode="External" Type="http://schemas.openxmlformats.org/officeDocument/2006/relationships/hyperlink"/><Relationship Id="rId1505" Target="https://www.winddle.com/public/redirect?url=/contacts/8002" TargetMode="External" Type="http://schemas.openxmlformats.org/officeDocument/2006/relationships/hyperlink"/><Relationship Id="rId1506" Target="https://www.winddle.com/public/redirect?url=/contacts/8014" TargetMode="External" Type="http://schemas.openxmlformats.org/officeDocument/2006/relationships/hyperlink"/><Relationship Id="rId1507" Target="https://www.winddle.com/public/redirect?url=/shipments/93342" TargetMode="External" Type="http://schemas.openxmlformats.org/officeDocument/2006/relationships/hyperlink"/><Relationship Id="rId1508" Target="https://www.winddle.com/public/redirect?url=/contacts/8002" TargetMode="External" Type="http://schemas.openxmlformats.org/officeDocument/2006/relationships/hyperlink"/><Relationship Id="rId1509" Target="https://www.winddle.com/public/redirect?url=/contacts/8014" TargetMode="External" Type="http://schemas.openxmlformats.org/officeDocument/2006/relationships/hyperlink"/><Relationship Id="rId151" Target="https://www.winddle.com/public/redirect?url=/shipments/93714" TargetMode="External" Type="http://schemas.openxmlformats.org/officeDocument/2006/relationships/hyperlink"/><Relationship Id="rId1510" Target="https://www.winddle.com/public/redirect?url=/shipments/93168" TargetMode="External" Type="http://schemas.openxmlformats.org/officeDocument/2006/relationships/hyperlink"/><Relationship Id="rId1511" Target="https://www.winddle.com/public/redirect?url=/contacts/8002" TargetMode="External" Type="http://schemas.openxmlformats.org/officeDocument/2006/relationships/hyperlink"/><Relationship Id="rId1512" Target="https://www.winddle.com/public/redirect?url=/contacts/8014" TargetMode="External" Type="http://schemas.openxmlformats.org/officeDocument/2006/relationships/hyperlink"/><Relationship Id="rId1513" Target="https://www.winddle.com/public/redirect?url=/shipments/91390" TargetMode="External" Type="http://schemas.openxmlformats.org/officeDocument/2006/relationships/hyperlink"/><Relationship Id="rId1514" Target="https://www.winddle.com/public/redirect?url=/contacts/8002" TargetMode="External" Type="http://schemas.openxmlformats.org/officeDocument/2006/relationships/hyperlink"/><Relationship Id="rId1515" Target="https://www.winddle.com/public/redirect?url=/contacts/8014" TargetMode="External" Type="http://schemas.openxmlformats.org/officeDocument/2006/relationships/hyperlink"/><Relationship Id="rId1516" Target="https://www.winddle.com/public/redirect?url=/shipments/92664" TargetMode="External" Type="http://schemas.openxmlformats.org/officeDocument/2006/relationships/hyperlink"/><Relationship Id="rId1517" Target="https://www.winddle.com/public/redirect?url=/contacts/8001" TargetMode="External" Type="http://schemas.openxmlformats.org/officeDocument/2006/relationships/hyperlink"/><Relationship Id="rId1518" Target="https://www.winddle.com/public/redirect?url=/contacts/8014" TargetMode="External" Type="http://schemas.openxmlformats.org/officeDocument/2006/relationships/hyperlink"/><Relationship Id="rId1519" Target="https://www.winddle.com/public/redirect?url=/shipments/90256" TargetMode="External" Type="http://schemas.openxmlformats.org/officeDocument/2006/relationships/hyperlink"/><Relationship Id="rId152" Target="https://www.winddle.com/public/redirect?url=/contacts/8001" TargetMode="External" Type="http://schemas.openxmlformats.org/officeDocument/2006/relationships/hyperlink"/><Relationship Id="rId1520" Target="https://www.winddle.com/public/redirect?url=/contacts/8001" TargetMode="External" Type="http://schemas.openxmlformats.org/officeDocument/2006/relationships/hyperlink"/><Relationship Id="rId1521" Target="https://www.winddle.com/public/redirect?url=/contacts/8014" TargetMode="External" Type="http://schemas.openxmlformats.org/officeDocument/2006/relationships/hyperlink"/><Relationship Id="rId1522" Target="https://www.winddle.com/public/redirect?url=/shipments/93378" TargetMode="External" Type="http://schemas.openxmlformats.org/officeDocument/2006/relationships/hyperlink"/><Relationship Id="rId1523" Target="https://www.winddle.com/public/redirect?url=/contacts/8002" TargetMode="External" Type="http://schemas.openxmlformats.org/officeDocument/2006/relationships/hyperlink"/><Relationship Id="rId1524" Target="https://www.winddle.com/public/redirect?url=/contacts/8014" TargetMode="External" Type="http://schemas.openxmlformats.org/officeDocument/2006/relationships/hyperlink"/><Relationship Id="rId1525" Target="https://www.winddle.com/public/redirect?url=/shipments/92376" TargetMode="External" Type="http://schemas.openxmlformats.org/officeDocument/2006/relationships/hyperlink"/><Relationship Id="rId1526" Target="https://www.winddle.com/public/redirect?url=/contacts/8002" TargetMode="External" Type="http://schemas.openxmlformats.org/officeDocument/2006/relationships/hyperlink"/><Relationship Id="rId1527" Target="https://www.winddle.com/public/redirect?url=/contacts/8014" TargetMode="External" Type="http://schemas.openxmlformats.org/officeDocument/2006/relationships/hyperlink"/><Relationship Id="rId1528" Target="https://www.winddle.com/public/redirect?url=/shipments/94522" TargetMode="External" Type="http://schemas.openxmlformats.org/officeDocument/2006/relationships/hyperlink"/><Relationship Id="rId1529" Target="https://www.winddle.com/public/redirect?url=/contacts/8002" TargetMode="External" Type="http://schemas.openxmlformats.org/officeDocument/2006/relationships/hyperlink"/><Relationship Id="rId153" Target="https://www.winddle.com/public/redirect?url=/contacts/8014" TargetMode="External" Type="http://schemas.openxmlformats.org/officeDocument/2006/relationships/hyperlink"/><Relationship Id="rId1530" Target="https://www.winddle.com/public/redirect?url=/contacts/8014" TargetMode="External" Type="http://schemas.openxmlformats.org/officeDocument/2006/relationships/hyperlink"/><Relationship Id="rId1531" Target="https://www.winddle.com/public/redirect?url=/shipments/93616" TargetMode="External" Type="http://schemas.openxmlformats.org/officeDocument/2006/relationships/hyperlink"/><Relationship Id="rId1532" Target="https://www.winddle.com/public/redirect?url=/contacts/8002" TargetMode="External" Type="http://schemas.openxmlformats.org/officeDocument/2006/relationships/hyperlink"/><Relationship Id="rId1533" Target="https://www.winddle.com/public/redirect?url=/contacts/8014" TargetMode="External" Type="http://schemas.openxmlformats.org/officeDocument/2006/relationships/hyperlink"/><Relationship Id="rId1534" Target="https://www.winddle.com/public/redirect?url=/shipments/92488" TargetMode="External" Type="http://schemas.openxmlformats.org/officeDocument/2006/relationships/hyperlink"/><Relationship Id="rId1535" Target="https://www.winddle.com/public/redirect?url=/contacts/8002" TargetMode="External" Type="http://schemas.openxmlformats.org/officeDocument/2006/relationships/hyperlink"/><Relationship Id="rId1536" Target="https://www.winddle.com/public/redirect?url=/contacts/8014" TargetMode="External" Type="http://schemas.openxmlformats.org/officeDocument/2006/relationships/hyperlink"/><Relationship Id="rId1537" Target="https://www.winddle.com/public/redirect?url=/shipments/90420" TargetMode="External" Type="http://schemas.openxmlformats.org/officeDocument/2006/relationships/hyperlink"/><Relationship Id="rId1538" Target="https://www.winddle.com/public/redirect?url=/contacts/8002" TargetMode="External" Type="http://schemas.openxmlformats.org/officeDocument/2006/relationships/hyperlink"/><Relationship Id="rId1539" Target="https://www.winddle.com/public/redirect?url=/contacts/8014" TargetMode="External" Type="http://schemas.openxmlformats.org/officeDocument/2006/relationships/hyperlink"/><Relationship Id="rId154" Target="https://www.winddle.com/public/redirect?url=/shipments/92943" TargetMode="External" Type="http://schemas.openxmlformats.org/officeDocument/2006/relationships/hyperlink"/><Relationship Id="rId1540" Target="https://www.winddle.com/public/redirect?url=/shipments/94807" TargetMode="External" Type="http://schemas.openxmlformats.org/officeDocument/2006/relationships/hyperlink"/><Relationship Id="rId1541" Target="https://www.winddle.com/public/redirect?url=/contacts/8001" TargetMode="External" Type="http://schemas.openxmlformats.org/officeDocument/2006/relationships/hyperlink"/><Relationship Id="rId1542" Target="https://www.winddle.com/public/redirect?url=/contacts/8014" TargetMode="External" Type="http://schemas.openxmlformats.org/officeDocument/2006/relationships/hyperlink"/><Relationship Id="rId1543" Target="https://www.winddle.com/public/redirect?url=/shipments/91466" TargetMode="External" Type="http://schemas.openxmlformats.org/officeDocument/2006/relationships/hyperlink"/><Relationship Id="rId1544" Target="https://www.winddle.com/public/redirect?url=/contacts/8002" TargetMode="External" Type="http://schemas.openxmlformats.org/officeDocument/2006/relationships/hyperlink"/><Relationship Id="rId1545" Target="https://www.winddle.com/public/redirect?url=/contacts/8014" TargetMode="External" Type="http://schemas.openxmlformats.org/officeDocument/2006/relationships/hyperlink"/><Relationship Id="rId1546" Target="https://www.winddle.com/public/redirect?url=/shipments/91288" TargetMode="External" Type="http://schemas.openxmlformats.org/officeDocument/2006/relationships/hyperlink"/><Relationship Id="rId1547" Target="https://www.winddle.com/public/redirect?url=/contacts/8002" TargetMode="External" Type="http://schemas.openxmlformats.org/officeDocument/2006/relationships/hyperlink"/><Relationship Id="rId1548" Target="https://www.winddle.com/public/redirect?url=/contacts/8014" TargetMode="External" Type="http://schemas.openxmlformats.org/officeDocument/2006/relationships/hyperlink"/><Relationship Id="rId1549" Target="https://www.winddle.com/public/redirect?url=/shipments/93611" TargetMode="External" Type="http://schemas.openxmlformats.org/officeDocument/2006/relationships/hyperlink"/><Relationship Id="rId155" Target="https://www.winddle.com/public/redirect?url=/contacts/8002" TargetMode="External" Type="http://schemas.openxmlformats.org/officeDocument/2006/relationships/hyperlink"/><Relationship Id="rId1550" Target="https://www.winddle.com/public/redirect?url=/contacts/8002" TargetMode="External" Type="http://schemas.openxmlformats.org/officeDocument/2006/relationships/hyperlink"/><Relationship Id="rId1551" Target="https://www.winddle.com/public/redirect?url=/contacts/8014" TargetMode="External" Type="http://schemas.openxmlformats.org/officeDocument/2006/relationships/hyperlink"/><Relationship Id="rId1552" Target="https://www.winddle.com/public/redirect?url=/shipments/93902" TargetMode="External" Type="http://schemas.openxmlformats.org/officeDocument/2006/relationships/hyperlink"/><Relationship Id="rId1553" Target="https://www.winddle.com/public/redirect?url=/contacts/8002" TargetMode="External" Type="http://schemas.openxmlformats.org/officeDocument/2006/relationships/hyperlink"/><Relationship Id="rId1554" Target="https://www.winddle.com/public/redirect?url=/contacts/8014" TargetMode="External" Type="http://schemas.openxmlformats.org/officeDocument/2006/relationships/hyperlink"/><Relationship Id="rId1555" Target="https://www.winddle.com/public/redirect?url=/shipments/91744" TargetMode="External" Type="http://schemas.openxmlformats.org/officeDocument/2006/relationships/hyperlink"/><Relationship Id="rId1556" Target="https://www.winddle.com/public/redirect?url=/contacts/8002" TargetMode="External" Type="http://schemas.openxmlformats.org/officeDocument/2006/relationships/hyperlink"/><Relationship Id="rId1557" Target="https://www.winddle.com/public/redirect?url=/contacts/8014" TargetMode="External" Type="http://schemas.openxmlformats.org/officeDocument/2006/relationships/hyperlink"/><Relationship Id="rId1558" Target="https://www.winddle.com/public/redirect?url=/shipments/92368" TargetMode="External" Type="http://schemas.openxmlformats.org/officeDocument/2006/relationships/hyperlink"/><Relationship Id="rId1559" Target="https://www.winddle.com/public/redirect?url=/contacts/8002" TargetMode="External" Type="http://schemas.openxmlformats.org/officeDocument/2006/relationships/hyperlink"/><Relationship Id="rId156" Target="https://www.winddle.com/public/redirect?url=/contacts/8014" TargetMode="External" Type="http://schemas.openxmlformats.org/officeDocument/2006/relationships/hyperlink"/><Relationship Id="rId1560" Target="https://www.winddle.com/public/redirect?url=/contacts/8014" TargetMode="External" Type="http://schemas.openxmlformats.org/officeDocument/2006/relationships/hyperlink"/><Relationship Id="rId1561" Target="https://www.winddle.com/public/redirect?url=/shipments/94706" TargetMode="External" Type="http://schemas.openxmlformats.org/officeDocument/2006/relationships/hyperlink"/><Relationship Id="rId1562" Target="https://www.winddle.com/public/redirect?url=/contacts/8002" TargetMode="External" Type="http://schemas.openxmlformats.org/officeDocument/2006/relationships/hyperlink"/><Relationship Id="rId1563" Target="https://www.winddle.com/public/redirect?url=/contacts/8014" TargetMode="External" Type="http://schemas.openxmlformats.org/officeDocument/2006/relationships/hyperlink"/><Relationship Id="rId1564" Target="https://www.winddle.com/public/redirect?url=/shipments/93543" TargetMode="External" Type="http://schemas.openxmlformats.org/officeDocument/2006/relationships/hyperlink"/><Relationship Id="rId1565" Target="https://www.winddle.com/public/redirect?url=/contacts/8002" TargetMode="External" Type="http://schemas.openxmlformats.org/officeDocument/2006/relationships/hyperlink"/><Relationship Id="rId1566" Target="https://www.winddle.com/public/redirect?url=/contacts/8014" TargetMode="External" Type="http://schemas.openxmlformats.org/officeDocument/2006/relationships/hyperlink"/><Relationship Id="rId1567" Target="https://www.winddle.com/public/redirect?url=/shipments/94740" TargetMode="External" Type="http://schemas.openxmlformats.org/officeDocument/2006/relationships/hyperlink"/><Relationship Id="rId1568" Target="https://www.winddle.com/public/redirect?url=/contacts/8001" TargetMode="External" Type="http://schemas.openxmlformats.org/officeDocument/2006/relationships/hyperlink"/><Relationship Id="rId1569" Target="https://www.winddle.com/public/redirect?url=/contacts/8014" TargetMode="External" Type="http://schemas.openxmlformats.org/officeDocument/2006/relationships/hyperlink"/><Relationship Id="rId157" Target="https://www.winddle.com/public/redirect?url=/shipments/93692" TargetMode="External" Type="http://schemas.openxmlformats.org/officeDocument/2006/relationships/hyperlink"/><Relationship Id="rId1570" Target="https://www.winddle.com/public/redirect?url=/shipments/94631" TargetMode="External" Type="http://schemas.openxmlformats.org/officeDocument/2006/relationships/hyperlink"/><Relationship Id="rId1571" Target="https://www.winddle.com/public/redirect?url=/contacts/8002" TargetMode="External" Type="http://schemas.openxmlformats.org/officeDocument/2006/relationships/hyperlink"/><Relationship Id="rId1572" Target="https://www.winddle.com/public/redirect?url=/contacts/8014" TargetMode="External" Type="http://schemas.openxmlformats.org/officeDocument/2006/relationships/hyperlink"/><Relationship Id="rId1573" Target="https://www.winddle.com/public/redirect?url=/shipments/92584" TargetMode="External" Type="http://schemas.openxmlformats.org/officeDocument/2006/relationships/hyperlink"/><Relationship Id="rId1574" Target="https://www.winddle.com/public/redirect?url=/contacts/8001" TargetMode="External" Type="http://schemas.openxmlformats.org/officeDocument/2006/relationships/hyperlink"/><Relationship Id="rId1575" Target="https://www.winddle.com/public/redirect?url=/contacts/8014" TargetMode="External" Type="http://schemas.openxmlformats.org/officeDocument/2006/relationships/hyperlink"/><Relationship Id="rId1576" Target="https://www.winddle.com/public/redirect?url=/shipments/93715" TargetMode="External" Type="http://schemas.openxmlformats.org/officeDocument/2006/relationships/hyperlink"/><Relationship Id="rId1577" Target="https://www.winddle.com/public/redirect?url=/contacts/8001" TargetMode="External" Type="http://schemas.openxmlformats.org/officeDocument/2006/relationships/hyperlink"/><Relationship Id="rId1578" Target="https://www.winddle.com/public/redirect?url=/contacts/8014" TargetMode="External" Type="http://schemas.openxmlformats.org/officeDocument/2006/relationships/hyperlink"/><Relationship Id="rId1579" Target="https://www.winddle.com/public/redirect?url=/shipments/93717" TargetMode="External" Type="http://schemas.openxmlformats.org/officeDocument/2006/relationships/hyperlink"/><Relationship Id="rId158" Target="https://www.winddle.com/public/redirect?url=/contacts/8001" TargetMode="External" Type="http://schemas.openxmlformats.org/officeDocument/2006/relationships/hyperlink"/><Relationship Id="rId1580" Target="https://www.winddle.com/public/redirect?url=/contacts/8001" TargetMode="External" Type="http://schemas.openxmlformats.org/officeDocument/2006/relationships/hyperlink"/><Relationship Id="rId1581" Target="https://www.winddle.com/public/redirect?url=/contacts/8014" TargetMode="External" Type="http://schemas.openxmlformats.org/officeDocument/2006/relationships/hyperlink"/><Relationship Id="rId1582" Target="https://www.winddle.com/public/redirect?url=/shipments/90785" TargetMode="External" Type="http://schemas.openxmlformats.org/officeDocument/2006/relationships/hyperlink"/><Relationship Id="rId1583" Target="https://www.winddle.com/public/redirect?url=/contacts/8002" TargetMode="External" Type="http://schemas.openxmlformats.org/officeDocument/2006/relationships/hyperlink"/><Relationship Id="rId1584" Target="https://www.winddle.com/public/redirect?url=/contacts/8014" TargetMode="External" Type="http://schemas.openxmlformats.org/officeDocument/2006/relationships/hyperlink"/><Relationship Id="rId1585" Target="https://www.winddle.com/public/redirect?url=/shipments/90838" TargetMode="External" Type="http://schemas.openxmlformats.org/officeDocument/2006/relationships/hyperlink"/><Relationship Id="rId1586" Target="https://www.winddle.com/public/redirect?url=/contacts/8002" TargetMode="External" Type="http://schemas.openxmlformats.org/officeDocument/2006/relationships/hyperlink"/><Relationship Id="rId1587" Target="https://www.winddle.com/public/redirect?url=/contacts/8014" TargetMode="External" Type="http://schemas.openxmlformats.org/officeDocument/2006/relationships/hyperlink"/><Relationship Id="rId1588" Target="https://www.winddle.com/public/redirect?url=/shipments/93908" TargetMode="External" Type="http://schemas.openxmlformats.org/officeDocument/2006/relationships/hyperlink"/><Relationship Id="rId1589" Target="https://www.winddle.com/public/redirect?url=/contacts/8001" TargetMode="External" Type="http://schemas.openxmlformats.org/officeDocument/2006/relationships/hyperlink"/><Relationship Id="rId159" Target="https://www.winddle.com/public/redirect?url=/contacts/8014" TargetMode="External" Type="http://schemas.openxmlformats.org/officeDocument/2006/relationships/hyperlink"/><Relationship Id="rId1590" Target="https://www.winddle.com/public/redirect?url=/contacts/8014" TargetMode="External" Type="http://schemas.openxmlformats.org/officeDocument/2006/relationships/hyperlink"/><Relationship Id="rId1591" Target="https://www.winddle.com/public/redirect?url=/shipments/90714" TargetMode="External" Type="http://schemas.openxmlformats.org/officeDocument/2006/relationships/hyperlink"/><Relationship Id="rId1592" Target="https://www.winddle.com/public/redirect?url=/contacts/8002" TargetMode="External" Type="http://schemas.openxmlformats.org/officeDocument/2006/relationships/hyperlink"/><Relationship Id="rId1593" Target="https://www.winddle.com/public/redirect?url=/contacts/8014" TargetMode="External" Type="http://schemas.openxmlformats.org/officeDocument/2006/relationships/hyperlink"/><Relationship Id="rId1594" Target="https://www.winddle.com/public/redirect?url=/shipments/94456" TargetMode="External" Type="http://schemas.openxmlformats.org/officeDocument/2006/relationships/hyperlink"/><Relationship Id="rId1595" Target="https://www.winddle.com/public/redirect?url=/contacts/8002" TargetMode="External" Type="http://schemas.openxmlformats.org/officeDocument/2006/relationships/hyperlink"/><Relationship Id="rId1596" Target="https://www.winddle.com/public/redirect?url=/contacts/8014" TargetMode="External" Type="http://schemas.openxmlformats.org/officeDocument/2006/relationships/hyperlink"/><Relationship Id="rId1597" Target="https://www.winddle.com/public/redirect?url=/shipments/92472" TargetMode="External" Type="http://schemas.openxmlformats.org/officeDocument/2006/relationships/hyperlink"/><Relationship Id="rId1598" Target="https://www.winddle.com/public/redirect?url=/contacts/8001" TargetMode="External" Type="http://schemas.openxmlformats.org/officeDocument/2006/relationships/hyperlink"/><Relationship Id="rId1599" Target="https://www.winddle.com/public/redirect?url=/contacts/8014" TargetMode="External" Type="http://schemas.openxmlformats.org/officeDocument/2006/relationships/hyperlink"/><Relationship Id="rId16" Target="https://www.winddle.com/public/redirect?url=/shipments/91233" TargetMode="External" Type="http://schemas.openxmlformats.org/officeDocument/2006/relationships/hyperlink"/><Relationship Id="rId160" Target="https://www.winddle.com/public/redirect?url=/shipments/92426" TargetMode="External" Type="http://schemas.openxmlformats.org/officeDocument/2006/relationships/hyperlink"/><Relationship Id="rId1600" Target="https://www.winddle.com/public/redirect?url=/shipments/90739" TargetMode="External" Type="http://schemas.openxmlformats.org/officeDocument/2006/relationships/hyperlink"/><Relationship Id="rId1601" Target="https://www.winddle.com/public/redirect?url=/contacts/8001" TargetMode="External" Type="http://schemas.openxmlformats.org/officeDocument/2006/relationships/hyperlink"/><Relationship Id="rId1602" Target="https://www.winddle.com/public/redirect?url=/contacts/8014" TargetMode="External" Type="http://schemas.openxmlformats.org/officeDocument/2006/relationships/hyperlink"/><Relationship Id="rId1603" Target="https://www.winddle.com/public/redirect?url=/shipments/93925" TargetMode="External" Type="http://schemas.openxmlformats.org/officeDocument/2006/relationships/hyperlink"/><Relationship Id="rId1604" Target="https://www.winddle.com/public/redirect?url=/contacts/8002" TargetMode="External" Type="http://schemas.openxmlformats.org/officeDocument/2006/relationships/hyperlink"/><Relationship Id="rId1605" Target="https://www.winddle.com/public/redirect?url=/contacts/8014" TargetMode="External" Type="http://schemas.openxmlformats.org/officeDocument/2006/relationships/hyperlink"/><Relationship Id="rId1606" Target="https://www.winddle.com/public/redirect?url=/shipments/91291" TargetMode="External" Type="http://schemas.openxmlformats.org/officeDocument/2006/relationships/hyperlink"/><Relationship Id="rId1607" Target="https://www.winddle.com/public/redirect?url=/contacts/8002" TargetMode="External" Type="http://schemas.openxmlformats.org/officeDocument/2006/relationships/hyperlink"/><Relationship Id="rId1608" Target="https://www.winddle.com/public/redirect?url=/contacts/8014" TargetMode="External" Type="http://schemas.openxmlformats.org/officeDocument/2006/relationships/hyperlink"/><Relationship Id="rId1609" Target="https://www.winddle.com/public/redirect?url=/shipments/92415" TargetMode="External" Type="http://schemas.openxmlformats.org/officeDocument/2006/relationships/hyperlink"/><Relationship Id="rId161" Target="https://www.winddle.com/public/redirect?url=/contacts/8002" TargetMode="External" Type="http://schemas.openxmlformats.org/officeDocument/2006/relationships/hyperlink"/><Relationship Id="rId1610" Target="https://www.winddle.com/public/redirect?url=/contacts/8002" TargetMode="External" Type="http://schemas.openxmlformats.org/officeDocument/2006/relationships/hyperlink"/><Relationship Id="rId1611" Target="https://www.winddle.com/public/redirect?url=/contacts/8014" TargetMode="External" Type="http://schemas.openxmlformats.org/officeDocument/2006/relationships/hyperlink"/><Relationship Id="rId1612" Target="https://www.winddle.com/public/redirect?url=/shipments/94634" TargetMode="External" Type="http://schemas.openxmlformats.org/officeDocument/2006/relationships/hyperlink"/><Relationship Id="rId1613" Target="https://www.winddle.com/public/redirect?url=/contacts/8002" TargetMode="External" Type="http://schemas.openxmlformats.org/officeDocument/2006/relationships/hyperlink"/><Relationship Id="rId1614" Target="https://www.winddle.com/public/redirect?url=/contacts/8014" TargetMode="External" Type="http://schemas.openxmlformats.org/officeDocument/2006/relationships/hyperlink"/><Relationship Id="rId1615" Target="https://www.winddle.com/public/redirect?url=/shipments/93303" TargetMode="External" Type="http://schemas.openxmlformats.org/officeDocument/2006/relationships/hyperlink"/><Relationship Id="rId1616" Target="https://www.winddle.com/public/redirect?url=/contacts/8002" TargetMode="External" Type="http://schemas.openxmlformats.org/officeDocument/2006/relationships/hyperlink"/><Relationship Id="rId1617" Target="https://www.winddle.com/public/redirect?url=/contacts/8014" TargetMode="External" Type="http://schemas.openxmlformats.org/officeDocument/2006/relationships/hyperlink"/><Relationship Id="rId1618" Target="https://www.winddle.com/public/redirect?url=/shipments/94130" TargetMode="External" Type="http://schemas.openxmlformats.org/officeDocument/2006/relationships/hyperlink"/><Relationship Id="rId1619" Target="https://www.winddle.com/public/redirect?url=/contacts/8001" TargetMode="External" Type="http://schemas.openxmlformats.org/officeDocument/2006/relationships/hyperlink"/><Relationship Id="rId162" Target="https://www.winddle.com/public/redirect?url=/contacts/8014" TargetMode="External" Type="http://schemas.openxmlformats.org/officeDocument/2006/relationships/hyperlink"/><Relationship Id="rId1620" Target="https://www.winddle.com/public/redirect?url=/contacts/8014" TargetMode="External" Type="http://schemas.openxmlformats.org/officeDocument/2006/relationships/hyperlink"/><Relationship Id="rId1621" Target="https://www.winddle.com/public/redirect?url=/shipments/93292" TargetMode="External" Type="http://schemas.openxmlformats.org/officeDocument/2006/relationships/hyperlink"/><Relationship Id="rId1622" Target="https://www.winddle.com/public/redirect?url=/contacts/8002" TargetMode="External" Type="http://schemas.openxmlformats.org/officeDocument/2006/relationships/hyperlink"/><Relationship Id="rId1623" Target="https://www.winddle.com/public/redirect?url=/contacts/8014" TargetMode="External" Type="http://schemas.openxmlformats.org/officeDocument/2006/relationships/hyperlink"/><Relationship Id="rId1624" Target="https://www.winddle.com/public/redirect?url=/shipments/92039" TargetMode="External" Type="http://schemas.openxmlformats.org/officeDocument/2006/relationships/hyperlink"/><Relationship Id="rId1625" Target="https://www.winddle.com/public/redirect?url=/contacts/8002" TargetMode="External" Type="http://schemas.openxmlformats.org/officeDocument/2006/relationships/hyperlink"/><Relationship Id="rId1626" Target="https://www.winddle.com/public/redirect?url=/contacts/8014" TargetMode="External" Type="http://schemas.openxmlformats.org/officeDocument/2006/relationships/hyperlink"/><Relationship Id="rId1627" Target="https://www.winddle.com/public/redirect?url=/shipments/93000" TargetMode="External" Type="http://schemas.openxmlformats.org/officeDocument/2006/relationships/hyperlink"/><Relationship Id="rId1628" Target="https://www.winddle.com/public/redirect?url=/contacts/8002" TargetMode="External" Type="http://schemas.openxmlformats.org/officeDocument/2006/relationships/hyperlink"/><Relationship Id="rId1629" Target="https://www.winddle.com/public/redirect?url=/contacts/8014" TargetMode="External" Type="http://schemas.openxmlformats.org/officeDocument/2006/relationships/hyperlink"/><Relationship Id="rId163" Target="https://www.winddle.com/public/redirect?url=/shipments/90295" TargetMode="External" Type="http://schemas.openxmlformats.org/officeDocument/2006/relationships/hyperlink"/><Relationship Id="rId1630" Target="https://www.winddle.com/public/redirect?url=/shipments/91625" TargetMode="External" Type="http://schemas.openxmlformats.org/officeDocument/2006/relationships/hyperlink"/><Relationship Id="rId1631" Target="https://www.winddle.com/public/redirect?url=/contacts/8001" TargetMode="External" Type="http://schemas.openxmlformats.org/officeDocument/2006/relationships/hyperlink"/><Relationship Id="rId1632" Target="https://www.winddle.com/public/redirect?url=/contacts/8014" TargetMode="External" Type="http://schemas.openxmlformats.org/officeDocument/2006/relationships/hyperlink"/><Relationship Id="rId1633" Target="https://www.winddle.com/public/redirect?url=/shipments/94282" TargetMode="External" Type="http://schemas.openxmlformats.org/officeDocument/2006/relationships/hyperlink"/><Relationship Id="rId1634" Target="https://www.winddle.com/public/redirect?url=/contacts/8002" TargetMode="External" Type="http://schemas.openxmlformats.org/officeDocument/2006/relationships/hyperlink"/><Relationship Id="rId1635" Target="https://www.winddle.com/public/redirect?url=/contacts/8014" TargetMode="External" Type="http://schemas.openxmlformats.org/officeDocument/2006/relationships/hyperlink"/><Relationship Id="rId1636" Target="https://www.winddle.com/public/redirect?url=/shipments/93350" TargetMode="External" Type="http://schemas.openxmlformats.org/officeDocument/2006/relationships/hyperlink"/><Relationship Id="rId1637" Target="https://www.winddle.com/public/redirect?url=/contacts/8002" TargetMode="External" Type="http://schemas.openxmlformats.org/officeDocument/2006/relationships/hyperlink"/><Relationship Id="rId1638" Target="https://www.winddle.com/public/redirect?url=/contacts/8014" TargetMode="External" Type="http://schemas.openxmlformats.org/officeDocument/2006/relationships/hyperlink"/><Relationship Id="rId1639" Target="https://www.winddle.com/public/redirect?url=/shipments/93366" TargetMode="External" Type="http://schemas.openxmlformats.org/officeDocument/2006/relationships/hyperlink"/><Relationship Id="rId164" Target="https://www.winddle.com/public/redirect?url=/contacts/8002" TargetMode="External" Type="http://schemas.openxmlformats.org/officeDocument/2006/relationships/hyperlink"/><Relationship Id="rId1640" Target="https://www.winddle.com/public/redirect?url=/contacts/8002" TargetMode="External" Type="http://schemas.openxmlformats.org/officeDocument/2006/relationships/hyperlink"/><Relationship Id="rId1641" Target="https://www.winddle.com/public/redirect?url=/contacts/8014" TargetMode="External" Type="http://schemas.openxmlformats.org/officeDocument/2006/relationships/hyperlink"/><Relationship Id="rId1642" Target="https://www.winddle.com/public/redirect?url=/shipments/91678" TargetMode="External" Type="http://schemas.openxmlformats.org/officeDocument/2006/relationships/hyperlink"/><Relationship Id="rId1643" Target="https://www.winddle.com/public/redirect?url=/contacts/8001" TargetMode="External" Type="http://schemas.openxmlformats.org/officeDocument/2006/relationships/hyperlink"/><Relationship Id="rId1644" Target="https://www.winddle.com/public/redirect?url=/contacts/8014" TargetMode="External" Type="http://schemas.openxmlformats.org/officeDocument/2006/relationships/hyperlink"/><Relationship Id="rId1645" Target="https://www.winddle.com/public/redirect?url=/shipments/92840" TargetMode="External" Type="http://schemas.openxmlformats.org/officeDocument/2006/relationships/hyperlink"/><Relationship Id="rId1646" Target="https://www.winddle.com/public/redirect?url=/contacts/8002" TargetMode="External" Type="http://schemas.openxmlformats.org/officeDocument/2006/relationships/hyperlink"/><Relationship Id="rId1647" Target="https://www.winddle.com/public/redirect?url=/contacts/8014" TargetMode="External" Type="http://schemas.openxmlformats.org/officeDocument/2006/relationships/hyperlink"/><Relationship Id="rId1648" Target="https://www.winddle.com/public/redirect?url=/shipments/94330" TargetMode="External" Type="http://schemas.openxmlformats.org/officeDocument/2006/relationships/hyperlink"/><Relationship Id="rId1649" Target="https://www.winddle.com/public/redirect?url=/contacts/8002" TargetMode="External" Type="http://schemas.openxmlformats.org/officeDocument/2006/relationships/hyperlink"/><Relationship Id="rId165" Target="https://www.winddle.com/public/redirect?url=/contacts/8014" TargetMode="External" Type="http://schemas.openxmlformats.org/officeDocument/2006/relationships/hyperlink"/><Relationship Id="rId1650" Target="https://www.winddle.com/public/redirect?url=/contacts/8014" TargetMode="External" Type="http://schemas.openxmlformats.org/officeDocument/2006/relationships/hyperlink"/><Relationship Id="rId1651" Target="https://www.winddle.com/public/redirect?url=/shipments/91498" TargetMode="External" Type="http://schemas.openxmlformats.org/officeDocument/2006/relationships/hyperlink"/><Relationship Id="rId1652" Target="https://www.winddle.com/public/redirect?url=/contacts/8002" TargetMode="External" Type="http://schemas.openxmlformats.org/officeDocument/2006/relationships/hyperlink"/><Relationship Id="rId1653" Target="https://www.winddle.com/public/redirect?url=/contacts/8014" TargetMode="External" Type="http://schemas.openxmlformats.org/officeDocument/2006/relationships/hyperlink"/><Relationship Id="rId1654" Target="https://www.winddle.com/public/redirect?url=/shipments/91057" TargetMode="External" Type="http://schemas.openxmlformats.org/officeDocument/2006/relationships/hyperlink"/><Relationship Id="rId1655" Target="https://www.winddle.com/public/redirect?url=/contacts/8002" TargetMode="External" Type="http://schemas.openxmlformats.org/officeDocument/2006/relationships/hyperlink"/><Relationship Id="rId1656" Target="https://www.winddle.com/public/redirect?url=/contacts/8014" TargetMode="External" Type="http://schemas.openxmlformats.org/officeDocument/2006/relationships/hyperlink"/><Relationship Id="rId1657" Target="https://www.winddle.com/public/redirect?url=/shipments/94884" TargetMode="External" Type="http://schemas.openxmlformats.org/officeDocument/2006/relationships/hyperlink"/><Relationship Id="rId1658" Target="https://www.winddle.com/public/redirect?url=/contacts/8001" TargetMode="External" Type="http://schemas.openxmlformats.org/officeDocument/2006/relationships/hyperlink"/><Relationship Id="rId1659" Target="https://www.winddle.com/public/redirect?url=/contacts/8014" TargetMode="External" Type="http://schemas.openxmlformats.org/officeDocument/2006/relationships/hyperlink"/><Relationship Id="rId166" Target="https://www.winddle.com/public/redirect?url=/shipments/91928" TargetMode="External" Type="http://schemas.openxmlformats.org/officeDocument/2006/relationships/hyperlink"/><Relationship Id="rId1660" Target="https://www.winddle.com/public/redirect?url=/shipments/91021" TargetMode="External" Type="http://schemas.openxmlformats.org/officeDocument/2006/relationships/hyperlink"/><Relationship Id="rId1661" Target="https://www.winddle.com/public/redirect?url=/contacts/8001" TargetMode="External" Type="http://schemas.openxmlformats.org/officeDocument/2006/relationships/hyperlink"/><Relationship Id="rId1662" Target="https://www.winddle.com/public/redirect?url=/contacts/8014" TargetMode="External" Type="http://schemas.openxmlformats.org/officeDocument/2006/relationships/hyperlink"/><Relationship Id="rId1663" Target="https://www.winddle.com/public/redirect?url=/shipments/92695" TargetMode="External" Type="http://schemas.openxmlformats.org/officeDocument/2006/relationships/hyperlink"/><Relationship Id="rId1664" Target="https://www.winddle.com/public/redirect?url=/contacts/8001" TargetMode="External" Type="http://schemas.openxmlformats.org/officeDocument/2006/relationships/hyperlink"/><Relationship Id="rId1665" Target="https://www.winddle.com/public/redirect?url=/contacts/8014" TargetMode="External" Type="http://schemas.openxmlformats.org/officeDocument/2006/relationships/hyperlink"/><Relationship Id="rId1666" Target="https://www.winddle.com/public/redirect?url=/shipments/92401" TargetMode="External" Type="http://schemas.openxmlformats.org/officeDocument/2006/relationships/hyperlink"/><Relationship Id="rId1667" Target="https://www.winddle.com/public/redirect?url=/contacts/8002" TargetMode="External" Type="http://schemas.openxmlformats.org/officeDocument/2006/relationships/hyperlink"/><Relationship Id="rId1668" Target="https://www.winddle.com/public/redirect?url=/contacts/8014" TargetMode="External" Type="http://schemas.openxmlformats.org/officeDocument/2006/relationships/hyperlink"/><Relationship Id="rId1669" Target="https://www.winddle.com/public/redirect?url=/shipments/91924" TargetMode="External" Type="http://schemas.openxmlformats.org/officeDocument/2006/relationships/hyperlink"/><Relationship Id="rId167" Target="https://www.winddle.com/public/redirect?url=/contacts/8002" TargetMode="External" Type="http://schemas.openxmlformats.org/officeDocument/2006/relationships/hyperlink"/><Relationship Id="rId1670" Target="https://www.winddle.com/public/redirect?url=/contacts/8001" TargetMode="External" Type="http://schemas.openxmlformats.org/officeDocument/2006/relationships/hyperlink"/><Relationship Id="rId1671" Target="https://www.winddle.com/public/redirect?url=/contacts/8014" TargetMode="External" Type="http://schemas.openxmlformats.org/officeDocument/2006/relationships/hyperlink"/><Relationship Id="rId1672" Target="https://www.winddle.com/public/redirect?url=/shipments/92410" TargetMode="External" Type="http://schemas.openxmlformats.org/officeDocument/2006/relationships/hyperlink"/><Relationship Id="rId1673" Target="https://www.winddle.com/public/redirect?url=/contacts/8002" TargetMode="External" Type="http://schemas.openxmlformats.org/officeDocument/2006/relationships/hyperlink"/><Relationship Id="rId1674" Target="https://www.winddle.com/public/redirect?url=/contacts/8014" TargetMode="External" Type="http://schemas.openxmlformats.org/officeDocument/2006/relationships/hyperlink"/><Relationship Id="rId1675" Target="https://www.winddle.com/public/redirect?url=/shipments/93235" TargetMode="External" Type="http://schemas.openxmlformats.org/officeDocument/2006/relationships/hyperlink"/><Relationship Id="rId1676" Target="https://www.winddle.com/public/redirect?url=/contacts/8002" TargetMode="External" Type="http://schemas.openxmlformats.org/officeDocument/2006/relationships/hyperlink"/><Relationship Id="rId1677" Target="https://www.winddle.com/public/redirect?url=/contacts/8014" TargetMode="External" Type="http://schemas.openxmlformats.org/officeDocument/2006/relationships/hyperlink"/><Relationship Id="rId1678" Target="https://www.winddle.com/public/redirect?url=/shipments/91374" TargetMode="External" Type="http://schemas.openxmlformats.org/officeDocument/2006/relationships/hyperlink"/><Relationship Id="rId1679" Target="https://www.winddle.com/public/redirect?url=/contacts/8001" TargetMode="External" Type="http://schemas.openxmlformats.org/officeDocument/2006/relationships/hyperlink"/><Relationship Id="rId168" Target="https://www.winddle.com/public/redirect?url=/contacts/8014" TargetMode="External" Type="http://schemas.openxmlformats.org/officeDocument/2006/relationships/hyperlink"/><Relationship Id="rId1680" Target="https://www.winddle.com/public/redirect?url=/contacts/8014" TargetMode="External" Type="http://schemas.openxmlformats.org/officeDocument/2006/relationships/hyperlink"/><Relationship Id="rId1681" Target="https://www.winddle.com/public/redirect?url=/shipments/94009" TargetMode="External" Type="http://schemas.openxmlformats.org/officeDocument/2006/relationships/hyperlink"/><Relationship Id="rId1682" Target="https://www.winddle.com/public/redirect?url=/contacts/8002" TargetMode="External" Type="http://schemas.openxmlformats.org/officeDocument/2006/relationships/hyperlink"/><Relationship Id="rId1683" Target="https://www.winddle.com/public/redirect?url=/contacts/8014" TargetMode="External" Type="http://schemas.openxmlformats.org/officeDocument/2006/relationships/hyperlink"/><Relationship Id="rId1684" Target="https://www.winddle.com/public/redirect?url=/shipments/91722" TargetMode="External" Type="http://schemas.openxmlformats.org/officeDocument/2006/relationships/hyperlink"/><Relationship Id="rId1685" Target="https://www.winddle.com/public/redirect?url=/contacts/8002" TargetMode="External" Type="http://schemas.openxmlformats.org/officeDocument/2006/relationships/hyperlink"/><Relationship Id="rId1686" Target="https://www.winddle.com/public/redirect?url=/contacts/8014" TargetMode="External" Type="http://schemas.openxmlformats.org/officeDocument/2006/relationships/hyperlink"/><Relationship Id="rId1687" Target="https://www.winddle.com/public/redirect?url=/shipments/93296" TargetMode="External" Type="http://schemas.openxmlformats.org/officeDocument/2006/relationships/hyperlink"/><Relationship Id="rId1688" Target="https://www.winddle.com/public/redirect?url=/contacts/8002" TargetMode="External" Type="http://schemas.openxmlformats.org/officeDocument/2006/relationships/hyperlink"/><Relationship Id="rId1689" Target="https://www.winddle.com/public/redirect?url=/contacts/8014" TargetMode="External" Type="http://schemas.openxmlformats.org/officeDocument/2006/relationships/hyperlink"/><Relationship Id="rId169" Target="https://www.winddle.com/public/redirect?url=/shipments/94146" TargetMode="External" Type="http://schemas.openxmlformats.org/officeDocument/2006/relationships/hyperlink"/><Relationship Id="rId1690" Target="https://www.winddle.com/public/redirect?url=/shipments/91404" TargetMode="External" Type="http://schemas.openxmlformats.org/officeDocument/2006/relationships/hyperlink"/><Relationship Id="rId1691" Target="https://www.winddle.com/public/redirect?url=/contacts/8002" TargetMode="External" Type="http://schemas.openxmlformats.org/officeDocument/2006/relationships/hyperlink"/><Relationship Id="rId1692" Target="https://www.winddle.com/public/redirect?url=/contacts/8014" TargetMode="External" Type="http://schemas.openxmlformats.org/officeDocument/2006/relationships/hyperlink"/><Relationship Id="rId1693" Target="https://www.winddle.com/public/redirect?url=/shipments/89633" TargetMode="External" Type="http://schemas.openxmlformats.org/officeDocument/2006/relationships/hyperlink"/><Relationship Id="rId1694" Target="https://www.winddle.com/public/redirect?url=/contacts/8002" TargetMode="External" Type="http://schemas.openxmlformats.org/officeDocument/2006/relationships/hyperlink"/><Relationship Id="rId1695" Target="https://www.winddle.com/public/redirect?url=/contacts/8014" TargetMode="External" Type="http://schemas.openxmlformats.org/officeDocument/2006/relationships/hyperlink"/><Relationship Id="rId1696" Target="https://www.winddle.com/public/redirect?url=/shipments/93236" TargetMode="External" Type="http://schemas.openxmlformats.org/officeDocument/2006/relationships/hyperlink"/><Relationship Id="rId1697" Target="https://www.winddle.com/public/redirect?url=/contacts/8001" TargetMode="External" Type="http://schemas.openxmlformats.org/officeDocument/2006/relationships/hyperlink"/><Relationship Id="rId1698" Target="https://www.winddle.com/public/redirect?url=/contacts/8014" TargetMode="External" Type="http://schemas.openxmlformats.org/officeDocument/2006/relationships/hyperlink"/><Relationship Id="rId1699" Target="https://www.winddle.com/public/redirect?url=/shipments/93401" TargetMode="External" Type="http://schemas.openxmlformats.org/officeDocument/2006/relationships/hyperlink"/><Relationship Id="rId17" Target="https://www.winddle.com/public/redirect?url=/contacts/8002" TargetMode="External" Type="http://schemas.openxmlformats.org/officeDocument/2006/relationships/hyperlink"/><Relationship Id="rId170" Target="https://www.winddle.com/public/redirect?url=/contacts/8002" TargetMode="External" Type="http://schemas.openxmlformats.org/officeDocument/2006/relationships/hyperlink"/><Relationship Id="rId1700" Target="https://www.winddle.com/public/redirect?url=/contacts/8002" TargetMode="External" Type="http://schemas.openxmlformats.org/officeDocument/2006/relationships/hyperlink"/><Relationship Id="rId1701" Target="https://www.winddle.com/public/redirect?url=/contacts/8014" TargetMode="External" Type="http://schemas.openxmlformats.org/officeDocument/2006/relationships/hyperlink"/><Relationship Id="rId1702" Target="https://www.winddle.com/public/redirect?url=/shipments/91789" TargetMode="External" Type="http://schemas.openxmlformats.org/officeDocument/2006/relationships/hyperlink"/><Relationship Id="rId1703" Target="https://www.winddle.com/public/redirect?url=/contacts/8002" TargetMode="External" Type="http://schemas.openxmlformats.org/officeDocument/2006/relationships/hyperlink"/><Relationship Id="rId1704" Target="https://www.winddle.com/public/redirect?url=/contacts/8014" TargetMode="External" Type="http://schemas.openxmlformats.org/officeDocument/2006/relationships/hyperlink"/><Relationship Id="rId1705" Target="https://www.winddle.com/public/redirect?url=/shipments/93237" TargetMode="External" Type="http://schemas.openxmlformats.org/officeDocument/2006/relationships/hyperlink"/><Relationship Id="rId1706" Target="https://www.winddle.com/public/redirect?url=/contacts/8002" TargetMode="External" Type="http://schemas.openxmlformats.org/officeDocument/2006/relationships/hyperlink"/><Relationship Id="rId1707" Target="https://www.winddle.com/public/redirect?url=/contacts/8014" TargetMode="External" Type="http://schemas.openxmlformats.org/officeDocument/2006/relationships/hyperlink"/><Relationship Id="rId1708" Target="https://www.winddle.com/public/redirect?url=/shipments/92813" TargetMode="External" Type="http://schemas.openxmlformats.org/officeDocument/2006/relationships/hyperlink"/><Relationship Id="rId1709" Target="https://www.winddle.com/public/redirect?url=/contacts/8002" TargetMode="External" Type="http://schemas.openxmlformats.org/officeDocument/2006/relationships/hyperlink"/><Relationship Id="rId171" Target="https://www.winddle.com/public/redirect?url=/contacts/8014" TargetMode="External" Type="http://schemas.openxmlformats.org/officeDocument/2006/relationships/hyperlink"/><Relationship Id="rId1710" Target="https://www.winddle.com/public/redirect?url=/contacts/8014" TargetMode="External" Type="http://schemas.openxmlformats.org/officeDocument/2006/relationships/hyperlink"/><Relationship Id="rId1711" Target="https://www.winddle.com/public/redirect?url=/shipments/94049" TargetMode="External" Type="http://schemas.openxmlformats.org/officeDocument/2006/relationships/hyperlink"/><Relationship Id="rId1712" Target="https://www.winddle.com/public/redirect?url=/contacts/8001" TargetMode="External" Type="http://schemas.openxmlformats.org/officeDocument/2006/relationships/hyperlink"/><Relationship Id="rId1713" Target="https://www.winddle.com/public/redirect?url=/contacts/8014" TargetMode="External" Type="http://schemas.openxmlformats.org/officeDocument/2006/relationships/hyperlink"/><Relationship Id="rId1714" Target="https://www.winddle.com/public/redirect?url=/shipments/92754" TargetMode="External" Type="http://schemas.openxmlformats.org/officeDocument/2006/relationships/hyperlink"/><Relationship Id="rId1715" Target="https://www.winddle.com/public/redirect?url=/contacts/8001" TargetMode="External" Type="http://schemas.openxmlformats.org/officeDocument/2006/relationships/hyperlink"/><Relationship Id="rId1716" Target="https://www.winddle.com/public/redirect?url=/contacts/8014" TargetMode="External" Type="http://schemas.openxmlformats.org/officeDocument/2006/relationships/hyperlink"/><Relationship Id="rId1717" Target="https://www.winddle.com/public/redirect?url=/shipments/91220" TargetMode="External" Type="http://schemas.openxmlformats.org/officeDocument/2006/relationships/hyperlink"/><Relationship Id="rId1718" Target="https://www.winddle.com/public/redirect?url=/contacts/8002" TargetMode="External" Type="http://schemas.openxmlformats.org/officeDocument/2006/relationships/hyperlink"/><Relationship Id="rId1719" Target="https://www.winddle.com/public/redirect?url=/contacts/8014" TargetMode="External" Type="http://schemas.openxmlformats.org/officeDocument/2006/relationships/hyperlink"/><Relationship Id="rId172" Target="https://www.winddle.com/public/redirect?url=/shipments/93641" TargetMode="External" Type="http://schemas.openxmlformats.org/officeDocument/2006/relationships/hyperlink"/><Relationship Id="rId1720" Target="https://www.winddle.com/public/redirect?url=/shipments/93625" TargetMode="External" Type="http://schemas.openxmlformats.org/officeDocument/2006/relationships/hyperlink"/><Relationship Id="rId1721" Target="https://www.winddle.com/public/redirect?url=/contacts/8002" TargetMode="External" Type="http://schemas.openxmlformats.org/officeDocument/2006/relationships/hyperlink"/><Relationship Id="rId1722" Target="https://www.winddle.com/public/redirect?url=/contacts/8014" TargetMode="External" Type="http://schemas.openxmlformats.org/officeDocument/2006/relationships/hyperlink"/><Relationship Id="rId1723" Target="https://www.winddle.com/public/redirect?url=/shipments/91792" TargetMode="External" Type="http://schemas.openxmlformats.org/officeDocument/2006/relationships/hyperlink"/><Relationship Id="rId1724" Target="https://www.winddle.com/public/redirect?url=/contacts/8002" TargetMode="External" Type="http://schemas.openxmlformats.org/officeDocument/2006/relationships/hyperlink"/><Relationship Id="rId1725" Target="https://www.winddle.com/public/redirect?url=/contacts/8014" TargetMode="External" Type="http://schemas.openxmlformats.org/officeDocument/2006/relationships/hyperlink"/><Relationship Id="rId1726" Target="https://www.winddle.com/public/redirect?url=/shipments/91712" TargetMode="External" Type="http://schemas.openxmlformats.org/officeDocument/2006/relationships/hyperlink"/><Relationship Id="rId1727" Target="https://www.winddle.com/public/redirect?url=/contacts/8002" TargetMode="External" Type="http://schemas.openxmlformats.org/officeDocument/2006/relationships/hyperlink"/><Relationship Id="rId1728" Target="https://www.winddle.com/public/redirect?url=/contacts/8014" TargetMode="External" Type="http://schemas.openxmlformats.org/officeDocument/2006/relationships/hyperlink"/><Relationship Id="rId1729" Target="https://www.winddle.com/public/redirect?url=/shipments/93917" TargetMode="External" Type="http://schemas.openxmlformats.org/officeDocument/2006/relationships/hyperlink"/><Relationship Id="rId173" Target="https://www.winddle.com/public/redirect?url=/contacts/8002" TargetMode="External" Type="http://schemas.openxmlformats.org/officeDocument/2006/relationships/hyperlink"/><Relationship Id="rId1730" Target="https://www.winddle.com/public/redirect?url=/contacts/8002" TargetMode="External" Type="http://schemas.openxmlformats.org/officeDocument/2006/relationships/hyperlink"/><Relationship Id="rId1731" Target="https://www.winddle.com/public/redirect?url=/contacts/8014" TargetMode="External" Type="http://schemas.openxmlformats.org/officeDocument/2006/relationships/hyperlink"/><Relationship Id="rId1732" Target="https://www.winddle.com/public/redirect?url=/shipments/93678" TargetMode="External" Type="http://schemas.openxmlformats.org/officeDocument/2006/relationships/hyperlink"/><Relationship Id="rId1733" Target="https://www.winddle.com/public/redirect?url=/contacts/8001" TargetMode="External" Type="http://schemas.openxmlformats.org/officeDocument/2006/relationships/hyperlink"/><Relationship Id="rId1734" Target="https://www.winddle.com/public/redirect?url=/contacts/8014" TargetMode="External" Type="http://schemas.openxmlformats.org/officeDocument/2006/relationships/hyperlink"/><Relationship Id="rId1735" Target="https://www.winddle.com/public/redirect?url=/shipments/92685" TargetMode="External" Type="http://schemas.openxmlformats.org/officeDocument/2006/relationships/hyperlink"/><Relationship Id="rId1736" Target="https://www.winddle.com/public/redirect?url=/contacts/8002" TargetMode="External" Type="http://schemas.openxmlformats.org/officeDocument/2006/relationships/hyperlink"/><Relationship Id="rId1737" Target="https://www.winddle.com/public/redirect?url=/contacts/8014" TargetMode="External" Type="http://schemas.openxmlformats.org/officeDocument/2006/relationships/hyperlink"/><Relationship Id="rId1738" Target="https://www.winddle.com/public/redirect?url=/shipments/90984" TargetMode="External" Type="http://schemas.openxmlformats.org/officeDocument/2006/relationships/hyperlink"/><Relationship Id="rId1739" Target="https://www.winddle.com/public/redirect?url=/contacts/8002" TargetMode="External" Type="http://schemas.openxmlformats.org/officeDocument/2006/relationships/hyperlink"/><Relationship Id="rId174" Target="https://www.winddle.com/public/redirect?url=/contacts/8014" TargetMode="External" Type="http://schemas.openxmlformats.org/officeDocument/2006/relationships/hyperlink"/><Relationship Id="rId1740" Target="https://www.winddle.com/public/redirect?url=/contacts/8014" TargetMode="External" Type="http://schemas.openxmlformats.org/officeDocument/2006/relationships/hyperlink"/><Relationship Id="rId1741" Target="https://www.winddle.com/public/redirect?url=/shipments/94290" TargetMode="External" Type="http://schemas.openxmlformats.org/officeDocument/2006/relationships/hyperlink"/><Relationship Id="rId1742" Target="https://www.winddle.com/public/redirect?url=/contacts/8001" TargetMode="External" Type="http://schemas.openxmlformats.org/officeDocument/2006/relationships/hyperlink"/><Relationship Id="rId1743" Target="https://www.winddle.com/public/redirect?url=/contacts/8014" TargetMode="External" Type="http://schemas.openxmlformats.org/officeDocument/2006/relationships/hyperlink"/><Relationship Id="rId1744" Target="https://www.winddle.com/public/redirect?url=/shipments/90299" TargetMode="External" Type="http://schemas.openxmlformats.org/officeDocument/2006/relationships/hyperlink"/><Relationship Id="rId1745" Target="https://www.winddle.com/public/redirect?url=/contacts/8001" TargetMode="External" Type="http://schemas.openxmlformats.org/officeDocument/2006/relationships/hyperlink"/><Relationship Id="rId1746" Target="https://www.winddle.com/public/redirect?url=/contacts/8014" TargetMode="External" Type="http://schemas.openxmlformats.org/officeDocument/2006/relationships/hyperlink"/><Relationship Id="rId1747" Target="https://www.winddle.com/public/redirect?url=/shipments/93679" TargetMode="External" Type="http://schemas.openxmlformats.org/officeDocument/2006/relationships/hyperlink"/><Relationship Id="rId1748" Target="https://www.winddle.com/public/redirect?url=/contacts/8001" TargetMode="External" Type="http://schemas.openxmlformats.org/officeDocument/2006/relationships/hyperlink"/><Relationship Id="rId1749" Target="https://www.winddle.com/public/redirect?url=/contacts/8014" TargetMode="External" Type="http://schemas.openxmlformats.org/officeDocument/2006/relationships/hyperlink"/><Relationship Id="rId175" Target="https://www.winddle.com/public/redirect?url=/shipments/94030" TargetMode="External" Type="http://schemas.openxmlformats.org/officeDocument/2006/relationships/hyperlink"/><Relationship Id="rId1750" Target="https://www.winddle.com/public/redirect?url=/shipments/91175" TargetMode="External" Type="http://schemas.openxmlformats.org/officeDocument/2006/relationships/hyperlink"/><Relationship Id="rId1751" Target="https://www.winddle.com/public/redirect?url=/contacts/8002" TargetMode="External" Type="http://schemas.openxmlformats.org/officeDocument/2006/relationships/hyperlink"/><Relationship Id="rId1752" Target="https://www.winddle.com/public/redirect?url=/contacts/8014" TargetMode="External" Type="http://schemas.openxmlformats.org/officeDocument/2006/relationships/hyperlink"/><Relationship Id="rId1753" Target="https://www.winddle.com/public/redirect?url=/shipments/92422" TargetMode="External" Type="http://schemas.openxmlformats.org/officeDocument/2006/relationships/hyperlink"/><Relationship Id="rId1754" Target="https://www.winddle.com/public/redirect?url=/contacts/8002" TargetMode="External" Type="http://schemas.openxmlformats.org/officeDocument/2006/relationships/hyperlink"/><Relationship Id="rId1755" Target="https://www.winddle.com/public/redirect?url=/contacts/8014" TargetMode="External" Type="http://schemas.openxmlformats.org/officeDocument/2006/relationships/hyperlink"/><Relationship Id="rId1756" Target="https://www.winddle.com/public/redirect?url=/shipments/92452" TargetMode="External" Type="http://schemas.openxmlformats.org/officeDocument/2006/relationships/hyperlink"/><Relationship Id="rId1757" Target="https://www.winddle.com/public/redirect?url=/contacts/8002" TargetMode="External" Type="http://schemas.openxmlformats.org/officeDocument/2006/relationships/hyperlink"/><Relationship Id="rId1758" Target="https://www.winddle.com/public/redirect?url=/contacts/8014" TargetMode="External" Type="http://schemas.openxmlformats.org/officeDocument/2006/relationships/hyperlink"/><Relationship Id="rId1759" Target="https://www.winddle.com/public/redirect?url=/shipments/93390" TargetMode="External" Type="http://schemas.openxmlformats.org/officeDocument/2006/relationships/hyperlink"/><Relationship Id="rId176" Target="https://www.winddle.com/public/redirect?url=/contacts/8001" TargetMode="External" Type="http://schemas.openxmlformats.org/officeDocument/2006/relationships/hyperlink"/><Relationship Id="rId1760" Target="https://www.winddle.com/public/redirect?url=/contacts/8002" TargetMode="External" Type="http://schemas.openxmlformats.org/officeDocument/2006/relationships/hyperlink"/><Relationship Id="rId1761" Target="https://www.winddle.com/public/redirect?url=/contacts/8014" TargetMode="External" Type="http://schemas.openxmlformats.org/officeDocument/2006/relationships/hyperlink"/><Relationship Id="rId1762" Target="https://www.winddle.com/public/redirect?url=/shipments/94402" TargetMode="External" Type="http://schemas.openxmlformats.org/officeDocument/2006/relationships/hyperlink"/><Relationship Id="rId1763" Target="https://www.winddle.com/public/redirect?url=/contacts/8002" TargetMode="External" Type="http://schemas.openxmlformats.org/officeDocument/2006/relationships/hyperlink"/><Relationship Id="rId1764" Target="https://www.winddle.com/public/redirect?url=/contacts/8014" TargetMode="External" Type="http://schemas.openxmlformats.org/officeDocument/2006/relationships/hyperlink"/><Relationship Id="rId1765" Target="https://www.winddle.com/public/redirect?url=/shipments/92663" TargetMode="External" Type="http://schemas.openxmlformats.org/officeDocument/2006/relationships/hyperlink"/><Relationship Id="rId1766" Target="https://www.winddle.com/public/redirect?url=/contacts/8001" TargetMode="External" Type="http://schemas.openxmlformats.org/officeDocument/2006/relationships/hyperlink"/><Relationship Id="rId1767" Target="https://www.winddle.com/public/redirect?url=/contacts/8014" TargetMode="External" Type="http://schemas.openxmlformats.org/officeDocument/2006/relationships/hyperlink"/><Relationship Id="rId1768" Target="https://www.winddle.com/public/redirect?url=/shipments/92089" TargetMode="External" Type="http://schemas.openxmlformats.org/officeDocument/2006/relationships/hyperlink"/><Relationship Id="rId1769" Target="https://www.winddle.com/public/redirect?url=/contacts/8002" TargetMode="External" Type="http://schemas.openxmlformats.org/officeDocument/2006/relationships/hyperlink"/><Relationship Id="rId177" Target="https://www.winddle.com/public/redirect?url=/contacts/8014" TargetMode="External" Type="http://schemas.openxmlformats.org/officeDocument/2006/relationships/hyperlink"/><Relationship Id="rId1770" Target="https://www.winddle.com/public/redirect?url=/contacts/8014" TargetMode="External" Type="http://schemas.openxmlformats.org/officeDocument/2006/relationships/hyperlink"/><Relationship Id="rId1771" Target="https://www.winddle.com/public/redirect?url=/shipments/92419" TargetMode="External" Type="http://schemas.openxmlformats.org/officeDocument/2006/relationships/hyperlink"/><Relationship Id="rId1772" Target="https://www.winddle.com/public/redirect?url=/contacts/8002" TargetMode="External" Type="http://schemas.openxmlformats.org/officeDocument/2006/relationships/hyperlink"/><Relationship Id="rId1773" Target="https://www.winddle.com/public/redirect?url=/contacts/8014" TargetMode="External" Type="http://schemas.openxmlformats.org/officeDocument/2006/relationships/hyperlink"/><Relationship Id="rId1774" Target="https://www.winddle.com/public/redirect?url=/shipments/92555" TargetMode="External" Type="http://schemas.openxmlformats.org/officeDocument/2006/relationships/hyperlink"/><Relationship Id="rId1775" Target="https://www.winddle.com/public/redirect?url=/contacts/8002" TargetMode="External" Type="http://schemas.openxmlformats.org/officeDocument/2006/relationships/hyperlink"/><Relationship Id="rId1776" Target="https://www.winddle.com/public/redirect?url=/contacts/8014" TargetMode="External" Type="http://schemas.openxmlformats.org/officeDocument/2006/relationships/hyperlink"/><Relationship Id="rId1777" Target="https://www.winddle.com/public/redirect?url=/shipments/92133" TargetMode="External" Type="http://schemas.openxmlformats.org/officeDocument/2006/relationships/hyperlink"/><Relationship Id="rId1778" Target="https://www.winddle.com/public/redirect?url=/contacts/8002" TargetMode="External" Type="http://schemas.openxmlformats.org/officeDocument/2006/relationships/hyperlink"/><Relationship Id="rId1779" Target="https://www.winddle.com/public/redirect?url=/contacts/8014" TargetMode="External" Type="http://schemas.openxmlformats.org/officeDocument/2006/relationships/hyperlink"/><Relationship Id="rId178" Target="https://www.winddle.com/public/redirect?url=/shipments/90458" TargetMode="External" Type="http://schemas.openxmlformats.org/officeDocument/2006/relationships/hyperlink"/><Relationship Id="rId1780" Target="https://www.winddle.com/public/redirect?url=/shipments/91584" TargetMode="External" Type="http://schemas.openxmlformats.org/officeDocument/2006/relationships/hyperlink"/><Relationship Id="rId1781" Target="https://www.winddle.com/public/redirect?url=/contacts/8002" TargetMode="External" Type="http://schemas.openxmlformats.org/officeDocument/2006/relationships/hyperlink"/><Relationship Id="rId1782" Target="https://www.winddle.com/public/redirect?url=/contacts/8014" TargetMode="External" Type="http://schemas.openxmlformats.org/officeDocument/2006/relationships/hyperlink"/><Relationship Id="rId1783" Target="https://www.winddle.com/public/redirect?url=/shipments/90668" TargetMode="External" Type="http://schemas.openxmlformats.org/officeDocument/2006/relationships/hyperlink"/><Relationship Id="rId1784" Target="https://www.winddle.com/public/redirect?url=/contacts/8002" TargetMode="External" Type="http://schemas.openxmlformats.org/officeDocument/2006/relationships/hyperlink"/><Relationship Id="rId1785" Target="https://www.winddle.com/public/redirect?url=/contacts/8014" TargetMode="External" Type="http://schemas.openxmlformats.org/officeDocument/2006/relationships/hyperlink"/><Relationship Id="rId1786" Target="https://www.winddle.com/public/redirect?url=/shipments/92747" TargetMode="External" Type="http://schemas.openxmlformats.org/officeDocument/2006/relationships/hyperlink"/><Relationship Id="rId1787" Target="https://www.winddle.com/public/redirect?url=/contacts/8002" TargetMode="External" Type="http://schemas.openxmlformats.org/officeDocument/2006/relationships/hyperlink"/><Relationship Id="rId1788" Target="https://www.winddle.com/public/redirect?url=/contacts/8014" TargetMode="External" Type="http://schemas.openxmlformats.org/officeDocument/2006/relationships/hyperlink"/><Relationship Id="rId1789" Target="https://www.winddle.com/public/redirect?url=/shipments/90712" TargetMode="External" Type="http://schemas.openxmlformats.org/officeDocument/2006/relationships/hyperlink"/><Relationship Id="rId179" Target="https://www.winddle.com/public/redirect?url=/contacts/8002" TargetMode="External" Type="http://schemas.openxmlformats.org/officeDocument/2006/relationships/hyperlink"/><Relationship Id="rId1790" Target="https://www.winddle.com/public/redirect?url=/contacts/8002" TargetMode="External" Type="http://schemas.openxmlformats.org/officeDocument/2006/relationships/hyperlink"/><Relationship Id="rId1791" Target="https://www.winddle.com/public/redirect?url=/contacts/8014" TargetMode="External" Type="http://schemas.openxmlformats.org/officeDocument/2006/relationships/hyperlink"/><Relationship Id="rId1792" Target="https://www.winddle.com/public/redirect?url=/shipments/91410" TargetMode="External" Type="http://schemas.openxmlformats.org/officeDocument/2006/relationships/hyperlink"/><Relationship Id="rId1793" Target="https://www.winddle.com/public/redirect?url=/contacts/8002" TargetMode="External" Type="http://schemas.openxmlformats.org/officeDocument/2006/relationships/hyperlink"/><Relationship Id="rId1794" Target="https://www.winddle.com/public/redirect?url=/contacts/8014" TargetMode="External" Type="http://schemas.openxmlformats.org/officeDocument/2006/relationships/hyperlink"/><Relationship Id="rId1795" Target="https://www.winddle.com/public/redirect?url=/shipments/90974" TargetMode="External" Type="http://schemas.openxmlformats.org/officeDocument/2006/relationships/hyperlink"/><Relationship Id="rId1796" Target="https://www.winddle.com/public/redirect?url=/contacts/8002" TargetMode="External" Type="http://schemas.openxmlformats.org/officeDocument/2006/relationships/hyperlink"/><Relationship Id="rId1797" Target="https://www.winddle.com/public/redirect?url=/contacts/8014" TargetMode="External" Type="http://schemas.openxmlformats.org/officeDocument/2006/relationships/hyperlink"/><Relationship Id="rId1798" Target="https://www.winddle.com/public/redirect?url=/shipments/91524" TargetMode="External" Type="http://schemas.openxmlformats.org/officeDocument/2006/relationships/hyperlink"/><Relationship Id="rId1799" Target="https://www.winddle.com/public/redirect?url=/contacts/8002" TargetMode="External" Type="http://schemas.openxmlformats.org/officeDocument/2006/relationships/hyperlink"/><Relationship Id="rId18" Target="https://www.winddle.com/public/redirect?url=/contacts/8014" TargetMode="External" Type="http://schemas.openxmlformats.org/officeDocument/2006/relationships/hyperlink"/><Relationship Id="rId180" Target="https://www.winddle.com/public/redirect?url=/contacts/8014" TargetMode="External" Type="http://schemas.openxmlformats.org/officeDocument/2006/relationships/hyperlink"/><Relationship Id="rId1800" Target="https://www.winddle.com/public/redirect?url=/contacts/8014" TargetMode="External" Type="http://schemas.openxmlformats.org/officeDocument/2006/relationships/hyperlink"/><Relationship Id="rId1801" Target="https://www.winddle.com/public/redirect?url=/shipments/92134" TargetMode="External" Type="http://schemas.openxmlformats.org/officeDocument/2006/relationships/hyperlink"/><Relationship Id="rId1802" Target="https://www.winddle.com/public/redirect?url=/contacts/8002" TargetMode="External" Type="http://schemas.openxmlformats.org/officeDocument/2006/relationships/hyperlink"/><Relationship Id="rId1803" Target="https://www.winddle.com/public/redirect?url=/contacts/8014" TargetMode="External" Type="http://schemas.openxmlformats.org/officeDocument/2006/relationships/hyperlink"/><Relationship Id="rId1804" Target="https://www.winddle.com/public/redirect?url=/shipments/91639" TargetMode="External" Type="http://schemas.openxmlformats.org/officeDocument/2006/relationships/hyperlink"/><Relationship Id="rId1805" Target="https://www.winddle.com/public/redirect?url=/contacts/8001" TargetMode="External" Type="http://schemas.openxmlformats.org/officeDocument/2006/relationships/hyperlink"/><Relationship Id="rId1806" Target="https://www.winddle.com/public/redirect?url=/contacts/8014" TargetMode="External" Type="http://schemas.openxmlformats.org/officeDocument/2006/relationships/hyperlink"/><Relationship Id="rId1807" Target="https://www.winddle.com/public/redirect?url=/shipments/90570" TargetMode="External" Type="http://schemas.openxmlformats.org/officeDocument/2006/relationships/hyperlink"/><Relationship Id="rId1808" Target="https://www.winddle.com/public/redirect?url=/contacts/8002" TargetMode="External" Type="http://schemas.openxmlformats.org/officeDocument/2006/relationships/hyperlink"/><Relationship Id="rId1809" Target="https://www.winddle.com/public/redirect?url=/contacts/8014" TargetMode="External" Type="http://schemas.openxmlformats.org/officeDocument/2006/relationships/hyperlink"/><Relationship Id="rId181" Target="https://www.winddle.com/public/redirect?url=/shipments/89559" TargetMode="External" Type="http://schemas.openxmlformats.org/officeDocument/2006/relationships/hyperlink"/><Relationship Id="rId1810" Target="https://www.winddle.com/public/redirect?url=/shipments/93986" TargetMode="External" Type="http://schemas.openxmlformats.org/officeDocument/2006/relationships/hyperlink"/><Relationship Id="rId1811" Target="https://www.winddle.com/public/redirect?url=/contacts/8002" TargetMode="External" Type="http://schemas.openxmlformats.org/officeDocument/2006/relationships/hyperlink"/><Relationship Id="rId1812" Target="https://www.winddle.com/public/redirect?url=/contacts/8014" TargetMode="External" Type="http://schemas.openxmlformats.org/officeDocument/2006/relationships/hyperlink"/><Relationship Id="rId1813" Target="https://www.winddle.com/public/redirect?url=/shipments/90715" TargetMode="External" Type="http://schemas.openxmlformats.org/officeDocument/2006/relationships/hyperlink"/><Relationship Id="rId1814" Target="https://www.winddle.com/public/redirect?url=/contacts/8002" TargetMode="External" Type="http://schemas.openxmlformats.org/officeDocument/2006/relationships/hyperlink"/><Relationship Id="rId1815" Target="https://www.winddle.com/public/redirect?url=/contacts/8014" TargetMode="External" Type="http://schemas.openxmlformats.org/officeDocument/2006/relationships/hyperlink"/><Relationship Id="rId1816" Target="https://www.winddle.com/public/redirect?url=/shipments/93392" TargetMode="External" Type="http://schemas.openxmlformats.org/officeDocument/2006/relationships/hyperlink"/><Relationship Id="rId1817" Target="https://www.winddle.com/public/redirect?url=/contacts/8002" TargetMode="External" Type="http://schemas.openxmlformats.org/officeDocument/2006/relationships/hyperlink"/><Relationship Id="rId1818" Target="https://www.winddle.com/public/redirect?url=/contacts/8014" TargetMode="External" Type="http://schemas.openxmlformats.org/officeDocument/2006/relationships/hyperlink"/><Relationship Id="rId1819" Target="https://www.winddle.com/public/redirect?url=/shipments/92591" TargetMode="External" Type="http://schemas.openxmlformats.org/officeDocument/2006/relationships/hyperlink"/><Relationship Id="rId182" Target="https://www.winddle.com/public/redirect?url=/contacts/8002" TargetMode="External" Type="http://schemas.openxmlformats.org/officeDocument/2006/relationships/hyperlink"/><Relationship Id="rId1820" Target="https://www.winddle.com/public/redirect?url=/contacts/8002" TargetMode="External" Type="http://schemas.openxmlformats.org/officeDocument/2006/relationships/hyperlink"/><Relationship Id="rId1821" Target="https://www.winddle.com/public/redirect?url=/contacts/8014" TargetMode="External" Type="http://schemas.openxmlformats.org/officeDocument/2006/relationships/hyperlink"/><Relationship Id="rId1822" Target="https://www.winddle.com/public/redirect?url=/shipments/93564" TargetMode="External" Type="http://schemas.openxmlformats.org/officeDocument/2006/relationships/hyperlink"/><Relationship Id="rId1823" Target="https://www.winddle.com/public/redirect?url=/contacts/8001" TargetMode="External" Type="http://schemas.openxmlformats.org/officeDocument/2006/relationships/hyperlink"/><Relationship Id="rId1824" Target="https://www.winddle.com/public/redirect?url=/contacts/8014" TargetMode="External" Type="http://schemas.openxmlformats.org/officeDocument/2006/relationships/hyperlink"/><Relationship Id="rId1825" Target="https://www.winddle.com/public/redirect?url=/shipments/94148" TargetMode="External" Type="http://schemas.openxmlformats.org/officeDocument/2006/relationships/hyperlink"/><Relationship Id="rId1826" Target="https://www.winddle.com/public/redirect?url=/contacts/8002" TargetMode="External" Type="http://schemas.openxmlformats.org/officeDocument/2006/relationships/hyperlink"/><Relationship Id="rId1827" Target="https://www.winddle.com/public/redirect?url=/contacts/8014" TargetMode="External" Type="http://schemas.openxmlformats.org/officeDocument/2006/relationships/hyperlink"/><Relationship Id="rId1828" Target="https://www.winddle.com/public/redirect?url=/shipments/92706" TargetMode="External" Type="http://schemas.openxmlformats.org/officeDocument/2006/relationships/hyperlink"/><Relationship Id="rId1829" Target="https://www.winddle.com/public/redirect?url=/contacts/8001" TargetMode="External" Type="http://schemas.openxmlformats.org/officeDocument/2006/relationships/hyperlink"/><Relationship Id="rId183" Target="https://www.winddle.com/public/redirect?url=/contacts/8014" TargetMode="External" Type="http://schemas.openxmlformats.org/officeDocument/2006/relationships/hyperlink"/><Relationship Id="rId1830" Target="https://www.winddle.com/public/redirect?url=/contacts/8014" TargetMode="External" Type="http://schemas.openxmlformats.org/officeDocument/2006/relationships/hyperlink"/><Relationship Id="rId1831" Target="https://www.winddle.com/public/redirect?url=/shipments/92049" TargetMode="External" Type="http://schemas.openxmlformats.org/officeDocument/2006/relationships/hyperlink"/><Relationship Id="rId1832" Target="https://www.winddle.com/public/redirect?url=/contacts/8002" TargetMode="External" Type="http://schemas.openxmlformats.org/officeDocument/2006/relationships/hyperlink"/><Relationship Id="rId1833" Target="https://www.winddle.com/public/redirect?url=/contacts/8014" TargetMode="External" Type="http://schemas.openxmlformats.org/officeDocument/2006/relationships/hyperlink"/><Relationship Id="rId1834" Target="https://www.winddle.com/public/redirect?url=/shipments/92010" TargetMode="External" Type="http://schemas.openxmlformats.org/officeDocument/2006/relationships/hyperlink"/><Relationship Id="rId1835" Target="https://www.winddle.com/public/redirect?url=/contacts/8002" TargetMode="External" Type="http://schemas.openxmlformats.org/officeDocument/2006/relationships/hyperlink"/><Relationship Id="rId1836" Target="https://www.winddle.com/public/redirect?url=/contacts/8014" TargetMode="External" Type="http://schemas.openxmlformats.org/officeDocument/2006/relationships/hyperlink"/><Relationship Id="rId1837" Target="https://www.winddle.com/public/redirect?url=/shipments/91487" TargetMode="External" Type="http://schemas.openxmlformats.org/officeDocument/2006/relationships/hyperlink"/><Relationship Id="rId1838" Target="https://www.winddle.com/public/redirect?url=/contacts/8002" TargetMode="External" Type="http://schemas.openxmlformats.org/officeDocument/2006/relationships/hyperlink"/><Relationship Id="rId1839" Target="https://www.winddle.com/public/redirect?url=/contacts/8014" TargetMode="External" Type="http://schemas.openxmlformats.org/officeDocument/2006/relationships/hyperlink"/><Relationship Id="rId184" Target="https://www.winddle.com/public/redirect?url=/shipments/90657" TargetMode="External" Type="http://schemas.openxmlformats.org/officeDocument/2006/relationships/hyperlink"/><Relationship Id="rId1840" Target="https://www.winddle.com/public/redirect?url=/shipments/94134" TargetMode="External" Type="http://schemas.openxmlformats.org/officeDocument/2006/relationships/hyperlink"/><Relationship Id="rId1841" Target="https://www.winddle.com/public/redirect?url=/contacts/8001" TargetMode="External" Type="http://schemas.openxmlformats.org/officeDocument/2006/relationships/hyperlink"/><Relationship Id="rId1842" Target="https://www.winddle.com/public/redirect?url=/contacts/8014" TargetMode="External" Type="http://schemas.openxmlformats.org/officeDocument/2006/relationships/hyperlink"/><Relationship Id="rId1843" Target="https://www.winddle.com/public/redirect?url=/shipments/91743" TargetMode="External" Type="http://schemas.openxmlformats.org/officeDocument/2006/relationships/hyperlink"/><Relationship Id="rId1844" Target="https://www.winddle.com/public/redirect?url=/contacts/8002" TargetMode="External" Type="http://schemas.openxmlformats.org/officeDocument/2006/relationships/hyperlink"/><Relationship Id="rId1845" Target="https://www.winddle.com/public/redirect?url=/contacts/8014" TargetMode="External" Type="http://schemas.openxmlformats.org/officeDocument/2006/relationships/hyperlink"/><Relationship Id="rId1846" Target="https://www.winddle.com/public/redirect?url=/shipments/91289" TargetMode="External" Type="http://schemas.openxmlformats.org/officeDocument/2006/relationships/hyperlink"/><Relationship Id="rId1847" Target="https://www.winddle.com/public/redirect?url=/contacts/8002" TargetMode="External" Type="http://schemas.openxmlformats.org/officeDocument/2006/relationships/hyperlink"/><Relationship Id="rId1848" Target="https://www.winddle.com/public/redirect?url=/contacts/8014" TargetMode="External" Type="http://schemas.openxmlformats.org/officeDocument/2006/relationships/hyperlink"/><Relationship Id="rId1849" Target="https://www.winddle.com/public/redirect?url=/shipments/94877" TargetMode="External" Type="http://schemas.openxmlformats.org/officeDocument/2006/relationships/hyperlink"/><Relationship Id="rId185" Target="https://www.winddle.com/public/redirect?url=/contacts/8002" TargetMode="External" Type="http://schemas.openxmlformats.org/officeDocument/2006/relationships/hyperlink"/><Relationship Id="rId1850" Target="https://www.winddle.com/public/redirect?url=/contacts/8001" TargetMode="External" Type="http://schemas.openxmlformats.org/officeDocument/2006/relationships/hyperlink"/><Relationship Id="rId1851" Target="https://www.winddle.com/public/redirect?url=/contacts/8014" TargetMode="External" Type="http://schemas.openxmlformats.org/officeDocument/2006/relationships/hyperlink"/><Relationship Id="rId1852" Target="https://www.winddle.com/public/redirect?url=/shipments/91750" TargetMode="External" Type="http://schemas.openxmlformats.org/officeDocument/2006/relationships/hyperlink"/><Relationship Id="rId1853" Target="https://www.winddle.com/public/redirect?url=/contacts/8002" TargetMode="External" Type="http://schemas.openxmlformats.org/officeDocument/2006/relationships/hyperlink"/><Relationship Id="rId1854" Target="https://www.winddle.com/public/redirect?url=/contacts/8014" TargetMode="External" Type="http://schemas.openxmlformats.org/officeDocument/2006/relationships/hyperlink"/><Relationship Id="rId1855" Target="https://www.winddle.com/public/redirect?url=/shipments/93515" TargetMode="External" Type="http://schemas.openxmlformats.org/officeDocument/2006/relationships/hyperlink"/><Relationship Id="rId1856" Target="https://www.winddle.com/public/redirect?url=/contacts/8001" TargetMode="External" Type="http://schemas.openxmlformats.org/officeDocument/2006/relationships/hyperlink"/><Relationship Id="rId1857" Target="https://www.winddle.com/public/redirect?url=/contacts/8014" TargetMode="External" Type="http://schemas.openxmlformats.org/officeDocument/2006/relationships/hyperlink"/><Relationship Id="rId1858" Target="https://www.winddle.com/public/redirect?url=/shipments/92194" TargetMode="External" Type="http://schemas.openxmlformats.org/officeDocument/2006/relationships/hyperlink"/><Relationship Id="rId1859" Target="https://www.winddle.com/public/redirect?url=/contacts/8001" TargetMode="External" Type="http://schemas.openxmlformats.org/officeDocument/2006/relationships/hyperlink"/><Relationship Id="rId186" Target="https://www.winddle.com/public/redirect?url=/contacts/8014" TargetMode="External" Type="http://schemas.openxmlformats.org/officeDocument/2006/relationships/hyperlink"/><Relationship Id="rId1860" Target="https://www.winddle.com/public/redirect?url=/contacts/8014" TargetMode="External" Type="http://schemas.openxmlformats.org/officeDocument/2006/relationships/hyperlink"/><Relationship Id="rId1861" Target="https://www.winddle.com/public/redirect?url=/shipments/92358" TargetMode="External" Type="http://schemas.openxmlformats.org/officeDocument/2006/relationships/hyperlink"/><Relationship Id="rId1862" Target="https://www.winddle.com/public/redirect?url=/contacts/8002" TargetMode="External" Type="http://schemas.openxmlformats.org/officeDocument/2006/relationships/hyperlink"/><Relationship Id="rId1863" Target="https://www.winddle.com/public/redirect?url=/contacts/8014" TargetMode="External" Type="http://schemas.openxmlformats.org/officeDocument/2006/relationships/hyperlink"/><Relationship Id="rId1864" Target="https://www.winddle.com/public/redirect?url=/shipments/93889" TargetMode="External" Type="http://schemas.openxmlformats.org/officeDocument/2006/relationships/hyperlink"/><Relationship Id="rId1865" Target="https://www.winddle.com/public/redirect?url=/contacts/8001" TargetMode="External" Type="http://schemas.openxmlformats.org/officeDocument/2006/relationships/hyperlink"/><Relationship Id="rId1866" Target="https://www.winddle.com/public/redirect?url=/contacts/8014" TargetMode="External" Type="http://schemas.openxmlformats.org/officeDocument/2006/relationships/hyperlink"/><Relationship Id="rId1867" Target="https://www.winddle.com/public/redirect?url=/shipments/91183" TargetMode="External" Type="http://schemas.openxmlformats.org/officeDocument/2006/relationships/hyperlink"/><Relationship Id="rId1868" Target="https://www.winddle.com/public/redirect?url=/contacts/8002" TargetMode="External" Type="http://schemas.openxmlformats.org/officeDocument/2006/relationships/hyperlink"/><Relationship Id="rId1869" Target="https://www.winddle.com/public/redirect?url=/contacts/8014" TargetMode="External" Type="http://schemas.openxmlformats.org/officeDocument/2006/relationships/hyperlink"/><Relationship Id="rId187" Target="https://www.winddle.com/public/redirect?url=/shipments/94808" TargetMode="External" Type="http://schemas.openxmlformats.org/officeDocument/2006/relationships/hyperlink"/><Relationship Id="rId1870" Target="https://www.winddle.com/public/redirect?url=/shipments/94158" TargetMode="External" Type="http://schemas.openxmlformats.org/officeDocument/2006/relationships/hyperlink"/><Relationship Id="rId1871" Target="https://www.winddle.com/public/redirect?url=/contacts/8002" TargetMode="External" Type="http://schemas.openxmlformats.org/officeDocument/2006/relationships/hyperlink"/><Relationship Id="rId1872" Target="https://www.winddle.com/public/redirect?url=/contacts/8014" TargetMode="External" Type="http://schemas.openxmlformats.org/officeDocument/2006/relationships/hyperlink"/><Relationship Id="rId1873" Target="https://www.winddle.com/public/redirect?url=/shipments/94024" TargetMode="External" Type="http://schemas.openxmlformats.org/officeDocument/2006/relationships/hyperlink"/><Relationship Id="rId1874" Target="https://www.winddle.com/public/redirect?url=/contacts/8001" TargetMode="External" Type="http://schemas.openxmlformats.org/officeDocument/2006/relationships/hyperlink"/><Relationship Id="rId1875" Target="https://www.winddle.com/public/redirect?url=/contacts/8014" TargetMode="External" Type="http://schemas.openxmlformats.org/officeDocument/2006/relationships/hyperlink"/><Relationship Id="rId1876" Target="https://www.winddle.com/public/redirect?url=/shipments/93899" TargetMode="External" Type="http://schemas.openxmlformats.org/officeDocument/2006/relationships/hyperlink"/><Relationship Id="rId1877" Target="https://www.winddle.com/public/redirect?url=/contacts/8002" TargetMode="External" Type="http://schemas.openxmlformats.org/officeDocument/2006/relationships/hyperlink"/><Relationship Id="rId1878" Target="https://www.winddle.com/public/redirect?url=/contacts/8014" TargetMode="External" Type="http://schemas.openxmlformats.org/officeDocument/2006/relationships/hyperlink"/><Relationship Id="rId1879" Target="https://www.winddle.com/public/redirect?url=/shipments/94277" TargetMode="External" Type="http://schemas.openxmlformats.org/officeDocument/2006/relationships/hyperlink"/><Relationship Id="rId188" Target="https://www.winddle.com/public/redirect?url=/contacts/8001" TargetMode="External" Type="http://schemas.openxmlformats.org/officeDocument/2006/relationships/hyperlink"/><Relationship Id="rId1880" Target="https://www.winddle.com/public/redirect?url=/contacts/8002" TargetMode="External" Type="http://schemas.openxmlformats.org/officeDocument/2006/relationships/hyperlink"/><Relationship Id="rId1881" Target="https://www.winddle.com/public/redirect?url=/contacts/8014" TargetMode="External" Type="http://schemas.openxmlformats.org/officeDocument/2006/relationships/hyperlink"/><Relationship Id="rId1882" Target="https://www.winddle.com/public/redirect?url=/shipments/92267" TargetMode="External" Type="http://schemas.openxmlformats.org/officeDocument/2006/relationships/hyperlink"/><Relationship Id="rId1883" Target="https://www.winddle.com/public/redirect?url=/contacts/8002" TargetMode="External" Type="http://schemas.openxmlformats.org/officeDocument/2006/relationships/hyperlink"/><Relationship Id="rId1884" Target="https://www.winddle.com/public/redirect?url=/contacts/8014" TargetMode="External" Type="http://schemas.openxmlformats.org/officeDocument/2006/relationships/hyperlink"/><Relationship Id="rId1885" Target="https://www.winddle.com/public/redirect?url=/shipments/93258" TargetMode="External" Type="http://schemas.openxmlformats.org/officeDocument/2006/relationships/hyperlink"/><Relationship Id="rId1886" Target="https://www.winddle.com/public/redirect?url=/contacts/8001" TargetMode="External" Type="http://schemas.openxmlformats.org/officeDocument/2006/relationships/hyperlink"/><Relationship Id="rId1887" Target="https://www.winddle.com/public/redirect?url=/contacts/8014" TargetMode="External" Type="http://schemas.openxmlformats.org/officeDocument/2006/relationships/hyperlink"/><Relationship Id="rId1888" Target="https://www.winddle.com/public/redirect?url=/shipments/93709" TargetMode="External" Type="http://schemas.openxmlformats.org/officeDocument/2006/relationships/hyperlink"/><Relationship Id="rId1889" Target="https://www.winddle.com/public/redirect?url=/contacts/8001" TargetMode="External" Type="http://schemas.openxmlformats.org/officeDocument/2006/relationships/hyperlink"/><Relationship Id="rId189" Target="https://www.winddle.com/public/redirect?url=/contacts/8014" TargetMode="External" Type="http://schemas.openxmlformats.org/officeDocument/2006/relationships/hyperlink"/><Relationship Id="rId1890" Target="https://www.winddle.com/public/redirect?url=/contacts/8014" TargetMode="External" Type="http://schemas.openxmlformats.org/officeDocument/2006/relationships/hyperlink"/><Relationship Id="rId1891" Target="https://www.winddle.com/public/redirect?url=/shipments/94343" TargetMode="External" Type="http://schemas.openxmlformats.org/officeDocument/2006/relationships/hyperlink"/><Relationship Id="rId1892" Target="https://www.winddle.com/public/redirect?url=/contacts/8002" TargetMode="External" Type="http://schemas.openxmlformats.org/officeDocument/2006/relationships/hyperlink"/><Relationship Id="rId1893" Target="https://www.winddle.com/public/redirect?url=/contacts/8014" TargetMode="External" Type="http://schemas.openxmlformats.org/officeDocument/2006/relationships/hyperlink"/><Relationship Id="rId1894" Target="https://www.winddle.com/public/redirect?url=/shipments/93635" TargetMode="External" Type="http://schemas.openxmlformats.org/officeDocument/2006/relationships/hyperlink"/><Relationship Id="rId1895" Target="https://www.winddle.com/public/redirect?url=/contacts/8002" TargetMode="External" Type="http://schemas.openxmlformats.org/officeDocument/2006/relationships/hyperlink"/><Relationship Id="rId1896" Target="https://www.winddle.com/public/redirect?url=/contacts/8014" TargetMode="External" Type="http://schemas.openxmlformats.org/officeDocument/2006/relationships/hyperlink"/><Relationship Id="rId1897" Target="https://www.winddle.com/public/redirect?url=/shipments/92016" TargetMode="External" Type="http://schemas.openxmlformats.org/officeDocument/2006/relationships/hyperlink"/><Relationship Id="rId1898" Target="https://www.winddle.com/public/redirect?url=/contacts/8001" TargetMode="External" Type="http://schemas.openxmlformats.org/officeDocument/2006/relationships/hyperlink"/><Relationship Id="rId1899" Target="https://www.winddle.com/public/redirect?url=/contacts/8014" TargetMode="External" Type="http://schemas.openxmlformats.org/officeDocument/2006/relationships/hyperlink"/><Relationship Id="rId19" Target="https://www.winddle.com/public/redirect?url=/shipments/92394" TargetMode="External" Type="http://schemas.openxmlformats.org/officeDocument/2006/relationships/hyperlink"/><Relationship Id="rId190" Target="https://www.winddle.com/public/redirect?url=/shipments/93217" TargetMode="External" Type="http://schemas.openxmlformats.org/officeDocument/2006/relationships/hyperlink"/><Relationship Id="rId1900" Target="https://www.winddle.com/public/redirect?url=/shipments/93887" TargetMode="External" Type="http://schemas.openxmlformats.org/officeDocument/2006/relationships/hyperlink"/><Relationship Id="rId1901" Target="https://www.winddle.com/public/redirect?url=/contacts/8001" TargetMode="External" Type="http://schemas.openxmlformats.org/officeDocument/2006/relationships/hyperlink"/><Relationship Id="rId1902" Target="https://www.winddle.com/public/redirect?url=/contacts/8014" TargetMode="External" Type="http://schemas.openxmlformats.org/officeDocument/2006/relationships/hyperlink"/><Relationship Id="rId1903" Target="https://www.winddle.com/public/redirect?url=/shipments/93396" TargetMode="External" Type="http://schemas.openxmlformats.org/officeDocument/2006/relationships/hyperlink"/><Relationship Id="rId1904" Target="https://www.winddle.com/public/redirect?url=/contacts/8002" TargetMode="External" Type="http://schemas.openxmlformats.org/officeDocument/2006/relationships/hyperlink"/><Relationship Id="rId1905" Target="https://www.winddle.com/public/redirect?url=/contacts/8014" TargetMode="External" Type="http://schemas.openxmlformats.org/officeDocument/2006/relationships/hyperlink"/><Relationship Id="rId1906" Target="https://www.winddle.com/public/redirect?url=/shipments/92249" TargetMode="External" Type="http://schemas.openxmlformats.org/officeDocument/2006/relationships/hyperlink"/><Relationship Id="rId1907" Target="https://www.winddle.com/public/redirect?url=/contacts/8002" TargetMode="External" Type="http://schemas.openxmlformats.org/officeDocument/2006/relationships/hyperlink"/><Relationship Id="rId1908" Target="https://www.winddle.com/public/redirect?url=/contacts/8014" TargetMode="External" Type="http://schemas.openxmlformats.org/officeDocument/2006/relationships/hyperlink"/><Relationship Id="rId1909" Target="https://www.winddle.com/public/redirect?url=/shipments/91716" TargetMode="External" Type="http://schemas.openxmlformats.org/officeDocument/2006/relationships/hyperlink"/><Relationship Id="rId191" Target="https://www.winddle.com/public/redirect?url=/contacts/8002" TargetMode="External" Type="http://schemas.openxmlformats.org/officeDocument/2006/relationships/hyperlink"/><Relationship Id="rId1910" Target="https://www.winddle.com/public/redirect?url=/contacts/8002" TargetMode="External" Type="http://schemas.openxmlformats.org/officeDocument/2006/relationships/hyperlink"/><Relationship Id="rId1911" Target="https://www.winddle.com/public/redirect?url=/contacts/8014" TargetMode="External" Type="http://schemas.openxmlformats.org/officeDocument/2006/relationships/hyperlink"/><Relationship Id="rId1912" Target="https://www.winddle.com/public/redirect?url=/shipments/94019" TargetMode="External" Type="http://schemas.openxmlformats.org/officeDocument/2006/relationships/hyperlink"/><Relationship Id="rId1913" Target="https://www.winddle.com/public/redirect?url=/contacts/8002" TargetMode="External" Type="http://schemas.openxmlformats.org/officeDocument/2006/relationships/hyperlink"/><Relationship Id="rId1914" Target="https://www.winddle.com/public/redirect?url=/contacts/8014" TargetMode="External" Type="http://schemas.openxmlformats.org/officeDocument/2006/relationships/hyperlink"/><Relationship Id="rId1915" Target="https://www.winddle.com/public/redirect?url=/shipments/94742" TargetMode="External" Type="http://schemas.openxmlformats.org/officeDocument/2006/relationships/hyperlink"/><Relationship Id="rId1916" Target="https://www.winddle.com/public/redirect?url=/contacts/8001" TargetMode="External" Type="http://schemas.openxmlformats.org/officeDocument/2006/relationships/hyperlink"/><Relationship Id="rId1917" Target="https://www.winddle.com/public/redirect?url=/contacts/8014" TargetMode="External" Type="http://schemas.openxmlformats.org/officeDocument/2006/relationships/hyperlink"/><Relationship Id="rId1918" Target="https://www.winddle.com/public/redirect?url=/shipments/94138" TargetMode="External" Type="http://schemas.openxmlformats.org/officeDocument/2006/relationships/hyperlink"/><Relationship Id="rId1919" Target="https://www.winddle.com/public/redirect?url=/contacts/8001" TargetMode="External" Type="http://schemas.openxmlformats.org/officeDocument/2006/relationships/hyperlink"/><Relationship Id="rId192" Target="https://www.winddle.com/public/redirect?url=/contacts/8014" TargetMode="External" Type="http://schemas.openxmlformats.org/officeDocument/2006/relationships/hyperlink"/><Relationship Id="rId1920" Target="https://www.winddle.com/public/redirect?url=/contacts/8014" TargetMode="External" Type="http://schemas.openxmlformats.org/officeDocument/2006/relationships/hyperlink"/><Relationship Id="rId1921" Target="https://www.winddle.com/public/redirect?url=/shipments/94486" TargetMode="External" Type="http://schemas.openxmlformats.org/officeDocument/2006/relationships/hyperlink"/><Relationship Id="rId1922" Target="https://www.winddle.com/public/redirect?url=/contacts/8002" TargetMode="External" Type="http://schemas.openxmlformats.org/officeDocument/2006/relationships/hyperlink"/><Relationship Id="rId1923" Target="https://www.winddle.com/public/redirect?url=/contacts/8014" TargetMode="External" Type="http://schemas.openxmlformats.org/officeDocument/2006/relationships/hyperlink"/><Relationship Id="rId1924" Target="https://www.winddle.com/public/redirect?url=/shipments/93802" TargetMode="External" Type="http://schemas.openxmlformats.org/officeDocument/2006/relationships/hyperlink"/><Relationship Id="rId1925" Target="https://www.winddle.com/public/redirect?url=/contacts/8002" TargetMode="External" Type="http://schemas.openxmlformats.org/officeDocument/2006/relationships/hyperlink"/><Relationship Id="rId1926" Target="https://www.winddle.com/public/redirect?url=/contacts/8014" TargetMode="External" Type="http://schemas.openxmlformats.org/officeDocument/2006/relationships/hyperlink"/><Relationship Id="rId1927" Target="https://www.winddle.com/public/redirect?url=/shipments/90233" TargetMode="External" Type="http://schemas.openxmlformats.org/officeDocument/2006/relationships/hyperlink"/><Relationship Id="rId1928" Target="https://www.winddle.com/public/redirect?url=/contacts/8001" TargetMode="External" Type="http://schemas.openxmlformats.org/officeDocument/2006/relationships/hyperlink"/><Relationship Id="rId1929" Target="https://www.winddle.com/public/redirect?url=/contacts/8014" TargetMode="External" Type="http://schemas.openxmlformats.org/officeDocument/2006/relationships/hyperlink"/><Relationship Id="rId193" Target="https://www.winddle.com/public/redirect?url=/shipments/91937" TargetMode="External" Type="http://schemas.openxmlformats.org/officeDocument/2006/relationships/hyperlink"/><Relationship Id="rId1930" Target="https://www.winddle.com/public/redirect?url=/shipments/90777" TargetMode="External" Type="http://schemas.openxmlformats.org/officeDocument/2006/relationships/hyperlink"/><Relationship Id="rId1931" Target="https://www.winddle.com/public/redirect?url=/contacts/8001" TargetMode="External" Type="http://schemas.openxmlformats.org/officeDocument/2006/relationships/hyperlink"/><Relationship Id="rId1932" Target="https://www.winddle.com/public/redirect?url=/contacts/8014" TargetMode="External" Type="http://schemas.openxmlformats.org/officeDocument/2006/relationships/hyperlink"/><Relationship Id="rId1933" Target="https://www.winddle.com/public/redirect?url=/shipments/92448" TargetMode="External" Type="http://schemas.openxmlformats.org/officeDocument/2006/relationships/hyperlink"/><Relationship Id="rId1934" Target="https://www.winddle.com/public/redirect?url=/contacts/8001" TargetMode="External" Type="http://schemas.openxmlformats.org/officeDocument/2006/relationships/hyperlink"/><Relationship Id="rId1935" Target="https://www.winddle.com/public/redirect?url=/contacts/8014" TargetMode="External" Type="http://schemas.openxmlformats.org/officeDocument/2006/relationships/hyperlink"/><Relationship Id="rId1936" Target="https://www.winddle.com/public/redirect?url=/shipments/92777" TargetMode="External" Type="http://schemas.openxmlformats.org/officeDocument/2006/relationships/hyperlink"/><Relationship Id="rId1937" Target="https://www.winddle.com/public/redirect?url=/contacts/8001" TargetMode="External" Type="http://schemas.openxmlformats.org/officeDocument/2006/relationships/hyperlink"/><Relationship Id="rId1938" Target="https://www.winddle.com/public/redirect?url=/contacts/8014" TargetMode="External" Type="http://schemas.openxmlformats.org/officeDocument/2006/relationships/hyperlink"/><Relationship Id="rId1939" Target="https://www.winddle.com/public/redirect?url=/shipments/90770" TargetMode="External" Type="http://schemas.openxmlformats.org/officeDocument/2006/relationships/hyperlink"/><Relationship Id="rId194" Target="https://www.winddle.com/public/redirect?url=/contacts/8002" TargetMode="External" Type="http://schemas.openxmlformats.org/officeDocument/2006/relationships/hyperlink"/><Relationship Id="rId1940" Target="https://www.winddle.com/public/redirect?url=/contacts/8001" TargetMode="External" Type="http://schemas.openxmlformats.org/officeDocument/2006/relationships/hyperlink"/><Relationship Id="rId1941" Target="https://www.winddle.com/public/redirect?url=/contacts/8014" TargetMode="External" Type="http://schemas.openxmlformats.org/officeDocument/2006/relationships/hyperlink"/><Relationship Id="rId1942" Target="https://www.winddle.com/public/redirect?url=/shipments/90848" TargetMode="External" Type="http://schemas.openxmlformats.org/officeDocument/2006/relationships/hyperlink"/><Relationship Id="rId1943" Target="https://www.winddle.com/public/redirect?url=/contacts/8002" TargetMode="External" Type="http://schemas.openxmlformats.org/officeDocument/2006/relationships/hyperlink"/><Relationship Id="rId1944" Target="https://www.winddle.com/public/redirect?url=/contacts/8014" TargetMode="External" Type="http://schemas.openxmlformats.org/officeDocument/2006/relationships/hyperlink"/><Relationship Id="rId1945" Target="https://www.winddle.com/public/redirect?url=/shipments/92573" TargetMode="External" Type="http://schemas.openxmlformats.org/officeDocument/2006/relationships/hyperlink"/><Relationship Id="rId1946" Target="https://www.winddle.com/public/redirect?url=/contacts/8001" TargetMode="External" Type="http://schemas.openxmlformats.org/officeDocument/2006/relationships/hyperlink"/><Relationship Id="rId1947" Target="https://www.winddle.com/public/redirect?url=/contacts/8014" TargetMode="External" Type="http://schemas.openxmlformats.org/officeDocument/2006/relationships/hyperlink"/><Relationship Id="rId1948" Target="https://www.winddle.com/public/redirect?url=/shipments/94373" TargetMode="External" Type="http://schemas.openxmlformats.org/officeDocument/2006/relationships/hyperlink"/><Relationship Id="rId1949" Target="https://www.winddle.com/public/redirect?url=/contacts/8002" TargetMode="External" Type="http://schemas.openxmlformats.org/officeDocument/2006/relationships/hyperlink"/><Relationship Id="rId195" Target="https://www.winddle.com/public/redirect?url=/contacts/8014" TargetMode="External" Type="http://schemas.openxmlformats.org/officeDocument/2006/relationships/hyperlink"/><Relationship Id="rId1950" Target="https://www.winddle.com/public/redirect?url=/contacts/8014" TargetMode="External" Type="http://schemas.openxmlformats.org/officeDocument/2006/relationships/hyperlink"/><Relationship Id="rId1951" Target="https://www.winddle.com/public/redirect?url=/shipments/94195" TargetMode="External" Type="http://schemas.openxmlformats.org/officeDocument/2006/relationships/hyperlink"/><Relationship Id="rId1952" Target="https://www.winddle.com/public/redirect?url=/contacts/8001" TargetMode="External" Type="http://schemas.openxmlformats.org/officeDocument/2006/relationships/hyperlink"/><Relationship Id="rId1953" Target="https://www.winddle.com/public/redirect?url=/contacts/8014" TargetMode="External" Type="http://schemas.openxmlformats.org/officeDocument/2006/relationships/hyperlink"/><Relationship Id="rId1954" Target="https://www.winddle.com/public/redirect?url=/shipments/90308" TargetMode="External" Type="http://schemas.openxmlformats.org/officeDocument/2006/relationships/hyperlink"/><Relationship Id="rId1955" Target="https://www.winddle.com/public/redirect?url=/contacts/8002" TargetMode="External" Type="http://schemas.openxmlformats.org/officeDocument/2006/relationships/hyperlink"/><Relationship Id="rId1956" Target="https://www.winddle.com/public/redirect?url=/contacts/8014" TargetMode="External" Type="http://schemas.openxmlformats.org/officeDocument/2006/relationships/hyperlink"/><Relationship Id="rId1957" Target="https://www.winddle.com/public/redirect?url=/shipments/94654" TargetMode="External" Type="http://schemas.openxmlformats.org/officeDocument/2006/relationships/hyperlink"/><Relationship Id="rId1958" Target="https://www.winddle.com/public/redirect?url=/contacts/8001" TargetMode="External" Type="http://schemas.openxmlformats.org/officeDocument/2006/relationships/hyperlink"/><Relationship Id="rId1959" Target="https://www.winddle.com/public/redirect?url=/contacts/8014" TargetMode="External" Type="http://schemas.openxmlformats.org/officeDocument/2006/relationships/hyperlink"/><Relationship Id="rId196" Target="https://www.winddle.com/public/redirect?url=/shipments/90484" TargetMode="External" Type="http://schemas.openxmlformats.org/officeDocument/2006/relationships/hyperlink"/><Relationship Id="rId1960" Target="https://www.winddle.com/public/redirect?url=/shipments/91282" TargetMode="External" Type="http://schemas.openxmlformats.org/officeDocument/2006/relationships/hyperlink"/><Relationship Id="rId1961" Target="https://www.winddle.com/public/redirect?url=/contacts/8002" TargetMode="External" Type="http://schemas.openxmlformats.org/officeDocument/2006/relationships/hyperlink"/><Relationship Id="rId1962" Target="https://www.winddle.com/public/redirect?url=/contacts/8014" TargetMode="External" Type="http://schemas.openxmlformats.org/officeDocument/2006/relationships/hyperlink"/><Relationship Id="rId1963" Target="https://www.winddle.com/public/redirect?url=/shipments/92751" TargetMode="External" Type="http://schemas.openxmlformats.org/officeDocument/2006/relationships/hyperlink"/><Relationship Id="rId1964" Target="https://www.winddle.com/public/redirect?url=/contacts/8001" TargetMode="External" Type="http://schemas.openxmlformats.org/officeDocument/2006/relationships/hyperlink"/><Relationship Id="rId1965" Target="https://www.winddle.com/public/redirect?url=/contacts/8014" TargetMode="External" Type="http://schemas.openxmlformats.org/officeDocument/2006/relationships/hyperlink"/><Relationship Id="rId1966" Target="https://www.winddle.com/public/redirect?url=/shipments/93221" TargetMode="External" Type="http://schemas.openxmlformats.org/officeDocument/2006/relationships/hyperlink"/><Relationship Id="rId1967" Target="https://www.winddle.com/public/redirect?url=/contacts/8001" TargetMode="External" Type="http://schemas.openxmlformats.org/officeDocument/2006/relationships/hyperlink"/><Relationship Id="rId1968" Target="https://www.winddle.com/public/redirect?url=/contacts/8014" TargetMode="External" Type="http://schemas.openxmlformats.org/officeDocument/2006/relationships/hyperlink"/><Relationship Id="rId1969" Target="https://www.winddle.com/public/redirect?url=/shipments/92630" TargetMode="External" Type="http://schemas.openxmlformats.org/officeDocument/2006/relationships/hyperlink"/><Relationship Id="rId197" Target="https://www.winddle.com/public/redirect?url=/contacts/8001" TargetMode="External" Type="http://schemas.openxmlformats.org/officeDocument/2006/relationships/hyperlink"/><Relationship Id="rId1970" Target="https://www.winddle.com/public/redirect?url=/contacts/8001" TargetMode="External" Type="http://schemas.openxmlformats.org/officeDocument/2006/relationships/hyperlink"/><Relationship Id="rId1971" Target="https://www.winddle.com/public/redirect?url=/contacts/8014" TargetMode="External" Type="http://schemas.openxmlformats.org/officeDocument/2006/relationships/hyperlink"/><Relationship Id="rId1972" Target="https://www.winddle.com/public/redirect?url=/shipments/91415" TargetMode="External" Type="http://schemas.openxmlformats.org/officeDocument/2006/relationships/hyperlink"/><Relationship Id="rId1973" Target="https://www.winddle.com/public/redirect?url=/contacts/8002" TargetMode="External" Type="http://schemas.openxmlformats.org/officeDocument/2006/relationships/hyperlink"/><Relationship Id="rId1974" Target="https://www.winddle.com/public/redirect?url=/contacts/8014" TargetMode="External" Type="http://schemas.openxmlformats.org/officeDocument/2006/relationships/hyperlink"/><Relationship Id="rId1975" Target="https://www.winddle.com/public/redirect?url=/shipments/93724" TargetMode="External" Type="http://schemas.openxmlformats.org/officeDocument/2006/relationships/hyperlink"/><Relationship Id="rId1976" Target="https://www.winddle.com/public/redirect?url=/contacts/8001" TargetMode="External" Type="http://schemas.openxmlformats.org/officeDocument/2006/relationships/hyperlink"/><Relationship Id="rId1977" Target="https://www.winddle.com/public/redirect?url=/contacts/8014" TargetMode="External" Type="http://schemas.openxmlformats.org/officeDocument/2006/relationships/hyperlink"/><Relationship Id="rId1978" Target="https://www.winddle.com/public/redirect?url=/shipments/92051" TargetMode="External" Type="http://schemas.openxmlformats.org/officeDocument/2006/relationships/hyperlink"/><Relationship Id="rId1979" Target="https://www.winddle.com/public/redirect?url=/contacts/8002" TargetMode="External" Type="http://schemas.openxmlformats.org/officeDocument/2006/relationships/hyperlink"/><Relationship Id="rId198" Target="https://www.winddle.com/public/redirect?url=/contacts/8014" TargetMode="External" Type="http://schemas.openxmlformats.org/officeDocument/2006/relationships/hyperlink"/><Relationship Id="rId1980" Target="https://www.winddle.com/public/redirect?url=/contacts/8014" TargetMode="External" Type="http://schemas.openxmlformats.org/officeDocument/2006/relationships/hyperlink"/><Relationship Id="rId1981" Target="https://www.winddle.com/public/redirect?url=/shipments/92362" TargetMode="External" Type="http://schemas.openxmlformats.org/officeDocument/2006/relationships/hyperlink"/><Relationship Id="rId1982" Target="https://www.winddle.com/public/redirect?url=/contacts/8002" TargetMode="External" Type="http://schemas.openxmlformats.org/officeDocument/2006/relationships/hyperlink"/><Relationship Id="rId1983" Target="https://www.winddle.com/public/redirect?url=/contacts/8014" TargetMode="External" Type="http://schemas.openxmlformats.org/officeDocument/2006/relationships/hyperlink"/><Relationship Id="rId1984" Target="https://www.winddle.com/public/redirect?url=/shipments/94040" TargetMode="External" Type="http://schemas.openxmlformats.org/officeDocument/2006/relationships/hyperlink"/><Relationship Id="rId1985" Target="https://www.winddle.com/public/redirect?url=/contacts/8001" TargetMode="External" Type="http://schemas.openxmlformats.org/officeDocument/2006/relationships/hyperlink"/><Relationship Id="rId1986" Target="https://www.winddle.com/public/redirect?url=/contacts/8014" TargetMode="External" Type="http://schemas.openxmlformats.org/officeDocument/2006/relationships/hyperlink"/><Relationship Id="rId1987" Target="https://www.winddle.com/public/redirect?url=/shipments/90666" TargetMode="External" Type="http://schemas.openxmlformats.org/officeDocument/2006/relationships/hyperlink"/><Relationship Id="rId1988" Target="https://www.winddle.com/public/redirect?url=/contacts/8002" TargetMode="External" Type="http://schemas.openxmlformats.org/officeDocument/2006/relationships/hyperlink"/><Relationship Id="rId1989" Target="https://www.winddle.com/public/redirect?url=/contacts/8014" TargetMode="External" Type="http://schemas.openxmlformats.org/officeDocument/2006/relationships/hyperlink"/><Relationship Id="rId199" Target="https://www.winddle.com/public/redirect?url=/shipments/89648" TargetMode="External" Type="http://schemas.openxmlformats.org/officeDocument/2006/relationships/hyperlink"/><Relationship Id="rId1990" Target="https://www.winddle.com/public/redirect?url=/shipments/93686" TargetMode="External" Type="http://schemas.openxmlformats.org/officeDocument/2006/relationships/hyperlink"/><Relationship Id="rId1991" Target="https://www.winddle.com/public/redirect?url=/contacts/8001" TargetMode="External" Type="http://schemas.openxmlformats.org/officeDocument/2006/relationships/hyperlink"/><Relationship Id="rId1992" Target="https://www.winddle.com/public/redirect?url=/contacts/8014" TargetMode="External" Type="http://schemas.openxmlformats.org/officeDocument/2006/relationships/hyperlink"/><Relationship Id="rId1993" Target="https://www.winddle.com/public/redirect?url=/shipments/91262" TargetMode="External" Type="http://schemas.openxmlformats.org/officeDocument/2006/relationships/hyperlink"/><Relationship Id="rId1994" Target="https://www.winddle.com/public/redirect?url=/contacts/8001" TargetMode="External" Type="http://schemas.openxmlformats.org/officeDocument/2006/relationships/hyperlink"/><Relationship Id="rId1995" Target="https://www.winddle.com/public/redirect?url=/contacts/8014" TargetMode="External" Type="http://schemas.openxmlformats.org/officeDocument/2006/relationships/hyperlink"/><Relationship Id="rId1996" Target="https://www.winddle.com/public/redirect?url=/shipments/90245" TargetMode="External" Type="http://schemas.openxmlformats.org/officeDocument/2006/relationships/hyperlink"/><Relationship Id="rId1997" Target="https://www.winddle.com/public/redirect?url=/contacts/8001" TargetMode="External" Type="http://schemas.openxmlformats.org/officeDocument/2006/relationships/hyperlink"/><Relationship Id="rId1998" Target="https://www.winddle.com/public/redirect?url=/contacts/8014" TargetMode="External" Type="http://schemas.openxmlformats.org/officeDocument/2006/relationships/hyperlink"/><Relationship Id="rId1999" Target="https://www.winddle.com/public/redirect?url=/shipments/90180" TargetMode="External" Type="http://schemas.openxmlformats.org/officeDocument/2006/relationships/hyperlink"/><Relationship Id="rId2" Target="https://www.winddle.com/public/redirect?url=/contacts/8002" TargetMode="External" Type="http://schemas.openxmlformats.org/officeDocument/2006/relationships/hyperlink"/><Relationship Id="rId20" Target="https://www.winddle.com/public/redirect?url=/contacts/8002" TargetMode="External" Type="http://schemas.openxmlformats.org/officeDocument/2006/relationships/hyperlink"/><Relationship Id="rId200" Target="https://www.winddle.com/public/redirect?url=/contacts/8001" TargetMode="External" Type="http://schemas.openxmlformats.org/officeDocument/2006/relationships/hyperlink"/><Relationship Id="rId2000" Target="https://www.winddle.com/public/redirect?url=/contacts/8002" TargetMode="External" Type="http://schemas.openxmlformats.org/officeDocument/2006/relationships/hyperlink"/><Relationship Id="rId2001" Target="https://www.winddle.com/public/redirect?url=/contacts/8014" TargetMode="External" Type="http://schemas.openxmlformats.org/officeDocument/2006/relationships/hyperlink"/><Relationship Id="rId2002" Target="https://www.winddle.com/public/redirect?url=/shipments/91381" TargetMode="External" Type="http://schemas.openxmlformats.org/officeDocument/2006/relationships/hyperlink"/><Relationship Id="rId2003" Target="https://www.winddle.com/public/redirect?url=/contacts/8001" TargetMode="External" Type="http://schemas.openxmlformats.org/officeDocument/2006/relationships/hyperlink"/><Relationship Id="rId2004" Target="https://www.winddle.com/public/redirect?url=/contacts/8014" TargetMode="External" Type="http://schemas.openxmlformats.org/officeDocument/2006/relationships/hyperlink"/><Relationship Id="rId2005" Target="https://www.winddle.com/public/redirect?url=/shipments/94271" TargetMode="External" Type="http://schemas.openxmlformats.org/officeDocument/2006/relationships/hyperlink"/><Relationship Id="rId2006" Target="https://www.winddle.com/public/redirect?url=/contacts/8002" TargetMode="External" Type="http://schemas.openxmlformats.org/officeDocument/2006/relationships/hyperlink"/><Relationship Id="rId2007" Target="https://www.winddle.com/public/redirect?url=/contacts/8014" TargetMode="External" Type="http://schemas.openxmlformats.org/officeDocument/2006/relationships/hyperlink"/><Relationship Id="rId2008" Target="https://www.winddle.com/public/redirect?url=/shipments/94069" TargetMode="External" Type="http://schemas.openxmlformats.org/officeDocument/2006/relationships/hyperlink"/><Relationship Id="rId2009" Target="https://www.winddle.com/public/redirect?url=/contacts/8001" TargetMode="External" Type="http://schemas.openxmlformats.org/officeDocument/2006/relationships/hyperlink"/><Relationship Id="rId201" Target="https://www.winddle.com/public/redirect?url=/contacts/8014" TargetMode="External" Type="http://schemas.openxmlformats.org/officeDocument/2006/relationships/hyperlink"/><Relationship Id="rId2010" Target="https://www.winddle.com/public/redirect?url=/contacts/8014" TargetMode="External" Type="http://schemas.openxmlformats.org/officeDocument/2006/relationships/hyperlink"/><Relationship Id="rId2011" Target="https://www.winddle.com/public/redirect?url=/shipments/94393" TargetMode="External" Type="http://schemas.openxmlformats.org/officeDocument/2006/relationships/hyperlink"/><Relationship Id="rId2012" Target="https://www.winddle.com/public/redirect?url=/contacts/8002" TargetMode="External" Type="http://schemas.openxmlformats.org/officeDocument/2006/relationships/hyperlink"/><Relationship Id="rId2013" Target="https://www.winddle.com/public/redirect?url=/contacts/8014" TargetMode="External" Type="http://schemas.openxmlformats.org/officeDocument/2006/relationships/hyperlink"/><Relationship Id="rId2014" Target="https://www.winddle.com/public/redirect?url=/shipments/92269" TargetMode="External" Type="http://schemas.openxmlformats.org/officeDocument/2006/relationships/hyperlink"/><Relationship Id="rId2015" Target="https://www.winddle.com/public/redirect?url=/contacts/8001" TargetMode="External" Type="http://schemas.openxmlformats.org/officeDocument/2006/relationships/hyperlink"/><Relationship Id="rId2016" Target="https://www.winddle.com/public/redirect?url=/contacts/8014" TargetMode="External" Type="http://schemas.openxmlformats.org/officeDocument/2006/relationships/hyperlink"/><Relationship Id="rId2017" Target="https://www.winddle.com/public/redirect?url=/shipments/93687" TargetMode="External" Type="http://schemas.openxmlformats.org/officeDocument/2006/relationships/hyperlink"/><Relationship Id="rId2018" Target="https://www.winddle.com/public/redirect?url=/contacts/8002" TargetMode="External" Type="http://schemas.openxmlformats.org/officeDocument/2006/relationships/hyperlink"/><Relationship Id="rId2019" Target="https://www.winddle.com/public/redirect?url=/contacts/8014" TargetMode="External" Type="http://schemas.openxmlformats.org/officeDocument/2006/relationships/hyperlink"/><Relationship Id="rId202" Target="https://www.winddle.com/public/redirect?url=/shipments/90661" TargetMode="External" Type="http://schemas.openxmlformats.org/officeDocument/2006/relationships/hyperlink"/><Relationship Id="rId2020" Target="https://www.winddle.com/public/redirect?url=/shipments/90228" TargetMode="External" Type="http://schemas.openxmlformats.org/officeDocument/2006/relationships/hyperlink"/><Relationship Id="rId2021" Target="https://www.winddle.com/public/redirect?url=/contacts/8001" TargetMode="External" Type="http://schemas.openxmlformats.org/officeDocument/2006/relationships/hyperlink"/><Relationship Id="rId2022" Target="https://www.winddle.com/public/redirect?url=/contacts/8014" TargetMode="External" Type="http://schemas.openxmlformats.org/officeDocument/2006/relationships/hyperlink"/><Relationship Id="rId2023" Target="https://www.winddle.com/public/redirect?url=/shipments/90246" TargetMode="External" Type="http://schemas.openxmlformats.org/officeDocument/2006/relationships/hyperlink"/><Relationship Id="rId2024" Target="https://www.winddle.com/public/redirect?url=/contacts/8001" TargetMode="External" Type="http://schemas.openxmlformats.org/officeDocument/2006/relationships/hyperlink"/><Relationship Id="rId2025" Target="https://www.winddle.com/public/redirect?url=/contacts/8014" TargetMode="External" Type="http://schemas.openxmlformats.org/officeDocument/2006/relationships/hyperlink"/><Relationship Id="rId2026" Target="https://www.winddle.com/public/redirect?url=/shipments/93995" TargetMode="External" Type="http://schemas.openxmlformats.org/officeDocument/2006/relationships/hyperlink"/><Relationship Id="rId2027" Target="https://www.winddle.com/public/redirect?url=/contacts/8001" TargetMode="External" Type="http://schemas.openxmlformats.org/officeDocument/2006/relationships/hyperlink"/><Relationship Id="rId2028" Target="https://www.winddle.com/public/redirect?url=/contacts/8014" TargetMode="External" Type="http://schemas.openxmlformats.org/officeDocument/2006/relationships/hyperlink"/><Relationship Id="rId2029" Target="https://www.winddle.com/public/redirect?url=/shipments/92000" TargetMode="External" Type="http://schemas.openxmlformats.org/officeDocument/2006/relationships/hyperlink"/><Relationship Id="rId203" Target="https://www.winddle.com/public/redirect?url=/contacts/8002" TargetMode="External" Type="http://schemas.openxmlformats.org/officeDocument/2006/relationships/hyperlink"/><Relationship Id="rId2030" Target="https://www.winddle.com/public/redirect?url=/contacts/8002" TargetMode="External" Type="http://schemas.openxmlformats.org/officeDocument/2006/relationships/hyperlink"/><Relationship Id="rId2031" Target="https://www.winddle.com/public/redirect?url=/contacts/8014" TargetMode="External" Type="http://schemas.openxmlformats.org/officeDocument/2006/relationships/hyperlink"/><Relationship Id="rId2032" Target="https://www.winddle.com/public/redirect?url=/shipments/92810" TargetMode="External" Type="http://schemas.openxmlformats.org/officeDocument/2006/relationships/hyperlink"/><Relationship Id="rId2033" Target="https://www.winddle.com/public/redirect?url=/contacts/8001" TargetMode="External" Type="http://schemas.openxmlformats.org/officeDocument/2006/relationships/hyperlink"/><Relationship Id="rId2034" Target="https://www.winddle.com/public/redirect?url=/contacts/8014" TargetMode="External" Type="http://schemas.openxmlformats.org/officeDocument/2006/relationships/hyperlink"/><Relationship Id="rId2035" Target="https://www.winddle.com/public/redirect?url=/shipments/89403" TargetMode="External" Type="http://schemas.openxmlformats.org/officeDocument/2006/relationships/hyperlink"/><Relationship Id="rId2036" Target="https://www.winddle.com/public/redirect?url=/contacts/8002" TargetMode="External" Type="http://schemas.openxmlformats.org/officeDocument/2006/relationships/hyperlink"/><Relationship Id="rId2037" Target="https://www.winddle.com/public/redirect?url=/contacts/8014" TargetMode="External" Type="http://schemas.openxmlformats.org/officeDocument/2006/relationships/hyperlink"/><Relationship Id="rId2038" Target="https://www.winddle.com/public/redirect?url=/shipments/94131" TargetMode="External" Type="http://schemas.openxmlformats.org/officeDocument/2006/relationships/hyperlink"/><Relationship Id="rId2039" Target="https://www.winddle.com/public/redirect?url=/contacts/8001" TargetMode="External" Type="http://schemas.openxmlformats.org/officeDocument/2006/relationships/hyperlink"/><Relationship Id="rId204" Target="https://www.winddle.com/public/redirect?url=/contacts/8014" TargetMode="External" Type="http://schemas.openxmlformats.org/officeDocument/2006/relationships/hyperlink"/><Relationship Id="rId2040" Target="https://www.winddle.com/public/redirect?url=/contacts/8014" TargetMode="External" Type="http://schemas.openxmlformats.org/officeDocument/2006/relationships/hyperlink"/><Relationship Id="rId2041" Target="https://www.winddle.com/public/redirect?url=/shipments/91229" TargetMode="External" Type="http://schemas.openxmlformats.org/officeDocument/2006/relationships/hyperlink"/><Relationship Id="rId2042" Target="https://www.winddle.com/public/redirect?url=/contacts/8002" TargetMode="External" Type="http://schemas.openxmlformats.org/officeDocument/2006/relationships/hyperlink"/><Relationship Id="rId2043" Target="https://www.winddle.com/public/redirect?url=/contacts/8014" TargetMode="External" Type="http://schemas.openxmlformats.org/officeDocument/2006/relationships/hyperlink"/><Relationship Id="rId2044" Target="https://www.winddle.com/public/redirect?url=/shipments/93541" TargetMode="External" Type="http://schemas.openxmlformats.org/officeDocument/2006/relationships/hyperlink"/><Relationship Id="rId2045" Target="https://www.winddle.com/public/redirect?url=/contacts/8002" TargetMode="External" Type="http://schemas.openxmlformats.org/officeDocument/2006/relationships/hyperlink"/><Relationship Id="rId2046" Target="https://www.winddle.com/public/redirect?url=/contacts/8014" TargetMode="External" Type="http://schemas.openxmlformats.org/officeDocument/2006/relationships/hyperlink"/><Relationship Id="rId2047" Target="https://www.winddle.com/public/redirect?url=/shipments/92428" TargetMode="External" Type="http://schemas.openxmlformats.org/officeDocument/2006/relationships/hyperlink"/><Relationship Id="rId2048" Target="https://www.winddle.com/public/redirect?url=/contacts/8002" TargetMode="External" Type="http://schemas.openxmlformats.org/officeDocument/2006/relationships/hyperlink"/><Relationship Id="rId2049" Target="https://www.winddle.com/public/redirect?url=/contacts/8014" TargetMode="External" Type="http://schemas.openxmlformats.org/officeDocument/2006/relationships/hyperlink"/><Relationship Id="rId205" Target="https://www.winddle.com/public/redirect?url=/shipments/90761" TargetMode="External" Type="http://schemas.openxmlformats.org/officeDocument/2006/relationships/hyperlink"/><Relationship Id="rId2050" Target="https://www.winddle.com/public/redirect?url=/shipments/93377" TargetMode="External" Type="http://schemas.openxmlformats.org/officeDocument/2006/relationships/hyperlink"/><Relationship Id="rId2051" Target="https://www.winddle.com/public/redirect?url=/contacts/8002" TargetMode="External" Type="http://schemas.openxmlformats.org/officeDocument/2006/relationships/hyperlink"/><Relationship Id="rId2052" Target="https://www.winddle.com/public/redirect?url=/contacts/8014" TargetMode="External" Type="http://schemas.openxmlformats.org/officeDocument/2006/relationships/hyperlink"/><Relationship Id="rId2053" Target="https://www.winddle.com/public/redirect?url=/shipments/92390" TargetMode="External" Type="http://schemas.openxmlformats.org/officeDocument/2006/relationships/hyperlink"/><Relationship Id="rId2054" Target="https://www.winddle.com/public/redirect?url=/contacts/8002" TargetMode="External" Type="http://schemas.openxmlformats.org/officeDocument/2006/relationships/hyperlink"/><Relationship Id="rId2055" Target="https://www.winddle.com/public/redirect?url=/contacts/8014" TargetMode="External" Type="http://schemas.openxmlformats.org/officeDocument/2006/relationships/hyperlink"/><Relationship Id="rId2056" Target="https://www.winddle.com/public/redirect?url=/shipments/93476" TargetMode="External" Type="http://schemas.openxmlformats.org/officeDocument/2006/relationships/hyperlink"/><Relationship Id="rId2057" Target="https://www.winddle.com/public/redirect?url=/contacts/8002" TargetMode="External" Type="http://schemas.openxmlformats.org/officeDocument/2006/relationships/hyperlink"/><Relationship Id="rId2058" Target="https://www.winddle.com/public/redirect?url=/contacts/8014" TargetMode="External" Type="http://schemas.openxmlformats.org/officeDocument/2006/relationships/hyperlink"/><Relationship Id="rId2059" Target="https://www.winddle.com/public/redirect?url=/shipments/91150" TargetMode="External" Type="http://schemas.openxmlformats.org/officeDocument/2006/relationships/hyperlink"/><Relationship Id="rId206" Target="https://www.winddle.com/public/redirect?url=/contacts/8001" TargetMode="External" Type="http://schemas.openxmlformats.org/officeDocument/2006/relationships/hyperlink"/><Relationship Id="rId2060" Target="https://www.winddle.com/public/redirect?url=/contacts/8001" TargetMode="External" Type="http://schemas.openxmlformats.org/officeDocument/2006/relationships/hyperlink"/><Relationship Id="rId2061" Target="https://www.winddle.com/public/redirect?url=/contacts/8014" TargetMode="External" Type="http://schemas.openxmlformats.org/officeDocument/2006/relationships/hyperlink"/><Relationship Id="rId2062" Target="https://www.winddle.com/public/redirect?url=/shipments/94506" TargetMode="External" Type="http://schemas.openxmlformats.org/officeDocument/2006/relationships/hyperlink"/><Relationship Id="rId2063" Target="https://www.winddle.com/public/redirect?url=/contacts/8001" TargetMode="External" Type="http://schemas.openxmlformats.org/officeDocument/2006/relationships/hyperlink"/><Relationship Id="rId2064" Target="https://www.winddle.com/public/redirect?url=/contacts/8014" TargetMode="External" Type="http://schemas.openxmlformats.org/officeDocument/2006/relationships/hyperlink"/><Relationship Id="rId2065" Target="https://www.winddle.com/public/redirect?url=/shipments/91739" TargetMode="External" Type="http://schemas.openxmlformats.org/officeDocument/2006/relationships/hyperlink"/><Relationship Id="rId2066" Target="https://www.winddle.com/public/redirect?url=/contacts/8002" TargetMode="External" Type="http://schemas.openxmlformats.org/officeDocument/2006/relationships/hyperlink"/><Relationship Id="rId2067" Target="https://www.winddle.com/public/redirect?url=/contacts/8014" TargetMode="External" Type="http://schemas.openxmlformats.org/officeDocument/2006/relationships/hyperlink"/><Relationship Id="rId2068" Target="https://www.winddle.com/public/redirect?url=/shipments/92446" TargetMode="External" Type="http://schemas.openxmlformats.org/officeDocument/2006/relationships/hyperlink"/><Relationship Id="rId2069" Target="https://www.winddle.com/public/redirect?url=/contacts/8002" TargetMode="External" Type="http://schemas.openxmlformats.org/officeDocument/2006/relationships/hyperlink"/><Relationship Id="rId207" Target="https://www.winddle.com/public/redirect?url=/contacts/8014" TargetMode="External" Type="http://schemas.openxmlformats.org/officeDocument/2006/relationships/hyperlink"/><Relationship Id="rId2070" Target="https://www.winddle.com/public/redirect?url=/contacts/8014" TargetMode="External" Type="http://schemas.openxmlformats.org/officeDocument/2006/relationships/hyperlink"/><Relationship Id="rId2071" Target="https://www.winddle.com/public/redirect?url=/shipments/93245" TargetMode="External" Type="http://schemas.openxmlformats.org/officeDocument/2006/relationships/hyperlink"/><Relationship Id="rId2072" Target="https://www.winddle.com/public/redirect?url=/contacts/8001" TargetMode="External" Type="http://schemas.openxmlformats.org/officeDocument/2006/relationships/hyperlink"/><Relationship Id="rId2073" Target="https://www.winddle.com/public/redirect?url=/contacts/8014" TargetMode="External" Type="http://schemas.openxmlformats.org/officeDocument/2006/relationships/hyperlink"/><Relationship Id="rId2074" Target="https://www.winddle.com/public/redirect?url=/shipments/94662" TargetMode="External" Type="http://schemas.openxmlformats.org/officeDocument/2006/relationships/hyperlink"/><Relationship Id="rId2075" Target="https://www.winddle.com/public/redirect?url=/contacts/8002" TargetMode="External" Type="http://schemas.openxmlformats.org/officeDocument/2006/relationships/hyperlink"/><Relationship Id="rId2076" Target="https://www.winddle.com/public/redirect?url=/contacts/8014" TargetMode="External" Type="http://schemas.openxmlformats.org/officeDocument/2006/relationships/hyperlink"/><Relationship Id="rId2077" Target="https://www.winddle.com/public/redirect?url=/shipments/93523" TargetMode="External" Type="http://schemas.openxmlformats.org/officeDocument/2006/relationships/hyperlink"/><Relationship Id="rId2078" Target="https://www.winddle.com/public/redirect?url=/contacts/8002" TargetMode="External" Type="http://schemas.openxmlformats.org/officeDocument/2006/relationships/hyperlink"/><Relationship Id="rId2079" Target="https://www.winddle.com/public/redirect?url=/contacts/8014" TargetMode="External" Type="http://schemas.openxmlformats.org/officeDocument/2006/relationships/hyperlink"/><Relationship Id="rId208" Target="https://www.winddle.com/public/redirect?url=/shipments/91805" TargetMode="External" Type="http://schemas.openxmlformats.org/officeDocument/2006/relationships/hyperlink"/><Relationship Id="rId2080" Target="https://www.winddle.com/public/redirect?url=/shipments/91173" TargetMode="External" Type="http://schemas.openxmlformats.org/officeDocument/2006/relationships/hyperlink"/><Relationship Id="rId2081" Target="https://www.winddle.com/public/redirect?url=/contacts/8001" TargetMode="External" Type="http://schemas.openxmlformats.org/officeDocument/2006/relationships/hyperlink"/><Relationship Id="rId2082" Target="https://www.winddle.com/public/redirect?url=/contacts/8014" TargetMode="External" Type="http://schemas.openxmlformats.org/officeDocument/2006/relationships/hyperlink"/><Relationship Id="rId2083" Target="https://www.winddle.com/public/redirect?url=/shipments/91922" TargetMode="External" Type="http://schemas.openxmlformats.org/officeDocument/2006/relationships/hyperlink"/><Relationship Id="rId2084" Target="https://www.winddle.com/public/redirect?url=/contacts/8001" TargetMode="External" Type="http://schemas.openxmlformats.org/officeDocument/2006/relationships/hyperlink"/><Relationship Id="rId2085" Target="https://www.winddle.com/public/redirect?url=/contacts/8014" TargetMode="External" Type="http://schemas.openxmlformats.org/officeDocument/2006/relationships/hyperlink"/><Relationship Id="rId2086" Target="https://www.winddle.com/public/redirect?url=/shipments/90253" TargetMode="External" Type="http://schemas.openxmlformats.org/officeDocument/2006/relationships/hyperlink"/><Relationship Id="rId2087" Target="https://www.winddle.com/public/redirect?url=/contacts/8001" TargetMode="External" Type="http://schemas.openxmlformats.org/officeDocument/2006/relationships/hyperlink"/><Relationship Id="rId2088" Target="https://www.winddle.com/public/redirect?url=/contacts/8014" TargetMode="External" Type="http://schemas.openxmlformats.org/officeDocument/2006/relationships/hyperlink"/><Relationship Id="rId2089" Target="https://www.winddle.com/public/redirect?url=/shipments/94249" TargetMode="External" Type="http://schemas.openxmlformats.org/officeDocument/2006/relationships/hyperlink"/><Relationship Id="rId209" Target="https://www.winddle.com/public/redirect?url=/contacts/8001" TargetMode="External" Type="http://schemas.openxmlformats.org/officeDocument/2006/relationships/hyperlink"/><Relationship Id="rId2090" Target="https://www.winddle.com/public/redirect?url=/contacts/8002" TargetMode="External" Type="http://schemas.openxmlformats.org/officeDocument/2006/relationships/hyperlink"/><Relationship Id="rId2091" Target="https://www.winddle.com/public/redirect?url=/contacts/8014" TargetMode="External" Type="http://schemas.openxmlformats.org/officeDocument/2006/relationships/hyperlink"/><Relationship Id="rId2092" Target="https://www.winddle.com/public/redirect?url=/shipments/90856" TargetMode="External" Type="http://schemas.openxmlformats.org/officeDocument/2006/relationships/hyperlink"/><Relationship Id="rId2093" Target="https://www.winddle.com/public/redirect?url=/contacts/8002" TargetMode="External" Type="http://schemas.openxmlformats.org/officeDocument/2006/relationships/hyperlink"/><Relationship Id="rId2094" Target="https://www.winddle.com/public/redirect?url=/contacts/8014" TargetMode="External" Type="http://schemas.openxmlformats.org/officeDocument/2006/relationships/hyperlink"/><Relationship Id="rId2095" Target="https://www.winddle.com/public/redirect?url=/shipments/93306" TargetMode="External" Type="http://schemas.openxmlformats.org/officeDocument/2006/relationships/hyperlink"/><Relationship Id="rId2096" Target="https://www.winddle.com/public/redirect?url=/contacts/8002" TargetMode="External" Type="http://schemas.openxmlformats.org/officeDocument/2006/relationships/hyperlink"/><Relationship Id="rId2097" Target="https://www.winddle.com/public/redirect?url=/contacts/8014" TargetMode="External" Type="http://schemas.openxmlformats.org/officeDocument/2006/relationships/hyperlink"/><Relationship Id="rId2098" Target="https://www.winddle.com/public/redirect?url=/shipments/91582" TargetMode="External" Type="http://schemas.openxmlformats.org/officeDocument/2006/relationships/hyperlink"/><Relationship Id="rId2099" Target="https://www.winddle.com/public/redirect?url=/contacts/8002" TargetMode="External" Type="http://schemas.openxmlformats.org/officeDocument/2006/relationships/hyperlink"/><Relationship Id="rId21" Target="https://www.winddle.com/public/redirect?url=/contacts/8014" TargetMode="External" Type="http://schemas.openxmlformats.org/officeDocument/2006/relationships/hyperlink"/><Relationship Id="rId210" Target="https://www.winddle.com/public/redirect?url=/contacts/8014" TargetMode="External" Type="http://schemas.openxmlformats.org/officeDocument/2006/relationships/hyperlink"/><Relationship Id="rId2100" Target="https://www.winddle.com/public/redirect?url=/contacts/8014" TargetMode="External" Type="http://schemas.openxmlformats.org/officeDocument/2006/relationships/hyperlink"/><Relationship Id="rId2101" Target="https://www.winddle.com/public/redirect?url=/shipments/93395" TargetMode="External" Type="http://schemas.openxmlformats.org/officeDocument/2006/relationships/hyperlink"/><Relationship Id="rId2102" Target="https://www.winddle.com/public/redirect?url=/contacts/8002" TargetMode="External" Type="http://schemas.openxmlformats.org/officeDocument/2006/relationships/hyperlink"/><Relationship Id="rId2103" Target="https://www.winddle.com/public/redirect?url=/contacts/8014" TargetMode="External" Type="http://schemas.openxmlformats.org/officeDocument/2006/relationships/hyperlink"/><Relationship Id="rId2104" Target="https://www.winddle.com/public/redirect?url=/shipments/90551" TargetMode="External" Type="http://schemas.openxmlformats.org/officeDocument/2006/relationships/hyperlink"/><Relationship Id="rId2105" Target="https://www.winddle.com/public/redirect?url=/contacts/8002" TargetMode="External" Type="http://schemas.openxmlformats.org/officeDocument/2006/relationships/hyperlink"/><Relationship Id="rId2106" Target="https://www.winddle.com/public/redirect?url=/contacts/8014" TargetMode="External" Type="http://schemas.openxmlformats.org/officeDocument/2006/relationships/hyperlink"/><Relationship Id="rId2107" Target="https://www.winddle.com/public/redirect?url=/shipments/92247" TargetMode="External" Type="http://schemas.openxmlformats.org/officeDocument/2006/relationships/hyperlink"/><Relationship Id="rId2108" Target="https://www.winddle.com/public/redirect?url=/contacts/8002" TargetMode="External" Type="http://schemas.openxmlformats.org/officeDocument/2006/relationships/hyperlink"/><Relationship Id="rId2109" Target="https://www.winddle.com/public/redirect?url=/contacts/8014" TargetMode="External" Type="http://schemas.openxmlformats.org/officeDocument/2006/relationships/hyperlink"/><Relationship Id="rId211" Target="https://www.winddle.com/public/redirect?url=/shipments/90794" TargetMode="External" Type="http://schemas.openxmlformats.org/officeDocument/2006/relationships/hyperlink"/><Relationship Id="rId2110" Target="https://www.winddle.com/public/redirect?url=/shipments/91222" TargetMode="External" Type="http://schemas.openxmlformats.org/officeDocument/2006/relationships/hyperlink"/><Relationship Id="rId2111" Target="https://www.winddle.com/public/redirect?url=/contacts/8002" TargetMode="External" Type="http://schemas.openxmlformats.org/officeDocument/2006/relationships/hyperlink"/><Relationship Id="rId2112" Target="https://www.winddle.com/public/redirect?url=/contacts/8014" TargetMode="External" Type="http://schemas.openxmlformats.org/officeDocument/2006/relationships/hyperlink"/><Relationship Id="rId2113" Target="https://www.winddle.com/public/redirect?url=/shipments/93732" TargetMode="External" Type="http://schemas.openxmlformats.org/officeDocument/2006/relationships/hyperlink"/><Relationship Id="rId2114" Target="https://www.winddle.com/public/redirect?url=/contacts/8001" TargetMode="External" Type="http://schemas.openxmlformats.org/officeDocument/2006/relationships/hyperlink"/><Relationship Id="rId2115" Target="https://www.winddle.com/public/redirect?url=/contacts/8014" TargetMode="External" Type="http://schemas.openxmlformats.org/officeDocument/2006/relationships/hyperlink"/><Relationship Id="rId2116" Target="https://www.winddle.com/public/redirect?url=/shipments/94879" TargetMode="External" Type="http://schemas.openxmlformats.org/officeDocument/2006/relationships/hyperlink"/><Relationship Id="rId2117" Target="https://www.winddle.com/public/redirect?url=/contacts/8001" TargetMode="External" Type="http://schemas.openxmlformats.org/officeDocument/2006/relationships/hyperlink"/><Relationship Id="rId2118" Target="https://www.winddle.com/public/redirect?url=/contacts/8014" TargetMode="External" Type="http://schemas.openxmlformats.org/officeDocument/2006/relationships/hyperlink"/><Relationship Id="rId2119" Target="https://www.winddle.com/public/redirect?url=/shipments/92790" TargetMode="External" Type="http://schemas.openxmlformats.org/officeDocument/2006/relationships/hyperlink"/><Relationship Id="rId212" Target="https://www.winddle.com/public/redirect?url=/contacts/8001" TargetMode="External" Type="http://schemas.openxmlformats.org/officeDocument/2006/relationships/hyperlink"/><Relationship Id="rId2120" Target="https://www.winddle.com/public/redirect?url=/contacts/8002" TargetMode="External" Type="http://schemas.openxmlformats.org/officeDocument/2006/relationships/hyperlink"/><Relationship Id="rId2121" Target="https://www.winddle.com/public/redirect?url=/contacts/8014" TargetMode="External" Type="http://schemas.openxmlformats.org/officeDocument/2006/relationships/hyperlink"/><Relationship Id="rId2122" Target="https://www.winddle.com/public/redirect?url=/shipments/90865" TargetMode="External" Type="http://schemas.openxmlformats.org/officeDocument/2006/relationships/hyperlink"/><Relationship Id="rId2123" Target="https://www.winddle.com/public/redirect?url=/contacts/8002" TargetMode="External" Type="http://schemas.openxmlformats.org/officeDocument/2006/relationships/hyperlink"/><Relationship Id="rId2124" Target="https://www.winddle.com/public/redirect?url=/contacts/8014" TargetMode="External" Type="http://schemas.openxmlformats.org/officeDocument/2006/relationships/hyperlink"/><Relationship Id="rId2125" Target="https://www.winddle.com/public/redirect?url=/shipments/93280" TargetMode="External" Type="http://schemas.openxmlformats.org/officeDocument/2006/relationships/hyperlink"/><Relationship Id="rId2126" Target="https://www.winddle.com/public/redirect?url=/contacts/8002" TargetMode="External" Type="http://schemas.openxmlformats.org/officeDocument/2006/relationships/hyperlink"/><Relationship Id="rId2127" Target="https://www.winddle.com/public/redirect?url=/contacts/8014" TargetMode="External" Type="http://schemas.openxmlformats.org/officeDocument/2006/relationships/hyperlink"/><Relationship Id="rId2128" Target="https://www.winddle.com/public/redirect?url=/shipments/94222" TargetMode="External" Type="http://schemas.openxmlformats.org/officeDocument/2006/relationships/hyperlink"/><Relationship Id="rId2129" Target="https://www.winddle.com/public/redirect?url=/contacts/8002" TargetMode="External" Type="http://schemas.openxmlformats.org/officeDocument/2006/relationships/hyperlink"/><Relationship Id="rId213" Target="https://www.winddle.com/public/redirect?url=/contacts/8014" TargetMode="External" Type="http://schemas.openxmlformats.org/officeDocument/2006/relationships/hyperlink"/><Relationship Id="rId2130" Target="https://www.winddle.com/public/redirect?url=/contacts/8014" TargetMode="External" Type="http://schemas.openxmlformats.org/officeDocument/2006/relationships/hyperlink"/><Relationship Id="rId2131" Target="https://www.winddle.com/public/redirect?url=/shipments/90787" TargetMode="External" Type="http://schemas.openxmlformats.org/officeDocument/2006/relationships/hyperlink"/><Relationship Id="rId2132" Target="https://www.winddle.com/public/redirect?url=/contacts/8001" TargetMode="External" Type="http://schemas.openxmlformats.org/officeDocument/2006/relationships/hyperlink"/><Relationship Id="rId2133" Target="https://www.winddle.com/public/redirect?url=/contacts/8014" TargetMode="External" Type="http://schemas.openxmlformats.org/officeDocument/2006/relationships/hyperlink"/><Relationship Id="rId2134" Target="https://www.winddle.com/public/redirect?url=/shipments/91809" TargetMode="External" Type="http://schemas.openxmlformats.org/officeDocument/2006/relationships/hyperlink"/><Relationship Id="rId2135" Target="https://www.winddle.com/public/redirect?url=/contacts/8001" TargetMode="External" Type="http://schemas.openxmlformats.org/officeDocument/2006/relationships/hyperlink"/><Relationship Id="rId2136" Target="https://www.winddle.com/public/redirect?url=/contacts/8014" TargetMode="External" Type="http://schemas.openxmlformats.org/officeDocument/2006/relationships/hyperlink"/><Relationship Id="rId2137" Target="https://www.winddle.com/public/redirect?url=/shipments/92154" TargetMode="External" Type="http://schemas.openxmlformats.org/officeDocument/2006/relationships/hyperlink"/><Relationship Id="rId2138" Target="https://www.winddle.com/public/redirect?url=/contacts/8002" TargetMode="External" Type="http://schemas.openxmlformats.org/officeDocument/2006/relationships/hyperlink"/><Relationship Id="rId2139" Target="https://www.winddle.com/public/redirect?url=/contacts/8014" TargetMode="External" Type="http://schemas.openxmlformats.org/officeDocument/2006/relationships/hyperlink"/><Relationship Id="rId214" Target="https://www.winddle.com/public/redirect?url=/shipments/90231" TargetMode="External" Type="http://schemas.openxmlformats.org/officeDocument/2006/relationships/hyperlink"/><Relationship Id="rId2140" Target="https://www.winddle.com/public/redirect?url=/shipments/90252" TargetMode="External" Type="http://schemas.openxmlformats.org/officeDocument/2006/relationships/hyperlink"/><Relationship Id="rId2141" Target="https://www.winddle.com/public/redirect?url=/contacts/8001" TargetMode="External" Type="http://schemas.openxmlformats.org/officeDocument/2006/relationships/hyperlink"/><Relationship Id="rId2142" Target="https://www.winddle.com/public/redirect?url=/contacts/8014" TargetMode="External" Type="http://schemas.openxmlformats.org/officeDocument/2006/relationships/hyperlink"/><Relationship Id="rId2143" Target="https://www.winddle.com/public/redirect?url=/shipments/94366" TargetMode="External" Type="http://schemas.openxmlformats.org/officeDocument/2006/relationships/hyperlink"/><Relationship Id="rId2144" Target="https://www.winddle.com/public/redirect?url=/contacts/8002" TargetMode="External" Type="http://schemas.openxmlformats.org/officeDocument/2006/relationships/hyperlink"/><Relationship Id="rId2145" Target="https://www.winddle.com/public/redirect?url=/contacts/8014" TargetMode="External" Type="http://schemas.openxmlformats.org/officeDocument/2006/relationships/hyperlink"/><Relationship Id="rId2146" Target="https://www.winddle.com/public/redirect?url=/shipments/93340" TargetMode="External" Type="http://schemas.openxmlformats.org/officeDocument/2006/relationships/hyperlink"/><Relationship Id="rId2147" Target="https://www.winddle.com/public/redirect?url=/contacts/8001" TargetMode="External" Type="http://schemas.openxmlformats.org/officeDocument/2006/relationships/hyperlink"/><Relationship Id="rId2148" Target="https://www.winddle.com/public/redirect?url=/contacts/8014" TargetMode="External" Type="http://schemas.openxmlformats.org/officeDocument/2006/relationships/hyperlink"/><Relationship Id="rId2149" Target="https://www.winddle.com/public/redirect?url=/shipments/90736" TargetMode="External" Type="http://schemas.openxmlformats.org/officeDocument/2006/relationships/hyperlink"/><Relationship Id="rId215" Target="https://www.winddle.com/public/redirect?url=/contacts/8001" TargetMode="External" Type="http://schemas.openxmlformats.org/officeDocument/2006/relationships/hyperlink"/><Relationship Id="rId2150" Target="https://www.winddle.com/public/redirect?url=/contacts/8001" TargetMode="External" Type="http://schemas.openxmlformats.org/officeDocument/2006/relationships/hyperlink"/><Relationship Id="rId2151" Target="https://www.winddle.com/public/redirect?url=/contacts/8014" TargetMode="External" Type="http://schemas.openxmlformats.org/officeDocument/2006/relationships/hyperlink"/><Relationship Id="rId2152" Target="https://www.winddle.com/public/redirect?url=/shipments/94739" TargetMode="External" Type="http://schemas.openxmlformats.org/officeDocument/2006/relationships/hyperlink"/><Relationship Id="rId2153" Target="https://www.winddle.com/public/redirect?url=/contacts/8001" TargetMode="External" Type="http://schemas.openxmlformats.org/officeDocument/2006/relationships/hyperlink"/><Relationship Id="rId2154" Target="https://www.winddle.com/public/redirect?url=/contacts/8014" TargetMode="External" Type="http://schemas.openxmlformats.org/officeDocument/2006/relationships/hyperlink"/><Relationship Id="rId2155" Target="https://www.winddle.com/public/redirect?url=/shipments/93819" TargetMode="External" Type="http://schemas.openxmlformats.org/officeDocument/2006/relationships/hyperlink"/><Relationship Id="rId2156" Target="https://www.winddle.com/public/redirect?url=/contacts/8002" TargetMode="External" Type="http://schemas.openxmlformats.org/officeDocument/2006/relationships/hyperlink"/><Relationship Id="rId2157" Target="https://www.winddle.com/public/redirect?url=/contacts/8014" TargetMode="External" Type="http://schemas.openxmlformats.org/officeDocument/2006/relationships/hyperlink"/><Relationship Id="rId2158" Target="https://www.winddle.com/public/redirect?url=/shipments/93111" TargetMode="External" Type="http://schemas.openxmlformats.org/officeDocument/2006/relationships/hyperlink"/><Relationship Id="rId2159" Target="https://www.winddle.com/public/redirect?url=/contacts/8002" TargetMode="External" Type="http://schemas.openxmlformats.org/officeDocument/2006/relationships/hyperlink"/><Relationship Id="rId216" Target="https://www.winddle.com/public/redirect?url=/contacts/8014" TargetMode="External" Type="http://schemas.openxmlformats.org/officeDocument/2006/relationships/hyperlink"/><Relationship Id="rId2160" Target="https://www.winddle.com/public/redirect?url=/contacts/8014" TargetMode="External" Type="http://schemas.openxmlformats.org/officeDocument/2006/relationships/hyperlink"/><Relationship Id="rId2161" Target="https://www.winddle.com/public/redirect?url=/shipments/92749" TargetMode="External" Type="http://schemas.openxmlformats.org/officeDocument/2006/relationships/hyperlink"/><Relationship Id="rId2162" Target="https://www.winddle.com/public/redirect?url=/contacts/8001" TargetMode="External" Type="http://schemas.openxmlformats.org/officeDocument/2006/relationships/hyperlink"/><Relationship Id="rId2163" Target="https://www.winddle.com/public/redirect?url=/contacts/8014" TargetMode="External" Type="http://schemas.openxmlformats.org/officeDocument/2006/relationships/hyperlink"/><Relationship Id="rId2164" Target="https://www.winddle.com/public/redirect?url=/shipments/93540" TargetMode="External" Type="http://schemas.openxmlformats.org/officeDocument/2006/relationships/hyperlink"/><Relationship Id="rId2165" Target="https://www.winddle.com/public/redirect?url=/contacts/8002" TargetMode="External" Type="http://schemas.openxmlformats.org/officeDocument/2006/relationships/hyperlink"/><Relationship Id="rId2166" Target="https://www.winddle.com/public/redirect?url=/contacts/8014" TargetMode="External" Type="http://schemas.openxmlformats.org/officeDocument/2006/relationships/hyperlink"/><Relationship Id="rId2167" Target="https://www.winddle.com/public/redirect?url=/shipments/93344" TargetMode="External" Type="http://schemas.openxmlformats.org/officeDocument/2006/relationships/hyperlink"/><Relationship Id="rId2168" Target="https://www.winddle.com/public/redirect?url=/contacts/8002" TargetMode="External" Type="http://schemas.openxmlformats.org/officeDocument/2006/relationships/hyperlink"/><Relationship Id="rId2169" Target="https://www.winddle.com/public/redirect?url=/contacts/8014" TargetMode="External" Type="http://schemas.openxmlformats.org/officeDocument/2006/relationships/hyperlink"/><Relationship Id="rId217" Target="https://www.winddle.com/public/redirect?url=/shipments/91801" TargetMode="External" Type="http://schemas.openxmlformats.org/officeDocument/2006/relationships/hyperlink"/><Relationship Id="rId2170" Target="https://www.winddle.com/public/redirect?url=/shipments/93584" TargetMode="External" Type="http://schemas.openxmlformats.org/officeDocument/2006/relationships/hyperlink"/><Relationship Id="rId2171" Target="https://www.winddle.com/public/redirect?url=/contacts/8002" TargetMode="External" Type="http://schemas.openxmlformats.org/officeDocument/2006/relationships/hyperlink"/><Relationship Id="rId2172" Target="https://www.winddle.com/public/redirect?url=/contacts/8014" TargetMode="External" Type="http://schemas.openxmlformats.org/officeDocument/2006/relationships/hyperlink"/><Relationship Id="rId2173" Target="https://www.winddle.com/public/redirect?url=/shipments/94190" TargetMode="External" Type="http://schemas.openxmlformats.org/officeDocument/2006/relationships/hyperlink"/><Relationship Id="rId2174" Target="https://www.winddle.com/public/redirect?url=/contacts/8001" TargetMode="External" Type="http://schemas.openxmlformats.org/officeDocument/2006/relationships/hyperlink"/><Relationship Id="rId2175" Target="https://www.winddle.com/public/redirect?url=/contacts/8014" TargetMode="External" Type="http://schemas.openxmlformats.org/officeDocument/2006/relationships/hyperlink"/><Relationship Id="rId2176" Target="https://www.winddle.com/public/redirect?url=/shipments/93681" TargetMode="External" Type="http://schemas.openxmlformats.org/officeDocument/2006/relationships/hyperlink"/><Relationship Id="rId2177" Target="https://www.winddle.com/public/redirect?url=/contacts/8001" TargetMode="External" Type="http://schemas.openxmlformats.org/officeDocument/2006/relationships/hyperlink"/><Relationship Id="rId2178" Target="https://www.winddle.com/public/redirect?url=/contacts/8014" TargetMode="External" Type="http://schemas.openxmlformats.org/officeDocument/2006/relationships/hyperlink"/><Relationship Id="rId2179" Target="https://www.winddle.com/public/redirect?url=/shipments/93457" TargetMode="External" Type="http://schemas.openxmlformats.org/officeDocument/2006/relationships/hyperlink"/><Relationship Id="rId218" Target="https://www.winddle.com/public/redirect?url=/contacts/8001" TargetMode="External" Type="http://schemas.openxmlformats.org/officeDocument/2006/relationships/hyperlink"/><Relationship Id="rId2180" Target="https://www.winddle.com/public/redirect?url=/contacts/8001" TargetMode="External" Type="http://schemas.openxmlformats.org/officeDocument/2006/relationships/hyperlink"/><Relationship Id="rId2181" Target="https://www.winddle.com/public/redirect?url=/contacts/8014" TargetMode="External" Type="http://schemas.openxmlformats.org/officeDocument/2006/relationships/hyperlink"/><Relationship Id="rId2182" Target="https://www.winddle.com/public/redirect?url=/shipments/94663" TargetMode="External" Type="http://schemas.openxmlformats.org/officeDocument/2006/relationships/hyperlink"/><Relationship Id="rId2183" Target="https://www.winddle.com/public/redirect?url=/contacts/8001" TargetMode="External" Type="http://schemas.openxmlformats.org/officeDocument/2006/relationships/hyperlink"/><Relationship Id="rId2184" Target="https://www.winddle.com/public/redirect?url=/contacts/8014" TargetMode="External" Type="http://schemas.openxmlformats.org/officeDocument/2006/relationships/hyperlink"/><Relationship Id="rId2185" Target="https://www.winddle.com/public/redirect?url=/shipments/93266" TargetMode="External" Type="http://schemas.openxmlformats.org/officeDocument/2006/relationships/hyperlink"/><Relationship Id="rId2186" Target="https://www.winddle.com/public/redirect?url=/contacts/8001" TargetMode="External" Type="http://schemas.openxmlformats.org/officeDocument/2006/relationships/hyperlink"/><Relationship Id="rId2187" Target="https://www.winddle.com/public/redirect?url=/contacts/8014" TargetMode="External" Type="http://schemas.openxmlformats.org/officeDocument/2006/relationships/hyperlink"/><Relationship Id="rId2188" Target="https://www.winddle.com/public/redirect?url=/shipments/93310" TargetMode="External" Type="http://schemas.openxmlformats.org/officeDocument/2006/relationships/hyperlink"/><Relationship Id="rId2189" Target="https://www.winddle.com/public/redirect?url=/contacts/8002" TargetMode="External" Type="http://schemas.openxmlformats.org/officeDocument/2006/relationships/hyperlink"/><Relationship Id="rId219" Target="https://www.winddle.com/public/redirect?url=/contacts/8014" TargetMode="External" Type="http://schemas.openxmlformats.org/officeDocument/2006/relationships/hyperlink"/><Relationship Id="rId2190" Target="https://www.winddle.com/public/redirect?url=/contacts/8014" TargetMode="External" Type="http://schemas.openxmlformats.org/officeDocument/2006/relationships/hyperlink"/><Relationship Id="rId2191" Target="https://www.winddle.com/public/redirect?url=/shipments/94260" TargetMode="External" Type="http://schemas.openxmlformats.org/officeDocument/2006/relationships/hyperlink"/><Relationship Id="rId2192" Target="https://www.winddle.com/public/redirect?url=/contacts/8001" TargetMode="External" Type="http://schemas.openxmlformats.org/officeDocument/2006/relationships/hyperlink"/><Relationship Id="rId2193" Target="https://www.winddle.com/public/redirect?url=/contacts/8014" TargetMode="External" Type="http://schemas.openxmlformats.org/officeDocument/2006/relationships/hyperlink"/><Relationship Id="rId2194" Target="https://www.winddle.com/public/redirect?url=/shipments/91614" TargetMode="External" Type="http://schemas.openxmlformats.org/officeDocument/2006/relationships/hyperlink"/><Relationship Id="rId2195" Target="https://www.winddle.com/public/redirect?url=/contacts/8001" TargetMode="External" Type="http://schemas.openxmlformats.org/officeDocument/2006/relationships/hyperlink"/><Relationship Id="rId2196" Target="https://www.winddle.com/public/redirect?url=/contacts/8014" TargetMode="External" Type="http://schemas.openxmlformats.org/officeDocument/2006/relationships/hyperlink"/><Relationship Id="rId2197" Target="https://www.winddle.com/public/redirect?url=/shipments/91665" TargetMode="External" Type="http://schemas.openxmlformats.org/officeDocument/2006/relationships/hyperlink"/><Relationship Id="rId2198" Target="https://www.winddle.com/public/redirect?url=/contacts/8002" TargetMode="External" Type="http://schemas.openxmlformats.org/officeDocument/2006/relationships/hyperlink"/><Relationship Id="rId2199" Target="https://www.winddle.com/public/redirect?url=/contacts/8014" TargetMode="External" Type="http://schemas.openxmlformats.org/officeDocument/2006/relationships/hyperlink"/><Relationship Id="rId22" Target="https://www.winddle.com/public/redirect?url=/shipments/92762" TargetMode="External" Type="http://schemas.openxmlformats.org/officeDocument/2006/relationships/hyperlink"/><Relationship Id="rId220" Target="https://www.winddle.com/public/redirect?url=/shipments/90758" TargetMode="External" Type="http://schemas.openxmlformats.org/officeDocument/2006/relationships/hyperlink"/><Relationship Id="rId2200" Target="https://www.winddle.com/public/redirect?url=/shipments/91181" TargetMode="External" Type="http://schemas.openxmlformats.org/officeDocument/2006/relationships/hyperlink"/><Relationship Id="rId2201" Target="https://www.winddle.com/public/redirect?url=/contacts/8001" TargetMode="External" Type="http://schemas.openxmlformats.org/officeDocument/2006/relationships/hyperlink"/><Relationship Id="rId2202" Target="https://www.winddle.com/public/redirect?url=/contacts/8014" TargetMode="External" Type="http://schemas.openxmlformats.org/officeDocument/2006/relationships/hyperlink"/><Relationship Id="rId2203" Target="https://www.winddle.com/public/redirect?url=/shipments/94161" TargetMode="External" Type="http://schemas.openxmlformats.org/officeDocument/2006/relationships/hyperlink"/><Relationship Id="rId2204" Target="https://www.winddle.com/public/redirect?url=/contacts/8002" TargetMode="External" Type="http://schemas.openxmlformats.org/officeDocument/2006/relationships/hyperlink"/><Relationship Id="rId2205" Target="https://www.winddle.com/public/redirect?url=/contacts/8014" TargetMode="External" Type="http://schemas.openxmlformats.org/officeDocument/2006/relationships/hyperlink"/><Relationship Id="rId2206" Target="https://www.winddle.com/public/redirect?url=/shipments/91817" TargetMode="External" Type="http://schemas.openxmlformats.org/officeDocument/2006/relationships/hyperlink"/><Relationship Id="rId2207" Target="https://www.winddle.com/public/redirect?url=/contacts/8001" TargetMode="External" Type="http://schemas.openxmlformats.org/officeDocument/2006/relationships/hyperlink"/><Relationship Id="rId2208" Target="https://www.winddle.com/public/redirect?url=/contacts/8014" TargetMode="External" Type="http://schemas.openxmlformats.org/officeDocument/2006/relationships/hyperlink"/><Relationship Id="rId2209" Target="https://www.winddle.com/public/redirect?url=/shipments/93323" TargetMode="External" Type="http://schemas.openxmlformats.org/officeDocument/2006/relationships/hyperlink"/><Relationship Id="rId221" Target="https://www.winddle.com/public/redirect?url=/contacts/8001" TargetMode="External" Type="http://schemas.openxmlformats.org/officeDocument/2006/relationships/hyperlink"/><Relationship Id="rId2210" Target="https://www.winddle.com/public/redirect?url=/contacts/8001" TargetMode="External" Type="http://schemas.openxmlformats.org/officeDocument/2006/relationships/hyperlink"/><Relationship Id="rId2211" Target="https://www.winddle.com/public/redirect?url=/contacts/8014" TargetMode="External" Type="http://schemas.openxmlformats.org/officeDocument/2006/relationships/hyperlink"/><Relationship Id="rId2212" Target="https://www.winddle.com/public/redirect?url=/shipments/91239" TargetMode="External" Type="http://schemas.openxmlformats.org/officeDocument/2006/relationships/hyperlink"/><Relationship Id="rId2213" Target="https://www.winddle.com/public/redirect?url=/contacts/8002" TargetMode="External" Type="http://schemas.openxmlformats.org/officeDocument/2006/relationships/hyperlink"/><Relationship Id="rId2214" Target="https://www.winddle.com/public/redirect?url=/contacts/8014" TargetMode="External" Type="http://schemas.openxmlformats.org/officeDocument/2006/relationships/hyperlink"/><Relationship Id="rId2215" Target="https://www.winddle.com/public/redirect?url=/shipments/94189" TargetMode="External" Type="http://schemas.openxmlformats.org/officeDocument/2006/relationships/hyperlink"/><Relationship Id="rId2216" Target="https://www.winddle.com/public/redirect?url=/contacts/8002" TargetMode="External" Type="http://schemas.openxmlformats.org/officeDocument/2006/relationships/hyperlink"/><Relationship Id="rId2217" Target="https://www.winddle.com/public/redirect?url=/contacts/8014" TargetMode="External" Type="http://schemas.openxmlformats.org/officeDocument/2006/relationships/hyperlink"/><Relationship Id="rId2218" Target="https://www.winddle.com/public/redirect?url=/shipments/93610" TargetMode="External" Type="http://schemas.openxmlformats.org/officeDocument/2006/relationships/hyperlink"/><Relationship Id="rId2219" Target="https://www.winddle.com/public/redirect?url=/contacts/8002" TargetMode="External" Type="http://schemas.openxmlformats.org/officeDocument/2006/relationships/hyperlink"/><Relationship Id="rId222" Target="https://www.winddle.com/public/redirect?url=/contacts/8014" TargetMode="External" Type="http://schemas.openxmlformats.org/officeDocument/2006/relationships/hyperlink"/><Relationship Id="rId2220" Target="https://www.winddle.com/public/redirect?url=/contacts/8014" TargetMode="External" Type="http://schemas.openxmlformats.org/officeDocument/2006/relationships/hyperlink"/><Relationship Id="rId2221" Target="https://www.winddle.com/public/redirect?url=/shipments/91373" TargetMode="External" Type="http://schemas.openxmlformats.org/officeDocument/2006/relationships/hyperlink"/><Relationship Id="rId2222" Target="https://www.winddle.com/public/redirect?url=/contacts/8001" TargetMode="External" Type="http://schemas.openxmlformats.org/officeDocument/2006/relationships/hyperlink"/><Relationship Id="rId2223" Target="https://www.winddle.com/public/redirect?url=/contacts/8014" TargetMode="External" Type="http://schemas.openxmlformats.org/officeDocument/2006/relationships/hyperlink"/><Relationship Id="rId2224" Target="https://www.winddle.com/public/redirect?url=/shipments/92675" TargetMode="External" Type="http://schemas.openxmlformats.org/officeDocument/2006/relationships/hyperlink"/><Relationship Id="rId2225" Target="https://www.winddle.com/public/redirect?url=/contacts/8002" TargetMode="External" Type="http://schemas.openxmlformats.org/officeDocument/2006/relationships/hyperlink"/><Relationship Id="rId2226" Target="https://www.winddle.com/public/redirect?url=/contacts/8014" TargetMode="External" Type="http://schemas.openxmlformats.org/officeDocument/2006/relationships/hyperlink"/><Relationship Id="rId2227" Target="https://www.winddle.com/public/redirect?url=/shipments/93400" TargetMode="External" Type="http://schemas.openxmlformats.org/officeDocument/2006/relationships/hyperlink"/><Relationship Id="rId2228" Target="https://www.winddle.com/public/redirect?url=/contacts/8002" TargetMode="External" Type="http://schemas.openxmlformats.org/officeDocument/2006/relationships/hyperlink"/><Relationship Id="rId2229" Target="https://www.winddle.com/public/redirect?url=/contacts/8014" TargetMode="External" Type="http://schemas.openxmlformats.org/officeDocument/2006/relationships/hyperlink"/><Relationship Id="rId223" Target="https://www.winddle.com/public/redirect?url=/shipments/92040" TargetMode="External" Type="http://schemas.openxmlformats.org/officeDocument/2006/relationships/hyperlink"/><Relationship Id="rId2230" Target="https://www.winddle.com/public/redirect?url=/shipments/94147" TargetMode="External" Type="http://schemas.openxmlformats.org/officeDocument/2006/relationships/hyperlink"/><Relationship Id="rId2231" Target="https://www.winddle.com/public/redirect?url=/contacts/8001" TargetMode="External" Type="http://schemas.openxmlformats.org/officeDocument/2006/relationships/hyperlink"/><Relationship Id="rId2232" Target="https://www.winddle.com/public/redirect?url=/contacts/8014" TargetMode="External" Type="http://schemas.openxmlformats.org/officeDocument/2006/relationships/hyperlink"/><Relationship Id="rId2233" Target="https://www.winddle.com/public/redirect?url=/shipments/90870" TargetMode="External" Type="http://schemas.openxmlformats.org/officeDocument/2006/relationships/hyperlink"/><Relationship Id="rId2234" Target="https://www.winddle.com/public/redirect?url=/contacts/8002" TargetMode="External" Type="http://schemas.openxmlformats.org/officeDocument/2006/relationships/hyperlink"/><Relationship Id="rId2235" Target="https://www.winddle.com/public/redirect?url=/contacts/8014" TargetMode="External" Type="http://schemas.openxmlformats.org/officeDocument/2006/relationships/hyperlink"/><Relationship Id="rId2236" Target="https://www.winddle.com/public/redirect?url=/shipments/94384" TargetMode="External" Type="http://schemas.openxmlformats.org/officeDocument/2006/relationships/hyperlink"/><Relationship Id="rId2237" Target="https://www.winddle.com/public/redirect?url=/contacts/8002" TargetMode="External" Type="http://schemas.openxmlformats.org/officeDocument/2006/relationships/hyperlink"/><Relationship Id="rId2238" Target="https://www.winddle.com/public/redirect?url=/contacts/8014" TargetMode="External" Type="http://schemas.openxmlformats.org/officeDocument/2006/relationships/hyperlink"/><Relationship Id="rId2239" Target="https://www.winddle.com/public/redirect?url=/shipments/94831" TargetMode="External" Type="http://schemas.openxmlformats.org/officeDocument/2006/relationships/hyperlink"/><Relationship Id="rId224" Target="https://www.winddle.com/public/redirect?url=/contacts/8002" TargetMode="External" Type="http://schemas.openxmlformats.org/officeDocument/2006/relationships/hyperlink"/><Relationship Id="rId2240" Target="https://www.winddle.com/public/redirect?url=/contacts/8001" TargetMode="External" Type="http://schemas.openxmlformats.org/officeDocument/2006/relationships/hyperlink"/><Relationship Id="rId2241" Target="https://www.winddle.com/public/redirect?url=/contacts/8014" TargetMode="External" Type="http://schemas.openxmlformats.org/officeDocument/2006/relationships/hyperlink"/><Relationship Id="rId2242" Target="https://www.winddle.com/public/redirect?url=/shipments/94880" TargetMode="External" Type="http://schemas.openxmlformats.org/officeDocument/2006/relationships/hyperlink"/><Relationship Id="rId2243" Target="https://www.winddle.com/public/redirect?url=/contacts/8001" TargetMode="External" Type="http://schemas.openxmlformats.org/officeDocument/2006/relationships/hyperlink"/><Relationship Id="rId2244" Target="https://www.winddle.com/public/redirect?url=/contacts/8014" TargetMode="External" Type="http://schemas.openxmlformats.org/officeDocument/2006/relationships/hyperlink"/><Relationship Id="rId2245" Target="https://www.winddle.com/public/redirect?url=/shipments/91651" TargetMode="External" Type="http://schemas.openxmlformats.org/officeDocument/2006/relationships/hyperlink"/><Relationship Id="rId2246" Target="https://www.winddle.com/public/redirect?url=/contacts/8001" TargetMode="External" Type="http://schemas.openxmlformats.org/officeDocument/2006/relationships/hyperlink"/><Relationship Id="rId2247" Target="https://www.winddle.com/public/redirect?url=/contacts/8014" TargetMode="External" Type="http://schemas.openxmlformats.org/officeDocument/2006/relationships/hyperlink"/><Relationship Id="rId2248" Target="https://www.winddle.com/public/redirect?url=/shipments/90810" TargetMode="External" Type="http://schemas.openxmlformats.org/officeDocument/2006/relationships/hyperlink"/><Relationship Id="rId2249" Target="https://www.winddle.com/public/redirect?url=/contacts/8001" TargetMode="External" Type="http://schemas.openxmlformats.org/officeDocument/2006/relationships/hyperlink"/><Relationship Id="rId225" Target="https://www.winddle.com/public/redirect?url=/contacts/8014" TargetMode="External" Type="http://schemas.openxmlformats.org/officeDocument/2006/relationships/hyperlink"/><Relationship Id="rId2250" Target="https://www.winddle.com/public/redirect?url=/contacts/8014" TargetMode="External" Type="http://schemas.openxmlformats.org/officeDocument/2006/relationships/hyperlink"/><Relationship Id="rId2251" Target="https://www.winddle.com/public/redirect?url=/shipments/90706" TargetMode="External" Type="http://schemas.openxmlformats.org/officeDocument/2006/relationships/hyperlink"/><Relationship Id="rId2252" Target="https://www.winddle.com/public/redirect?url=/contacts/8002" TargetMode="External" Type="http://schemas.openxmlformats.org/officeDocument/2006/relationships/hyperlink"/><Relationship Id="rId2253" Target="https://www.winddle.com/public/redirect?url=/contacts/8014" TargetMode="External" Type="http://schemas.openxmlformats.org/officeDocument/2006/relationships/hyperlink"/><Relationship Id="rId2254" Target="https://www.winddle.com/public/redirect?url=/shipments/90442" TargetMode="External" Type="http://schemas.openxmlformats.org/officeDocument/2006/relationships/hyperlink"/><Relationship Id="rId2255" Target="https://www.winddle.com/public/redirect?url=/contacts/8001" TargetMode="External" Type="http://schemas.openxmlformats.org/officeDocument/2006/relationships/hyperlink"/><Relationship Id="rId2256" Target="https://www.winddle.com/public/redirect?url=/contacts/8015" TargetMode="External" Type="http://schemas.openxmlformats.org/officeDocument/2006/relationships/hyperlink"/><Relationship Id="rId2257" Target="https://www.winddle.com/public/redirect?url=/shipments/91611" TargetMode="External" Type="http://schemas.openxmlformats.org/officeDocument/2006/relationships/hyperlink"/><Relationship Id="rId2258" Target="https://www.winddle.com/public/redirect?url=/contacts/8002" TargetMode="External" Type="http://schemas.openxmlformats.org/officeDocument/2006/relationships/hyperlink"/><Relationship Id="rId2259" Target="https://www.winddle.com/public/redirect?url=/contacts/8014" TargetMode="External" Type="http://schemas.openxmlformats.org/officeDocument/2006/relationships/hyperlink"/><Relationship Id="rId226" Target="https://www.winddle.com/public/redirect?url=/shipments/90402" TargetMode="External" Type="http://schemas.openxmlformats.org/officeDocument/2006/relationships/hyperlink"/><Relationship Id="rId2260" Target="https://www.winddle.com/public/redirect?url=/shipments/92738" TargetMode="External" Type="http://schemas.openxmlformats.org/officeDocument/2006/relationships/hyperlink"/><Relationship Id="rId2261" Target="https://www.winddle.com/public/redirect?url=/contacts/8002" TargetMode="External" Type="http://schemas.openxmlformats.org/officeDocument/2006/relationships/hyperlink"/><Relationship Id="rId2262" Target="https://www.winddle.com/public/redirect?url=/contacts/8014" TargetMode="External" Type="http://schemas.openxmlformats.org/officeDocument/2006/relationships/hyperlink"/><Relationship Id="rId2263" Target="https://www.winddle.com/public/redirect?url=/shipments/92092" TargetMode="External" Type="http://schemas.openxmlformats.org/officeDocument/2006/relationships/hyperlink"/><Relationship Id="rId2264" Target="https://www.winddle.com/public/redirect?url=/contacts/8001" TargetMode="External" Type="http://schemas.openxmlformats.org/officeDocument/2006/relationships/hyperlink"/><Relationship Id="rId2265" Target="https://www.winddle.com/public/redirect?url=/contacts/8014" TargetMode="External" Type="http://schemas.openxmlformats.org/officeDocument/2006/relationships/hyperlink"/><Relationship Id="rId2266" Target="https://www.winddle.com/public/redirect?url=/shipments/92090" TargetMode="External" Type="http://schemas.openxmlformats.org/officeDocument/2006/relationships/hyperlink"/><Relationship Id="rId2267" Target="https://www.winddle.com/public/redirect?url=/contacts/8002" TargetMode="External" Type="http://schemas.openxmlformats.org/officeDocument/2006/relationships/hyperlink"/><Relationship Id="rId2268" Target="https://www.winddle.com/public/redirect?url=/contacts/8014" TargetMode="External" Type="http://schemas.openxmlformats.org/officeDocument/2006/relationships/hyperlink"/><Relationship Id="rId2269" Target="https://www.winddle.com/public/redirect?url=/shipments/94065" TargetMode="External" Type="http://schemas.openxmlformats.org/officeDocument/2006/relationships/hyperlink"/><Relationship Id="rId227" Target="https://www.winddle.com/public/redirect?url=/contacts/8002" TargetMode="External" Type="http://schemas.openxmlformats.org/officeDocument/2006/relationships/hyperlink"/><Relationship Id="rId2270" Target="https://www.winddle.com/public/redirect?url=/contacts/8002" TargetMode="External" Type="http://schemas.openxmlformats.org/officeDocument/2006/relationships/hyperlink"/><Relationship Id="rId2271" Target="https://www.winddle.com/public/redirect?url=/contacts/8014" TargetMode="External" Type="http://schemas.openxmlformats.org/officeDocument/2006/relationships/hyperlink"/><Relationship Id="rId2272" Target="https://www.winddle.com/public/redirect?url=/shipments/91655" TargetMode="External" Type="http://schemas.openxmlformats.org/officeDocument/2006/relationships/hyperlink"/><Relationship Id="rId2273" Target="https://www.winddle.com/public/redirect?url=/contacts/8002" TargetMode="External" Type="http://schemas.openxmlformats.org/officeDocument/2006/relationships/hyperlink"/><Relationship Id="rId2274" Target="https://www.winddle.com/public/redirect?url=/contacts/8010" TargetMode="External" Type="http://schemas.openxmlformats.org/officeDocument/2006/relationships/hyperlink"/><Relationship Id="rId2275" Target="https://www.winddle.com/public/redirect?url=/shipments/89595" TargetMode="External" Type="http://schemas.openxmlformats.org/officeDocument/2006/relationships/hyperlink"/><Relationship Id="rId2276" Target="https://www.winddle.com/public/redirect?url=/contacts/8001" TargetMode="External" Type="http://schemas.openxmlformats.org/officeDocument/2006/relationships/hyperlink"/><Relationship Id="rId2277" Target="https://www.winddle.com/public/redirect?url=/contacts/8015" TargetMode="External" Type="http://schemas.openxmlformats.org/officeDocument/2006/relationships/hyperlink"/><Relationship Id="rId2278" Target="https://www.winddle.com/public/redirect?url=/shipments/93974" TargetMode="External" Type="http://schemas.openxmlformats.org/officeDocument/2006/relationships/hyperlink"/><Relationship Id="rId2279" Target="https://www.winddle.com/public/redirect?url=/contacts/8001" TargetMode="External" Type="http://schemas.openxmlformats.org/officeDocument/2006/relationships/hyperlink"/><Relationship Id="rId228" Target="https://www.winddle.com/public/redirect?url=/contacts/8014" TargetMode="External" Type="http://schemas.openxmlformats.org/officeDocument/2006/relationships/hyperlink"/><Relationship Id="rId2280" Target="https://www.winddle.com/public/redirect?url=/contacts/8015" TargetMode="External" Type="http://schemas.openxmlformats.org/officeDocument/2006/relationships/hyperlink"/><Relationship Id="rId2281" Target="https://www.winddle.com/public/redirect?url=/shipments/93796" TargetMode="External" Type="http://schemas.openxmlformats.org/officeDocument/2006/relationships/hyperlink"/><Relationship Id="rId2282" Target="https://www.winddle.com/public/redirect?url=/contacts/8002" TargetMode="External" Type="http://schemas.openxmlformats.org/officeDocument/2006/relationships/hyperlink"/><Relationship Id="rId2283" Target="https://www.winddle.com/public/redirect?url=/contacts/8014" TargetMode="External" Type="http://schemas.openxmlformats.org/officeDocument/2006/relationships/hyperlink"/><Relationship Id="rId2284" Target="https://www.winddle.com/public/redirect?url=/shipments/94570" TargetMode="External" Type="http://schemas.openxmlformats.org/officeDocument/2006/relationships/hyperlink"/><Relationship Id="rId2285" Target="https://www.winddle.com/public/redirect?url=/contacts/8002" TargetMode="External" Type="http://schemas.openxmlformats.org/officeDocument/2006/relationships/hyperlink"/><Relationship Id="rId2286" Target="https://www.winddle.com/public/redirect?url=/contacts/8014" TargetMode="External" Type="http://schemas.openxmlformats.org/officeDocument/2006/relationships/hyperlink"/><Relationship Id="rId2287" Target="https://www.winddle.com/public/redirect?url=/shipments/92106" TargetMode="External" Type="http://schemas.openxmlformats.org/officeDocument/2006/relationships/hyperlink"/><Relationship Id="rId2288" Target="https://www.winddle.com/public/redirect?url=/contacts/8002" TargetMode="External" Type="http://schemas.openxmlformats.org/officeDocument/2006/relationships/hyperlink"/><Relationship Id="rId2289" Target="https://www.winddle.com/public/redirect?url=/contacts/8010" TargetMode="External" Type="http://schemas.openxmlformats.org/officeDocument/2006/relationships/hyperlink"/><Relationship Id="rId229" Target="https://www.winddle.com/public/redirect?url=/shipments/93711" TargetMode="External" Type="http://schemas.openxmlformats.org/officeDocument/2006/relationships/hyperlink"/><Relationship Id="rId2290" Target="https://www.winddle.com/public/redirect?url=/shipments/90932" TargetMode="External" Type="http://schemas.openxmlformats.org/officeDocument/2006/relationships/hyperlink"/><Relationship Id="rId2291" Target="https://www.winddle.com/public/redirect?url=/contacts/8002" TargetMode="External" Type="http://schemas.openxmlformats.org/officeDocument/2006/relationships/hyperlink"/><Relationship Id="rId2292" Target="https://www.winddle.com/public/redirect?url=/contacts/8014" TargetMode="External" Type="http://schemas.openxmlformats.org/officeDocument/2006/relationships/hyperlink"/><Relationship Id="rId2293" Target="https://www.winddle.com/public/redirect?url=/shipments/91798" TargetMode="External" Type="http://schemas.openxmlformats.org/officeDocument/2006/relationships/hyperlink"/><Relationship Id="rId2294" Target="https://www.winddle.com/public/redirect?url=/contacts/8001" TargetMode="External" Type="http://schemas.openxmlformats.org/officeDocument/2006/relationships/hyperlink"/><Relationship Id="rId2295" Target="https://www.winddle.com/public/redirect?url=/contacts/8014" TargetMode="External" Type="http://schemas.openxmlformats.org/officeDocument/2006/relationships/hyperlink"/><Relationship Id="rId2296" Target="https://www.winddle.com/public/redirect?url=/shipments/91143" TargetMode="External" Type="http://schemas.openxmlformats.org/officeDocument/2006/relationships/hyperlink"/><Relationship Id="rId2297" Target="https://www.winddle.com/public/redirect?url=/contacts/8001" TargetMode="External" Type="http://schemas.openxmlformats.org/officeDocument/2006/relationships/hyperlink"/><Relationship Id="rId2298" Target="https://www.winddle.com/public/redirect?url=/contacts/8015" TargetMode="External" Type="http://schemas.openxmlformats.org/officeDocument/2006/relationships/hyperlink"/><Relationship Id="rId2299" Target="https://www.winddle.com/public/redirect?url=/shipments/91285" TargetMode="External" Type="http://schemas.openxmlformats.org/officeDocument/2006/relationships/hyperlink"/><Relationship Id="rId23" Target="https://www.winddle.com/public/redirect?url=/contacts/8002" TargetMode="External" Type="http://schemas.openxmlformats.org/officeDocument/2006/relationships/hyperlink"/><Relationship Id="rId230" Target="https://www.winddle.com/public/redirect?url=/contacts/8002" TargetMode="External" Type="http://schemas.openxmlformats.org/officeDocument/2006/relationships/hyperlink"/><Relationship Id="rId2300" Target="https://www.winddle.com/public/redirect?url=/contacts/8001" TargetMode="External" Type="http://schemas.openxmlformats.org/officeDocument/2006/relationships/hyperlink"/><Relationship Id="rId2301" Target="https://www.winddle.com/public/redirect?url=/contacts/8015" TargetMode="External" Type="http://schemas.openxmlformats.org/officeDocument/2006/relationships/hyperlink"/><Relationship Id="rId2302" Target="https://www.winddle.com/public/redirect?url=/shipments/93691" TargetMode="External" Type="http://schemas.openxmlformats.org/officeDocument/2006/relationships/hyperlink"/><Relationship Id="rId2303" Target="https://www.winddle.com/public/redirect?url=/contacts/8001" TargetMode="External" Type="http://schemas.openxmlformats.org/officeDocument/2006/relationships/hyperlink"/><Relationship Id="rId2304" Target="https://www.winddle.com/public/redirect?url=/contacts/8014" TargetMode="External" Type="http://schemas.openxmlformats.org/officeDocument/2006/relationships/hyperlink"/><Relationship Id="rId2305" Target="https://www.winddle.com/public/redirect?url=/shipments/94076" TargetMode="External" Type="http://schemas.openxmlformats.org/officeDocument/2006/relationships/hyperlink"/><Relationship Id="rId2306" Target="https://www.winddle.com/public/redirect?url=/contacts/8002" TargetMode="External" Type="http://schemas.openxmlformats.org/officeDocument/2006/relationships/hyperlink"/><Relationship Id="rId2307" Target="https://www.winddle.com/public/redirect?url=/contacts/8014" TargetMode="External" Type="http://schemas.openxmlformats.org/officeDocument/2006/relationships/hyperlink"/><Relationship Id="rId2308" Target="https://www.winddle.com/public/redirect?url=/shipments/91666" TargetMode="External" Type="http://schemas.openxmlformats.org/officeDocument/2006/relationships/hyperlink"/><Relationship Id="rId2309" Target="https://www.winddle.com/public/redirect?url=/contacts/8001" TargetMode="External" Type="http://schemas.openxmlformats.org/officeDocument/2006/relationships/hyperlink"/><Relationship Id="rId231" Target="https://www.winddle.com/public/redirect?url=/contacts/8014" TargetMode="External" Type="http://schemas.openxmlformats.org/officeDocument/2006/relationships/hyperlink"/><Relationship Id="rId2310" Target="https://www.winddle.com/public/redirect?url=/contacts/8015" TargetMode="External" Type="http://schemas.openxmlformats.org/officeDocument/2006/relationships/hyperlink"/><Relationship Id="rId2311" Target="https://www.winddle.com/public/redirect?url=/shipments/90709" TargetMode="External" Type="http://schemas.openxmlformats.org/officeDocument/2006/relationships/hyperlink"/><Relationship Id="rId2312" Target="https://www.winddle.com/public/redirect?url=/contacts/8001" TargetMode="External" Type="http://schemas.openxmlformats.org/officeDocument/2006/relationships/hyperlink"/><Relationship Id="rId2313" Target="https://www.winddle.com/public/redirect?url=/contacts/8014" TargetMode="External" Type="http://schemas.openxmlformats.org/officeDocument/2006/relationships/hyperlink"/><Relationship Id="rId2314" Target="https://www.winddle.com/public/redirect?url=/shipments/94137" TargetMode="External" Type="http://schemas.openxmlformats.org/officeDocument/2006/relationships/hyperlink"/><Relationship Id="rId2315" Target="https://www.winddle.com/public/redirect?url=/contacts/8001" TargetMode="External" Type="http://schemas.openxmlformats.org/officeDocument/2006/relationships/hyperlink"/><Relationship Id="rId2316" Target="https://www.winddle.com/public/redirect?url=/contacts/8014" TargetMode="External" Type="http://schemas.openxmlformats.org/officeDocument/2006/relationships/hyperlink"/><Relationship Id="rId2317" Target="https://www.winddle.com/public/redirect?url=/shipments/91402" TargetMode="External" Type="http://schemas.openxmlformats.org/officeDocument/2006/relationships/hyperlink"/><Relationship Id="rId2318" Target="https://www.winddle.com/public/redirect?url=/contacts/8001" TargetMode="External" Type="http://schemas.openxmlformats.org/officeDocument/2006/relationships/hyperlink"/><Relationship Id="rId2319" Target="https://www.winddle.com/public/redirect?url=/contacts/8014" TargetMode="External" Type="http://schemas.openxmlformats.org/officeDocument/2006/relationships/hyperlink"/><Relationship Id="rId232" Target="https://www.winddle.com/public/redirect?url=/shipments/89661" TargetMode="External" Type="http://schemas.openxmlformats.org/officeDocument/2006/relationships/hyperlink"/><Relationship Id="rId2320" Target="https://www.winddle.com/public/redirect?url=/shipments/89404" TargetMode="External" Type="http://schemas.openxmlformats.org/officeDocument/2006/relationships/hyperlink"/><Relationship Id="rId2321" Target="https://www.winddle.com/public/redirect?url=/contacts/8001" TargetMode="External" Type="http://schemas.openxmlformats.org/officeDocument/2006/relationships/hyperlink"/><Relationship Id="rId2322" Target="https://www.winddle.com/public/redirect?url=/contacts/8015" TargetMode="External" Type="http://schemas.openxmlformats.org/officeDocument/2006/relationships/hyperlink"/><Relationship Id="rId2323" Target="https://www.winddle.com/public/redirect?url=/shipments/89643" TargetMode="External" Type="http://schemas.openxmlformats.org/officeDocument/2006/relationships/hyperlink"/><Relationship Id="rId2324" Target="https://www.winddle.com/public/redirect?url=/contacts/8001" TargetMode="External" Type="http://schemas.openxmlformats.org/officeDocument/2006/relationships/hyperlink"/><Relationship Id="rId2325" Target="https://www.winddle.com/public/redirect?url=/contacts/8015" TargetMode="External" Type="http://schemas.openxmlformats.org/officeDocument/2006/relationships/hyperlink"/><Relationship Id="rId2326" Target="https://www.winddle.com/public/redirect?url=/shipments/91923" TargetMode="External" Type="http://schemas.openxmlformats.org/officeDocument/2006/relationships/hyperlink"/><Relationship Id="rId2327" Target="https://www.winddle.com/public/redirect?url=/contacts/8001" TargetMode="External" Type="http://schemas.openxmlformats.org/officeDocument/2006/relationships/hyperlink"/><Relationship Id="rId2328" Target="https://www.winddle.com/public/redirect?url=/contacts/8014" TargetMode="External" Type="http://schemas.openxmlformats.org/officeDocument/2006/relationships/hyperlink"/><Relationship Id="rId2329" Target="https://www.winddle.com/public/redirect?url=/shipments/94886" TargetMode="External" Type="http://schemas.openxmlformats.org/officeDocument/2006/relationships/hyperlink"/><Relationship Id="rId233" Target="https://www.winddle.com/public/redirect?url=/contacts/8001" TargetMode="External" Type="http://schemas.openxmlformats.org/officeDocument/2006/relationships/hyperlink"/><Relationship Id="rId2330" Target="https://www.winddle.com/public/redirect?url=/contacts/8001" TargetMode="External" Type="http://schemas.openxmlformats.org/officeDocument/2006/relationships/hyperlink"/><Relationship Id="rId2331" Target="https://www.winddle.com/public/redirect?url=/contacts/8014" TargetMode="External" Type="http://schemas.openxmlformats.org/officeDocument/2006/relationships/hyperlink"/><Relationship Id="rId2332" Target="https://www.winddle.com/public/redirect?url=/shipments/93268" TargetMode="External" Type="http://schemas.openxmlformats.org/officeDocument/2006/relationships/hyperlink"/><Relationship Id="rId2333" Target="https://www.winddle.com/public/redirect?url=/contacts/8001" TargetMode="External" Type="http://schemas.openxmlformats.org/officeDocument/2006/relationships/hyperlink"/><Relationship Id="rId2334" Target="https://www.winddle.com/public/redirect?url=/contacts/8014" TargetMode="External" Type="http://schemas.openxmlformats.org/officeDocument/2006/relationships/hyperlink"/><Relationship Id="rId2335" Target="https://www.winddle.com/public/redirect?url=/shipments/93901" TargetMode="External" Type="http://schemas.openxmlformats.org/officeDocument/2006/relationships/hyperlink"/><Relationship Id="rId2336" Target="https://www.winddle.com/public/redirect?url=/contacts/8001" TargetMode="External" Type="http://schemas.openxmlformats.org/officeDocument/2006/relationships/hyperlink"/><Relationship Id="rId2337" Target="https://www.winddle.com/public/redirect?url=/contacts/8015" TargetMode="External" Type="http://schemas.openxmlformats.org/officeDocument/2006/relationships/hyperlink"/><Relationship Id="rId2338" Target="https://www.winddle.com/public/redirect?url=/shipments/91169" TargetMode="External" Type="http://schemas.openxmlformats.org/officeDocument/2006/relationships/hyperlink"/><Relationship Id="rId2339" Target="https://www.winddle.com/public/redirect?url=/contacts/8001" TargetMode="External" Type="http://schemas.openxmlformats.org/officeDocument/2006/relationships/hyperlink"/><Relationship Id="rId234" Target="https://www.winddle.com/public/redirect?url=/contacts/8014" TargetMode="External" Type="http://schemas.openxmlformats.org/officeDocument/2006/relationships/hyperlink"/><Relationship Id="rId2340" Target="https://www.winddle.com/public/redirect?url=/contacts/8015" TargetMode="External" Type="http://schemas.openxmlformats.org/officeDocument/2006/relationships/hyperlink"/><Relationship Id="rId2341" Target="https://www.winddle.com/public/redirect?url=/shipments/93898" TargetMode="External" Type="http://schemas.openxmlformats.org/officeDocument/2006/relationships/hyperlink"/><Relationship Id="rId2342" Target="https://www.winddle.com/public/redirect?url=/contacts/8002" TargetMode="External" Type="http://schemas.openxmlformats.org/officeDocument/2006/relationships/hyperlink"/><Relationship Id="rId2343" Target="https://www.winddle.com/public/redirect?url=/contacts/8014" TargetMode="External" Type="http://schemas.openxmlformats.org/officeDocument/2006/relationships/hyperlink"/><Relationship Id="rId2344" Target="https://www.winddle.com/public/redirect?url=/shipments/93557" TargetMode="External" Type="http://schemas.openxmlformats.org/officeDocument/2006/relationships/hyperlink"/><Relationship Id="rId2345" Target="https://www.winddle.com/public/redirect?url=/contacts/8002" TargetMode="External" Type="http://schemas.openxmlformats.org/officeDocument/2006/relationships/hyperlink"/><Relationship Id="rId2346" Target="https://www.winddle.com/public/redirect?url=/contacts/8014" TargetMode="External" Type="http://schemas.openxmlformats.org/officeDocument/2006/relationships/hyperlink"/><Relationship Id="rId2347" Target="https://www.winddle.com/public/redirect?url=/shipments/91299" TargetMode="External" Type="http://schemas.openxmlformats.org/officeDocument/2006/relationships/hyperlink"/><Relationship Id="rId2348" Target="https://www.winddle.com/public/redirect?url=/contacts/8001" TargetMode="External" Type="http://schemas.openxmlformats.org/officeDocument/2006/relationships/hyperlink"/><Relationship Id="rId2349" Target="https://www.winddle.com/public/redirect?url=/contacts/8015" TargetMode="External" Type="http://schemas.openxmlformats.org/officeDocument/2006/relationships/hyperlink"/><Relationship Id="rId235" Target="https://www.winddle.com/public/redirect?url=/shipments/92141" TargetMode="External" Type="http://schemas.openxmlformats.org/officeDocument/2006/relationships/hyperlink"/><Relationship Id="rId2350" Target="https://www.winddle.com/public/redirect?url=/shipments/92280" TargetMode="External" Type="http://schemas.openxmlformats.org/officeDocument/2006/relationships/hyperlink"/><Relationship Id="rId2351" Target="https://www.winddle.com/public/redirect?url=/contacts/8002" TargetMode="External" Type="http://schemas.openxmlformats.org/officeDocument/2006/relationships/hyperlink"/><Relationship Id="rId2352" Target="https://www.winddle.com/public/redirect?url=/contacts/8014" TargetMode="External" Type="http://schemas.openxmlformats.org/officeDocument/2006/relationships/hyperlink"/><Relationship Id="rId2353" Target="https://www.winddle.com/public/redirect?url=/shipments/94700" TargetMode="External" Type="http://schemas.openxmlformats.org/officeDocument/2006/relationships/hyperlink"/><Relationship Id="rId2354" Target="https://www.winddle.com/public/redirect?url=/contacts/8001" TargetMode="External" Type="http://schemas.openxmlformats.org/officeDocument/2006/relationships/hyperlink"/><Relationship Id="rId2355" Target="https://www.winddle.com/public/redirect?url=/contacts/8014" TargetMode="External" Type="http://schemas.openxmlformats.org/officeDocument/2006/relationships/hyperlink"/><Relationship Id="rId2356" Target="https://www.winddle.com/public/redirect?url=/shipments/93736" TargetMode="External" Type="http://schemas.openxmlformats.org/officeDocument/2006/relationships/hyperlink"/><Relationship Id="rId2357" Target="https://www.winddle.com/public/redirect?url=/contacts/8001" TargetMode="External" Type="http://schemas.openxmlformats.org/officeDocument/2006/relationships/hyperlink"/><Relationship Id="rId2358" Target="https://www.winddle.com/public/redirect?url=/contacts/8014" TargetMode="External" Type="http://schemas.openxmlformats.org/officeDocument/2006/relationships/hyperlink"/><Relationship Id="rId2359" Target="https://www.winddle.com/public/redirect?url=/shipments/92884" TargetMode="External" Type="http://schemas.openxmlformats.org/officeDocument/2006/relationships/hyperlink"/><Relationship Id="rId236" Target="https://www.winddle.com/public/redirect?url=/contacts/8002" TargetMode="External" Type="http://schemas.openxmlformats.org/officeDocument/2006/relationships/hyperlink"/><Relationship Id="rId2360" Target="https://www.winddle.com/public/redirect?url=/contacts/8002" TargetMode="External" Type="http://schemas.openxmlformats.org/officeDocument/2006/relationships/hyperlink"/><Relationship Id="rId2361" Target="https://www.winddle.com/public/redirect?url=/contacts/8014" TargetMode="External" Type="http://schemas.openxmlformats.org/officeDocument/2006/relationships/hyperlink"/><Relationship Id="rId2362" Target="https://www.winddle.com/public/redirect?url=/shipments/94811" TargetMode="External" Type="http://schemas.openxmlformats.org/officeDocument/2006/relationships/hyperlink"/><Relationship Id="rId2363" Target="https://www.winddle.com/public/redirect?url=/contacts/8001" TargetMode="External" Type="http://schemas.openxmlformats.org/officeDocument/2006/relationships/hyperlink"/><Relationship Id="rId2364" Target="https://www.winddle.com/public/redirect?url=/contacts/8014" TargetMode="External" Type="http://schemas.openxmlformats.org/officeDocument/2006/relationships/hyperlink"/><Relationship Id="rId2365" Target="https://www.winddle.com/public/redirect?url=/shipments/92632" TargetMode="External" Type="http://schemas.openxmlformats.org/officeDocument/2006/relationships/hyperlink"/><Relationship Id="rId2366" Target="https://www.winddle.com/public/redirect?url=/contacts/8001" TargetMode="External" Type="http://schemas.openxmlformats.org/officeDocument/2006/relationships/hyperlink"/><Relationship Id="rId2367" Target="https://www.winddle.com/public/redirect?url=/contacts/8014" TargetMode="External" Type="http://schemas.openxmlformats.org/officeDocument/2006/relationships/hyperlink"/><Relationship Id="rId2368" Target="https://www.winddle.com/public/redirect?url=/shipments/91622" TargetMode="External" Type="http://schemas.openxmlformats.org/officeDocument/2006/relationships/hyperlink"/><Relationship Id="rId2369" Target="https://www.winddle.com/public/redirect?url=/contacts/8001" TargetMode="External" Type="http://schemas.openxmlformats.org/officeDocument/2006/relationships/hyperlink"/><Relationship Id="rId237" Target="https://www.winddle.com/public/redirect?url=/contacts/8014" TargetMode="External" Type="http://schemas.openxmlformats.org/officeDocument/2006/relationships/hyperlink"/><Relationship Id="rId2370" Target="https://www.winddle.com/public/redirect?url=/contacts/8015" TargetMode="External" Type="http://schemas.openxmlformats.org/officeDocument/2006/relationships/hyperlink"/><Relationship Id="rId2371" Target="https://www.winddle.com/public/redirect?url=/shipments/94041" TargetMode="External" Type="http://schemas.openxmlformats.org/officeDocument/2006/relationships/hyperlink"/><Relationship Id="rId2372" Target="https://www.winddle.com/public/redirect?url=/contacts/8001" TargetMode="External" Type="http://schemas.openxmlformats.org/officeDocument/2006/relationships/hyperlink"/><Relationship Id="rId2373" Target="https://www.winddle.com/public/redirect?url=/contacts/8014" TargetMode="External" Type="http://schemas.openxmlformats.org/officeDocument/2006/relationships/hyperlink"/><Relationship Id="rId2374" Target="https://www.winddle.com/public/redirect?url=/shipments/90755" TargetMode="External" Type="http://schemas.openxmlformats.org/officeDocument/2006/relationships/hyperlink"/><Relationship Id="rId2375" Target="https://www.winddle.com/public/redirect?url=/contacts/8001" TargetMode="External" Type="http://schemas.openxmlformats.org/officeDocument/2006/relationships/hyperlink"/><Relationship Id="rId2376" Target="https://www.winddle.com/public/redirect?url=/contacts/8014" TargetMode="External" Type="http://schemas.openxmlformats.org/officeDocument/2006/relationships/hyperlink"/><Relationship Id="rId2377" Target="https://www.winddle.com/public/redirect?url=/shipments/90788" TargetMode="External" Type="http://schemas.openxmlformats.org/officeDocument/2006/relationships/hyperlink"/><Relationship Id="rId2378" Target="https://www.winddle.com/public/redirect?url=/contacts/8001" TargetMode="External" Type="http://schemas.openxmlformats.org/officeDocument/2006/relationships/hyperlink"/><Relationship Id="rId2379" Target="https://www.winddle.com/public/redirect?url=/contacts/8014" TargetMode="External" Type="http://schemas.openxmlformats.org/officeDocument/2006/relationships/hyperlink"/><Relationship Id="rId238" Target="https://www.winddle.com/public/redirect?url=/shipments/94027" TargetMode="External" Type="http://schemas.openxmlformats.org/officeDocument/2006/relationships/hyperlink"/><Relationship Id="rId2380" Target="https://www.winddle.com/public/redirect?url=/shipments/89984" TargetMode="External" Type="http://schemas.openxmlformats.org/officeDocument/2006/relationships/hyperlink"/><Relationship Id="rId2381" Target="https://www.winddle.com/public/redirect?url=/contacts/8001" TargetMode="External" Type="http://schemas.openxmlformats.org/officeDocument/2006/relationships/hyperlink"/><Relationship Id="rId2382" Target="https://www.winddle.com/public/redirect?url=/contacts/8015" TargetMode="External" Type="http://schemas.openxmlformats.org/officeDocument/2006/relationships/hyperlink"/><Relationship Id="rId2383" Target="https://www.winddle.com/public/redirect?url=/shipments/90558" TargetMode="External" Type="http://schemas.openxmlformats.org/officeDocument/2006/relationships/hyperlink"/><Relationship Id="rId2384" Target="https://www.winddle.com/public/redirect?url=/contacts/8002" TargetMode="External" Type="http://schemas.openxmlformats.org/officeDocument/2006/relationships/hyperlink"/><Relationship Id="rId2385" Target="https://www.winddle.com/public/redirect?url=/contacts/8014" TargetMode="External" Type="http://schemas.openxmlformats.org/officeDocument/2006/relationships/hyperlink"/><Relationship Id="rId2386" Target="https://www.winddle.com/public/redirect?url=/shipments/90197" TargetMode="External" Type="http://schemas.openxmlformats.org/officeDocument/2006/relationships/hyperlink"/><Relationship Id="rId2387" Target="https://www.winddle.com/public/redirect?url=/contacts/8001" TargetMode="External" Type="http://schemas.openxmlformats.org/officeDocument/2006/relationships/hyperlink"/><Relationship Id="rId2388" Target="https://www.winddle.com/public/redirect?url=/contacts/8015" TargetMode="External" Type="http://schemas.openxmlformats.org/officeDocument/2006/relationships/hyperlink"/><Relationship Id="rId2389" Target="https://www.winddle.com/public/redirect?url=/shipments/90677" TargetMode="External" Type="http://schemas.openxmlformats.org/officeDocument/2006/relationships/hyperlink"/><Relationship Id="rId239" Target="https://www.winddle.com/public/redirect?url=/contacts/8001" TargetMode="External" Type="http://schemas.openxmlformats.org/officeDocument/2006/relationships/hyperlink"/><Relationship Id="rId2390" Target="https://www.winddle.com/public/redirect?url=/contacts/8001" TargetMode="External" Type="http://schemas.openxmlformats.org/officeDocument/2006/relationships/hyperlink"/><Relationship Id="rId2391" Target="https://www.winddle.com/public/redirect?url=/contacts/8015" TargetMode="External" Type="http://schemas.openxmlformats.org/officeDocument/2006/relationships/hyperlink"/><Relationship Id="rId2392" Target="https://www.winddle.com/public/redirect?url=/shipments/91226" TargetMode="External" Type="http://schemas.openxmlformats.org/officeDocument/2006/relationships/hyperlink"/><Relationship Id="rId2393" Target="https://www.winddle.com/public/redirect?url=/contacts/8002" TargetMode="External" Type="http://schemas.openxmlformats.org/officeDocument/2006/relationships/hyperlink"/><Relationship Id="rId2394" Target="https://www.winddle.com/public/redirect?url=/contacts/8014" TargetMode="External" Type="http://schemas.openxmlformats.org/officeDocument/2006/relationships/hyperlink"/><Relationship Id="rId2395" Target="https://www.winddle.com/public/redirect?url=/shipments/91581" TargetMode="External" Type="http://schemas.openxmlformats.org/officeDocument/2006/relationships/hyperlink"/><Relationship Id="rId2396" Target="https://www.winddle.com/public/redirect?url=/contacts/8002" TargetMode="External" Type="http://schemas.openxmlformats.org/officeDocument/2006/relationships/hyperlink"/><Relationship Id="rId2397" Target="https://www.winddle.com/public/redirect?url=/contacts/8014" TargetMode="External" Type="http://schemas.openxmlformats.org/officeDocument/2006/relationships/hyperlink"/><Relationship Id="rId2398" Target="https://www.winddle.com/public/redirect?url=/shipments/91668" TargetMode="External" Type="http://schemas.openxmlformats.org/officeDocument/2006/relationships/hyperlink"/><Relationship Id="rId2399" Target="https://www.winddle.com/public/redirect?url=/contacts/8001" TargetMode="External" Type="http://schemas.openxmlformats.org/officeDocument/2006/relationships/hyperlink"/><Relationship Id="rId24" Target="https://www.winddle.com/public/redirect?url=/contacts/8014" TargetMode="External" Type="http://schemas.openxmlformats.org/officeDocument/2006/relationships/hyperlink"/><Relationship Id="rId240" Target="https://www.winddle.com/public/redirect?url=/contacts/8014" TargetMode="External" Type="http://schemas.openxmlformats.org/officeDocument/2006/relationships/hyperlink"/><Relationship Id="rId2400" Target="https://www.winddle.com/public/redirect?url=/contacts/8015" TargetMode="External" Type="http://schemas.openxmlformats.org/officeDocument/2006/relationships/hyperlink"/><Relationship Id="rId2401" Target="https://www.winddle.com/public/redirect?url=/shipments/93519" TargetMode="External" Type="http://schemas.openxmlformats.org/officeDocument/2006/relationships/hyperlink"/><Relationship Id="rId2402" Target="https://www.winddle.com/public/redirect?url=/contacts/8002" TargetMode="External" Type="http://schemas.openxmlformats.org/officeDocument/2006/relationships/hyperlink"/><Relationship Id="rId2403" Target="https://www.winddle.com/public/redirect?url=/contacts/8014" TargetMode="External" Type="http://schemas.openxmlformats.org/officeDocument/2006/relationships/hyperlink"/><Relationship Id="rId2404" Target="https://www.winddle.com/public/redirect?url=/shipments/94554" TargetMode="External" Type="http://schemas.openxmlformats.org/officeDocument/2006/relationships/hyperlink"/><Relationship Id="rId2405" Target="https://www.winddle.com/public/redirect?url=/contacts/8001" TargetMode="External" Type="http://schemas.openxmlformats.org/officeDocument/2006/relationships/hyperlink"/><Relationship Id="rId2406" Target="https://www.winddle.com/public/redirect?url=/contacts/8014" TargetMode="External" Type="http://schemas.openxmlformats.org/officeDocument/2006/relationships/hyperlink"/><Relationship Id="rId2407" Target="https://www.winddle.com/public/redirect?url=/shipments/92397" TargetMode="External" Type="http://schemas.openxmlformats.org/officeDocument/2006/relationships/hyperlink"/><Relationship Id="rId2408" Target="https://www.winddle.com/public/redirect?url=/contacts/8002" TargetMode="External" Type="http://schemas.openxmlformats.org/officeDocument/2006/relationships/hyperlink"/><Relationship Id="rId2409" Target="https://www.winddle.com/public/redirect?url=/contacts/8010" TargetMode="External" Type="http://schemas.openxmlformats.org/officeDocument/2006/relationships/hyperlink"/><Relationship Id="rId241" Target="https://www.winddle.com/public/redirect?url=/shipments/90082" TargetMode="External" Type="http://schemas.openxmlformats.org/officeDocument/2006/relationships/hyperlink"/><Relationship Id="rId2410" Target="https://www.winddle.com/public/redirect?url=/shipments/94368" TargetMode="External" Type="http://schemas.openxmlformats.org/officeDocument/2006/relationships/hyperlink"/><Relationship Id="rId2411" Target="https://www.winddle.com/public/redirect?url=/contacts/8001" TargetMode="External" Type="http://schemas.openxmlformats.org/officeDocument/2006/relationships/hyperlink"/><Relationship Id="rId2412" Target="https://www.winddle.com/public/redirect?url=/contacts/8014" TargetMode="External" Type="http://schemas.openxmlformats.org/officeDocument/2006/relationships/hyperlink"/><Relationship Id="rId2413" Target="https://www.winddle.com/public/redirect?url=/shipments/93554" TargetMode="External" Type="http://schemas.openxmlformats.org/officeDocument/2006/relationships/hyperlink"/><Relationship Id="rId2414" Target="https://www.winddle.com/public/redirect?url=/contacts/8002" TargetMode="External" Type="http://schemas.openxmlformats.org/officeDocument/2006/relationships/hyperlink"/><Relationship Id="rId2415" Target="https://www.winddle.com/public/redirect?url=/contacts/8014" TargetMode="External" Type="http://schemas.openxmlformats.org/officeDocument/2006/relationships/hyperlink"/><Relationship Id="rId2416" Target="https://www.winddle.com/public/redirect?url=/shipments/91812" TargetMode="External" Type="http://schemas.openxmlformats.org/officeDocument/2006/relationships/hyperlink"/><Relationship Id="rId2417" Target="https://www.winddle.com/public/redirect?url=/contacts/8001" TargetMode="External" Type="http://schemas.openxmlformats.org/officeDocument/2006/relationships/hyperlink"/><Relationship Id="rId2418" Target="https://www.winddle.com/public/redirect?url=/contacts/8014" TargetMode="External" Type="http://schemas.openxmlformats.org/officeDocument/2006/relationships/hyperlink"/><Relationship Id="rId2419" Target="https://www.winddle.com/public/redirect?url=/shipments/90983" TargetMode="External" Type="http://schemas.openxmlformats.org/officeDocument/2006/relationships/hyperlink"/><Relationship Id="rId242" Target="https://www.winddle.com/public/redirect?url=/contacts/8001" TargetMode="External" Type="http://schemas.openxmlformats.org/officeDocument/2006/relationships/hyperlink"/><Relationship Id="rId2420" Target="https://www.winddle.com/public/redirect?url=/contacts/8002" TargetMode="External" Type="http://schemas.openxmlformats.org/officeDocument/2006/relationships/hyperlink"/><Relationship Id="rId2421" Target="https://www.winddle.com/public/redirect?url=/contacts/8014" TargetMode="External" Type="http://schemas.openxmlformats.org/officeDocument/2006/relationships/hyperlink"/><Relationship Id="rId2422" Target="https://www.winddle.com/public/redirect?url=/shipments/90992" TargetMode="External" Type="http://schemas.openxmlformats.org/officeDocument/2006/relationships/hyperlink"/><Relationship Id="rId2423" Target="https://www.winddle.com/public/redirect?url=/contacts/8002" TargetMode="External" Type="http://schemas.openxmlformats.org/officeDocument/2006/relationships/hyperlink"/><Relationship Id="rId2424" Target="https://www.winddle.com/public/redirect?url=/contacts/8014" TargetMode="External" Type="http://schemas.openxmlformats.org/officeDocument/2006/relationships/hyperlink"/><Relationship Id="rId2425" Target="https://www.winddle.com/public/redirect?url=/shipments/90249" TargetMode="External" Type="http://schemas.openxmlformats.org/officeDocument/2006/relationships/hyperlink"/><Relationship Id="rId2426" Target="https://www.winddle.com/public/redirect?url=/contacts/8001" TargetMode="External" Type="http://schemas.openxmlformats.org/officeDocument/2006/relationships/hyperlink"/><Relationship Id="rId2427" Target="https://www.winddle.com/public/redirect?url=/contacts/8014" TargetMode="External" Type="http://schemas.openxmlformats.org/officeDocument/2006/relationships/hyperlink"/><Relationship Id="rId2428" Target="https://www.winddle.com/public/redirect?url=/shipments/92180" TargetMode="External" Type="http://schemas.openxmlformats.org/officeDocument/2006/relationships/hyperlink"/><Relationship Id="rId2429" Target="https://www.winddle.com/public/redirect?url=/contacts/8002" TargetMode="External" Type="http://schemas.openxmlformats.org/officeDocument/2006/relationships/hyperlink"/><Relationship Id="rId243" Target="https://www.winddle.com/public/redirect?url=/contacts/8014" TargetMode="External" Type="http://schemas.openxmlformats.org/officeDocument/2006/relationships/hyperlink"/><Relationship Id="rId2430" Target="https://www.winddle.com/public/redirect?url=/contacts/8014" TargetMode="External" Type="http://schemas.openxmlformats.org/officeDocument/2006/relationships/hyperlink"/><Relationship Id="rId2431" Target="https://www.winddle.com/public/redirect?url=/shipments/92445" TargetMode="External" Type="http://schemas.openxmlformats.org/officeDocument/2006/relationships/hyperlink"/><Relationship Id="rId2432" Target="https://www.winddle.com/public/redirect?url=/contacts/8001" TargetMode="External" Type="http://schemas.openxmlformats.org/officeDocument/2006/relationships/hyperlink"/><Relationship Id="rId2433" Target="https://www.winddle.com/public/redirect?url=/contacts/8014" TargetMode="External" Type="http://schemas.openxmlformats.org/officeDocument/2006/relationships/hyperlink"/><Relationship Id="rId2434" Target="https://www.winddle.com/public/redirect?url=/shipments/91795" TargetMode="External" Type="http://schemas.openxmlformats.org/officeDocument/2006/relationships/hyperlink"/><Relationship Id="rId2435" Target="https://www.winddle.com/public/redirect?url=/contacts/8001" TargetMode="External" Type="http://schemas.openxmlformats.org/officeDocument/2006/relationships/hyperlink"/><Relationship Id="rId2436" Target="https://www.winddle.com/public/redirect?url=/contacts/8014" TargetMode="External" Type="http://schemas.openxmlformats.org/officeDocument/2006/relationships/hyperlink"/><Relationship Id="rId2437" Target="https://www.winddle.com/public/redirect?url=/shipments/94152" TargetMode="External" Type="http://schemas.openxmlformats.org/officeDocument/2006/relationships/hyperlink"/><Relationship Id="rId2438" Target="https://www.winddle.com/public/redirect?url=/contacts/8001" TargetMode="External" Type="http://schemas.openxmlformats.org/officeDocument/2006/relationships/hyperlink"/><Relationship Id="rId2439" Target="https://www.winddle.com/public/redirect?url=/contacts/8014" TargetMode="External" Type="http://schemas.openxmlformats.org/officeDocument/2006/relationships/hyperlink"/><Relationship Id="rId244" Target="https://www.winddle.com/public/redirect?url=/shipments/92753" TargetMode="External" Type="http://schemas.openxmlformats.org/officeDocument/2006/relationships/hyperlink"/><Relationship Id="rId2440" Target="https://www.winddle.com/public/redirect?url=/shipments/94372" TargetMode="External" Type="http://schemas.openxmlformats.org/officeDocument/2006/relationships/hyperlink"/><Relationship Id="rId2441" Target="https://www.winddle.com/public/redirect?url=/contacts/8002" TargetMode="External" Type="http://schemas.openxmlformats.org/officeDocument/2006/relationships/hyperlink"/><Relationship Id="rId2442" Target="https://www.winddle.com/public/redirect?url=/contacts/8014" TargetMode="External" Type="http://schemas.openxmlformats.org/officeDocument/2006/relationships/hyperlink"/><Relationship Id="rId2443" Target="https://www.winddle.com/public/redirect?url=/shipments/92449" TargetMode="External" Type="http://schemas.openxmlformats.org/officeDocument/2006/relationships/hyperlink"/><Relationship Id="rId2444" Target="https://www.winddle.com/public/redirect?url=/contacts/8001" TargetMode="External" Type="http://schemas.openxmlformats.org/officeDocument/2006/relationships/hyperlink"/><Relationship Id="rId2445" Target="https://www.winddle.com/public/redirect?url=/contacts/8014" TargetMode="External" Type="http://schemas.openxmlformats.org/officeDocument/2006/relationships/hyperlink"/><Relationship Id="rId2446" Target="https://www.winddle.com/public/redirect?url=/shipments/92149" TargetMode="External" Type="http://schemas.openxmlformats.org/officeDocument/2006/relationships/hyperlink"/><Relationship Id="rId2447" Target="https://www.winddle.com/public/redirect?url=/contacts/8002" TargetMode="External" Type="http://schemas.openxmlformats.org/officeDocument/2006/relationships/hyperlink"/><Relationship Id="rId2448" Target="https://www.winddle.com/public/redirect?url=/contacts/8014" TargetMode="External" Type="http://schemas.openxmlformats.org/officeDocument/2006/relationships/hyperlink"/><Relationship Id="rId2449" Target="https://www.winddle.com/public/redirect?url=/shipments/90172" TargetMode="External" Type="http://schemas.openxmlformats.org/officeDocument/2006/relationships/hyperlink"/><Relationship Id="rId245" Target="https://www.winddle.com/public/redirect?url=/contacts/8001" TargetMode="External" Type="http://schemas.openxmlformats.org/officeDocument/2006/relationships/hyperlink"/><Relationship Id="rId2450" Target="https://www.winddle.com/public/redirect?url=/contacts/8002" TargetMode="External" Type="http://schemas.openxmlformats.org/officeDocument/2006/relationships/hyperlink"/><Relationship Id="rId2451" Target="https://www.winddle.com/public/redirect?url=/contacts/8014" TargetMode="External" Type="http://schemas.openxmlformats.org/officeDocument/2006/relationships/hyperlink"/><Relationship Id="rId2452" Target="https://www.winddle.com/public/redirect?url=/shipments/92627" TargetMode="External" Type="http://schemas.openxmlformats.org/officeDocument/2006/relationships/hyperlink"/><Relationship Id="rId2453" Target="https://www.winddle.com/public/redirect?url=/contacts/8001" TargetMode="External" Type="http://schemas.openxmlformats.org/officeDocument/2006/relationships/hyperlink"/><Relationship Id="rId2454" Target="https://www.winddle.com/public/redirect?url=/contacts/8014" TargetMode="External" Type="http://schemas.openxmlformats.org/officeDocument/2006/relationships/hyperlink"/><Relationship Id="rId2455" Target="https://www.winddle.com/public/redirect?url=/shipments/91176" TargetMode="External" Type="http://schemas.openxmlformats.org/officeDocument/2006/relationships/hyperlink"/><Relationship Id="rId2456" Target="https://www.winddle.com/public/redirect?url=/contacts/8002" TargetMode="External" Type="http://schemas.openxmlformats.org/officeDocument/2006/relationships/hyperlink"/><Relationship Id="rId2457" Target="https://www.winddle.com/public/redirect?url=/contacts/8014" TargetMode="External" Type="http://schemas.openxmlformats.org/officeDocument/2006/relationships/hyperlink"/><Relationship Id="rId2458" Target="https://www.winddle.com/public/redirect?url=/shipments/90254" TargetMode="External" Type="http://schemas.openxmlformats.org/officeDocument/2006/relationships/hyperlink"/><Relationship Id="rId2459" Target="https://www.winddle.com/public/redirect?url=/contacts/8001" TargetMode="External" Type="http://schemas.openxmlformats.org/officeDocument/2006/relationships/hyperlink"/><Relationship Id="rId246" Target="https://www.winddle.com/public/redirect?url=/contacts/8014" TargetMode="External" Type="http://schemas.openxmlformats.org/officeDocument/2006/relationships/hyperlink"/><Relationship Id="rId2460" Target="https://www.winddle.com/public/redirect?url=/contacts/8014" TargetMode="External" Type="http://schemas.openxmlformats.org/officeDocument/2006/relationships/hyperlink"/><Relationship Id="rId2461" Target="https://www.winddle.com/public/redirect?url=/shipments/94338" TargetMode="External" Type="http://schemas.openxmlformats.org/officeDocument/2006/relationships/hyperlink"/><Relationship Id="rId2462" Target="https://www.winddle.com/public/redirect?url=/contacts/8002" TargetMode="External" Type="http://schemas.openxmlformats.org/officeDocument/2006/relationships/hyperlink"/><Relationship Id="rId2463" Target="https://www.winddle.com/public/redirect?url=/contacts/8014" TargetMode="External" Type="http://schemas.openxmlformats.org/officeDocument/2006/relationships/hyperlink"/><Relationship Id="rId2464" Target="https://www.winddle.com/public/redirect?url=/shipments/94164" TargetMode="External" Type="http://schemas.openxmlformats.org/officeDocument/2006/relationships/hyperlink"/><Relationship Id="rId2465" Target="https://www.winddle.com/public/redirect?url=/contacts/8002" TargetMode="External" Type="http://schemas.openxmlformats.org/officeDocument/2006/relationships/hyperlink"/><Relationship Id="rId2466" Target="https://www.winddle.com/public/redirect?url=/contacts/8014" TargetMode="External" Type="http://schemas.openxmlformats.org/officeDocument/2006/relationships/hyperlink"/><Relationship Id="rId2467" Target="https://www.winddle.com/public/redirect?url=/shipments/91583" TargetMode="External" Type="http://schemas.openxmlformats.org/officeDocument/2006/relationships/hyperlink"/><Relationship Id="rId2468" Target="https://www.winddle.com/public/redirect?url=/contacts/8002" TargetMode="External" Type="http://schemas.openxmlformats.org/officeDocument/2006/relationships/hyperlink"/><Relationship Id="rId2469" Target="https://www.winddle.com/public/redirect?url=/contacts/8014" TargetMode="External" Type="http://schemas.openxmlformats.org/officeDocument/2006/relationships/hyperlink"/><Relationship Id="rId247" Target="https://www.winddle.com/public/redirect?url=/shipments/91380" TargetMode="External" Type="http://schemas.openxmlformats.org/officeDocument/2006/relationships/hyperlink"/><Relationship Id="rId2470" Target="https://www.winddle.com/public/redirect?url=/shipments/94659" TargetMode="External" Type="http://schemas.openxmlformats.org/officeDocument/2006/relationships/hyperlink"/><Relationship Id="rId2471" Target="https://www.winddle.com/public/redirect?url=/contacts/8002" TargetMode="External" Type="http://schemas.openxmlformats.org/officeDocument/2006/relationships/hyperlink"/><Relationship Id="rId2472" Target="https://www.winddle.com/public/redirect?url=/contacts/8014" TargetMode="External" Type="http://schemas.openxmlformats.org/officeDocument/2006/relationships/hyperlink"/><Relationship Id="rId2473" Target="https://www.winddle.com/public/redirect?url=/shipments/93998" TargetMode="External" Type="http://schemas.openxmlformats.org/officeDocument/2006/relationships/hyperlink"/><Relationship Id="rId2474" Target="https://www.winddle.com/public/redirect?url=/contacts/8002" TargetMode="External" Type="http://schemas.openxmlformats.org/officeDocument/2006/relationships/hyperlink"/><Relationship Id="rId2475" Target="https://www.winddle.com/public/redirect?url=/contacts/8014" TargetMode="External" Type="http://schemas.openxmlformats.org/officeDocument/2006/relationships/hyperlink"/><Relationship Id="rId2476" Target="https://www.winddle.com/public/redirect?url=/shipments/91886" TargetMode="External" Type="http://schemas.openxmlformats.org/officeDocument/2006/relationships/hyperlink"/><Relationship Id="rId2477" Target="https://www.winddle.com/public/redirect?url=/contacts/8002" TargetMode="External" Type="http://schemas.openxmlformats.org/officeDocument/2006/relationships/hyperlink"/><Relationship Id="rId2478" Target="https://www.winddle.com/public/redirect?url=/contacts/8014" TargetMode="External" Type="http://schemas.openxmlformats.org/officeDocument/2006/relationships/hyperlink"/><Relationship Id="rId2479" Target="https://www.winddle.com/public/redirect?url=/shipments/93639" TargetMode="External" Type="http://schemas.openxmlformats.org/officeDocument/2006/relationships/hyperlink"/><Relationship Id="rId248" Target="https://www.winddle.com/public/redirect?url=/contacts/8001" TargetMode="External" Type="http://schemas.openxmlformats.org/officeDocument/2006/relationships/hyperlink"/><Relationship Id="rId2480" Target="https://www.winddle.com/public/redirect?url=/contacts/8002" TargetMode="External" Type="http://schemas.openxmlformats.org/officeDocument/2006/relationships/hyperlink"/><Relationship Id="rId2481" Target="https://www.winddle.com/public/redirect?url=/contacts/8014" TargetMode="External" Type="http://schemas.openxmlformats.org/officeDocument/2006/relationships/hyperlink"/><Relationship Id="rId2482" Target="https://www.winddle.com/public/redirect?url=/shipments/90663" TargetMode="External" Type="http://schemas.openxmlformats.org/officeDocument/2006/relationships/hyperlink"/><Relationship Id="rId2483" Target="https://www.winddle.com/public/redirect?url=/contacts/8002" TargetMode="External" Type="http://schemas.openxmlformats.org/officeDocument/2006/relationships/hyperlink"/><Relationship Id="rId2484" Target="https://www.winddle.com/public/redirect?url=/contacts/8014" TargetMode="External" Type="http://schemas.openxmlformats.org/officeDocument/2006/relationships/hyperlink"/><Relationship Id="rId2485" Target="https://www.winddle.com/public/redirect?url=/shipments/92761" TargetMode="External" Type="http://schemas.openxmlformats.org/officeDocument/2006/relationships/hyperlink"/><Relationship Id="rId2486" Target="https://www.winddle.com/public/redirect?url=/contacts/8002" TargetMode="External" Type="http://schemas.openxmlformats.org/officeDocument/2006/relationships/hyperlink"/><Relationship Id="rId2487" Target="https://www.winddle.com/public/redirect?url=/contacts/8014" TargetMode="External" Type="http://schemas.openxmlformats.org/officeDocument/2006/relationships/hyperlink"/><Relationship Id="rId2488" Target="https://www.winddle.com/public/redirect?url=/shipments/92519" TargetMode="External" Type="http://schemas.openxmlformats.org/officeDocument/2006/relationships/hyperlink"/><Relationship Id="rId2489" Target="https://www.winddle.com/public/redirect?url=/contacts/8002" TargetMode="External" Type="http://schemas.openxmlformats.org/officeDocument/2006/relationships/hyperlink"/><Relationship Id="rId249" Target="https://www.winddle.com/public/redirect?url=/contacts/8014" TargetMode="External" Type="http://schemas.openxmlformats.org/officeDocument/2006/relationships/hyperlink"/><Relationship Id="rId2490" Target="https://www.winddle.com/public/redirect?url=/contacts/8014" TargetMode="External" Type="http://schemas.openxmlformats.org/officeDocument/2006/relationships/hyperlink"/><Relationship Id="rId2491" Target="https://www.winddle.com/public/redirect?url=/shipments/91191" TargetMode="External" Type="http://schemas.openxmlformats.org/officeDocument/2006/relationships/hyperlink"/><Relationship Id="rId2492" Target="https://www.winddle.com/public/redirect?url=/contacts/8002" TargetMode="External" Type="http://schemas.openxmlformats.org/officeDocument/2006/relationships/hyperlink"/><Relationship Id="rId2493" Target="https://www.winddle.com/public/redirect?url=/contacts/8014" TargetMode="External" Type="http://schemas.openxmlformats.org/officeDocument/2006/relationships/hyperlink"/><Relationship Id="rId2494" Target="https://www.winddle.com/public/redirect?url=/shipments/94092" TargetMode="External" Type="http://schemas.openxmlformats.org/officeDocument/2006/relationships/hyperlink"/><Relationship Id="rId2495" Target="https://www.winddle.com/public/redirect?url=/contacts/8002" TargetMode="External" Type="http://schemas.openxmlformats.org/officeDocument/2006/relationships/hyperlink"/><Relationship Id="rId2496" Target="https://www.winddle.com/public/redirect?url=/contacts/8014" TargetMode="External" Type="http://schemas.openxmlformats.org/officeDocument/2006/relationships/hyperlink"/><Relationship Id="rId2497" Target="https://www.winddle.com/public/redirect?url=/shipments/90474" TargetMode="External" Type="http://schemas.openxmlformats.org/officeDocument/2006/relationships/hyperlink"/><Relationship Id="rId2498" Target="https://www.winddle.com/public/redirect?url=/contacts/8001" TargetMode="External" Type="http://schemas.openxmlformats.org/officeDocument/2006/relationships/hyperlink"/><Relationship Id="rId2499" Target="https://www.winddle.com/public/redirect?url=/contacts/8014" TargetMode="External" Type="http://schemas.openxmlformats.org/officeDocument/2006/relationships/hyperlink"/><Relationship Id="rId25" Target="https://www.winddle.com/public/redirect?url=/shipments/93924" TargetMode="External" Type="http://schemas.openxmlformats.org/officeDocument/2006/relationships/hyperlink"/><Relationship Id="rId250" Target="https://www.winddle.com/public/redirect?url=/shipments/91931" TargetMode="External" Type="http://schemas.openxmlformats.org/officeDocument/2006/relationships/hyperlink"/><Relationship Id="rId2500" Target="https://www.winddle.com/public/redirect?url=/shipments/92199" TargetMode="External" Type="http://schemas.openxmlformats.org/officeDocument/2006/relationships/hyperlink"/><Relationship Id="rId2501" Target="https://www.winddle.com/public/redirect?url=/contacts/8002" TargetMode="External" Type="http://schemas.openxmlformats.org/officeDocument/2006/relationships/hyperlink"/><Relationship Id="rId2502" Target="https://www.winddle.com/public/redirect?url=/contacts/8014" TargetMode="External" Type="http://schemas.openxmlformats.org/officeDocument/2006/relationships/hyperlink"/><Relationship Id="rId2503" Target="https://www.winddle.com/public/redirect?url=/shipments/89629" TargetMode="External" Type="http://schemas.openxmlformats.org/officeDocument/2006/relationships/hyperlink"/><Relationship Id="rId2504" Target="https://www.winddle.com/public/redirect?url=/contacts/8001" TargetMode="External" Type="http://schemas.openxmlformats.org/officeDocument/2006/relationships/hyperlink"/><Relationship Id="rId2505" Target="https://www.winddle.com/public/redirect?url=/contacts/8015" TargetMode="External" Type="http://schemas.openxmlformats.org/officeDocument/2006/relationships/hyperlink"/><Relationship Id="rId2506" Target="https://www.winddle.com/public/redirect?url=/shipments/90776" TargetMode="External" Type="http://schemas.openxmlformats.org/officeDocument/2006/relationships/hyperlink"/><Relationship Id="rId2507" Target="https://www.winddle.com/public/redirect?url=/contacts/8001" TargetMode="External" Type="http://schemas.openxmlformats.org/officeDocument/2006/relationships/hyperlink"/><Relationship Id="rId2508" Target="https://www.winddle.com/public/redirect?url=/contacts/8015" TargetMode="External" Type="http://schemas.openxmlformats.org/officeDocument/2006/relationships/hyperlink"/><Relationship Id="rId2509" Target="https://www.winddle.com/public/redirect?url=/shipments/94416" TargetMode="External" Type="http://schemas.openxmlformats.org/officeDocument/2006/relationships/hyperlink"/><Relationship Id="rId251" Target="https://www.winddle.com/public/redirect?url=/contacts/8001" TargetMode="External" Type="http://schemas.openxmlformats.org/officeDocument/2006/relationships/hyperlink"/><Relationship Id="rId2510" Target="https://www.winddle.com/public/redirect?url=/contacts/8001" TargetMode="External" Type="http://schemas.openxmlformats.org/officeDocument/2006/relationships/hyperlink"/><Relationship Id="rId2511" Target="https://www.winddle.com/public/redirect?url=/contacts/8015" TargetMode="External" Type="http://schemas.openxmlformats.org/officeDocument/2006/relationships/hyperlink"/><Relationship Id="rId2512" Target="https://www.winddle.com/public/redirect?url=/shipments/93118" TargetMode="External" Type="http://schemas.openxmlformats.org/officeDocument/2006/relationships/hyperlink"/><Relationship Id="rId2513" Target="https://www.winddle.com/public/redirect?url=/contacts/8001" TargetMode="External" Type="http://schemas.openxmlformats.org/officeDocument/2006/relationships/hyperlink"/><Relationship Id="rId2514" Target="https://www.winddle.com/public/redirect?url=/contacts/8015" TargetMode="External" Type="http://schemas.openxmlformats.org/officeDocument/2006/relationships/hyperlink"/><Relationship Id="rId2515" Target="https://www.winddle.com/public/redirect?url=/shipments/93994" TargetMode="External" Type="http://schemas.openxmlformats.org/officeDocument/2006/relationships/hyperlink"/><Relationship Id="rId2516" Target="https://www.winddle.com/public/redirect?url=/contacts/8001" TargetMode="External" Type="http://schemas.openxmlformats.org/officeDocument/2006/relationships/hyperlink"/><Relationship Id="rId2517" Target="https://www.winddle.com/public/redirect?url=/contacts/8015" TargetMode="External" Type="http://schemas.openxmlformats.org/officeDocument/2006/relationships/hyperlink"/><Relationship Id="rId2518" Target="https://www.winddle.com/public/redirect?url=/shipments/92788" TargetMode="External" Type="http://schemas.openxmlformats.org/officeDocument/2006/relationships/hyperlink"/><Relationship Id="rId2519" Target="https://www.winddle.com/public/redirect?url=/contacts/8001" TargetMode="External" Type="http://schemas.openxmlformats.org/officeDocument/2006/relationships/hyperlink"/><Relationship Id="rId252" Target="https://www.winddle.com/public/redirect?url=/contacts/8014" TargetMode="External" Type="http://schemas.openxmlformats.org/officeDocument/2006/relationships/hyperlink"/><Relationship Id="rId2520" Target="https://www.winddle.com/public/redirect?url=/contacts/8015" TargetMode="External" Type="http://schemas.openxmlformats.org/officeDocument/2006/relationships/hyperlink"/><Relationship Id="rId2521" Target="https://www.winddle.com/public/redirect?url=/shipments/93073" TargetMode="External" Type="http://schemas.openxmlformats.org/officeDocument/2006/relationships/hyperlink"/><Relationship Id="rId2522" Target="https://www.winddle.com/public/redirect?url=/contacts/8001" TargetMode="External" Type="http://schemas.openxmlformats.org/officeDocument/2006/relationships/hyperlink"/><Relationship Id="rId2523" Target="https://www.winddle.com/public/redirect?url=/contacts/8015" TargetMode="External" Type="http://schemas.openxmlformats.org/officeDocument/2006/relationships/hyperlink"/><Relationship Id="rId2524" Target="https://www.winddle.com/public/redirect?url=/shipments/90973" TargetMode="External" Type="http://schemas.openxmlformats.org/officeDocument/2006/relationships/hyperlink"/><Relationship Id="rId2525" Target="https://www.winddle.com/public/redirect?url=/contacts/8001" TargetMode="External" Type="http://schemas.openxmlformats.org/officeDocument/2006/relationships/hyperlink"/><Relationship Id="rId2526" Target="https://www.winddle.com/public/redirect?url=/contacts/8015" TargetMode="External" Type="http://schemas.openxmlformats.org/officeDocument/2006/relationships/hyperlink"/><Relationship Id="rId2527" Target="https://www.winddle.com/public/redirect?url=/shipments/91398" TargetMode="External" Type="http://schemas.openxmlformats.org/officeDocument/2006/relationships/hyperlink"/><Relationship Id="rId2528" Target="https://www.winddle.com/public/redirect?url=/contacts/8001" TargetMode="External" Type="http://schemas.openxmlformats.org/officeDocument/2006/relationships/hyperlink"/><Relationship Id="rId2529" Target="https://www.winddle.com/public/redirect?url=/contacts/8015" TargetMode="External" Type="http://schemas.openxmlformats.org/officeDocument/2006/relationships/hyperlink"/><Relationship Id="rId253" Target="https://www.winddle.com/public/redirect?url=/shipments/90772" TargetMode="External" Type="http://schemas.openxmlformats.org/officeDocument/2006/relationships/hyperlink"/><Relationship Id="rId2530" Target="https://www.winddle.com/public/redirect?url=/shipments/94219" TargetMode="External" Type="http://schemas.openxmlformats.org/officeDocument/2006/relationships/hyperlink"/><Relationship Id="rId2531" Target="https://www.winddle.com/public/redirect?url=/contacts/8001" TargetMode="External" Type="http://schemas.openxmlformats.org/officeDocument/2006/relationships/hyperlink"/><Relationship Id="rId2532" Target="https://www.winddle.com/public/redirect?url=/contacts/8015" TargetMode="External" Type="http://schemas.openxmlformats.org/officeDocument/2006/relationships/hyperlink"/><Relationship Id="rId2533" Target="https://www.winddle.com/public/redirect?url=/shipments/94866" TargetMode="External" Type="http://schemas.openxmlformats.org/officeDocument/2006/relationships/hyperlink"/><Relationship Id="rId2534" Target="https://www.winddle.com/public/redirect?url=/contacts/8001" TargetMode="External" Type="http://schemas.openxmlformats.org/officeDocument/2006/relationships/hyperlink"/><Relationship Id="rId2535" Target="https://www.winddle.com/public/redirect?url=/contacts/8015" TargetMode="External" Type="http://schemas.openxmlformats.org/officeDocument/2006/relationships/hyperlink"/><Relationship Id="rId2536" Target="https://www.winddle.com/public/redirect?url=/shipments/91683" TargetMode="External" Type="http://schemas.openxmlformats.org/officeDocument/2006/relationships/hyperlink"/><Relationship Id="rId2537" Target="https://www.winddle.com/public/redirect?url=/contacts/8001" TargetMode="External" Type="http://schemas.openxmlformats.org/officeDocument/2006/relationships/hyperlink"/><Relationship Id="rId2538" Target="https://www.winddle.com/public/redirect?url=/contacts/8015" TargetMode="External" Type="http://schemas.openxmlformats.org/officeDocument/2006/relationships/hyperlink"/><Relationship Id="rId2539" Target="https://www.winddle.com/public/redirect?url=/shipments/94127" TargetMode="External" Type="http://schemas.openxmlformats.org/officeDocument/2006/relationships/hyperlink"/><Relationship Id="rId254" Target="https://www.winddle.com/public/redirect?url=/contacts/8001" TargetMode="External" Type="http://schemas.openxmlformats.org/officeDocument/2006/relationships/hyperlink"/><Relationship Id="rId2540" Target="https://www.winddle.com/public/redirect?url=/contacts/8001" TargetMode="External" Type="http://schemas.openxmlformats.org/officeDocument/2006/relationships/hyperlink"/><Relationship Id="rId2541" Target="https://www.winddle.com/public/redirect?url=/contacts/8015" TargetMode="External" Type="http://schemas.openxmlformats.org/officeDocument/2006/relationships/hyperlink"/><Relationship Id="rId2542" Target="https://www.winddle.com/public/redirect?url=/shipments/94479" TargetMode="External" Type="http://schemas.openxmlformats.org/officeDocument/2006/relationships/hyperlink"/><Relationship Id="rId2543" Target="https://www.winddle.com/public/redirect?url=/contacts/8001" TargetMode="External" Type="http://schemas.openxmlformats.org/officeDocument/2006/relationships/hyperlink"/><Relationship Id="rId2544" Target="https://www.winddle.com/public/redirect?url=/contacts/8015" TargetMode="External" Type="http://schemas.openxmlformats.org/officeDocument/2006/relationships/hyperlink"/><Relationship Id="rId2545" Target="https://www.winddle.com/public/redirect?url=/shipments/93174" TargetMode="External" Type="http://schemas.openxmlformats.org/officeDocument/2006/relationships/hyperlink"/><Relationship Id="rId2546" Target="https://www.winddle.com/public/redirect?url=/contacts/8001" TargetMode="External" Type="http://schemas.openxmlformats.org/officeDocument/2006/relationships/hyperlink"/><Relationship Id="rId2547" Target="https://www.winddle.com/public/redirect?url=/contacts/8015" TargetMode="External" Type="http://schemas.openxmlformats.org/officeDocument/2006/relationships/hyperlink"/><Relationship Id="rId2548" Target="https://www.winddle.com/public/redirect?url=/shipments/89684" TargetMode="External" Type="http://schemas.openxmlformats.org/officeDocument/2006/relationships/hyperlink"/><Relationship Id="rId2549" Target="https://www.winddle.com/public/redirect?url=/contacts/8001" TargetMode="External" Type="http://schemas.openxmlformats.org/officeDocument/2006/relationships/hyperlink"/><Relationship Id="rId255" Target="https://www.winddle.com/public/redirect?url=/contacts/8014" TargetMode="External" Type="http://schemas.openxmlformats.org/officeDocument/2006/relationships/hyperlink"/><Relationship Id="rId2550" Target="https://www.winddle.com/public/redirect?url=/contacts/8015" TargetMode="External" Type="http://schemas.openxmlformats.org/officeDocument/2006/relationships/hyperlink"/><Relationship Id="rId2551" Target="https://www.winddle.com/public/redirect?url=/shipments/90445" TargetMode="External" Type="http://schemas.openxmlformats.org/officeDocument/2006/relationships/hyperlink"/><Relationship Id="rId2552" Target="https://www.winddle.com/public/redirect?url=/contacts/8001" TargetMode="External" Type="http://schemas.openxmlformats.org/officeDocument/2006/relationships/hyperlink"/><Relationship Id="rId2553" Target="https://www.winddle.com/public/redirect?url=/contacts/8015" TargetMode="External" Type="http://schemas.openxmlformats.org/officeDocument/2006/relationships/hyperlink"/><Relationship Id="rId2554" Target="https://www.winddle.com/public/redirect?url=/shipments/93128" TargetMode="External" Type="http://schemas.openxmlformats.org/officeDocument/2006/relationships/hyperlink"/><Relationship Id="rId2555" Target="https://www.winddle.com/public/redirect?url=/contacts/8001" TargetMode="External" Type="http://schemas.openxmlformats.org/officeDocument/2006/relationships/hyperlink"/><Relationship Id="rId2556" Target="https://www.winddle.com/public/redirect?url=/contacts/8015" TargetMode="External" Type="http://schemas.openxmlformats.org/officeDocument/2006/relationships/hyperlink"/><Relationship Id="rId2557" Target="https://www.winddle.com/public/redirect?url=/shipments/93630" TargetMode="External" Type="http://schemas.openxmlformats.org/officeDocument/2006/relationships/hyperlink"/><Relationship Id="rId2558" Target="https://www.winddle.com/public/redirect?url=/contacts/8001" TargetMode="External" Type="http://schemas.openxmlformats.org/officeDocument/2006/relationships/hyperlink"/><Relationship Id="rId2559" Target="https://www.winddle.com/public/redirect?url=/contacts/8015" TargetMode="External" Type="http://schemas.openxmlformats.org/officeDocument/2006/relationships/hyperlink"/><Relationship Id="rId256" Target="https://www.winddle.com/public/redirect?url=/shipments/93251" TargetMode="External" Type="http://schemas.openxmlformats.org/officeDocument/2006/relationships/hyperlink"/><Relationship Id="rId2560" Target="https://www.winddle.com/public/redirect?url=/shipments/89621" TargetMode="External" Type="http://schemas.openxmlformats.org/officeDocument/2006/relationships/hyperlink"/><Relationship Id="rId2561" Target="https://www.winddle.com/public/redirect?url=/contacts/8001" TargetMode="External" Type="http://schemas.openxmlformats.org/officeDocument/2006/relationships/hyperlink"/><Relationship Id="rId2562" Target="https://www.winddle.com/public/redirect?url=/contacts/8015" TargetMode="External" Type="http://schemas.openxmlformats.org/officeDocument/2006/relationships/hyperlink"/><Relationship Id="rId2563" Target="https://www.winddle.com/public/redirect?url=/shipments/92854" TargetMode="External" Type="http://schemas.openxmlformats.org/officeDocument/2006/relationships/hyperlink"/><Relationship Id="rId2564" Target="https://www.winddle.com/public/redirect?url=/contacts/8001" TargetMode="External" Type="http://schemas.openxmlformats.org/officeDocument/2006/relationships/hyperlink"/><Relationship Id="rId2565" Target="https://www.winddle.com/public/redirect?url=/contacts/8015" TargetMode="External" Type="http://schemas.openxmlformats.org/officeDocument/2006/relationships/hyperlink"/><Relationship Id="rId2566" Target="https://www.winddle.com/public/redirect?url=/shipments/94477" TargetMode="External" Type="http://schemas.openxmlformats.org/officeDocument/2006/relationships/hyperlink"/><Relationship Id="rId2567" Target="https://www.winddle.com/public/redirect?url=/contacts/8001" TargetMode="External" Type="http://schemas.openxmlformats.org/officeDocument/2006/relationships/hyperlink"/><Relationship Id="rId2568" Target="https://www.winddle.com/public/redirect?url=/contacts/8015" TargetMode="External" Type="http://schemas.openxmlformats.org/officeDocument/2006/relationships/hyperlink"/><Relationship Id="rId2569" Target="https://www.winddle.com/public/redirect?url=/shipments/94539" TargetMode="External" Type="http://schemas.openxmlformats.org/officeDocument/2006/relationships/hyperlink"/><Relationship Id="rId257" Target="https://www.winddle.com/public/redirect?url=/contacts/8001" TargetMode="External" Type="http://schemas.openxmlformats.org/officeDocument/2006/relationships/hyperlink"/><Relationship Id="rId2570" Target="https://www.winddle.com/public/redirect?url=/contacts/8001" TargetMode="External" Type="http://schemas.openxmlformats.org/officeDocument/2006/relationships/hyperlink"/><Relationship Id="rId2571" Target="https://www.winddle.com/public/redirect?url=/contacts/8015" TargetMode="External" Type="http://schemas.openxmlformats.org/officeDocument/2006/relationships/hyperlink"/><Relationship Id="rId2572" Target="https://www.winddle.com/public/redirect?url=/shipments/91051" TargetMode="External" Type="http://schemas.openxmlformats.org/officeDocument/2006/relationships/hyperlink"/><Relationship Id="rId2573" Target="https://www.winddle.com/public/redirect?url=/contacts/8001" TargetMode="External" Type="http://schemas.openxmlformats.org/officeDocument/2006/relationships/hyperlink"/><Relationship Id="rId2574" Target="https://www.winddle.com/public/redirect?url=/contacts/8015" TargetMode="External" Type="http://schemas.openxmlformats.org/officeDocument/2006/relationships/hyperlink"/><Relationship Id="rId2575" Target="https://www.winddle.com/public/redirect?url=/shipments/92366" TargetMode="External" Type="http://schemas.openxmlformats.org/officeDocument/2006/relationships/hyperlink"/><Relationship Id="rId2576" Target="https://www.winddle.com/public/redirect?url=/contacts/8001" TargetMode="External" Type="http://schemas.openxmlformats.org/officeDocument/2006/relationships/hyperlink"/><Relationship Id="rId2577" Target="https://www.winddle.com/public/redirect?url=/contacts/8015" TargetMode="External" Type="http://schemas.openxmlformats.org/officeDocument/2006/relationships/hyperlink"/><Relationship Id="rId2578" Target="https://www.winddle.com/public/redirect?url=/shipments/92805" TargetMode="External" Type="http://schemas.openxmlformats.org/officeDocument/2006/relationships/hyperlink"/><Relationship Id="rId2579" Target="https://www.winddle.com/public/redirect?url=/contacts/8001" TargetMode="External" Type="http://schemas.openxmlformats.org/officeDocument/2006/relationships/hyperlink"/><Relationship Id="rId258" Target="https://www.winddle.com/public/redirect?url=/contacts/8014" TargetMode="External" Type="http://schemas.openxmlformats.org/officeDocument/2006/relationships/hyperlink"/><Relationship Id="rId2580" Target="https://www.winddle.com/public/redirect?url=/contacts/8015" TargetMode="External" Type="http://schemas.openxmlformats.org/officeDocument/2006/relationships/hyperlink"/><Relationship Id="rId2581" Target="https://www.winddle.com/public/redirect?url=/shipments/91697" TargetMode="External" Type="http://schemas.openxmlformats.org/officeDocument/2006/relationships/hyperlink"/><Relationship Id="rId2582" Target="https://www.winddle.com/public/redirect?url=/contacts/8001" TargetMode="External" Type="http://schemas.openxmlformats.org/officeDocument/2006/relationships/hyperlink"/><Relationship Id="rId2583" Target="https://www.winddle.com/public/redirect?url=/contacts/8015" TargetMode="External" Type="http://schemas.openxmlformats.org/officeDocument/2006/relationships/hyperlink"/><Relationship Id="rId2584" Target="https://www.winddle.com/public/redirect?url=/shipments/93234" TargetMode="External" Type="http://schemas.openxmlformats.org/officeDocument/2006/relationships/hyperlink"/><Relationship Id="rId2585" Target="https://www.winddle.com/public/redirect?url=/contacts/8001" TargetMode="External" Type="http://schemas.openxmlformats.org/officeDocument/2006/relationships/hyperlink"/><Relationship Id="rId2586" Target="https://www.winddle.com/public/redirect?url=/contacts/8015" TargetMode="External" Type="http://schemas.openxmlformats.org/officeDocument/2006/relationships/hyperlink"/><Relationship Id="rId2587" Target="https://www.winddle.com/public/redirect?url=/shipments/92698" TargetMode="External" Type="http://schemas.openxmlformats.org/officeDocument/2006/relationships/hyperlink"/><Relationship Id="rId2588" Target="https://www.winddle.com/public/redirect?url=/contacts/8001" TargetMode="External" Type="http://schemas.openxmlformats.org/officeDocument/2006/relationships/hyperlink"/><Relationship Id="rId2589" Target="https://www.winddle.com/public/redirect?url=/contacts/8015" TargetMode="External" Type="http://schemas.openxmlformats.org/officeDocument/2006/relationships/hyperlink"/><Relationship Id="rId259" Target="https://www.winddle.com/public/redirect?url=/shipments/90544" TargetMode="External" Type="http://schemas.openxmlformats.org/officeDocument/2006/relationships/hyperlink"/><Relationship Id="rId2590" Target="https://www.winddle.com/public/redirect?url=/shipments/91975" TargetMode="External" Type="http://schemas.openxmlformats.org/officeDocument/2006/relationships/hyperlink"/><Relationship Id="rId2591" Target="https://www.winddle.com/public/redirect?url=/contacts/8001" TargetMode="External" Type="http://schemas.openxmlformats.org/officeDocument/2006/relationships/hyperlink"/><Relationship Id="rId2592" Target="https://www.winddle.com/public/redirect?url=/contacts/8015" TargetMode="External" Type="http://schemas.openxmlformats.org/officeDocument/2006/relationships/hyperlink"/><Relationship Id="rId2593" Target="https://www.winddle.com/public/redirect?url=/shipments/92849" TargetMode="External" Type="http://schemas.openxmlformats.org/officeDocument/2006/relationships/hyperlink"/><Relationship Id="rId2594" Target="https://www.winddle.com/public/redirect?url=/contacts/8001" TargetMode="External" Type="http://schemas.openxmlformats.org/officeDocument/2006/relationships/hyperlink"/><Relationship Id="rId2595" Target="https://www.winddle.com/public/redirect?url=/contacts/8015" TargetMode="External" Type="http://schemas.openxmlformats.org/officeDocument/2006/relationships/hyperlink"/><Relationship Id="rId2596" Target="https://www.winddle.com/public/redirect?url=/shipments/93155" TargetMode="External" Type="http://schemas.openxmlformats.org/officeDocument/2006/relationships/hyperlink"/><Relationship Id="rId2597" Target="https://www.winddle.com/public/redirect?url=/contacts/8001" TargetMode="External" Type="http://schemas.openxmlformats.org/officeDocument/2006/relationships/hyperlink"/><Relationship Id="rId2598" Target="https://www.winddle.com/public/redirect?url=/contacts/8015" TargetMode="External" Type="http://schemas.openxmlformats.org/officeDocument/2006/relationships/hyperlink"/><Relationship Id="rId2599" Target="https://www.winddle.com/public/redirect?url=/shipments/92058" TargetMode="External" Type="http://schemas.openxmlformats.org/officeDocument/2006/relationships/hyperlink"/><Relationship Id="rId26" Target="https://www.winddle.com/public/redirect?url=/contacts/8001" TargetMode="External" Type="http://schemas.openxmlformats.org/officeDocument/2006/relationships/hyperlink"/><Relationship Id="rId260" Target="https://www.winddle.com/public/redirect?url=/contacts/8001" TargetMode="External" Type="http://schemas.openxmlformats.org/officeDocument/2006/relationships/hyperlink"/><Relationship Id="rId2600" Target="https://www.winddle.com/public/redirect?url=/contacts/8001" TargetMode="External" Type="http://schemas.openxmlformats.org/officeDocument/2006/relationships/hyperlink"/><Relationship Id="rId2601" Target="https://www.winddle.com/public/redirect?url=/contacts/8015" TargetMode="External" Type="http://schemas.openxmlformats.org/officeDocument/2006/relationships/hyperlink"/><Relationship Id="rId2602" Target="https://www.winddle.com/public/redirect?url=/shipments/91321" TargetMode="External" Type="http://schemas.openxmlformats.org/officeDocument/2006/relationships/hyperlink"/><Relationship Id="rId2603" Target="https://www.winddle.com/public/redirect?url=/contacts/8001" TargetMode="External" Type="http://schemas.openxmlformats.org/officeDocument/2006/relationships/hyperlink"/><Relationship Id="rId2604" Target="https://www.winddle.com/public/redirect?url=/contacts/8015" TargetMode="External" Type="http://schemas.openxmlformats.org/officeDocument/2006/relationships/hyperlink"/><Relationship Id="rId2605" Target="https://www.winddle.com/public/redirect?url=/shipments/92261" TargetMode="External" Type="http://schemas.openxmlformats.org/officeDocument/2006/relationships/hyperlink"/><Relationship Id="rId2606" Target="https://www.winddle.com/public/redirect?url=/contacts/8001" TargetMode="External" Type="http://schemas.openxmlformats.org/officeDocument/2006/relationships/hyperlink"/><Relationship Id="rId2607" Target="https://www.winddle.com/public/redirect?url=/contacts/8015" TargetMode="External" Type="http://schemas.openxmlformats.org/officeDocument/2006/relationships/hyperlink"/><Relationship Id="rId2608" Target="https://www.winddle.com/public/redirect?url=/shipments/91870" TargetMode="External" Type="http://schemas.openxmlformats.org/officeDocument/2006/relationships/hyperlink"/><Relationship Id="rId2609" Target="https://www.winddle.com/public/redirect?url=/contacts/8001" TargetMode="External" Type="http://schemas.openxmlformats.org/officeDocument/2006/relationships/hyperlink"/><Relationship Id="rId261" Target="https://www.winddle.com/public/redirect?url=/contacts/8014" TargetMode="External" Type="http://schemas.openxmlformats.org/officeDocument/2006/relationships/hyperlink"/><Relationship Id="rId2610" Target="https://www.winddle.com/public/redirect?url=/contacts/8015" TargetMode="External" Type="http://schemas.openxmlformats.org/officeDocument/2006/relationships/hyperlink"/><Relationship Id="rId2611" Target="https://www.winddle.com/public/redirect?url=/shipments/93934" TargetMode="External" Type="http://schemas.openxmlformats.org/officeDocument/2006/relationships/hyperlink"/><Relationship Id="rId2612" Target="https://www.winddle.com/public/redirect?url=/contacts/8001" TargetMode="External" Type="http://schemas.openxmlformats.org/officeDocument/2006/relationships/hyperlink"/><Relationship Id="rId2613" Target="https://www.winddle.com/public/redirect?url=/contacts/8015" TargetMode="External" Type="http://schemas.openxmlformats.org/officeDocument/2006/relationships/hyperlink"/><Relationship Id="rId2614" Target="https://www.winddle.com/public/redirect?url=/shipments/94412" TargetMode="External" Type="http://schemas.openxmlformats.org/officeDocument/2006/relationships/hyperlink"/><Relationship Id="rId2615" Target="https://www.winddle.com/public/redirect?url=/contacts/8001" TargetMode="External" Type="http://schemas.openxmlformats.org/officeDocument/2006/relationships/hyperlink"/><Relationship Id="rId2616" Target="https://www.winddle.com/public/redirect?url=/contacts/8015" TargetMode="External" Type="http://schemas.openxmlformats.org/officeDocument/2006/relationships/hyperlink"/><Relationship Id="rId2617" Target="https://www.winddle.com/public/redirect?url=/shipments/89175" TargetMode="External" Type="http://schemas.openxmlformats.org/officeDocument/2006/relationships/hyperlink"/><Relationship Id="rId2618" Target="https://www.winddle.com/public/redirect?url=/contacts/8001" TargetMode="External" Type="http://schemas.openxmlformats.org/officeDocument/2006/relationships/hyperlink"/><Relationship Id="rId2619" Target="https://www.winddle.com/public/redirect?url=/contacts/8015" TargetMode="External" Type="http://schemas.openxmlformats.org/officeDocument/2006/relationships/hyperlink"/><Relationship Id="rId262" Target="https://www.winddle.com/public/redirect?url=/shipments/91797" TargetMode="External" Type="http://schemas.openxmlformats.org/officeDocument/2006/relationships/hyperlink"/><Relationship Id="rId2620" Target="https://www.winddle.com/public/redirect?url=/shipments/91861" TargetMode="External" Type="http://schemas.openxmlformats.org/officeDocument/2006/relationships/hyperlink"/><Relationship Id="rId2621" Target="https://www.winddle.com/public/redirect?url=/contacts/8001" TargetMode="External" Type="http://schemas.openxmlformats.org/officeDocument/2006/relationships/hyperlink"/><Relationship Id="rId2622" Target="https://www.winddle.com/public/redirect?url=/contacts/8015" TargetMode="External" Type="http://schemas.openxmlformats.org/officeDocument/2006/relationships/hyperlink"/><Relationship Id="rId2623" Target="https://www.winddle.com/public/redirect?url=/shipments/93550" TargetMode="External" Type="http://schemas.openxmlformats.org/officeDocument/2006/relationships/hyperlink"/><Relationship Id="rId2624" Target="https://www.winddle.com/public/redirect?url=/contacts/8001" TargetMode="External" Type="http://schemas.openxmlformats.org/officeDocument/2006/relationships/hyperlink"/><Relationship Id="rId2625" Target="https://www.winddle.com/public/redirect?url=/contacts/8015" TargetMode="External" Type="http://schemas.openxmlformats.org/officeDocument/2006/relationships/hyperlink"/><Relationship Id="rId2626" Target="https://www.winddle.com/public/redirect?url=/shipments/92496" TargetMode="External" Type="http://schemas.openxmlformats.org/officeDocument/2006/relationships/hyperlink"/><Relationship Id="rId2627" Target="https://www.winddle.com/public/redirect?url=/contacts/8001" TargetMode="External" Type="http://schemas.openxmlformats.org/officeDocument/2006/relationships/hyperlink"/><Relationship Id="rId2628" Target="https://www.winddle.com/public/redirect?url=/contacts/8015" TargetMode="External" Type="http://schemas.openxmlformats.org/officeDocument/2006/relationships/hyperlink"/><Relationship Id="rId2629" Target="https://www.winddle.com/public/redirect?url=/shipments/93431" TargetMode="External" Type="http://schemas.openxmlformats.org/officeDocument/2006/relationships/hyperlink"/><Relationship Id="rId263" Target="https://www.winddle.com/public/redirect?url=/contacts/8001" TargetMode="External" Type="http://schemas.openxmlformats.org/officeDocument/2006/relationships/hyperlink"/><Relationship Id="rId2630" Target="https://www.winddle.com/public/redirect?url=/contacts/8001" TargetMode="External" Type="http://schemas.openxmlformats.org/officeDocument/2006/relationships/hyperlink"/><Relationship Id="rId2631" Target="https://www.winddle.com/public/redirect?url=/contacts/8015" TargetMode="External" Type="http://schemas.openxmlformats.org/officeDocument/2006/relationships/hyperlink"/><Relationship Id="rId2632" Target="https://www.winddle.com/public/redirect?url=/shipments/94602" TargetMode="External" Type="http://schemas.openxmlformats.org/officeDocument/2006/relationships/hyperlink"/><Relationship Id="rId2633" Target="https://www.winddle.com/public/redirect?url=/contacts/8001" TargetMode="External" Type="http://schemas.openxmlformats.org/officeDocument/2006/relationships/hyperlink"/><Relationship Id="rId2634" Target="https://www.winddle.com/public/redirect?url=/contacts/8015" TargetMode="External" Type="http://schemas.openxmlformats.org/officeDocument/2006/relationships/hyperlink"/><Relationship Id="rId2635" Target="https://www.winddle.com/public/redirect?url=/shipments/89095" TargetMode="External" Type="http://schemas.openxmlformats.org/officeDocument/2006/relationships/hyperlink"/><Relationship Id="rId2636" Target="https://www.winddle.com/public/redirect?url=/contacts/8001" TargetMode="External" Type="http://schemas.openxmlformats.org/officeDocument/2006/relationships/hyperlink"/><Relationship Id="rId2637" Target="https://www.winddle.com/public/redirect?url=/contacts/8015" TargetMode="External" Type="http://schemas.openxmlformats.org/officeDocument/2006/relationships/hyperlink"/><Relationship Id="rId2638" Target="https://www.winddle.com/public/redirect?url=/shipments/92686" TargetMode="External" Type="http://schemas.openxmlformats.org/officeDocument/2006/relationships/hyperlink"/><Relationship Id="rId2639" Target="https://www.winddle.com/public/redirect?url=/contacts/8001" TargetMode="External" Type="http://schemas.openxmlformats.org/officeDocument/2006/relationships/hyperlink"/><Relationship Id="rId264" Target="https://www.winddle.com/public/redirect?url=/contacts/8014" TargetMode="External" Type="http://schemas.openxmlformats.org/officeDocument/2006/relationships/hyperlink"/><Relationship Id="rId2640" Target="https://www.winddle.com/public/redirect?url=/contacts/8015" TargetMode="External" Type="http://schemas.openxmlformats.org/officeDocument/2006/relationships/hyperlink"/><Relationship Id="rId2641" Target="https://www.winddle.com/public/redirect?url=/shipments/94607" TargetMode="External" Type="http://schemas.openxmlformats.org/officeDocument/2006/relationships/hyperlink"/><Relationship Id="rId2642" Target="https://www.winddle.com/public/redirect?url=/contacts/8001" TargetMode="External" Type="http://schemas.openxmlformats.org/officeDocument/2006/relationships/hyperlink"/><Relationship Id="rId2643" Target="https://www.winddle.com/public/redirect?url=/contacts/8015" TargetMode="External" Type="http://schemas.openxmlformats.org/officeDocument/2006/relationships/hyperlink"/><Relationship Id="rId2644" Target="https://www.winddle.com/public/redirect?url=/shipments/91188" TargetMode="External" Type="http://schemas.openxmlformats.org/officeDocument/2006/relationships/hyperlink"/><Relationship Id="rId2645" Target="https://www.winddle.com/public/redirect?url=/contacts/8001" TargetMode="External" Type="http://schemas.openxmlformats.org/officeDocument/2006/relationships/hyperlink"/><Relationship Id="rId2646" Target="https://www.winddle.com/public/redirect?url=/contacts/8015" TargetMode="External" Type="http://schemas.openxmlformats.org/officeDocument/2006/relationships/hyperlink"/><Relationship Id="rId2647" Target="https://www.winddle.com/public/redirect?url=/shipments/93551" TargetMode="External" Type="http://schemas.openxmlformats.org/officeDocument/2006/relationships/hyperlink"/><Relationship Id="rId2648" Target="https://www.winddle.com/public/redirect?url=/contacts/8001" TargetMode="External" Type="http://schemas.openxmlformats.org/officeDocument/2006/relationships/hyperlink"/><Relationship Id="rId2649" Target="https://www.winddle.com/public/redirect?url=/contacts/8015" TargetMode="External" Type="http://schemas.openxmlformats.org/officeDocument/2006/relationships/hyperlink"/><Relationship Id="rId265" Target="https://www.winddle.com/public/redirect?url=/shipments/89660" TargetMode="External" Type="http://schemas.openxmlformats.org/officeDocument/2006/relationships/hyperlink"/><Relationship Id="rId2650" Target="https://www.winddle.com/public/redirect?url=/shipments/92793" TargetMode="External" Type="http://schemas.openxmlformats.org/officeDocument/2006/relationships/hyperlink"/><Relationship Id="rId2651" Target="https://www.winddle.com/public/redirect?url=/contacts/8001" TargetMode="External" Type="http://schemas.openxmlformats.org/officeDocument/2006/relationships/hyperlink"/><Relationship Id="rId2652" Target="https://www.winddle.com/public/redirect?url=/contacts/8015" TargetMode="External" Type="http://schemas.openxmlformats.org/officeDocument/2006/relationships/hyperlink"/><Relationship Id="rId2653" Target="https://www.winddle.com/public/redirect?url=/shipments/91686" TargetMode="External" Type="http://schemas.openxmlformats.org/officeDocument/2006/relationships/hyperlink"/><Relationship Id="rId2654" Target="https://www.winddle.com/public/redirect?url=/contacts/8001" TargetMode="External" Type="http://schemas.openxmlformats.org/officeDocument/2006/relationships/hyperlink"/><Relationship Id="rId2655" Target="https://www.winddle.com/public/redirect?url=/contacts/8015" TargetMode="External" Type="http://schemas.openxmlformats.org/officeDocument/2006/relationships/hyperlink"/><Relationship Id="rId2656" Target="https://www.winddle.com/public/redirect?url=/shipments/92827" TargetMode="External" Type="http://schemas.openxmlformats.org/officeDocument/2006/relationships/hyperlink"/><Relationship Id="rId2657" Target="https://www.winddle.com/public/redirect?url=/contacts/8001" TargetMode="External" Type="http://schemas.openxmlformats.org/officeDocument/2006/relationships/hyperlink"/><Relationship Id="rId2658" Target="https://www.winddle.com/public/redirect?url=/contacts/8015" TargetMode="External" Type="http://schemas.openxmlformats.org/officeDocument/2006/relationships/hyperlink"/><Relationship Id="rId2659" Target="https://www.winddle.com/public/redirect?url=/shipments/92845" TargetMode="External" Type="http://schemas.openxmlformats.org/officeDocument/2006/relationships/hyperlink"/><Relationship Id="rId266" Target="https://www.winddle.com/public/redirect?url=/contacts/8001" TargetMode="External" Type="http://schemas.openxmlformats.org/officeDocument/2006/relationships/hyperlink"/><Relationship Id="rId2660" Target="https://www.winddle.com/public/redirect?url=/contacts/8001" TargetMode="External" Type="http://schemas.openxmlformats.org/officeDocument/2006/relationships/hyperlink"/><Relationship Id="rId2661" Target="https://www.winddle.com/public/redirect?url=/contacts/8015" TargetMode="External" Type="http://schemas.openxmlformats.org/officeDocument/2006/relationships/hyperlink"/><Relationship Id="rId2662" Target="https://www.winddle.com/public/redirect?url=/shipments/90968" TargetMode="External" Type="http://schemas.openxmlformats.org/officeDocument/2006/relationships/hyperlink"/><Relationship Id="rId2663" Target="https://www.winddle.com/public/redirect?url=/contacts/8001" TargetMode="External" Type="http://schemas.openxmlformats.org/officeDocument/2006/relationships/hyperlink"/><Relationship Id="rId2664" Target="https://www.winddle.com/public/redirect?url=/contacts/8015" TargetMode="External" Type="http://schemas.openxmlformats.org/officeDocument/2006/relationships/hyperlink"/><Relationship Id="rId2665" Target="https://www.winddle.com/public/redirect?url=/shipments/89686" TargetMode="External" Type="http://schemas.openxmlformats.org/officeDocument/2006/relationships/hyperlink"/><Relationship Id="rId2666" Target="https://www.winddle.com/public/redirect?url=/contacts/8001" TargetMode="External" Type="http://schemas.openxmlformats.org/officeDocument/2006/relationships/hyperlink"/><Relationship Id="rId2667" Target="https://www.winddle.com/public/redirect?url=/contacts/8015" TargetMode="External" Type="http://schemas.openxmlformats.org/officeDocument/2006/relationships/hyperlink"/><Relationship Id="rId2668" Target="https://www.winddle.com/public/redirect?url=/shipments/90740" TargetMode="External" Type="http://schemas.openxmlformats.org/officeDocument/2006/relationships/hyperlink"/><Relationship Id="rId2669" Target="https://www.winddle.com/public/redirect?url=/contacts/8001" TargetMode="External" Type="http://schemas.openxmlformats.org/officeDocument/2006/relationships/hyperlink"/><Relationship Id="rId267" Target="https://www.winddle.com/public/redirect?url=/contacts/8014" TargetMode="External" Type="http://schemas.openxmlformats.org/officeDocument/2006/relationships/hyperlink"/><Relationship Id="rId2670" Target="https://www.winddle.com/public/redirect?url=/contacts/8015" TargetMode="External" Type="http://schemas.openxmlformats.org/officeDocument/2006/relationships/hyperlink"/><Relationship Id="rId2671" Target="https://www.winddle.com/public/redirect?url=/shipments/94126" TargetMode="External" Type="http://schemas.openxmlformats.org/officeDocument/2006/relationships/hyperlink"/><Relationship Id="rId2672" Target="https://www.winddle.com/public/redirect?url=/contacts/8001" TargetMode="External" Type="http://schemas.openxmlformats.org/officeDocument/2006/relationships/hyperlink"/><Relationship Id="rId2673" Target="https://www.winddle.com/public/redirect?url=/contacts/8015" TargetMode="External" Type="http://schemas.openxmlformats.org/officeDocument/2006/relationships/hyperlink"/><Relationship Id="rId2674" Target="https://www.winddle.com/public/redirect?url=/shipments/91460" TargetMode="External" Type="http://schemas.openxmlformats.org/officeDocument/2006/relationships/hyperlink"/><Relationship Id="rId2675" Target="https://www.winddle.com/public/redirect?url=/contacts/8001" TargetMode="External" Type="http://schemas.openxmlformats.org/officeDocument/2006/relationships/hyperlink"/><Relationship Id="rId2676" Target="https://www.winddle.com/public/redirect?url=/contacts/8015" TargetMode="External" Type="http://schemas.openxmlformats.org/officeDocument/2006/relationships/hyperlink"/><Relationship Id="rId2677" Target="https://www.winddle.com/public/redirect?url=/shipments/94484" TargetMode="External" Type="http://schemas.openxmlformats.org/officeDocument/2006/relationships/hyperlink"/><Relationship Id="rId2678" Target="https://www.winddle.com/public/redirect?url=/contacts/8001" TargetMode="External" Type="http://schemas.openxmlformats.org/officeDocument/2006/relationships/hyperlink"/><Relationship Id="rId2679" Target="https://www.winddle.com/public/redirect?url=/contacts/8015" TargetMode="External" Type="http://schemas.openxmlformats.org/officeDocument/2006/relationships/hyperlink"/><Relationship Id="rId268" Target="https://www.winddle.com/public/redirect?url=/shipments/91608" TargetMode="External" Type="http://schemas.openxmlformats.org/officeDocument/2006/relationships/hyperlink"/><Relationship Id="rId2680" Target="https://www.winddle.com/public/redirect?url=/shipments/89702" TargetMode="External" Type="http://schemas.openxmlformats.org/officeDocument/2006/relationships/hyperlink"/><Relationship Id="rId2681" Target="https://www.winddle.com/public/redirect?url=/contacts/8001" TargetMode="External" Type="http://schemas.openxmlformats.org/officeDocument/2006/relationships/hyperlink"/><Relationship Id="rId2682" Target="https://www.winddle.com/public/redirect?url=/contacts/8015" TargetMode="External" Type="http://schemas.openxmlformats.org/officeDocument/2006/relationships/hyperlink"/><Relationship Id="rId2683" Target="https://www.winddle.com/public/redirect?url=/shipments/94128" TargetMode="External" Type="http://schemas.openxmlformats.org/officeDocument/2006/relationships/hyperlink"/><Relationship Id="rId2684" Target="https://www.winddle.com/public/redirect?url=/contacts/8001" TargetMode="External" Type="http://schemas.openxmlformats.org/officeDocument/2006/relationships/hyperlink"/><Relationship Id="rId2685" Target="https://www.winddle.com/public/redirect?url=/contacts/8015" TargetMode="External" Type="http://schemas.openxmlformats.org/officeDocument/2006/relationships/hyperlink"/><Relationship Id="rId2686" Target="https://www.winddle.com/public/redirect?url=/shipments/93160" TargetMode="External" Type="http://schemas.openxmlformats.org/officeDocument/2006/relationships/hyperlink"/><Relationship Id="rId2687" Target="https://www.winddle.com/public/redirect?url=/contacts/8001" TargetMode="External" Type="http://schemas.openxmlformats.org/officeDocument/2006/relationships/hyperlink"/><Relationship Id="rId2688" Target="https://www.winddle.com/public/redirect?url=/contacts/8015" TargetMode="External" Type="http://schemas.openxmlformats.org/officeDocument/2006/relationships/hyperlink"/><Relationship Id="rId2689" Target="https://www.winddle.com/public/redirect?url=/shipments/92816" TargetMode="External" Type="http://schemas.openxmlformats.org/officeDocument/2006/relationships/hyperlink"/><Relationship Id="rId269" Target="https://www.winddle.com/public/redirect?url=/contacts/8001" TargetMode="External" Type="http://schemas.openxmlformats.org/officeDocument/2006/relationships/hyperlink"/><Relationship Id="rId2690" Target="https://www.winddle.com/public/redirect?url=/contacts/8001" TargetMode="External" Type="http://schemas.openxmlformats.org/officeDocument/2006/relationships/hyperlink"/><Relationship Id="rId2691" Target="https://www.winddle.com/public/redirect?url=/contacts/8015" TargetMode="External" Type="http://schemas.openxmlformats.org/officeDocument/2006/relationships/hyperlink"/><Relationship Id="rId2692" Target="https://www.winddle.com/public/redirect?url=/shipments/93193" TargetMode="External" Type="http://schemas.openxmlformats.org/officeDocument/2006/relationships/hyperlink"/><Relationship Id="rId2693" Target="https://www.winddle.com/public/redirect?url=/contacts/8001" TargetMode="External" Type="http://schemas.openxmlformats.org/officeDocument/2006/relationships/hyperlink"/><Relationship Id="rId2694" Target="https://www.winddle.com/public/redirect?url=/contacts/8015" TargetMode="External" Type="http://schemas.openxmlformats.org/officeDocument/2006/relationships/hyperlink"/><Relationship Id="rId2695" Target="https://www.winddle.com/public/redirect?url=/shipments/92847" TargetMode="External" Type="http://schemas.openxmlformats.org/officeDocument/2006/relationships/hyperlink"/><Relationship Id="rId2696" Target="https://www.winddle.com/public/redirect?url=/contacts/8001" TargetMode="External" Type="http://schemas.openxmlformats.org/officeDocument/2006/relationships/hyperlink"/><Relationship Id="rId2697" Target="https://www.winddle.com/public/redirect?url=/contacts/8015" TargetMode="External" Type="http://schemas.openxmlformats.org/officeDocument/2006/relationships/hyperlink"/><Relationship Id="rId2698" Target="https://www.winddle.com/public/redirect?url=/shipments/94242" TargetMode="External" Type="http://schemas.openxmlformats.org/officeDocument/2006/relationships/hyperlink"/><Relationship Id="rId2699" Target="https://www.winddle.com/public/redirect?url=/contacts/8001" TargetMode="External" Type="http://schemas.openxmlformats.org/officeDocument/2006/relationships/hyperlink"/><Relationship Id="rId27" Target="https://www.winddle.com/public/redirect?url=/contacts/8014" TargetMode="External" Type="http://schemas.openxmlformats.org/officeDocument/2006/relationships/hyperlink"/><Relationship Id="rId270" Target="https://www.winddle.com/public/redirect?url=/contacts/8014" TargetMode="External" Type="http://schemas.openxmlformats.org/officeDocument/2006/relationships/hyperlink"/><Relationship Id="rId2700" Target="https://www.winddle.com/public/redirect?url=/contacts/8015" TargetMode="External" Type="http://schemas.openxmlformats.org/officeDocument/2006/relationships/hyperlink"/><Relationship Id="rId2701" Target="https://www.winddle.com/public/redirect?url=/shipments/93973" TargetMode="External" Type="http://schemas.openxmlformats.org/officeDocument/2006/relationships/hyperlink"/><Relationship Id="rId2702" Target="https://www.winddle.com/public/redirect?url=/contacts/8001" TargetMode="External" Type="http://schemas.openxmlformats.org/officeDocument/2006/relationships/hyperlink"/><Relationship Id="rId2703" Target="https://www.winddle.com/public/redirect?url=/contacts/8015" TargetMode="External" Type="http://schemas.openxmlformats.org/officeDocument/2006/relationships/hyperlink"/><Relationship Id="rId2704" Target="https://www.winddle.com/public/redirect?url=/shipments/89644" TargetMode="External" Type="http://schemas.openxmlformats.org/officeDocument/2006/relationships/hyperlink"/><Relationship Id="rId2705" Target="https://www.winddle.com/public/redirect?url=/contacts/8001" TargetMode="External" Type="http://schemas.openxmlformats.org/officeDocument/2006/relationships/hyperlink"/><Relationship Id="rId2706" Target="https://www.winddle.com/public/redirect?url=/contacts/8015" TargetMode="External" Type="http://schemas.openxmlformats.org/officeDocument/2006/relationships/hyperlink"/><Relationship Id="rId2707" Target="https://www.winddle.com/public/redirect?url=/shipments/92372" TargetMode="External" Type="http://schemas.openxmlformats.org/officeDocument/2006/relationships/hyperlink"/><Relationship Id="rId2708" Target="https://www.winddle.com/public/redirect?url=/contacts/8001" TargetMode="External" Type="http://schemas.openxmlformats.org/officeDocument/2006/relationships/hyperlink"/><Relationship Id="rId2709" Target="https://www.winddle.com/public/redirect?url=/contacts/8015" TargetMode="External" Type="http://schemas.openxmlformats.org/officeDocument/2006/relationships/hyperlink"/><Relationship Id="rId271" Target="https://www.winddle.com/public/redirect?url=/shipments/92820" TargetMode="External" Type="http://schemas.openxmlformats.org/officeDocument/2006/relationships/hyperlink"/><Relationship Id="rId2710" Target="https://www.winddle.com/public/redirect?url=/shipments/90890" TargetMode="External" Type="http://schemas.openxmlformats.org/officeDocument/2006/relationships/hyperlink"/><Relationship Id="rId2711" Target="https://www.winddle.com/public/redirect?url=/contacts/8001" TargetMode="External" Type="http://schemas.openxmlformats.org/officeDocument/2006/relationships/hyperlink"/><Relationship Id="rId2712" Target="https://www.winddle.com/public/redirect?url=/contacts/8015" TargetMode="External" Type="http://schemas.openxmlformats.org/officeDocument/2006/relationships/hyperlink"/><Relationship Id="rId2713" Target="https://www.winddle.com/public/redirect?url=/shipments/91517" TargetMode="External" Type="http://schemas.openxmlformats.org/officeDocument/2006/relationships/hyperlink"/><Relationship Id="rId2714" Target="https://www.winddle.com/public/redirect?url=/contacts/8001" TargetMode="External" Type="http://schemas.openxmlformats.org/officeDocument/2006/relationships/hyperlink"/><Relationship Id="rId2715" Target="https://www.winddle.com/public/redirect?url=/contacts/8015" TargetMode="External" Type="http://schemas.openxmlformats.org/officeDocument/2006/relationships/hyperlink"/><Relationship Id="rId2716" Target="https://www.winddle.com/public/redirect?url=/shipments/89658" TargetMode="External" Type="http://schemas.openxmlformats.org/officeDocument/2006/relationships/hyperlink"/><Relationship Id="rId2717" Target="https://www.winddle.com/public/redirect?url=/contacts/8001" TargetMode="External" Type="http://schemas.openxmlformats.org/officeDocument/2006/relationships/hyperlink"/><Relationship Id="rId2718" Target="https://www.winddle.com/public/redirect?url=/contacts/8015" TargetMode="External" Type="http://schemas.openxmlformats.org/officeDocument/2006/relationships/hyperlink"/><Relationship Id="rId2719" Target="https://www.winddle.com/public/redirect?url=/shipments/93875" TargetMode="External" Type="http://schemas.openxmlformats.org/officeDocument/2006/relationships/hyperlink"/><Relationship Id="rId272" Target="https://www.winddle.com/public/redirect?url=/contacts/8002" TargetMode="External" Type="http://schemas.openxmlformats.org/officeDocument/2006/relationships/hyperlink"/><Relationship Id="rId2720" Target="https://www.winddle.com/public/redirect?url=/contacts/8001" TargetMode="External" Type="http://schemas.openxmlformats.org/officeDocument/2006/relationships/hyperlink"/><Relationship Id="rId2721" Target="https://www.winddle.com/public/redirect?url=/contacts/8015" TargetMode="External" Type="http://schemas.openxmlformats.org/officeDocument/2006/relationships/hyperlink"/><Relationship Id="rId2722" Target="https://www.winddle.com/public/redirect?url=/shipments/90090" TargetMode="External" Type="http://schemas.openxmlformats.org/officeDocument/2006/relationships/hyperlink"/><Relationship Id="rId2723" Target="https://www.winddle.com/public/redirect?url=/contacts/8001" TargetMode="External" Type="http://schemas.openxmlformats.org/officeDocument/2006/relationships/hyperlink"/><Relationship Id="rId2724" Target="https://www.winddle.com/public/redirect?url=/contacts/8015" TargetMode="External" Type="http://schemas.openxmlformats.org/officeDocument/2006/relationships/hyperlink"/><Relationship Id="rId2725" Target="https://www.winddle.com/public/redirect?url=/shipments/92740" TargetMode="External" Type="http://schemas.openxmlformats.org/officeDocument/2006/relationships/hyperlink"/><Relationship Id="rId2726" Target="https://www.winddle.com/public/redirect?url=/contacts/8001" TargetMode="External" Type="http://schemas.openxmlformats.org/officeDocument/2006/relationships/hyperlink"/><Relationship Id="rId2727" Target="https://www.winddle.com/public/redirect?url=/contacts/8015" TargetMode="External" Type="http://schemas.openxmlformats.org/officeDocument/2006/relationships/hyperlink"/><Relationship Id="rId2728" Target="https://www.winddle.com/public/redirect?url=/shipments/90085" TargetMode="External" Type="http://schemas.openxmlformats.org/officeDocument/2006/relationships/hyperlink"/><Relationship Id="rId2729" Target="https://www.winddle.com/public/redirect?url=/contacts/8001" TargetMode="External" Type="http://schemas.openxmlformats.org/officeDocument/2006/relationships/hyperlink"/><Relationship Id="rId273" Target="https://www.winddle.com/public/redirect?url=/contacts/8014" TargetMode="External" Type="http://schemas.openxmlformats.org/officeDocument/2006/relationships/hyperlink"/><Relationship Id="rId2730" Target="https://www.winddle.com/public/redirect?url=/contacts/8015" TargetMode="External" Type="http://schemas.openxmlformats.org/officeDocument/2006/relationships/hyperlink"/><Relationship Id="rId2731" Target="https://www.winddle.com/public/redirect?url=/shipments/89760" TargetMode="External" Type="http://schemas.openxmlformats.org/officeDocument/2006/relationships/hyperlink"/><Relationship Id="rId2732" Target="https://www.winddle.com/public/redirect?url=/contacts/8001" TargetMode="External" Type="http://schemas.openxmlformats.org/officeDocument/2006/relationships/hyperlink"/><Relationship Id="rId2733" Target="https://www.winddle.com/public/redirect?url=/contacts/8015" TargetMode="External" Type="http://schemas.openxmlformats.org/officeDocument/2006/relationships/hyperlink"/><Relationship Id="rId2734" Target="https://www.winddle.com/public/redirect?url=/shipments/90055" TargetMode="External" Type="http://schemas.openxmlformats.org/officeDocument/2006/relationships/hyperlink"/><Relationship Id="rId2735" Target="https://www.winddle.com/public/redirect?url=/contacts/8002" TargetMode="External" Type="http://schemas.openxmlformats.org/officeDocument/2006/relationships/hyperlink"/><Relationship Id="rId2736" Target="https://www.winddle.com/public/redirect?url=/contacts/8010" TargetMode="External" Type="http://schemas.openxmlformats.org/officeDocument/2006/relationships/hyperlink"/><Relationship Id="rId2737" Target="https://www.winddle.com/public/redirect?url=/shipments/89647" TargetMode="External" Type="http://schemas.openxmlformats.org/officeDocument/2006/relationships/hyperlink"/><Relationship Id="rId2738" Target="https://www.winddle.com/public/redirect?url=/contacts/8001" TargetMode="External" Type="http://schemas.openxmlformats.org/officeDocument/2006/relationships/hyperlink"/><Relationship Id="rId2739" Target="https://www.winddle.com/public/redirect?url=/contacts/8015" TargetMode="External" Type="http://schemas.openxmlformats.org/officeDocument/2006/relationships/hyperlink"/><Relationship Id="rId274" Target="https://www.winddle.com/public/redirect?url=/shipments/91420" TargetMode="External" Type="http://schemas.openxmlformats.org/officeDocument/2006/relationships/hyperlink"/><Relationship Id="rId2740" Target="https://www.winddle.com/public/redirect?url=/shipments/93587" TargetMode="External" Type="http://schemas.openxmlformats.org/officeDocument/2006/relationships/hyperlink"/><Relationship Id="rId2741" Target="https://www.winddle.com/public/redirect?url=/contacts/8002" TargetMode="External" Type="http://schemas.openxmlformats.org/officeDocument/2006/relationships/hyperlink"/><Relationship Id="rId2742" Target="https://www.winddle.com/public/redirect?url=/contacts/8014" TargetMode="External" Type="http://schemas.openxmlformats.org/officeDocument/2006/relationships/hyperlink"/><Relationship Id="rId2743" Target="https://www.winddle.com/public/redirect?url=/shipments/90089" TargetMode="External" Type="http://schemas.openxmlformats.org/officeDocument/2006/relationships/hyperlink"/><Relationship Id="rId2744" Target="https://www.winddle.com/public/redirect?url=/contacts/8001" TargetMode="External" Type="http://schemas.openxmlformats.org/officeDocument/2006/relationships/hyperlink"/><Relationship Id="rId2745" Target="https://www.winddle.com/public/redirect?url=/contacts/8015" TargetMode="External" Type="http://schemas.openxmlformats.org/officeDocument/2006/relationships/hyperlink"/><Relationship Id="rId2746" Target="https://www.winddle.com/public/redirect?url=/shipments/89467" TargetMode="External" Type="http://schemas.openxmlformats.org/officeDocument/2006/relationships/hyperlink"/><Relationship Id="rId2747" Target="https://www.winddle.com/public/redirect?url=/contacts/8001" TargetMode="External" Type="http://schemas.openxmlformats.org/officeDocument/2006/relationships/hyperlink"/><Relationship Id="rId2748" Target="https://www.winddle.com/public/redirect?url=/contacts/8010" TargetMode="External" Type="http://schemas.openxmlformats.org/officeDocument/2006/relationships/hyperlink"/><Relationship Id="rId2749" Target="https://www.winddle.com/public/redirect?url=/shipments/91384" TargetMode="External" Type="http://schemas.openxmlformats.org/officeDocument/2006/relationships/hyperlink"/><Relationship Id="rId275" Target="https://www.winddle.com/public/redirect?url=/contacts/8001" TargetMode="External" Type="http://schemas.openxmlformats.org/officeDocument/2006/relationships/hyperlink"/><Relationship Id="rId2750" Target="https://www.winddle.com/public/redirect?url=/contacts/8001" TargetMode="External" Type="http://schemas.openxmlformats.org/officeDocument/2006/relationships/hyperlink"/><Relationship Id="rId2751" Target="https://www.winddle.com/public/redirect?url=/contacts/8014" TargetMode="External" Type="http://schemas.openxmlformats.org/officeDocument/2006/relationships/hyperlink"/><Relationship Id="rId2752" Target="https://www.winddle.com/public/redirect?url=/shipments/92459" TargetMode="External" Type="http://schemas.openxmlformats.org/officeDocument/2006/relationships/hyperlink"/><Relationship Id="rId2753" Target="https://www.winddle.com/public/redirect?url=/contacts/8001" TargetMode="External" Type="http://schemas.openxmlformats.org/officeDocument/2006/relationships/hyperlink"/><Relationship Id="rId2754" Target="https://www.winddle.com/public/redirect?url=/contacts/8015" TargetMode="External" Type="http://schemas.openxmlformats.org/officeDocument/2006/relationships/hyperlink"/><Relationship Id="rId2755" Target="https://www.winddle.com/public/redirect?url=/shipments/94686" TargetMode="External" Type="http://schemas.openxmlformats.org/officeDocument/2006/relationships/hyperlink"/><Relationship Id="rId2756" Target="https://www.winddle.com/public/redirect?url=/contacts/8001" TargetMode="External" Type="http://schemas.openxmlformats.org/officeDocument/2006/relationships/hyperlink"/><Relationship Id="rId2757" Target="https://www.winddle.com/public/redirect?url=/contacts/8015" TargetMode="External" Type="http://schemas.openxmlformats.org/officeDocument/2006/relationships/hyperlink"/><Relationship Id="rId2758" Target="https://www.winddle.com/public/redirect?url=/shipments/94687" TargetMode="External" Type="http://schemas.openxmlformats.org/officeDocument/2006/relationships/hyperlink"/><Relationship Id="rId2759" Target="https://www.winddle.com/public/redirect?url=/contacts/8001" TargetMode="External" Type="http://schemas.openxmlformats.org/officeDocument/2006/relationships/hyperlink"/><Relationship Id="rId276" Target="https://www.winddle.com/public/redirect?url=/contacts/8014" TargetMode="External" Type="http://schemas.openxmlformats.org/officeDocument/2006/relationships/hyperlink"/><Relationship Id="rId2760" Target="https://www.winddle.com/public/redirect?url=/contacts/8015" TargetMode="External" Type="http://schemas.openxmlformats.org/officeDocument/2006/relationships/hyperlink"/><Relationship Id="rId2761" Target="https://www.winddle.com/public/redirect?url=/shipments/93826" TargetMode="External" Type="http://schemas.openxmlformats.org/officeDocument/2006/relationships/hyperlink"/><Relationship Id="rId2762" Target="https://www.winddle.com/public/redirect?url=/contacts/8001" TargetMode="External" Type="http://schemas.openxmlformats.org/officeDocument/2006/relationships/hyperlink"/><Relationship Id="rId2763" Target="https://www.winddle.com/public/redirect?url=/contacts/8015" TargetMode="External" Type="http://schemas.openxmlformats.org/officeDocument/2006/relationships/hyperlink"/><Relationship Id="rId2764" Target="https://www.winddle.com/public/redirect?url=/shipments/94415" TargetMode="External" Type="http://schemas.openxmlformats.org/officeDocument/2006/relationships/hyperlink"/><Relationship Id="rId2765" Target="https://www.winddle.com/public/redirect?url=/contacts/8001" TargetMode="External" Type="http://schemas.openxmlformats.org/officeDocument/2006/relationships/hyperlink"/><Relationship Id="rId2766" Target="https://www.winddle.com/public/redirect?url=/contacts/8015" TargetMode="External" Type="http://schemas.openxmlformats.org/officeDocument/2006/relationships/hyperlink"/><Relationship Id="rId2767" Target="https://www.winddle.com/public/redirect?url=/shipments/89651" TargetMode="External" Type="http://schemas.openxmlformats.org/officeDocument/2006/relationships/hyperlink"/><Relationship Id="rId2768" Target="https://www.winddle.com/public/redirect?url=/contacts/8001" TargetMode="External" Type="http://schemas.openxmlformats.org/officeDocument/2006/relationships/hyperlink"/><Relationship Id="rId2769" Target="https://www.winddle.com/public/redirect?url=/contacts/8015" TargetMode="External" Type="http://schemas.openxmlformats.org/officeDocument/2006/relationships/hyperlink"/><Relationship Id="rId277" Target="https://www.winddle.com/public/redirect?url=/shipments/89578" TargetMode="External" Type="http://schemas.openxmlformats.org/officeDocument/2006/relationships/hyperlink"/><Relationship Id="rId2770" Target="https://www.winddle.com/public/redirect?url=/shipments/91595" TargetMode="External" Type="http://schemas.openxmlformats.org/officeDocument/2006/relationships/hyperlink"/><Relationship Id="rId2771" Target="https://www.winddle.com/public/redirect?url=/contacts/8001" TargetMode="External" Type="http://schemas.openxmlformats.org/officeDocument/2006/relationships/hyperlink"/><Relationship Id="rId2772" Target="https://www.winddle.com/public/redirect?url=/contacts/8015" TargetMode="External" Type="http://schemas.openxmlformats.org/officeDocument/2006/relationships/hyperlink"/><Relationship Id="rId2773" Target="https://www.winddle.com/public/redirect?url=/shipments/92704" TargetMode="External" Type="http://schemas.openxmlformats.org/officeDocument/2006/relationships/hyperlink"/><Relationship Id="rId2774" Target="https://www.winddle.com/public/redirect?url=/contacts/8001" TargetMode="External" Type="http://schemas.openxmlformats.org/officeDocument/2006/relationships/hyperlink"/><Relationship Id="rId2775" Target="https://www.winddle.com/public/redirect?url=/contacts/8015" TargetMode="External" Type="http://schemas.openxmlformats.org/officeDocument/2006/relationships/hyperlink"/><Relationship Id="rId2776" Target="https://www.winddle.com/public/redirect?url=/shipments/91052" TargetMode="External" Type="http://schemas.openxmlformats.org/officeDocument/2006/relationships/hyperlink"/><Relationship Id="rId2777" Target="https://www.winddle.com/public/redirect?url=/contacts/8001" TargetMode="External" Type="http://schemas.openxmlformats.org/officeDocument/2006/relationships/hyperlink"/><Relationship Id="rId2778" Target="https://www.winddle.com/public/redirect?url=/contacts/8015" TargetMode="External" Type="http://schemas.openxmlformats.org/officeDocument/2006/relationships/hyperlink"/><Relationship Id="rId2779" Target="https://www.winddle.com/public/redirect?url=/shipments/93425" TargetMode="External" Type="http://schemas.openxmlformats.org/officeDocument/2006/relationships/hyperlink"/><Relationship Id="rId278" Target="https://www.winddle.com/public/redirect?url=/contacts/8001" TargetMode="External" Type="http://schemas.openxmlformats.org/officeDocument/2006/relationships/hyperlink"/><Relationship Id="rId2780" Target="https://www.winddle.com/public/redirect?url=/contacts/8001" TargetMode="External" Type="http://schemas.openxmlformats.org/officeDocument/2006/relationships/hyperlink"/><Relationship Id="rId2781" Target="https://www.winddle.com/public/redirect?url=/contacts/8015" TargetMode="External" Type="http://schemas.openxmlformats.org/officeDocument/2006/relationships/hyperlink"/><Relationship Id="rId2782" Target="https://www.winddle.com/public/redirect?url=/shipments/89096" TargetMode="External" Type="http://schemas.openxmlformats.org/officeDocument/2006/relationships/hyperlink"/><Relationship Id="rId2783" Target="https://www.winddle.com/public/redirect?url=/contacts/8001" TargetMode="External" Type="http://schemas.openxmlformats.org/officeDocument/2006/relationships/hyperlink"/><Relationship Id="rId2784" Target="https://www.winddle.com/public/redirect?url=/contacts/8015" TargetMode="External" Type="http://schemas.openxmlformats.org/officeDocument/2006/relationships/hyperlink"/><Relationship Id="rId2785" Target="https://www.winddle.com/public/redirect?url=/shipments/92057" TargetMode="External" Type="http://schemas.openxmlformats.org/officeDocument/2006/relationships/hyperlink"/><Relationship Id="rId2786" Target="https://www.winddle.com/public/redirect?url=/contacts/8001" TargetMode="External" Type="http://schemas.openxmlformats.org/officeDocument/2006/relationships/hyperlink"/><Relationship Id="rId2787" Target="https://www.winddle.com/public/redirect?url=/contacts/8015" TargetMode="External" Type="http://schemas.openxmlformats.org/officeDocument/2006/relationships/hyperlink"/><Relationship Id="rId2788" Target="https://www.winddle.com/public/redirect?url=/shipments/89470" TargetMode="External" Type="http://schemas.openxmlformats.org/officeDocument/2006/relationships/hyperlink"/><Relationship Id="rId2789" Target="https://www.winddle.com/public/redirect?url=/contacts/8001" TargetMode="External" Type="http://schemas.openxmlformats.org/officeDocument/2006/relationships/hyperlink"/><Relationship Id="rId279" Target="https://www.winddle.com/public/redirect?url=/contacts/8014" TargetMode="External" Type="http://schemas.openxmlformats.org/officeDocument/2006/relationships/hyperlink"/><Relationship Id="rId2790" Target="https://www.winddle.com/public/redirect?url=/contacts/8015" TargetMode="External" Type="http://schemas.openxmlformats.org/officeDocument/2006/relationships/hyperlink"/><Relationship Id="rId2791" Target="https://www.winddle.com/public/redirect?url=/shipments/89657" TargetMode="External" Type="http://schemas.openxmlformats.org/officeDocument/2006/relationships/hyperlink"/><Relationship Id="rId2792" Target="https://www.winddle.com/public/redirect?url=/contacts/8001" TargetMode="External" Type="http://schemas.openxmlformats.org/officeDocument/2006/relationships/hyperlink"/><Relationship Id="rId2793" Target="https://www.winddle.com/public/redirect?url=/contacts/8015" TargetMode="External" Type="http://schemas.openxmlformats.org/officeDocument/2006/relationships/hyperlink"/><Relationship Id="rId2794" Target="https://www.winddle.com/public/redirect?url=/shipments/89571" TargetMode="External" Type="http://schemas.openxmlformats.org/officeDocument/2006/relationships/hyperlink"/><Relationship Id="rId2795" Target="https://www.winddle.com/public/redirect?url=/contacts/8001" TargetMode="External" Type="http://schemas.openxmlformats.org/officeDocument/2006/relationships/hyperlink"/><Relationship Id="rId2796" Target="https://www.winddle.com/public/redirect?url=/contacts/8015" TargetMode="External" Type="http://schemas.openxmlformats.org/officeDocument/2006/relationships/hyperlink"/><Relationship Id="rId2797" Target="https://www.winddle.com/public/redirect?url=/shipments/91684" TargetMode="External" Type="http://schemas.openxmlformats.org/officeDocument/2006/relationships/hyperlink"/><Relationship Id="rId2798" Target="https://www.winddle.com/public/redirect?url=/contacts/8001" TargetMode="External" Type="http://schemas.openxmlformats.org/officeDocument/2006/relationships/hyperlink"/><Relationship Id="rId2799" Target="https://www.winddle.com/public/redirect?url=/contacts/8015" TargetMode="External" Type="http://schemas.openxmlformats.org/officeDocument/2006/relationships/hyperlink"/><Relationship Id="rId28" Target="https://www.winddle.com/public/redirect?url=/shipments/90679" TargetMode="External" Type="http://schemas.openxmlformats.org/officeDocument/2006/relationships/hyperlink"/><Relationship Id="rId280" Target="https://www.winddle.com/public/redirect?url=/shipments/92725" TargetMode="External" Type="http://schemas.openxmlformats.org/officeDocument/2006/relationships/hyperlink"/><Relationship Id="rId2800" Target="https://www.winddle.com/public/redirect?url=/shipments/89400" TargetMode="External" Type="http://schemas.openxmlformats.org/officeDocument/2006/relationships/hyperlink"/><Relationship Id="rId2801" Target="https://www.winddle.com/public/redirect?url=/contacts/8001" TargetMode="External" Type="http://schemas.openxmlformats.org/officeDocument/2006/relationships/hyperlink"/><Relationship Id="rId2802" Target="https://www.winddle.com/public/redirect?url=/contacts/8015" TargetMode="External" Type="http://schemas.openxmlformats.org/officeDocument/2006/relationships/hyperlink"/><Relationship Id="rId2803" Target="https://www.winddle.com/public/redirect?url=/shipments/91836" TargetMode="External" Type="http://schemas.openxmlformats.org/officeDocument/2006/relationships/hyperlink"/><Relationship Id="rId2804" Target="https://www.winddle.com/public/redirect?url=/contacts/8001" TargetMode="External" Type="http://schemas.openxmlformats.org/officeDocument/2006/relationships/hyperlink"/><Relationship Id="rId2805" Target="https://www.winddle.com/public/redirect?url=/contacts/8015" TargetMode="External" Type="http://schemas.openxmlformats.org/officeDocument/2006/relationships/hyperlink"/><Relationship Id="rId2806" Target="https://www.winddle.com/public/redirect?url=/shipments/90966" TargetMode="External" Type="http://schemas.openxmlformats.org/officeDocument/2006/relationships/hyperlink"/><Relationship Id="rId2807" Target="https://www.winddle.com/public/redirect?url=/contacts/8002" TargetMode="External" Type="http://schemas.openxmlformats.org/officeDocument/2006/relationships/hyperlink"/><Relationship Id="rId2808" Target="https://www.winddle.com/public/redirect?url=/contacts/8014" TargetMode="External" Type="http://schemas.openxmlformats.org/officeDocument/2006/relationships/hyperlink"/><Relationship Id="rId2809" Target="https://www.winddle.com/public/redirect?url=/shipments/94357" TargetMode="External" Type="http://schemas.openxmlformats.org/officeDocument/2006/relationships/hyperlink"/><Relationship Id="rId281" Target="https://www.winddle.com/public/redirect?url=/contacts/8001" TargetMode="External" Type="http://schemas.openxmlformats.org/officeDocument/2006/relationships/hyperlink"/><Relationship Id="rId2810" Target="https://www.winddle.com/public/redirect?url=/contacts/8002" TargetMode="External" Type="http://schemas.openxmlformats.org/officeDocument/2006/relationships/hyperlink"/><Relationship Id="rId2811" Target="https://www.winddle.com/public/redirect?url=/contacts/8014" TargetMode="External" Type="http://schemas.openxmlformats.org/officeDocument/2006/relationships/hyperlink"/><Relationship Id="rId2812" Target="https://www.winddle.com/public/redirect?url=/shipments/92193" TargetMode="External" Type="http://schemas.openxmlformats.org/officeDocument/2006/relationships/hyperlink"/><Relationship Id="rId2813" Target="https://www.winddle.com/public/redirect?url=/contacts/8001" TargetMode="External" Type="http://schemas.openxmlformats.org/officeDocument/2006/relationships/hyperlink"/><Relationship Id="rId2814" Target="https://www.winddle.com/public/redirect?url=/contacts/8014" TargetMode="External" Type="http://schemas.openxmlformats.org/officeDocument/2006/relationships/hyperlink"/><Relationship Id="rId2815" Target="https://www.winddle.com/public/redirect?url=/shipments/93596" TargetMode="External" Type="http://schemas.openxmlformats.org/officeDocument/2006/relationships/hyperlink"/><Relationship Id="rId2816" Target="https://www.winddle.com/public/redirect?url=/contacts/8002" TargetMode="External" Type="http://schemas.openxmlformats.org/officeDocument/2006/relationships/hyperlink"/><Relationship Id="rId2817" Target="https://www.winddle.com/public/redirect?url=/contacts/8014" TargetMode="External" Type="http://schemas.openxmlformats.org/officeDocument/2006/relationships/hyperlink"/><Relationship Id="rId2818" Target="https://www.winddle.com/public/redirect?url=/shipments/91656" TargetMode="External" Type="http://schemas.openxmlformats.org/officeDocument/2006/relationships/hyperlink"/><Relationship Id="rId2819" Target="https://www.winddle.com/public/redirect?url=/contacts/8002" TargetMode="External" Type="http://schemas.openxmlformats.org/officeDocument/2006/relationships/hyperlink"/><Relationship Id="rId282" Target="https://www.winddle.com/public/redirect?url=/contacts/8014" TargetMode="External" Type="http://schemas.openxmlformats.org/officeDocument/2006/relationships/hyperlink"/><Relationship Id="rId2820" Target="https://www.winddle.com/public/redirect?url=/contacts/8010" TargetMode="External" Type="http://schemas.openxmlformats.org/officeDocument/2006/relationships/hyperlink"/><Relationship Id="rId2821" Target="https://www.winddle.com/public/redirect?url=/shipments/91476" TargetMode="External" Type="http://schemas.openxmlformats.org/officeDocument/2006/relationships/hyperlink"/><Relationship Id="rId2822" Target="https://www.winddle.com/public/redirect?url=/contacts/8001" TargetMode="External" Type="http://schemas.openxmlformats.org/officeDocument/2006/relationships/hyperlink"/><Relationship Id="rId2823" Target="https://www.winddle.com/public/redirect?url=/contacts/8015" TargetMode="External" Type="http://schemas.openxmlformats.org/officeDocument/2006/relationships/hyperlink"/><Relationship Id="rId2824" Target="https://www.winddle.com/public/redirect?url=/shipments/89130" TargetMode="External" Type="http://schemas.openxmlformats.org/officeDocument/2006/relationships/hyperlink"/><Relationship Id="rId2825" Target="https://www.winddle.com/public/redirect?url=/contacts/8001" TargetMode="External" Type="http://schemas.openxmlformats.org/officeDocument/2006/relationships/hyperlink"/><Relationship Id="rId2826" Target="https://www.winddle.com/public/redirect?url=/contacts/8015" TargetMode="External" Type="http://schemas.openxmlformats.org/officeDocument/2006/relationships/hyperlink"/><Relationship Id="rId2827" Target="https://www.winddle.com/public/redirect?url=/shipments/91223" TargetMode="External" Type="http://schemas.openxmlformats.org/officeDocument/2006/relationships/hyperlink"/><Relationship Id="rId2828" Target="https://www.winddle.com/public/redirect?url=/contacts/8002" TargetMode="External" Type="http://schemas.openxmlformats.org/officeDocument/2006/relationships/hyperlink"/><Relationship Id="rId2829" Target="https://www.winddle.com/public/redirect?url=/contacts/8014" TargetMode="External" Type="http://schemas.openxmlformats.org/officeDocument/2006/relationships/hyperlink"/><Relationship Id="rId283" Target="https://www.winddle.com/public/redirect?url=/shipments/91004" TargetMode="External" Type="http://schemas.openxmlformats.org/officeDocument/2006/relationships/hyperlink"/><Relationship Id="rId2830" Target="https://www.winddle.com/public/redirect?url=/shipments/92011" TargetMode="External" Type="http://schemas.openxmlformats.org/officeDocument/2006/relationships/hyperlink"/><Relationship Id="rId2831" Target="https://www.winddle.com/public/redirect?url=/contacts/8002" TargetMode="External" Type="http://schemas.openxmlformats.org/officeDocument/2006/relationships/hyperlink"/><Relationship Id="rId2832" Target="https://www.winddle.com/public/redirect?url=/contacts/8014" TargetMode="External" Type="http://schemas.openxmlformats.org/officeDocument/2006/relationships/hyperlink"/><Relationship Id="rId2833" Target="https://www.winddle.com/public/redirect?url=/shipments/92398" TargetMode="External" Type="http://schemas.openxmlformats.org/officeDocument/2006/relationships/hyperlink"/><Relationship Id="rId2834" Target="https://www.winddle.com/public/redirect?url=/contacts/8002" TargetMode="External" Type="http://schemas.openxmlformats.org/officeDocument/2006/relationships/hyperlink"/><Relationship Id="rId2835" Target="https://www.winddle.com/public/redirect?url=/contacts/8010" TargetMode="External" Type="http://schemas.openxmlformats.org/officeDocument/2006/relationships/hyperlink"/><Relationship Id="rId2836" Target="https://www.winddle.com/public/redirect?url=/shipments/91587" TargetMode="External" Type="http://schemas.openxmlformats.org/officeDocument/2006/relationships/hyperlink"/><Relationship Id="rId2837" Target="https://www.winddle.com/public/redirect?url=/contacts/8002" TargetMode="External" Type="http://schemas.openxmlformats.org/officeDocument/2006/relationships/hyperlink"/><Relationship Id="rId2838" Target="https://www.winddle.com/public/redirect?url=/contacts/8014" TargetMode="External" Type="http://schemas.openxmlformats.org/officeDocument/2006/relationships/hyperlink"/><Relationship Id="rId2839" Target="https://www.winddle.com/public/redirect?url=/shipments/92798" TargetMode="External" Type="http://schemas.openxmlformats.org/officeDocument/2006/relationships/hyperlink"/><Relationship Id="rId284" Target="https://www.winddle.com/public/redirect?url=/contacts/8002" TargetMode="External" Type="http://schemas.openxmlformats.org/officeDocument/2006/relationships/hyperlink"/><Relationship Id="rId2840" Target="https://www.winddle.com/public/redirect?url=/contacts/8001" TargetMode="External" Type="http://schemas.openxmlformats.org/officeDocument/2006/relationships/hyperlink"/><Relationship Id="rId2841" Target="https://www.winddle.com/public/redirect?url=/contacts/8015" TargetMode="External" Type="http://schemas.openxmlformats.org/officeDocument/2006/relationships/hyperlink"/><Relationship Id="rId2842" Target="https://www.winddle.com/public/redirect?url=/shipments/93156" TargetMode="External" Type="http://schemas.openxmlformats.org/officeDocument/2006/relationships/hyperlink"/><Relationship Id="rId2843" Target="https://www.winddle.com/public/redirect?url=/contacts/8001" TargetMode="External" Type="http://schemas.openxmlformats.org/officeDocument/2006/relationships/hyperlink"/><Relationship Id="rId2844" Target="https://www.winddle.com/public/redirect?url=/contacts/8015" TargetMode="External" Type="http://schemas.openxmlformats.org/officeDocument/2006/relationships/hyperlink"/><Relationship Id="rId2845" Target="https://www.winddle.com/public/redirect?url=/shipments/91232" TargetMode="External" Type="http://schemas.openxmlformats.org/officeDocument/2006/relationships/hyperlink"/><Relationship Id="rId2846" Target="https://www.winddle.com/public/redirect?url=/contacts/8002" TargetMode="External" Type="http://schemas.openxmlformats.org/officeDocument/2006/relationships/hyperlink"/><Relationship Id="rId2847" Target="https://www.winddle.com/public/redirect?url=/contacts/8014" TargetMode="External" Type="http://schemas.openxmlformats.org/officeDocument/2006/relationships/hyperlink"/><Relationship Id="rId2848" Target="https://www.winddle.com/public/redirect?url=/shipments/94827" TargetMode="External" Type="http://schemas.openxmlformats.org/officeDocument/2006/relationships/hyperlink"/><Relationship Id="rId2849" Target="https://www.winddle.com/public/redirect?url=/contacts/8001" TargetMode="External" Type="http://schemas.openxmlformats.org/officeDocument/2006/relationships/hyperlink"/><Relationship Id="rId285" Target="https://www.winddle.com/public/redirect?url=/contacts/8014" TargetMode="External" Type="http://schemas.openxmlformats.org/officeDocument/2006/relationships/hyperlink"/><Relationship Id="rId2850" Target="https://www.winddle.com/public/redirect?url=/contacts/8014" TargetMode="External" Type="http://schemas.openxmlformats.org/officeDocument/2006/relationships/hyperlink"/><Relationship Id="rId2851" Target="https://www.winddle.com/public/redirect?url=/shipments/94409" TargetMode="External" Type="http://schemas.openxmlformats.org/officeDocument/2006/relationships/hyperlink"/><Relationship Id="rId2852" Target="https://www.winddle.com/public/redirect?url=/contacts/8001" TargetMode="External" Type="http://schemas.openxmlformats.org/officeDocument/2006/relationships/hyperlink"/><Relationship Id="rId2853" Target="https://www.winddle.com/public/redirect?url=/contacts/8015" TargetMode="External" Type="http://schemas.openxmlformats.org/officeDocument/2006/relationships/hyperlink"/><Relationship Id="rId2854" Target="https://www.winddle.com/public/redirect?url=/shipments/94604" TargetMode="External" Type="http://schemas.openxmlformats.org/officeDocument/2006/relationships/hyperlink"/><Relationship Id="rId2855" Target="https://www.winddle.com/public/redirect?url=/contacts/8001" TargetMode="External" Type="http://schemas.openxmlformats.org/officeDocument/2006/relationships/hyperlink"/><Relationship Id="rId2856" Target="https://www.winddle.com/public/redirect?url=/contacts/8015" TargetMode="External" Type="http://schemas.openxmlformats.org/officeDocument/2006/relationships/hyperlink"/><Relationship Id="rId2857" Target="https://www.winddle.com/public/redirect?url=/shipments/90691" TargetMode="External" Type="http://schemas.openxmlformats.org/officeDocument/2006/relationships/hyperlink"/><Relationship Id="rId2858" Target="https://www.winddle.com/public/redirect?url=/contacts/8001" TargetMode="External" Type="http://schemas.openxmlformats.org/officeDocument/2006/relationships/hyperlink"/><Relationship Id="rId2859" Target="https://www.winddle.com/public/redirect?url=/contacts/8015" TargetMode="External" Type="http://schemas.openxmlformats.org/officeDocument/2006/relationships/hyperlink"/><Relationship Id="rId286" Target="https://www.winddle.com/public/redirect?url=/shipments/92009" TargetMode="External" Type="http://schemas.openxmlformats.org/officeDocument/2006/relationships/hyperlink"/><Relationship Id="rId2860" Target="https://www.winddle.com/public/redirect?url=/shipments/94350" TargetMode="External" Type="http://schemas.openxmlformats.org/officeDocument/2006/relationships/hyperlink"/><Relationship Id="rId2861" Target="https://www.winddle.com/public/redirect?url=/contacts/8002" TargetMode="External" Type="http://schemas.openxmlformats.org/officeDocument/2006/relationships/hyperlink"/><Relationship Id="rId2862" Target="https://www.winddle.com/public/redirect?url=/contacts/8014" TargetMode="External" Type="http://schemas.openxmlformats.org/officeDocument/2006/relationships/hyperlink"/><Relationship Id="rId2863" Target="https://www.winddle.com/public/redirect?url=/shipments/94054" TargetMode="External" Type="http://schemas.openxmlformats.org/officeDocument/2006/relationships/hyperlink"/><Relationship Id="rId2864" Target="https://www.winddle.com/public/redirect?url=/contacts/8001" TargetMode="External" Type="http://schemas.openxmlformats.org/officeDocument/2006/relationships/hyperlink"/><Relationship Id="rId2865" Target="https://www.winddle.com/public/redirect?url=/contacts/8014" TargetMode="External" Type="http://schemas.openxmlformats.org/officeDocument/2006/relationships/hyperlink"/><Relationship Id="rId2866" Target="https://www.winddle.com/public/redirect?url=/shipments/92270" TargetMode="External" Type="http://schemas.openxmlformats.org/officeDocument/2006/relationships/hyperlink"/><Relationship Id="rId2867" Target="https://www.winddle.com/public/redirect?url=/contacts/8001" TargetMode="External" Type="http://schemas.openxmlformats.org/officeDocument/2006/relationships/hyperlink"/><Relationship Id="rId2868" Target="https://www.winddle.com/public/redirect?url=/contacts/8014" TargetMode="External" Type="http://schemas.openxmlformats.org/officeDocument/2006/relationships/hyperlink"/><Relationship Id="rId2869" Target="https://www.winddle.com/public/redirect?url=/shipments/94719" TargetMode="External" Type="http://schemas.openxmlformats.org/officeDocument/2006/relationships/hyperlink"/><Relationship Id="rId287" Target="https://www.winddle.com/public/redirect?url=/contacts/8002" TargetMode="External" Type="http://schemas.openxmlformats.org/officeDocument/2006/relationships/hyperlink"/><Relationship Id="rId2870" Target="https://www.winddle.com/public/redirect?url=/contacts/8001" TargetMode="External" Type="http://schemas.openxmlformats.org/officeDocument/2006/relationships/hyperlink"/><Relationship Id="rId2871" Target="https://www.winddle.com/public/redirect?url=/contacts/8014" TargetMode="External" Type="http://schemas.openxmlformats.org/officeDocument/2006/relationships/hyperlink"/><Relationship Id="rId2872" Target="https://www.winddle.com/public/redirect?url=/shipments/93184" TargetMode="External" Type="http://schemas.openxmlformats.org/officeDocument/2006/relationships/hyperlink"/><Relationship Id="rId2873" Target="https://www.winddle.com/public/redirect?url=/contacts/8001" TargetMode="External" Type="http://schemas.openxmlformats.org/officeDocument/2006/relationships/hyperlink"/><Relationship Id="rId2874" Target="https://www.winddle.com/public/redirect?url=/contacts/8015" TargetMode="External" Type="http://schemas.openxmlformats.org/officeDocument/2006/relationships/hyperlink"/><Relationship Id="rId2875" Target="https://www.winddle.com/public/redirect?url=/shipments/89846" TargetMode="External" Type="http://schemas.openxmlformats.org/officeDocument/2006/relationships/hyperlink"/><Relationship Id="rId2876" Target="https://www.winddle.com/public/redirect?url=/contacts/8001" TargetMode="External" Type="http://schemas.openxmlformats.org/officeDocument/2006/relationships/hyperlink"/><Relationship Id="rId2877" Target="https://www.winddle.com/public/redirect?url=/contacts/8015" TargetMode="External" Type="http://schemas.openxmlformats.org/officeDocument/2006/relationships/hyperlink"/><Relationship Id="rId2878" Target="https://www.winddle.com/public/redirect?url=/shipments/92284" TargetMode="External" Type="http://schemas.openxmlformats.org/officeDocument/2006/relationships/hyperlink"/><Relationship Id="rId2879" Target="https://www.winddle.com/public/redirect?url=/contacts/8001" TargetMode="External" Type="http://schemas.openxmlformats.org/officeDocument/2006/relationships/hyperlink"/><Relationship Id="rId288" Target="https://www.winddle.com/public/redirect?url=/contacts/8014" TargetMode="External" Type="http://schemas.openxmlformats.org/officeDocument/2006/relationships/hyperlink"/><Relationship Id="rId2880" Target="https://www.winddle.com/public/redirect?url=/contacts/8014" TargetMode="External" Type="http://schemas.openxmlformats.org/officeDocument/2006/relationships/hyperlink"/><Relationship Id="rId2881" Target="https://www.winddle.com/public/redirect?url=/shipments/93521" TargetMode="External" Type="http://schemas.openxmlformats.org/officeDocument/2006/relationships/hyperlink"/><Relationship Id="rId2882" Target="https://www.winddle.com/public/redirect?url=/contacts/8002" TargetMode="External" Type="http://schemas.openxmlformats.org/officeDocument/2006/relationships/hyperlink"/><Relationship Id="rId2883" Target="https://www.winddle.com/public/redirect?url=/contacts/8014" TargetMode="External" Type="http://schemas.openxmlformats.org/officeDocument/2006/relationships/hyperlink"/><Relationship Id="rId2884" Target="https://www.winddle.com/public/redirect?url=/shipments/92883" TargetMode="External" Type="http://schemas.openxmlformats.org/officeDocument/2006/relationships/hyperlink"/><Relationship Id="rId2885" Target="https://www.winddle.com/public/redirect?url=/contacts/8001" TargetMode="External" Type="http://schemas.openxmlformats.org/officeDocument/2006/relationships/hyperlink"/><Relationship Id="rId2886" Target="https://www.winddle.com/public/redirect?url=/contacts/8014" TargetMode="External" Type="http://schemas.openxmlformats.org/officeDocument/2006/relationships/hyperlink"/><Relationship Id="rId2887" Target="https://www.winddle.com/public/redirect?url=/shipments/91586" TargetMode="External" Type="http://schemas.openxmlformats.org/officeDocument/2006/relationships/hyperlink"/><Relationship Id="rId2888" Target="https://www.winddle.com/public/redirect?url=/contacts/8002" TargetMode="External" Type="http://schemas.openxmlformats.org/officeDocument/2006/relationships/hyperlink"/><Relationship Id="rId2889" Target="https://www.winddle.com/public/redirect?url=/contacts/8014" TargetMode="External" Type="http://schemas.openxmlformats.org/officeDocument/2006/relationships/hyperlink"/><Relationship Id="rId289" Target="https://www.winddle.com/public/redirect?url=/shipments/92712" TargetMode="External" Type="http://schemas.openxmlformats.org/officeDocument/2006/relationships/hyperlink"/><Relationship Id="rId2890" Target="https://www.winddle.com/public/redirect?url=/shipments/91512" TargetMode="External" Type="http://schemas.openxmlformats.org/officeDocument/2006/relationships/hyperlink"/><Relationship Id="rId2891" Target="https://www.winddle.com/public/redirect?url=/contacts/8002" TargetMode="External" Type="http://schemas.openxmlformats.org/officeDocument/2006/relationships/hyperlink"/><Relationship Id="rId2892" Target="https://www.winddle.com/public/redirect?url=/contacts/8014" TargetMode="External" Type="http://schemas.openxmlformats.org/officeDocument/2006/relationships/hyperlink"/><Relationship Id="rId2893" Target="https://www.winddle.com/public/redirect?url=/shipments/93916" TargetMode="External" Type="http://schemas.openxmlformats.org/officeDocument/2006/relationships/hyperlink"/><Relationship Id="rId2894" Target="https://www.winddle.com/public/redirect?url=/contacts/8001" TargetMode="External" Type="http://schemas.openxmlformats.org/officeDocument/2006/relationships/hyperlink"/><Relationship Id="rId2895" Target="https://www.winddle.com/public/redirect?url=/contacts/8014" TargetMode="External" Type="http://schemas.openxmlformats.org/officeDocument/2006/relationships/hyperlink"/><Relationship Id="rId2896" Target="https://www.winddle.com/public/redirect?url=/shipments/92681" TargetMode="External" Type="http://schemas.openxmlformats.org/officeDocument/2006/relationships/hyperlink"/><Relationship Id="rId2897" Target="https://www.winddle.com/public/redirect?url=/contacts/8001" TargetMode="External" Type="http://schemas.openxmlformats.org/officeDocument/2006/relationships/hyperlink"/><Relationship Id="rId2898" Target="https://www.winddle.com/public/redirect?url=/contacts/8015" TargetMode="External" Type="http://schemas.openxmlformats.org/officeDocument/2006/relationships/hyperlink"/><Relationship Id="rId2899" Target="https://www.winddle.com/public/redirect?url=/shipments/92766" TargetMode="External" Type="http://schemas.openxmlformats.org/officeDocument/2006/relationships/hyperlink"/><Relationship Id="rId29" Target="https://www.winddle.com/public/redirect?url=/contacts/8002" TargetMode="External" Type="http://schemas.openxmlformats.org/officeDocument/2006/relationships/hyperlink"/><Relationship Id="rId290" Target="https://www.winddle.com/public/redirect?url=/contacts/8002" TargetMode="External" Type="http://schemas.openxmlformats.org/officeDocument/2006/relationships/hyperlink"/><Relationship Id="rId2900" Target="https://www.winddle.com/public/redirect?url=/contacts/8001" TargetMode="External" Type="http://schemas.openxmlformats.org/officeDocument/2006/relationships/hyperlink"/><Relationship Id="rId2901" Target="https://www.winddle.com/public/redirect?url=/contacts/8015" TargetMode="External" Type="http://schemas.openxmlformats.org/officeDocument/2006/relationships/hyperlink"/><Relationship Id="rId2902" Target="https://www.winddle.com/public/redirect?url=/shipments/89653" TargetMode="External" Type="http://schemas.openxmlformats.org/officeDocument/2006/relationships/hyperlink"/><Relationship Id="rId2903" Target="https://www.winddle.com/public/redirect?url=/contacts/8001" TargetMode="External" Type="http://schemas.openxmlformats.org/officeDocument/2006/relationships/hyperlink"/><Relationship Id="rId2904" Target="https://www.winddle.com/public/redirect?url=/contacts/8015" TargetMode="External" Type="http://schemas.openxmlformats.org/officeDocument/2006/relationships/hyperlink"/><Relationship Id="rId2905" Target="https://www.winddle.com/public/redirect?url=/shipments/90511" TargetMode="External" Type="http://schemas.openxmlformats.org/officeDocument/2006/relationships/hyperlink"/><Relationship Id="rId2906" Target="https://www.winddle.com/public/redirect?url=/contacts/8001" TargetMode="External" Type="http://schemas.openxmlformats.org/officeDocument/2006/relationships/hyperlink"/><Relationship Id="rId2907" Target="https://www.winddle.com/public/redirect?url=/contacts/8014" TargetMode="External" Type="http://schemas.openxmlformats.org/officeDocument/2006/relationships/hyperlink"/><Relationship Id="rId2908" Target="https://www.winddle.com/public/redirect?url=/shipments/94011" TargetMode="External" Type="http://schemas.openxmlformats.org/officeDocument/2006/relationships/hyperlink"/><Relationship Id="rId2909" Target="https://www.winddle.com/public/redirect?url=/contacts/8002" TargetMode="External" Type="http://schemas.openxmlformats.org/officeDocument/2006/relationships/hyperlink"/><Relationship Id="rId291" Target="https://www.winddle.com/public/redirect?url=/contacts/8014" TargetMode="External" Type="http://schemas.openxmlformats.org/officeDocument/2006/relationships/hyperlink"/><Relationship Id="rId2910" Target="https://www.winddle.com/public/redirect?url=/contacts/8014" TargetMode="External" Type="http://schemas.openxmlformats.org/officeDocument/2006/relationships/hyperlink"/><Relationship Id="rId2911" Target="https://www.winddle.com/public/redirect?url=/shipments/90684" TargetMode="External" Type="http://schemas.openxmlformats.org/officeDocument/2006/relationships/hyperlink"/><Relationship Id="rId2912" Target="https://www.winddle.com/public/redirect?url=/contacts/8001" TargetMode="External" Type="http://schemas.openxmlformats.org/officeDocument/2006/relationships/hyperlink"/><Relationship Id="rId2913" Target="https://www.winddle.com/public/redirect?url=/contacts/8015" TargetMode="External" Type="http://schemas.openxmlformats.org/officeDocument/2006/relationships/hyperlink"/><Relationship Id="rId2914" Target="https://www.winddle.com/public/redirect?url=/shipments/93977" TargetMode="External" Type="http://schemas.openxmlformats.org/officeDocument/2006/relationships/hyperlink"/><Relationship Id="rId2915" Target="https://www.winddle.com/public/redirect?url=/contacts/8001" TargetMode="External" Type="http://schemas.openxmlformats.org/officeDocument/2006/relationships/hyperlink"/><Relationship Id="rId2916" Target="https://www.winddle.com/public/redirect?url=/contacts/8015" TargetMode="External" Type="http://schemas.openxmlformats.org/officeDocument/2006/relationships/hyperlink"/><Relationship Id="rId2917" Target="https://www.winddle.com/public/redirect?url=/shipments/93942" TargetMode="External" Type="http://schemas.openxmlformats.org/officeDocument/2006/relationships/hyperlink"/><Relationship Id="rId2918" Target="https://www.winddle.com/public/redirect?url=/contacts/8001" TargetMode="External" Type="http://schemas.openxmlformats.org/officeDocument/2006/relationships/hyperlink"/><Relationship Id="rId2919" Target="https://www.winddle.com/public/redirect?url=/contacts/8015" TargetMode="External" Type="http://schemas.openxmlformats.org/officeDocument/2006/relationships/hyperlink"/><Relationship Id="rId292" Target="https://www.winddle.com/public/redirect?url=/shipments/92004" TargetMode="External" Type="http://schemas.openxmlformats.org/officeDocument/2006/relationships/hyperlink"/><Relationship Id="rId2920" Target="https://www.winddle.com/public/redirect?url=/shipments/92800" TargetMode="External" Type="http://schemas.openxmlformats.org/officeDocument/2006/relationships/hyperlink"/><Relationship Id="rId2921" Target="https://www.winddle.com/public/redirect?url=/contacts/8001" TargetMode="External" Type="http://schemas.openxmlformats.org/officeDocument/2006/relationships/hyperlink"/><Relationship Id="rId2922" Target="https://www.winddle.com/public/redirect?url=/contacts/8015" TargetMode="External" Type="http://schemas.openxmlformats.org/officeDocument/2006/relationships/hyperlink"/><Relationship Id="rId2923" Target="https://www.winddle.com/public/redirect?url=/shipments/92863" TargetMode="External" Type="http://schemas.openxmlformats.org/officeDocument/2006/relationships/hyperlink"/><Relationship Id="rId2924" Target="https://www.winddle.com/public/redirect?url=/contacts/8001" TargetMode="External" Type="http://schemas.openxmlformats.org/officeDocument/2006/relationships/hyperlink"/><Relationship Id="rId2925" Target="https://www.winddle.com/public/redirect?url=/contacts/8015" TargetMode="External" Type="http://schemas.openxmlformats.org/officeDocument/2006/relationships/hyperlink"/><Relationship Id="rId2926" Target="https://www.winddle.com/public/redirect?url=/shipments/94240" TargetMode="External" Type="http://schemas.openxmlformats.org/officeDocument/2006/relationships/hyperlink"/><Relationship Id="rId2927" Target="https://www.winddle.com/public/redirect?url=/contacts/8001" TargetMode="External" Type="http://schemas.openxmlformats.org/officeDocument/2006/relationships/hyperlink"/><Relationship Id="rId2928" Target="https://www.winddle.com/public/redirect?url=/contacts/8015" TargetMode="External" Type="http://schemas.openxmlformats.org/officeDocument/2006/relationships/hyperlink"/><Relationship Id="rId2929" Target="https://www.winddle.com/public/redirect?url=/shipments/91692" TargetMode="External" Type="http://schemas.openxmlformats.org/officeDocument/2006/relationships/hyperlink"/><Relationship Id="rId293" Target="https://www.winddle.com/public/redirect?url=/contacts/8002" TargetMode="External" Type="http://schemas.openxmlformats.org/officeDocument/2006/relationships/hyperlink"/><Relationship Id="rId2930" Target="https://www.winddle.com/public/redirect?url=/contacts/8001" TargetMode="External" Type="http://schemas.openxmlformats.org/officeDocument/2006/relationships/hyperlink"/><Relationship Id="rId2931" Target="https://www.winddle.com/public/redirect?url=/contacts/8015" TargetMode="External" Type="http://schemas.openxmlformats.org/officeDocument/2006/relationships/hyperlink"/><Relationship Id="rId2932" Target="https://www.winddle.com/public/redirect?url=/shipments/89390" TargetMode="External" Type="http://schemas.openxmlformats.org/officeDocument/2006/relationships/hyperlink"/><Relationship Id="rId2933" Target="https://www.winddle.com/public/redirect?url=/contacts/8001" TargetMode="External" Type="http://schemas.openxmlformats.org/officeDocument/2006/relationships/hyperlink"/><Relationship Id="rId2934" Target="https://www.winddle.com/public/redirect?url=/contacts/8015" TargetMode="External" Type="http://schemas.openxmlformats.org/officeDocument/2006/relationships/hyperlink"/><Relationship Id="rId2935" Target="https://www.winddle.com/public/redirect?url=/shipments/93935" TargetMode="External" Type="http://schemas.openxmlformats.org/officeDocument/2006/relationships/hyperlink"/><Relationship Id="rId2936" Target="https://www.winddle.com/public/redirect?url=/contacts/8001" TargetMode="External" Type="http://schemas.openxmlformats.org/officeDocument/2006/relationships/hyperlink"/><Relationship Id="rId2937" Target="https://www.winddle.com/public/redirect?url=/contacts/8015" TargetMode="External" Type="http://schemas.openxmlformats.org/officeDocument/2006/relationships/hyperlink"/><Relationship Id="rId2938" Target="https://www.winddle.com/public/redirect?url=/shipments/93784" TargetMode="External" Type="http://schemas.openxmlformats.org/officeDocument/2006/relationships/hyperlink"/><Relationship Id="rId2939" Target="https://www.winddle.com/public/redirect?url=/contacts/8001" TargetMode="External" Type="http://schemas.openxmlformats.org/officeDocument/2006/relationships/hyperlink"/><Relationship Id="rId294" Target="https://www.winddle.com/public/redirect?url=/contacts/8014" TargetMode="External" Type="http://schemas.openxmlformats.org/officeDocument/2006/relationships/hyperlink"/><Relationship Id="rId2940" Target="https://www.winddle.com/public/redirect?url=/contacts/8015" TargetMode="External" Type="http://schemas.openxmlformats.org/officeDocument/2006/relationships/hyperlink"/><Relationship Id="rId2941" Target="https://www.winddle.com/public/redirect?url=/shipments/93231" TargetMode="External" Type="http://schemas.openxmlformats.org/officeDocument/2006/relationships/hyperlink"/><Relationship Id="rId2942" Target="https://www.winddle.com/public/redirect?url=/contacts/8001" TargetMode="External" Type="http://schemas.openxmlformats.org/officeDocument/2006/relationships/hyperlink"/><Relationship Id="rId2943" Target="https://www.winddle.com/public/redirect?url=/contacts/8015" TargetMode="External" Type="http://schemas.openxmlformats.org/officeDocument/2006/relationships/hyperlink"/><Relationship Id="rId2944" Target="https://www.winddle.com/public/redirect?url=/shipments/94196" TargetMode="External" Type="http://schemas.openxmlformats.org/officeDocument/2006/relationships/hyperlink"/><Relationship Id="rId2945" Target="https://www.winddle.com/public/redirect?url=/contacts/8001" TargetMode="External" Type="http://schemas.openxmlformats.org/officeDocument/2006/relationships/hyperlink"/><Relationship Id="rId2946" Target="https://www.winddle.com/public/redirect?url=/contacts/8015" TargetMode="External" Type="http://schemas.openxmlformats.org/officeDocument/2006/relationships/hyperlink"/><Relationship Id="rId2947" Target="https://www.winddle.com/public/redirect?url=/shipments/93833" TargetMode="External" Type="http://schemas.openxmlformats.org/officeDocument/2006/relationships/hyperlink"/><Relationship Id="rId2948" Target="https://www.winddle.com/public/redirect?url=/contacts/8002" TargetMode="External" Type="http://schemas.openxmlformats.org/officeDocument/2006/relationships/hyperlink"/><Relationship Id="rId2949" Target="https://www.winddle.com/public/redirect?url=/contacts/8014" TargetMode="External" Type="http://schemas.openxmlformats.org/officeDocument/2006/relationships/hyperlink"/><Relationship Id="rId295" Target="https://www.winddle.com/public/redirect?url=/shipments/92743" TargetMode="External" Type="http://schemas.openxmlformats.org/officeDocument/2006/relationships/hyperlink"/><Relationship Id="rId2950" Target="https://www.winddle.com/public/redirect?url=/shipments/89577" TargetMode="External" Type="http://schemas.openxmlformats.org/officeDocument/2006/relationships/hyperlink"/><Relationship Id="rId2951" Target="https://www.winddle.com/public/redirect?url=/contacts/8001" TargetMode="External" Type="http://schemas.openxmlformats.org/officeDocument/2006/relationships/hyperlink"/><Relationship Id="rId2952" Target="https://www.winddle.com/public/redirect?url=/contacts/8015" TargetMode="External" Type="http://schemas.openxmlformats.org/officeDocument/2006/relationships/hyperlink"/><Relationship Id="rId2953" Target="https://www.winddle.com/public/redirect?url=/shipments/94781" TargetMode="External" Type="http://schemas.openxmlformats.org/officeDocument/2006/relationships/hyperlink"/><Relationship Id="rId2954" Target="https://www.winddle.com/public/redirect?url=/contacts/8002" TargetMode="External" Type="http://schemas.openxmlformats.org/officeDocument/2006/relationships/hyperlink"/><Relationship Id="rId2955" Target="https://www.winddle.com/public/redirect?url=/contacts/8010" TargetMode="External" Type="http://schemas.openxmlformats.org/officeDocument/2006/relationships/hyperlink"/><Relationship Id="rId2956" Target="https://www.winddle.com/public/redirect?url=/shipments/91522" TargetMode="External" Type="http://schemas.openxmlformats.org/officeDocument/2006/relationships/hyperlink"/><Relationship Id="rId2957" Target="https://www.winddle.com/public/redirect?url=/contacts/8002" TargetMode="External" Type="http://schemas.openxmlformats.org/officeDocument/2006/relationships/hyperlink"/><Relationship Id="rId2958" Target="https://www.winddle.com/public/redirect?url=/contacts/8014" TargetMode="External" Type="http://schemas.openxmlformats.org/officeDocument/2006/relationships/hyperlink"/><Relationship Id="rId2959" Target="https://www.winddle.com/public/redirect?url=/shipments/92904" TargetMode="External" Type="http://schemas.openxmlformats.org/officeDocument/2006/relationships/hyperlink"/><Relationship Id="rId296" Target="https://www.winddle.com/public/redirect?url=/contacts/8001" TargetMode="External" Type="http://schemas.openxmlformats.org/officeDocument/2006/relationships/hyperlink"/><Relationship Id="rId2960" Target="https://www.winddle.com/public/redirect?url=/contacts/8002" TargetMode="External" Type="http://schemas.openxmlformats.org/officeDocument/2006/relationships/hyperlink"/><Relationship Id="rId2961" Target="https://www.winddle.com/public/redirect?url=/contacts/8010" TargetMode="External" Type="http://schemas.openxmlformats.org/officeDocument/2006/relationships/hyperlink"/><Relationship Id="rId2962" Target="https://www.winddle.com/public/redirect?url=/shipments/91242" TargetMode="External" Type="http://schemas.openxmlformats.org/officeDocument/2006/relationships/hyperlink"/><Relationship Id="rId2963" Target="https://www.winddle.com/public/redirect?url=/contacts/8002" TargetMode="External" Type="http://schemas.openxmlformats.org/officeDocument/2006/relationships/hyperlink"/><Relationship Id="rId2964" Target="https://www.winddle.com/public/redirect?url=/contacts/8010" TargetMode="External" Type="http://schemas.openxmlformats.org/officeDocument/2006/relationships/hyperlink"/><Relationship Id="rId2965" Target="https://www.winddle.com/public/redirect?url=/shipments/92431" TargetMode="External" Type="http://schemas.openxmlformats.org/officeDocument/2006/relationships/hyperlink"/><Relationship Id="rId2966" Target="https://www.winddle.com/public/redirect?url=/contacts/8002" TargetMode="External" Type="http://schemas.openxmlformats.org/officeDocument/2006/relationships/hyperlink"/><Relationship Id="rId2967" Target="https://www.winddle.com/public/redirect?url=/contacts/8010" TargetMode="External" Type="http://schemas.openxmlformats.org/officeDocument/2006/relationships/hyperlink"/><Relationship Id="rId2968" Target="https://www.winddle.com/public/redirect?url=/shipments/91135" TargetMode="External" Type="http://schemas.openxmlformats.org/officeDocument/2006/relationships/hyperlink"/><Relationship Id="rId2969" Target="https://www.winddle.com/public/redirect?url=/contacts/8002" TargetMode="External" Type="http://schemas.openxmlformats.org/officeDocument/2006/relationships/hyperlink"/><Relationship Id="rId297" Target="https://www.winddle.com/public/redirect?url=/contacts/8014" TargetMode="External" Type="http://schemas.openxmlformats.org/officeDocument/2006/relationships/hyperlink"/><Relationship Id="rId2970" Target="https://www.winddle.com/public/redirect?url=/contacts/8010" TargetMode="External" Type="http://schemas.openxmlformats.org/officeDocument/2006/relationships/hyperlink"/><Relationship Id="rId2971" Target="https://www.winddle.com/public/redirect?url=/shipments/92416" TargetMode="External" Type="http://schemas.openxmlformats.org/officeDocument/2006/relationships/hyperlink"/><Relationship Id="rId2972" Target="https://www.winddle.com/public/redirect?url=/contacts/8002" TargetMode="External" Type="http://schemas.openxmlformats.org/officeDocument/2006/relationships/hyperlink"/><Relationship Id="rId2973" Target="https://www.winddle.com/public/redirect?url=/contacts/8014" TargetMode="External" Type="http://schemas.openxmlformats.org/officeDocument/2006/relationships/hyperlink"/><Relationship Id="rId2974" Target="https://www.winddle.com/public/redirect?url=/shipments/92418" TargetMode="External" Type="http://schemas.openxmlformats.org/officeDocument/2006/relationships/hyperlink"/><Relationship Id="rId2975" Target="https://www.winddle.com/public/redirect?url=/contacts/8002" TargetMode="External" Type="http://schemas.openxmlformats.org/officeDocument/2006/relationships/hyperlink"/><Relationship Id="rId2976" Target="https://www.winddle.com/public/redirect?url=/contacts/8014" TargetMode="External" Type="http://schemas.openxmlformats.org/officeDocument/2006/relationships/hyperlink"/><Relationship Id="rId2977" Target="https://www.winddle.com/public/redirect?url=/shipments/93119" TargetMode="External" Type="http://schemas.openxmlformats.org/officeDocument/2006/relationships/hyperlink"/><Relationship Id="rId2978" Target="https://www.winddle.com/public/redirect?url=/contacts/8002" TargetMode="External" Type="http://schemas.openxmlformats.org/officeDocument/2006/relationships/hyperlink"/><Relationship Id="rId2979" Target="https://www.winddle.com/public/redirect?url=/contacts/8014" TargetMode="External" Type="http://schemas.openxmlformats.org/officeDocument/2006/relationships/hyperlink"/><Relationship Id="rId298" Target="https://www.winddle.com/public/redirect?url=/shipments/94836" TargetMode="External" Type="http://schemas.openxmlformats.org/officeDocument/2006/relationships/hyperlink"/><Relationship Id="rId2980" Target="https://www.winddle.com/public/redirect?url=/shipments/92209" TargetMode="External" Type="http://schemas.openxmlformats.org/officeDocument/2006/relationships/hyperlink"/><Relationship Id="rId2981" Target="https://www.winddle.com/public/redirect?url=/contacts/8002" TargetMode="External" Type="http://schemas.openxmlformats.org/officeDocument/2006/relationships/hyperlink"/><Relationship Id="rId2982" Target="https://www.winddle.com/public/redirect?url=/contacts/8014" TargetMode="External" Type="http://schemas.openxmlformats.org/officeDocument/2006/relationships/hyperlink"/><Relationship Id="rId2983" Target="https://www.winddle.com/public/redirect?url=/shipments/93307" TargetMode="External" Type="http://schemas.openxmlformats.org/officeDocument/2006/relationships/hyperlink"/><Relationship Id="rId2984" Target="https://www.winddle.com/public/redirect?url=/contacts/8002" TargetMode="External" Type="http://schemas.openxmlformats.org/officeDocument/2006/relationships/hyperlink"/><Relationship Id="rId2985" Target="https://www.winddle.com/public/redirect?url=/contacts/8014" TargetMode="External" Type="http://schemas.openxmlformats.org/officeDocument/2006/relationships/hyperlink"/><Relationship Id="rId2986" Target="https://www.winddle.com/public/redirect?url=/shipments/92275" TargetMode="External" Type="http://schemas.openxmlformats.org/officeDocument/2006/relationships/hyperlink"/><Relationship Id="rId2987" Target="https://www.winddle.com/public/redirect?url=/contacts/8001" TargetMode="External" Type="http://schemas.openxmlformats.org/officeDocument/2006/relationships/hyperlink"/><Relationship Id="rId2988" Target="https://www.winddle.com/public/redirect?url=/contacts/8014" TargetMode="External" Type="http://schemas.openxmlformats.org/officeDocument/2006/relationships/hyperlink"/><Relationship Id="rId2989" Target="https://www.winddle.com/public/redirect?url=/shipments/93309" TargetMode="External" Type="http://schemas.openxmlformats.org/officeDocument/2006/relationships/hyperlink"/><Relationship Id="rId299" Target="https://www.winddle.com/public/redirect?url=/contacts/8001" TargetMode="External" Type="http://schemas.openxmlformats.org/officeDocument/2006/relationships/hyperlink"/><Relationship Id="rId2990" Target="https://www.winddle.com/public/redirect?url=/contacts/8002" TargetMode="External" Type="http://schemas.openxmlformats.org/officeDocument/2006/relationships/hyperlink"/><Relationship Id="rId2991" Target="https://www.winddle.com/public/redirect?url=/contacts/8014" TargetMode="External" Type="http://schemas.openxmlformats.org/officeDocument/2006/relationships/hyperlink"/><Relationship Id="rId2992" Target="https://www.winddle.com/public/redirect?url=/shipments/90282" TargetMode="External" Type="http://schemas.openxmlformats.org/officeDocument/2006/relationships/hyperlink"/><Relationship Id="rId2993" Target="https://www.winddle.com/public/redirect?url=/contacts/8001" TargetMode="External" Type="http://schemas.openxmlformats.org/officeDocument/2006/relationships/hyperlink"/><Relationship Id="rId2994" Target="https://www.winddle.com/public/redirect?url=/contacts/8014" TargetMode="External" Type="http://schemas.openxmlformats.org/officeDocument/2006/relationships/hyperlink"/><Relationship Id="rId2995" Target="https://www.winddle.com/public/redirect?url=/shipments/94192" TargetMode="External" Type="http://schemas.openxmlformats.org/officeDocument/2006/relationships/hyperlink"/><Relationship Id="rId2996" Target="https://www.winddle.com/public/redirect?url=/contacts/8001" TargetMode="External" Type="http://schemas.openxmlformats.org/officeDocument/2006/relationships/hyperlink"/><Relationship Id="rId2997" Target="https://www.winddle.com/public/redirect?url=/contacts/8014" TargetMode="External" Type="http://schemas.openxmlformats.org/officeDocument/2006/relationships/hyperlink"/><Relationship Id="rId2998" Target="https://www.winddle.com/public/redirect?url=/shipments/91334" TargetMode="External" Type="http://schemas.openxmlformats.org/officeDocument/2006/relationships/hyperlink"/><Relationship Id="rId2999" Target="https://www.winddle.com/public/redirect?url=/contacts/8001" TargetMode="External" Type="http://schemas.openxmlformats.org/officeDocument/2006/relationships/hyperlink"/><Relationship Id="rId3" Target="https://www.winddle.com/public/redirect?url=/contacts/8014" TargetMode="External" Type="http://schemas.openxmlformats.org/officeDocument/2006/relationships/hyperlink"/><Relationship Id="rId30" Target="https://www.winddle.com/public/redirect?url=/contacts/8014" TargetMode="External" Type="http://schemas.openxmlformats.org/officeDocument/2006/relationships/hyperlink"/><Relationship Id="rId300" Target="https://www.winddle.com/public/redirect?url=/contacts/8014" TargetMode="External" Type="http://schemas.openxmlformats.org/officeDocument/2006/relationships/hyperlink"/><Relationship Id="rId3000" Target="https://www.winddle.com/public/redirect?url=/contacts/8014" TargetMode="External" Type="http://schemas.openxmlformats.org/officeDocument/2006/relationships/hyperlink"/><Relationship Id="rId3001" Target="https://www.winddle.com/public/redirect?url=/shipments/91936" TargetMode="External" Type="http://schemas.openxmlformats.org/officeDocument/2006/relationships/hyperlink"/><Relationship Id="rId3002" Target="https://www.winddle.com/public/redirect?url=/contacts/8002" TargetMode="External" Type="http://schemas.openxmlformats.org/officeDocument/2006/relationships/hyperlink"/><Relationship Id="rId3003" Target="https://www.winddle.com/public/redirect?url=/contacts/8014" TargetMode="External" Type="http://schemas.openxmlformats.org/officeDocument/2006/relationships/hyperlink"/><Relationship Id="rId3004" Target="https://www.winddle.com/public/redirect?url=/shipments/92823" TargetMode="External" Type="http://schemas.openxmlformats.org/officeDocument/2006/relationships/hyperlink"/><Relationship Id="rId3005" Target="https://www.winddle.com/public/redirect?url=/contacts/8001" TargetMode="External" Type="http://schemas.openxmlformats.org/officeDocument/2006/relationships/hyperlink"/><Relationship Id="rId3006" Target="https://www.winddle.com/public/redirect?url=/contacts/8014" TargetMode="External" Type="http://schemas.openxmlformats.org/officeDocument/2006/relationships/hyperlink"/><Relationship Id="rId3007" Target="https://www.winddle.com/public/redirect?url=/shipments/94399" TargetMode="External" Type="http://schemas.openxmlformats.org/officeDocument/2006/relationships/hyperlink"/><Relationship Id="rId3008" Target="https://www.winddle.com/public/redirect?url=/contacts/8002" TargetMode="External" Type="http://schemas.openxmlformats.org/officeDocument/2006/relationships/hyperlink"/><Relationship Id="rId3009" Target="https://www.winddle.com/public/redirect?url=/contacts/8014" TargetMode="External" Type="http://schemas.openxmlformats.org/officeDocument/2006/relationships/hyperlink"/><Relationship Id="rId301" Target="https://www.winddle.com/public/redirect?url=/shipments/91392" TargetMode="External" Type="http://schemas.openxmlformats.org/officeDocument/2006/relationships/hyperlink"/><Relationship Id="rId3010" Target="https://www.winddle.com/public/redirect?url=/shipments/92565" TargetMode="External" Type="http://schemas.openxmlformats.org/officeDocument/2006/relationships/hyperlink"/><Relationship Id="rId3011" Target="https://www.winddle.com/public/redirect?url=/contacts/8001" TargetMode="External" Type="http://schemas.openxmlformats.org/officeDocument/2006/relationships/hyperlink"/><Relationship Id="rId3012" Target="https://www.winddle.com/public/redirect?url=/contacts/8015" TargetMode="External" Type="http://schemas.openxmlformats.org/officeDocument/2006/relationships/hyperlink"/><Relationship Id="rId3013" Target="https://www.winddle.com/public/redirect?url=/shipments/93825" TargetMode="External" Type="http://schemas.openxmlformats.org/officeDocument/2006/relationships/hyperlink"/><Relationship Id="rId3014" Target="https://www.winddle.com/public/redirect?url=/contacts/8001" TargetMode="External" Type="http://schemas.openxmlformats.org/officeDocument/2006/relationships/hyperlink"/><Relationship Id="rId3015" Target="https://www.winddle.com/public/redirect?url=/contacts/8014" TargetMode="External" Type="http://schemas.openxmlformats.org/officeDocument/2006/relationships/hyperlink"/><Relationship Id="rId3016" Target="https://www.winddle.com/public/redirect?url=/shipments/91470" TargetMode="External" Type="http://schemas.openxmlformats.org/officeDocument/2006/relationships/hyperlink"/><Relationship Id="rId3017" Target="https://www.winddle.com/public/redirect?url=/contacts/8002" TargetMode="External" Type="http://schemas.openxmlformats.org/officeDocument/2006/relationships/hyperlink"/><Relationship Id="rId3018" Target="https://www.winddle.com/public/redirect?url=/contacts/8014" TargetMode="External" Type="http://schemas.openxmlformats.org/officeDocument/2006/relationships/hyperlink"/><Relationship Id="rId3019" Target="https://www.winddle.com/public/redirect?url=/shipments/90713" TargetMode="External" Type="http://schemas.openxmlformats.org/officeDocument/2006/relationships/hyperlink"/><Relationship Id="rId302" Target="https://www.winddle.com/public/redirect?url=/contacts/8002" TargetMode="External" Type="http://schemas.openxmlformats.org/officeDocument/2006/relationships/hyperlink"/><Relationship Id="rId3020" Target="https://www.winddle.com/public/redirect?url=/contacts/8001" TargetMode="External" Type="http://schemas.openxmlformats.org/officeDocument/2006/relationships/hyperlink"/><Relationship Id="rId3021" Target="https://www.winddle.com/public/redirect?url=/contacts/8015" TargetMode="External" Type="http://schemas.openxmlformats.org/officeDocument/2006/relationships/hyperlink"/><Relationship Id="rId3022" Target="https://www.winddle.com/public/redirect?url=/shipments/94838" TargetMode="External" Type="http://schemas.openxmlformats.org/officeDocument/2006/relationships/hyperlink"/><Relationship Id="rId3023" Target="https://www.winddle.com/public/redirect?url=/contacts/8001" TargetMode="External" Type="http://schemas.openxmlformats.org/officeDocument/2006/relationships/hyperlink"/><Relationship Id="rId3024" Target="https://www.winddle.com/public/redirect?url=/contacts/8015" TargetMode="External" Type="http://schemas.openxmlformats.org/officeDocument/2006/relationships/hyperlink"/><Relationship Id="rId3025" Target="https://www.winddle.com/public/redirect?url=/shipments/90967" TargetMode="External" Type="http://schemas.openxmlformats.org/officeDocument/2006/relationships/hyperlink"/><Relationship Id="rId3026" Target="https://www.winddle.com/public/redirect?url=/contacts/8002" TargetMode="External" Type="http://schemas.openxmlformats.org/officeDocument/2006/relationships/hyperlink"/><Relationship Id="rId3027" Target="https://www.winddle.com/public/redirect?url=/contacts/8014" TargetMode="External" Type="http://schemas.openxmlformats.org/officeDocument/2006/relationships/hyperlink"/><Relationship Id="rId3028" Target="https://www.winddle.com/public/redirect?url=/shipments/93789" TargetMode="External" Type="http://schemas.openxmlformats.org/officeDocument/2006/relationships/hyperlink"/><Relationship Id="rId3029" Target="https://www.winddle.com/public/redirect?url=/contacts/8001" TargetMode="External" Type="http://schemas.openxmlformats.org/officeDocument/2006/relationships/hyperlink"/><Relationship Id="rId303" Target="https://www.winddle.com/public/redirect?url=/contacts/8014" TargetMode="External" Type="http://schemas.openxmlformats.org/officeDocument/2006/relationships/hyperlink"/><Relationship Id="rId3030" Target="https://www.winddle.com/public/redirect?url=/contacts/8015" TargetMode="External" Type="http://schemas.openxmlformats.org/officeDocument/2006/relationships/hyperlink"/><Relationship Id="rId3031" Target="https://www.winddle.com/public/redirect?url=/shipments/92808" TargetMode="External" Type="http://schemas.openxmlformats.org/officeDocument/2006/relationships/hyperlink"/><Relationship Id="rId3032" Target="https://www.winddle.com/public/redirect?url=/contacts/8001" TargetMode="External" Type="http://schemas.openxmlformats.org/officeDocument/2006/relationships/hyperlink"/><Relationship Id="rId3033" Target="https://www.winddle.com/public/redirect?url=/contacts/8015" TargetMode="External" Type="http://schemas.openxmlformats.org/officeDocument/2006/relationships/hyperlink"/><Relationship Id="rId3034" Target="https://www.winddle.com/public/redirect?url=/shipments/94215" TargetMode="External" Type="http://schemas.openxmlformats.org/officeDocument/2006/relationships/hyperlink"/><Relationship Id="rId3035" Target="https://www.winddle.com/public/redirect?url=/contacts/8001" TargetMode="External" Type="http://schemas.openxmlformats.org/officeDocument/2006/relationships/hyperlink"/><Relationship Id="rId3036" Target="https://www.winddle.com/public/redirect?url=/contacts/8014" TargetMode="External" Type="http://schemas.openxmlformats.org/officeDocument/2006/relationships/hyperlink"/><Relationship Id="rId3037" Target="https://www.winddle.com/public/redirect?url=/shipments/94135" TargetMode="External" Type="http://schemas.openxmlformats.org/officeDocument/2006/relationships/hyperlink"/><Relationship Id="rId3038" Target="https://www.winddle.com/public/redirect?url=/contacts/8001" TargetMode="External" Type="http://schemas.openxmlformats.org/officeDocument/2006/relationships/hyperlink"/><Relationship Id="rId3039" Target="https://www.winddle.com/public/redirect?url=/contacts/8014" TargetMode="External" Type="http://schemas.openxmlformats.org/officeDocument/2006/relationships/hyperlink"/><Relationship Id="rId304" Target="https://www.winddle.com/public/redirect?url=/shipments/94392" TargetMode="External" Type="http://schemas.openxmlformats.org/officeDocument/2006/relationships/hyperlink"/><Relationship Id="rId3040" Target="https://www.winddle.com/public/redirect?url=/shipments/94874" TargetMode="External" Type="http://schemas.openxmlformats.org/officeDocument/2006/relationships/hyperlink"/><Relationship Id="rId3041" Target="https://www.winddle.com/public/redirect?url=/contacts/8001" TargetMode="External" Type="http://schemas.openxmlformats.org/officeDocument/2006/relationships/hyperlink"/><Relationship Id="rId3042" Target="https://www.winddle.com/public/redirect?url=/contacts/8014" TargetMode="External" Type="http://schemas.openxmlformats.org/officeDocument/2006/relationships/hyperlink"/><Relationship Id="rId3043" Target="https://www.winddle.com/public/redirect?url=/shipments/92375" TargetMode="External" Type="http://schemas.openxmlformats.org/officeDocument/2006/relationships/hyperlink"/><Relationship Id="rId3044" Target="https://www.winddle.com/public/redirect?url=/contacts/8001" TargetMode="External" Type="http://schemas.openxmlformats.org/officeDocument/2006/relationships/hyperlink"/><Relationship Id="rId3045" Target="https://www.winddle.com/public/redirect?url=/contacts/8015" TargetMode="External" Type="http://schemas.openxmlformats.org/officeDocument/2006/relationships/hyperlink"/><Relationship Id="rId3046" Target="https://www.winddle.com/public/redirect?url=/shipments/90751" TargetMode="External" Type="http://schemas.openxmlformats.org/officeDocument/2006/relationships/hyperlink"/><Relationship Id="rId3047" Target="https://www.winddle.com/public/redirect?url=/contacts/8001" TargetMode="External" Type="http://schemas.openxmlformats.org/officeDocument/2006/relationships/hyperlink"/><Relationship Id="rId3048" Target="https://www.winddle.com/public/redirect?url=/contacts/8015" TargetMode="External" Type="http://schemas.openxmlformats.org/officeDocument/2006/relationships/hyperlink"/><Relationship Id="rId3049" Target="https://www.winddle.com/public/redirect?url=/shipments/90972" TargetMode="External" Type="http://schemas.openxmlformats.org/officeDocument/2006/relationships/hyperlink"/><Relationship Id="rId305" Target="https://www.winddle.com/public/redirect?url=/contacts/8002" TargetMode="External" Type="http://schemas.openxmlformats.org/officeDocument/2006/relationships/hyperlink"/><Relationship Id="rId3050" Target="https://www.winddle.com/public/redirect?url=/contacts/8001" TargetMode="External" Type="http://schemas.openxmlformats.org/officeDocument/2006/relationships/hyperlink"/><Relationship Id="rId3051" Target="https://www.winddle.com/public/redirect?url=/contacts/8015" TargetMode="External" Type="http://schemas.openxmlformats.org/officeDocument/2006/relationships/hyperlink"/><Relationship Id="rId3052" Target="https://www.winddle.com/public/redirect?url=/shipments/92450" TargetMode="External" Type="http://schemas.openxmlformats.org/officeDocument/2006/relationships/hyperlink"/><Relationship Id="rId3053" Target="https://www.winddle.com/public/redirect?url=/contacts/8001" TargetMode="External" Type="http://schemas.openxmlformats.org/officeDocument/2006/relationships/hyperlink"/><Relationship Id="rId3054" Target="https://www.winddle.com/public/redirect?url=/contacts/8015" TargetMode="External" Type="http://schemas.openxmlformats.org/officeDocument/2006/relationships/hyperlink"/><Relationship Id="rId3055" Target="https://www.winddle.com/public/redirect?url=/shipments/90652" TargetMode="External" Type="http://schemas.openxmlformats.org/officeDocument/2006/relationships/hyperlink"/><Relationship Id="rId3056" Target="https://www.winddle.com/public/redirect?url=/contacts/8001" TargetMode="External" Type="http://schemas.openxmlformats.org/officeDocument/2006/relationships/hyperlink"/><Relationship Id="rId3057" Target="https://www.winddle.com/public/redirect?url=/contacts/8015" TargetMode="External" Type="http://schemas.openxmlformats.org/officeDocument/2006/relationships/hyperlink"/><Relationship Id="rId3058" Target="https://www.winddle.com/public/redirect?url=/shipments/90906" TargetMode="External" Type="http://schemas.openxmlformats.org/officeDocument/2006/relationships/hyperlink"/><Relationship Id="rId3059" Target="https://www.winddle.com/public/redirect?url=/contacts/8002" TargetMode="External" Type="http://schemas.openxmlformats.org/officeDocument/2006/relationships/hyperlink"/><Relationship Id="rId306" Target="https://www.winddle.com/public/redirect?url=/contacts/8014" TargetMode="External" Type="http://schemas.openxmlformats.org/officeDocument/2006/relationships/hyperlink"/><Relationship Id="rId3060" Target="https://www.winddle.com/public/redirect?url=/contacts/8014" TargetMode="External" Type="http://schemas.openxmlformats.org/officeDocument/2006/relationships/hyperlink"/><Relationship Id="rId3061" Target="https://www.winddle.com/public/redirect?url=/shipments/92442" TargetMode="External" Type="http://schemas.openxmlformats.org/officeDocument/2006/relationships/hyperlink"/><Relationship Id="rId3062" Target="https://www.winddle.com/public/redirect?url=/contacts/8001" TargetMode="External" Type="http://schemas.openxmlformats.org/officeDocument/2006/relationships/hyperlink"/><Relationship Id="rId3063" Target="https://www.winddle.com/public/redirect?url=/contacts/8015" TargetMode="External" Type="http://schemas.openxmlformats.org/officeDocument/2006/relationships/hyperlink"/><Relationship Id="rId3064" Target="https://www.winddle.com/public/redirect?url=/shipments/93780" TargetMode="External" Type="http://schemas.openxmlformats.org/officeDocument/2006/relationships/hyperlink"/><Relationship Id="rId3065" Target="https://www.winddle.com/public/redirect?url=/contacts/8001" TargetMode="External" Type="http://schemas.openxmlformats.org/officeDocument/2006/relationships/hyperlink"/><Relationship Id="rId3066" Target="https://www.winddle.com/public/redirect?url=/contacts/8015" TargetMode="External" Type="http://schemas.openxmlformats.org/officeDocument/2006/relationships/hyperlink"/><Relationship Id="rId3067" Target="https://www.winddle.com/public/redirect?url=/shipments/94650" TargetMode="External" Type="http://schemas.openxmlformats.org/officeDocument/2006/relationships/hyperlink"/><Relationship Id="rId3068" Target="https://www.winddle.com/public/redirect?url=/contacts/8001" TargetMode="External" Type="http://schemas.openxmlformats.org/officeDocument/2006/relationships/hyperlink"/><Relationship Id="rId3069" Target="https://www.winddle.com/public/redirect?url=/contacts/8015" TargetMode="External" Type="http://schemas.openxmlformats.org/officeDocument/2006/relationships/hyperlink"/><Relationship Id="rId307" Target="https://www.winddle.com/public/redirect?url=/shipments/90079" TargetMode="External" Type="http://schemas.openxmlformats.org/officeDocument/2006/relationships/hyperlink"/><Relationship Id="rId3070" Target="https://www.winddle.com/public/redirect?url=/shipments/92389" TargetMode="External" Type="http://schemas.openxmlformats.org/officeDocument/2006/relationships/hyperlink"/><Relationship Id="rId3071" Target="https://www.winddle.com/public/redirect?url=/contacts/8001" TargetMode="External" Type="http://schemas.openxmlformats.org/officeDocument/2006/relationships/hyperlink"/><Relationship Id="rId3072" Target="https://www.winddle.com/public/redirect?url=/contacts/8015" TargetMode="External" Type="http://schemas.openxmlformats.org/officeDocument/2006/relationships/hyperlink"/><Relationship Id="rId3073" Target="https://www.winddle.com/public/redirect?url=/shipments/91317" TargetMode="External" Type="http://schemas.openxmlformats.org/officeDocument/2006/relationships/hyperlink"/><Relationship Id="rId3074" Target="https://www.winddle.com/public/redirect?url=/contacts/8002" TargetMode="External" Type="http://schemas.openxmlformats.org/officeDocument/2006/relationships/hyperlink"/><Relationship Id="rId3075" Target="https://www.winddle.com/public/redirect?url=/contacts/8014" TargetMode="External" Type="http://schemas.openxmlformats.org/officeDocument/2006/relationships/hyperlink"/><Relationship Id="rId3076" Target="https://www.winddle.com/public/redirect?url=/shipments/92748" TargetMode="External" Type="http://schemas.openxmlformats.org/officeDocument/2006/relationships/hyperlink"/><Relationship Id="rId3077" Target="https://www.winddle.com/public/redirect?url=/contacts/8002" TargetMode="External" Type="http://schemas.openxmlformats.org/officeDocument/2006/relationships/hyperlink"/><Relationship Id="rId3078" Target="https://www.winddle.com/public/redirect?url=/contacts/8014" TargetMode="External" Type="http://schemas.openxmlformats.org/officeDocument/2006/relationships/hyperlink"/><Relationship Id="rId3079" Target="https://www.winddle.com/public/redirect?url=/shipments/92363" TargetMode="External" Type="http://schemas.openxmlformats.org/officeDocument/2006/relationships/hyperlink"/><Relationship Id="rId308" Target="https://www.winddle.com/public/redirect?url=/contacts/8002" TargetMode="External" Type="http://schemas.openxmlformats.org/officeDocument/2006/relationships/hyperlink"/><Relationship Id="rId3080" Target="https://www.winddle.com/public/redirect?url=/contacts/8002" TargetMode="External" Type="http://schemas.openxmlformats.org/officeDocument/2006/relationships/hyperlink"/><Relationship Id="rId3081" Target="https://www.winddle.com/public/redirect?url=/contacts/8014" TargetMode="External" Type="http://schemas.openxmlformats.org/officeDocument/2006/relationships/hyperlink"/><Relationship Id="rId3082" Target="https://www.winddle.com/public/redirect?url=/shipments/92355" TargetMode="External" Type="http://schemas.openxmlformats.org/officeDocument/2006/relationships/hyperlink"/><Relationship Id="rId3083" Target="https://www.winddle.com/public/redirect?url=/contacts/8002" TargetMode="External" Type="http://schemas.openxmlformats.org/officeDocument/2006/relationships/hyperlink"/><Relationship Id="rId3084" Target="https://www.winddle.com/public/redirect?url=/contacts/8014" TargetMode="External" Type="http://schemas.openxmlformats.org/officeDocument/2006/relationships/hyperlink"/><Relationship Id="rId3085" Target="https://www.winddle.com/public/redirect?url=/shipments/93723" TargetMode="External" Type="http://schemas.openxmlformats.org/officeDocument/2006/relationships/hyperlink"/><Relationship Id="rId3086" Target="https://www.winddle.com/public/redirect?url=/contacts/8001" TargetMode="External" Type="http://schemas.openxmlformats.org/officeDocument/2006/relationships/hyperlink"/><Relationship Id="rId3087" Target="https://www.winddle.com/public/redirect?url=/contacts/8014" TargetMode="External" Type="http://schemas.openxmlformats.org/officeDocument/2006/relationships/hyperlink"/><Relationship Id="rId3088" Target="https://www.winddle.com/public/redirect?url=/shipments/93508" TargetMode="External" Type="http://schemas.openxmlformats.org/officeDocument/2006/relationships/hyperlink"/><Relationship Id="rId3089" Target="https://www.winddle.com/public/redirect?url=/contacts/8001" TargetMode="External" Type="http://schemas.openxmlformats.org/officeDocument/2006/relationships/hyperlink"/><Relationship Id="rId309" Target="https://www.winddle.com/public/redirect?url=/contacts/8014" TargetMode="External" Type="http://schemas.openxmlformats.org/officeDocument/2006/relationships/hyperlink"/><Relationship Id="rId3090" Target="https://www.winddle.com/public/redirect?url=/contacts/8014" TargetMode="External" Type="http://schemas.openxmlformats.org/officeDocument/2006/relationships/hyperlink"/><Relationship Id="rId3091" Target="https://www.winddle.com/public/redirect?url=/shipments/94033" TargetMode="External" Type="http://schemas.openxmlformats.org/officeDocument/2006/relationships/hyperlink"/><Relationship Id="rId3092" Target="https://www.winddle.com/public/redirect?url=/contacts/8001" TargetMode="External" Type="http://schemas.openxmlformats.org/officeDocument/2006/relationships/hyperlink"/><Relationship Id="rId3093" Target="https://www.winddle.com/public/redirect?url=/contacts/8014" TargetMode="External" Type="http://schemas.openxmlformats.org/officeDocument/2006/relationships/hyperlink"/><Relationship Id="rId3094" Target="https://www.winddle.com/public/redirect?url=/shipments/94301" TargetMode="External" Type="http://schemas.openxmlformats.org/officeDocument/2006/relationships/hyperlink"/><Relationship Id="rId3095" Target="https://www.winddle.com/public/redirect?url=/contacts/8002" TargetMode="External" Type="http://schemas.openxmlformats.org/officeDocument/2006/relationships/hyperlink"/><Relationship Id="rId3096" Target="https://www.winddle.com/public/redirect?url=/contacts/8014" TargetMode="External" Type="http://schemas.openxmlformats.org/officeDocument/2006/relationships/hyperlink"/><Relationship Id="rId3097" Target="https://www.winddle.com/public/redirect?url=/shipments/91221" TargetMode="External" Type="http://schemas.openxmlformats.org/officeDocument/2006/relationships/hyperlink"/><Relationship Id="rId3098" Target="https://www.winddle.com/public/redirect?url=/contacts/8001" TargetMode="External" Type="http://schemas.openxmlformats.org/officeDocument/2006/relationships/hyperlink"/><Relationship Id="rId3099" Target="https://www.winddle.com/public/redirect?url=/contacts/8015" TargetMode="External" Type="http://schemas.openxmlformats.org/officeDocument/2006/relationships/hyperlink"/><Relationship Id="rId31" Target="https://www.winddle.com/public/redirect?url=/shipments/90114" TargetMode="External" Type="http://schemas.openxmlformats.org/officeDocument/2006/relationships/hyperlink"/><Relationship Id="rId310" Target="https://www.winddle.com/public/redirect?url=/shipments/94394" TargetMode="External" Type="http://schemas.openxmlformats.org/officeDocument/2006/relationships/hyperlink"/><Relationship Id="rId3100" Target="https://www.winddle.com/public/redirect?url=/shipments/94481" TargetMode="External" Type="http://schemas.openxmlformats.org/officeDocument/2006/relationships/hyperlink"/><Relationship Id="rId3101" Target="https://www.winddle.com/public/redirect?url=/contacts/8002" TargetMode="External" Type="http://schemas.openxmlformats.org/officeDocument/2006/relationships/hyperlink"/><Relationship Id="rId3102" Target="https://www.winddle.com/public/redirect?url=/contacts/8014" TargetMode="External" Type="http://schemas.openxmlformats.org/officeDocument/2006/relationships/hyperlink"/><Relationship Id="rId3103" Target="https://www.winddle.com/public/redirect?url=/shipments/94475" TargetMode="External" Type="http://schemas.openxmlformats.org/officeDocument/2006/relationships/hyperlink"/><Relationship Id="rId3104" Target="https://www.winddle.com/public/redirect?url=/contacts/8002" TargetMode="External" Type="http://schemas.openxmlformats.org/officeDocument/2006/relationships/hyperlink"/><Relationship Id="rId3105" Target="https://www.winddle.com/public/redirect?url=/contacts/8014" TargetMode="External" Type="http://schemas.openxmlformats.org/officeDocument/2006/relationships/hyperlink"/><Relationship Id="rId3106" Target="https://www.winddle.com/public/redirect?url=/shipments/91578" TargetMode="External" Type="http://schemas.openxmlformats.org/officeDocument/2006/relationships/hyperlink"/><Relationship Id="rId3107" Target="https://www.winddle.com/public/redirect?url=/contacts/8002" TargetMode="External" Type="http://schemas.openxmlformats.org/officeDocument/2006/relationships/hyperlink"/><Relationship Id="rId3108" Target="https://www.winddle.com/public/redirect?url=/contacts/8010" TargetMode="External" Type="http://schemas.openxmlformats.org/officeDocument/2006/relationships/hyperlink"/><Relationship Id="rId3109" Target="https://www.winddle.com/public/redirect?url=/shipments/91396" TargetMode="External" Type="http://schemas.openxmlformats.org/officeDocument/2006/relationships/hyperlink"/><Relationship Id="rId311" Target="https://www.winddle.com/public/redirect?url=/contacts/8002" TargetMode="External" Type="http://schemas.openxmlformats.org/officeDocument/2006/relationships/hyperlink"/><Relationship Id="rId3110" Target="https://www.winddle.com/public/redirect?url=/contacts/8001" TargetMode="External" Type="http://schemas.openxmlformats.org/officeDocument/2006/relationships/hyperlink"/><Relationship Id="rId3111" Target="https://www.winddle.com/public/redirect?url=/contacts/8015" TargetMode="External" Type="http://schemas.openxmlformats.org/officeDocument/2006/relationships/hyperlink"/><Relationship Id="rId3112" Target="https://www.winddle.com/public/redirect?url=/shipments/92461" TargetMode="External" Type="http://schemas.openxmlformats.org/officeDocument/2006/relationships/hyperlink"/><Relationship Id="rId3113" Target="https://www.winddle.com/public/redirect?url=/contacts/8001" TargetMode="External" Type="http://schemas.openxmlformats.org/officeDocument/2006/relationships/hyperlink"/><Relationship Id="rId3114" Target="https://www.winddle.com/public/redirect?url=/contacts/8015" TargetMode="External" Type="http://schemas.openxmlformats.org/officeDocument/2006/relationships/hyperlink"/><Relationship Id="rId3115" Target="https://www.winddle.com/public/redirect?url=/shipments/90850" TargetMode="External" Type="http://schemas.openxmlformats.org/officeDocument/2006/relationships/hyperlink"/><Relationship Id="rId3116" Target="https://www.winddle.com/public/redirect?url=/contacts/8002" TargetMode="External" Type="http://schemas.openxmlformats.org/officeDocument/2006/relationships/hyperlink"/><Relationship Id="rId3117" Target="https://www.winddle.com/public/redirect?url=/contacts/8014" TargetMode="External" Type="http://schemas.openxmlformats.org/officeDocument/2006/relationships/hyperlink"/><Relationship Id="rId3118" Target="https://www.winddle.com/public/redirect?url=/shipments/87691" TargetMode="External" Type="http://schemas.openxmlformats.org/officeDocument/2006/relationships/hyperlink"/><Relationship Id="rId3119" Target="https://www.winddle.com/public/redirect?url=/contacts/8002" TargetMode="External" Type="http://schemas.openxmlformats.org/officeDocument/2006/relationships/hyperlink"/><Relationship Id="rId312" Target="https://www.winddle.com/public/redirect?url=/contacts/8014" TargetMode="External" Type="http://schemas.openxmlformats.org/officeDocument/2006/relationships/hyperlink"/><Relationship Id="rId3120" Target="https://www.winddle.com/public/redirect?url=/contacts/8014" TargetMode="External" Type="http://schemas.openxmlformats.org/officeDocument/2006/relationships/hyperlink"/><Relationship Id="rId3121" Target="https://www.winddle.com/public/redirect?url=/shipments/90892" TargetMode="External" Type="http://schemas.openxmlformats.org/officeDocument/2006/relationships/hyperlink"/><Relationship Id="rId3122" Target="https://www.winddle.com/public/redirect?url=/contacts/8001" TargetMode="External" Type="http://schemas.openxmlformats.org/officeDocument/2006/relationships/hyperlink"/><Relationship Id="rId3123" Target="https://www.winddle.com/public/redirect?url=/contacts/8015" TargetMode="External" Type="http://schemas.openxmlformats.org/officeDocument/2006/relationships/hyperlink"/><Relationship Id="rId3124" Target="https://www.winddle.com/public/redirect?url=/shipments/93252" TargetMode="External" Type="http://schemas.openxmlformats.org/officeDocument/2006/relationships/hyperlink"/><Relationship Id="rId3125" Target="https://www.winddle.com/public/redirect?url=/contacts/8001" TargetMode="External" Type="http://schemas.openxmlformats.org/officeDocument/2006/relationships/hyperlink"/><Relationship Id="rId3126" Target="https://www.winddle.com/public/redirect?url=/contacts/8015" TargetMode="External" Type="http://schemas.openxmlformats.org/officeDocument/2006/relationships/hyperlink"/><Relationship Id="rId3127" Target="https://www.winddle.com/public/redirect?url=/shipments/92041" TargetMode="External" Type="http://schemas.openxmlformats.org/officeDocument/2006/relationships/hyperlink"/><Relationship Id="rId3128" Target="https://www.winddle.com/public/redirect?url=/contacts/8002" TargetMode="External" Type="http://schemas.openxmlformats.org/officeDocument/2006/relationships/hyperlink"/><Relationship Id="rId3129" Target="https://www.winddle.com/public/redirect?url=/contacts/8014" TargetMode="External" Type="http://schemas.openxmlformats.org/officeDocument/2006/relationships/hyperlink"/><Relationship Id="rId313" Target="https://www.winddle.com/public/redirect?url=/shipments/94655" TargetMode="External" Type="http://schemas.openxmlformats.org/officeDocument/2006/relationships/hyperlink"/><Relationship Id="rId3130" Target="https://www.winddle.com/public/redirect?url=/shipments/90883" TargetMode="External" Type="http://schemas.openxmlformats.org/officeDocument/2006/relationships/hyperlink"/><Relationship Id="rId3131" Target="https://www.winddle.com/public/redirect?url=/contacts/8001" TargetMode="External" Type="http://schemas.openxmlformats.org/officeDocument/2006/relationships/hyperlink"/><Relationship Id="rId3132" Target="https://www.winddle.com/public/redirect?url=/contacts/8015" TargetMode="External" Type="http://schemas.openxmlformats.org/officeDocument/2006/relationships/hyperlink"/><Relationship Id="rId3133" Target="https://www.winddle.com/public/redirect?url=/shipments/91687" TargetMode="External" Type="http://schemas.openxmlformats.org/officeDocument/2006/relationships/hyperlink"/><Relationship Id="rId3134" Target="https://www.winddle.com/public/redirect?url=/contacts/8001" TargetMode="External" Type="http://schemas.openxmlformats.org/officeDocument/2006/relationships/hyperlink"/><Relationship Id="rId3135" Target="https://www.winddle.com/public/redirect?url=/contacts/8015" TargetMode="External" Type="http://schemas.openxmlformats.org/officeDocument/2006/relationships/hyperlink"/><Relationship Id="rId3136" Target="https://www.winddle.com/public/redirect?url=/shipments/89655" TargetMode="External" Type="http://schemas.openxmlformats.org/officeDocument/2006/relationships/hyperlink"/><Relationship Id="rId3137" Target="https://www.winddle.com/public/redirect?url=/contacts/8001" TargetMode="External" Type="http://schemas.openxmlformats.org/officeDocument/2006/relationships/hyperlink"/><Relationship Id="rId3138" Target="https://www.winddle.com/public/redirect?url=/contacts/8015" TargetMode="External" Type="http://schemas.openxmlformats.org/officeDocument/2006/relationships/hyperlink"/><Relationship Id="rId3139" Target="https://www.winddle.com/public/redirect?url=/shipments/92673" TargetMode="External" Type="http://schemas.openxmlformats.org/officeDocument/2006/relationships/hyperlink"/><Relationship Id="rId314" Target="https://www.winddle.com/public/redirect?url=/contacts/8001" TargetMode="External" Type="http://schemas.openxmlformats.org/officeDocument/2006/relationships/hyperlink"/><Relationship Id="rId3140" Target="https://www.winddle.com/public/redirect?url=/contacts/8001" TargetMode="External" Type="http://schemas.openxmlformats.org/officeDocument/2006/relationships/hyperlink"/><Relationship Id="rId3141" Target="https://www.winddle.com/public/redirect?url=/contacts/8014" TargetMode="External" Type="http://schemas.openxmlformats.org/officeDocument/2006/relationships/hyperlink"/><Relationship Id="rId3142" Target="https://www.winddle.com/public/redirect?url=/shipments/92925" TargetMode="External" Type="http://schemas.openxmlformats.org/officeDocument/2006/relationships/hyperlink"/><Relationship Id="rId3143" Target="https://www.winddle.com/public/redirect?url=/contacts/8002" TargetMode="External" Type="http://schemas.openxmlformats.org/officeDocument/2006/relationships/hyperlink"/><Relationship Id="rId3144" Target="https://www.winddle.com/public/redirect?url=/contacts/8014" TargetMode="External" Type="http://schemas.openxmlformats.org/officeDocument/2006/relationships/hyperlink"/><Relationship Id="rId3145" Target="https://www.winddle.com/public/redirect?url=/shipments/93618" TargetMode="External" Type="http://schemas.openxmlformats.org/officeDocument/2006/relationships/hyperlink"/><Relationship Id="rId3146" Target="https://www.winddle.com/public/redirect?url=/contacts/8002" TargetMode="External" Type="http://schemas.openxmlformats.org/officeDocument/2006/relationships/hyperlink"/><Relationship Id="rId3147" Target="https://www.winddle.com/public/redirect?url=/contacts/8014" TargetMode="External" Type="http://schemas.openxmlformats.org/officeDocument/2006/relationships/hyperlink"/><Relationship Id="rId3148" Target="https://www.winddle.com/public/redirect?url=/shipments/94732" TargetMode="External" Type="http://schemas.openxmlformats.org/officeDocument/2006/relationships/hyperlink"/><Relationship Id="rId3149" Target="https://www.winddle.com/public/redirect?url=/contacts/8001" TargetMode="External" Type="http://schemas.openxmlformats.org/officeDocument/2006/relationships/hyperlink"/><Relationship Id="rId315" Target="https://www.winddle.com/public/redirect?url=/contacts/8014" TargetMode="External" Type="http://schemas.openxmlformats.org/officeDocument/2006/relationships/hyperlink"/><Relationship Id="rId3150" Target="https://www.winddle.com/public/redirect?url=/contacts/8014" TargetMode="External" Type="http://schemas.openxmlformats.org/officeDocument/2006/relationships/hyperlink"/><Relationship Id="rId3151" Target="https://www.winddle.com/public/redirect?url=/shipments/91898" TargetMode="External" Type="http://schemas.openxmlformats.org/officeDocument/2006/relationships/hyperlink"/><Relationship Id="rId3152" Target="https://www.winddle.com/public/redirect?url=/contacts/8002" TargetMode="External" Type="http://schemas.openxmlformats.org/officeDocument/2006/relationships/hyperlink"/><Relationship Id="rId3153" Target="https://www.winddle.com/public/redirect?url=/contacts/8014" TargetMode="External" Type="http://schemas.openxmlformats.org/officeDocument/2006/relationships/hyperlink"/><Relationship Id="rId3154" Target="https://www.winddle.com/public/redirect?url=/shipments/92454" TargetMode="External" Type="http://schemas.openxmlformats.org/officeDocument/2006/relationships/hyperlink"/><Relationship Id="rId3155" Target="https://www.winddle.com/public/redirect?url=/contacts/8001" TargetMode="External" Type="http://schemas.openxmlformats.org/officeDocument/2006/relationships/hyperlink"/><Relationship Id="rId3156" Target="https://www.winddle.com/public/redirect?url=/contacts/8015" TargetMode="External" Type="http://schemas.openxmlformats.org/officeDocument/2006/relationships/hyperlink"/><Relationship Id="rId3157" Target="https://www.winddle.com/public/redirect?url=/shipments/89894" TargetMode="External" Type="http://schemas.openxmlformats.org/officeDocument/2006/relationships/hyperlink"/><Relationship Id="rId3158" Target="https://www.winddle.com/public/redirect?url=/contacts/8002" TargetMode="External" Type="http://schemas.openxmlformats.org/officeDocument/2006/relationships/hyperlink"/><Relationship Id="rId3159" Target="https://www.winddle.com/public/redirect?url=/contacts/8014" TargetMode="External" Type="http://schemas.openxmlformats.org/officeDocument/2006/relationships/hyperlink"/><Relationship Id="rId316" Target="https://www.winddle.com/public/redirect?url=/shipments/91028" TargetMode="External" Type="http://schemas.openxmlformats.org/officeDocument/2006/relationships/hyperlink"/><Relationship Id="rId3160" Target="https://www.winddle.com/public/redirect?url=/shipments/94703" TargetMode="External" Type="http://schemas.openxmlformats.org/officeDocument/2006/relationships/hyperlink"/><Relationship Id="rId3161" Target="https://www.winddle.com/public/redirect?url=/contacts/8002" TargetMode="External" Type="http://schemas.openxmlformats.org/officeDocument/2006/relationships/hyperlink"/><Relationship Id="rId3162" Target="https://www.winddle.com/public/redirect?url=/contacts/8014" TargetMode="External" Type="http://schemas.openxmlformats.org/officeDocument/2006/relationships/hyperlink"/><Relationship Id="rId3163" Target="https://www.winddle.com/public/redirect?url=/shipments/90977" TargetMode="External" Type="http://schemas.openxmlformats.org/officeDocument/2006/relationships/hyperlink"/><Relationship Id="rId3164" Target="https://www.winddle.com/public/redirect?url=/contacts/8001" TargetMode="External" Type="http://schemas.openxmlformats.org/officeDocument/2006/relationships/hyperlink"/><Relationship Id="rId3165" Target="https://www.winddle.com/public/redirect?url=/contacts/8015" TargetMode="External" Type="http://schemas.openxmlformats.org/officeDocument/2006/relationships/hyperlink"/><Relationship Id="rId3166" Target="https://www.winddle.com/public/redirect?url=/shipments/91464" TargetMode="External" Type="http://schemas.openxmlformats.org/officeDocument/2006/relationships/hyperlink"/><Relationship Id="rId3167" Target="https://www.winddle.com/public/redirect?url=/contacts/8001" TargetMode="External" Type="http://schemas.openxmlformats.org/officeDocument/2006/relationships/hyperlink"/><Relationship Id="rId3168" Target="https://www.winddle.com/public/redirect?url=/contacts/8014" TargetMode="External" Type="http://schemas.openxmlformats.org/officeDocument/2006/relationships/hyperlink"/><Relationship Id="rId3169" Target="https://www.winddle.com/public/redirect?url=/shipments/93725" TargetMode="External" Type="http://schemas.openxmlformats.org/officeDocument/2006/relationships/hyperlink"/><Relationship Id="rId317" Target="https://www.winddle.com/public/redirect?url=/contacts/8002" TargetMode="External" Type="http://schemas.openxmlformats.org/officeDocument/2006/relationships/hyperlink"/><Relationship Id="rId3170" Target="https://www.winddle.com/public/redirect?url=/contacts/8001" TargetMode="External" Type="http://schemas.openxmlformats.org/officeDocument/2006/relationships/hyperlink"/><Relationship Id="rId3171" Target="https://www.winddle.com/public/redirect?url=/contacts/8014" TargetMode="External" Type="http://schemas.openxmlformats.org/officeDocument/2006/relationships/hyperlink"/><Relationship Id="rId3172" Target="https://www.winddle.com/public/redirect?url=/shipments/93969" TargetMode="External" Type="http://schemas.openxmlformats.org/officeDocument/2006/relationships/hyperlink"/><Relationship Id="rId3173" Target="https://www.winddle.com/public/redirect?url=/contacts/8001" TargetMode="External" Type="http://schemas.openxmlformats.org/officeDocument/2006/relationships/hyperlink"/><Relationship Id="rId3174" Target="https://www.winddle.com/public/redirect?url=/contacts/8015" TargetMode="External" Type="http://schemas.openxmlformats.org/officeDocument/2006/relationships/hyperlink"/><Relationship Id="rId3175" Target="https://www.winddle.com/public/redirect?url=/shipments/93573" TargetMode="External" Type="http://schemas.openxmlformats.org/officeDocument/2006/relationships/hyperlink"/><Relationship Id="rId3176" Target="https://www.winddle.com/public/redirect?url=/contacts/8002" TargetMode="External" Type="http://schemas.openxmlformats.org/officeDocument/2006/relationships/hyperlink"/><Relationship Id="rId3177" Target="https://www.winddle.com/public/redirect?url=/contacts/8014" TargetMode="External" Type="http://schemas.openxmlformats.org/officeDocument/2006/relationships/hyperlink"/><Relationship Id="rId3178" Target="https://www.winddle.com/public/redirect?url=/shipments/89667" TargetMode="External" Type="http://schemas.openxmlformats.org/officeDocument/2006/relationships/hyperlink"/><Relationship Id="rId3179" Target="https://www.winddle.com/public/redirect?url=/contacts/8001" TargetMode="External" Type="http://schemas.openxmlformats.org/officeDocument/2006/relationships/hyperlink"/><Relationship Id="rId318" Target="https://www.winddle.com/public/redirect?url=/contacts/8014" TargetMode="External" Type="http://schemas.openxmlformats.org/officeDocument/2006/relationships/hyperlink"/><Relationship Id="rId3180" Target="https://www.winddle.com/public/redirect?url=/contacts/8015" TargetMode="External" Type="http://schemas.openxmlformats.org/officeDocument/2006/relationships/hyperlink"/><Relationship Id="rId3181" Target="https://www.winddle.com/public/redirect?url=/shipments/90948" TargetMode="External" Type="http://schemas.openxmlformats.org/officeDocument/2006/relationships/hyperlink"/><Relationship Id="rId3182" Target="https://www.winddle.com/public/redirect?url=/contacts/8002" TargetMode="External" Type="http://schemas.openxmlformats.org/officeDocument/2006/relationships/hyperlink"/><Relationship Id="rId3183" Target="https://www.winddle.com/public/redirect?url=/contacts/8014" TargetMode="External" Type="http://schemas.openxmlformats.org/officeDocument/2006/relationships/hyperlink"/><Relationship Id="rId3184" Target="https://www.winddle.com/public/redirect?url=/shipments/91951" TargetMode="External" Type="http://schemas.openxmlformats.org/officeDocument/2006/relationships/hyperlink"/><Relationship Id="rId3185" Target="https://www.winddle.com/public/redirect?url=/contacts/8001" TargetMode="External" Type="http://schemas.openxmlformats.org/officeDocument/2006/relationships/hyperlink"/><Relationship Id="rId3186" Target="https://www.winddle.com/public/redirect?url=/contacts/8015" TargetMode="External" Type="http://schemas.openxmlformats.org/officeDocument/2006/relationships/hyperlink"/><Relationship Id="rId3187" Target="https://www.winddle.com/public/redirect?url=/shipments/90964" TargetMode="External" Type="http://schemas.openxmlformats.org/officeDocument/2006/relationships/hyperlink"/><Relationship Id="rId3188" Target="https://www.winddle.com/public/redirect?url=/contacts/8002" TargetMode="External" Type="http://schemas.openxmlformats.org/officeDocument/2006/relationships/hyperlink"/><Relationship Id="rId3189" Target="https://www.winddle.com/public/redirect?url=/contacts/8014" TargetMode="External" Type="http://schemas.openxmlformats.org/officeDocument/2006/relationships/hyperlink"/><Relationship Id="rId319" Target="https://www.winddle.com/public/redirect?url=/shipments/92481" TargetMode="External" Type="http://schemas.openxmlformats.org/officeDocument/2006/relationships/hyperlink"/><Relationship Id="rId3190" Target="https://www.winddle.com/public/redirect?url=/shipments/93811" TargetMode="External" Type="http://schemas.openxmlformats.org/officeDocument/2006/relationships/hyperlink"/><Relationship Id="rId3191" Target="https://www.winddle.com/public/redirect?url=/contacts/8001" TargetMode="External" Type="http://schemas.openxmlformats.org/officeDocument/2006/relationships/hyperlink"/><Relationship Id="rId3192" Target="https://www.winddle.com/public/redirect?url=/contacts/8014" TargetMode="External" Type="http://schemas.openxmlformats.org/officeDocument/2006/relationships/hyperlink"/><Relationship Id="rId3193" Target="https://www.winddle.com/public/redirect?url=/shipments/93402" TargetMode="External" Type="http://schemas.openxmlformats.org/officeDocument/2006/relationships/hyperlink"/><Relationship Id="rId3194" Target="https://www.winddle.com/public/redirect?url=/contacts/8002" TargetMode="External" Type="http://schemas.openxmlformats.org/officeDocument/2006/relationships/hyperlink"/><Relationship Id="rId3195" Target="https://www.winddle.com/public/redirect?url=/contacts/8014" TargetMode="External" Type="http://schemas.openxmlformats.org/officeDocument/2006/relationships/hyperlink"/><Relationship Id="rId3196" Target="https://www.winddle.com/public/redirect?url=/shipments/93591" TargetMode="External" Type="http://schemas.openxmlformats.org/officeDocument/2006/relationships/hyperlink"/><Relationship Id="rId3197" Target="https://www.winddle.com/public/redirect?url=/contacts/8002" TargetMode="External" Type="http://schemas.openxmlformats.org/officeDocument/2006/relationships/hyperlink"/><Relationship Id="rId3198" Target="https://www.winddle.com/public/redirect?url=/contacts/8014" TargetMode="External" Type="http://schemas.openxmlformats.org/officeDocument/2006/relationships/hyperlink"/><Relationship Id="rId3199" Target="https://www.winddle.com/public/redirect?url=/shipments/94125" TargetMode="External" Type="http://schemas.openxmlformats.org/officeDocument/2006/relationships/hyperlink"/><Relationship Id="rId32" Target="https://www.winddle.com/public/redirect?url=/contacts/8002" TargetMode="External" Type="http://schemas.openxmlformats.org/officeDocument/2006/relationships/hyperlink"/><Relationship Id="rId320" Target="https://www.winddle.com/public/redirect?url=/contacts/8001" TargetMode="External" Type="http://schemas.openxmlformats.org/officeDocument/2006/relationships/hyperlink"/><Relationship Id="rId3200" Target="https://www.winddle.com/public/redirect?url=/contacts/8001" TargetMode="External" Type="http://schemas.openxmlformats.org/officeDocument/2006/relationships/hyperlink"/><Relationship Id="rId3201" Target="https://www.winddle.com/public/redirect?url=/contacts/8015" TargetMode="External" Type="http://schemas.openxmlformats.org/officeDocument/2006/relationships/hyperlink"/><Relationship Id="rId3202" Target="https://www.winddle.com/public/redirect?url=/shipments/93812" TargetMode="External" Type="http://schemas.openxmlformats.org/officeDocument/2006/relationships/hyperlink"/><Relationship Id="rId3203" Target="https://www.winddle.com/public/redirect?url=/contacts/8002" TargetMode="External" Type="http://schemas.openxmlformats.org/officeDocument/2006/relationships/hyperlink"/><Relationship Id="rId3204" Target="https://www.winddle.com/public/redirect?url=/contacts/8014" TargetMode="External" Type="http://schemas.openxmlformats.org/officeDocument/2006/relationships/hyperlink"/><Relationship Id="rId3205" Target="https://www.winddle.com/public/redirect?url=/shipments/94132" TargetMode="External" Type="http://schemas.openxmlformats.org/officeDocument/2006/relationships/hyperlink"/><Relationship Id="rId3206" Target="https://www.winddle.com/public/redirect?url=/contacts/8001" TargetMode="External" Type="http://schemas.openxmlformats.org/officeDocument/2006/relationships/hyperlink"/><Relationship Id="rId3207" Target="https://www.winddle.com/public/redirect?url=/contacts/8014" TargetMode="External" Type="http://schemas.openxmlformats.org/officeDocument/2006/relationships/hyperlink"/><Relationship Id="rId3208" Target="https://www.winddle.com/public/redirect?url=/shipments/94297" TargetMode="External" Type="http://schemas.openxmlformats.org/officeDocument/2006/relationships/hyperlink"/><Relationship Id="rId3209" Target="https://www.winddle.com/public/redirect?url=/contacts/8002" TargetMode="External" Type="http://schemas.openxmlformats.org/officeDocument/2006/relationships/hyperlink"/><Relationship Id="rId321" Target="https://www.winddle.com/public/redirect?url=/contacts/8014" TargetMode="External" Type="http://schemas.openxmlformats.org/officeDocument/2006/relationships/hyperlink"/><Relationship Id="rId3210" Target="https://www.winddle.com/public/redirect?url=/contacts/8014" TargetMode="External" Type="http://schemas.openxmlformats.org/officeDocument/2006/relationships/hyperlink"/><Relationship Id="rId3211" Target="https://www.winddle.com/public/redirect?url=/shipments/94489" TargetMode="External" Type="http://schemas.openxmlformats.org/officeDocument/2006/relationships/hyperlink"/><Relationship Id="rId3212" Target="https://www.winddle.com/public/redirect?url=/contacts/8002" TargetMode="External" Type="http://schemas.openxmlformats.org/officeDocument/2006/relationships/hyperlink"/><Relationship Id="rId3213" Target="https://www.winddle.com/public/redirect?url=/contacts/8014" TargetMode="External" Type="http://schemas.openxmlformats.org/officeDocument/2006/relationships/hyperlink"/><Relationship Id="rId3214" Target="https://www.winddle.com/public/redirect?url=/shipments/94206" TargetMode="External" Type="http://schemas.openxmlformats.org/officeDocument/2006/relationships/hyperlink"/><Relationship Id="rId3215" Target="https://www.winddle.com/public/redirect?url=/contacts/8001" TargetMode="External" Type="http://schemas.openxmlformats.org/officeDocument/2006/relationships/hyperlink"/><Relationship Id="rId3216" Target="https://www.winddle.com/public/redirect?url=/contacts/8015" TargetMode="External" Type="http://schemas.openxmlformats.org/officeDocument/2006/relationships/hyperlink"/><Relationship Id="rId3217" Target="https://www.winddle.com/public/redirect?url=/shipments/93803" TargetMode="External" Type="http://schemas.openxmlformats.org/officeDocument/2006/relationships/hyperlink"/><Relationship Id="rId3218" Target="https://www.winddle.com/public/redirect?url=/contacts/8001" TargetMode="External" Type="http://schemas.openxmlformats.org/officeDocument/2006/relationships/hyperlink"/><Relationship Id="rId3219" Target="https://www.winddle.com/public/redirect?url=/contacts/8015" TargetMode="External" Type="http://schemas.openxmlformats.org/officeDocument/2006/relationships/hyperlink"/><Relationship Id="rId322" Target="https://www.winddle.com/public/redirect?url=/shipments/91081" TargetMode="External" Type="http://schemas.openxmlformats.org/officeDocument/2006/relationships/hyperlink"/><Relationship Id="rId3220" Target="https://www.winddle.com/public/redirect?url=/shipments/90898" TargetMode="External" Type="http://schemas.openxmlformats.org/officeDocument/2006/relationships/hyperlink"/><Relationship Id="rId3221" Target="https://www.winddle.com/public/redirect?url=/contacts/8001" TargetMode="External" Type="http://schemas.openxmlformats.org/officeDocument/2006/relationships/hyperlink"/><Relationship Id="rId3222" Target="https://www.winddle.com/public/redirect?url=/contacts/8015" TargetMode="External" Type="http://schemas.openxmlformats.org/officeDocument/2006/relationships/hyperlink"/><Relationship Id="rId3223" Target="https://www.winddle.com/public/redirect?url=/shipments/91463" TargetMode="External" Type="http://schemas.openxmlformats.org/officeDocument/2006/relationships/hyperlink"/><Relationship Id="rId3224" Target="https://www.winddle.com/public/redirect?url=/contacts/8001" TargetMode="External" Type="http://schemas.openxmlformats.org/officeDocument/2006/relationships/hyperlink"/><Relationship Id="rId3225" Target="https://www.winddle.com/public/redirect?url=/contacts/8015" TargetMode="External" Type="http://schemas.openxmlformats.org/officeDocument/2006/relationships/hyperlink"/><Relationship Id="rId3226" Target="https://www.winddle.com/public/redirect?url=/shipments/90664" TargetMode="External" Type="http://schemas.openxmlformats.org/officeDocument/2006/relationships/hyperlink"/><Relationship Id="rId3227" Target="https://www.winddle.com/public/redirect?url=/contacts/8001" TargetMode="External" Type="http://schemas.openxmlformats.org/officeDocument/2006/relationships/hyperlink"/><Relationship Id="rId3228" Target="https://www.winddle.com/public/redirect?url=/contacts/8015" TargetMode="External" Type="http://schemas.openxmlformats.org/officeDocument/2006/relationships/hyperlink"/><Relationship Id="rId3229" Target="https://www.winddle.com/public/redirect?url=/shipments/92689" TargetMode="External" Type="http://schemas.openxmlformats.org/officeDocument/2006/relationships/hyperlink"/><Relationship Id="rId323" Target="https://www.winddle.com/public/redirect?url=/contacts/8001" TargetMode="External" Type="http://schemas.openxmlformats.org/officeDocument/2006/relationships/hyperlink"/><Relationship Id="rId3230" Target="https://www.winddle.com/public/redirect?url=/contacts/8001" TargetMode="External" Type="http://schemas.openxmlformats.org/officeDocument/2006/relationships/hyperlink"/><Relationship Id="rId3231" Target="https://www.winddle.com/public/redirect?url=/contacts/8015" TargetMode="External" Type="http://schemas.openxmlformats.org/officeDocument/2006/relationships/hyperlink"/><Relationship Id="rId3232" Target="https://www.winddle.com/public/redirect?url=/shipments/93503" TargetMode="External" Type="http://schemas.openxmlformats.org/officeDocument/2006/relationships/hyperlink"/><Relationship Id="rId3233" Target="https://www.winddle.com/public/redirect?url=/contacts/8001" TargetMode="External" Type="http://schemas.openxmlformats.org/officeDocument/2006/relationships/hyperlink"/><Relationship Id="rId3234" Target="https://www.winddle.com/public/redirect?url=/contacts/8015" TargetMode="External" Type="http://schemas.openxmlformats.org/officeDocument/2006/relationships/hyperlink"/><Relationship Id="rId3235" Target="https://www.winddle.com/public/redirect?url=/shipments/93275" TargetMode="External" Type="http://schemas.openxmlformats.org/officeDocument/2006/relationships/hyperlink"/><Relationship Id="rId3236" Target="https://www.winddle.com/public/redirect?url=/contacts/8002" TargetMode="External" Type="http://schemas.openxmlformats.org/officeDocument/2006/relationships/hyperlink"/><Relationship Id="rId3237" Target="https://www.winddle.com/public/redirect?url=/contacts/8014" TargetMode="External" Type="http://schemas.openxmlformats.org/officeDocument/2006/relationships/hyperlink"/><Relationship Id="rId3238" Target="https://www.winddle.com/public/redirect?url=/shipments/89956" TargetMode="External" Type="http://schemas.openxmlformats.org/officeDocument/2006/relationships/hyperlink"/><Relationship Id="rId3239" Target="https://www.winddle.com/public/redirect?url=/contacts/8001" TargetMode="External" Type="http://schemas.openxmlformats.org/officeDocument/2006/relationships/hyperlink"/><Relationship Id="rId324" Target="https://www.winddle.com/public/redirect?url=/contacts/8014" TargetMode="External" Type="http://schemas.openxmlformats.org/officeDocument/2006/relationships/hyperlink"/><Relationship Id="rId3240" Target="https://www.winddle.com/public/redirect?url=/contacts/8015" TargetMode="External" Type="http://schemas.openxmlformats.org/officeDocument/2006/relationships/hyperlink"/><Relationship Id="rId3241" Target="https://www.winddle.com/public/redirect?url=/shipments/94140" TargetMode="External" Type="http://schemas.openxmlformats.org/officeDocument/2006/relationships/hyperlink"/><Relationship Id="rId3242" Target="https://www.winddle.com/public/redirect?url=/contacts/8001" TargetMode="External" Type="http://schemas.openxmlformats.org/officeDocument/2006/relationships/hyperlink"/><Relationship Id="rId3243" Target="https://www.winddle.com/public/redirect?url=/contacts/8014" TargetMode="External" Type="http://schemas.openxmlformats.org/officeDocument/2006/relationships/hyperlink"/><Relationship Id="rId3244" Target="https://www.winddle.com/public/redirect?url=/shipments/91494" TargetMode="External" Type="http://schemas.openxmlformats.org/officeDocument/2006/relationships/hyperlink"/><Relationship Id="rId3245" Target="https://www.winddle.com/public/redirect?url=/contacts/8002" TargetMode="External" Type="http://schemas.openxmlformats.org/officeDocument/2006/relationships/hyperlink"/><Relationship Id="rId3246" Target="https://www.winddle.com/public/redirect?url=/contacts/8014" TargetMode="External" Type="http://schemas.openxmlformats.org/officeDocument/2006/relationships/hyperlink"/><Relationship Id="rId3247" Target="https://www.winddle.com/public/redirect?url=/shipments/91193" TargetMode="External" Type="http://schemas.openxmlformats.org/officeDocument/2006/relationships/hyperlink"/><Relationship Id="rId3248" Target="https://www.winddle.com/public/redirect?url=/contacts/8001" TargetMode="External" Type="http://schemas.openxmlformats.org/officeDocument/2006/relationships/hyperlink"/><Relationship Id="rId3249" Target="https://www.winddle.com/public/redirect?url=/contacts/8015" TargetMode="External" Type="http://schemas.openxmlformats.org/officeDocument/2006/relationships/hyperlink"/><Relationship Id="rId325" Target="https://www.winddle.com/public/redirect?url=/shipments/93801" TargetMode="External" Type="http://schemas.openxmlformats.org/officeDocument/2006/relationships/hyperlink"/><Relationship Id="rId3250" Target="https://www.winddle.com/public/redirect?url=/shipments/93440" TargetMode="External" Type="http://schemas.openxmlformats.org/officeDocument/2006/relationships/hyperlink"/><Relationship Id="rId3251" Target="https://www.winddle.com/public/redirect?url=/contacts/8002" TargetMode="External" Type="http://schemas.openxmlformats.org/officeDocument/2006/relationships/hyperlink"/><Relationship Id="rId3252" Target="https://www.winddle.com/public/redirect?url=/contacts/8014" TargetMode="External" Type="http://schemas.openxmlformats.org/officeDocument/2006/relationships/hyperlink"/><Relationship Id="rId3253" Target="https://www.winddle.com/public/redirect?url=/shipments/94266" TargetMode="External" Type="http://schemas.openxmlformats.org/officeDocument/2006/relationships/hyperlink"/><Relationship Id="rId3254" Target="https://www.winddle.com/public/redirect?url=/contacts/8002" TargetMode="External" Type="http://schemas.openxmlformats.org/officeDocument/2006/relationships/hyperlink"/><Relationship Id="rId3255" Target="https://www.winddle.com/public/redirect?url=/contacts/8014" TargetMode="External" Type="http://schemas.openxmlformats.org/officeDocument/2006/relationships/hyperlink"/><Relationship Id="rId3256" Target="https://www.winddle.com/public/redirect?url=/shipments/94274" TargetMode="External" Type="http://schemas.openxmlformats.org/officeDocument/2006/relationships/hyperlink"/><Relationship Id="rId3257" Target="https://www.winddle.com/public/redirect?url=/contacts/8002" TargetMode="External" Type="http://schemas.openxmlformats.org/officeDocument/2006/relationships/hyperlink"/><Relationship Id="rId3258" Target="https://www.winddle.com/public/redirect?url=/contacts/8014" TargetMode="External" Type="http://schemas.openxmlformats.org/officeDocument/2006/relationships/hyperlink"/><Relationship Id="rId3259" Target="https://www.winddle.com/public/redirect?url=/shipments/89691" TargetMode="External" Type="http://schemas.openxmlformats.org/officeDocument/2006/relationships/hyperlink"/><Relationship Id="rId326" Target="https://www.winddle.com/public/redirect?url=/contacts/8001" TargetMode="External" Type="http://schemas.openxmlformats.org/officeDocument/2006/relationships/hyperlink"/><Relationship Id="rId3260" Target="https://www.winddle.com/public/redirect?url=/contacts/8001" TargetMode="External" Type="http://schemas.openxmlformats.org/officeDocument/2006/relationships/hyperlink"/><Relationship Id="rId3261" Target="https://www.winddle.com/public/redirect?url=/contacts/8015" TargetMode="External" Type="http://schemas.openxmlformats.org/officeDocument/2006/relationships/hyperlink"/><Relationship Id="rId3262" Target="https://www.winddle.com/public/redirect?url=/shipments/94015" TargetMode="External" Type="http://schemas.openxmlformats.org/officeDocument/2006/relationships/hyperlink"/><Relationship Id="rId3263" Target="https://www.winddle.com/public/redirect?url=/contacts/8002" TargetMode="External" Type="http://schemas.openxmlformats.org/officeDocument/2006/relationships/hyperlink"/><Relationship Id="rId3264" Target="https://www.winddle.com/public/redirect?url=/contacts/8014" TargetMode="External" Type="http://schemas.openxmlformats.org/officeDocument/2006/relationships/hyperlink"/><Relationship Id="rId3265" Target="https://www.winddle.com/public/redirect?url=/shipments/91825" TargetMode="External" Type="http://schemas.openxmlformats.org/officeDocument/2006/relationships/hyperlink"/><Relationship Id="rId3266" Target="https://www.winddle.com/public/redirect?url=/contacts/8001" TargetMode="External" Type="http://schemas.openxmlformats.org/officeDocument/2006/relationships/hyperlink"/><Relationship Id="rId3267" Target="https://www.winddle.com/public/redirect?url=/contacts/8014" TargetMode="External" Type="http://schemas.openxmlformats.org/officeDocument/2006/relationships/hyperlink"/><Relationship Id="rId3268" Target="https://www.winddle.com/public/redirect?url=/shipments/93213" TargetMode="External" Type="http://schemas.openxmlformats.org/officeDocument/2006/relationships/hyperlink"/><Relationship Id="rId3269" Target="https://www.winddle.com/public/redirect?url=/contacts/8001" TargetMode="External" Type="http://schemas.openxmlformats.org/officeDocument/2006/relationships/hyperlink"/><Relationship Id="rId327" Target="https://www.winddle.com/public/redirect?url=/contacts/8014" TargetMode="External" Type="http://schemas.openxmlformats.org/officeDocument/2006/relationships/hyperlink"/><Relationship Id="rId3270" Target="https://www.winddle.com/public/redirect?url=/contacts/8014" TargetMode="External" Type="http://schemas.openxmlformats.org/officeDocument/2006/relationships/hyperlink"/><Relationship Id="rId3271" Target="https://www.winddle.com/public/redirect?url=/shipments/94153" TargetMode="External" Type="http://schemas.openxmlformats.org/officeDocument/2006/relationships/hyperlink"/><Relationship Id="rId3272" Target="https://www.winddle.com/public/redirect?url=/contacts/8001" TargetMode="External" Type="http://schemas.openxmlformats.org/officeDocument/2006/relationships/hyperlink"/><Relationship Id="rId3273" Target="https://www.winddle.com/public/redirect?url=/contacts/8014" TargetMode="External" Type="http://schemas.openxmlformats.org/officeDocument/2006/relationships/hyperlink"/><Relationship Id="rId3274" Target="https://www.winddle.com/public/redirect?url=/shipments/91751" TargetMode="External" Type="http://schemas.openxmlformats.org/officeDocument/2006/relationships/hyperlink"/><Relationship Id="rId3275" Target="https://www.winddle.com/public/redirect?url=/contacts/8002" TargetMode="External" Type="http://schemas.openxmlformats.org/officeDocument/2006/relationships/hyperlink"/><Relationship Id="rId3276" Target="https://www.winddle.com/public/redirect?url=/contacts/8014" TargetMode="External" Type="http://schemas.openxmlformats.org/officeDocument/2006/relationships/hyperlink"/><Relationship Id="rId3277" Target="https://www.winddle.com/public/redirect?url=/shipments/91810" TargetMode="External" Type="http://schemas.openxmlformats.org/officeDocument/2006/relationships/hyperlink"/><Relationship Id="rId3278" Target="https://www.winddle.com/public/redirect?url=/contacts/8001" TargetMode="External" Type="http://schemas.openxmlformats.org/officeDocument/2006/relationships/hyperlink"/><Relationship Id="rId3279" Target="https://www.winddle.com/public/redirect?url=/contacts/8014" TargetMode="External" Type="http://schemas.openxmlformats.org/officeDocument/2006/relationships/hyperlink"/><Relationship Id="rId328" Target="https://www.winddle.com/public/redirect?url=/shipments/92524" TargetMode="External" Type="http://schemas.openxmlformats.org/officeDocument/2006/relationships/hyperlink"/><Relationship Id="rId3280" Target="https://www.winddle.com/public/redirect?url=/shipments/91693" TargetMode="External" Type="http://schemas.openxmlformats.org/officeDocument/2006/relationships/hyperlink"/><Relationship Id="rId3281" Target="https://www.winddle.com/public/redirect?url=/contacts/8002" TargetMode="External" Type="http://schemas.openxmlformats.org/officeDocument/2006/relationships/hyperlink"/><Relationship Id="rId3282" Target="https://www.winddle.com/public/redirect?url=/contacts/8014" TargetMode="External" Type="http://schemas.openxmlformats.org/officeDocument/2006/relationships/hyperlink"/><Relationship Id="rId3283" Target="https://www.winddle.com/public/redirect?url=/shipments/93383" TargetMode="External" Type="http://schemas.openxmlformats.org/officeDocument/2006/relationships/hyperlink"/><Relationship Id="rId3284" Target="https://www.winddle.com/public/redirect?url=/contacts/8002" TargetMode="External" Type="http://schemas.openxmlformats.org/officeDocument/2006/relationships/hyperlink"/><Relationship Id="rId3285" Target="https://www.winddle.com/public/redirect?url=/contacts/8014" TargetMode="External" Type="http://schemas.openxmlformats.org/officeDocument/2006/relationships/hyperlink"/><Relationship Id="rId3286" Target="https://www.winddle.com/public/redirect?url=/shipments/90849" TargetMode="External" Type="http://schemas.openxmlformats.org/officeDocument/2006/relationships/hyperlink"/><Relationship Id="rId3287" Target="https://www.winddle.com/public/redirect?url=/contacts/8002" TargetMode="External" Type="http://schemas.openxmlformats.org/officeDocument/2006/relationships/hyperlink"/><Relationship Id="rId3288" Target="https://www.winddle.com/public/redirect?url=/contacts/8014" TargetMode="External" Type="http://schemas.openxmlformats.org/officeDocument/2006/relationships/hyperlink"/><Relationship Id="rId3289" Target="https://www.winddle.com/public/redirect?url=/shipments/91729" TargetMode="External" Type="http://schemas.openxmlformats.org/officeDocument/2006/relationships/hyperlink"/><Relationship Id="rId329" Target="https://www.winddle.com/public/redirect?url=/contacts/8001" TargetMode="External" Type="http://schemas.openxmlformats.org/officeDocument/2006/relationships/hyperlink"/><Relationship Id="rId3290" Target="https://www.winddle.com/public/redirect?url=/contacts/8002" TargetMode="External" Type="http://schemas.openxmlformats.org/officeDocument/2006/relationships/hyperlink"/><Relationship Id="rId3291" Target="https://www.winddle.com/public/redirect?url=/contacts/8014" TargetMode="External" Type="http://schemas.openxmlformats.org/officeDocument/2006/relationships/hyperlink"/><Relationship Id="rId3292" Target="https://www.winddle.com/public/redirect?url=/shipments/94643" TargetMode="External" Type="http://schemas.openxmlformats.org/officeDocument/2006/relationships/hyperlink"/><Relationship Id="rId3293" Target="https://www.winddle.com/public/redirect?url=/contacts/8002" TargetMode="External" Type="http://schemas.openxmlformats.org/officeDocument/2006/relationships/hyperlink"/><Relationship Id="rId3294" Target="https://www.winddle.com/public/redirect?url=/contacts/8014" TargetMode="External" Type="http://schemas.openxmlformats.org/officeDocument/2006/relationships/hyperlink"/><Relationship Id="rId3295" Target="https://www.winddle.com/public/redirect?url=/shipments/92485" TargetMode="External" Type="http://schemas.openxmlformats.org/officeDocument/2006/relationships/hyperlink"/><Relationship Id="rId3296" Target="https://www.winddle.com/public/redirect?url=/contacts/8001" TargetMode="External" Type="http://schemas.openxmlformats.org/officeDocument/2006/relationships/hyperlink"/><Relationship Id="rId3297" Target="https://www.winddle.com/public/redirect?url=/contacts/8014" TargetMode="External" Type="http://schemas.openxmlformats.org/officeDocument/2006/relationships/hyperlink"/><Relationship Id="rId3298" Target="https://www.winddle.com/public/redirect?url=/shipments/94331" TargetMode="External" Type="http://schemas.openxmlformats.org/officeDocument/2006/relationships/hyperlink"/><Relationship Id="rId3299" Target="https://www.winddle.com/public/redirect?url=/contacts/8002" TargetMode="External" Type="http://schemas.openxmlformats.org/officeDocument/2006/relationships/hyperlink"/><Relationship Id="rId33" Target="https://www.winddle.com/public/redirect?url=/contacts/8014" TargetMode="External" Type="http://schemas.openxmlformats.org/officeDocument/2006/relationships/hyperlink"/><Relationship Id="rId330" Target="https://www.winddle.com/public/redirect?url=/contacts/8014" TargetMode="External" Type="http://schemas.openxmlformats.org/officeDocument/2006/relationships/hyperlink"/><Relationship Id="rId3300" Target="https://www.winddle.com/public/redirect?url=/contacts/8014" TargetMode="External" Type="http://schemas.openxmlformats.org/officeDocument/2006/relationships/hyperlink"/><Relationship Id="rId3301" Target="https://www.winddle.com/public/redirect?url=/shipments/90448" TargetMode="External" Type="http://schemas.openxmlformats.org/officeDocument/2006/relationships/hyperlink"/><Relationship Id="rId3302" Target="https://www.winddle.com/public/redirect?url=/contacts/8001" TargetMode="External" Type="http://schemas.openxmlformats.org/officeDocument/2006/relationships/hyperlink"/><Relationship Id="rId3303" Target="https://www.winddle.com/public/redirect?url=/contacts/8015" TargetMode="External" Type="http://schemas.openxmlformats.org/officeDocument/2006/relationships/hyperlink"/><Relationship Id="rId3304" Target="https://www.winddle.com/public/redirect?url=/shipments/94691" TargetMode="External" Type="http://schemas.openxmlformats.org/officeDocument/2006/relationships/hyperlink"/><Relationship Id="rId3305" Target="https://www.winddle.com/public/redirect?url=/contacts/8001" TargetMode="External" Type="http://schemas.openxmlformats.org/officeDocument/2006/relationships/hyperlink"/><Relationship Id="rId3306" Target="https://www.winddle.com/public/redirect?url=/contacts/8015" TargetMode="External" Type="http://schemas.openxmlformats.org/officeDocument/2006/relationships/hyperlink"/><Relationship Id="rId3307" Target="https://www.winddle.com/public/redirect?url=/shipments/91458" TargetMode="External" Type="http://schemas.openxmlformats.org/officeDocument/2006/relationships/hyperlink"/><Relationship Id="rId3308" Target="https://www.winddle.com/public/redirect?url=/contacts/8001" TargetMode="External" Type="http://schemas.openxmlformats.org/officeDocument/2006/relationships/hyperlink"/><Relationship Id="rId3309" Target="https://www.winddle.com/public/redirect?url=/contacts/8010" TargetMode="External" Type="http://schemas.openxmlformats.org/officeDocument/2006/relationships/hyperlink"/><Relationship Id="rId331" Target="https://www.winddle.com/public/redirect?url=/shipments/92162" TargetMode="External" Type="http://schemas.openxmlformats.org/officeDocument/2006/relationships/hyperlink"/><Relationship Id="rId3310" Target="https://www.winddle.com/public/redirect?url=/shipments/93633" TargetMode="External" Type="http://schemas.openxmlformats.org/officeDocument/2006/relationships/hyperlink"/><Relationship Id="rId3311" Target="https://www.winddle.com/public/redirect?url=/contacts/8002" TargetMode="External" Type="http://schemas.openxmlformats.org/officeDocument/2006/relationships/hyperlink"/><Relationship Id="rId3312" Target="https://www.winddle.com/public/redirect?url=/contacts/8014" TargetMode="External" Type="http://schemas.openxmlformats.org/officeDocument/2006/relationships/hyperlink"/><Relationship Id="rId3313" Target="https://www.winddle.com/public/redirect?url=/shipments/90675" TargetMode="External" Type="http://schemas.openxmlformats.org/officeDocument/2006/relationships/hyperlink"/><Relationship Id="rId3314" Target="https://www.winddle.com/public/redirect?url=/contacts/8002" TargetMode="External" Type="http://schemas.openxmlformats.org/officeDocument/2006/relationships/hyperlink"/><Relationship Id="rId3315" Target="https://www.winddle.com/public/redirect?url=/contacts/8014" TargetMode="External" Type="http://schemas.openxmlformats.org/officeDocument/2006/relationships/hyperlink"/><Relationship Id="rId3316" Target="https://www.winddle.com/public/redirect?url=/shipments/91609" TargetMode="External" Type="http://schemas.openxmlformats.org/officeDocument/2006/relationships/hyperlink"/><Relationship Id="rId3317" Target="https://www.winddle.com/public/redirect?url=/contacts/8001" TargetMode="External" Type="http://schemas.openxmlformats.org/officeDocument/2006/relationships/hyperlink"/><Relationship Id="rId3318" Target="https://www.winddle.com/public/redirect?url=/contacts/8014" TargetMode="External" Type="http://schemas.openxmlformats.org/officeDocument/2006/relationships/hyperlink"/><Relationship Id="rId3319" Target="https://www.winddle.com/public/redirect?url=/shipments/92780" TargetMode="External" Type="http://schemas.openxmlformats.org/officeDocument/2006/relationships/hyperlink"/><Relationship Id="rId332" Target="https://www.winddle.com/public/redirect?url=/contacts/8002" TargetMode="External" Type="http://schemas.openxmlformats.org/officeDocument/2006/relationships/hyperlink"/><Relationship Id="rId3320" Target="https://www.winddle.com/public/redirect?url=/contacts/8001" TargetMode="External" Type="http://schemas.openxmlformats.org/officeDocument/2006/relationships/hyperlink"/><Relationship Id="rId3321" Target="https://www.winddle.com/public/redirect?url=/contacts/8015" TargetMode="External" Type="http://schemas.openxmlformats.org/officeDocument/2006/relationships/hyperlink"/><Relationship Id="rId3322" Target="https://www.winddle.com/public/redirect?url=/shipments/91643" TargetMode="External" Type="http://schemas.openxmlformats.org/officeDocument/2006/relationships/hyperlink"/><Relationship Id="rId3323" Target="https://www.winddle.com/public/redirect?url=/contacts/8001" TargetMode="External" Type="http://schemas.openxmlformats.org/officeDocument/2006/relationships/hyperlink"/><Relationship Id="rId3324" Target="https://www.winddle.com/public/redirect?url=/contacts/8015" TargetMode="External" Type="http://schemas.openxmlformats.org/officeDocument/2006/relationships/hyperlink"/><Relationship Id="rId3325" Target="https://www.winddle.com/public/redirect?url=/shipments/94013" TargetMode="External" Type="http://schemas.openxmlformats.org/officeDocument/2006/relationships/hyperlink"/><Relationship Id="rId3326" Target="https://www.winddle.com/public/redirect?url=/contacts/8002" TargetMode="External" Type="http://schemas.openxmlformats.org/officeDocument/2006/relationships/hyperlink"/><Relationship Id="rId3327" Target="https://www.winddle.com/public/redirect?url=/contacts/8014" TargetMode="External" Type="http://schemas.openxmlformats.org/officeDocument/2006/relationships/hyperlink"/><Relationship Id="rId3328" Target="https://www.winddle.com/public/redirect?url=/shipments/92484" TargetMode="External" Type="http://schemas.openxmlformats.org/officeDocument/2006/relationships/hyperlink"/><Relationship Id="rId3329" Target="https://www.winddle.com/public/redirect?url=/contacts/8002" TargetMode="External" Type="http://schemas.openxmlformats.org/officeDocument/2006/relationships/hyperlink"/><Relationship Id="rId333" Target="https://www.winddle.com/public/redirect?url=/contacts/8014" TargetMode="External" Type="http://schemas.openxmlformats.org/officeDocument/2006/relationships/hyperlink"/><Relationship Id="rId3330" Target="https://www.winddle.com/public/redirect?url=/contacts/8014" TargetMode="External" Type="http://schemas.openxmlformats.org/officeDocument/2006/relationships/hyperlink"/><Relationship Id="rId3331" Target="https://www.winddle.com/public/redirect?url=/shipments/93981" TargetMode="External" Type="http://schemas.openxmlformats.org/officeDocument/2006/relationships/hyperlink"/><Relationship Id="rId3332" Target="https://www.winddle.com/public/redirect?url=/contacts/8001" TargetMode="External" Type="http://schemas.openxmlformats.org/officeDocument/2006/relationships/hyperlink"/><Relationship Id="rId3333" Target="https://www.winddle.com/public/redirect?url=/contacts/8014" TargetMode="External" Type="http://schemas.openxmlformats.org/officeDocument/2006/relationships/hyperlink"/><Relationship Id="rId3334" Target="https://www.winddle.com/public/redirect?url=/shipments/93244" TargetMode="External" Type="http://schemas.openxmlformats.org/officeDocument/2006/relationships/hyperlink"/><Relationship Id="rId3335" Target="https://www.winddle.com/public/redirect?url=/contacts/8001" TargetMode="External" Type="http://schemas.openxmlformats.org/officeDocument/2006/relationships/hyperlink"/><Relationship Id="rId3336" Target="https://www.winddle.com/public/redirect?url=/contacts/8014" TargetMode="External" Type="http://schemas.openxmlformats.org/officeDocument/2006/relationships/hyperlink"/><Relationship Id="rId3337" Target="https://www.winddle.com/public/redirect?url=/shipments/92421" TargetMode="External" Type="http://schemas.openxmlformats.org/officeDocument/2006/relationships/hyperlink"/><Relationship Id="rId3338" Target="https://www.winddle.com/public/redirect?url=/contacts/8002" TargetMode="External" Type="http://schemas.openxmlformats.org/officeDocument/2006/relationships/hyperlink"/><Relationship Id="rId3339" Target="https://www.winddle.com/public/redirect?url=/contacts/8014" TargetMode="External" Type="http://schemas.openxmlformats.org/officeDocument/2006/relationships/hyperlink"/><Relationship Id="rId334" Target="https://www.winddle.com/public/redirect?url=/shipments/92021" TargetMode="External" Type="http://schemas.openxmlformats.org/officeDocument/2006/relationships/hyperlink"/><Relationship Id="rId3340" Target="https://www.winddle.com/public/redirect?url=/shipments/92047" TargetMode="External" Type="http://schemas.openxmlformats.org/officeDocument/2006/relationships/hyperlink"/><Relationship Id="rId3341" Target="https://www.winddle.com/public/redirect?url=/contacts/8001" TargetMode="External" Type="http://schemas.openxmlformats.org/officeDocument/2006/relationships/hyperlink"/><Relationship Id="rId3342" Target="https://www.winddle.com/public/redirect?url=/contacts/8014" TargetMode="External" Type="http://schemas.openxmlformats.org/officeDocument/2006/relationships/hyperlink"/><Relationship Id="rId3343" Target="https://www.winddle.com/public/redirect?url=/shipments/89688" TargetMode="External" Type="http://schemas.openxmlformats.org/officeDocument/2006/relationships/hyperlink"/><Relationship Id="rId3344" Target="https://www.winddle.com/public/redirect?url=/contacts/8001" TargetMode="External" Type="http://schemas.openxmlformats.org/officeDocument/2006/relationships/hyperlink"/><Relationship Id="rId3345" Target="https://www.winddle.com/public/redirect?url=/contacts/8015" TargetMode="External" Type="http://schemas.openxmlformats.org/officeDocument/2006/relationships/hyperlink"/><Relationship Id="rId3346" Target="https://www.winddle.com/public/redirect?url=/shipments/91479" TargetMode="External" Type="http://schemas.openxmlformats.org/officeDocument/2006/relationships/hyperlink"/><Relationship Id="rId3347" Target="https://www.winddle.com/public/redirect?url=/contacts/8001" TargetMode="External" Type="http://schemas.openxmlformats.org/officeDocument/2006/relationships/hyperlink"/><Relationship Id="rId3348" Target="https://www.winddle.com/public/redirect?url=/contacts/8015" TargetMode="External" Type="http://schemas.openxmlformats.org/officeDocument/2006/relationships/hyperlink"/><Relationship Id="rId3349" Target="https://www.winddle.com/public/redirect?url=/shipments/92391" TargetMode="External" Type="http://schemas.openxmlformats.org/officeDocument/2006/relationships/hyperlink"/><Relationship Id="rId335" Target="https://www.winddle.com/public/redirect?url=/contacts/8002" TargetMode="External" Type="http://schemas.openxmlformats.org/officeDocument/2006/relationships/hyperlink"/><Relationship Id="rId3350" Target="https://www.winddle.com/public/redirect?url=/contacts/8002" TargetMode="External" Type="http://schemas.openxmlformats.org/officeDocument/2006/relationships/hyperlink"/><Relationship Id="rId3351" Target="https://www.winddle.com/public/redirect?url=/contacts/8014" TargetMode="External" Type="http://schemas.openxmlformats.org/officeDocument/2006/relationships/hyperlink"/><Relationship Id="rId3352" Target="https://www.winddle.com/public/redirect?url=/shipments/89550" TargetMode="External" Type="http://schemas.openxmlformats.org/officeDocument/2006/relationships/hyperlink"/><Relationship Id="rId3353" Target="https://www.winddle.com/public/redirect?url=/contacts/8001" TargetMode="External" Type="http://schemas.openxmlformats.org/officeDocument/2006/relationships/hyperlink"/><Relationship Id="rId3354" Target="https://www.winddle.com/public/redirect?url=/contacts/8015" TargetMode="External" Type="http://schemas.openxmlformats.org/officeDocument/2006/relationships/hyperlink"/><Relationship Id="rId3355" Target="https://www.winddle.com/public/redirect?url=/shipments/89628" TargetMode="External" Type="http://schemas.openxmlformats.org/officeDocument/2006/relationships/hyperlink"/><Relationship Id="rId3356" Target="https://www.winddle.com/public/redirect?url=/contacts/8001" TargetMode="External" Type="http://schemas.openxmlformats.org/officeDocument/2006/relationships/hyperlink"/><Relationship Id="rId3357" Target="https://www.winddle.com/public/redirect?url=/contacts/8015" TargetMode="External" Type="http://schemas.openxmlformats.org/officeDocument/2006/relationships/hyperlink"/><Relationship Id="rId3358" Target="https://www.winddle.com/public/redirect?url=/shipments/93353" TargetMode="External" Type="http://schemas.openxmlformats.org/officeDocument/2006/relationships/hyperlink"/><Relationship Id="rId3359" Target="https://www.winddle.com/public/redirect?url=/contacts/8001" TargetMode="External" Type="http://schemas.openxmlformats.org/officeDocument/2006/relationships/hyperlink"/><Relationship Id="rId336" Target="https://www.winddle.com/public/redirect?url=/contacts/8014" TargetMode="External" Type="http://schemas.openxmlformats.org/officeDocument/2006/relationships/hyperlink"/><Relationship Id="rId3360" Target="https://www.winddle.com/public/redirect?url=/contacts/8015" TargetMode="External" Type="http://schemas.openxmlformats.org/officeDocument/2006/relationships/hyperlink"/><Relationship Id="rId3361" Target="https://www.winddle.com/public/redirect?url=/shipments/92499" TargetMode="External" Type="http://schemas.openxmlformats.org/officeDocument/2006/relationships/hyperlink"/><Relationship Id="rId3362" Target="https://www.winddle.com/public/redirect?url=/contacts/8001" TargetMode="External" Type="http://schemas.openxmlformats.org/officeDocument/2006/relationships/hyperlink"/><Relationship Id="rId3363" Target="https://www.winddle.com/public/redirect?url=/contacts/8015" TargetMode="External" Type="http://schemas.openxmlformats.org/officeDocument/2006/relationships/hyperlink"/><Relationship Id="rId3364" Target="https://www.winddle.com/public/redirect?url=/shipments/89695" TargetMode="External" Type="http://schemas.openxmlformats.org/officeDocument/2006/relationships/hyperlink"/><Relationship Id="rId3365" Target="https://www.winddle.com/public/redirect?url=/contacts/8001" TargetMode="External" Type="http://schemas.openxmlformats.org/officeDocument/2006/relationships/hyperlink"/><Relationship Id="rId3366" Target="https://www.winddle.com/public/redirect?url=/contacts/8015" TargetMode="External" Type="http://schemas.openxmlformats.org/officeDocument/2006/relationships/hyperlink"/><Relationship Id="rId3367" Target="https://www.winddle.com/public/redirect?url=/shipments/89685" TargetMode="External" Type="http://schemas.openxmlformats.org/officeDocument/2006/relationships/hyperlink"/><Relationship Id="rId3368" Target="https://www.winddle.com/public/redirect?url=/contacts/8001" TargetMode="External" Type="http://schemas.openxmlformats.org/officeDocument/2006/relationships/hyperlink"/><Relationship Id="rId3369" Target="https://www.winddle.com/public/redirect?url=/contacts/8015" TargetMode="External" Type="http://schemas.openxmlformats.org/officeDocument/2006/relationships/hyperlink"/><Relationship Id="rId337" Target="https://www.winddle.com/public/redirect?url=/shipments/92629" TargetMode="External" Type="http://schemas.openxmlformats.org/officeDocument/2006/relationships/hyperlink"/><Relationship Id="rId3370" Target="https://www.winddle.com/public/redirect?url=/shipments/91589" TargetMode="External" Type="http://schemas.openxmlformats.org/officeDocument/2006/relationships/hyperlink"/><Relationship Id="rId3371" Target="https://www.winddle.com/public/redirect?url=/contacts/8001" TargetMode="External" Type="http://schemas.openxmlformats.org/officeDocument/2006/relationships/hyperlink"/><Relationship Id="rId3372" Target="https://www.winddle.com/public/redirect?url=/contacts/8015" TargetMode="External" Type="http://schemas.openxmlformats.org/officeDocument/2006/relationships/hyperlink"/><Relationship Id="rId3373" Target="https://www.winddle.com/public/redirect?url=/shipments/94771" TargetMode="External" Type="http://schemas.openxmlformats.org/officeDocument/2006/relationships/hyperlink"/><Relationship Id="rId3374" Target="https://www.winddle.com/public/redirect?url=/contacts/8001" TargetMode="External" Type="http://schemas.openxmlformats.org/officeDocument/2006/relationships/hyperlink"/><Relationship Id="rId3375" Target="https://www.winddle.com/public/redirect?url=/contacts/8015" TargetMode="External" Type="http://schemas.openxmlformats.org/officeDocument/2006/relationships/hyperlink"/><Relationship Id="rId3376" Target="https://www.winddle.com/public/redirect?url=/shipments/94073" TargetMode="External" Type="http://schemas.openxmlformats.org/officeDocument/2006/relationships/hyperlink"/><Relationship Id="rId3377" Target="https://www.winddle.com/public/redirect?url=/contacts/8001" TargetMode="External" Type="http://schemas.openxmlformats.org/officeDocument/2006/relationships/hyperlink"/><Relationship Id="rId3378" Target="https://www.winddle.com/public/redirect?url=/contacts/8015" TargetMode="External" Type="http://schemas.openxmlformats.org/officeDocument/2006/relationships/hyperlink"/><Relationship Id="rId3379" Target="https://www.winddle.com/public/redirect?url=/shipments/92818" TargetMode="External" Type="http://schemas.openxmlformats.org/officeDocument/2006/relationships/hyperlink"/><Relationship Id="rId338" Target="https://www.winddle.com/public/redirect?url=/contacts/8001" TargetMode="External" Type="http://schemas.openxmlformats.org/officeDocument/2006/relationships/hyperlink"/><Relationship Id="rId3380" Target="https://www.winddle.com/public/redirect?url=/contacts/8001" TargetMode="External" Type="http://schemas.openxmlformats.org/officeDocument/2006/relationships/hyperlink"/><Relationship Id="rId3381" Target="https://www.winddle.com/public/redirect?url=/contacts/8015" TargetMode="External" Type="http://schemas.openxmlformats.org/officeDocument/2006/relationships/hyperlink"/><Relationship Id="rId3382" Target="https://www.winddle.com/public/redirect?url=/shipments/92378" TargetMode="External" Type="http://schemas.openxmlformats.org/officeDocument/2006/relationships/hyperlink"/><Relationship Id="rId3383" Target="https://www.winddle.com/public/redirect?url=/contacts/8001" TargetMode="External" Type="http://schemas.openxmlformats.org/officeDocument/2006/relationships/hyperlink"/><Relationship Id="rId3384" Target="https://www.winddle.com/public/redirect?url=/contacts/8015" TargetMode="External" Type="http://schemas.openxmlformats.org/officeDocument/2006/relationships/hyperlink"/><Relationship Id="rId3385" Target="https://www.winddle.com/public/redirect?url=/shipments/94830" TargetMode="External" Type="http://schemas.openxmlformats.org/officeDocument/2006/relationships/hyperlink"/><Relationship Id="rId3386" Target="https://www.winddle.com/public/redirect?url=/contacts/8001" TargetMode="External" Type="http://schemas.openxmlformats.org/officeDocument/2006/relationships/hyperlink"/><Relationship Id="rId3387" Target="https://www.winddle.com/public/redirect?url=/contacts/8015" TargetMode="External" Type="http://schemas.openxmlformats.org/officeDocument/2006/relationships/hyperlink"/><Relationship Id="rId3388" Target="https://www.winddle.com/public/redirect?url=/shipments/92688" TargetMode="External" Type="http://schemas.openxmlformats.org/officeDocument/2006/relationships/hyperlink"/><Relationship Id="rId3389" Target="https://www.winddle.com/public/redirect?url=/contacts/8001" TargetMode="External" Type="http://schemas.openxmlformats.org/officeDocument/2006/relationships/hyperlink"/><Relationship Id="rId339" Target="https://www.winddle.com/public/redirect?url=/contacts/8014" TargetMode="External" Type="http://schemas.openxmlformats.org/officeDocument/2006/relationships/hyperlink"/><Relationship Id="rId3390" Target="https://www.winddle.com/public/redirect?url=/contacts/8015" TargetMode="External" Type="http://schemas.openxmlformats.org/officeDocument/2006/relationships/hyperlink"/><Relationship Id="rId3391" Target="https://www.winddle.com/public/redirect?url=/shipments/89654" TargetMode="External" Type="http://schemas.openxmlformats.org/officeDocument/2006/relationships/hyperlink"/><Relationship Id="rId3392" Target="https://www.winddle.com/public/redirect?url=/contacts/8001" TargetMode="External" Type="http://schemas.openxmlformats.org/officeDocument/2006/relationships/hyperlink"/><Relationship Id="rId3393" Target="https://www.winddle.com/public/redirect?url=/contacts/8015" TargetMode="External" Type="http://schemas.openxmlformats.org/officeDocument/2006/relationships/hyperlink"/><Relationship Id="rId3394" Target="https://www.winddle.com/public/redirect?url=/shipments/94025" TargetMode="External" Type="http://schemas.openxmlformats.org/officeDocument/2006/relationships/hyperlink"/><Relationship Id="rId3395" Target="https://www.winddle.com/public/redirect?url=/contacts/8001" TargetMode="External" Type="http://schemas.openxmlformats.org/officeDocument/2006/relationships/hyperlink"/><Relationship Id="rId3396" Target="https://www.winddle.com/public/redirect?url=/contacts/8015" TargetMode="External" Type="http://schemas.openxmlformats.org/officeDocument/2006/relationships/hyperlink"/><Relationship Id="rId3397" Target="https://www.winddle.com/public/redirect?url=/shipments/93432" TargetMode="External" Type="http://schemas.openxmlformats.org/officeDocument/2006/relationships/hyperlink"/><Relationship Id="rId3398" Target="https://www.winddle.com/public/redirect?url=/contacts/8001" TargetMode="External" Type="http://schemas.openxmlformats.org/officeDocument/2006/relationships/hyperlink"/><Relationship Id="rId3399" Target="https://www.winddle.com/public/redirect?url=/contacts/8015" TargetMode="External" Type="http://schemas.openxmlformats.org/officeDocument/2006/relationships/hyperlink"/><Relationship Id="rId34" Target="https://www.winddle.com/public/redirect?url=/shipments/89432" TargetMode="External" Type="http://schemas.openxmlformats.org/officeDocument/2006/relationships/hyperlink"/><Relationship Id="rId340" Target="https://www.winddle.com/public/redirect?url=/shipments/92274" TargetMode="External" Type="http://schemas.openxmlformats.org/officeDocument/2006/relationships/hyperlink"/><Relationship Id="rId3400" Target="https://www.winddle.com/public/redirect?url=/shipments/93418" TargetMode="External" Type="http://schemas.openxmlformats.org/officeDocument/2006/relationships/hyperlink"/><Relationship Id="rId3401" Target="https://www.winddle.com/public/redirect?url=/contacts/8001" TargetMode="External" Type="http://schemas.openxmlformats.org/officeDocument/2006/relationships/hyperlink"/><Relationship Id="rId3402" Target="https://www.winddle.com/public/redirect?url=/contacts/8015" TargetMode="External" Type="http://schemas.openxmlformats.org/officeDocument/2006/relationships/hyperlink"/><Relationship Id="rId3403" Target="https://www.winddle.com/public/redirect?url=/shipments/91752" TargetMode="External" Type="http://schemas.openxmlformats.org/officeDocument/2006/relationships/hyperlink"/><Relationship Id="rId3404" Target="https://www.winddle.com/public/redirect?url=/contacts/8002" TargetMode="External" Type="http://schemas.openxmlformats.org/officeDocument/2006/relationships/hyperlink"/><Relationship Id="rId3405" Target="https://www.winddle.com/public/redirect?url=/contacts/8014" TargetMode="External" Type="http://schemas.openxmlformats.org/officeDocument/2006/relationships/hyperlink"/><Relationship Id="rId3406" Target="https://www.winddle.com/public/redirect?url=/shipments/93511" TargetMode="External" Type="http://schemas.openxmlformats.org/officeDocument/2006/relationships/hyperlink"/><Relationship Id="rId3407" Target="https://www.winddle.com/public/redirect?url=/contacts/8001" TargetMode="External" Type="http://schemas.openxmlformats.org/officeDocument/2006/relationships/hyperlink"/><Relationship Id="rId3408" Target="https://www.winddle.com/public/redirect?url=/contacts/8014" TargetMode="External" Type="http://schemas.openxmlformats.org/officeDocument/2006/relationships/hyperlink"/><Relationship Id="rId3409" Target="https://www.winddle.com/public/redirect?url=/shipments/91816" TargetMode="External" Type="http://schemas.openxmlformats.org/officeDocument/2006/relationships/hyperlink"/><Relationship Id="rId341" Target="https://www.winddle.com/public/redirect?url=/contacts/8002" TargetMode="External" Type="http://schemas.openxmlformats.org/officeDocument/2006/relationships/hyperlink"/><Relationship Id="rId3410" Target="https://www.winddle.com/public/redirect?url=/contacts/8001" TargetMode="External" Type="http://schemas.openxmlformats.org/officeDocument/2006/relationships/hyperlink"/><Relationship Id="rId3411" Target="https://www.winddle.com/public/redirect?url=/contacts/8014" TargetMode="External" Type="http://schemas.openxmlformats.org/officeDocument/2006/relationships/hyperlink"/><Relationship Id="rId3412" Target="https://www.winddle.com/public/redirect?url=/shipments/91932" TargetMode="External" Type="http://schemas.openxmlformats.org/officeDocument/2006/relationships/hyperlink"/><Relationship Id="rId3413" Target="https://www.winddle.com/public/redirect?url=/contacts/8001" TargetMode="External" Type="http://schemas.openxmlformats.org/officeDocument/2006/relationships/hyperlink"/><Relationship Id="rId3414" Target="https://www.winddle.com/public/redirect?url=/contacts/8015" TargetMode="External" Type="http://schemas.openxmlformats.org/officeDocument/2006/relationships/hyperlink"/><Relationship Id="rId3415" Target="https://www.winddle.com/public/redirect?url=/shipments/93706" TargetMode="External" Type="http://schemas.openxmlformats.org/officeDocument/2006/relationships/hyperlink"/><Relationship Id="rId3416" Target="https://www.winddle.com/public/redirect?url=/contacts/8001" TargetMode="External" Type="http://schemas.openxmlformats.org/officeDocument/2006/relationships/hyperlink"/><Relationship Id="rId3417" Target="https://www.winddle.com/public/redirect?url=/contacts/8015" TargetMode="External" Type="http://schemas.openxmlformats.org/officeDocument/2006/relationships/hyperlink"/><Relationship Id="rId3418" Target="https://www.winddle.com/public/redirect?url=/shipments/89472" TargetMode="External" Type="http://schemas.openxmlformats.org/officeDocument/2006/relationships/hyperlink"/><Relationship Id="rId3419" Target="https://www.winddle.com/public/redirect?url=/contacts/8001" TargetMode="External" Type="http://schemas.openxmlformats.org/officeDocument/2006/relationships/hyperlink"/><Relationship Id="rId342" Target="https://www.winddle.com/public/redirect?url=/contacts/8014" TargetMode="External" Type="http://schemas.openxmlformats.org/officeDocument/2006/relationships/hyperlink"/><Relationship Id="rId3420" Target="https://www.winddle.com/public/redirect?url=/contacts/8015" TargetMode="External" Type="http://schemas.openxmlformats.org/officeDocument/2006/relationships/hyperlink"/><Relationship Id="rId3421" Target="https://www.winddle.com/public/redirect?url=/shipments/92691" TargetMode="External" Type="http://schemas.openxmlformats.org/officeDocument/2006/relationships/hyperlink"/><Relationship Id="rId3422" Target="https://www.winddle.com/public/redirect?url=/contacts/8001" TargetMode="External" Type="http://schemas.openxmlformats.org/officeDocument/2006/relationships/hyperlink"/><Relationship Id="rId3423" Target="https://www.winddle.com/public/redirect?url=/contacts/8015" TargetMode="External" Type="http://schemas.openxmlformats.org/officeDocument/2006/relationships/hyperlink"/><Relationship Id="rId3424" Target="https://www.winddle.com/public/redirect?url=/shipments/92735" TargetMode="External" Type="http://schemas.openxmlformats.org/officeDocument/2006/relationships/hyperlink"/><Relationship Id="rId3425" Target="https://www.winddle.com/public/redirect?url=/contacts/8001" TargetMode="External" Type="http://schemas.openxmlformats.org/officeDocument/2006/relationships/hyperlink"/><Relationship Id="rId3426" Target="https://www.winddle.com/public/redirect?url=/contacts/8015" TargetMode="External" Type="http://schemas.openxmlformats.org/officeDocument/2006/relationships/hyperlink"/><Relationship Id="rId3427" Target="https://www.winddle.com/public/redirect?url=/shipments/91330" TargetMode="External" Type="http://schemas.openxmlformats.org/officeDocument/2006/relationships/hyperlink"/><Relationship Id="rId3428" Target="https://www.winddle.com/public/redirect?url=/contacts/8001" TargetMode="External" Type="http://schemas.openxmlformats.org/officeDocument/2006/relationships/hyperlink"/><Relationship Id="rId3429" Target="https://www.winddle.com/public/redirect?url=/contacts/8015" TargetMode="External" Type="http://schemas.openxmlformats.org/officeDocument/2006/relationships/hyperlink"/><Relationship Id="rId343" Target="https://www.winddle.com/public/redirect?url=/shipments/91414" TargetMode="External" Type="http://schemas.openxmlformats.org/officeDocument/2006/relationships/hyperlink"/><Relationship Id="rId3430" Target="https://www.winddle.com/public/redirect?url=/shipments/91293" TargetMode="External" Type="http://schemas.openxmlformats.org/officeDocument/2006/relationships/hyperlink"/><Relationship Id="rId3431" Target="https://www.winddle.com/public/redirect?url=/contacts/8001" TargetMode="External" Type="http://schemas.openxmlformats.org/officeDocument/2006/relationships/hyperlink"/><Relationship Id="rId3432" Target="https://www.winddle.com/public/redirect?url=/contacts/8015" TargetMode="External" Type="http://schemas.openxmlformats.org/officeDocument/2006/relationships/hyperlink"/><Relationship Id="rId3433" Target="https://www.winddle.com/public/redirect?url=/shipments/94397" TargetMode="External" Type="http://schemas.openxmlformats.org/officeDocument/2006/relationships/hyperlink"/><Relationship Id="rId3434" Target="https://www.winddle.com/public/redirect?url=/contacts/8001" TargetMode="External" Type="http://schemas.openxmlformats.org/officeDocument/2006/relationships/hyperlink"/><Relationship Id="rId3435" Target="https://www.winddle.com/public/redirect?url=/contacts/8015" TargetMode="External" Type="http://schemas.openxmlformats.org/officeDocument/2006/relationships/hyperlink"/><Relationship Id="rId3436" Target="https://www.winddle.com/public/redirect?url=/shipments/92243" TargetMode="External" Type="http://schemas.openxmlformats.org/officeDocument/2006/relationships/hyperlink"/><Relationship Id="rId3437" Target="https://www.winddle.com/public/redirect?url=/contacts/8001" TargetMode="External" Type="http://schemas.openxmlformats.org/officeDocument/2006/relationships/hyperlink"/><Relationship Id="rId3438" Target="https://www.winddle.com/public/redirect?url=/contacts/8015" TargetMode="External" Type="http://schemas.openxmlformats.org/officeDocument/2006/relationships/hyperlink"/><Relationship Id="rId3439" Target="https://www.winddle.com/public/redirect?url=/shipments/91873" TargetMode="External" Type="http://schemas.openxmlformats.org/officeDocument/2006/relationships/hyperlink"/><Relationship Id="rId344" Target="https://www.winddle.com/public/redirect?url=/contacts/8001" TargetMode="External" Type="http://schemas.openxmlformats.org/officeDocument/2006/relationships/hyperlink"/><Relationship Id="rId3440" Target="https://www.winddle.com/public/redirect?url=/contacts/8001" TargetMode="External" Type="http://schemas.openxmlformats.org/officeDocument/2006/relationships/hyperlink"/><Relationship Id="rId3441" Target="https://www.winddle.com/public/redirect?url=/contacts/8015" TargetMode="External" Type="http://schemas.openxmlformats.org/officeDocument/2006/relationships/hyperlink"/><Relationship Id="rId3442" Target="https://www.winddle.com/public/redirect?url=/shipments/91467" TargetMode="External" Type="http://schemas.openxmlformats.org/officeDocument/2006/relationships/hyperlink"/><Relationship Id="rId3443" Target="https://www.winddle.com/public/redirect?url=/contacts/8001" TargetMode="External" Type="http://schemas.openxmlformats.org/officeDocument/2006/relationships/hyperlink"/><Relationship Id="rId3444" Target="https://www.winddle.com/public/redirect?url=/contacts/8015" TargetMode="External" Type="http://schemas.openxmlformats.org/officeDocument/2006/relationships/hyperlink"/><Relationship Id="rId3445" Target="https://www.winddle.com/public/redirect?url=/shipments/93180" TargetMode="External" Type="http://schemas.openxmlformats.org/officeDocument/2006/relationships/hyperlink"/><Relationship Id="rId3446" Target="https://www.winddle.com/public/redirect?url=/contacts/8001" TargetMode="External" Type="http://schemas.openxmlformats.org/officeDocument/2006/relationships/hyperlink"/><Relationship Id="rId3447" Target="https://www.winddle.com/public/redirect?url=/contacts/8015" TargetMode="External" Type="http://schemas.openxmlformats.org/officeDocument/2006/relationships/hyperlink"/><Relationship Id="rId3448" Target="https://www.winddle.com/public/redirect?url=/shipments/90148" TargetMode="External" Type="http://schemas.openxmlformats.org/officeDocument/2006/relationships/hyperlink"/><Relationship Id="rId3449" Target="https://www.winddle.com/public/redirect?url=/contacts/8001" TargetMode="External" Type="http://schemas.openxmlformats.org/officeDocument/2006/relationships/hyperlink"/><Relationship Id="rId345" Target="https://www.winddle.com/public/redirect?url=/contacts/8014" TargetMode="External" Type="http://schemas.openxmlformats.org/officeDocument/2006/relationships/hyperlink"/><Relationship Id="rId3450" Target="https://www.winddle.com/public/redirect?url=/contacts/8015" TargetMode="External" Type="http://schemas.openxmlformats.org/officeDocument/2006/relationships/hyperlink"/><Relationship Id="rId3451" Target="https://www.winddle.com/public/redirect?url=/shipments/91412" TargetMode="External" Type="http://schemas.openxmlformats.org/officeDocument/2006/relationships/hyperlink"/><Relationship Id="rId3452" Target="https://www.winddle.com/public/redirect?url=/contacts/8001" TargetMode="External" Type="http://schemas.openxmlformats.org/officeDocument/2006/relationships/hyperlink"/><Relationship Id="rId3453" Target="https://www.winddle.com/public/redirect?url=/contacts/8015" TargetMode="External" Type="http://schemas.openxmlformats.org/officeDocument/2006/relationships/hyperlink"/><Relationship Id="rId3454" Target="https://www.winddle.com/public/redirect?url=/shipments/89540" TargetMode="External" Type="http://schemas.openxmlformats.org/officeDocument/2006/relationships/hyperlink"/><Relationship Id="rId3455" Target="https://www.winddle.com/public/redirect?url=/contacts/8001" TargetMode="External" Type="http://schemas.openxmlformats.org/officeDocument/2006/relationships/hyperlink"/><Relationship Id="rId3456" Target="https://www.winddle.com/public/redirect?url=/contacts/8015" TargetMode="External" Type="http://schemas.openxmlformats.org/officeDocument/2006/relationships/hyperlink"/><Relationship Id="rId3457" Target="https://www.winddle.com/public/redirect?url=/shipments/93067" TargetMode="External" Type="http://schemas.openxmlformats.org/officeDocument/2006/relationships/hyperlink"/><Relationship Id="rId3458" Target="https://www.winddle.com/public/redirect?url=/contacts/8001" TargetMode="External" Type="http://schemas.openxmlformats.org/officeDocument/2006/relationships/hyperlink"/><Relationship Id="rId3459" Target="https://www.winddle.com/public/redirect?url=/contacts/8015" TargetMode="External" Type="http://schemas.openxmlformats.org/officeDocument/2006/relationships/hyperlink"/><Relationship Id="rId346" Target="https://www.winddle.com/public/redirect?url=/shipments/93816" TargetMode="External" Type="http://schemas.openxmlformats.org/officeDocument/2006/relationships/hyperlink"/><Relationship Id="rId3460" Target="https://www.winddle.com/public/redirect?url=/shipments/89122" TargetMode="External" Type="http://schemas.openxmlformats.org/officeDocument/2006/relationships/hyperlink"/><Relationship Id="rId3461" Target="https://www.winddle.com/public/redirect?url=/contacts/8001" TargetMode="External" Type="http://schemas.openxmlformats.org/officeDocument/2006/relationships/hyperlink"/><Relationship Id="rId3462" Target="https://www.winddle.com/public/redirect?url=/contacts/8015" TargetMode="External" Type="http://schemas.openxmlformats.org/officeDocument/2006/relationships/hyperlink"/><Relationship Id="rId3463" Target="https://www.winddle.com/public/redirect?url=/shipments/93133" TargetMode="External" Type="http://schemas.openxmlformats.org/officeDocument/2006/relationships/hyperlink"/><Relationship Id="rId3464" Target="https://www.winddle.com/public/redirect?url=/contacts/8001" TargetMode="External" Type="http://schemas.openxmlformats.org/officeDocument/2006/relationships/hyperlink"/><Relationship Id="rId3465" Target="https://www.winddle.com/public/redirect?url=/contacts/8015" TargetMode="External" Type="http://schemas.openxmlformats.org/officeDocument/2006/relationships/hyperlink"/><Relationship Id="rId3466" Target="https://www.winddle.com/public/redirect?url=/shipments/91105" TargetMode="External" Type="http://schemas.openxmlformats.org/officeDocument/2006/relationships/hyperlink"/><Relationship Id="rId3467" Target="https://www.winddle.com/public/redirect?url=/contacts/8001" TargetMode="External" Type="http://schemas.openxmlformats.org/officeDocument/2006/relationships/hyperlink"/><Relationship Id="rId3468" Target="https://www.winddle.com/public/redirect?url=/contacts/8015" TargetMode="External" Type="http://schemas.openxmlformats.org/officeDocument/2006/relationships/hyperlink"/><Relationship Id="rId3469" Target="https://www.winddle.com/public/redirect?url=/shipments/94605" TargetMode="External" Type="http://schemas.openxmlformats.org/officeDocument/2006/relationships/hyperlink"/><Relationship Id="rId347" Target="https://www.winddle.com/public/redirect?url=/contacts/8001" TargetMode="External" Type="http://schemas.openxmlformats.org/officeDocument/2006/relationships/hyperlink"/><Relationship Id="rId3470" Target="https://www.winddle.com/public/redirect?url=/contacts/8001" TargetMode="External" Type="http://schemas.openxmlformats.org/officeDocument/2006/relationships/hyperlink"/><Relationship Id="rId3471" Target="https://www.winddle.com/public/redirect?url=/contacts/8015" TargetMode="External" Type="http://schemas.openxmlformats.org/officeDocument/2006/relationships/hyperlink"/><Relationship Id="rId3472" Target="https://www.winddle.com/public/redirect?url=/shipments/92453" TargetMode="External" Type="http://schemas.openxmlformats.org/officeDocument/2006/relationships/hyperlink"/><Relationship Id="rId3473" Target="https://www.winddle.com/public/redirect?url=/contacts/8001" TargetMode="External" Type="http://schemas.openxmlformats.org/officeDocument/2006/relationships/hyperlink"/><Relationship Id="rId3474" Target="https://www.winddle.com/public/redirect?url=/contacts/8015" TargetMode="External" Type="http://schemas.openxmlformats.org/officeDocument/2006/relationships/hyperlink"/><Relationship Id="rId3475" Target="https://www.winddle.com/public/redirect?url=/shipments/94870" TargetMode="External" Type="http://schemas.openxmlformats.org/officeDocument/2006/relationships/hyperlink"/><Relationship Id="rId3476" Target="https://www.winddle.com/public/redirect?url=/contacts/8001" TargetMode="External" Type="http://schemas.openxmlformats.org/officeDocument/2006/relationships/hyperlink"/><Relationship Id="rId3477" Target="https://www.winddle.com/public/redirect?url=/contacts/8015" TargetMode="External" Type="http://schemas.openxmlformats.org/officeDocument/2006/relationships/hyperlink"/><Relationship Id="rId3478" Target="https://www.winddle.com/public/redirect?url=/shipments/93672" TargetMode="External" Type="http://schemas.openxmlformats.org/officeDocument/2006/relationships/hyperlink"/><Relationship Id="rId3479" Target="https://www.winddle.com/public/redirect?url=/contacts/8001" TargetMode="External" Type="http://schemas.openxmlformats.org/officeDocument/2006/relationships/hyperlink"/><Relationship Id="rId348" Target="https://www.winddle.com/public/redirect?url=/contacts/8014" TargetMode="External" Type="http://schemas.openxmlformats.org/officeDocument/2006/relationships/hyperlink"/><Relationship Id="rId3480" Target="https://www.winddle.com/public/redirect?url=/contacts/8015" TargetMode="External" Type="http://schemas.openxmlformats.org/officeDocument/2006/relationships/hyperlink"/><Relationship Id="rId3481" Target="https://www.winddle.com/public/redirect?url=/shipments/94689" TargetMode="External" Type="http://schemas.openxmlformats.org/officeDocument/2006/relationships/hyperlink"/><Relationship Id="rId3482" Target="https://www.winddle.com/public/redirect?url=/contacts/8001" TargetMode="External" Type="http://schemas.openxmlformats.org/officeDocument/2006/relationships/hyperlink"/><Relationship Id="rId3483" Target="https://www.winddle.com/public/redirect?url=/contacts/8015" TargetMode="External" Type="http://schemas.openxmlformats.org/officeDocument/2006/relationships/hyperlink"/><Relationship Id="rId3484" Target="https://www.winddle.com/public/redirect?url=/shipments/90945" TargetMode="External" Type="http://schemas.openxmlformats.org/officeDocument/2006/relationships/hyperlink"/><Relationship Id="rId3485" Target="https://www.winddle.com/public/redirect?url=/contacts/8001" TargetMode="External" Type="http://schemas.openxmlformats.org/officeDocument/2006/relationships/hyperlink"/><Relationship Id="rId3486" Target="https://www.winddle.com/public/redirect?url=/contacts/8015" TargetMode="External" Type="http://schemas.openxmlformats.org/officeDocument/2006/relationships/hyperlink"/><Relationship Id="rId3487" Target="https://www.winddle.com/public/redirect?url=/shipments/91194" TargetMode="External" Type="http://schemas.openxmlformats.org/officeDocument/2006/relationships/hyperlink"/><Relationship Id="rId3488" Target="https://www.winddle.com/public/redirect?url=/contacts/8001" TargetMode="External" Type="http://schemas.openxmlformats.org/officeDocument/2006/relationships/hyperlink"/><Relationship Id="rId3489" Target="https://www.winddle.com/public/redirect?url=/contacts/8015" TargetMode="External" Type="http://schemas.openxmlformats.org/officeDocument/2006/relationships/hyperlink"/><Relationship Id="rId349" Target="https://www.winddle.com/public/redirect?url=/shipments/90885" TargetMode="External" Type="http://schemas.openxmlformats.org/officeDocument/2006/relationships/hyperlink"/><Relationship Id="rId3490" Target="https://www.winddle.com/public/redirect?url=/shipments/90938" TargetMode="External" Type="http://schemas.openxmlformats.org/officeDocument/2006/relationships/hyperlink"/><Relationship Id="rId3491" Target="https://www.winddle.com/public/redirect?url=/contacts/8001" TargetMode="External" Type="http://schemas.openxmlformats.org/officeDocument/2006/relationships/hyperlink"/><Relationship Id="rId3492" Target="https://www.winddle.com/public/redirect?url=/contacts/8015" TargetMode="External" Type="http://schemas.openxmlformats.org/officeDocument/2006/relationships/hyperlink"/><Relationship Id="rId3493" Target="https://www.winddle.com/public/redirect?url=/shipments/92566" TargetMode="External" Type="http://schemas.openxmlformats.org/officeDocument/2006/relationships/hyperlink"/><Relationship Id="rId3494" Target="https://www.winddle.com/public/redirect?url=/contacts/8001" TargetMode="External" Type="http://schemas.openxmlformats.org/officeDocument/2006/relationships/hyperlink"/><Relationship Id="rId3495" Target="https://www.winddle.com/public/redirect?url=/contacts/8015" TargetMode="External" Type="http://schemas.openxmlformats.org/officeDocument/2006/relationships/hyperlink"/><Relationship Id="rId3496" Target="https://www.winddle.com/public/redirect?url=/shipments/89541" TargetMode="External" Type="http://schemas.openxmlformats.org/officeDocument/2006/relationships/hyperlink"/><Relationship Id="rId3497" Target="https://www.winddle.com/public/redirect?url=/contacts/8001" TargetMode="External" Type="http://schemas.openxmlformats.org/officeDocument/2006/relationships/hyperlink"/><Relationship Id="rId3498" Target="https://www.winddle.com/public/redirect?url=/contacts/8015" TargetMode="External" Type="http://schemas.openxmlformats.org/officeDocument/2006/relationships/hyperlink"/><Relationship Id="rId3499" Target="https://www.winddle.com/public/redirect?url=/shipments/94414" TargetMode="External" Type="http://schemas.openxmlformats.org/officeDocument/2006/relationships/hyperlink"/><Relationship Id="rId35" Target="https://www.winddle.com/public/redirect?url=/contacts/8002" TargetMode="External" Type="http://schemas.openxmlformats.org/officeDocument/2006/relationships/hyperlink"/><Relationship Id="rId350" Target="https://www.winddle.com/public/redirect?url=/contacts/8002" TargetMode="External" Type="http://schemas.openxmlformats.org/officeDocument/2006/relationships/hyperlink"/><Relationship Id="rId3500" Target="https://www.winddle.com/public/redirect?url=/contacts/8001" TargetMode="External" Type="http://schemas.openxmlformats.org/officeDocument/2006/relationships/hyperlink"/><Relationship Id="rId3501" Target="https://www.winddle.com/public/redirect?url=/contacts/8015" TargetMode="External" Type="http://schemas.openxmlformats.org/officeDocument/2006/relationships/hyperlink"/><Relationship Id="rId3502" Target="https://www.winddle.com/public/redirect?url=/shipments/93218" TargetMode="External" Type="http://schemas.openxmlformats.org/officeDocument/2006/relationships/hyperlink"/><Relationship Id="rId3503" Target="https://www.winddle.com/public/redirect?url=/contacts/8001" TargetMode="External" Type="http://schemas.openxmlformats.org/officeDocument/2006/relationships/hyperlink"/><Relationship Id="rId3504" Target="https://www.winddle.com/public/redirect?url=/contacts/8015" TargetMode="External" Type="http://schemas.openxmlformats.org/officeDocument/2006/relationships/hyperlink"/><Relationship Id="rId3505" Target="https://www.winddle.com/public/redirect?url=/shipments/93220" TargetMode="External" Type="http://schemas.openxmlformats.org/officeDocument/2006/relationships/hyperlink"/><Relationship Id="rId3506" Target="https://www.winddle.com/public/redirect?url=/contacts/8001" TargetMode="External" Type="http://schemas.openxmlformats.org/officeDocument/2006/relationships/hyperlink"/><Relationship Id="rId3507" Target="https://www.winddle.com/public/redirect?url=/contacts/8015" TargetMode="External" Type="http://schemas.openxmlformats.org/officeDocument/2006/relationships/hyperlink"/><Relationship Id="rId3508" Target="https://www.winddle.com/public/redirect?url=/shipments/92169" TargetMode="External" Type="http://schemas.openxmlformats.org/officeDocument/2006/relationships/hyperlink"/><Relationship Id="rId3509" Target="https://www.winddle.com/public/redirect?url=/contacts/8001" TargetMode="External" Type="http://schemas.openxmlformats.org/officeDocument/2006/relationships/hyperlink"/><Relationship Id="rId351" Target="https://www.winddle.com/public/redirect?url=/contacts/8014" TargetMode="External" Type="http://schemas.openxmlformats.org/officeDocument/2006/relationships/hyperlink"/><Relationship Id="rId3510" Target="https://www.winddle.com/public/redirect?url=/contacts/8015" TargetMode="External" Type="http://schemas.openxmlformats.org/officeDocument/2006/relationships/hyperlink"/><Relationship Id="rId3511" Target="https://www.winddle.com/public/redirect?url=/shipments/94728" TargetMode="External" Type="http://schemas.openxmlformats.org/officeDocument/2006/relationships/hyperlink"/><Relationship Id="rId3512" Target="https://www.winddle.com/public/redirect?url=/contacts/8001" TargetMode="External" Type="http://schemas.openxmlformats.org/officeDocument/2006/relationships/hyperlink"/><Relationship Id="rId3513" Target="https://www.winddle.com/public/redirect?url=/contacts/8015" TargetMode="External" Type="http://schemas.openxmlformats.org/officeDocument/2006/relationships/hyperlink"/><Relationship Id="rId3514" Target="https://www.winddle.com/public/redirect?url=/shipments/90547" TargetMode="External" Type="http://schemas.openxmlformats.org/officeDocument/2006/relationships/hyperlink"/><Relationship Id="rId3515" Target="https://www.winddle.com/public/redirect?url=/contacts/8001" TargetMode="External" Type="http://schemas.openxmlformats.org/officeDocument/2006/relationships/hyperlink"/><Relationship Id="rId3516" Target="https://www.winddle.com/public/redirect?url=/contacts/8015" TargetMode="External" Type="http://schemas.openxmlformats.org/officeDocument/2006/relationships/hyperlink"/><Relationship Id="rId3517" Target="https://www.winddle.com/public/redirect?url=/shipments/92187" TargetMode="External" Type="http://schemas.openxmlformats.org/officeDocument/2006/relationships/hyperlink"/><Relationship Id="rId3518" Target="https://www.winddle.com/public/redirect?url=/contacts/8001" TargetMode="External" Type="http://schemas.openxmlformats.org/officeDocument/2006/relationships/hyperlink"/><Relationship Id="rId3519" Target="https://www.winddle.com/public/redirect?url=/contacts/8015" TargetMode="External" Type="http://schemas.openxmlformats.org/officeDocument/2006/relationships/hyperlink"/><Relationship Id="rId352" Target="https://www.winddle.com/public/redirect?url=/shipments/93212" TargetMode="External" Type="http://schemas.openxmlformats.org/officeDocument/2006/relationships/hyperlink"/><Relationship Id="rId3520" Target="https://www.winddle.com/public/redirect?url=/shipments/89637" TargetMode="External" Type="http://schemas.openxmlformats.org/officeDocument/2006/relationships/hyperlink"/><Relationship Id="rId3521" Target="https://www.winddle.com/public/redirect?url=/contacts/8001" TargetMode="External" Type="http://schemas.openxmlformats.org/officeDocument/2006/relationships/hyperlink"/><Relationship Id="rId3522" Target="https://www.winddle.com/public/redirect?url=/contacts/8015" TargetMode="External" Type="http://schemas.openxmlformats.org/officeDocument/2006/relationships/hyperlink"/><Relationship Id="rId3523" Target="https://www.winddle.com/public/redirect?url=/shipments/93943" TargetMode="External" Type="http://schemas.openxmlformats.org/officeDocument/2006/relationships/hyperlink"/><Relationship Id="rId3524" Target="https://www.winddle.com/public/redirect?url=/contacts/8001" TargetMode="External" Type="http://schemas.openxmlformats.org/officeDocument/2006/relationships/hyperlink"/><Relationship Id="rId3525" Target="https://www.winddle.com/public/redirect?url=/contacts/8015" TargetMode="External" Type="http://schemas.openxmlformats.org/officeDocument/2006/relationships/hyperlink"/><Relationship Id="rId3526" Target="https://www.winddle.com/public/redirect?url=/shipments/93896" TargetMode="External" Type="http://schemas.openxmlformats.org/officeDocument/2006/relationships/hyperlink"/><Relationship Id="rId3527" Target="https://www.winddle.com/public/redirect?url=/contacts/8001" TargetMode="External" Type="http://schemas.openxmlformats.org/officeDocument/2006/relationships/hyperlink"/><Relationship Id="rId3528" Target="https://www.winddle.com/public/redirect?url=/contacts/8015" TargetMode="External" Type="http://schemas.openxmlformats.org/officeDocument/2006/relationships/hyperlink"/><Relationship Id="rId3529" Target="https://www.winddle.com/public/redirect?url=/shipments/92865" TargetMode="External" Type="http://schemas.openxmlformats.org/officeDocument/2006/relationships/hyperlink"/><Relationship Id="rId353" Target="https://www.winddle.com/public/redirect?url=/contacts/8002" TargetMode="External" Type="http://schemas.openxmlformats.org/officeDocument/2006/relationships/hyperlink"/><Relationship Id="rId3530" Target="https://www.winddle.com/public/redirect?url=/contacts/8001" TargetMode="External" Type="http://schemas.openxmlformats.org/officeDocument/2006/relationships/hyperlink"/><Relationship Id="rId3531" Target="https://www.winddle.com/public/redirect?url=/contacts/8015" TargetMode="External" Type="http://schemas.openxmlformats.org/officeDocument/2006/relationships/hyperlink"/><Relationship Id="rId3532" Target="https://www.winddle.com/public/redirect?url=/shipments/91949" TargetMode="External" Type="http://schemas.openxmlformats.org/officeDocument/2006/relationships/hyperlink"/><Relationship Id="rId3533" Target="https://www.winddle.com/public/redirect?url=/contacts/8001" TargetMode="External" Type="http://schemas.openxmlformats.org/officeDocument/2006/relationships/hyperlink"/><Relationship Id="rId3534" Target="https://www.winddle.com/public/redirect?url=/contacts/8015" TargetMode="External" Type="http://schemas.openxmlformats.org/officeDocument/2006/relationships/hyperlink"/><Relationship Id="rId3535" Target="https://www.winddle.com/public/redirect?url=/shipments/93703" TargetMode="External" Type="http://schemas.openxmlformats.org/officeDocument/2006/relationships/hyperlink"/><Relationship Id="rId3536" Target="https://www.winddle.com/public/redirect?url=/contacts/8001" TargetMode="External" Type="http://schemas.openxmlformats.org/officeDocument/2006/relationships/hyperlink"/><Relationship Id="rId3537" Target="https://www.winddle.com/public/redirect?url=/contacts/8015" TargetMode="External" Type="http://schemas.openxmlformats.org/officeDocument/2006/relationships/hyperlink"/><Relationship Id="rId3538" Target="https://www.winddle.com/public/redirect?url=/shipments/90659" TargetMode="External" Type="http://schemas.openxmlformats.org/officeDocument/2006/relationships/hyperlink"/><Relationship Id="rId3539" Target="https://www.winddle.com/public/redirect?url=/contacts/8001" TargetMode="External" Type="http://schemas.openxmlformats.org/officeDocument/2006/relationships/hyperlink"/><Relationship Id="rId354" Target="https://www.winddle.com/public/redirect?url=/contacts/8014" TargetMode="External" Type="http://schemas.openxmlformats.org/officeDocument/2006/relationships/hyperlink"/><Relationship Id="rId3540" Target="https://www.winddle.com/public/redirect?url=/contacts/8015" TargetMode="External" Type="http://schemas.openxmlformats.org/officeDocument/2006/relationships/hyperlink"/><Relationship Id="rId3541" Target="https://www.winddle.com/public/redirect?url=/shipments/94647" TargetMode="External" Type="http://schemas.openxmlformats.org/officeDocument/2006/relationships/hyperlink"/><Relationship Id="rId3542" Target="https://www.winddle.com/public/redirect?url=/contacts/8001" TargetMode="External" Type="http://schemas.openxmlformats.org/officeDocument/2006/relationships/hyperlink"/><Relationship Id="rId3543" Target="https://www.winddle.com/public/redirect?url=/contacts/8015" TargetMode="External" Type="http://schemas.openxmlformats.org/officeDocument/2006/relationships/hyperlink"/><Relationship Id="rId3544" Target="https://www.winddle.com/public/redirect?url=/shipments/94476" TargetMode="External" Type="http://schemas.openxmlformats.org/officeDocument/2006/relationships/hyperlink"/><Relationship Id="rId3545" Target="https://www.winddle.com/public/redirect?url=/contacts/8001" TargetMode="External" Type="http://schemas.openxmlformats.org/officeDocument/2006/relationships/hyperlink"/><Relationship Id="rId3546" Target="https://www.winddle.com/public/redirect?url=/contacts/8015" TargetMode="External" Type="http://schemas.openxmlformats.org/officeDocument/2006/relationships/hyperlink"/><Relationship Id="rId3547" Target="https://www.winddle.com/public/redirect?url=/shipments/94233" TargetMode="External" Type="http://schemas.openxmlformats.org/officeDocument/2006/relationships/hyperlink"/><Relationship Id="rId3548" Target="https://www.winddle.com/public/redirect?url=/contacts/8001" TargetMode="External" Type="http://schemas.openxmlformats.org/officeDocument/2006/relationships/hyperlink"/><Relationship Id="rId3549" Target="https://www.winddle.com/public/redirect?url=/contacts/8015" TargetMode="External" Type="http://schemas.openxmlformats.org/officeDocument/2006/relationships/hyperlink"/><Relationship Id="rId355" Target="https://www.winddle.com/public/redirect?url=/shipments/94704" TargetMode="External" Type="http://schemas.openxmlformats.org/officeDocument/2006/relationships/hyperlink"/><Relationship Id="rId3550" Target="https://www.winddle.com/public/redirect?url=/shipments/92229" TargetMode="External" Type="http://schemas.openxmlformats.org/officeDocument/2006/relationships/hyperlink"/><Relationship Id="rId3551" Target="https://www.winddle.com/public/redirect?url=/contacts/8001" TargetMode="External" Type="http://schemas.openxmlformats.org/officeDocument/2006/relationships/hyperlink"/><Relationship Id="rId3552" Target="https://www.winddle.com/public/redirect?url=/contacts/8015" TargetMode="External" Type="http://schemas.openxmlformats.org/officeDocument/2006/relationships/hyperlink"/><Relationship Id="rId3553" Target="https://www.winddle.com/public/redirect?url=/shipments/92238" TargetMode="External" Type="http://schemas.openxmlformats.org/officeDocument/2006/relationships/hyperlink"/><Relationship Id="rId3554" Target="https://www.winddle.com/public/redirect?url=/contacts/8001" TargetMode="External" Type="http://schemas.openxmlformats.org/officeDocument/2006/relationships/hyperlink"/><Relationship Id="rId3555" Target="https://www.winddle.com/public/redirect?url=/contacts/8015" TargetMode="External" Type="http://schemas.openxmlformats.org/officeDocument/2006/relationships/hyperlink"/><Relationship Id="rId3556" Target="https://www.winddle.com/public/redirect?url=/shipments/92772" TargetMode="External" Type="http://schemas.openxmlformats.org/officeDocument/2006/relationships/hyperlink"/><Relationship Id="rId3557" Target="https://www.winddle.com/public/redirect?url=/contacts/8001" TargetMode="External" Type="http://schemas.openxmlformats.org/officeDocument/2006/relationships/hyperlink"/><Relationship Id="rId3558" Target="https://www.winddle.com/public/redirect?url=/contacts/8015" TargetMode="External" Type="http://schemas.openxmlformats.org/officeDocument/2006/relationships/hyperlink"/><Relationship Id="rId3559" Target="https://www.winddle.com/public/redirect?url=/shipments/89451" TargetMode="External" Type="http://schemas.openxmlformats.org/officeDocument/2006/relationships/hyperlink"/><Relationship Id="rId356" Target="https://www.winddle.com/public/redirect?url=/contacts/8001" TargetMode="External" Type="http://schemas.openxmlformats.org/officeDocument/2006/relationships/hyperlink"/><Relationship Id="rId3560" Target="https://www.winddle.com/public/redirect?url=/contacts/8001" TargetMode="External" Type="http://schemas.openxmlformats.org/officeDocument/2006/relationships/hyperlink"/><Relationship Id="rId3561" Target="https://www.winddle.com/public/redirect?url=/contacts/8015" TargetMode="External" Type="http://schemas.openxmlformats.org/officeDocument/2006/relationships/hyperlink"/><Relationship Id="rId3562" Target="https://www.winddle.com/public/redirect?url=/shipments/92789" TargetMode="External" Type="http://schemas.openxmlformats.org/officeDocument/2006/relationships/hyperlink"/><Relationship Id="rId3563" Target="https://www.winddle.com/public/redirect?url=/contacts/8001" TargetMode="External" Type="http://schemas.openxmlformats.org/officeDocument/2006/relationships/hyperlink"/><Relationship Id="rId3564" Target="https://www.winddle.com/public/redirect?url=/contacts/8015" TargetMode="External" Type="http://schemas.openxmlformats.org/officeDocument/2006/relationships/hyperlink"/><Relationship Id="rId3565" Target="https://www.winddle.com/public/redirect?url=/shipments/90939" TargetMode="External" Type="http://schemas.openxmlformats.org/officeDocument/2006/relationships/hyperlink"/><Relationship Id="rId3566" Target="https://www.winddle.com/public/redirect?url=/contacts/8001" TargetMode="External" Type="http://schemas.openxmlformats.org/officeDocument/2006/relationships/hyperlink"/><Relationship Id="rId3567" Target="https://www.winddle.com/public/redirect?url=/contacts/8015" TargetMode="External" Type="http://schemas.openxmlformats.org/officeDocument/2006/relationships/hyperlink"/><Relationship Id="rId3568" Target="https://www.winddle.com/public/redirect?url=/shipments/92465" TargetMode="External" Type="http://schemas.openxmlformats.org/officeDocument/2006/relationships/hyperlink"/><Relationship Id="rId3569" Target="https://www.winddle.com/public/redirect?url=/contacts/8001" TargetMode="External" Type="http://schemas.openxmlformats.org/officeDocument/2006/relationships/hyperlink"/><Relationship Id="rId357" Target="https://www.winddle.com/public/redirect?url=/contacts/8014" TargetMode="External" Type="http://schemas.openxmlformats.org/officeDocument/2006/relationships/hyperlink"/><Relationship Id="rId3570" Target="https://www.winddle.com/public/redirect?url=/contacts/8015" TargetMode="External" Type="http://schemas.openxmlformats.org/officeDocument/2006/relationships/hyperlink"/><Relationship Id="rId3571" Target="https://www.winddle.com/public/redirect?url=/shipments/92045" TargetMode="External" Type="http://schemas.openxmlformats.org/officeDocument/2006/relationships/hyperlink"/><Relationship Id="rId3572" Target="https://www.winddle.com/public/redirect?url=/contacts/8001" TargetMode="External" Type="http://schemas.openxmlformats.org/officeDocument/2006/relationships/hyperlink"/><Relationship Id="rId3573" Target="https://www.winddle.com/public/redirect?url=/contacts/8015" TargetMode="External" Type="http://schemas.openxmlformats.org/officeDocument/2006/relationships/hyperlink"/><Relationship Id="rId3574" Target="https://www.winddle.com/public/redirect?url=/shipments/89108" TargetMode="External" Type="http://schemas.openxmlformats.org/officeDocument/2006/relationships/hyperlink"/><Relationship Id="rId3575" Target="https://www.winddle.com/public/redirect?url=/contacts/8001" TargetMode="External" Type="http://schemas.openxmlformats.org/officeDocument/2006/relationships/hyperlink"/><Relationship Id="rId3576" Target="https://www.winddle.com/public/redirect?url=/contacts/8015" TargetMode="External" Type="http://schemas.openxmlformats.org/officeDocument/2006/relationships/hyperlink"/><Relationship Id="rId3577" Target="https://www.winddle.com/public/redirect?url=/shipments/92864" TargetMode="External" Type="http://schemas.openxmlformats.org/officeDocument/2006/relationships/hyperlink"/><Relationship Id="rId3578" Target="https://www.winddle.com/public/redirect?url=/contacts/8001" TargetMode="External" Type="http://schemas.openxmlformats.org/officeDocument/2006/relationships/hyperlink"/><Relationship Id="rId3579" Target="https://www.winddle.com/public/redirect?url=/contacts/8015" TargetMode="External" Type="http://schemas.openxmlformats.org/officeDocument/2006/relationships/hyperlink"/><Relationship Id="rId358" Target="https://www.winddle.com/public/redirect?url=/shipments/90119" TargetMode="External" Type="http://schemas.openxmlformats.org/officeDocument/2006/relationships/hyperlink"/><Relationship Id="rId3580" Target="https://www.winddle.com/public/redirect?url=/shipments/94246" TargetMode="External" Type="http://schemas.openxmlformats.org/officeDocument/2006/relationships/hyperlink"/><Relationship Id="rId3581" Target="https://www.winddle.com/public/redirect?url=/contacts/8001" TargetMode="External" Type="http://schemas.openxmlformats.org/officeDocument/2006/relationships/hyperlink"/><Relationship Id="rId3582" Target="https://www.winddle.com/public/redirect?url=/contacts/8015" TargetMode="External" Type="http://schemas.openxmlformats.org/officeDocument/2006/relationships/hyperlink"/><Relationship Id="rId3583" Target="https://www.winddle.com/public/redirect?url=/shipments/94207" TargetMode="External" Type="http://schemas.openxmlformats.org/officeDocument/2006/relationships/hyperlink"/><Relationship Id="rId3584" Target="https://www.winddle.com/public/redirect?url=/contacts/8001" TargetMode="External" Type="http://schemas.openxmlformats.org/officeDocument/2006/relationships/hyperlink"/><Relationship Id="rId3585" Target="https://www.winddle.com/public/redirect?url=/contacts/8015" TargetMode="External" Type="http://schemas.openxmlformats.org/officeDocument/2006/relationships/hyperlink"/><Relationship Id="rId3586" Target="https://www.winddle.com/public/redirect?url=/shipments/89204" TargetMode="External" Type="http://schemas.openxmlformats.org/officeDocument/2006/relationships/hyperlink"/><Relationship Id="rId3587" Target="https://www.winddle.com/public/redirect?url=/contacts/8001" TargetMode="External" Type="http://schemas.openxmlformats.org/officeDocument/2006/relationships/hyperlink"/><Relationship Id="rId3588" Target="https://www.winddle.com/public/redirect?url=/contacts/8015" TargetMode="External" Type="http://schemas.openxmlformats.org/officeDocument/2006/relationships/hyperlink"/><Relationship Id="rId3589" Target="https://www.winddle.com/public/redirect?url=/shipments/94632" TargetMode="External" Type="http://schemas.openxmlformats.org/officeDocument/2006/relationships/hyperlink"/><Relationship Id="rId359" Target="https://www.winddle.com/public/redirect?url=/contacts/8002" TargetMode="External" Type="http://schemas.openxmlformats.org/officeDocument/2006/relationships/hyperlink"/><Relationship Id="rId3590" Target="https://www.winddle.com/public/redirect?url=/contacts/8001" TargetMode="External" Type="http://schemas.openxmlformats.org/officeDocument/2006/relationships/hyperlink"/><Relationship Id="rId3591" Target="https://www.winddle.com/public/redirect?url=/contacts/8015" TargetMode="External" Type="http://schemas.openxmlformats.org/officeDocument/2006/relationships/hyperlink"/><Relationship Id="rId3592" Target="https://www.winddle.com/public/redirect?url=/shipments/91308" TargetMode="External" Type="http://schemas.openxmlformats.org/officeDocument/2006/relationships/hyperlink"/><Relationship Id="rId3593" Target="https://www.winddle.com/public/redirect?url=/contacts/8001" TargetMode="External" Type="http://schemas.openxmlformats.org/officeDocument/2006/relationships/hyperlink"/><Relationship Id="rId3594" Target="https://www.winddle.com/public/redirect?url=/contacts/8015" TargetMode="External" Type="http://schemas.openxmlformats.org/officeDocument/2006/relationships/hyperlink"/><Relationship Id="rId3595" Target="https://www.winddle.com/public/redirect?url=/shipments/94600" TargetMode="External" Type="http://schemas.openxmlformats.org/officeDocument/2006/relationships/hyperlink"/><Relationship Id="rId3596" Target="https://www.winddle.com/public/redirect?url=/contacts/8001" TargetMode="External" Type="http://schemas.openxmlformats.org/officeDocument/2006/relationships/hyperlink"/><Relationship Id="rId3597" Target="https://www.winddle.com/public/redirect?url=/contacts/8015" TargetMode="External" Type="http://schemas.openxmlformats.org/officeDocument/2006/relationships/hyperlink"/><Relationship Id="rId3598" Target="https://www.winddle.com/public/redirect?url=/shipments/93158" TargetMode="External" Type="http://schemas.openxmlformats.org/officeDocument/2006/relationships/hyperlink"/><Relationship Id="rId3599" Target="https://www.winddle.com/public/redirect?url=/contacts/8001" TargetMode="External" Type="http://schemas.openxmlformats.org/officeDocument/2006/relationships/hyperlink"/><Relationship Id="rId36" Target="https://www.winddle.com/public/redirect?url=/contacts/8014" TargetMode="External" Type="http://schemas.openxmlformats.org/officeDocument/2006/relationships/hyperlink"/><Relationship Id="rId360" Target="https://www.winddle.com/public/redirect?url=/contacts/8014" TargetMode="External" Type="http://schemas.openxmlformats.org/officeDocument/2006/relationships/hyperlink"/><Relationship Id="rId3600" Target="https://www.winddle.com/public/redirect?url=/contacts/8015" TargetMode="External" Type="http://schemas.openxmlformats.org/officeDocument/2006/relationships/hyperlink"/><Relationship Id="rId3601" Target="https://www.winddle.com/public/redirect?url=/shipments/93483" TargetMode="External" Type="http://schemas.openxmlformats.org/officeDocument/2006/relationships/hyperlink"/><Relationship Id="rId3602" Target="https://www.winddle.com/public/redirect?url=/contacts/8001" TargetMode="External" Type="http://schemas.openxmlformats.org/officeDocument/2006/relationships/hyperlink"/><Relationship Id="rId3603" Target="https://www.winddle.com/public/redirect?url=/contacts/8015" TargetMode="External" Type="http://schemas.openxmlformats.org/officeDocument/2006/relationships/hyperlink"/><Relationship Id="rId3604" Target="https://www.winddle.com/public/redirect?url=/shipments/92802" TargetMode="External" Type="http://schemas.openxmlformats.org/officeDocument/2006/relationships/hyperlink"/><Relationship Id="rId3605" Target="https://www.winddle.com/public/redirect?url=/contacts/8001" TargetMode="External" Type="http://schemas.openxmlformats.org/officeDocument/2006/relationships/hyperlink"/><Relationship Id="rId3606" Target="https://www.winddle.com/public/redirect?url=/contacts/8015" TargetMode="External" Type="http://schemas.openxmlformats.org/officeDocument/2006/relationships/hyperlink"/><Relationship Id="rId3607" Target="https://www.winddle.com/public/redirect?url=/shipments/94067" TargetMode="External" Type="http://schemas.openxmlformats.org/officeDocument/2006/relationships/hyperlink"/><Relationship Id="rId3608" Target="https://www.winddle.com/public/redirect?url=/contacts/8001" TargetMode="External" Type="http://schemas.openxmlformats.org/officeDocument/2006/relationships/hyperlink"/><Relationship Id="rId3609" Target="https://www.winddle.com/public/redirect?url=/contacts/8015" TargetMode="External" Type="http://schemas.openxmlformats.org/officeDocument/2006/relationships/hyperlink"/><Relationship Id="rId361" Target="https://www.winddle.com/public/redirect?url=/shipments/91696" TargetMode="External" Type="http://schemas.openxmlformats.org/officeDocument/2006/relationships/hyperlink"/><Relationship Id="rId3610" Target="https://www.winddle.com/public/redirect?url=/shipments/92528" TargetMode="External" Type="http://schemas.openxmlformats.org/officeDocument/2006/relationships/hyperlink"/><Relationship Id="rId3611" Target="https://www.winddle.com/public/redirect?url=/contacts/8001" TargetMode="External" Type="http://schemas.openxmlformats.org/officeDocument/2006/relationships/hyperlink"/><Relationship Id="rId3612" Target="https://www.winddle.com/public/redirect?url=/contacts/8015" TargetMode="External" Type="http://schemas.openxmlformats.org/officeDocument/2006/relationships/hyperlink"/><Relationship Id="rId3613" Target="https://www.winddle.com/public/redirect?url=/shipments/93232" TargetMode="External" Type="http://schemas.openxmlformats.org/officeDocument/2006/relationships/hyperlink"/><Relationship Id="rId3614" Target="https://www.winddle.com/public/redirect?url=/contacts/8001" TargetMode="External" Type="http://schemas.openxmlformats.org/officeDocument/2006/relationships/hyperlink"/><Relationship Id="rId3615" Target="https://www.winddle.com/public/redirect?url=/contacts/8015" TargetMode="External" Type="http://schemas.openxmlformats.org/officeDocument/2006/relationships/hyperlink"/><Relationship Id="rId3616" Target="https://www.winddle.com/public/redirect?url=/shipments/91671" TargetMode="External" Type="http://schemas.openxmlformats.org/officeDocument/2006/relationships/hyperlink"/><Relationship Id="rId3617" Target="https://www.winddle.com/public/redirect?url=/contacts/8001" TargetMode="External" Type="http://schemas.openxmlformats.org/officeDocument/2006/relationships/hyperlink"/><Relationship Id="rId3618" Target="https://www.winddle.com/public/redirect?url=/contacts/8015" TargetMode="External" Type="http://schemas.openxmlformats.org/officeDocument/2006/relationships/hyperlink"/><Relationship Id="rId3619" Target="https://www.winddle.com/public/redirect?url=/shipments/92006" TargetMode="External" Type="http://schemas.openxmlformats.org/officeDocument/2006/relationships/hyperlink"/><Relationship Id="rId362" Target="https://www.winddle.com/public/redirect?url=/contacts/8002" TargetMode="External" Type="http://schemas.openxmlformats.org/officeDocument/2006/relationships/hyperlink"/><Relationship Id="rId3620" Target="https://www.winddle.com/public/redirect?url=/contacts/8001" TargetMode="External" Type="http://schemas.openxmlformats.org/officeDocument/2006/relationships/hyperlink"/><Relationship Id="rId3621" Target="https://www.winddle.com/public/redirect?url=/contacts/8015" TargetMode="External" Type="http://schemas.openxmlformats.org/officeDocument/2006/relationships/hyperlink"/><Relationship Id="rId3622" Target="https://www.winddle.com/public/redirect?url=/shipments/92233" TargetMode="External" Type="http://schemas.openxmlformats.org/officeDocument/2006/relationships/hyperlink"/><Relationship Id="rId3623" Target="https://www.winddle.com/public/redirect?url=/contacts/8001" TargetMode="External" Type="http://schemas.openxmlformats.org/officeDocument/2006/relationships/hyperlink"/><Relationship Id="rId3624" Target="https://www.winddle.com/public/redirect?url=/contacts/8015" TargetMode="External" Type="http://schemas.openxmlformats.org/officeDocument/2006/relationships/hyperlink"/><Relationship Id="rId3625" Target="https://www.winddle.com/public/redirect?url=/shipments/93955" TargetMode="External" Type="http://schemas.openxmlformats.org/officeDocument/2006/relationships/hyperlink"/><Relationship Id="rId3626" Target="https://www.winddle.com/public/redirect?url=/contacts/8001" TargetMode="External" Type="http://schemas.openxmlformats.org/officeDocument/2006/relationships/hyperlink"/><Relationship Id="rId3627" Target="https://www.winddle.com/public/redirect?url=/contacts/8015" TargetMode="External" Type="http://schemas.openxmlformats.org/officeDocument/2006/relationships/hyperlink"/><Relationship Id="rId3628" Target="https://www.winddle.com/public/redirect?url=/shipments/92384" TargetMode="External" Type="http://schemas.openxmlformats.org/officeDocument/2006/relationships/hyperlink"/><Relationship Id="rId3629" Target="https://www.winddle.com/public/redirect?url=/contacts/8001" TargetMode="External" Type="http://schemas.openxmlformats.org/officeDocument/2006/relationships/hyperlink"/><Relationship Id="rId363" Target="https://www.winddle.com/public/redirect?url=/contacts/8014" TargetMode="External" Type="http://schemas.openxmlformats.org/officeDocument/2006/relationships/hyperlink"/><Relationship Id="rId3630" Target="https://www.winddle.com/public/redirect?url=/contacts/8015" TargetMode="External" Type="http://schemas.openxmlformats.org/officeDocument/2006/relationships/hyperlink"/><Relationship Id="rId3631" Target="https://www.winddle.com/public/redirect?url=/shipments/93129" TargetMode="External" Type="http://schemas.openxmlformats.org/officeDocument/2006/relationships/hyperlink"/><Relationship Id="rId3632" Target="https://www.winddle.com/public/redirect?url=/contacts/8001" TargetMode="External" Type="http://schemas.openxmlformats.org/officeDocument/2006/relationships/hyperlink"/><Relationship Id="rId3633" Target="https://www.winddle.com/public/redirect?url=/contacts/8015" TargetMode="External" Type="http://schemas.openxmlformats.org/officeDocument/2006/relationships/hyperlink"/><Relationship Id="rId3634" Target="https://www.winddle.com/public/redirect?url=/shipments/89936" TargetMode="External" Type="http://schemas.openxmlformats.org/officeDocument/2006/relationships/hyperlink"/><Relationship Id="rId3635" Target="https://www.winddle.com/public/redirect?url=/contacts/8001" TargetMode="External" Type="http://schemas.openxmlformats.org/officeDocument/2006/relationships/hyperlink"/><Relationship Id="rId3636" Target="https://www.winddle.com/public/redirect?url=/contacts/8015" TargetMode="External" Type="http://schemas.openxmlformats.org/officeDocument/2006/relationships/hyperlink"/><Relationship Id="rId3637" Target="https://www.winddle.com/public/redirect?url=/shipments/89699" TargetMode="External" Type="http://schemas.openxmlformats.org/officeDocument/2006/relationships/hyperlink"/><Relationship Id="rId3638" Target="https://www.winddle.com/public/redirect?url=/contacts/8001" TargetMode="External" Type="http://schemas.openxmlformats.org/officeDocument/2006/relationships/hyperlink"/><Relationship Id="rId3639" Target="https://www.winddle.com/public/redirect?url=/contacts/8015" TargetMode="External" Type="http://schemas.openxmlformats.org/officeDocument/2006/relationships/hyperlink"/><Relationship Id="rId364" Target="https://www.winddle.com/public/redirect?url=/shipments/91427" TargetMode="External" Type="http://schemas.openxmlformats.org/officeDocument/2006/relationships/hyperlink"/><Relationship Id="rId3640" Target="https://www.winddle.com/public/redirect?url=/shipments/92807" TargetMode="External" Type="http://schemas.openxmlformats.org/officeDocument/2006/relationships/hyperlink"/><Relationship Id="rId3641" Target="https://www.winddle.com/public/redirect?url=/contacts/8001" TargetMode="External" Type="http://schemas.openxmlformats.org/officeDocument/2006/relationships/hyperlink"/><Relationship Id="rId3642" Target="https://www.winddle.com/public/redirect?url=/contacts/8015" TargetMode="External" Type="http://schemas.openxmlformats.org/officeDocument/2006/relationships/hyperlink"/><Relationship Id="rId3643" Target="https://www.winddle.com/public/redirect?url=/shipments/92784" TargetMode="External" Type="http://schemas.openxmlformats.org/officeDocument/2006/relationships/hyperlink"/><Relationship Id="rId3644" Target="https://www.winddle.com/public/redirect?url=/contacts/8001" TargetMode="External" Type="http://schemas.openxmlformats.org/officeDocument/2006/relationships/hyperlink"/><Relationship Id="rId3645" Target="https://www.winddle.com/public/redirect?url=/contacts/8015" TargetMode="External" Type="http://schemas.openxmlformats.org/officeDocument/2006/relationships/hyperlink"/><Relationship Id="rId3646" Target="https://www.winddle.com/public/redirect?url=/shipments/92244" TargetMode="External" Type="http://schemas.openxmlformats.org/officeDocument/2006/relationships/hyperlink"/><Relationship Id="rId3647" Target="https://www.winddle.com/public/redirect?url=/contacts/8001" TargetMode="External" Type="http://schemas.openxmlformats.org/officeDocument/2006/relationships/hyperlink"/><Relationship Id="rId3648" Target="https://www.winddle.com/public/redirect?url=/contacts/8015" TargetMode="External" Type="http://schemas.openxmlformats.org/officeDocument/2006/relationships/hyperlink"/><Relationship Id="rId3649" Target="https://www.winddle.com/public/redirect?url=/shipments/90441" TargetMode="External" Type="http://schemas.openxmlformats.org/officeDocument/2006/relationships/hyperlink"/><Relationship Id="rId365" Target="https://www.winddle.com/public/redirect?url=/contacts/8002" TargetMode="External" Type="http://schemas.openxmlformats.org/officeDocument/2006/relationships/hyperlink"/><Relationship Id="rId3650" Target="https://www.winddle.com/public/redirect?url=/contacts/8001" TargetMode="External" Type="http://schemas.openxmlformats.org/officeDocument/2006/relationships/hyperlink"/><Relationship Id="rId3651" Target="https://www.winddle.com/public/redirect?url=/contacts/8015" TargetMode="External" Type="http://schemas.openxmlformats.org/officeDocument/2006/relationships/hyperlink"/><Relationship Id="rId3652" Target="https://www.winddle.com/public/redirect?url=/shipments/89112" TargetMode="External" Type="http://schemas.openxmlformats.org/officeDocument/2006/relationships/hyperlink"/><Relationship Id="rId3653" Target="https://www.winddle.com/public/redirect?url=/contacts/8001" TargetMode="External" Type="http://schemas.openxmlformats.org/officeDocument/2006/relationships/hyperlink"/><Relationship Id="rId3654" Target="https://www.winddle.com/public/redirect?url=/contacts/8015" TargetMode="External" Type="http://schemas.openxmlformats.org/officeDocument/2006/relationships/hyperlink"/><Relationship Id="rId3655" Target="https://www.winddle.com/public/redirect?url=/shipments/93154" TargetMode="External" Type="http://schemas.openxmlformats.org/officeDocument/2006/relationships/hyperlink"/><Relationship Id="rId3656" Target="https://www.winddle.com/public/redirect?url=/contacts/8001" TargetMode="External" Type="http://schemas.openxmlformats.org/officeDocument/2006/relationships/hyperlink"/><Relationship Id="rId3657" Target="https://www.winddle.com/public/redirect?url=/contacts/8015" TargetMode="External" Type="http://schemas.openxmlformats.org/officeDocument/2006/relationships/hyperlink"/><Relationship Id="rId3658" Target="https://www.winddle.com/public/redirect?url=/shipments/93420" TargetMode="External" Type="http://schemas.openxmlformats.org/officeDocument/2006/relationships/hyperlink"/><Relationship Id="rId3659" Target="https://www.winddle.com/public/redirect?url=/contacts/8001" TargetMode="External" Type="http://schemas.openxmlformats.org/officeDocument/2006/relationships/hyperlink"/><Relationship Id="rId366" Target="https://www.winddle.com/public/redirect?url=/contacts/8014" TargetMode="External" Type="http://schemas.openxmlformats.org/officeDocument/2006/relationships/hyperlink"/><Relationship Id="rId3660" Target="https://www.winddle.com/public/redirect?url=/contacts/8015" TargetMode="External" Type="http://schemas.openxmlformats.org/officeDocument/2006/relationships/hyperlink"/><Relationship Id="rId3661" Target="https://www.winddle.com/public/redirect?url=/shipments/92771" TargetMode="External" Type="http://schemas.openxmlformats.org/officeDocument/2006/relationships/hyperlink"/><Relationship Id="rId3662" Target="https://www.winddle.com/public/redirect?url=/contacts/8001" TargetMode="External" Type="http://schemas.openxmlformats.org/officeDocument/2006/relationships/hyperlink"/><Relationship Id="rId3663" Target="https://www.winddle.com/public/redirect?url=/contacts/8015" TargetMode="External" Type="http://schemas.openxmlformats.org/officeDocument/2006/relationships/hyperlink"/><Relationship Id="rId3664" Target="https://www.winddle.com/public/redirect?url=/shipments/91933" TargetMode="External" Type="http://schemas.openxmlformats.org/officeDocument/2006/relationships/hyperlink"/><Relationship Id="rId3665" Target="https://www.winddle.com/public/redirect?url=/contacts/8001" TargetMode="External" Type="http://schemas.openxmlformats.org/officeDocument/2006/relationships/hyperlink"/><Relationship Id="rId3666" Target="https://www.winddle.com/public/redirect?url=/contacts/8015" TargetMode="External" Type="http://schemas.openxmlformats.org/officeDocument/2006/relationships/hyperlink"/><Relationship Id="rId3667" Target="https://www.winddle.com/public/redirect?url=/shipments/92380" TargetMode="External" Type="http://schemas.openxmlformats.org/officeDocument/2006/relationships/hyperlink"/><Relationship Id="rId3668" Target="https://www.winddle.com/public/redirect?url=/contacts/8001" TargetMode="External" Type="http://schemas.openxmlformats.org/officeDocument/2006/relationships/hyperlink"/><Relationship Id="rId3669" Target="https://www.winddle.com/public/redirect?url=/contacts/8015" TargetMode="External" Type="http://schemas.openxmlformats.org/officeDocument/2006/relationships/hyperlink"/><Relationship Id="rId367" Target="https://www.winddle.com/public/redirect?url=/shipments/90309" TargetMode="External" Type="http://schemas.openxmlformats.org/officeDocument/2006/relationships/hyperlink"/><Relationship Id="rId3670" Target="https://www.winddle.com/public/redirect?url=/shipments/94834" TargetMode="External" Type="http://schemas.openxmlformats.org/officeDocument/2006/relationships/hyperlink"/><Relationship Id="rId3671" Target="https://www.winddle.com/public/redirect?url=/contacts/8001" TargetMode="External" Type="http://schemas.openxmlformats.org/officeDocument/2006/relationships/hyperlink"/><Relationship Id="rId3672" Target="https://www.winddle.com/public/redirect?url=/contacts/8015" TargetMode="External" Type="http://schemas.openxmlformats.org/officeDocument/2006/relationships/hyperlink"/><Relationship Id="rId3673" Target="https://www.winddle.com/public/redirect?url=/shipments/92184" TargetMode="External" Type="http://schemas.openxmlformats.org/officeDocument/2006/relationships/hyperlink"/><Relationship Id="rId3674" Target="https://www.winddle.com/public/redirect?url=/contacts/8001" TargetMode="External" Type="http://schemas.openxmlformats.org/officeDocument/2006/relationships/hyperlink"/><Relationship Id="rId3675" Target="https://www.winddle.com/public/redirect?url=/contacts/8015" TargetMode="External" Type="http://schemas.openxmlformats.org/officeDocument/2006/relationships/hyperlink"/><Relationship Id="rId3676" Target="https://www.winddle.com/public/redirect?url=/shipments/89656" TargetMode="External" Type="http://schemas.openxmlformats.org/officeDocument/2006/relationships/hyperlink"/><Relationship Id="rId3677" Target="https://www.winddle.com/public/redirect?url=/contacts/8001" TargetMode="External" Type="http://schemas.openxmlformats.org/officeDocument/2006/relationships/hyperlink"/><Relationship Id="rId3678" Target="https://www.winddle.com/public/redirect?url=/contacts/8015" TargetMode="External" Type="http://schemas.openxmlformats.org/officeDocument/2006/relationships/hyperlink"/><Relationship Id="rId3679" Target="https://www.winddle.com/public/redirect?url=/shipments/92608" TargetMode="External" Type="http://schemas.openxmlformats.org/officeDocument/2006/relationships/hyperlink"/><Relationship Id="rId368" Target="https://www.winddle.com/public/redirect?url=/contacts/8002" TargetMode="External" Type="http://schemas.openxmlformats.org/officeDocument/2006/relationships/hyperlink"/><Relationship Id="rId3680" Target="https://www.winddle.com/public/redirect?url=/contacts/8001" TargetMode="External" Type="http://schemas.openxmlformats.org/officeDocument/2006/relationships/hyperlink"/><Relationship Id="rId3681" Target="https://www.winddle.com/public/redirect?url=/contacts/8015" TargetMode="External" Type="http://schemas.openxmlformats.org/officeDocument/2006/relationships/hyperlink"/><Relationship Id="rId3682" Target="https://www.winddle.com/public/redirect?url=/shipments/94225" TargetMode="External" Type="http://schemas.openxmlformats.org/officeDocument/2006/relationships/hyperlink"/><Relationship Id="rId3683" Target="https://www.winddle.com/public/redirect?url=/contacts/8001" TargetMode="External" Type="http://schemas.openxmlformats.org/officeDocument/2006/relationships/hyperlink"/><Relationship Id="rId3684" Target="https://www.winddle.com/public/redirect?url=/contacts/8015" TargetMode="External" Type="http://schemas.openxmlformats.org/officeDocument/2006/relationships/hyperlink"/><Relationship Id="rId3685" Target="https://www.winddle.com/public/redirect?url=/shipments/89871" TargetMode="External" Type="http://schemas.openxmlformats.org/officeDocument/2006/relationships/hyperlink"/><Relationship Id="rId3686" Target="https://www.winddle.com/public/redirect?url=/contacts/8001" TargetMode="External" Type="http://schemas.openxmlformats.org/officeDocument/2006/relationships/hyperlink"/><Relationship Id="rId3687" Target="https://www.winddle.com/public/redirect?url=/contacts/8015" TargetMode="External" Type="http://schemas.openxmlformats.org/officeDocument/2006/relationships/hyperlink"/><Relationship Id="rId3688" Target="https://www.winddle.com/public/redirect?url=/shipments/93848" TargetMode="External" Type="http://schemas.openxmlformats.org/officeDocument/2006/relationships/hyperlink"/><Relationship Id="rId3689" Target="https://www.winddle.com/public/redirect?url=/contacts/8001" TargetMode="External" Type="http://schemas.openxmlformats.org/officeDocument/2006/relationships/hyperlink"/><Relationship Id="rId369" Target="https://www.winddle.com/public/redirect?url=/contacts/8014" TargetMode="External" Type="http://schemas.openxmlformats.org/officeDocument/2006/relationships/hyperlink"/><Relationship Id="rId3690" Target="https://www.winddle.com/public/redirect?url=/contacts/8015" TargetMode="External" Type="http://schemas.openxmlformats.org/officeDocument/2006/relationships/hyperlink"/><Relationship Id="rId3691" Target="https://www.winddle.com/public/redirect?url=/shipments/92801" TargetMode="External" Type="http://schemas.openxmlformats.org/officeDocument/2006/relationships/hyperlink"/><Relationship Id="rId3692" Target="https://www.winddle.com/public/redirect?url=/contacts/8001" TargetMode="External" Type="http://schemas.openxmlformats.org/officeDocument/2006/relationships/hyperlink"/><Relationship Id="rId3693" Target="https://www.winddle.com/public/redirect?url=/contacts/8015" TargetMode="External" Type="http://schemas.openxmlformats.org/officeDocument/2006/relationships/hyperlink"/><Relationship Id="rId3694" Target="https://www.winddle.com/public/redirect?url=/shipments/90569" TargetMode="External" Type="http://schemas.openxmlformats.org/officeDocument/2006/relationships/hyperlink"/><Relationship Id="rId3695" Target="https://www.winddle.com/public/redirect?url=/contacts/8001" TargetMode="External" Type="http://schemas.openxmlformats.org/officeDocument/2006/relationships/hyperlink"/><Relationship Id="rId3696" Target="https://www.winddle.com/public/redirect?url=/contacts/8015" TargetMode="External" Type="http://schemas.openxmlformats.org/officeDocument/2006/relationships/hyperlink"/><Relationship Id="rId3697" Target="https://www.winddle.com/public/redirect?url=/shipments/90942" TargetMode="External" Type="http://schemas.openxmlformats.org/officeDocument/2006/relationships/hyperlink"/><Relationship Id="rId3698" Target="https://www.winddle.com/public/redirect?url=/contacts/8001" TargetMode="External" Type="http://schemas.openxmlformats.org/officeDocument/2006/relationships/hyperlink"/><Relationship Id="rId3699" Target="https://www.winddle.com/public/redirect?url=/contacts/8015" TargetMode="External" Type="http://schemas.openxmlformats.org/officeDocument/2006/relationships/hyperlink"/><Relationship Id="rId37" Target="https://www.winddle.com/public/redirect?url=/shipments/92795" TargetMode="External" Type="http://schemas.openxmlformats.org/officeDocument/2006/relationships/hyperlink"/><Relationship Id="rId370" Target="https://www.winddle.com/public/redirect?url=/shipments/92684" TargetMode="External" Type="http://schemas.openxmlformats.org/officeDocument/2006/relationships/hyperlink"/><Relationship Id="rId3700" Target="https://www.winddle.com/public/redirect?url=/shipments/91628" TargetMode="External" Type="http://schemas.openxmlformats.org/officeDocument/2006/relationships/hyperlink"/><Relationship Id="rId3701" Target="https://www.winddle.com/public/redirect?url=/contacts/8001" TargetMode="External" Type="http://schemas.openxmlformats.org/officeDocument/2006/relationships/hyperlink"/><Relationship Id="rId3702" Target="https://www.winddle.com/public/redirect?url=/contacts/8015" TargetMode="External" Type="http://schemas.openxmlformats.org/officeDocument/2006/relationships/hyperlink"/><Relationship Id="rId3703" Target="https://www.winddle.com/public/redirect?url=/shipments/90287" TargetMode="External" Type="http://schemas.openxmlformats.org/officeDocument/2006/relationships/hyperlink"/><Relationship Id="rId3704" Target="https://www.winddle.com/public/redirect?url=/contacts/8001" TargetMode="External" Type="http://schemas.openxmlformats.org/officeDocument/2006/relationships/hyperlink"/><Relationship Id="rId3705" Target="https://www.winddle.com/public/redirect?url=/contacts/8015" TargetMode="External" Type="http://schemas.openxmlformats.org/officeDocument/2006/relationships/hyperlink"/><Relationship Id="rId3706" Target="https://www.winddle.com/public/redirect?url=/shipments/90205" TargetMode="External" Type="http://schemas.openxmlformats.org/officeDocument/2006/relationships/hyperlink"/><Relationship Id="rId3707" Target="https://www.winddle.com/public/redirect?url=/contacts/8001" TargetMode="External" Type="http://schemas.openxmlformats.org/officeDocument/2006/relationships/hyperlink"/><Relationship Id="rId3708" Target="https://www.winddle.com/public/redirect?url=/contacts/8015" TargetMode="External" Type="http://schemas.openxmlformats.org/officeDocument/2006/relationships/hyperlink"/><Relationship Id="rId3709" Target="https://www.winddle.com/public/redirect?url=/shipments/90481" TargetMode="External" Type="http://schemas.openxmlformats.org/officeDocument/2006/relationships/hyperlink"/><Relationship Id="rId371" Target="https://www.winddle.com/public/redirect?url=/contacts/8002" TargetMode="External" Type="http://schemas.openxmlformats.org/officeDocument/2006/relationships/hyperlink"/><Relationship Id="rId3710" Target="https://www.winddle.com/public/redirect?url=/contacts/8001" TargetMode="External" Type="http://schemas.openxmlformats.org/officeDocument/2006/relationships/hyperlink"/><Relationship Id="rId3711" Target="https://www.winddle.com/public/redirect?url=/contacts/8015" TargetMode="External" Type="http://schemas.openxmlformats.org/officeDocument/2006/relationships/hyperlink"/><Relationship Id="rId3712" Target="https://www.winddle.com/public/redirect?url=/shipments/90916" TargetMode="External" Type="http://schemas.openxmlformats.org/officeDocument/2006/relationships/hyperlink"/><Relationship Id="rId3713" Target="https://www.winddle.com/public/redirect?url=/contacts/8001" TargetMode="External" Type="http://schemas.openxmlformats.org/officeDocument/2006/relationships/hyperlink"/><Relationship Id="rId3714" Target="https://www.winddle.com/public/redirect?url=/contacts/8015" TargetMode="External" Type="http://schemas.openxmlformats.org/officeDocument/2006/relationships/hyperlink"/><Relationship Id="rId3715" Target="https://www.winddle.com/public/redirect?url=/shipments/91699" TargetMode="External" Type="http://schemas.openxmlformats.org/officeDocument/2006/relationships/hyperlink"/><Relationship Id="rId3716" Target="https://www.winddle.com/public/redirect?url=/contacts/8001" TargetMode="External" Type="http://schemas.openxmlformats.org/officeDocument/2006/relationships/hyperlink"/><Relationship Id="rId3717" Target="https://www.winddle.com/public/redirect?url=/contacts/8015" TargetMode="External" Type="http://schemas.openxmlformats.org/officeDocument/2006/relationships/hyperlink"/><Relationship Id="rId3718" Target="https://www.winddle.com/public/redirect?url=/shipments/91488" TargetMode="External" Type="http://schemas.openxmlformats.org/officeDocument/2006/relationships/hyperlink"/><Relationship Id="rId3719" Target="https://www.winddle.com/public/redirect?url=/contacts/8001" TargetMode="External" Type="http://schemas.openxmlformats.org/officeDocument/2006/relationships/hyperlink"/><Relationship Id="rId372" Target="https://www.winddle.com/public/redirect?url=/contacts/8014" TargetMode="External" Type="http://schemas.openxmlformats.org/officeDocument/2006/relationships/hyperlink"/><Relationship Id="rId3720" Target="https://www.winddle.com/public/redirect?url=/contacts/8015" TargetMode="External" Type="http://schemas.openxmlformats.org/officeDocument/2006/relationships/hyperlink"/><Relationship Id="rId3721" Target="https://www.winddle.com/public/redirect?url=/shipments/90683" TargetMode="External" Type="http://schemas.openxmlformats.org/officeDocument/2006/relationships/hyperlink"/><Relationship Id="rId3722" Target="https://www.winddle.com/public/redirect?url=/contacts/8001" TargetMode="External" Type="http://schemas.openxmlformats.org/officeDocument/2006/relationships/hyperlink"/><Relationship Id="rId3723" Target="https://www.winddle.com/public/redirect?url=/contacts/8015" TargetMode="External" Type="http://schemas.openxmlformats.org/officeDocument/2006/relationships/hyperlink"/><Relationship Id="rId3724" Target="https://www.winddle.com/public/redirect?url=/shipments/91062" TargetMode="External" Type="http://schemas.openxmlformats.org/officeDocument/2006/relationships/hyperlink"/><Relationship Id="rId3725" Target="https://www.winddle.com/public/redirect?url=/contacts/8001" TargetMode="External" Type="http://schemas.openxmlformats.org/officeDocument/2006/relationships/hyperlink"/><Relationship Id="rId3726" Target="https://www.winddle.com/public/redirect?url=/contacts/8015" TargetMode="External" Type="http://schemas.openxmlformats.org/officeDocument/2006/relationships/hyperlink"/><Relationship Id="rId3727" Target="https://www.winddle.com/public/redirect?url=/shipments/94458" TargetMode="External" Type="http://schemas.openxmlformats.org/officeDocument/2006/relationships/hyperlink"/><Relationship Id="rId3728" Target="https://www.winddle.com/public/redirect?url=/contacts/8001" TargetMode="External" Type="http://schemas.openxmlformats.org/officeDocument/2006/relationships/hyperlink"/><Relationship Id="rId3729" Target="https://www.winddle.com/public/redirect?url=/contacts/8015" TargetMode="External" Type="http://schemas.openxmlformats.org/officeDocument/2006/relationships/hyperlink"/><Relationship Id="rId373" Target="https://www.winddle.com/public/redirect?url=/shipments/94738" TargetMode="External" Type="http://schemas.openxmlformats.org/officeDocument/2006/relationships/hyperlink"/><Relationship Id="rId3730" Target="https://www.winddle.com/public/redirect?url=/shipments/91196" TargetMode="External" Type="http://schemas.openxmlformats.org/officeDocument/2006/relationships/hyperlink"/><Relationship Id="rId3731" Target="https://www.winddle.com/public/redirect?url=/contacts/8001" TargetMode="External" Type="http://schemas.openxmlformats.org/officeDocument/2006/relationships/hyperlink"/><Relationship Id="rId3732" Target="https://www.winddle.com/public/redirect?url=/contacts/8015" TargetMode="External" Type="http://schemas.openxmlformats.org/officeDocument/2006/relationships/hyperlink"/><Relationship Id="rId3733" Target="https://www.winddle.com/public/redirect?url=/shipments/93356" TargetMode="External" Type="http://schemas.openxmlformats.org/officeDocument/2006/relationships/hyperlink"/><Relationship Id="rId3734" Target="https://www.winddle.com/public/redirect?url=/contacts/8001" TargetMode="External" Type="http://schemas.openxmlformats.org/officeDocument/2006/relationships/hyperlink"/><Relationship Id="rId3735" Target="https://www.winddle.com/public/redirect?url=/contacts/8015" TargetMode="External" Type="http://schemas.openxmlformats.org/officeDocument/2006/relationships/hyperlink"/><Relationship Id="rId3736" Target="https://www.winddle.com/public/redirect?url=/shipments/92812" TargetMode="External" Type="http://schemas.openxmlformats.org/officeDocument/2006/relationships/hyperlink"/><Relationship Id="rId3737" Target="https://www.winddle.com/public/redirect?url=/contacts/8001" TargetMode="External" Type="http://schemas.openxmlformats.org/officeDocument/2006/relationships/hyperlink"/><Relationship Id="rId3738" Target="https://www.winddle.com/public/redirect?url=/contacts/8015" TargetMode="External" Type="http://schemas.openxmlformats.org/officeDocument/2006/relationships/hyperlink"/><Relationship Id="rId3739" Target="https://www.winddle.com/public/redirect?url=/shipments/89557" TargetMode="External" Type="http://schemas.openxmlformats.org/officeDocument/2006/relationships/hyperlink"/><Relationship Id="rId374" Target="https://www.winddle.com/public/redirect?url=/contacts/8001" TargetMode="External" Type="http://schemas.openxmlformats.org/officeDocument/2006/relationships/hyperlink"/><Relationship Id="rId3740" Target="https://www.winddle.com/public/redirect?url=/contacts/8001" TargetMode="External" Type="http://schemas.openxmlformats.org/officeDocument/2006/relationships/hyperlink"/><Relationship Id="rId3741" Target="https://www.winddle.com/public/redirect?url=/contacts/8015" TargetMode="External" Type="http://schemas.openxmlformats.org/officeDocument/2006/relationships/hyperlink"/><Relationship Id="rId3742" Target="https://www.winddle.com/public/redirect?url=/shipments/92592" TargetMode="External" Type="http://schemas.openxmlformats.org/officeDocument/2006/relationships/hyperlink"/><Relationship Id="rId3743" Target="https://www.winddle.com/public/redirect?url=/contacts/8001" TargetMode="External" Type="http://schemas.openxmlformats.org/officeDocument/2006/relationships/hyperlink"/><Relationship Id="rId3744" Target="https://www.winddle.com/public/redirect?url=/contacts/8015" TargetMode="External" Type="http://schemas.openxmlformats.org/officeDocument/2006/relationships/hyperlink"/><Relationship Id="rId3745" Target="https://www.winddle.com/public/redirect?url=/shipments/91948" TargetMode="External" Type="http://schemas.openxmlformats.org/officeDocument/2006/relationships/hyperlink"/><Relationship Id="rId3746" Target="https://www.winddle.com/public/redirect?url=/contacts/8001" TargetMode="External" Type="http://schemas.openxmlformats.org/officeDocument/2006/relationships/hyperlink"/><Relationship Id="rId3747" Target="https://www.winddle.com/public/redirect?url=/contacts/8015" TargetMode="External" Type="http://schemas.openxmlformats.org/officeDocument/2006/relationships/hyperlink"/><Relationship Id="rId3748" Target="https://www.winddle.com/public/redirect?url=/shipments/93941" TargetMode="External" Type="http://schemas.openxmlformats.org/officeDocument/2006/relationships/hyperlink"/><Relationship Id="rId3749" Target="https://www.winddle.com/public/redirect?url=/contacts/8001" TargetMode="External" Type="http://schemas.openxmlformats.org/officeDocument/2006/relationships/hyperlink"/><Relationship Id="rId375" Target="https://www.winddle.com/public/redirect?url=/contacts/8014" TargetMode="External" Type="http://schemas.openxmlformats.org/officeDocument/2006/relationships/hyperlink"/><Relationship Id="rId3750" Target="https://www.winddle.com/public/redirect?url=/contacts/8015" TargetMode="External" Type="http://schemas.openxmlformats.org/officeDocument/2006/relationships/hyperlink"/><Relationship Id="rId3751" Target="https://www.winddle.com/public/redirect?url=/shipments/89646" TargetMode="External" Type="http://schemas.openxmlformats.org/officeDocument/2006/relationships/hyperlink"/><Relationship Id="rId3752" Target="https://www.winddle.com/public/redirect?url=/contacts/8001" TargetMode="External" Type="http://schemas.openxmlformats.org/officeDocument/2006/relationships/hyperlink"/><Relationship Id="rId3753" Target="https://www.winddle.com/public/redirect?url=/contacts/8015" TargetMode="External" Type="http://schemas.openxmlformats.org/officeDocument/2006/relationships/hyperlink"/><Relationship Id="rId3754" Target="https://www.winddle.com/public/redirect?url=/shipments/94844" TargetMode="External" Type="http://schemas.openxmlformats.org/officeDocument/2006/relationships/hyperlink"/><Relationship Id="rId3755" Target="https://www.winddle.com/public/redirect?url=/contacts/8001" TargetMode="External" Type="http://schemas.openxmlformats.org/officeDocument/2006/relationships/hyperlink"/><Relationship Id="rId3756" Target="https://www.winddle.com/public/redirect?url=/contacts/8015" TargetMode="External" Type="http://schemas.openxmlformats.org/officeDocument/2006/relationships/hyperlink"/><Relationship Id="rId3757" Target="https://www.winddle.com/public/redirect?url=/shipments/90773" TargetMode="External" Type="http://schemas.openxmlformats.org/officeDocument/2006/relationships/hyperlink"/><Relationship Id="rId3758" Target="https://www.winddle.com/public/redirect?url=/contacts/8001" TargetMode="External" Type="http://schemas.openxmlformats.org/officeDocument/2006/relationships/hyperlink"/><Relationship Id="rId3759" Target="https://www.winddle.com/public/redirect?url=/contacts/8015" TargetMode="External" Type="http://schemas.openxmlformats.org/officeDocument/2006/relationships/hyperlink"/><Relationship Id="rId376" Target="https://www.winddle.com/public/redirect?url=/shipments/94511" TargetMode="External" Type="http://schemas.openxmlformats.org/officeDocument/2006/relationships/hyperlink"/><Relationship Id="rId3760" Target="https://www.winddle.com/public/redirect?url=/shipments/93074" TargetMode="External" Type="http://schemas.openxmlformats.org/officeDocument/2006/relationships/hyperlink"/><Relationship Id="rId3761" Target="https://www.winddle.com/public/redirect?url=/contacts/8001" TargetMode="External" Type="http://schemas.openxmlformats.org/officeDocument/2006/relationships/hyperlink"/><Relationship Id="rId3762" Target="https://www.winddle.com/public/redirect?url=/contacts/8015" TargetMode="External" Type="http://schemas.openxmlformats.org/officeDocument/2006/relationships/hyperlink"/><Relationship Id="rId3763" Target="https://www.winddle.com/public/redirect?url=/shipments/88983" TargetMode="External" Type="http://schemas.openxmlformats.org/officeDocument/2006/relationships/hyperlink"/><Relationship Id="rId3764" Target="https://www.winddle.com/public/redirect?url=/contacts/8001" TargetMode="External" Type="http://schemas.openxmlformats.org/officeDocument/2006/relationships/hyperlink"/><Relationship Id="rId3765" Target="https://www.winddle.com/public/redirect?url=/contacts/8015" TargetMode="External" Type="http://schemas.openxmlformats.org/officeDocument/2006/relationships/hyperlink"/><Relationship Id="rId3766" Target="https://www.winddle.com/public/redirect?url=/shipments/89649" TargetMode="External" Type="http://schemas.openxmlformats.org/officeDocument/2006/relationships/hyperlink"/><Relationship Id="rId3767" Target="https://www.winddle.com/public/redirect?url=/contacts/8001" TargetMode="External" Type="http://schemas.openxmlformats.org/officeDocument/2006/relationships/hyperlink"/><Relationship Id="rId3768" Target="https://www.winddle.com/public/redirect?url=/contacts/8015" TargetMode="External" Type="http://schemas.openxmlformats.org/officeDocument/2006/relationships/hyperlink"/><Relationship Id="rId3769" Target="https://www.winddle.com/public/redirect?url=/shipments/92002" TargetMode="External" Type="http://schemas.openxmlformats.org/officeDocument/2006/relationships/hyperlink"/><Relationship Id="rId377" Target="https://www.winddle.com/public/redirect?url=/contacts/8001" TargetMode="External" Type="http://schemas.openxmlformats.org/officeDocument/2006/relationships/hyperlink"/><Relationship Id="rId3770" Target="https://www.winddle.com/public/redirect?url=/contacts/8001" TargetMode="External" Type="http://schemas.openxmlformats.org/officeDocument/2006/relationships/hyperlink"/><Relationship Id="rId3771" Target="https://www.winddle.com/public/redirect?url=/contacts/8015" TargetMode="External" Type="http://schemas.openxmlformats.org/officeDocument/2006/relationships/hyperlink"/><Relationship Id="rId3772" Target="https://www.winddle.com/public/redirect?url=/shipments/91311" TargetMode="External" Type="http://schemas.openxmlformats.org/officeDocument/2006/relationships/hyperlink"/><Relationship Id="rId3773" Target="https://www.winddle.com/public/redirect?url=/contacts/8001" TargetMode="External" Type="http://schemas.openxmlformats.org/officeDocument/2006/relationships/hyperlink"/><Relationship Id="rId3774" Target="https://www.winddle.com/public/redirect?url=/contacts/8015" TargetMode="External" Type="http://schemas.openxmlformats.org/officeDocument/2006/relationships/hyperlink"/><Relationship Id="rId3775" Target="https://www.winddle.com/public/redirect?url=/shipments/94509" TargetMode="External" Type="http://schemas.openxmlformats.org/officeDocument/2006/relationships/hyperlink"/><Relationship Id="rId3776" Target="https://www.winddle.com/public/redirect?url=/contacts/8001" TargetMode="External" Type="http://schemas.openxmlformats.org/officeDocument/2006/relationships/hyperlink"/><Relationship Id="rId3777" Target="https://www.winddle.com/public/redirect?url=/contacts/8015" TargetMode="External" Type="http://schemas.openxmlformats.org/officeDocument/2006/relationships/hyperlink"/><Relationship Id="rId3778" Target="https://www.winddle.com/public/redirect?url=/shipments/90958" TargetMode="External" Type="http://schemas.openxmlformats.org/officeDocument/2006/relationships/hyperlink"/><Relationship Id="rId3779" Target="https://www.winddle.com/public/redirect?url=/contacts/8001" TargetMode="External" Type="http://schemas.openxmlformats.org/officeDocument/2006/relationships/hyperlink"/><Relationship Id="rId378" Target="https://www.winddle.com/public/redirect?url=/contacts/8014" TargetMode="External" Type="http://schemas.openxmlformats.org/officeDocument/2006/relationships/hyperlink"/><Relationship Id="rId3780" Target="https://www.winddle.com/public/redirect?url=/contacts/8015" TargetMode="External" Type="http://schemas.openxmlformats.org/officeDocument/2006/relationships/hyperlink"/><Relationship Id="rId3781" Target="https://www.winddle.com/public/redirect?url=/shipments/89959" TargetMode="External" Type="http://schemas.openxmlformats.org/officeDocument/2006/relationships/hyperlink"/><Relationship Id="rId3782" Target="https://www.winddle.com/public/redirect?url=/contacts/8001" TargetMode="External" Type="http://schemas.openxmlformats.org/officeDocument/2006/relationships/hyperlink"/><Relationship Id="rId3783" Target="https://www.winddle.com/public/redirect?url=/contacts/8015" TargetMode="External" Type="http://schemas.openxmlformats.org/officeDocument/2006/relationships/hyperlink"/><Relationship Id="rId3784" Target="https://www.winddle.com/public/redirect?url=/shipments/93183" TargetMode="External" Type="http://schemas.openxmlformats.org/officeDocument/2006/relationships/hyperlink"/><Relationship Id="rId3785" Target="https://www.winddle.com/public/redirect?url=/contacts/8001" TargetMode="External" Type="http://schemas.openxmlformats.org/officeDocument/2006/relationships/hyperlink"/><Relationship Id="rId3786" Target="https://www.winddle.com/public/redirect?url=/contacts/8015" TargetMode="External" Type="http://schemas.openxmlformats.org/officeDocument/2006/relationships/hyperlink"/><Relationship Id="rId3787" Target="https://www.winddle.com/public/redirect?url=/shipments/90746" TargetMode="External" Type="http://schemas.openxmlformats.org/officeDocument/2006/relationships/hyperlink"/><Relationship Id="rId3788" Target="https://www.winddle.com/public/redirect?url=/contacts/8001" TargetMode="External" Type="http://schemas.openxmlformats.org/officeDocument/2006/relationships/hyperlink"/><Relationship Id="rId3789" Target="https://www.winddle.com/public/redirect?url=/contacts/8015" TargetMode="External" Type="http://schemas.openxmlformats.org/officeDocument/2006/relationships/hyperlink"/><Relationship Id="rId379" Target="https://www.winddle.com/public/redirect?url=/shipments/94757" TargetMode="External" Type="http://schemas.openxmlformats.org/officeDocument/2006/relationships/hyperlink"/><Relationship Id="rId3790" Target="https://www.winddle.com/public/redirect?url=/shipments/94167" TargetMode="External" Type="http://schemas.openxmlformats.org/officeDocument/2006/relationships/hyperlink"/><Relationship Id="rId3791" Target="https://www.winddle.com/public/redirect?url=/contacts/8001" TargetMode="External" Type="http://schemas.openxmlformats.org/officeDocument/2006/relationships/hyperlink"/><Relationship Id="rId3792" Target="https://www.winddle.com/public/redirect?url=/contacts/8015" TargetMode="External" Type="http://schemas.openxmlformats.org/officeDocument/2006/relationships/hyperlink"/><Relationship Id="rId3793" Target="https://www.winddle.com/public/redirect?url=/shipments/91593" TargetMode="External" Type="http://schemas.openxmlformats.org/officeDocument/2006/relationships/hyperlink"/><Relationship Id="rId3794" Target="https://www.winddle.com/public/redirect?url=/contacts/8001" TargetMode="External" Type="http://schemas.openxmlformats.org/officeDocument/2006/relationships/hyperlink"/><Relationship Id="rId3795" Target="https://www.winddle.com/public/redirect?url=/contacts/8015" TargetMode="External" Type="http://schemas.openxmlformats.org/officeDocument/2006/relationships/hyperlink"/><Relationship Id="rId3796" Target="https://www.winddle.com/public/redirect?url=/shipments/94688" TargetMode="External" Type="http://schemas.openxmlformats.org/officeDocument/2006/relationships/hyperlink"/><Relationship Id="rId3797" Target="https://www.winddle.com/public/redirect?url=/contacts/8001" TargetMode="External" Type="http://schemas.openxmlformats.org/officeDocument/2006/relationships/hyperlink"/><Relationship Id="rId3798" Target="https://www.winddle.com/public/redirect?url=/contacts/8015" TargetMode="External" Type="http://schemas.openxmlformats.org/officeDocument/2006/relationships/hyperlink"/><Relationship Id="rId3799" Target="https://www.winddle.com/public/redirect?url=/shipments/94541" TargetMode="External" Type="http://schemas.openxmlformats.org/officeDocument/2006/relationships/hyperlink"/><Relationship Id="rId38" Target="https://www.winddle.com/public/redirect?url=/contacts/8002" TargetMode="External" Type="http://schemas.openxmlformats.org/officeDocument/2006/relationships/hyperlink"/><Relationship Id="rId380" Target="https://www.winddle.com/public/redirect?url=/contacts/8001" TargetMode="External" Type="http://schemas.openxmlformats.org/officeDocument/2006/relationships/hyperlink"/><Relationship Id="rId3800" Target="https://www.winddle.com/public/redirect?url=/contacts/8001" TargetMode="External" Type="http://schemas.openxmlformats.org/officeDocument/2006/relationships/hyperlink"/><Relationship Id="rId3801" Target="https://www.winddle.com/public/redirect?url=/contacts/8015" TargetMode="External" Type="http://schemas.openxmlformats.org/officeDocument/2006/relationships/hyperlink"/><Relationship Id="rId3802" Target="https://www.winddle.com/public/redirect?url=/shipments/93430" TargetMode="External" Type="http://schemas.openxmlformats.org/officeDocument/2006/relationships/hyperlink"/><Relationship Id="rId3803" Target="https://www.winddle.com/public/redirect?url=/contacts/8001" TargetMode="External" Type="http://schemas.openxmlformats.org/officeDocument/2006/relationships/hyperlink"/><Relationship Id="rId3804" Target="https://www.winddle.com/public/redirect?url=/contacts/8015" TargetMode="External" Type="http://schemas.openxmlformats.org/officeDocument/2006/relationships/hyperlink"/><Relationship Id="rId3805" Target="https://www.winddle.com/public/redirect?url=/shipments/94601" TargetMode="External" Type="http://schemas.openxmlformats.org/officeDocument/2006/relationships/hyperlink"/><Relationship Id="rId3806" Target="https://www.winddle.com/public/redirect?url=/contacts/8001" TargetMode="External" Type="http://schemas.openxmlformats.org/officeDocument/2006/relationships/hyperlink"/><Relationship Id="rId3807" Target="https://www.winddle.com/public/redirect?url=/contacts/8015" TargetMode="External" Type="http://schemas.openxmlformats.org/officeDocument/2006/relationships/hyperlink"/><Relationship Id="rId3808" Target="https://www.winddle.com/public/redirect?url=/shipments/93407" TargetMode="External" Type="http://schemas.openxmlformats.org/officeDocument/2006/relationships/hyperlink"/><Relationship Id="rId3809" Target="https://www.winddle.com/public/redirect?url=/contacts/8001" TargetMode="External" Type="http://schemas.openxmlformats.org/officeDocument/2006/relationships/hyperlink"/><Relationship Id="rId381" Target="https://www.winddle.com/public/redirect?url=/contacts/8014" TargetMode="External" Type="http://schemas.openxmlformats.org/officeDocument/2006/relationships/hyperlink"/><Relationship Id="rId3810" Target="https://www.winddle.com/public/redirect?url=/contacts/8015" TargetMode="External" Type="http://schemas.openxmlformats.org/officeDocument/2006/relationships/hyperlink"/><Relationship Id="rId3811" Target="https://www.winddle.com/public/redirect?url=/shipments/91763" TargetMode="External" Type="http://schemas.openxmlformats.org/officeDocument/2006/relationships/hyperlink"/><Relationship Id="rId3812" Target="https://www.winddle.com/public/redirect?url=/contacts/8001" TargetMode="External" Type="http://schemas.openxmlformats.org/officeDocument/2006/relationships/hyperlink"/><Relationship Id="rId3813" Target="https://www.winddle.com/public/redirect?url=/contacts/8015" TargetMode="External" Type="http://schemas.openxmlformats.org/officeDocument/2006/relationships/hyperlink"/><Relationship Id="rId3814" Target="https://www.winddle.com/public/redirect?url=/shipments/92809" TargetMode="External" Type="http://schemas.openxmlformats.org/officeDocument/2006/relationships/hyperlink"/><Relationship Id="rId3815" Target="https://www.winddle.com/public/redirect?url=/contacts/8001" TargetMode="External" Type="http://schemas.openxmlformats.org/officeDocument/2006/relationships/hyperlink"/><Relationship Id="rId3816" Target="https://www.winddle.com/public/redirect?url=/contacts/8015" TargetMode="External" Type="http://schemas.openxmlformats.org/officeDocument/2006/relationships/hyperlink"/><Relationship Id="rId3817" Target="https://www.winddle.com/public/redirect?url=/shipments/89990" TargetMode="External" Type="http://schemas.openxmlformats.org/officeDocument/2006/relationships/hyperlink"/><Relationship Id="rId3818" Target="https://www.winddle.com/public/redirect?url=/contacts/8001" TargetMode="External" Type="http://schemas.openxmlformats.org/officeDocument/2006/relationships/hyperlink"/><Relationship Id="rId3819" Target="https://www.winddle.com/public/redirect?url=/contacts/8015" TargetMode="External" Type="http://schemas.openxmlformats.org/officeDocument/2006/relationships/hyperlink"/><Relationship Id="rId382" Target="https://www.winddle.com/public/redirect?url=/shipments/94571" TargetMode="External" Type="http://schemas.openxmlformats.org/officeDocument/2006/relationships/hyperlink"/><Relationship Id="rId3820" Target="https://www.winddle.com/public/redirect?url=/shipments/93530" TargetMode="External" Type="http://schemas.openxmlformats.org/officeDocument/2006/relationships/hyperlink"/><Relationship Id="rId3821" Target="https://www.winddle.com/public/redirect?url=/contacts/8001" TargetMode="External" Type="http://schemas.openxmlformats.org/officeDocument/2006/relationships/hyperlink"/><Relationship Id="rId3822" Target="https://www.winddle.com/public/redirect?url=/contacts/8015" TargetMode="External" Type="http://schemas.openxmlformats.org/officeDocument/2006/relationships/hyperlink"/><Relationship Id="rId3823" Target="https://www.winddle.com/public/redirect?url=/shipments/94865" TargetMode="External" Type="http://schemas.openxmlformats.org/officeDocument/2006/relationships/hyperlink"/><Relationship Id="rId3824" Target="https://www.winddle.com/public/redirect?url=/contacts/8001" TargetMode="External" Type="http://schemas.openxmlformats.org/officeDocument/2006/relationships/hyperlink"/><Relationship Id="rId3825" Target="https://www.winddle.com/public/redirect?url=/contacts/8015" TargetMode="External" Type="http://schemas.openxmlformats.org/officeDocument/2006/relationships/hyperlink"/><Relationship Id="rId3826" Target="https://www.winddle.com/public/redirect?url=/shipments/92610" TargetMode="External" Type="http://schemas.openxmlformats.org/officeDocument/2006/relationships/hyperlink"/><Relationship Id="rId3827" Target="https://www.winddle.com/public/redirect?url=/contacts/8001" TargetMode="External" Type="http://schemas.openxmlformats.org/officeDocument/2006/relationships/hyperlink"/><Relationship Id="rId3828" Target="https://www.winddle.com/public/redirect?url=/contacts/8015" TargetMode="External" Type="http://schemas.openxmlformats.org/officeDocument/2006/relationships/hyperlink"/><Relationship Id="rId3829" Target="https://www.winddle.com/public/redirect?url=/shipments/91945" TargetMode="External" Type="http://schemas.openxmlformats.org/officeDocument/2006/relationships/hyperlink"/><Relationship Id="rId383" Target="https://www.winddle.com/public/redirect?url=/contacts/8001" TargetMode="External" Type="http://schemas.openxmlformats.org/officeDocument/2006/relationships/hyperlink"/><Relationship Id="rId3830" Target="https://www.winddle.com/public/redirect?url=/contacts/8001" TargetMode="External" Type="http://schemas.openxmlformats.org/officeDocument/2006/relationships/hyperlink"/><Relationship Id="rId3831" Target="https://www.winddle.com/public/redirect?url=/contacts/8015" TargetMode="External" Type="http://schemas.openxmlformats.org/officeDocument/2006/relationships/hyperlink"/><Relationship Id="rId3832" Target="https://www.winddle.com/public/redirect?url=/shipments/93121" TargetMode="External" Type="http://schemas.openxmlformats.org/officeDocument/2006/relationships/hyperlink"/><Relationship Id="rId3833" Target="https://www.winddle.com/public/redirect?url=/contacts/8001" TargetMode="External" Type="http://schemas.openxmlformats.org/officeDocument/2006/relationships/hyperlink"/><Relationship Id="rId3834" Target="https://www.winddle.com/public/redirect?url=/contacts/8015" TargetMode="External" Type="http://schemas.openxmlformats.org/officeDocument/2006/relationships/hyperlink"/><Relationship Id="rId3835" Target="https://www.winddle.com/public/redirect?url=/shipments/93135" TargetMode="External" Type="http://schemas.openxmlformats.org/officeDocument/2006/relationships/hyperlink"/><Relationship Id="rId3836" Target="https://www.winddle.com/public/redirect?url=/contacts/8001" TargetMode="External" Type="http://schemas.openxmlformats.org/officeDocument/2006/relationships/hyperlink"/><Relationship Id="rId3837" Target="https://www.winddle.com/public/redirect?url=/contacts/8015" TargetMode="External" Type="http://schemas.openxmlformats.org/officeDocument/2006/relationships/hyperlink"/><Relationship Id="rId3838" Target="https://www.winddle.com/public/redirect?url=/shipments/92185" TargetMode="External" Type="http://schemas.openxmlformats.org/officeDocument/2006/relationships/hyperlink"/><Relationship Id="rId3839" Target="https://www.winddle.com/public/redirect?url=/contacts/8001" TargetMode="External" Type="http://schemas.openxmlformats.org/officeDocument/2006/relationships/hyperlink"/><Relationship Id="rId384" Target="https://www.winddle.com/public/redirect?url=/contacts/8014" TargetMode="External" Type="http://schemas.openxmlformats.org/officeDocument/2006/relationships/hyperlink"/><Relationship Id="rId3840" Target="https://www.winddle.com/public/redirect?url=/contacts/8015" TargetMode="External" Type="http://schemas.openxmlformats.org/officeDocument/2006/relationships/hyperlink"/><Relationship Id="rId3841" Target="https://www.winddle.com/public/redirect?url=/shipments/91688" TargetMode="External" Type="http://schemas.openxmlformats.org/officeDocument/2006/relationships/hyperlink"/><Relationship Id="rId3842" Target="https://www.winddle.com/public/redirect?url=/contacts/8001" TargetMode="External" Type="http://schemas.openxmlformats.org/officeDocument/2006/relationships/hyperlink"/><Relationship Id="rId3843" Target="https://www.winddle.com/public/redirect?url=/contacts/8015" TargetMode="External" Type="http://schemas.openxmlformats.org/officeDocument/2006/relationships/hyperlink"/><Relationship Id="rId3844" Target="https://www.winddle.com/public/redirect?url=/shipments/93960" TargetMode="External" Type="http://schemas.openxmlformats.org/officeDocument/2006/relationships/hyperlink"/><Relationship Id="rId3845" Target="https://www.winddle.com/public/redirect?url=/contacts/8001" TargetMode="External" Type="http://schemas.openxmlformats.org/officeDocument/2006/relationships/hyperlink"/><Relationship Id="rId3846" Target="https://www.winddle.com/public/redirect?url=/contacts/8015" TargetMode="External" Type="http://schemas.openxmlformats.org/officeDocument/2006/relationships/hyperlink"/><Relationship Id="rId3847" Target="https://www.winddle.com/public/redirect?url=/shipments/89488" TargetMode="External" Type="http://schemas.openxmlformats.org/officeDocument/2006/relationships/hyperlink"/><Relationship Id="rId3848" Target="https://www.winddle.com/public/redirect?url=/contacts/8001" TargetMode="External" Type="http://schemas.openxmlformats.org/officeDocument/2006/relationships/hyperlink"/><Relationship Id="rId3849" Target="https://www.winddle.com/public/redirect?url=/contacts/8015" TargetMode="External" Type="http://schemas.openxmlformats.org/officeDocument/2006/relationships/hyperlink"/><Relationship Id="rId385" Target="https://www.winddle.com/public/redirect?url=/shipments/94347" TargetMode="External" Type="http://schemas.openxmlformats.org/officeDocument/2006/relationships/hyperlink"/><Relationship Id="rId3850" Target="https://www.winddle.com/public/redirect?url=/shipments/90961" TargetMode="External" Type="http://schemas.openxmlformats.org/officeDocument/2006/relationships/hyperlink"/><Relationship Id="rId3851" Target="https://www.winddle.com/public/redirect?url=/contacts/8001" TargetMode="External" Type="http://schemas.openxmlformats.org/officeDocument/2006/relationships/hyperlink"/><Relationship Id="rId3852" Target="https://www.winddle.com/public/redirect?url=/contacts/8015" TargetMode="External" Type="http://schemas.openxmlformats.org/officeDocument/2006/relationships/hyperlink"/><Relationship Id="rId3853" Target="https://www.winddle.com/public/redirect?url=/shipments/94630" TargetMode="External" Type="http://schemas.openxmlformats.org/officeDocument/2006/relationships/hyperlink"/><Relationship Id="rId3854" Target="https://www.winddle.com/public/redirect?url=/contacts/8001" TargetMode="External" Type="http://schemas.openxmlformats.org/officeDocument/2006/relationships/hyperlink"/><Relationship Id="rId3855" Target="https://www.winddle.com/public/redirect?url=/contacts/8015" TargetMode="External" Type="http://schemas.openxmlformats.org/officeDocument/2006/relationships/hyperlink"/><Relationship Id="rId3856" Target="https://www.winddle.com/public/redirect?url=/shipments/89700" TargetMode="External" Type="http://schemas.openxmlformats.org/officeDocument/2006/relationships/hyperlink"/><Relationship Id="rId3857" Target="https://www.winddle.com/public/redirect?url=/contacts/8001" TargetMode="External" Type="http://schemas.openxmlformats.org/officeDocument/2006/relationships/hyperlink"/><Relationship Id="rId3858" Target="https://www.winddle.com/public/redirect?url=/contacts/8015" TargetMode="External" Type="http://schemas.openxmlformats.org/officeDocument/2006/relationships/hyperlink"/><Relationship Id="rId3859" Target="https://www.winddle.com/public/redirect?url=/shipments/94702" TargetMode="External" Type="http://schemas.openxmlformats.org/officeDocument/2006/relationships/hyperlink"/><Relationship Id="rId386" Target="https://www.winddle.com/public/redirect?url=/contacts/8001" TargetMode="External" Type="http://schemas.openxmlformats.org/officeDocument/2006/relationships/hyperlink"/><Relationship Id="rId3860" Target="https://www.winddle.com/public/redirect?url=/contacts/8001" TargetMode="External" Type="http://schemas.openxmlformats.org/officeDocument/2006/relationships/hyperlink"/><Relationship Id="rId3861" Target="https://www.winddle.com/public/redirect?url=/contacts/8015" TargetMode="External" Type="http://schemas.openxmlformats.org/officeDocument/2006/relationships/hyperlink"/><Relationship Id="rId3862" Target="https://www.winddle.com/public/redirect?url=/shipments/93161" TargetMode="External" Type="http://schemas.openxmlformats.org/officeDocument/2006/relationships/hyperlink"/><Relationship Id="rId3863" Target="https://www.winddle.com/public/redirect?url=/contacts/8001" TargetMode="External" Type="http://schemas.openxmlformats.org/officeDocument/2006/relationships/hyperlink"/><Relationship Id="rId3864" Target="https://www.winddle.com/public/redirect?url=/contacts/8015" TargetMode="External" Type="http://schemas.openxmlformats.org/officeDocument/2006/relationships/hyperlink"/><Relationship Id="rId3865" Target="https://www.winddle.com/public/redirect?url=/shipments/92514" TargetMode="External" Type="http://schemas.openxmlformats.org/officeDocument/2006/relationships/hyperlink"/><Relationship Id="rId3866" Target="https://www.winddle.com/public/redirect?url=/contacts/8001" TargetMode="External" Type="http://schemas.openxmlformats.org/officeDocument/2006/relationships/hyperlink"/><Relationship Id="rId3867" Target="https://www.winddle.com/public/redirect?url=/contacts/8015" TargetMode="External" Type="http://schemas.openxmlformats.org/officeDocument/2006/relationships/hyperlink"/><Relationship Id="rId3868" Target="https://www.winddle.com/public/redirect?url=/shipments/94227" TargetMode="External" Type="http://schemas.openxmlformats.org/officeDocument/2006/relationships/hyperlink"/><Relationship Id="rId3869" Target="https://www.winddle.com/public/redirect?url=/contacts/8001" TargetMode="External" Type="http://schemas.openxmlformats.org/officeDocument/2006/relationships/hyperlink"/><Relationship Id="rId387" Target="https://www.winddle.com/public/redirect?url=/contacts/8014" TargetMode="External" Type="http://schemas.openxmlformats.org/officeDocument/2006/relationships/hyperlink"/><Relationship Id="rId3870" Target="https://www.winddle.com/public/redirect?url=/contacts/8015" TargetMode="External" Type="http://schemas.openxmlformats.org/officeDocument/2006/relationships/hyperlink"/><Relationship Id="rId3871" Target="https://www.winddle.com/public/redirect?url=/shipments/94205" TargetMode="External" Type="http://schemas.openxmlformats.org/officeDocument/2006/relationships/hyperlink"/><Relationship Id="rId3872" Target="https://www.winddle.com/public/redirect?url=/contacts/8001" TargetMode="External" Type="http://schemas.openxmlformats.org/officeDocument/2006/relationships/hyperlink"/><Relationship Id="rId3873" Target="https://www.winddle.com/public/redirect?url=/contacts/8015" TargetMode="External" Type="http://schemas.openxmlformats.org/officeDocument/2006/relationships/hyperlink"/><Relationship Id="rId3874" Target="https://www.winddle.com/public/redirect?url=/shipments/93502" TargetMode="External" Type="http://schemas.openxmlformats.org/officeDocument/2006/relationships/hyperlink"/><Relationship Id="rId3875" Target="https://www.winddle.com/public/redirect?url=/contacts/8001" TargetMode="External" Type="http://schemas.openxmlformats.org/officeDocument/2006/relationships/hyperlink"/><Relationship Id="rId3876" Target="https://www.winddle.com/public/redirect?url=/contacts/8015" TargetMode="External" Type="http://schemas.openxmlformats.org/officeDocument/2006/relationships/hyperlink"/><Relationship Id="rId3877" Target="https://www.winddle.com/public/redirect?url=/shipments/92804" TargetMode="External" Type="http://schemas.openxmlformats.org/officeDocument/2006/relationships/hyperlink"/><Relationship Id="rId3878" Target="https://www.winddle.com/public/redirect?url=/contacts/8001" TargetMode="External" Type="http://schemas.openxmlformats.org/officeDocument/2006/relationships/hyperlink"/><Relationship Id="rId3879" Target="https://www.winddle.com/public/redirect?url=/contacts/8015" TargetMode="External" Type="http://schemas.openxmlformats.org/officeDocument/2006/relationships/hyperlink"/><Relationship Id="rId388" Target="https://www.winddle.com/public/redirect?url=/shipments/94497" TargetMode="External" Type="http://schemas.openxmlformats.org/officeDocument/2006/relationships/hyperlink"/><Relationship Id="rId3880" Target="https://www.winddle.com/public/redirect?url=/shipments/92407" TargetMode="External" Type="http://schemas.openxmlformats.org/officeDocument/2006/relationships/hyperlink"/><Relationship Id="rId3881" Target="https://www.winddle.com/public/redirect?url=/contacts/8001" TargetMode="External" Type="http://schemas.openxmlformats.org/officeDocument/2006/relationships/hyperlink"/><Relationship Id="rId3882" Target="https://www.winddle.com/public/redirect?url=/contacts/8015" TargetMode="External" Type="http://schemas.openxmlformats.org/officeDocument/2006/relationships/hyperlink"/><Relationship Id="rId3883" Target="https://www.winddle.com/public/redirect?url=/shipments/89584" TargetMode="External" Type="http://schemas.openxmlformats.org/officeDocument/2006/relationships/hyperlink"/><Relationship Id="rId3884" Target="https://www.winddle.com/public/redirect?url=/contacts/8001" TargetMode="External" Type="http://schemas.openxmlformats.org/officeDocument/2006/relationships/hyperlink"/><Relationship Id="rId3885" Target="https://www.winddle.com/public/redirect?url=/contacts/8015" TargetMode="External" Type="http://schemas.openxmlformats.org/officeDocument/2006/relationships/hyperlink"/><Relationship Id="rId3886" Target="https://www.winddle.com/public/redirect?url=/shipments/90975" TargetMode="External" Type="http://schemas.openxmlformats.org/officeDocument/2006/relationships/hyperlink"/><Relationship Id="rId3887" Target="https://www.winddle.com/public/redirect?url=/contacts/8001" TargetMode="External" Type="http://schemas.openxmlformats.org/officeDocument/2006/relationships/hyperlink"/><Relationship Id="rId3888" Target="https://www.winddle.com/public/redirect?url=/contacts/8015" TargetMode="External" Type="http://schemas.openxmlformats.org/officeDocument/2006/relationships/hyperlink"/><Relationship Id="rId3889" Target="https://www.winddle.com/public/redirect?url=/shipments/92381" TargetMode="External" Type="http://schemas.openxmlformats.org/officeDocument/2006/relationships/hyperlink"/><Relationship Id="rId389" Target="https://www.winddle.com/public/redirect?url=/contacts/8001" TargetMode="External" Type="http://schemas.openxmlformats.org/officeDocument/2006/relationships/hyperlink"/><Relationship Id="rId3890" Target="https://www.winddle.com/public/redirect?url=/contacts/8001" TargetMode="External" Type="http://schemas.openxmlformats.org/officeDocument/2006/relationships/hyperlink"/><Relationship Id="rId3891" Target="https://www.winddle.com/public/redirect?url=/contacts/8015" TargetMode="External" Type="http://schemas.openxmlformats.org/officeDocument/2006/relationships/hyperlink"/><Relationship Id="rId3892" Target="https://www.winddle.com/public/redirect?url=/shipments/90987" TargetMode="External" Type="http://schemas.openxmlformats.org/officeDocument/2006/relationships/hyperlink"/><Relationship Id="rId3893" Target="https://www.winddle.com/public/redirect?url=/contacts/8001" TargetMode="External" Type="http://schemas.openxmlformats.org/officeDocument/2006/relationships/hyperlink"/><Relationship Id="rId3894" Target="https://www.winddle.com/public/redirect?url=/contacts/8015" TargetMode="External" Type="http://schemas.openxmlformats.org/officeDocument/2006/relationships/hyperlink"/><Relationship Id="rId3895" Target="https://www.winddle.com/public/redirect?url=/shipments/92026" TargetMode="External" Type="http://schemas.openxmlformats.org/officeDocument/2006/relationships/hyperlink"/><Relationship Id="rId3896" Target="https://www.winddle.com/public/redirect?url=/contacts/8001" TargetMode="External" Type="http://schemas.openxmlformats.org/officeDocument/2006/relationships/hyperlink"/><Relationship Id="rId3897" Target="https://www.winddle.com/public/redirect?url=/contacts/8015" TargetMode="External" Type="http://schemas.openxmlformats.org/officeDocument/2006/relationships/hyperlink"/><Relationship Id="rId3898" Target="https://www.winddle.com/public/redirect?url=/shipments/92799" TargetMode="External" Type="http://schemas.openxmlformats.org/officeDocument/2006/relationships/hyperlink"/><Relationship Id="rId3899" Target="https://www.winddle.com/public/redirect?url=/contacts/8001" TargetMode="External" Type="http://schemas.openxmlformats.org/officeDocument/2006/relationships/hyperlink"/><Relationship Id="rId39" Target="https://www.winddle.com/public/redirect?url=/contacts/8014" TargetMode="External" Type="http://schemas.openxmlformats.org/officeDocument/2006/relationships/hyperlink"/><Relationship Id="rId390" Target="https://www.winddle.com/public/redirect?url=/contacts/8014" TargetMode="External" Type="http://schemas.openxmlformats.org/officeDocument/2006/relationships/hyperlink"/><Relationship Id="rId3900" Target="https://www.winddle.com/public/redirect?url=/contacts/8015" TargetMode="External" Type="http://schemas.openxmlformats.org/officeDocument/2006/relationships/hyperlink"/><Relationship Id="rId3901" Target="https://www.winddle.com/public/redirect?url=/shipments/90844" TargetMode="External" Type="http://schemas.openxmlformats.org/officeDocument/2006/relationships/hyperlink"/><Relationship Id="rId3902" Target="https://www.winddle.com/public/redirect?url=/contacts/8001" TargetMode="External" Type="http://schemas.openxmlformats.org/officeDocument/2006/relationships/hyperlink"/><Relationship Id="rId3903" Target="https://www.winddle.com/public/redirect?url=/contacts/8015" TargetMode="External" Type="http://schemas.openxmlformats.org/officeDocument/2006/relationships/hyperlink"/><Relationship Id="rId3904" Target="https://www.winddle.com/public/redirect?url=/shipments/90568" TargetMode="External" Type="http://schemas.openxmlformats.org/officeDocument/2006/relationships/hyperlink"/><Relationship Id="rId3905" Target="https://www.winddle.com/public/redirect?url=/contacts/8001" TargetMode="External" Type="http://schemas.openxmlformats.org/officeDocument/2006/relationships/hyperlink"/><Relationship Id="rId3906" Target="https://www.winddle.com/public/redirect?url=/contacts/8015" TargetMode="External" Type="http://schemas.openxmlformats.org/officeDocument/2006/relationships/hyperlink"/><Relationship Id="rId3907" Target="https://www.winddle.com/public/redirect?url=/shipments/92186" TargetMode="External" Type="http://schemas.openxmlformats.org/officeDocument/2006/relationships/hyperlink"/><Relationship Id="rId3908" Target="https://www.winddle.com/public/redirect?url=/contacts/8001" TargetMode="External" Type="http://schemas.openxmlformats.org/officeDocument/2006/relationships/hyperlink"/><Relationship Id="rId3909" Target="https://www.winddle.com/public/redirect?url=/contacts/8015" TargetMode="External" Type="http://schemas.openxmlformats.org/officeDocument/2006/relationships/hyperlink"/><Relationship Id="rId391" Target="https://www.winddle.com/public/redirect?url=/shipments/94818" TargetMode="External" Type="http://schemas.openxmlformats.org/officeDocument/2006/relationships/hyperlink"/><Relationship Id="rId3910" Target="https://www.winddle.com/public/redirect?url=/shipments/93461" TargetMode="External" Type="http://schemas.openxmlformats.org/officeDocument/2006/relationships/hyperlink"/><Relationship Id="rId3911" Target="https://www.winddle.com/public/redirect?url=/contacts/8001" TargetMode="External" Type="http://schemas.openxmlformats.org/officeDocument/2006/relationships/hyperlink"/><Relationship Id="rId3912" Target="https://www.winddle.com/public/redirect?url=/contacts/8015" TargetMode="External" Type="http://schemas.openxmlformats.org/officeDocument/2006/relationships/hyperlink"/><Relationship Id="rId3913" Target="https://www.winddle.com/public/redirect?url=/shipments/93786" TargetMode="External" Type="http://schemas.openxmlformats.org/officeDocument/2006/relationships/hyperlink"/><Relationship Id="rId3914" Target="https://www.winddle.com/public/redirect?url=/contacts/8001" TargetMode="External" Type="http://schemas.openxmlformats.org/officeDocument/2006/relationships/hyperlink"/><Relationship Id="rId3915" Target="https://www.winddle.com/public/redirect?url=/contacts/8015" TargetMode="External" Type="http://schemas.openxmlformats.org/officeDocument/2006/relationships/hyperlink"/><Relationship Id="rId3916" Target="https://www.winddle.com/public/redirect?url=/shipments/94241" TargetMode="External" Type="http://schemas.openxmlformats.org/officeDocument/2006/relationships/hyperlink"/><Relationship Id="rId3917" Target="https://www.winddle.com/public/redirect?url=/contacts/8001" TargetMode="External" Type="http://schemas.openxmlformats.org/officeDocument/2006/relationships/hyperlink"/><Relationship Id="rId3918" Target="https://www.winddle.com/public/redirect?url=/contacts/8015" TargetMode="External" Type="http://schemas.openxmlformats.org/officeDocument/2006/relationships/hyperlink"/><Relationship Id="rId3919" Target="https://www.winddle.com/public/redirect?url=/shipments/90971" TargetMode="External" Type="http://schemas.openxmlformats.org/officeDocument/2006/relationships/hyperlink"/><Relationship Id="rId392" Target="https://www.winddle.com/public/redirect?url=/contacts/8001" TargetMode="External" Type="http://schemas.openxmlformats.org/officeDocument/2006/relationships/hyperlink"/><Relationship Id="rId3920" Target="https://www.winddle.com/public/redirect?url=/contacts/8001" TargetMode="External" Type="http://schemas.openxmlformats.org/officeDocument/2006/relationships/hyperlink"/><Relationship Id="rId3921" Target="https://www.winddle.com/public/redirect?url=/contacts/8015" TargetMode="External" Type="http://schemas.openxmlformats.org/officeDocument/2006/relationships/hyperlink"/><Relationship Id="rId3922" Target="https://www.winddle.com/public/redirect?url=/shipments/90946" TargetMode="External" Type="http://schemas.openxmlformats.org/officeDocument/2006/relationships/hyperlink"/><Relationship Id="rId3923" Target="https://www.winddle.com/public/redirect?url=/contacts/8001" TargetMode="External" Type="http://schemas.openxmlformats.org/officeDocument/2006/relationships/hyperlink"/><Relationship Id="rId3924" Target="https://www.winddle.com/public/redirect?url=/contacts/8015" TargetMode="External" Type="http://schemas.openxmlformats.org/officeDocument/2006/relationships/hyperlink"/><Relationship Id="rId3925" Target="https://www.winddle.com/public/redirect?url=/shipments/94178" TargetMode="External" Type="http://schemas.openxmlformats.org/officeDocument/2006/relationships/hyperlink"/><Relationship Id="rId3926" Target="https://www.winddle.com/public/redirect?url=/contacts/8001" TargetMode="External" Type="http://schemas.openxmlformats.org/officeDocument/2006/relationships/hyperlink"/><Relationship Id="rId3927" Target="https://www.winddle.com/public/redirect?url=/contacts/8015" TargetMode="External" Type="http://schemas.openxmlformats.org/officeDocument/2006/relationships/hyperlink"/><Relationship Id="rId3928" Target="https://www.winddle.com/public/redirect?url=/shipments/94411" TargetMode="External" Type="http://schemas.openxmlformats.org/officeDocument/2006/relationships/hyperlink"/><Relationship Id="rId3929" Target="https://www.winddle.com/public/redirect?url=/contacts/8001" TargetMode="External" Type="http://schemas.openxmlformats.org/officeDocument/2006/relationships/hyperlink"/><Relationship Id="rId393" Target="https://www.winddle.com/public/redirect?url=/contacts/8014" TargetMode="External" Type="http://schemas.openxmlformats.org/officeDocument/2006/relationships/hyperlink"/><Relationship Id="rId3930" Target="https://www.winddle.com/public/redirect?url=/contacts/8015" TargetMode="External" Type="http://schemas.openxmlformats.org/officeDocument/2006/relationships/hyperlink"/><Relationship Id="rId3931" Target="https://www.winddle.com/public/redirect?url=/shipments/93369" TargetMode="External" Type="http://schemas.openxmlformats.org/officeDocument/2006/relationships/hyperlink"/><Relationship Id="rId3932" Target="https://www.winddle.com/public/redirect?url=/contacts/8001" TargetMode="External" Type="http://schemas.openxmlformats.org/officeDocument/2006/relationships/hyperlink"/><Relationship Id="rId3933" Target="https://www.winddle.com/public/redirect?url=/contacts/8015" TargetMode="External" Type="http://schemas.openxmlformats.org/officeDocument/2006/relationships/hyperlink"/><Relationship Id="rId3934" Target="https://www.winddle.com/public/redirect?url=/shipments/92607" TargetMode="External" Type="http://schemas.openxmlformats.org/officeDocument/2006/relationships/hyperlink"/><Relationship Id="rId3935" Target="https://www.winddle.com/public/redirect?url=/contacts/8001" TargetMode="External" Type="http://schemas.openxmlformats.org/officeDocument/2006/relationships/hyperlink"/><Relationship Id="rId3936" Target="https://www.winddle.com/public/redirect?url=/contacts/8015" TargetMode="External" Type="http://schemas.openxmlformats.org/officeDocument/2006/relationships/hyperlink"/><Relationship Id="rId3937" Target="https://www.winddle.com/public/redirect?url=/shipments/89854" TargetMode="External" Type="http://schemas.openxmlformats.org/officeDocument/2006/relationships/hyperlink"/><Relationship Id="rId3938" Target="https://www.winddle.com/public/redirect?url=/contacts/8001" TargetMode="External" Type="http://schemas.openxmlformats.org/officeDocument/2006/relationships/hyperlink"/><Relationship Id="rId3939" Target="https://www.winddle.com/public/redirect?url=/contacts/8015" TargetMode="External" Type="http://schemas.openxmlformats.org/officeDocument/2006/relationships/hyperlink"/><Relationship Id="rId394" Target="https://www.winddle.com/public/redirect?url=/shipments/94346" TargetMode="External" Type="http://schemas.openxmlformats.org/officeDocument/2006/relationships/hyperlink"/><Relationship Id="rId3940" Target="https://www.winddle.com/public/redirect?url=/shipments/91394" TargetMode="External" Type="http://schemas.openxmlformats.org/officeDocument/2006/relationships/hyperlink"/><Relationship Id="rId3941" Target="https://www.winddle.com/public/redirect?url=/contacts/8001" TargetMode="External" Type="http://schemas.openxmlformats.org/officeDocument/2006/relationships/hyperlink"/><Relationship Id="rId3942" Target="https://www.winddle.com/public/redirect?url=/contacts/8015" TargetMode="External" Type="http://schemas.openxmlformats.org/officeDocument/2006/relationships/hyperlink"/><Relationship Id="rId3943" Target="https://www.winddle.com/public/redirect?url=/shipments/92700" TargetMode="External" Type="http://schemas.openxmlformats.org/officeDocument/2006/relationships/hyperlink"/><Relationship Id="rId3944" Target="https://www.winddle.com/public/redirect?url=/contacts/8001" TargetMode="External" Type="http://schemas.openxmlformats.org/officeDocument/2006/relationships/hyperlink"/><Relationship Id="rId3945" Target="https://www.winddle.com/public/redirect?url=/contacts/8015" TargetMode="External" Type="http://schemas.openxmlformats.org/officeDocument/2006/relationships/hyperlink"/><Relationship Id="rId3946" Target="https://www.winddle.com/public/redirect?url=/shipments/94420" TargetMode="External" Type="http://schemas.openxmlformats.org/officeDocument/2006/relationships/hyperlink"/><Relationship Id="rId3947" Target="https://www.winddle.com/public/redirect?url=/contacts/8001" TargetMode="External" Type="http://schemas.openxmlformats.org/officeDocument/2006/relationships/hyperlink"/><Relationship Id="rId3948" Target="https://www.winddle.com/public/redirect?url=/contacts/8015" TargetMode="External" Type="http://schemas.openxmlformats.org/officeDocument/2006/relationships/hyperlink"/><Relationship Id="rId3949" Target="https://www.winddle.com/public/redirect?url=/shipments/92739" TargetMode="External" Type="http://schemas.openxmlformats.org/officeDocument/2006/relationships/hyperlink"/><Relationship Id="rId395" Target="https://www.winddle.com/public/redirect?url=/contacts/8001" TargetMode="External" Type="http://schemas.openxmlformats.org/officeDocument/2006/relationships/hyperlink"/><Relationship Id="rId3950" Target="https://www.winddle.com/public/redirect?url=/contacts/8001" TargetMode="External" Type="http://schemas.openxmlformats.org/officeDocument/2006/relationships/hyperlink"/><Relationship Id="rId3951" Target="https://www.winddle.com/public/redirect?url=/contacts/8015" TargetMode="External" Type="http://schemas.openxmlformats.org/officeDocument/2006/relationships/hyperlink"/><Relationship Id="rId3952" Target="https://www.winddle.com/public/redirect?url=/shipments/90084" TargetMode="External" Type="http://schemas.openxmlformats.org/officeDocument/2006/relationships/hyperlink"/><Relationship Id="rId3953" Target="https://www.winddle.com/public/redirect?url=/contacts/8001" TargetMode="External" Type="http://schemas.openxmlformats.org/officeDocument/2006/relationships/hyperlink"/><Relationship Id="rId3954" Target="https://www.winddle.com/public/redirect?url=/contacts/8015" TargetMode="External" Type="http://schemas.openxmlformats.org/officeDocument/2006/relationships/hyperlink"/><Relationship Id="rId3955" Target="https://www.winddle.com/public/redirect?url=/shipments/90094" TargetMode="External" Type="http://schemas.openxmlformats.org/officeDocument/2006/relationships/hyperlink"/><Relationship Id="rId3956" Target="https://www.winddle.com/public/redirect?url=/contacts/8001" TargetMode="External" Type="http://schemas.openxmlformats.org/officeDocument/2006/relationships/hyperlink"/><Relationship Id="rId3957" Target="https://www.winddle.com/public/redirect?url=/contacts/8015" TargetMode="External" Type="http://schemas.openxmlformats.org/officeDocument/2006/relationships/hyperlink"/><Relationship Id="rId3958" Target="https://www.winddle.com/public/redirect?url=/shipments/94690" TargetMode="External" Type="http://schemas.openxmlformats.org/officeDocument/2006/relationships/hyperlink"/><Relationship Id="rId3959" Target="https://www.winddle.com/public/redirect?url=/contacts/8001" TargetMode="External" Type="http://schemas.openxmlformats.org/officeDocument/2006/relationships/hyperlink"/><Relationship Id="rId396" Target="https://www.winddle.com/public/redirect?url=/contacts/8014" TargetMode="External" Type="http://schemas.openxmlformats.org/officeDocument/2006/relationships/hyperlink"/><Relationship Id="rId3960" Target="https://www.winddle.com/public/redirect?url=/contacts/8015" TargetMode="External" Type="http://schemas.openxmlformats.org/officeDocument/2006/relationships/hyperlink"/><Relationship Id="rId3961" Target="https://www.winddle.com/public/redirect?url=/shipments/94841" TargetMode="External" Type="http://schemas.openxmlformats.org/officeDocument/2006/relationships/hyperlink"/><Relationship Id="rId3962" Target="https://www.winddle.com/public/redirect?url=/contacts/8001" TargetMode="External" Type="http://schemas.openxmlformats.org/officeDocument/2006/relationships/hyperlink"/><Relationship Id="rId3963" Target="https://www.winddle.com/public/redirect?url=/contacts/8015" TargetMode="External" Type="http://schemas.openxmlformats.org/officeDocument/2006/relationships/hyperlink"/><Relationship Id="rId3964" Target="https://www.winddle.com/public/redirect?url=/shipments/92833" TargetMode="External" Type="http://schemas.openxmlformats.org/officeDocument/2006/relationships/hyperlink"/><Relationship Id="rId3965" Target="https://www.winddle.com/public/redirect?url=/contacts/8001" TargetMode="External" Type="http://schemas.openxmlformats.org/officeDocument/2006/relationships/hyperlink"/><Relationship Id="rId3966" Target="https://www.winddle.com/public/redirect?url=/contacts/8015" TargetMode="External" Type="http://schemas.openxmlformats.org/officeDocument/2006/relationships/hyperlink"/><Relationship Id="rId3967" Target="https://www.winddle.com/public/redirect?url=/shipments/93956" TargetMode="External" Type="http://schemas.openxmlformats.org/officeDocument/2006/relationships/hyperlink"/><Relationship Id="rId3968" Target="https://www.winddle.com/public/redirect?url=/contacts/8001" TargetMode="External" Type="http://schemas.openxmlformats.org/officeDocument/2006/relationships/hyperlink"/><Relationship Id="rId3969" Target="https://www.winddle.com/public/redirect?url=/contacts/8015" TargetMode="External" Type="http://schemas.openxmlformats.org/officeDocument/2006/relationships/hyperlink"/><Relationship Id="rId397" Target="https://www.winddle.com/public/redirect?url=/shipments/94367" TargetMode="External" Type="http://schemas.openxmlformats.org/officeDocument/2006/relationships/hyperlink"/><Relationship Id="rId3970" Target="https://www.winddle.com/public/redirect?url=/shipments/90446" TargetMode="External" Type="http://schemas.openxmlformats.org/officeDocument/2006/relationships/hyperlink"/><Relationship Id="rId3971" Target="https://www.winddle.com/public/redirect?url=/contacts/8001" TargetMode="External" Type="http://schemas.openxmlformats.org/officeDocument/2006/relationships/hyperlink"/><Relationship Id="rId3972" Target="https://www.winddle.com/public/redirect?url=/contacts/8015" TargetMode="External" Type="http://schemas.openxmlformats.org/officeDocument/2006/relationships/hyperlink"/><Relationship Id="rId3973" Target="https://www.winddle.com/public/redirect?url=/shipments/92709" TargetMode="External" Type="http://schemas.openxmlformats.org/officeDocument/2006/relationships/hyperlink"/><Relationship Id="rId3974" Target="https://www.winddle.com/public/redirect?url=/contacts/8001" TargetMode="External" Type="http://schemas.openxmlformats.org/officeDocument/2006/relationships/hyperlink"/><Relationship Id="rId3975" Target="https://www.winddle.com/public/redirect?url=/contacts/8015" TargetMode="External" Type="http://schemas.openxmlformats.org/officeDocument/2006/relationships/hyperlink"/><Relationship Id="rId3976" Target="https://www.winddle.com/public/redirect?url=/shipments/89197" TargetMode="External" Type="http://schemas.openxmlformats.org/officeDocument/2006/relationships/hyperlink"/><Relationship Id="rId3977" Target="https://www.winddle.com/public/redirect?url=/contacts/8001" TargetMode="External" Type="http://schemas.openxmlformats.org/officeDocument/2006/relationships/hyperlink"/><Relationship Id="rId3978" Target="https://www.winddle.com/public/redirect?url=/contacts/8015" TargetMode="External" Type="http://schemas.openxmlformats.org/officeDocument/2006/relationships/hyperlink"/><Relationship Id="rId3979" Target="https://www.winddle.com/public/redirect?url=/shipments/90065" TargetMode="External" Type="http://schemas.openxmlformats.org/officeDocument/2006/relationships/hyperlink"/><Relationship Id="rId398" Target="https://www.winddle.com/public/redirect?url=/contacts/8001" TargetMode="External" Type="http://schemas.openxmlformats.org/officeDocument/2006/relationships/hyperlink"/><Relationship Id="rId3980" Target="https://www.winddle.com/public/redirect?url=/contacts/8001" TargetMode="External" Type="http://schemas.openxmlformats.org/officeDocument/2006/relationships/hyperlink"/><Relationship Id="rId3981" Target="https://www.winddle.com/public/redirect?url=/contacts/8015" TargetMode="External" Type="http://schemas.openxmlformats.org/officeDocument/2006/relationships/hyperlink"/><Relationship Id="rId3982" Target="https://www.winddle.com/public/redirect?url=/shipments/94842" TargetMode="External" Type="http://schemas.openxmlformats.org/officeDocument/2006/relationships/hyperlink"/><Relationship Id="rId3983" Target="https://www.winddle.com/public/redirect?url=/contacts/8001" TargetMode="External" Type="http://schemas.openxmlformats.org/officeDocument/2006/relationships/hyperlink"/><Relationship Id="rId3984" Target="https://www.winddle.com/public/redirect?url=/contacts/8015" TargetMode="External" Type="http://schemas.openxmlformats.org/officeDocument/2006/relationships/hyperlink"/><Relationship Id="rId3985" Target="https://www.winddle.com/public/redirect?url=/shipments/94825" TargetMode="External" Type="http://schemas.openxmlformats.org/officeDocument/2006/relationships/hyperlink"/><Relationship Id="rId3986" Target="https://www.winddle.com/public/redirect?url=/contacts/8001" TargetMode="External" Type="http://schemas.openxmlformats.org/officeDocument/2006/relationships/hyperlink"/><Relationship Id="rId3987" Target="https://www.winddle.com/public/redirect?url=/contacts/8015" TargetMode="External" Type="http://schemas.openxmlformats.org/officeDocument/2006/relationships/hyperlink"/><Relationship Id="rId3988" Target="https://www.winddle.com/public/redirect?url=/shipments/90941" TargetMode="External" Type="http://schemas.openxmlformats.org/officeDocument/2006/relationships/hyperlink"/><Relationship Id="rId3989" Target="https://www.winddle.com/public/redirect?url=/contacts/8001" TargetMode="External" Type="http://schemas.openxmlformats.org/officeDocument/2006/relationships/hyperlink"/><Relationship Id="rId399" Target="https://www.winddle.com/public/redirect?url=/contacts/8014" TargetMode="External" Type="http://schemas.openxmlformats.org/officeDocument/2006/relationships/hyperlink"/><Relationship Id="rId3990" Target="https://www.winddle.com/public/redirect?url=/contacts/8015" TargetMode="External" Type="http://schemas.openxmlformats.org/officeDocument/2006/relationships/hyperlink"/><Relationship Id="rId3991" Target="https://www.winddle.com/public/redirect?url=/shipments/94633" TargetMode="External" Type="http://schemas.openxmlformats.org/officeDocument/2006/relationships/hyperlink"/><Relationship Id="rId3992" Target="https://www.winddle.com/public/redirect?url=/contacts/8001" TargetMode="External" Type="http://schemas.openxmlformats.org/officeDocument/2006/relationships/hyperlink"/><Relationship Id="rId3993" Target="https://www.winddle.com/public/redirect?url=/contacts/8015" TargetMode="External" Type="http://schemas.openxmlformats.org/officeDocument/2006/relationships/hyperlink"/><Relationship Id="rId3994" Target="https://www.winddle.com/public/redirect?url=/shipments/93525" TargetMode="External" Type="http://schemas.openxmlformats.org/officeDocument/2006/relationships/hyperlink"/><Relationship Id="rId3995" Target="https://www.winddle.com/public/redirect?url=/contacts/8001" TargetMode="External" Type="http://schemas.openxmlformats.org/officeDocument/2006/relationships/hyperlink"/><Relationship Id="rId3996" Target="https://www.winddle.com/public/redirect?url=/contacts/8015" TargetMode="External" Type="http://schemas.openxmlformats.org/officeDocument/2006/relationships/hyperlink"/><Relationship Id="rId3997" Target="https://www.winddle.com/public/redirect?url=/shipments/92179" TargetMode="External" Type="http://schemas.openxmlformats.org/officeDocument/2006/relationships/hyperlink"/><Relationship Id="rId3998" Target="https://www.winddle.com/public/redirect?url=/contacts/8001" TargetMode="External" Type="http://schemas.openxmlformats.org/officeDocument/2006/relationships/hyperlink"/><Relationship Id="rId3999" Target="https://www.winddle.com/public/redirect?url=/contacts/8015" TargetMode="External" Type="http://schemas.openxmlformats.org/officeDocument/2006/relationships/hyperlink"/><Relationship Id="rId4" Target="https://www.winddle.com/public/redirect?url=/shipments/93253" TargetMode="External" Type="http://schemas.openxmlformats.org/officeDocument/2006/relationships/hyperlink"/><Relationship Id="rId40" Target="https://www.winddle.com/public/redirect?url=/shipments/90541" TargetMode="External" Type="http://schemas.openxmlformats.org/officeDocument/2006/relationships/hyperlink"/><Relationship Id="rId400" Target="https://www.winddle.com/public/redirect?url=/shipments/94574" TargetMode="External" Type="http://schemas.openxmlformats.org/officeDocument/2006/relationships/hyperlink"/><Relationship Id="rId4000" Target="https://www.winddle.com/public/redirect?url=/shipments/92576" TargetMode="External" Type="http://schemas.openxmlformats.org/officeDocument/2006/relationships/hyperlink"/><Relationship Id="rId4001" Target="https://www.winddle.com/public/redirect?url=/contacts/8001" TargetMode="External" Type="http://schemas.openxmlformats.org/officeDocument/2006/relationships/hyperlink"/><Relationship Id="rId4002" Target="https://www.winddle.com/public/redirect?url=/contacts/8015" TargetMode="External" Type="http://schemas.openxmlformats.org/officeDocument/2006/relationships/hyperlink"/><Relationship Id="rId4003" Target="https://www.winddle.com/public/redirect?url=/shipments/92826" TargetMode="External" Type="http://schemas.openxmlformats.org/officeDocument/2006/relationships/hyperlink"/><Relationship Id="rId4004" Target="https://www.winddle.com/public/redirect?url=/contacts/8001" TargetMode="External" Type="http://schemas.openxmlformats.org/officeDocument/2006/relationships/hyperlink"/><Relationship Id="rId4005" Target="https://www.winddle.com/public/redirect?url=/contacts/8015" TargetMode="External" Type="http://schemas.openxmlformats.org/officeDocument/2006/relationships/hyperlink"/><Relationship Id="rId4006" Target="https://www.winddle.com/public/redirect?url=/shipments/93921" TargetMode="External" Type="http://schemas.openxmlformats.org/officeDocument/2006/relationships/hyperlink"/><Relationship Id="rId4007" Target="https://www.winddle.com/public/redirect?url=/contacts/8001" TargetMode="External" Type="http://schemas.openxmlformats.org/officeDocument/2006/relationships/hyperlink"/><Relationship Id="rId4008" Target="https://www.winddle.com/public/redirect?url=/contacts/8015" TargetMode="External" Type="http://schemas.openxmlformats.org/officeDocument/2006/relationships/hyperlink"/><Relationship Id="rId4009" Target="https://www.winddle.com/public/redirect?url=/shipments/90886" TargetMode="External" Type="http://schemas.openxmlformats.org/officeDocument/2006/relationships/hyperlink"/><Relationship Id="rId401" Target="https://www.winddle.com/public/redirect?url=/contacts/8001" TargetMode="External" Type="http://schemas.openxmlformats.org/officeDocument/2006/relationships/hyperlink"/><Relationship Id="rId4010" Target="https://www.winddle.com/public/redirect?url=/contacts/8001" TargetMode="External" Type="http://schemas.openxmlformats.org/officeDocument/2006/relationships/hyperlink"/><Relationship Id="rId4011" Target="https://www.winddle.com/public/redirect?url=/contacts/8015" TargetMode="External" Type="http://schemas.openxmlformats.org/officeDocument/2006/relationships/hyperlink"/><Relationship Id="rId4012" Target="https://www.winddle.com/public/redirect?url=/shipments/94649" TargetMode="External" Type="http://schemas.openxmlformats.org/officeDocument/2006/relationships/hyperlink"/><Relationship Id="rId4013" Target="https://www.winddle.com/public/redirect?url=/contacts/8001" TargetMode="External" Type="http://schemas.openxmlformats.org/officeDocument/2006/relationships/hyperlink"/><Relationship Id="rId4014" Target="https://www.winddle.com/public/redirect?url=/contacts/8015" TargetMode="External" Type="http://schemas.openxmlformats.org/officeDocument/2006/relationships/hyperlink"/><Relationship Id="rId4015" Target="https://www.winddle.com/public/redirect?url=/shipments/93408" TargetMode="External" Type="http://schemas.openxmlformats.org/officeDocument/2006/relationships/hyperlink"/><Relationship Id="rId4016" Target="https://www.winddle.com/public/redirect?url=/contacts/8001" TargetMode="External" Type="http://schemas.openxmlformats.org/officeDocument/2006/relationships/hyperlink"/><Relationship Id="rId4017" Target="https://www.winddle.com/public/redirect?url=/contacts/8015" TargetMode="External" Type="http://schemas.openxmlformats.org/officeDocument/2006/relationships/hyperlink"/><Relationship Id="rId4018" Target="https://www.winddle.com/public/redirect?url=/shipments/89438" TargetMode="External" Type="http://schemas.openxmlformats.org/officeDocument/2006/relationships/hyperlink"/><Relationship Id="rId4019" Target="https://www.winddle.com/public/redirect?url=/contacts/8001" TargetMode="External" Type="http://schemas.openxmlformats.org/officeDocument/2006/relationships/hyperlink"/><Relationship Id="rId402" Target="https://www.winddle.com/public/redirect?url=/contacts/8014" TargetMode="External" Type="http://schemas.openxmlformats.org/officeDocument/2006/relationships/hyperlink"/><Relationship Id="rId4020" Target="https://www.winddle.com/public/redirect?url=/contacts/8015" TargetMode="External" Type="http://schemas.openxmlformats.org/officeDocument/2006/relationships/hyperlink"/><Relationship Id="rId4021" Target="https://www.winddle.com/public/redirect?url=/shipments/91588" TargetMode="External" Type="http://schemas.openxmlformats.org/officeDocument/2006/relationships/hyperlink"/><Relationship Id="rId4022" Target="https://www.winddle.com/public/redirect?url=/contacts/8001" TargetMode="External" Type="http://schemas.openxmlformats.org/officeDocument/2006/relationships/hyperlink"/><Relationship Id="rId4023" Target="https://www.winddle.com/public/redirect?url=/contacts/8015" TargetMode="External" Type="http://schemas.openxmlformats.org/officeDocument/2006/relationships/hyperlink"/><Relationship Id="rId4024" Target="https://www.winddle.com/public/redirect?url=/shipments/94243" TargetMode="External" Type="http://schemas.openxmlformats.org/officeDocument/2006/relationships/hyperlink"/><Relationship Id="rId4025" Target="https://www.winddle.com/public/redirect?url=/contacts/8001" TargetMode="External" Type="http://schemas.openxmlformats.org/officeDocument/2006/relationships/hyperlink"/><Relationship Id="rId4026" Target="https://www.winddle.com/public/redirect?url=/contacts/8015" TargetMode="External" Type="http://schemas.openxmlformats.org/officeDocument/2006/relationships/hyperlink"/><Relationship Id="rId4027" Target="https://www.winddle.com/public/redirect?url=/shipments/91305" TargetMode="External" Type="http://schemas.openxmlformats.org/officeDocument/2006/relationships/hyperlink"/><Relationship Id="rId4028" Target="https://www.winddle.com/public/redirect?url=/contacts/8001" TargetMode="External" Type="http://schemas.openxmlformats.org/officeDocument/2006/relationships/hyperlink"/><Relationship Id="rId4029" Target="https://www.winddle.com/public/redirect?url=/contacts/8015" TargetMode="External" Type="http://schemas.openxmlformats.org/officeDocument/2006/relationships/hyperlink"/><Relationship Id="rId403" Target="https://www.winddle.com/public/redirect?url=/shipments/94760" TargetMode="External" Type="http://schemas.openxmlformats.org/officeDocument/2006/relationships/hyperlink"/><Relationship Id="rId4030" Target="https://www.winddle.com/public/redirect?url=/shipments/89182" TargetMode="External" Type="http://schemas.openxmlformats.org/officeDocument/2006/relationships/hyperlink"/><Relationship Id="rId4031" Target="https://www.winddle.com/public/redirect?url=/contacts/8001" TargetMode="External" Type="http://schemas.openxmlformats.org/officeDocument/2006/relationships/hyperlink"/><Relationship Id="rId4032" Target="https://www.winddle.com/public/redirect?url=/contacts/8015" TargetMode="External" Type="http://schemas.openxmlformats.org/officeDocument/2006/relationships/hyperlink"/><Relationship Id="rId4033" Target="https://www.winddle.com/public/redirect?url=/shipments/92059" TargetMode="External" Type="http://schemas.openxmlformats.org/officeDocument/2006/relationships/hyperlink"/><Relationship Id="rId4034" Target="https://www.winddle.com/public/redirect?url=/contacts/8001" TargetMode="External" Type="http://schemas.openxmlformats.org/officeDocument/2006/relationships/hyperlink"/><Relationship Id="rId4035" Target="https://www.winddle.com/public/redirect?url=/contacts/8015" TargetMode="External" Type="http://schemas.openxmlformats.org/officeDocument/2006/relationships/hyperlink"/><Relationship Id="rId4036" Target="https://www.winddle.com/public/redirect?url=/shipments/89645" TargetMode="External" Type="http://schemas.openxmlformats.org/officeDocument/2006/relationships/hyperlink"/><Relationship Id="rId4037" Target="https://www.winddle.com/public/redirect?url=/contacts/8001" TargetMode="External" Type="http://schemas.openxmlformats.org/officeDocument/2006/relationships/hyperlink"/><Relationship Id="rId4038" Target="https://www.winddle.com/public/redirect?url=/contacts/8015" TargetMode="External" Type="http://schemas.openxmlformats.org/officeDocument/2006/relationships/hyperlink"/><Relationship Id="rId4039" Target="https://www.winddle.com/public/redirect?url=/shipments/89762" TargetMode="External" Type="http://schemas.openxmlformats.org/officeDocument/2006/relationships/hyperlink"/><Relationship Id="rId404" Target="https://www.winddle.com/public/redirect?url=/contacts/8001" TargetMode="External" Type="http://schemas.openxmlformats.org/officeDocument/2006/relationships/hyperlink"/><Relationship Id="rId4040" Target="https://www.winddle.com/public/redirect?url=/contacts/8001" TargetMode="External" Type="http://schemas.openxmlformats.org/officeDocument/2006/relationships/hyperlink"/><Relationship Id="rId4041" Target="https://www.winddle.com/public/redirect?url=/contacts/8015" TargetMode="External" Type="http://schemas.openxmlformats.org/officeDocument/2006/relationships/hyperlink"/><Relationship Id="rId4042" Target="https://www.winddle.com/public/redirect?url=/shipments/91468" TargetMode="External" Type="http://schemas.openxmlformats.org/officeDocument/2006/relationships/hyperlink"/><Relationship Id="rId4043" Target="https://www.winddle.com/public/redirect?url=/contacts/8001" TargetMode="External" Type="http://schemas.openxmlformats.org/officeDocument/2006/relationships/hyperlink"/><Relationship Id="rId4044" Target="https://www.winddle.com/public/redirect?url=/contacts/8015" TargetMode="External" Type="http://schemas.openxmlformats.org/officeDocument/2006/relationships/hyperlink"/><Relationship Id="rId4045" Target="https://www.winddle.com/public/redirect?url=/shipments/92699" TargetMode="External" Type="http://schemas.openxmlformats.org/officeDocument/2006/relationships/hyperlink"/><Relationship Id="rId4046" Target="https://www.winddle.com/public/redirect?url=/contacts/8001" TargetMode="External" Type="http://schemas.openxmlformats.org/officeDocument/2006/relationships/hyperlink"/><Relationship Id="rId4047" Target="https://www.winddle.com/public/redirect?url=/contacts/8015" TargetMode="External" Type="http://schemas.openxmlformats.org/officeDocument/2006/relationships/hyperlink"/><Relationship Id="rId4048" Target="https://www.winddle.com/public/redirect?url=/shipments/92598" TargetMode="External" Type="http://schemas.openxmlformats.org/officeDocument/2006/relationships/hyperlink"/><Relationship Id="rId4049" Target="https://www.winddle.com/public/redirect?url=/contacts/8001" TargetMode="External" Type="http://schemas.openxmlformats.org/officeDocument/2006/relationships/hyperlink"/><Relationship Id="rId405" Target="https://www.winddle.com/public/redirect?url=/contacts/8014" TargetMode="External" Type="http://schemas.openxmlformats.org/officeDocument/2006/relationships/hyperlink"/><Relationship Id="rId4050" Target="https://www.winddle.com/public/redirect?url=/contacts/8015" TargetMode="External" Type="http://schemas.openxmlformats.org/officeDocument/2006/relationships/hyperlink"/><Relationship Id="rId4051" Target="https://www.winddle.com/public/redirect?url=/shipments/92611" TargetMode="External" Type="http://schemas.openxmlformats.org/officeDocument/2006/relationships/hyperlink"/><Relationship Id="rId4052" Target="https://www.winddle.com/public/redirect?url=/contacts/8001" TargetMode="External" Type="http://schemas.openxmlformats.org/officeDocument/2006/relationships/hyperlink"/><Relationship Id="rId4053" Target="https://www.winddle.com/public/redirect?url=/contacts/8015" TargetMode="External" Type="http://schemas.openxmlformats.org/officeDocument/2006/relationships/hyperlink"/><Relationship Id="rId4054" Target="https://www.winddle.com/public/redirect?url=/shipments/92276" TargetMode="External" Type="http://schemas.openxmlformats.org/officeDocument/2006/relationships/hyperlink"/><Relationship Id="rId4055" Target="https://www.winddle.com/public/redirect?url=/contacts/8001" TargetMode="External" Type="http://schemas.openxmlformats.org/officeDocument/2006/relationships/hyperlink"/><Relationship Id="rId4056" Target="https://www.winddle.com/public/redirect?url=/contacts/8015" TargetMode="External" Type="http://schemas.openxmlformats.org/officeDocument/2006/relationships/hyperlink"/><Relationship Id="rId4057" Target="https://www.winddle.com/public/redirect?url=/shipments/94582" TargetMode="External" Type="http://schemas.openxmlformats.org/officeDocument/2006/relationships/hyperlink"/><Relationship Id="rId4058" Target="https://www.winddle.com/public/redirect?url=/contacts/8001" TargetMode="External" Type="http://schemas.openxmlformats.org/officeDocument/2006/relationships/hyperlink"/><Relationship Id="rId4059" Target="https://www.winddle.com/public/redirect?url=/contacts/8015" TargetMode="External" Type="http://schemas.openxmlformats.org/officeDocument/2006/relationships/hyperlink"/><Relationship Id="rId406" Target="https://www.winddle.com/public/redirect?url=/shipments/94572" TargetMode="External" Type="http://schemas.openxmlformats.org/officeDocument/2006/relationships/hyperlink"/><Relationship Id="rId4060" Target="https://www.winddle.com/public/redirect?url=/shipments/93159" TargetMode="External" Type="http://schemas.openxmlformats.org/officeDocument/2006/relationships/hyperlink"/><Relationship Id="rId4061" Target="https://www.winddle.com/public/redirect?url=/contacts/8001" TargetMode="External" Type="http://schemas.openxmlformats.org/officeDocument/2006/relationships/hyperlink"/><Relationship Id="rId4062" Target="https://www.winddle.com/public/redirect?url=/contacts/8015" TargetMode="External" Type="http://schemas.openxmlformats.org/officeDocument/2006/relationships/hyperlink"/><Relationship Id="rId4063" Target="https://www.winddle.com/public/redirect?url=/shipments/93933" TargetMode="External" Type="http://schemas.openxmlformats.org/officeDocument/2006/relationships/hyperlink"/><Relationship Id="rId4064" Target="https://www.winddle.com/public/redirect?url=/contacts/8001" TargetMode="External" Type="http://schemas.openxmlformats.org/officeDocument/2006/relationships/hyperlink"/><Relationship Id="rId4065" Target="https://www.winddle.com/public/redirect?url=/contacts/8015" TargetMode="External" Type="http://schemas.openxmlformats.org/officeDocument/2006/relationships/hyperlink"/><Relationship Id="rId4066" Target="https://www.winddle.com/public/redirect?url=/shipments/91474" TargetMode="External" Type="http://schemas.openxmlformats.org/officeDocument/2006/relationships/hyperlink"/><Relationship Id="rId4067" Target="https://www.winddle.com/public/redirect?url=/contacts/8001" TargetMode="External" Type="http://schemas.openxmlformats.org/officeDocument/2006/relationships/hyperlink"/><Relationship Id="rId4068" Target="https://www.winddle.com/public/redirect?url=/contacts/8015" TargetMode="External" Type="http://schemas.openxmlformats.org/officeDocument/2006/relationships/hyperlink"/><Relationship Id="rId4069" Target="https://www.winddle.com/public/redirect?url=/shipments/92703" TargetMode="External" Type="http://schemas.openxmlformats.org/officeDocument/2006/relationships/hyperlink"/><Relationship Id="rId407" Target="https://www.winddle.com/public/redirect?url=/contacts/8001" TargetMode="External" Type="http://schemas.openxmlformats.org/officeDocument/2006/relationships/hyperlink"/><Relationship Id="rId4070" Target="https://www.winddle.com/public/redirect?url=/contacts/8001" TargetMode="External" Type="http://schemas.openxmlformats.org/officeDocument/2006/relationships/hyperlink"/><Relationship Id="rId4071" Target="https://www.winddle.com/public/redirect?url=/contacts/8015" TargetMode="External" Type="http://schemas.openxmlformats.org/officeDocument/2006/relationships/hyperlink"/><Relationship Id="rId4072" Target="https://www.winddle.com/public/redirect?url=/shipments/89246" TargetMode="External" Type="http://schemas.openxmlformats.org/officeDocument/2006/relationships/hyperlink"/><Relationship Id="rId4073" Target="https://www.winddle.com/public/redirect?url=/contacts/8001" TargetMode="External" Type="http://schemas.openxmlformats.org/officeDocument/2006/relationships/hyperlink"/><Relationship Id="rId4074" Target="https://www.winddle.com/public/redirect?url=/contacts/8015" TargetMode="External" Type="http://schemas.openxmlformats.org/officeDocument/2006/relationships/hyperlink"/><Relationship Id="rId4075" Target="https://www.winddle.com/public/redirect?url=/shipments/93254" TargetMode="External" Type="http://schemas.openxmlformats.org/officeDocument/2006/relationships/hyperlink"/><Relationship Id="rId4076" Target="https://www.winddle.com/public/redirect?url=/contacts/8001" TargetMode="External" Type="http://schemas.openxmlformats.org/officeDocument/2006/relationships/hyperlink"/><Relationship Id="rId4077" Target="https://www.winddle.com/public/redirect?url=/contacts/8015" TargetMode="External" Type="http://schemas.openxmlformats.org/officeDocument/2006/relationships/hyperlink"/><Relationship Id="rId4078" Target="https://www.winddle.com/public/redirect?url=/shipments/91409" TargetMode="External" Type="http://schemas.openxmlformats.org/officeDocument/2006/relationships/hyperlink"/><Relationship Id="rId4079" Target="https://www.winddle.com/public/redirect?url=/contacts/8001" TargetMode="External" Type="http://schemas.openxmlformats.org/officeDocument/2006/relationships/hyperlink"/><Relationship Id="rId408" Target="https://www.winddle.com/public/redirect?url=/contacts/8014" TargetMode="External" Type="http://schemas.openxmlformats.org/officeDocument/2006/relationships/hyperlink"/><Relationship Id="rId4080" Target="https://www.winddle.com/public/redirect?url=/contacts/8015" TargetMode="External" Type="http://schemas.openxmlformats.org/officeDocument/2006/relationships/hyperlink"/><Relationship Id="rId4081" Target="https://www.winddle.com/public/redirect?url=/shipments/91860" TargetMode="External" Type="http://schemas.openxmlformats.org/officeDocument/2006/relationships/hyperlink"/><Relationship Id="rId4082" Target="https://www.winddle.com/public/redirect?url=/contacts/8001" TargetMode="External" Type="http://schemas.openxmlformats.org/officeDocument/2006/relationships/hyperlink"/><Relationship Id="rId4083" Target="https://www.winddle.com/public/redirect?url=/contacts/8015" TargetMode="External" Type="http://schemas.openxmlformats.org/officeDocument/2006/relationships/hyperlink"/><Relationship Id="rId4084" Target="https://www.winddle.com/public/redirect?url=/shipments/89967" TargetMode="External" Type="http://schemas.openxmlformats.org/officeDocument/2006/relationships/hyperlink"/><Relationship Id="rId4085" Target="https://www.winddle.com/public/redirect?url=/contacts/8001" TargetMode="External" Type="http://schemas.openxmlformats.org/officeDocument/2006/relationships/hyperlink"/><Relationship Id="rId4086" Target="https://www.winddle.com/public/redirect?url=/contacts/8015" TargetMode="External" Type="http://schemas.openxmlformats.org/officeDocument/2006/relationships/hyperlink"/><Relationship Id="rId4087" Target="https://www.winddle.com/public/redirect?url=/shipments/91689" TargetMode="External" Type="http://schemas.openxmlformats.org/officeDocument/2006/relationships/hyperlink"/><Relationship Id="rId4088" Target="https://www.winddle.com/public/redirect?url=/contacts/8001" TargetMode="External" Type="http://schemas.openxmlformats.org/officeDocument/2006/relationships/hyperlink"/><Relationship Id="rId4089" Target="https://www.winddle.com/public/redirect?url=/contacts/8015" TargetMode="External" Type="http://schemas.openxmlformats.org/officeDocument/2006/relationships/hyperlink"/><Relationship Id="rId409" Target="https://www.winddle.com/public/redirect?url=/shipments/91802" TargetMode="External" Type="http://schemas.openxmlformats.org/officeDocument/2006/relationships/hyperlink"/><Relationship Id="rId4090" Target="https://www.winddle.com/public/redirect?url=/shipments/93185" TargetMode="External" Type="http://schemas.openxmlformats.org/officeDocument/2006/relationships/hyperlink"/><Relationship Id="rId4091" Target="https://www.winddle.com/public/redirect?url=/contacts/8001" TargetMode="External" Type="http://schemas.openxmlformats.org/officeDocument/2006/relationships/hyperlink"/><Relationship Id="rId4092" Target="https://www.winddle.com/public/redirect?url=/contacts/8015" TargetMode="External" Type="http://schemas.openxmlformats.org/officeDocument/2006/relationships/hyperlink"/><Relationship Id="rId4093" Target="https://www.winddle.com/public/redirect?url=/shipments/92575" TargetMode="External" Type="http://schemas.openxmlformats.org/officeDocument/2006/relationships/hyperlink"/><Relationship Id="rId4094" Target="https://www.winddle.com/public/redirect?url=/contacts/8001" TargetMode="External" Type="http://schemas.openxmlformats.org/officeDocument/2006/relationships/hyperlink"/><Relationship Id="rId4095" Target="https://www.winddle.com/public/redirect?url=/contacts/8015" TargetMode="External" Type="http://schemas.openxmlformats.org/officeDocument/2006/relationships/hyperlink"/><Relationship Id="rId4096" Target="https://www.winddle.com/public/redirect?url=/shipments/88993" TargetMode="External" Type="http://schemas.openxmlformats.org/officeDocument/2006/relationships/hyperlink"/><Relationship Id="rId4097" Target="https://www.winddle.com/public/redirect?url=/contacts/8001" TargetMode="External" Type="http://schemas.openxmlformats.org/officeDocument/2006/relationships/hyperlink"/><Relationship Id="rId4098" Target="https://www.winddle.com/public/redirect?url=/contacts/8015" TargetMode="External" Type="http://schemas.openxmlformats.org/officeDocument/2006/relationships/hyperlink"/><Relationship Id="rId4099" Target="https://www.winddle.com/public/redirect?url=/shipments/89397" TargetMode="External" Type="http://schemas.openxmlformats.org/officeDocument/2006/relationships/hyperlink"/><Relationship Id="rId41" Target="https://www.winddle.com/public/redirect?url=/contacts/8002" TargetMode="External" Type="http://schemas.openxmlformats.org/officeDocument/2006/relationships/hyperlink"/><Relationship Id="rId410" Target="https://www.winddle.com/public/redirect?url=/contacts/8001" TargetMode="External" Type="http://schemas.openxmlformats.org/officeDocument/2006/relationships/hyperlink"/><Relationship Id="rId4100" Target="https://www.winddle.com/public/redirect?url=/contacts/8001" TargetMode="External" Type="http://schemas.openxmlformats.org/officeDocument/2006/relationships/hyperlink"/><Relationship Id="rId4101" Target="https://www.winddle.com/public/redirect?url=/contacts/8015" TargetMode="External" Type="http://schemas.openxmlformats.org/officeDocument/2006/relationships/hyperlink"/><Relationship Id="rId4102" Target="https://www.winddle.com/public/redirect?url=/shipments/94519" TargetMode="External" Type="http://schemas.openxmlformats.org/officeDocument/2006/relationships/hyperlink"/><Relationship Id="rId4103" Target="https://www.winddle.com/public/redirect?url=/contacts/8001" TargetMode="External" Type="http://schemas.openxmlformats.org/officeDocument/2006/relationships/hyperlink"/><Relationship Id="rId4104" Target="https://www.winddle.com/public/redirect?url=/contacts/8015" TargetMode="External" Type="http://schemas.openxmlformats.org/officeDocument/2006/relationships/hyperlink"/><Relationship Id="rId4105" Target="https://www.winddle.com/public/redirect?url=/shipments/89670" TargetMode="External" Type="http://schemas.openxmlformats.org/officeDocument/2006/relationships/hyperlink"/><Relationship Id="rId4106" Target="https://www.winddle.com/public/redirect?url=/contacts/8001" TargetMode="External" Type="http://schemas.openxmlformats.org/officeDocument/2006/relationships/hyperlink"/><Relationship Id="rId4107" Target="https://www.winddle.com/public/redirect?url=/contacts/8015" TargetMode="External" Type="http://schemas.openxmlformats.org/officeDocument/2006/relationships/hyperlink"/><Relationship Id="rId4108" Target="https://www.winddle.com/public/redirect?url=/shipments/91145" TargetMode="External" Type="http://schemas.openxmlformats.org/officeDocument/2006/relationships/hyperlink"/><Relationship Id="rId4109" Target="https://www.winddle.com/public/redirect?url=/contacts/8001" TargetMode="External" Type="http://schemas.openxmlformats.org/officeDocument/2006/relationships/hyperlink"/><Relationship Id="rId411" Target="https://www.winddle.com/public/redirect?url=/contacts/8014" TargetMode="External" Type="http://schemas.openxmlformats.org/officeDocument/2006/relationships/hyperlink"/><Relationship Id="rId4110" Target="https://www.winddle.com/public/redirect?url=/contacts/8015" TargetMode="External" Type="http://schemas.openxmlformats.org/officeDocument/2006/relationships/hyperlink"/><Relationship Id="rId4111" Target="https://www.winddle.com/public/redirect?url=/shipments/91155" TargetMode="External" Type="http://schemas.openxmlformats.org/officeDocument/2006/relationships/hyperlink"/><Relationship Id="rId4112" Target="https://www.winddle.com/public/redirect?url=/contacts/8001" TargetMode="External" Type="http://schemas.openxmlformats.org/officeDocument/2006/relationships/hyperlink"/><Relationship Id="rId4113" Target="https://www.winddle.com/public/redirect?url=/contacts/8015" TargetMode="External" Type="http://schemas.openxmlformats.org/officeDocument/2006/relationships/hyperlink"/><Relationship Id="rId4114" Target="https://www.winddle.com/public/redirect?url=/shipments/89012" TargetMode="External" Type="http://schemas.openxmlformats.org/officeDocument/2006/relationships/hyperlink"/><Relationship Id="rId4115" Target="https://www.winddle.com/public/redirect?url=/contacts/8001" TargetMode="External" Type="http://schemas.openxmlformats.org/officeDocument/2006/relationships/hyperlink"/><Relationship Id="rId4116" Target="https://www.winddle.com/public/redirect?url=/contacts/8015" TargetMode="External" Type="http://schemas.openxmlformats.org/officeDocument/2006/relationships/hyperlink"/><Relationship Id="rId4117" Target="https://www.winddle.com/public/redirect?url=/shipments/93733" TargetMode="External" Type="http://schemas.openxmlformats.org/officeDocument/2006/relationships/hyperlink"/><Relationship Id="rId4118" Target="https://www.winddle.com/public/redirect?url=/contacts/8001" TargetMode="External" Type="http://schemas.openxmlformats.org/officeDocument/2006/relationships/hyperlink"/><Relationship Id="rId4119" Target="https://www.winddle.com/public/redirect?url=/contacts/8015" TargetMode="External" Type="http://schemas.openxmlformats.org/officeDocument/2006/relationships/hyperlink"/><Relationship Id="rId412" Target="https://www.winddle.com/public/redirect?url=/shipments/93509" TargetMode="External" Type="http://schemas.openxmlformats.org/officeDocument/2006/relationships/hyperlink"/><Relationship Id="rId4120" Target="https://www.winddle.com/public/redirect?url=/shipments/93419" TargetMode="External" Type="http://schemas.openxmlformats.org/officeDocument/2006/relationships/hyperlink"/><Relationship Id="rId4121" Target="https://www.winddle.com/public/redirect?url=/contacts/8001" TargetMode="External" Type="http://schemas.openxmlformats.org/officeDocument/2006/relationships/hyperlink"/><Relationship Id="rId4122" Target="https://www.winddle.com/public/redirect?url=/contacts/8015" TargetMode="External" Type="http://schemas.openxmlformats.org/officeDocument/2006/relationships/hyperlink"/><Relationship Id="rId4123" Target="https://www.winddle.com/public/redirect?url=/shipments/92189" TargetMode="External" Type="http://schemas.openxmlformats.org/officeDocument/2006/relationships/hyperlink"/><Relationship Id="rId4124" Target="https://www.winddle.com/public/redirect?url=/contacts/8001" TargetMode="External" Type="http://schemas.openxmlformats.org/officeDocument/2006/relationships/hyperlink"/><Relationship Id="rId4125" Target="https://www.winddle.com/public/redirect?url=/contacts/8015" TargetMode="External" Type="http://schemas.openxmlformats.org/officeDocument/2006/relationships/hyperlink"/><Relationship Id="rId4126" Target="https://www.winddle.com/public/redirect?url=/shipments/93433" TargetMode="External" Type="http://schemas.openxmlformats.org/officeDocument/2006/relationships/hyperlink"/><Relationship Id="rId4127" Target="https://www.winddle.com/public/redirect?url=/contacts/8001" TargetMode="External" Type="http://schemas.openxmlformats.org/officeDocument/2006/relationships/hyperlink"/><Relationship Id="rId4128" Target="https://www.winddle.com/public/redirect?url=/contacts/8015" TargetMode="External" Type="http://schemas.openxmlformats.org/officeDocument/2006/relationships/hyperlink"/><Relationship Id="rId4129" Target="https://www.winddle.com/public/redirect?url=/shipments/91167" TargetMode="External" Type="http://schemas.openxmlformats.org/officeDocument/2006/relationships/hyperlink"/><Relationship Id="rId413" Target="https://www.winddle.com/public/redirect?url=/contacts/8002" TargetMode="External" Type="http://schemas.openxmlformats.org/officeDocument/2006/relationships/hyperlink"/><Relationship Id="rId4130" Target="https://www.winddle.com/public/redirect?url=/contacts/8001" TargetMode="External" Type="http://schemas.openxmlformats.org/officeDocument/2006/relationships/hyperlink"/><Relationship Id="rId4131" Target="https://www.winddle.com/public/redirect?url=/contacts/8015" TargetMode="External" Type="http://schemas.openxmlformats.org/officeDocument/2006/relationships/hyperlink"/><Relationship Id="rId4132" Target="https://www.winddle.com/public/redirect?url=/shipments/94247" TargetMode="External" Type="http://schemas.openxmlformats.org/officeDocument/2006/relationships/hyperlink"/><Relationship Id="rId4133" Target="https://www.winddle.com/public/redirect?url=/contacts/8001" TargetMode="External" Type="http://schemas.openxmlformats.org/officeDocument/2006/relationships/hyperlink"/><Relationship Id="rId4134" Target="https://www.winddle.com/public/redirect?url=/contacts/8015" TargetMode="External" Type="http://schemas.openxmlformats.org/officeDocument/2006/relationships/hyperlink"/><Relationship Id="rId4135" Target="https://www.winddle.com/public/redirect?url=/shipments/92778" TargetMode="External" Type="http://schemas.openxmlformats.org/officeDocument/2006/relationships/hyperlink"/><Relationship Id="rId4136" Target="https://www.winddle.com/public/redirect?url=/contacts/8001" TargetMode="External" Type="http://schemas.openxmlformats.org/officeDocument/2006/relationships/hyperlink"/><Relationship Id="rId4137" Target="https://www.winddle.com/public/redirect?url=/contacts/8015" TargetMode="External" Type="http://schemas.openxmlformats.org/officeDocument/2006/relationships/hyperlink"/><Relationship Id="rId4138" Target="https://www.winddle.com/public/redirect?url=/shipments/94136" TargetMode="External" Type="http://schemas.openxmlformats.org/officeDocument/2006/relationships/hyperlink"/><Relationship Id="rId4139" Target="https://www.winddle.com/public/redirect?url=/contacts/8001" TargetMode="External" Type="http://schemas.openxmlformats.org/officeDocument/2006/relationships/hyperlink"/><Relationship Id="rId414" Target="https://www.winddle.com/public/redirect?url=/contacts/8014" TargetMode="External" Type="http://schemas.openxmlformats.org/officeDocument/2006/relationships/hyperlink"/><Relationship Id="rId4140" Target="https://www.winddle.com/public/redirect?url=/contacts/8015" TargetMode="External" Type="http://schemas.openxmlformats.org/officeDocument/2006/relationships/hyperlink"/><Relationship Id="rId4141" Target="https://www.winddle.com/public/redirect?url=/shipments/90940" TargetMode="External" Type="http://schemas.openxmlformats.org/officeDocument/2006/relationships/hyperlink"/><Relationship Id="rId4142" Target="https://www.winddle.com/public/redirect?url=/contacts/8001" TargetMode="External" Type="http://schemas.openxmlformats.org/officeDocument/2006/relationships/hyperlink"/><Relationship Id="rId4143" Target="https://www.winddle.com/public/redirect?url=/contacts/8015" TargetMode="External" Type="http://schemas.openxmlformats.org/officeDocument/2006/relationships/hyperlink"/><Relationship Id="rId4144" Target="https://www.winddle.com/public/redirect?url=/shipments/93975" TargetMode="External" Type="http://schemas.openxmlformats.org/officeDocument/2006/relationships/hyperlink"/><Relationship Id="rId4145" Target="https://www.winddle.com/public/redirect?url=/contacts/8001" TargetMode="External" Type="http://schemas.openxmlformats.org/officeDocument/2006/relationships/hyperlink"/><Relationship Id="rId4146" Target="https://www.winddle.com/public/redirect?url=/contacts/8015" TargetMode="External" Type="http://schemas.openxmlformats.org/officeDocument/2006/relationships/hyperlink"/><Relationship Id="rId4147" Target="https://www.winddle.com/public/redirect?url=/shipments/91257" TargetMode="External" Type="http://schemas.openxmlformats.org/officeDocument/2006/relationships/hyperlink"/><Relationship Id="rId4148" Target="https://www.winddle.com/public/redirect?url=/contacts/8001" TargetMode="External" Type="http://schemas.openxmlformats.org/officeDocument/2006/relationships/hyperlink"/><Relationship Id="rId4149" Target="https://www.winddle.com/public/redirect?url=/contacts/8015" TargetMode="External" Type="http://schemas.openxmlformats.org/officeDocument/2006/relationships/hyperlink"/><Relationship Id="rId415" Target="https://www.winddle.com/public/redirect?url=/shipments/91172" TargetMode="External" Type="http://schemas.openxmlformats.org/officeDocument/2006/relationships/hyperlink"/><Relationship Id="rId4150" Target="https://www.winddle.com/public/redirect?url=/shipments/92028" TargetMode="External" Type="http://schemas.openxmlformats.org/officeDocument/2006/relationships/hyperlink"/><Relationship Id="rId4151" Target="https://www.winddle.com/public/redirect?url=/contacts/8001" TargetMode="External" Type="http://schemas.openxmlformats.org/officeDocument/2006/relationships/hyperlink"/><Relationship Id="rId4152" Target="https://www.winddle.com/public/redirect?url=/contacts/8015" TargetMode="External" Type="http://schemas.openxmlformats.org/officeDocument/2006/relationships/hyperlink"/><Relationship Id="rId4153" Target="https://www.winddle.com/public/redirect?url=/shipments/94576" TargetMode="External" Type="http://schemas.openxmlformats.org/officeDocument/2006/relationships/hyperlink"/><Relationship Id="rId4154" Target="https://www.winddle.com/public/redirect?url=/contacts/8001" TargetMode="External" Type="http://schemas.openxmlformats.org/officeDocument/2006/relationships/hyperlink"/><Relationship Id="rId4155" Target="https://www.winddle.com/public/redirect?url=/contacts/8015" TargetMode="External" Type="http://schemas.openxmlformats.org/officeDocument/2006/relationships/hyperlink"/><Relationship Id="rId4156" Target="https://www.winddle.com/public/redirect?url=/shipments/94845" TargetMode="External" Type="http://schemas.openxmlformats.org/officeDocument/2006/relationships/hyperlink"/><Relationship Id="rId4157" Target="https://www.winddle.com/public/redirect?url=/contacts/8001" TargetMode="External" Type="http://schemas.openxmlformats.org/officeDocument/2006/relationships/hyperlink"/><Relationship Id="rId4158" Target="https://www.winddle.com/public/redirect?url=/contacts/8015" TargetMode="External" Type="http://schemas.openxmlformats.org/officeDocument/2006/relationships/hyperlink"/><Relationship Id="rId4159" Target="https://www.winddle.com/public/redirect?url=/shipments/91591" TargetMode="External" Type="http://schemas.openxmlformats.org/officeDocument/2006/relationships/hyperlink"/><Relationship Id="rId416" Target="https://www.winddle.com/public/redirect?url=/contacts/8002" TargetMode="External" Type="http://schemas.openxmlformats.org/officeDocument/2006/relationships/hyperlink"/><Relationship Id="rId4160" Target="https://www.winddle.com/public/redirect?url=/contacts/8001" TargetMode="External" Type="http://schemas.openxmlformats.org/officeDocument/2006/relationships/hyperlink"/><Relationship Id="rId4161" Target="https://www.winddle.com/public/redirect?url=/contacts/8015" TargetMode="External" Type="http://schemas.openxmlformats.org/officeDocument/2006/relationships/hyperlink"/><Relationship Id="rId4162" Target="https://www.winddle.com/public/redirect?url=/shipments/93642" TargetMode="External" Type="http://schemas.openxmlformats.org/officeDocument/2006/relationships/hyperlink"/><Relationship Id="rId4163" Target="https://www.winddle.com/public/redirect?url=/contacts/8001" TargetMode="External" Type="http://schemas.openxmlformats.org/officeDocument/2006/relationships/hyperlink"/><Relationship Id="rId4164" Target="https://www.winddle.com/public/redirect?url=/contacts/8015" TargetMode="External" Type="http://schemas.openxmlformats.org/officeDocument/2006/relationships/hyperlink"/><Relationship Id="rId4165" Target="https://www.winddle.com/public/redirect?url=/shipments/91286" TargetMode="External" Type="http://schemas.openxmlformats.org/officeDocument/2006/relationships/hyperlink"/><Relationship Id="rId4166" Target="https://www.winddle.com/public/redirect?url=/contacts/8001" TargetMode="External" Type="http://schemas.openxmlformats.org/officeDocument/2006/relationships/hyperlink"/><Relationship Id="rId4167" Target="https://www.winddle.com/public/redirect?url=/contacts/8015" TargetMode="External" Type="http://schemas.openxmlformats.org/officeDocument/2006/relationships/hyperlink"/><Relationship Id="rId4168" Target="https://www.winddle.com/public/redirect?url=/shipments/89405" TargetMode="External" Type="http://schemas.openxmlformats.org/officeDocument/2006/relationships/hyperlink"/><Relationship Id="rId4169" Target="https://www.winddle.com/public/redirect?url=/contacts/8001" TargetMode="External" Type="http://schemas.openxmlformats.org/officeDocument/2006/relationships/hyperlink"/><Relationship Id="rId417" Target="https://www.winddle.com/public/redirect?url=/contacts/8014" TargetMode="External" Type="http://schemas.openxmlformats.org/officeDocument/2006/relationships/hyperlink"/><Relationship Id="rId4170" Target="https://www.winddle.com/public/redirect?url=/contacts/8015" TargetMode="External" Type="http://schemas.openxmlformats.org/officeDocument/2006/relationships/hyperlink"/><Relationship Id="rId4171" Target="https://www.winddle.com/public/redirect?url=/shipments/94875" TargetMode="External" Type="http://schemas.openxmlformats.org/officeDocument/2006/relationships/hyperlink"/><Relationship Id="rId4172" Target="https://www.winddle.com/public/redirect?url=/contacts/8001" TargetMode="External" Type="http://schemas.openxmlformats.org/officeDocument/2006/relationships/hyperlink"/><Relationship Id="rId4173" Target="https://www.winddle.com/public/redirect?url=/contacts/8015" TargetMode="External" Type="http://schemas.openxmlformats.org/officeDocument/2006/relationships/hyperlink"/><Relationship Id="rId4174" Target="https://www.winddle.com/public/redirect?url=/shipments/89505" TargetMode="External" Type="http://schemas.openxmlformats.org/officeDocument/2006/relationships/hyperlink"/><Relationship Id="rId4175" Target="https://www.winddle.com/public/redirect?url=/contacts/8001" TargetMode="External" Type="http://schemas.openxmlformats.org/officeDocument/2006/relationships/hyperlink"/><Relationship Id="rId4176" Target="https://www.winddle.com/public/redirect?url=/contacts/8015" TargetMode="External" Type="http://schemas.openxmlformats.org/officeDocument/2006/relationships/hyperlink"/><Relationship Id="rId4177" Target="https://www.winddle.com/public/redirect?url=/shipments/89683" TargetMode="External" Type="http://schemas.openxmlformats.org/officeDocument/2006/relationships/hyperlink"/><Relationship Id="rId4178" Target="https://www.winddle.com/public/redirect?url=/contacts/8001" TargetMode="External" Type="http://schemas.openxmlformats.org/officeDocument/2006/relationships/hyperlink"/><Relationship Id="rId4179" Target="https://www.winddle.com/public/redirect?url=/contacts/8015" TargetMode="External" Type="http://schemas.openxmlformats.org/officeDocument/2006/relationships/hyperlink"/><Relationship Id="rId418" Target="https://www.winddle.com/public/redirect?url=/shipments/94020" TargetMode="External" Type="http://schemas.openxmlformats.org/officeDocument/2006/relationships/hyperlink"/><Relationship Id="rId4180" Target="https://www.winddle.com/public/redirect?url=/shipments/94561" TargetMode="External" Type="http://schemas.openxmlformats.org/officeDocument/2006/relationships/hyperlink"/><Relationship Id="rId4181" Target="https://www.winddle.com/public/redirect?url=/contacts/8001" TargetMode="External" Type="http://schemas.openxmlformats.org/officeDocument/2006/relationships/hyperlink"/><Relationship Id="rId4182" Target="https://www.winddle.com/public/redirect?url=/contacts/8015" TargetMode="External" Type="http://schemas.openxmlformats.org/officeDocument/2006/relationships/hyperlink"/><Relationship Id="rId4183" Target="https://www.winddle.com/public/redirect?url=/shipments/92679" TargetMode="External" Type="http://schemas.openxmlformats.org/officeDocument/2006/relationships/hyperlink"/><Relationship Id="rId4184" Target="https://www.winddle.com/public/redirect?url=/contacts/8001" TargetMode="External" Type="http://schemas.openxmlformats.org/officeDocument/2006/relationships/hyperlink"/><Relationship Id="rId4185" Target="https://www.winddle.com/public/redirect?url=/contacts/8015" TargetMode="External" Type="http://schemas.openxmlformats.org/officeDocument/2006/relationships/hyperlink"/><Relationship Id="rId4186" Target="https://www.winddle.com/public/redirect?url=/shipments/93141" TargetMode="External" Type="http://schemas.openxmlformats.org/officeDocument/2006/relationships/hyperlink"/><Relationship Id="rId4187" Target="https://www.winddle.com/public/redirect?url=/contacts/8001" TargetMode="External" Type="http://schemas.openxmlformats.org/officeDocument/2006/relationships/hyperlink"/><Relationship Id="rId4188" Target="https://www.winddle.com/public/redirect?url=/contacts/8015" TargetMode="External" Type="http://schemas.openxmlformats.org/officeDocument/2006/relationships/hyperlink"/><Relationship Id="rId4189" Target="https://www.winddle.com/public/redirect?url=/shipments/93482" TargetMode="External" Type="http://schemas.openxmlformats.org/officeDocument/2006/relationships/hyperlink"/><Relationship Id="rId419" Target="https://www.winddle.com/public/redirect?url=/contacts/8002" TargetMode="External" Type="http://schemas.openxmlformats.org/officeDocument/2006/relationships/hyperlink"/><Relationship Id="rId4190" Target="https://www.winddle.com/public/redirect?url=/contacts/8001" TargetMode="External" Type="http://schemas.openxmlformats.org/officeDocument/2006/relationships/hyperlink"/><Relationship Id="rId4191" Target="https://www.winddle.com/public/redirect?url=/contacts/8015" TargetMode="External" Type="http://schemas.openxmlformats.org/officeDocument/2006/relationships/hyperlink"/><Relationship Id="rId4192" Target="https://www.winddle.com/public/redirect?url=/shipments/94188" TargetMode="External" Type="http://schemas.openxmlformats.org/officeDocument/2006/relationships/hyperlink"/><Relationship Id="rId4193" Target="https://www.winddle.com/public/redirect?url=/contacts/8001" TargetMode="External" Type="http://schemas.openxmlformats.org/officeDocument/2006/relationships/hyperlink"/><Relationship Id="rId4194" Target="https://www.winddle.com/public/redirect?url=/contacts/8015" TargetMode="External" Type="http://schemas.openxmlformats.org/officeDocument/2006/relationships/hyperlink"/><Relationship Id="rId4195" Target="https://www.winddle.com/public/redirect?url=/shipments/90543" TargetMode="External" Type="http://schemas.openxmlformats.org/officeDocument/2006/relationships/hyperlink"/><Relationship Id="rId4196" Target="https://www.winddle.com/public/redirect?url=/contacts/8001" TargetMode="External" Type="http://schemas.openxmlformats.org/officeDocument/2006/relationships/hyperlink"/><Relationship Id="rId4197" Target="https://www.winddle.com/public/redirect?url=/contacts/8014" TargetMode="External" Type="http://schemas.openxmlformats.org/officeDocument/2006/relationships/hyperlink"/><Relationship Id="rId4198" Target="https://www.winddle.com/public/redirect?url=/shipments/93606" TargetMode="External" Type="http://schemas.openxmlformats.org/officeDocument/2006/relationships/hyperlink"/><Relationship Id="rId4199" Target="https://www.winddle.com/public/redirect?url=/contacts/8002" TargetMode="External" Type="http://schemas.openxmlformats.org/officeDocument/2006/relationships/hyperlink"/><Relationship Id="rId42" Target="https://www.winddle.com/public/redirect?url=/contacts/8014" TargetMode="External" Type="http://schemas.openxmlformats.org/officeDocument/2006/relationships/hyperlink"/><Relationship Id="rId420" Target="https://www.winddle.com/public/redirect?url=/contacts/8014" TargetMode="External" Type="http://schemas.openxmlformats.org/officeDocument/2006/relationships/hyperlink"/><Relationship Id="rId4200" Target="https://www.winddle.com/public/redirect?url=/contacts/8014" TargetMode="External" Type="http://schemas.openxmlformats.org/officeDocument/2006/relationships/hyperlink"/><Relationship Id="rId4201" Target="https://www.winddle.com/public/redirect?url=/shipments/92264" TargetMode="External" Type="http://schemas.openxmlformats.org/officeDocument/2006/relationships/hyperlink"/><Relationship Id="rId4202" Target="https://www.winddle.com/public/redirect?url=/contacts/8002" TargetMode="External" Type="http://schemas.openxmlformats.org/officeDocument/2006/relationships/hyperlink"/><Relationship Id="rId4203" Target="https://www.winddle.com/public/redirect?url=/contacts/8014" TargetMode="External" Type="http://schemas.openxmlformats.org/officeDocument/2006/relationships/hyperlink"/><Relationship Id="rId4204" Target="https://www.winddle.com/public/redirect?url=/shipments/94200" TargetMode="External" Type="http://schemas.openxmlformats.org/officeDocument/2006/relationships/hyperlink"/><Relationship Id="rId4205" Target="https://www.winddle.com/public/redirect?url=/contacts/8002" TargetMode="External" Type="http://schemas.openxmlformats.org/officeDocument/2006/relationships/hyperlink"/><Relationship Id="rId4206" Target="https://www.winddle.com/public/redirect?url=/contacts/8014" TargetMode="External" Type="http://schemas.openxmlformats.org/officeDocument/2006/relationships/hyperlink"/><Relationship Id="rId4207" Target="https://www.winddle.com/public/redirect?url=/shipments/91787" TargetMode="External" Type="http://schemas.openxmlformats.org/officeDocument/2006/relationships/hyperlink"/><Relationship Id="rId4208" Target="https://www.winddle.com/public/redirect?url=/contacts/8002" TargetMode="External" Type="http://schemas.openxmlformats.org/officeDocument/2006/relationships/hyperlink"/><Relationship Id="rId4209" Target="https://www.winddle.com/public/redirect?url=/contacts/8014" TargetMode="External" Type="http://schemas.openxmlformats.org/officeDocument/2006/relationships/hyperlink"/><Relationship Id="rId421" Target="https://www.winddle.com/public/redirect?url=/shipments/93613" TargetMode="External" Type="http://schemas.openxmlformats.org/officeDocument/2006/relationships/hyperlink"/><Relationship Id="rId4210" Target="https://www.winddle.com/public/redirect?url=/shipments/93134" TargetMode="External" Type="http://schemas.openxmlformats.org/officeDocument/2006/relationships/hyperlink"/><Relationship Id="rId4211" Target="https://www.winddle.com/public/redirect?url=/contacts/8001" TargetMode="External" Type="http://schemas.openxmlformats.org/officeDocument/2006/relationships/hyperlink"/><Relationship Id="rId4212" Target="https://www.winddle.com/public/redirect?url=/contacts/8014" TargetMode="External" Type="http://schemas.openxmlformats.org/officeDocument/2006/relationships/hyperlink"/><Relationship Id="rId4213" Target="https://www.winddle.com/public/redirect?url=/shipments/92403" TargetMode="External" Type="http://schemas.openxmlformats.org/officeDocument/2006/relationships/hyperlink"/><Relationship Id="rId4214" Target="https://www.winddle.com/public/redirect?url=/contacts/8002" TargetMode="External" Type="http://schemas.openxmlformats.org/officeDocument/2006/relationships/hyperlink"/><Relationship Id="rId4215" Target="https://www.winddle.com/public/redirect?url=/contacts/8010" TargetMode="External" Type="http://schemas.openxmlformats.org/officeDocument/2006/relationships/hyperlink"/><Relationship Id="rId4216" Target="https://www.winddle.com/public/redirect?url=/shipments/90550" TargetMode="External" Type="http://schemas.openxmlformats.org/officeDocument/2006/relationships/hyperlink"/><Relationship Id="rId4217" Target="https://www.winddle.com/public/redirect?url=/contacts/8002" TargetMode="External" Type="http://schemas.openxmlformats.org/officeDocument/2006/relationships/hyperlink"/><Relationship Id="rId4218" Target="https://www.winddle.com/public/redirect?url=/contacts/8014" TargetMode="External" Type="http://schemas.openxmlformats.org/officeDocument/2006/relationships/hyperlink"/><Relationship Id="rId4219" Target="https://www.winddle.com/public/redirect?url=/shipments/90238" TargetMode="External" Type="http://schemas.openxmlformats.org/officeDocument/2006/relationships/hyperlink"/><Relationship Id="rId422" Target="https://www.winddle.com/public/redirect?url=/contacts/8002" TargetMode="External" Type="http://schemas.openxmlformats.org/officeDocument/2006/relationships/hyperlink"/><Relationship Id="rId4220" Target="https://www.winddle.com/public/redirect?url=/contacts/8001" TargetMode="External" Type="http://schemas.openxmlformats.org/officeDocument/2006/relationships/hyperlink"/><Relationship Id="rId4221" Target="https://www.winddle.com/public/redirect?url=/contacts/8014" TargetMode="External" Type="http://schemas.openxmlformats.org/officeDocument/2006/relationships/hyperlink"/><Relationship Id="rId4222" Target="https://www.winddle.com/public/redirect?url=/shipments/93991" TargetMode="External" Type="http://schemas.openxmlformats.org/officeDocument/2006/relationships/hyperlink"/><Relationship Id="rId4223" Target="https://www.winddle.com/public/redirect?url=/contacts/8002" TargetMode="External" Type="http://schemas.openxmlformats.org/officeDocument/2006/relationships/hyperlink"/><Relationship Id="rId4224" Target="https://www.winddle.com/public/redirect?url=/contacts/8014" TargetMode="External" Type="http://schemas.openxmlformats.org/officeDocument/2006/relationships/hyperlink"/><Relationship Id="rId4225" Target="https://www.winddle.com/public/redirect?url=/shipments/89851" TargetMode="External" Type="http://schemas.openxmlformats.org/officeDocument/2006/relationships/hyperlink"/><Relationship Id="rId4226" Target="https://www.winddle.com/public/redirect?url=/contacts/8001" TargetMode="External" Type="http://schemas.openxmlformats.org/officeDocument/2006/relationships/hyperlink"/><Relationship Id="rId4227" Target="https://www.winddle.com/public/redirect?url=/contacts/8015" TargetMode="External" Type="http://schemas.openxmlformats.org/officeDocument/2006/relationships/hyperlink"/><Relationship Id="rId4228" Target="https://www.winddle.com/public/redirect?url=/shipments/94813" TargetMode="External" Type="http://schemas.openxmlformats.org/officeDocument/2006/relationships/hyperlink"/><Relationship Id="rId4229" Target="https://www.winddle.com/public/redirect?url=/contacts/8001" TargetMode="External" Type="http://schemas.openxmlformats.org/officeDocument/2006/relationships/hyperlink"/><Relationship Id="rId423" Target="https://www.winddle.com/public/redirect?url=/contacts/8014" TargetMode="External" Type="http://schemas.openxmlformats.org/officeDocument/2006/relationships/hyperlink"/><Relationship Id="rId4230" Target="https://www.winddle.com/public/redirect?url=/contacts/8014" TargetMode="External" Type="http://schemas.openxmlformats.org/officeDocument/2006/relationships/hyperlink"/><Relationship Id="rId4231" Target="https://www.winddle.com/public/redirect?url=/shipments/92927" TargetMode="External" Type="http://schemas.openxmlformats.org/officeDocument/2006/relationships/hyperlink"/><Relationship Id="rId4232" Target="https://www.winddle.com/public/redirect?url=/contacts/8002" TargetMode="External" Type="http://schemas.openxmlformats.org/officeDocument/2006/relationships/hyperlink"/><Relationship Id="rId4233" Target="https://www.winddle.com/public/redirect?url=/contacts/8014" TargetMode="External" Type="http://schemas.openxmlformats.org/officeDocument/2006/relationships/hyperlink"/><Relationship Id="rId4234" Target="https://www.winddle.com/public/redirect?url=/shipments/93739" TargetMode="External" Type="http://schemas.openxmlformats.org/officeDocument/2006/relationships/hyperlink"/><Relationship Id="rId4235" Target="https://www.winddle.com/public/redirect?url=/contacts/8001" TargetMode="External" Type="http://schemas.openxmlformats.org/officeDocument/2006/relationships/hyperlink"/><Relationship Id="rId4236" Target="https://www.winddle.com/public/redirect?url=/contacts/8014" TargetMode="External" Type="http://schemas.openxmlformats.org/officeDocument/2006/relationships/hyperlink"/><Relationship Id="rId4237" Target="https://www.winddle.com/public/redirect?url=/shipments/94276" TargetMode="External" Type="http://schemas.openxmlformats.org/officeDocument/2006/relationships/hyperlink"/><Relationship Id="rId4238" Target="https://www.winddle.com/public/redirect?url=/contacts/8002" TargetMode="External" Type="http://schemas.openxmlformats.org/officeDocument/2006/relationships/hyperlink"/><Relationship Id="rId4239" Target="https://www.winddle.com/public/redirect?url=/contacts/8014" TargetMode="External" Type="http://schemas.openxmlformats.org/officeDocument/2006/relationships/hyperlink"/><Relationship Id="rId424" Target="https://www.winddle.com/public/redirect?url=/shipments/91151" TargetMode="External" Type="http://schemas.openxmlformats.org/officeDocument/2006/relationships/hyperlink"/><Relationship Id="rId4240" Target="https://www.winddle.com/public/redirect?url=/shipments/92425" TargetMode="External" Type="http://schemas.openxmlformats.org/officeDocument/2006/relationships/hyperlink"/><Relationship Id="rId4241" Target="https://www.winddle.com/public/redirect?url=/contacts/8002" TargetMode="External" Type="http://schemas.openxmlformats.org/officeDocument/2006/relationships/hyperlink"/><Relationship Id="rId4242" Target="https://www.winddle.com/public/redirect?url=/contacts/8014" TargetMode="External" Type="http://schemas.openxmlformats.org/officeDocument/2006/relationships/hyperlink"/><Relationship Id="rId4243" Target="https://www.winddle.com/public/redirect?url=/shipments/92138" TargetMode="External" Type="http://schemas.openxmlformats.org/officeDocument/2006/relationships/hyperlink"/><Relationship Id="rId4244" Target="https://www.winddle.com/public/redirect?url=/contacts/8002" TargetMode="External" Type="http://schemas.openxmlformats.org/officeDocument/2006/relationships/hyperlink"/><Relationship Id="rId4245" Target="https://www.winddle.com/public/redirect?url=/contacts/8014" TargetMode="External" Type="http://schemas.openxmlformats.org/officeDocument/2006/relationships/hyperlink"/><Relationship Id="rId4246" Target="https://www.winddle.com/public/redirect?url=/shipments/91137" TargetMode="External" Type="http://schemas.openxmlformats.org/officeDocument/2006/relationships/hyperlink"/><Relationship Id="rId4247" Target="https://www.winddle.com/public/redirect?url=/contacts/8002" TargetMode="External" Type="http://schemas.openxmlformats.org/officeDocument/2006/relationships/hyperlink"/><Relationship Id="rId4248" Target="https://www.winddle.com/public/redirect?url=/contacts/8010" TargetMode="External" Type="http://schemas.openxmlformats.org/officeDocument/2006/relationships/hyperlink"/><Relationship Id="rId4249" Target="https://www.winddle.com/public/redirect?url=/shipments/89875" TargetMode="External" Type="http://schemas.openxmlformats.org/officeDocument/2006/relationships/hyperlink"/><Relationship Id="rId425" Target="https://www.winddle.com/public/redirect?url=/contacts/8002" TargetMode="External" Type="http://schemas.openxmlformats.org/officeDocument/2006/relationships/hyperlink"/><Relationship Id="rId4250" Target="https://www.winddle.com/public/redirect?url=/contacts/8001" TargetMode="External" Type="http://schemas.openxmlformats.org/officeDocument/2006/relationships/hyperlink"/><Relationship Id="rId4251" Target="https://www.winddle.com/public/redirect?url=/contacts/8010" TargetMode="External" Type="http://schemas.openxmlformats.org/officeDocument/2006/relationships/hyperlink"/><Relationship Id="rId4252" Target="https://www.winddle.com/public/redirect?url=/shipments/89874" TargetMode="External" Type="http://schemas.openxmlformats.org/officeDocument/2006/relationships/hyperlink"/><Relationship Id="rId4253" Target="https://www.winddle.com/public/redirect?url=/contacts/8001" TargetMode="External" Type="http://schemas.openxmlformats.org/officeDocument/2006/relationships/hyperlink"/><Relationship Id="rId4254" Target="https://www.winddle.com/public/redirect?url=/contacts/8010" TargetMode="External" Type="http://schemas.openxmlformats.org/officeDocument/2006/relationships/hyperlink"/><Relationship Id="rId4255" Target="https://www.winddle.com/public/redirect?url=/shipments/91457" TargetMode="External" Type="http://schemas.openxmlformats.org/officeDocument/2006/relationships/hyperlink"/><Relationship Id="rId4256" Target="https://www.winddle.com/public/redirect?url=/contacts/8001" TargetMode="External" Type="http://schemas.openxmlformats.org/officeDocument/2006/relationships/hyperlink"/><Relationship Id="rId4257" Target="https://www.winddle.com/public/redirect?url=/contacts/8010" TargetMode="External" Type="http://schemas.openxmlformats.org/officeDocument/2006/relationships/hyperlink"/><Relationship Id="rId4258" Target="https://www.winddle.com/public/redirect?url=/shipments/92404" TargetMode="External" Type="http://schemas.openxmlformats.org/officeDocument/2006/relationships/hyperlink"/><Relationship Id="rId4259" Target="https://www.winddle.com/public/redirect?url=/contacts/8002" TargetMode="External" Type="http://schemas.openxmlformats.org/officeDocument/2006/relationships/hyperlink"/><Relationship Id="rId426" Target="https://www.winddle.com/public/redirect?url=/contacts/8014" TargetMode="External" Type="http://schemas.openxmlformats.org/officeDocument/2006/relationships/hyperlink"/><Relationship Id="rId4260" Target="https://www.winddle.com/public/redirect?url=/contacts/8010" TargetMode="External" Type="http://schemas.openxmlformats.org/officeDocument/2006/relationships/hyperlink"/><Relationship Id="rId4261" Target="https://www.winddle.com/public/redirect?url=/shipments/92227" TargetMode="External" Type="http://schemas.openxmlformats.org/officeDocument/2006/relationships/hyperlink"/><Relationship Id="rId4262" Target="https://www.winddle.com/public/redirect?url=/contacts/8002" TargetMode="External" Type="http://schemas.openxmlformats.org/officeDocument/2006/relationships/hyperlink"/><Relationship Id="rId4263" Target="https://www.winddle.com/public/redirect?url=/contacts/8010" TargetMode="External" Type="http://schemas.openxmlformats.org/officeDocument/2006/relationships/hyperlink"/><Relationship Id="rId4264" Target="https://www.winddle.com/public/redirect?url=/shipments/92266" TargetMode="External" Type="http://schemas.openxmlformats.org/officeDocument/2006/relationships/hyperlink"/><Relationship Id="rId4265" Target="https://www.winddle.com/public/redirect?url=/contacts/8002" TargetMode="External" Type="http://schemas.openxmlformats.org/officeDocument/2006/relationships/hyperlink"/><Relationship Id="rId4266" Target="https://www.winddle.com/public/redirect?url=/contacts/8010" TargetMode="External" Type="http://schemas.openxmlformats.org/officeDocument/2006/relationships/hyperlink"/><Relationship Id="rId4267" Target="https://www.winddle.com/public/redirect?url=/shipments/91500" TargetMode="External" Type="http://schemas.openxmlformats.org/officeDocument/2006/relationships/hyperlink"/><Relationship Id="rId4268" Target="https://www.winddle.com/public/redirect?url=/contacts/8001" TargetMode="External" Type="http://schemas.openxmlformats.org/officeDocument/2006/relationships/hyperlink"/><Relationship Id="rId4269" Target="https://www.winddle.com/public/redirect?url=/contacts/8010" TargetMode="External" Type="http://schemas.openxmlformats.org/officeDocument/2006/relationships/hyperlink"/><Relationship Id="rId427" Target="https://www.winddle.com/public/redirect?url=/shipments/91738" TargetMode="External" Type="http://schemas.openxmlformats.org/officeDocument/2006/relationships/hyperlink"/><Relationship Id="rId4270" Target="https://www.winddle.com/public/redirect?url=/shipments/91579" TargetMode="External" Type="http://schemas.openxmlformats.org/officeDocument/2006/relationships/hyperlink"/><Relationship Id="rId4271" Target="https://www.winddle.com/public/redirect?url=/contacts/8002" TargetMode="External" Type="http://schemas.openxmlformats.org/officeDocument/2006/relationships/hyperlink"/><Relationship Id="rId4272" Target="https://www.winddle.com/public/redirect?url=/contacts/8010" TargetMode="External" Type="http://schemas.openxmlformats.org/officeDocument/2006/relationships/hyperlink"/><Relationship Id="rId4273" Target="https://www.winddle.com/public/redirect?url=/shipments/91654" TargetMode="External" Type="http://schemas.openxmlformats.org/officeDocument/2006/relationships/hyperlink"/><Relationship Id="rId4274" Target="https://www.winddle.com/public/redirect?url=/contacts/8002" TargetMode="External" Type="http://schemas.openxmlformats.org/officeDocument/2006/relationships/hyperlink"/><Relationship Id="rId4275" Target="https://www.winddle.com/public/redirect?url=/contacts/8010" TargetMode="External" Type="http://schemas.openxmlformats.org/officeDocument/2006/relationships/hyperlink"/><Relationship Id="rId4276" Target="https://www.winddle.com/public/redirect?url=/shipments/91915" TargetMode="External" Type="http://schemas.openxmlformats.org/officeDocument/2006/relationships/hyperlink"/><Relationship Id="rId4277" Target="https://www.winddle.com/public/redirect?url=/contacts/8002" TargetMode="External" Type="http://schemas.openxmlformats.org/officeDocument/2006/relationships/hyperlink"/><Relationship Id="rId4278" Target="https://www.winddle.com/public/redirect?url=/contacts/8010" TargetMode="External" Type="http://schemas.openxmlformats.org/officeDocument/2006/relationships/hyperlink"/><Relationship Id="rId4279" Target="https://www.winddle.com/public/redirect?url=/shipments/92432" TargetMode="External" Type="http://schemas.openxmlformats.org/officeDocument/2006/relationships/hyperlink"/><Relationship Id="rId428" Target="https://www.winddle.com/public/redirect?url=/contacts/8002" TargetMode="External" Type="http://schemas.openxmlformats.org/officeDocument/2006/relationships/hyperlink"/><Relationship Id="rId4280" Target="https://www.winddle.com/public/redirect?url=/contacts/8002" TargetMode="External" Type="http://schemas.openxmlformats.org/officeDocument/2006/relationships/hyperlink"/><Relationship Id="rId4281" Target="https://www.winddle.com/public/redirect?url=/contacts/8010" TargetMode="External" Type="http://schemas.openxmlformats.org/officeDocument/2006/relationships/hyperlink"/><Relationship Id="rId4282" Target="https://www.winddle.com/public/redirect?url=/shipments/92396" TargetMode="External" Type="http://schemas.openxmlformats.org/officeDocument/2006/relationships/hyperlink"/><Relationship Id="rId4283" Target="https://www.winddle.com/public/redirect?url=/contacts/8002" TargetMode="External" Type="http://schemas.openxmlformats.org/officeDocument/2006/relationships/hyperlink"/><Relationship Id="rId4284" Target="https://www.winddle.com/public/redirect?url=/contacts/8010" TargetMode="External" Type="http://schemas.openxmlformats.org/officeDocument/2006/relationships/hyperlink"/><Relationship Id="rId4285" Target="https://www.winddle.com/public/redirect?url=/shipments/91602" TargetMode="External" Type="http://schemas.openxmlformats.org/officeDocument/2006/relationships/hyperlink"/><Relationship Id="rId4286" Target="https://www.winddle.com/public/redirect?url=/contacts/8002" TargetMode="External" Type="http://schemas.openxmlformats.org/officeDocument/2006/relationships/hyperlink"/><Relationship Id="rId4287" Target="https://www.winddle.com/public/redirect?url=/contacts/8010" TargetMode="External" Type="http://schemas.openxmlformats.org/officeDocument/2006/relationships/hyperlink"/><Relationship Id="rId4288" Target="https://www.winddle.com/public/redirect?url=/shipments/91304" TargetMode="External" Type="http://schemas.openxmlformats.org/officeDocument/2006/relationships/hyperlink"/><Relationship Id="rId4289" Target="https://www.winddle.com/public/redirect?url=/contacts/8002" TargetMode="External" Type="http://schemas.openxmlformats.org/officeDocument/2006/relationships/hyperlink"/><Relationship Id="rId429" Target="https://www.winddle.com/public/redirect?url=/contacts/8014" TargetMode="External" Type="http://schemas.openxmlformats.org/officeDocument/2006/relationships/hyperlink"/><Relationship Id="rId4290" Target="https://www.winddle.com/public/redirect?url=/contacts/8010" TargetMode="External" Type="http://schemas.openxmlformats.org/officeDocument/2006/relationships/hyperlink"/><Relationship Id="rId4291" Target="https://www.winddle.com/public/redirect?url=/shipments/91247" TargetMode="External" Type="http://schemas.openxmlformats.org/officeDocument/2006/relationships/hyperlink"/><Relationship Id="rId4292" Target="https://www.winddle.com/public/redirect?url=/contacts/8002" TargetMode="External" Type="http://schemas.openxmlformats.org/officeDocument/2006/relationships/hyperlink"/><Relationship Id="rId4293" Target="https://www.winddle.com/public/redirect?url=/contacts/8010" TargetMode="External" Type="http://schemas.openxmlformats.org/officeDocument/2006/relationships/hyperlink"/><Relationship Id="rId4294" Target="https://www.winddle.com/public/redirect?url=/shipments/91244" TargetMode="External" Type="http://schemas.openxmlformats.org/officeDocument/2006/relationships/hyperlink"/><Relationship Id="rId4295" Target="https://www.winddle.com/public/redirect?url=/contacts/8002" TargetMode="External" Type="http://schemas.openxmlformats.org/officeDocument/2006/relationships/hyperlink"/><Relationship Id="rId4296" Target="https://www.winddle.com/public/redirect?url=/contacts/8010" TargetMode="External" Type="http://schemas.openxmlformats.org/officeDocument/2006/relationships/hyperlink"/><Relationship Id="rId4297" Target="https://www.winddle.com/public/redirect?url=/shipments/91914" TargetMode="External" Type="http://schemas.openxmlformats.org/officeDocument/2006/relationships/hyperlink"/><Relationship Id="rId4298" Target="https://www.winddle.com/public/redirect?url=/contacts/8002" TargetMode="External" Type="http://schemas.openxmlformats.org/officeDocument/2006/relationships/hyperlink"/><Relationship Id="rId4299" Target="https://www.winddle.com/public/redirect?url=/contacts/8010" TargetMode="External" Type="http://schemas.openxmlformats.org/officeDocument/2006/relationships/hyperlink"/><Relationship Id="rId43" Target="https://www.winddle.com/public/redirect?url=/shipments/94210" TargetMode="External" Type="http://schemas.openxmlformats.org/officeDocument/2006/relationships/hyperlink"/><Relationship Id="rId430" Target="https://www.winddle.com/public/redirect?url=/shipments/94364" TargetMode="External" Type="http://schemas.openxmlformats.org/officeDocument/2006/relationships/hyperlink"/><Relationship Id="rId4300" Target="https://www.winddle.com/public/redirect?url=/shipments/91324" TargetMode="External" Type="http://schemas.openxmlformats.org/officeDocument/2006/relationships/hyperlink"/><Relationship Id="rId4301" Target="https://www.winddle.com/public/redirect?url=/contacts/8002" TargetMode="External" Type="http://schemas.openxmlformats.org/officeDocument/2006/relationships/hyperlink"/><Relationship Id="rId4302" Target="https://www.winddle.com/public/redirect?url=/contacts/8010" TargetMode="External" Type="http://schemas.openxmlformats.org/officeDocument/2006/relationships/hyperlink"/><Relationship Id="rId4303" Target="https://www.winddle.com/public/redirect?url=/shipments/92395" TargetMode="External" Type="http://schemas.openxmlformats.org/officeDocument/2006/relationships/hyperlink"/><Relationship Id="rId4304" Target="https://www.winddle.com/public/redirect?url=/contacts/8002" TargetMode="External" Type="http://schemas.openxmlformats.org/officeDocument/2006/relationships/hyperlink"/><Relationship Id="rId4305" Target="https://www.winddle.com/public/redirect?url=/contacts/8010" TargetMode="External" Type="http://schemas.openxmlformats.org/officeDocument/2006/relationships/hyperlink"/><Relationship Id="rId4306" Target="https://www.winddle.com/public/redirect?url=/shipments/91252" TargetMode="External" Type="http://schemas.openxmlformats.org/officeDocument/2006/relationships/hyperlink"/><Relationship Id="rId4307" Target="https://www.winddle.com/public/redirect?url=/contacts/8002" TargetMode="External" Type="http://schemas.openxmlformats.org/officeDocument/2006/relationships/hyperlink"/><Relationship Id="rId4308" Target="https://www.winddle.com/public/redirect?url=/contacts/8010" TargetMode="External" Type="http://schemas.openxmlformats.org/officeDocument/2006/relationships/hyperlink"/><Relationship Id="rId4309" Target="https://www.winddle.com/public/redirect?url=/shipments/92437" TargetMode="External" Type="http://schemas.openxmlformats.org/officeDocument/2006/relationships/hyperlink"/><Relationship Id="rId431" Target="https://www.winddle.com/public/redirect?url=/contacts/8002" TargetMode="External" Type="http://schemas.openxmlformats.org/officeDocument/2006/relationships/hyperlink"/><Relationship Id="rId4310" Target="https://www.winddle.com/public/redirect?url=/contacts/8002" TargetMode="External" Type="http://schemas.openxmlformats.org/officeDocument/2006/relationships/hyperlink"/><Relationship Id="rId4311" Target="https://www.winddle.com/public/redirect?url=/contacts/8010" TargetMode="External" Type="http://schemas.openxmlformats.org/officeDocument/2006/relationships/hyperlink"/><Relationship Id="rId4312" Target="https://www.winddle.com/public/redirect?url=/shipments/91248" TargetMode="External" Type="http://schemas.openxmlformats.org/officeDocument/2006/relationships/hyperlink"/><Relationship Id="rId4313" Target="https://www.winddle.com/public/redirect?url=/contacts/8002" TargetMode="External" Type="http://schemas.openxmlformats.org/officeDocument/2006/relationships/hyperlink"/><Relationship Id="rId4314" Target="https://www.winddle.com/public/redirect?url=/contacts/8010" TargetMode="External" Type="http://schemas.openxmlformats.org/officeDocument/2006/relationships/hyperlink"/><Relationship Id="rId4315" Target="https://www.winddle.com/public/redirect?url=/shipments/91251" TargetMode="External" Type="http://schemas.openxmlformats.org/officeDocument/2006/relationships/hyperlink"/><Relationship Id="rId4316" Target="https://www.winddle.com/public/redirect?url=/contacts/8002" TargetMode="External" Type="http://schemas.openxmlformats.org/officeDocument/2006/relationships/hyperlink"/><Relationship Id="rId4317" Target="https://www.winddle.com/public/redirect?url=/contacts/8010" TargetMode="External" Type="http://schemas.openxmlformats.org/officeDocument/2006/relationships/hyperlink"/><Relationship Id="rId4318" Target="https://www.winddle.com/public/redirect?url=/shipments/91920" TargetMode="External" Type="http://schemas.openxmlformats.org/officeDocument/2006/relationships/hyperlink"/><Relationship Id="rId4319" Target="https://www.winddle.com/public/redirect?url=/contacts/8002" TargetMode="External" Type="http://schemas.openxmlformats.org/officeDocument/2006/relationships/hyperlink"/><Relationship Id="rId432" Target="https://www.winddle.com/public/redirect?url=/contacts/8014" TargetMode="External" Type="http://schemas.openxmlformats.org/officeDocument/2006/relationships/hyperlink"/><Relationship Id="rId4320" Target="https://www.winddle.com/public/redirect?url=/contacts/8010" TargetMode="External" Type="http://schemas.openxmlformats.org/officeDocument/2006/relationships/hyperlink"/><Relationship Id="rId4321" Target="https://www.winddle.com/public/redirect?url=/shipments/91650" TargetMode="External" Type="http://schemas.openxmlformats.org/officeDocument/2006/relationships/hyperlink"/><Relationship Id="rId4322" Target="https://www.winddle.com/public/redirect?url=/contacts/8002" TargetMode="External" Type="http://schemas.openxmlformats.org/officeDocument/2006/relationships/hyperlink"/><Relationship Id="rId4323" Target="https://www.winddle.com/public/redirect?url=/contacts/8010" TargetMode="External" Type="http://schemas.openxmlformats.org/officeDocument/2006/relationships/hyperlink"/><Relationship Id="rId4324" Target="https://www.winddle.com/public/redirect?url=/shipments/91629" TargetMode="External" Type="http://schemas.openxmlformats.org/officeDocument/2006/relationships/hyperlink"/><Relationship Id="rId4325" Target="https://www.winddle.com/public/redirect?url=/contacts/8002" TargetMode="External" Type="http://schemas.openxmlformats.org/officeDocument/2006/relationships/hyperlink"/><Relationship Id="rId4326" Target="https://www.winddle.com/public/redirect?url=/contacts/8010" TargetMode="External" Type="http://schemas.openxmlformats.org/officeDocument/2006/relationships/hyperlink"/><Relationship Id="rId4327" Target="https://www.winddle.com/public/redirect?url=/shipments/91919" TargetMode="External" Type="http://schemas.openxmlformats.org/officeDocument/2006/relationships/hyperlink"/><Relationship Id="rId4328" Target="https://www.winddle.com/public/redirect?url=/contacts/8002" TargetMode="External" Type="http://schemas.openxmlformats.org/officeDocument/2006/relationships/hyperlink"/><Relationship Id="rId4329" Target="https://www.winddle.com/public/redirect?url=/contacts/8010" TargetMode="External" Type="http://schemas.openxmlformats.org/officeDocument/2006/relationships/hyperlink"/><Relationship Id="rId433" Target="https://www.winddle.com/public/redirect?url=/shipments/92202" TargetMode="External" Type="http://schemas.openxmlformats.org/officeDocument/2006/relationships/hyperlink"/><Relationship Id="rId4330" Target="https://www.winddle.com/public/redirect?url=/shipments/92433" TargetMode="External" Type="http://schemas.openxmlformats.org/officeDocument/2006/relationships/hyperlink"/><Relationship Id="rId4331" Target="https://www.winddle.com/public/redirect?url=/contacts/8002" TargetMode="External" Type="http://schemas.openxmlformats.org/officeDocument/2006/relationships/hyperlink"/><Relationship Id="rId4332" Target="https://www.winddle.com/public/redirect?url=/contacts/8010" TargetMode="External" Type="http://schemas.openxmlformats.org/officeDocument/2006/relationships/hyperlink"/><Relationship Id="rId4333" Target="https://www.winddle.com/public/redirect?url=/shipments/92439" TargetMode="External" Type="http://schemas.openxmlformats.org/officeDocument/2006/relationships/hyperlink"/><Relationship Id="rId4334" Target="https://www.winddle.com/public/redirect?url=/contacts/8002" TargetMode="External" Type="http://schemas.openxmlformats.org/officeDocument/2006/relationships/hyperlink"/><Relationship Id="rId4335" Target="https://www.winddle.com/public/redirect?url=/contacts/8010" TargetMode="External" Type="http://schemas.openxmlformats.org/officeDocument/2006/relationships/hyperlink"/><Relationship Id="rId4336" Target="https://www.winddle.com/public/redirect?url=/shipments/90054" TargetMode="External" Type="http://schemas.openxmlformats.org/officeDocument/2006/relationships/hyperlink"/><Relationship Id="rId4337" Target="https://www.winddle.com/public/redirect?url=/contacts/8002" TargetMode="External" Type="http://schemas.openxmlformats.org/officeDocument/2006/relationships/hyperlink"/><Relationship Id="rId4338" Target="https://www.winddle.com/public/redirect?url=/contacts/8010" TargetMode="External" Type="http://schemas.openxmlformats.org/officeDocument/2006/relationships/hyperlink"/><Relationship Id="rId4339" Target="https://www.winddle.com/public/redirect?url=/shipments/91245" TargetMode="External" Type="http://schemas.openxmlformats.org/officeDocument/2006/relationships/hyperlink"/><Relationship Id="rId434" Target="https://www.winddle.com/public/redirect?url=/contacts/8002" TargetMode="External" Type="http://schemas.openxmlformats.org/officeDocument/2006/relationships/hyperlink"/><Relationship Id="rId4340" Target="https://www.winddle.com/public/redirect?url=/contacts/8002" TargetMode="External" Type="http://schemas.openxmlformats.org/officeDocument/2006/relationships/hyperlink"/><Relationship Id="rId4341" Target="https://www.winddle.com/public/redirect?url=/contacts/8010" TargetMode="External" Type="http://schemas.openxmlformats.org/officeDocument/2006/relationships/hyperlink"/><Relationship Id="rId4342" Target="https://www.winddle.com/public/redirect?url=/shipments/92109" TargetMode="External" Type="http://schemas.openxmlformats.org/officeDocument/2006/relationships/hyperlink"/><Relationship Id="rId4343" Target="https://www.winddle.com/public/redirect?url=/contacts/8002" TargetMode="External" Type="http://schemas.openxmlformats.org/officeDocument/2006/relationships/hyperlink"/><Relationship Id="rId4344" Target="https://www.winddle.com/public/redirect?url=/contacts/8010" TargetMode="External" Type="http://schemas.openxmlformats.org/officeDocument/2006/relationships/hyperlink"/><Relationship Id="rId4345" Target="https://www.winddle.com/public/redirect?url=/shipments/92441" TargetMode="External" Type="http://schemas.openxmlformats.org/officeDocument/2006/relationships/hyperlink"/><Relationship Id="rId4346" Target="https://www.winddle.com/public/redirect?url=/contacts/8002" TargetMode="External" Type="http://schemas.openxmlformats.org/officeDocument/2006/relationships/hyperlink"/><Relationship Id="rId4347" Target="https://www.winddle.com/public/redirect?url=/contacts/8010" TargetMode="External" Type="http://schemas.openxmlformats.org/officeDocument/2006/relationships/hyperlink"/><Relationship Id="rId4348" Target="https://www.winddle.com/public/redirect?url=/shipments/92402" TargetMode="External" Type="http://schemas.openxmlformats.org/officeDocument/2006/relationships/hyperlink"/><Relationship Id="rId4349" Target="https://www.winddle.com/public/redirect?url=/contacts/8002" TargetMode="External" Type="http://schemas.openxmlformats.org/officeDocument/2006/relationships/hyperlink"/><Relationship Id="rId435" Target="https://www.winddle.com/public/redirect?url=/contacts/8014" TargetMode="External" Type="http://schemas.openxmlformats.org/officeDocument/2006/relationships/hyperlink"/><Relationship Id="rId4350" Target="https://www.winddle.com/public/redirect?url=/contacts/8010" TargetMode="External" Type="http://schemas.openxmlformats.org/officeDocument/2006/relationships/hyperlink"/><Relationship Id="rId4351" Target="https://www.winddle.com/public/redirect?url=/shipments/94636" TargetMode="External" Type="http://schemas.openxmlformats.org/officeDocument/2006/relationships/hyperlink"/><Relationship Id="rId4352" Target="https://www.winddle.com/public/redirect?url=/contacts/8001" TargetMode="External" Type="http://schemas.openxmlformats.org/officeDocument/2006/relationships/hyperlink"/><Relationship Id="rId4353" Target="https://www.winddle.com/public/redirect?url=/contacts/8015" TargetMode="External" Type="http://schemas.openxmlformats.org/officeDocument/2006/relationships/hyperlink"/><Relationship Id="rId4354" Target="https://www.winddle.com/public/redirect?url=/shipments/91941" TargetMode="External" Type="http://schemas.openxmlformats.org/officeDocument/2006/relationships/hyperlink"/><Relationship Id="rId4355" Target="https://www.winddle.com/public/redirect?url=/contacts/8001" TargetMode="External" Type="http://schemas.openxmlformats.org/officeDocument/2006/relationships/hyperlink"/><Relationship Id="rId4356" Target="https://www.winddle.com/public/redirect?url=/contacts/8015" TargetMode="External" Type="http://schemas.openxmlformats.org/officeDocument/2006/relationships/hyperlink"/><Relationship Id="rId4357" Target="https://www.winddle.com/public/redirect?url=/shipments/93807" TargetMode="External" Type="http://schemas.openxmlformats.org/officeDocument/2006/relationships/hyperlink"/><Relationship Id="rId4358" Target="https://www.winddle.com/public/redirect?url=/contacts/8001" TargetMode="External" Type="http://schemas.openxmlformats.org/officeDocument/2006/relationships/hyperlink"/><Relationship Id="rId4359" Target="https://www.winddle.com/public/redirect?url=/contacts/8015" TargetMode="External" Type="http://schemas.openxmlformats.org/officeDocument/2006/relationships/hyperlink"/><Relationship Id="rId436" Target="https://www.winddle.com/public/redirect?url=/shipments/93624" TargetMode="External" Type="http://schemas.openxmlformats.org/officeDocument/2006/relationships/hyperlink"/><Relationship Id="rId4360" Target="https://www.winddle.com/public/redirect?url=/shipments/94682" TargetMode="External" Type="http://schemas.openxmlformats.org/officeDocument/2006/relationships/hyperlink"/><Relationship Id="rId4361" Target="https://www.winddle.com/public/redirect?url=/contacts/8001" TargetMode="External" Type="http://schemas.openxmlformats.org/officeDocument/2006/relationships/hyperlink"/><Relationship Id="rId4362" Target="https://www.winddle.com/public/redirect?url=/contacts/8015" TargetMode="External" Type="http://schemas.openxmlformats.org/officeDocument/2006/relationships/hyperlink"/><Relationship Id="rId4363" Target="https://www.winddle.com/public/redirect?url=/shipments/92815" TargetMode="External" Type="http://schemas.openxmlformats.org/officeDocument/2006/relationships/hyperlink"/><Relationship Id="rId4364" Target="https://www.winddle.com/public/redirect?url=/contacts/8001" TargetMode="External" Type="http://schemas.openxmlformats.org/officeDocument/2006/relationships/hyperlink"/><Relationship Id="rId4365" Target="https://www.winddle.com/public/redirect?url=/contacts/8015" TargetMode="External" Type="http://schemas.openxmlformats.org/officeDocument/2006/relationships/hyperlink"/><Relationship Id="rId4366" Target="https://www.winddle.com/public/redirect?url=/shipments/93524" TargetMode="External" Type="http://schemas.openxmlformats.org/officeDocument/2006/relationships/hyperlink"/><Relationship Id="rId4367" Target="https://www.winddle.com/public/redirect?url=/contacts/8001" TargetMode="External" Type="http://schemas.openxmlformats.org/officeDocument/2006/relationships/hyperlink"/><Relationship Id="rId4368" Target="https://www.winddle.com/public/redirect?url=/contacts/8015" TargetMode="External" Type="http://schemas.openxmlformats.org/officeDocument/2006/relationships/hyperlink"/><Relationship Id="rId4369" Target="https://www.winddle.com/public/redirect?url=/shipments/91012" TargetMode="External" Type="http://schemas.openxmlformats.org/officeDocument/2006/relationships/hyperlink"/><Relationship Id="rId437" Target="https://www.winddle.com/public/redirect?url=/contacts/8002" TargetMode="External" Type="http://schemas.openxmlformats.org/officeDocument/2006/relationships/hyperlink"/><Relationship Id="rId4370" Target="https://www.winddle.com/public/redirect?url=/contacts/8001" TargetMode="External" Type="http://schemas.openxmlformats.org/officeDocument/2006/relationships/hyperlink"/><Relationship Id="rId4371" Target="https://www.winddle.com/public/redirect?url=/contacts/8015" TargetMode="External" Type="http://schemas.openxmlformats.org/officeDocument/2006/relationships/hyperlink"/><Relationship Id="rId4372" Target="https://www.winddle.com/public/redirect?url=/shipments/93157" TargetMode="External" Type="http://schemas.openxmlformats.org/officeDocument/2006/relationships/hyperlink"/><Relationship Id="rId4373" Target="https://www.winddle.com/public/redirect?url=/contacts/8001" TargetMode="External" Type="http://schemas.openxmlformats.org/officeDocument/2006/relationships/hyperlink"/><Relationship Id="rId4374" Target="https://www.winddle.com/public/redirect?url=/contacts/8015" TargetMode="External" Type="http://schemas.openxmlformats.org/officeDocument/2006/relationships/hyperlink"/><Relationship Id="rId4375" Target="https://www.winddle.com/public/redirect?url=/shipments/93829" TargetMode="External" Type="http://schemas.openxmlformats.org/officeDocument/2006/relationships/hyperlink"/><Relationship Id="rId4376" Target="https://www.winddle.com/public/redirect?url=/contacts/8002" TargetMode="External" Type="http://schemas.openxmlformats.org/officeDocument/2006/relationships/hyperlink"/><Relationship Id="rId4377" Target="https://www.winddle.com/public/redirect?url=/contacts/8014" TargetMode="External" Type="http://schemas.openxmlformats.org/officeDocument/2006/relationships/hyperlink"/><Relationship Id="rId4378" Target="https://www.winddle.com/public/redirect?url=/shipments/91746" TargetMode="External" Type="http://schemas.openxmlformats.org/officeDocument/2006/relationships/hyperlink"/><Relationship Id="rId4379" Target="https://www.winddle.com/public/redirect?url=/contacts/8002" TargetMode="External" Type="http://schemas.openxmlformats.org/officeDocument/2006/relationships/hyperlink"/><Relationship Id="rId438" Target="https://www.winddle.com/public/redirect?url=/contacts/8014" TargetMode="External" Type="http://schemas.openxmlformats.org/officeDocument/2006/relationships/hyperlink"/><Relationship Id="rId4380" Target="https://www.winddle.com/public/redirect?url=/contacts/8014" TargetMode="External" Type="http://schemas.openxmlformats.org/officeDocument/2006/relationships/hyperlink"/><Relationship Id="rId4381" Target="https://www.winddle.com/public/redirect?url=/shipments/93302" TargetMode="External" Type="http://schemas.openxmlformats.org/officeDocument/2006/relationships/hyperlink"/><Relationship Id="rId4382" Target="https://www.winddle.com/public/redirect?url=/contacts/8002" TargetMode="External" Type="http://schemas.openxmlformats.org/officeDocument/2006/relationships/hyperlink"/><Relationship Id="rId4383" Target="https://www.winddle.com/public/redirect?url=/contacts/8014" TargetMode="External" Type="http://schemas.openxmlformats.org/officeDocument/2006/relationships/hyperlink"/><Relationship Id="rId4384" Target="https://www.winddle.com/public/redirect?url=/shipments/93527" TargetMode="External" Type="http://schemas.openxmlformats.org/officeDocument/2006/relationships/hyperlink"/><Relationship Id="rId4385" Target="https://www.winddle.com/public/redirect?url=/contacts/8001" TargetMode="External" Type="http://schemas.openxmlformats.org/officeDocument/2006/relationships/hyperlink"/><Relationship Id="rId4386" Target="https://www.winddle.com/public/redirect?url=/contacts/8015" TargetMode="External" Type="http://schemas.openxmlformats.org/officeDocument/2006/relationships/hyperlink"/><Relationship Id="rId4387" Target="https://www.winddle.com/public/redirect?url=/shipments/92862" TargetMode="External" Type="http://schemas.openxmlformats.org/officeDocument/2006/relationships/hyperlink"/><Relationship Id="rId4388" Target="https://www.winddle.com/public/redirect?url=/contacts/8001" TargetMode="External" Type="http://schemas.openxmlformats.org/officeDocument/2006/relationships/hyperlink"/><Relationship Id="rId4389" Target="https://www.winddle.com/public/redirect?url=/contacts/8015" TargetMode="External" Type="http://schemas.openxmlformats.org/officeDocument/2006/relationships/hyperlink"/><Relationship Id="rId439" Target="https://www.winddle.com/public/redirect?url=/shipments/93728" TargetMode="External" Type="http://schemas.openxmlformats.org/officeDocument/2006/relationships/hyperlink"/><Relationship Id="rId4390" Target="https://www.winddle.com/public/redirect?url=/shipments/94181" TargetMode="External" Type="http://schemas.openxmlformats.org/officeDocument/2006/relationships/hyperlink"/><Relationship Id="rId4391" Target="https://www.winddle.com/public/redirect?url=/contacts/8001" TargetMode="External" Type="http://schemas.openxmlformats.org/officeDocument/2006/relationships/hyperlink"/><Relationship Id="rId4392" Target="https://www.winddle.com/public/redirect?url=/contacts/8015" TargetMode="External" Type="http://schemas.openxmlformats.org/officeDocument/2006/relationships/hyperlink"/><Relationship Id="rId4393" Target="https://www.winddle.com/public/redirect?url=/shipments/94123" TargetMode="External" Type="http://schemas.openxmlformats.org/officeDocument/2006/relationships/hyperlink"/><Relationship Id="rId4394" Target="https://www.winddle.com/public/redirect?url=/contacts/8001" TargetMode="External" Type="http://schemas.openxmlformats.org/officeDocument/2006/relationships/hyperlink"/><Relationship Id="rId4395" Target="https://www.winddle.com/public/redirect?url=/contacts/8015" TargetMode="External" Type="http://schemas.openxmlformats.org/officeDocument/2006/relationships/hyperlink"/><Relationship Id="rId4396" Target="https://www.winddle.com/public/redirect?url=/shipments/90559" TargetMode="External" Type="http://schemas.openxmlformats.org/officeDocument/2006/relationships/hyperlink"/><Relationship Id="rId4397" Target="https://www.winddle.com/public/redirect?url=/contacts/8002" TargetMode="External" Type="http://schemas.openxmlformats.org/officeDocument/2006/relationships/hyperlink"/><Relationship Id="rId4398" Target="https://www.winddle.com/public/redirect?url=/contacts/8014" TargetMode="External" Type="http://schemas.openxmlformats.org/officeDocument/2006/relationships/hyperlink"/><Relationship Id="rId4399" Target="https://www.winddle.com/public/redirect?url=/shipments/94512" TargetMode="External" Type="http://schemas.openxmlformats.org/officeDocument/2006/relationships/hyperlink"/><Relationship Id="rId44" Target="https://www.winddle.com/public/redirect?url=/contacts/8001" TargetMode="External" Type="http://schemas.openxmlformats.org/officeDocument/2006/relationships/hyperlink"/><Relationship Id="rId440" Target="https://www.winddle.com/public/redirect?url=/contacts/8001" TargetMode="External" Type="http://schemas.openxmlformats.org/officeDocument/2006/relationships/hyperlink"/><Relationship Id="rId4400" Target="https://www.winddle.com/public/redirect?url=/contacts/8001" TargetMode="External" Type="http://schemas.openxmlformats.org/officeDocument/2006/relationships/hyperlink"/><Relationship Id="rId4401" Target="https://www.winddle.com/public/redirect?url=/contacts/8014" TargetMode="External" Type="http://schemas.openxmlformats.org/officeDocument/2006/relationships/hyperlink"/><Relationship Id="rId4402" Target="https://www.winddle.com/public/redirect?url=/shipments/92023" TargetMode="External" Type="http://schemas.openxmlformats.org/officeDocument/2006/relationships/hyperlink"/><Relationship Id="rId4403" Target="https://www.winddle.com/public/redirect?url=/contacts/8002" TargetMode="External" Type="http://schemas.openxmlformats.org/officeDocument/2006/relationships/hyperlink"/><Relationship Id="rId4404" Target="https://www.winddle.com/public/redirect?url=/contacts/8014" TargetMode="External" Type="http://schemas.openxmlformats.org/officeDocument/2006/relationships/hyperlink"/><Relationship Id="rId4405" Target="https://www.winddle.com/public/redirect?url=/shipments/93412" TargetMode="External" Type="http://schemas.openxmlformats.org/officeDocument/2006/relationships/hyperlink"/><Relationship Id="rId4406" Target="https://www.winddle.com/public/redirect?url=/contacts/8001" TargetMode="External" Type="http://schemas.openxmlformats.org/officeDocument/2006/relationships/hyperlink"/><Relationship Id="rId4407" Target="https://www.winddle.com/public/redirect?url=/contacts/8014" TargetMode="External" Type="http://schemas.openxmlformats.org/officeDocument/2006/relationships/hyperlink"/><Relationship Id="rId4408" Target="https://www.winddle.com/public/redirect?url=/shipments/91509" TargetMode="External" Type="http://schemas.openxmlformats.org/officeDocument/2006/relationships/hyperlink"/><Relationship Id="rId4409" Target="https://www.winddle.com/public/redirect?url=/contacts/8001" TargetMode="External" Type="http://schemas.openxmlformats.org/officeDocument/2006/relationships/hyperlink"/><Relationship Id="rId441" Target="https://www.winddle.com/public/redirect?url=/contacts/8014" TargetMode="External" Type="http://schemas.openxmlformats.org/officeDocument/2006/relationships/hyperlink"/><Relationship Id="rId4410" Target="https://www.winddle.com/public/redirect?url=/contacts/8014" TargetMode="External" Type="http://schemas.openxmlformats.org/officeDocument/2006/relationships/hyperlink"/><Relationship Id="rId4411" Target="https://www.winddle.com/public/redirect?url=/shipments/92515" TargetMode="External" Type="http://schemas.openxmlformats.org/officeDocument/2006/relationships/hyperlink"/><Relationship Id="rId4412" Target="https://www.winddle.com/public/redirect?url=/contacts/8002" TargetMode="External" Type="http://schemas.openxmlformats.org/officeDocument/2006/relationships/hyperlink"/><Relationship Id="rId4413" Target="https://www.winddle.com/public/redirect?url=/contacts/8014" TargetMode="External" Type="http://schemas.openxmlformats.org/officeDocument/2006/relationships/hyperlink"/><Relationship Id="rId4414" Target="https://www.winddle.com/public/redirect?url=/shipments/90708" TargetMode="External" Type="http://schemas.openxmlformats.org/officeDocument/2006/relationships/hyperlink"/><Relationship Id="rId4415" Target="https://www.winddle.com/public/redirect?url=/contacts/8002" TargetMode="External" Type="http://schemas.openxmlformats.org/officeDocument/2006/relationships/hyperlink"/><Relationship Id="rId4416" Target="https://www.winddle.com/public/redirect?url=/contacts/8014" TargetMode="External" Type="http://schemas.openxmlformats.org/officeDocument/2006/relationships/hyperlink"/><Relationship Id="rId4417" Target="https://www.winddle.com/public/redirect?url=/shipments/90869" TargetMode="External" Type="http://schemas.openxmlformats.org/officeDocument/2006/relationships/hyperlink"/><Relationship Id="rId4418" Target="https://www.winddle.com/public/redirect?url=/contacts/8001" TargetMode="External" Type="http://schemas.openxmlformats.org/officeDocument/2006/relationships/hyperlink"/><Relationship Id="rId4419" Target="https://www.winddle.com/public/redirect?url=/contacts/8014" TargetMode="External" Type="http://schemas.openxmlformats.org/officeDocument/2006/relationships/hyperlink"/><Relationship Id="rId442" Target="https://www.winddle.com/public/redirect?url=/shipments/90669" TargetMode="External" Type="http://schemas.openxmlformats.org/officeDocument/2006/relationships/hyperlink"/><Relationship Id="rId4420" Target="https://www.winddle.com/public/redirect?url=/shipments/91531" TargetMode="External" Type="http://schemas.openxmlformats.org/officeDocument/2006/relationships/hyperlink"/><Relationship Id="rId4421" Target="https://www.winddle.com/public/redirect?url=/contacts/8002" TargetMode="External" Type="http://schemas.openxmlformats.org/officeDocument/2006/relationships/hyperlink"/><Relationship Id="rId4422" Target="https://www.winddle.com/public/redirect?url=/contacts/8014" TargetMode="External" Type="http://schemas.openxmlformats.org/officeDocument/2006/relationships/hyperlink"/><Relationship Id="rId4423" Target="https://www.winddle.com/public/redirect?url=/shipments/93474" TargetMode="External" Type="http://schemas.openxmlformats.org/officeDocument/2006/relationships/hyperlink"/><Relationship Id="rId4424" Target="https://www.winddle.com/public/redirect?url=/contacts/8001" TargetMode="External" Type="http://schemas.openxmlformats.org/officeDocument/2006/relationships/hyperlink"/><Relationship Id="rId4425" Target="https://www.winddle.com/public/redirect?url=/contacts/8014" TargetMode="External" Type="http://schemas.openxmlformats.org/officeDocument/2006/relationships/hyperlink"/><Relationship Id="rId4426" Target="https://www.winddle.com/public/redirect?url=/shipments/94639" TargetMode="External" Type="http://schemas.openxmlformats.org/officeDocument/2006/relationships/hyperlink"/><Relationship Id="rId4427" Target="https://www.winddle.com/public/redirect?url=/contacts/8002" TargetMode="External" Type="http://schemas.openxmlformats.org/officeDocument/2006/relationships/hyperlink"/><Relationship Id="rId4428" Target="https://www.winddle.com/public/redirect?url=/contacts/8014" TargetMode="External" Type="http://schemas.openxmlformats.org/officeDocument/2006/relationships/hyperlink"/><Relationship Id="rId4429" Target="https://www.winddle.com/public/redirect?url=/shipments/94021" TargetMode="External" Type="http://schemas.openxmlformats.org/officeDocument/2006/relationships/hyperlink"/><Relationship Id="rId443" Target="https://www.winddle.com/public/redirect?url=/contacts/8002" TargetMode="External" Type="http://schemas.openxmlformats.org/officeDocument/2006/relationships/hyperlink"/><Relationship Id="rId4430" Target="https://www.winddle.com/public/redirect?url=/contacts/8002" TargetMode="External" Type="http://schemas.openxmlformats.org/officeDocument/2006/relationships/hyperlink"/><Relationship Id="rId4431" Target="https://www.winddle.com/public/redirect?url=/contacts/8014" TargetMode="External" Type="http://schemas.openxmlformats.org/officeDocument/2006/relationships/hyperlink"/><Relationship Id="rId4432" Target="https://www.winddle.com/public/redirect?url=/shipments/94882" TargetMode="External" Type="http://schemas.openxmlformats.org/officeDocument/2006/relationships/hyperlink"/><Relationship Id="rId4433" Target="https://www.winddle.com/public/redirect?url=/contacts/8001" TargetMode="External" Type="http://schemas.openxmlformats.org/officeDocument/2006/relationships/hyperlink"/><Relationship Id="rId4434" Target="https://www.winddle.com/public/redirect?url=/contacts/8014" TargetMode="External" Type="http://schemas.openxmlformats.org/officeDocument/2006/relationships/hyperlink"/><Relationship Id="rId4435" Target="https://www.winddle.com/public/redirect?url=/shipments/94157" TargetMode="External" Type="http://schemas.openxmlformats.org/officeDocument/2006/relationships/hyperlink"/><Relationship Id="rId4436" Target="https://www.winddle.com/public/redirect?url=/contacts/8002" TargetMode="External" Type="http://schemas.openxmlformats.org/officeDocument/2006/relationships/hyperlink"/><Relationship Id="rId4437" Target="https://www.winddle.com/public/redirect?url=/contacts/8014" TargetMode="External" Type="http://schemas.openxmlformats.org/officeDocument/2006/relationships/hyperlink"/><Relationship Id="rId4438" Target="https://www.winddle.com/public/redirect?url=/shipments/93993" TargetMode="External" Type="http://schemas.openxmlformats.org/officeDocument/2006/relationships/hyperlink"/><Relationship Id="rId4439" Target="https://www.winddle.com/public/redirect?url=/contacts/8002" TargetMode="External" Type="http://schemas.openxmlformats.org/officeDocument/2006/relationships/hyperlink"/><Relationship Id="rId444" Target="https://www.winddle.com/public/redirect?url=/contacts/8014" TargetMode="External" Type="http://schemas.openxmlformats.org/officeDocument/2006/relationships/hyperlink"/><Relationship Id="rId4440" Target="https://www.winddle.com/public/redirect?url=/contacts/8014" TargetMode="External" Type="http://schemas.openxmlformats.org/officeDocument/2006/relationships/hyperlink"/><Relationship Id="rId4441" Target="https://www.winddle.com/public/redirect?url=/shipments/92427" TargetMode="External" Type="http://schemas.openxmlformats.org/officeDocument/2006/relationships/hyperlink"/><Relationship Id="rId4442" Target="https://www.winddle.com/public/redirect?url=/contacts/8002" TargetMode="External" Type="http://schemas.openxmlformats.org/officeDocument/2006/relationships/hyperlink"/><Relationship Id="rId4443" Target="https://www.winddle.com/public/redirect?url=/contacts/8014" TargetMode="External" Type="http://schemas.openxmlformats.org/officeDocument/2006/relationships/hyperlink"/><Relationship Id="rId4444" Target="https://www.winddle.com/public/redirect?url=/shipments/92631" TargetMode="External" Type="http://schemas.openxmlformats.org/officeDocument/2006/relationships/hyperlink"/><Relationship Id="rId4445" Target="https://www.winddle.com/public/redirect?url=/contacts/8001" TargetMode="External" Type="http://schemas.openxmlformats.org/officeDocument/2006/relationships/hyperlink"/><Relationship Id="rId4446" Target="https://www.winddle.com/public/redirect?url=/contacts/8014" TargetMode="External" Type="http://schemas.openxmlformats.org/officeDocument/2006/relationships/hyperlink"/><Relationship Id="rId4447" Target="https://www.winddle.com/public/redirect?url=/shipments/91388" TargetMode="External" Type="http://schemas.openxmlformats.org/officeDocument/2006/relationships/hyperlink"/><Relationship Id="rId4448" Target="https://www.winddle.com/public/redirect?url=/contacts/8001" TargetMode="External" Type="http://schemas.openxmlformats.org/officeDocument/2006/relationships/hyperlink"/><Relationship Id="rId4449" Target="https://www.winddle.com/public/redirect?url=/contacts/8014" TargetMode="External" Type="http://schemas.openxmlformats.org/officeDocument/2006/relationships/hyperlink"/><Relationship Id="rId445" Target="https://www.winddle.com/public/redirect?url=/shipments/90454" TargetMode="External" Type="http://schemas.openxmlformats.org/officeDocument/2006/relationships/hyperlink"/><Relationship Id="rId4450" Target="https://www.winddle.com/public/redirect?url=/shipments/93677" TargetMode="External" Type="http://schemas.openxmlformats.org/officeDocument/2006/relationships/hyperlink"/><Relationship Id="rId4451" Target="https://www.winddle.com/public/redirect?url=/contacts/8002" TargetMode="External" Type="http://schemas.openxmlformats.org/officeDocument/2006/relationships/hyperlink"/><Relationship Id="rId4452" Target="https://www.winddle.com/public/redirect?url=/contacts/8014" TargetMode="External" Type="http://schemas.openxmlformats.org/officeDocument/2006/relationships/hyperlink"/><Relationship Id="rId4453" Target="https://www.winddle.com/public/redirect?url=/shipments/94048" TargetMode="External" Type="http://schemas.openxmlformats.org/officeDocument/2006/relationships/hyperlink"/><Relationship Id="rId4454" Target="https://www.winddle.com/public/redirect?url=/contacts/8001" TargetMode="External" Type="http://schemas.openxmlformats.org/officeDocument/2006/relationships/hyperlink"/><Relationship Id="rId4455" Target="https://www.winddle.com/public/redirect?url=/contacts/8014" TargetMode="External" Type="http://schemas.openxmlformats.org/officeDocument/2006/relationships/hyperlink"/><Relationship Id="rId4456" Target="https://www.winddle.com/public/redirect?url=/shipments/93308" TargetMode="External" Type="http://schemas.openxmlformats.org/officeDocument/2006/relationships/hyperlink"/><Relationship Id="rId4457" Target="https://www.winddle.com/public/redirect?url=/contacts/8002" TargetMode="External" Type="http://schemas.openxmlformats.org/officeDocument/2006/relationships/hyperlink"/><Relationship Id="rId4458" Target="https://www.winddle.com/public/redirect?url=/contacts/8014" TargetMode="External" Type="http://schemas.openxmlformats.org/officeDocument/2006/relationships/hyperlink"/><Relationship Id="rId4459" Target="https://www.winddle.com/public/redirect?url=/shipments/94038" TargetMode="External" Type="http://schemas.openxmlformats.org/officeDocument/2006/relationships/hyperlink"/><Relationship Id="rId446" Target="https://www.winddle.com/public/redirect?url=/contacts/8001" TargetMode="External" Type="http://schemas.openxmlformats.org/officeDocument/2006/relationships/hyperlink"/><Relationship Id="rId4460" Target="https://www.winddle.com/public/redirect?url=/contacts/8001" TargetMode="External" Type="http://schemas.openxmlformats.org/officeDocument/2006/relationships/hyperlink"/><Relationship Id="rId4461" Target="https://www.winddle.com/public/redirect?url=/contacts/8014" TargetMode="External" Type="http://schemas.openxmlformats.org/officeDocument/2006/relationships/hyperlink"/><Relationship Id="rId4462" Target="https://www.winddle.com/public/redirect?url=/shipments/93646" TargetMode="External" Type="http://schemas.openxmlformats.org/officeDocument/2006/relationships/hyperlink"/><Relationship Id="rId4463" Target="https://www.winddle.com/public/redirect?url=/contacts/8002" TargetMode="External" Type="http://schemas.openxmlformats.org/officeDocument/2006/relationships/hyperlink"/><Relationship Id="rId4464" Target="https://www.winddle.com/public/redirect?url=/contacts/8014" TargetMode="External" Type="http://schemas.openxmlformats.org/officeDocument/2006/relationships/hyperlink"/><Relationship Id="rId4465" Target="https://www.winddle.com/public/redirect?url=/shipments/94051" TargetMode="External" Type="http://schemas.openxmlformats.org/officeDocument/2006/relationships/hyperlink"/><Relationship Id="rId4466" Target="https://www.winddle.com/public/redirect?url=/contacts/8001" TargetMode="External" Type="http://schemas.openxmlformats.org/officeDocument/2006/relationships/hyperlink"/><Relationship Id="rId4467" Target="https://www.winddle.com/public/redirect?url=/contacts/8014" TargetMode="External" Type="http://schemas.openxmlformats.org/officeDocument/2006/relationships/hyperlink"/><Relationship Id="rId4468" Target="https://www.winddle.com/public/redirect?url=/shipments/93597" TargetMode="External" Type="http://schemas.openxmlformats.org/officeDocument/2006/relationships/hyperlink"/><Relationship Id="rId4469" Target="https://www.winddle.com/public/redirect?url=/contacts/8002" TargetMode="External" Type="http://schemas.openxmlformats.org/officeDocument/2006/relationships/hyperlink"/><Relationship Id="rId447" Target="https://www.winddle.com/public/redirect?url=/contacts/8014" TargetMode="External" Type="http://schemas.openxmlformats.org/officeDocument/2006/relationships/hyperlink"/><Relationship Id="rId4470" Target="https://www.winddle.com/public/redirect?url=/contacts/8014" TargetMode="External" Type="http://schemas.openxmlformats.org/officeDocument/2006/relationships/hyperlink"/><Relationship Id="rId4471" Target="https://www.winddle.com/public/redirect?url=/shipments/93555" TargetMode="External" Type="http://schemas.openxmlformats.org/officeDocument/2006/relationships/hyperlink"/><Relationship Id="rId4472" Target="https://www.winddle.com/public/redirect?url=/contacts/8002" TargetMode="External" Type="http://schemas.openxmlformats.org/officeDocument/2006/relationships/hyperlink"/><Relationship Id="rId4473" Target="https://www.winddle.com/public/redirect?url=/contacts/8014" TargetMode="External" Type="http://schemas.openxmlformats.org/officeDocument/2006/relationships/hyperlink"/><Relationship Id="rId4474" Target="https://www.winddle.com/public/redirect?url=/shipments/94485" TargetMode="External" Type="http://schemas.openxmlformats.org/officeDocument/2006/relationships/hyperlink"/><Relationship Id="rId4475" Target="https://www.winddle.com/public/redirect?url=/contacts/8002" TargetMode="External" Type="http://schemas.openxmlformats.org/officeDocument/2006/relationships/hyperlink"/><Relationship Id="rId4476" Target="https://www.winddle.com/public/redirect?url=/contacts/8014" TargetMode="External" Type="http://schemas.openxmlformats.org/officeDocument/2006/relationships/hyperlink"/><Relationship Id="rId4477" Target="https://www.winddle.com/public/redirect?url=/shipments/94741" TargetMode="External" Type="http://schemas.openxmlformats.org/officeDocument/2006/relationships/hyperlink"/><Relationship Id="rId4478" Target="https://www.winddle.com/public/redirect?url=/contacts/8001" TargetMode="External" Type="http://schemas.openxmlformats.org/officeDocument/2006/relationships/hyperlink"/><Relationship Id="rId4479" Target="https://www.winddle.com/public/redirect?url=/contacts/8014" TargetMode="External" Type="http://schemas.openxmlformats.org/officeDocument/2006/relationships/hyperlink"/><Relationship Id="rId448" Target="https://www.winddle.com/public/redirect?url=/shipments/94042" TargetMode="External" Type="http://schemas.openxmlformats.org/officeDocument/2006/relationships/hyperlink"/><Relationship Id="rId4480" Target="https://www.winddle.com/public/redirect?url=/shipments/92143" TargetMode="External" Type="http://schemas.openxmlformats.org/officeDocument/2006/relationships/hyperlink"/><Relationship Id="rId4481" Target="https://www.winddle.com/public/redirect?url=/contacts/8002" TargetMode="External" Type="http://schemas.openxmlformats.org/officeDocument/2006/relationships/hyperlink"/><Relationship Id="rId4482" Target="https://www.winddle.com/public/redirect?url=/contacts/8014" TargetMode="External" Type="http://schemas.openxmlformats.org/officeDocument/2006/relationships/hyperlink"/><Relationship Id="rId4483" Target="https://www.winddle.com/public/redirect?url=/shipments/92001" TargetMode="External" Type="http://schemas.openxmlformats.org/officeDocument/2006/relationships/hyperlink"/><Relationship Id="rId4484" Target="https://www.winddle.com/public/redirect?url=/contacts/8001" TargetMode="External" Type="http://schemas.openxmlformats.org/officeDocument/2006/relationships/hyperlink"/><Relationship Id="rId4485" Target="https://www.winddle.com/public/redirect?url=/contacts/8015" TargetMode="External" Type="http://schemas.openxmlformats.org/officeDocument/2006/relationships/hyperlink"/><Relationship Id="rId4486" Target="https://www.winddle.com/public/redirect?url=/shipments/92941" TargetMode="External" Type="http://schemas.openxmlformats.org/officeDocument/2006/relationships/hyperlink"/><Relationship Id="rId4487" Target="https://www.winddle.com/public/redirect?url=/contacts/8002" TargetMode="External" Type="http://schemas.openxmlformats.org/officeDocument/2006/relationships/hyperlink"/><Relationship Id="rId4488" Target="https://www.winddle.com/public/redirect?url=/contacts/8014" TargetMode="External" Type="http://schemas.openxmlformats.org/officeDocument/2006/relationships/hyperlink"/><Relationship Id="rId4489" Target="https://www.winddle.com/public/redirect?url=/shipments/90937" TargetMode="External" Type="http://schemas.openxmlformats.org/officeDocument/2006/relationships/hyperlink"/><Relationship Id="rId449" Target="https://www.winddle.com/public/redirect?url=/contacts/8001" TargetMode="External" Type="http://schemas.openxmlformats.org/officeDocument/2006/relationships/hyperlink"/><Relationship Id="rId4490" Target="https://www.winddle.com/public/redirect?url=/contacts/8001" TargetMode="External" Type="http://schemas.openxmlformats.org/officeDocument/2006/relationships/hyperlink"/><Relationship Id="rId4491" Target="https://www.winddle.com/public/redirect?url=/contacts/8015" TargetMode="External" Type="http://schemas.openxmlformats.org/officeDocument/2006/relationships/hyperlink"/><Relationship Id="rId4492" Target="https://www.winddle.com/public/redirect?url=/shipments/89761" TargetMode="External" Type="http://schemas.openxmlformats.org/officeDocument/2006/relationships/hyperlink"/><Relationship Id="rId4493" Target="https://www.winddle.com/public/redirect?url=/contacts/8001" TargetMode="External" Type="http://schemas.openxmlformats.org/officeDocument/2006/relationships/hyperlink"/><Relationship Id="rId4494" Target="https://www.winddle.com/public/redirect?url=/contacts/8015" TargetMode="External" Type="http://schemas.openxmlformats.org/officeDocument/2006/relationships/hyperlink"/><Relationship Id="rId4495" Target="https://www.winddle.com/public/redirect?url=/shipments/93585" TargetMode="External" Type="http://schemas.openxmlformats.org/officeDocument/2006/relationships/hyperlink"/><Relationship Id="rId4496" Target="https://www.winddle.com/public/redirect?url=/contacts/8002" TargetMode="External" Type="http://schemas.openxmlformats.org/officeDocument/2006/relationships/hyperlink"/><Relationship Id="rId4497" Target="https://www.winddle.com/public/redirect?url=/contacts/8014" TargetMode="External" Type="http://schemas.openxmlformats.org/officeDocument/2006/relationships/hyperlink"/><Relationship Id="rId4498" Target="https://www.winddle.com/public/redirect?url=/shipments/91351" TargetMode="External" Type="http://schemas.openxmlformats.org/officeDocument/2006/relationships/hyperlink"/><Relationship Id="rId4499" Target="https://www.winddle.com/public/redirect?url=/contacts/8001" TargetMode="External" Type="http://schemas.openxmlformats.org/officeDocument/2006/relationships/hyperlink"/><Relationship Id="rId45" Target="https://www.winddle.com/public/redirect?url=/contacts/8014" TargetMode="External" Type="http://schemas.openxmlformats.org/officeDocument/2006/relationships/hyperlink"/><Relationship Id="rId450" Target="https://www.winddle.com/public/redirect?url=/contacts/8014" TargetMode="External" Type="http://schemas.openxmlformats.org/officeDocument/2006/relationships/hyperlink"/><Relationship Id="rId4500" Target="https://www.winddle.com/public/redirect?url=/contacts/8014" TargetMode="External" Type="http://schemas.openxmlformats.org/officeDocument/2006/relationships/hyperlink"/><Relationship Id="rId4501" Target="https://www.winddle.com/public/redirect?url=/shipments/90672" TargetMode="External" Type="http://schemas.openxmlformats.org/officeDocument/2006/relationships/hyperlink"/><Relationship Id="rId4502" Target="https://www.winddle.com/public/redirect?url=/contacts/8001" TargetMode="External" Type="http://schemas.openxmlformats.org/officeDocument/2006/relationships/hyperlink"/><Relationship Id="rId4503" Target="https://www.winddle.com/public/redirect?url=/contacts/8014" TargetMode="External" Type="http://schemas.openxmlformats.org/officeDocument/2006/relationships/hyperlink"/><Relationship Id="rId4504" Target="https://www.winddle.com/public/redirect?url=/shipments/92678" TargetMode="External" Type="http://schemas.openxmlformats.org/officeDocument/2006/relationships/hyperlink"/><Relationship Id="rId4505" Target="https://www.winddle.com/public/redirect?url=/contacts/8002" TargetMode="External" Type="http://schemas.openxmlformats.org/officeDocument/2006/relationships/hyperlink"/><Relationship Id="rId4506" Target="https://www.winddle.com/public/redirect?url=/contacts/8014" TargetMode="External" Type="http://schemas.openxmlformats.org/officeDocument/2006/relationships/hyperlink"/><Relationship Id="rId4507" Target="https://www.winddle.com/public/redirect?url=/shipments/93305" TargetMode="External" Type="http://schemas.openxmlformats.org/officeDocument/2006/relationships/hyperlink"/><Relationship Id="rId4508" Target="https://www.winddle.com/public/redirect?url=/contacts/8002" TargetMode="External" Type="http://schemas.openxmlformats.org/officeDocument/2006/relationships/hyperlink"/><Relationship Id="rId4509" Target="https://www.winddle.com/public/redirect?url=/contacts/8014" TargetMode="External" Type="http://schemas.openxmlformats.org/officeDocument/2006/relationships/hyperlink"/><Relationship Id="rId451" Target="https://www.winddle.com/public/redirect?url=/shipments/92285" TargetMode="External" Type="http://schemas.openxmlformats.org/officeDocument/2006/relationships/hyperlink"/><Relationship Id="rId4510" Target="https://www.winddle.com/public/redirect?url=/shipments/94047" TargetMode="External" Type="http://schemas.openxmlformats.org/officeDocument/2006/relationships/hyperlink"/><Relationship Id="rId4511" Target="https://www.winddle.com/public/redirect?url=/contacts/8001" TargetMode="External" Type="http://schemas.openxmlformats.org/officeDocument/2006/relationships/hyperlink"/><Relationship Id="rId4512" Target="https://www.winddle.com/public/redirect?url=/contacts/8014" TargetMode="External" Type="http://schemas.openxmlformats.org/officeDocument/2006/relationships/hyperlink"/><Relationship Id="rId4513" Target="https://www.winddle.com/public/redirect?url=/shipments/94209" TargetMode="External" Type="http://schemas.openxmlformats.org/officeDocument/2006/relationships/hyperlink"/><Relationship Id="rId4514" Target="https://www.winddle.com/public/redirect?url=/contacts/8001" TargetMode="External" Type="http://schemas.openxmlformats.org/officeDocument/2006/relationships/hyperlink"/><Relationship Id="rId4515" Target="https://www.winddle.com/public/redirect?url=/contacts/8014" TargetMode="External" Type="http://schemas.openxmlformats.org/officeDocument/2006/relationships/hyperlink"/><Relationship Id="rId4516" Target="https://www.winddle.com/public/redirect?url=/shipments/92359" TargetMode="External" Type="http://schemas.openxmlformats.org/officeDocument/2006/relationships/hyperlink"/><Relationship Id="rId4517" Target="https://www.winddle.com/public/redirect?url=/contacts/8002" TargetMode="External" Type="http://schemas.openxmlformats.org/officeDocument/2006/relationships/hyperlink"/><Relationship Id="rId4518" Target="https://www.winddle.com/public/redirect?url=/contacts/8014" TargetMode="External" Type="http://schemas.openxmlformats.org/officeDocument/2006/relationships/hyperlink"/><Relationship Id="rId4519" Target="https://www.winddle.com/public/redirect?url=/shipments/90435" TargetMode="External" Type="http://schemas.openxmlformats.org/officeDocument/2006/relationships/hyperlink"/><Relationship Id="rId452" Target="https://www.winddle.com/public/redirect?url=/contacts/8002" TargetMode="External" Type="http://schemas.openxmlformats.org/officeDocument/2006/relationships/hyperlink"/><Relationship Id="rId4520" Target="https://www.winddle.com/public/redirect?url=/contacts/8002" TargetMode="External" Type="http://schemas.openxmlformats.org/officeDocument/2006/relationships/hyperlink"/><Relationship Id="rId4521" Target="https://www.winddle.com/public/redirect?url=/contacts/8014" TargetMode="External" Type="http://schemas.openxmlformats.org/officeDocument/2006/relationships/hyperlink"/><Relationship Id="rId4522" Target="https://www.winddle.com/public/redirect?url=/shipments/94214" TargetMode="External" Type="http://schemas.openxmlformats.org/officeDocument/2006/relationships/hyperlink"/><Relationship Id="rId4523" Target="https://www.winddle.com/public/redirect?url=/contacts/8001" TargetMode="External" Type="http://schemas.openxmlformats.org/officeDocument/2006/relationships/hyperlink"/><Relationship Id="rId4524" Target="https://www.winddle.com/public/redirect?url=/contacts/8015" TargetMode="External" Type="http://schemas.openxmlformats.org/officeDocument/2006/relationships/hyperlink"/><Relationship Id="rId4525" Target="https://www.winddle.com/public/redirect?url=/shipments/91669" TargetMode="External" Type="http://schemas.openxmlformats.org/officeDocument/2006/relationships/hyperlink"/><Relationship Id="rId4526" Target="https://www.winddle.com/public/redirect?url=/contacts/8001" TargetMode="External" Type="http://schemas.openxmlformats.org/officeDocument/2006/relationships/hyperlink"/><Relationship Id="rId4527" Target="https://www.winddle.com/public/redirect?url=/contacts/8015" TargetMode="External" Type="http://schemas.openxmlformats.org/officeDocument/2006/relationships/hyperlink"/><Relationship Id="rId4528" Target="https://www.winddle.com/public/redirect?url=/shipments/90414" TargetMode="External" Type="http://schemas.openxmlformats.org/officeDocument/2006/relationships/hyperlink"/><Relationship Id="rId4529" Target="https://www.winddle.com/public/redirect?url=/contacts/8001" TargetMode="External" Type="http://schemas.openxmlformats.org/officeDocument/2006/relationships/hyperlink"/><Relationship Id="rId453" Target="https://www.winddle.com/public/redirect?url=/contacts/8014" TargetMode="External" Type="http://schemas.openxmlformats.org/officeDocument/2006/relationships/hyperlink"/><Relationship Id="rId4530" Target="https://www.winddle.com/public/redirect?url=/contacts/8015" TargetMode="External" Type="http://schemas.openxmlformats.org/officeDocument/2006/relationships/hyperlink"/><Relationship Id="rId4531" Target="https://www.winddle.com/public/redirect?url=/shipments/89961" TargetMode="External" Type="http://schemas.openxmlformats.org/officeDocument/2006/relationships/hyperlink"/><Relationship Id="rId4532" Target="https://www.winddle.com/public/redirect?url=/contacts/8001" TargetMode="External" Type="http://schemas.openxmlformats.org/officeDocument/2006/relationships/hyperlink"/><Relationship Id="rId4533" Target="https://www.winddle.com/public/redirect?url=/contacts/8015" TargetMode="External" Type="http://schemas.openxmlformats.org/officeDocument/2006/relationships/hyperlink"/><Relationship Id="rId4534" Target="https://www.winddle.com/public/redirect?url=/shipments/89581" TargetMode="External" Type="http://schemas.openxmlformats.org/officeDocument/2006/relationships/hyperlink"/><Relationship Id="rId4535" Target="https://www.winddle.com/public/redirect?url=/contacts/8001" TargetMode="External" Type="http://schemas.openxmlformats.org/officeDocument/2006/relationships/hyperlink"/><Relationship Id="rId4536" Target="https://www.winddle.com/public/redirect?url=/contacts/8015" TargetMode="External" Type="http://schemas.openxmlformats.org/officeDocument/2006/relationships/hyperlink"/><Relationship Id="rId4537" Target="https://www.winddle.com/public/redirect?url=/shipments/90880" TargetMode="External" Type="http://schemas.openxmlformats.org/officeDocument/2006/relationships/hyperlink"/><Relationship Id="rId4538" Target="https://www.winddle.com/public/redirect?url=/contacts/8001" TargetMode="External" Type="http://schemas.openxmlformats.org/officeDocument/2006/relationships/hyperlink"/><Relationship Id="rId4539" Target="https://www.winddle.com/public/redirect?url=/contacts/8015" TargetMode="External" Type="http://schemas.openxmlformats.org/officeDocument/2006/relationships/hyperlink"/><Relationship Id="rId454" Target="https://www.winddle.com/public/redirect?url=/shipments/94150" TargetMode="External" Type="http://schemas.openxmlformats.org/officeDocument/2006/relationships/hyperlink"/><Relationship Id="rId4540" Target="https://www.winddle.com/public/redirect?url=/shipments/91185" TargetMode="External" Type="http://schemas.openxmlformats.org/officeDocument/2006/relationships/hyperlink"/><Relationship Id="rId4541" Target="https://www.winddle.com/public/redirect?url=/contacts/8001" TargetMode="External" Type="http://schemas.openxmlformats.org/officeDocument/2006/relationships/hyperlink"/><Relationship Id="rId4542" Target="https://www.winddle.com/public/redirect?url=/contacts/8014" TargetMode="External" Type="http://schemas.openxmlformats.org/officeDocument/2006/relationships/hyperlink"/><Relationship Id="rId4543" Target="https://www.winddle.com/public/redirect?url=/shipments/94731" TargetMode="External" Type="http://schemas.openxmlformats.org/officeDocument/2006/relationships/hyperlink"/><Relationship Id="rId4544" Target="https://www.winddle.com/public/redirect?url=/contacts/8001" TargetMode="External" Type="http://schemas.openxmlformats.org/officeDocument/2006/relationships/hyperlink"/><Relationship Id="rId4545" Target="https://www.winddle.com/public/redirect?url=/contacts/8014" TargetMode="External" Type="http://schemas.openxmlformats.org/officeDocument/2006/relationships/hyperlink"/><Relationship Id="rId4546" Target="https://www.winddle.com/public/redirect?url=/shipments/94597" TargetMode="External" Type="http://schemas.openxmlformats.org/officeDocument/2006/relationships/hyperlink"/><Relationship Id="rId4547" Target="https://www.winddle.com/public/redirect?url=/contacts/8001" TargetMode="External" Type="http://schemas.openxmlformats.org/officeDocument/2006/relationships/hyperlink"/><Relationship Id="rId4548" Target="https://www.winddle.com/public/redirect?url=/contacts/8014" TargetMode="External" Type="http://schemas.openxmlformats.org/officeDocument/2006/relationships/hyperlink"/><Relationship Id="rId4549" Target="https://www.winddle.com/public/redirect?url=/shipments/89558" TargetMode="External" Type="http://schemas.openxmlformats.org/officeDocument/2006/relationships/hyperlink"/><Relationship Id="rId455" Target="https://www.winddle.com/public/redirect?url=/contacts/8002" TargetMode="External" Type="http://schemas.openxmlformats.org/officeDocument/2006/relationships/hyperlink"/><Relationship Id="rId4550" Target="https://www.winddle.com/public/redirect?url=/contacts/8002" TargetMode="External" Type="http://schemas.openxmlformats.org/officeDocument/2006/relationships/hyperlink"/><Relationship Id="rId4551" Target="https://www.winddle.com/public/redirect?url=/contacts/8014" TargetMode="External" Type="http://schemas.openxmlformats.org/officeDocument/2006/relationships/hyperlink"/><Relationship Id="rId4552" Target="https://www.winddle.com/public/redirect?url=/shipments/92105" TargetMode="External" Type="http://schemas.openxmlformats.org/officeDocument/2006/relationships/hyperlink"/><Relationship Id="rId4553" Target="https://www.winddle.com/public/redirect?url=/contacts/8002" TargetMode="External" Type="http://schemas.openxmlformats.org/officeDocument/2006/relationships/hyperlink"/><Relationship Id="rId4554" Target="https://www.winddle.com/public/redirect?url=/contacts/8010" TargetMode="External" Type="http://schemas.openxmlformats.org/officeDocument/2006/relationships/hyperlink"/><Relationship Id="rId4555" Target="https://www.winddle.com/public/redirect?url=/shipments/93538" TargetMode="External" Type="http://schemas.openxmlformats.org/officeDocument/2006/relationships/hyperlink"/><Relationship Id="rId4556" Target="https://www.winddle.com/public/redirect?url=/contacts/8002" TargetMode="External" Type="http://schemas.openxmlformats.org/officeDocument/2006/relationships/hyperlink"/><Relationship Id="rId4557" Target="https://www.winddle.com/public/redirect?url=/contacts/8014" TargetMode="External" Type="http://schemas.openxmlformats.org/officeDocument/2006/relationships/hyperlink"/><Relationship Id="rId4558" Target="https://www.winddle.com/public/redirect?url=/shipments/93276" TargetMode="External" Type="http://schemas.openxmlformats.org/officeDocument/2006/relationships/hyperlink"/><Relationship Id="rId4559" Target="https://www.winddle.com/public/redirect?url=/contacts/8002" TargetMode="External" Type="http://schemas.openxmlformats.org/officeDocument/2006/relationships/hyperlink"/><Relationship Id="rId456" Target="https://www.winddle.com/public/redirect?url=/contacts/8014" TargetMode="External" Type="http://schemas.openxmlformats.org/officeDocument/2006/relationships/hyperlink"/><Relationship Id="rId4560" Target="https://www.winddle.com/public/redirect?url=/contacts/8014" TargetMode="External" Type="http://schemas.openxmlformats.org/officeDocument/2006/relationships/hyperlink"/><Relationship Id="rId4561" Target="https://www.winddle.com/public/redirect?url=/shipments/91748" TargetMode="External" Type="http://schemas.openxmlformats.org/officeDocument/2006/relationships/hyperlink"/><Relationship Id="rId4562" Target="https://www.winddle.com/public/redirect?url=/contacts/8002" TargetMode="External" Type="http://schemas.openxmlformats.org/officeDocument/2006/relationships/hyperlink"/><Relationship Id="rId4563" Target="https://www.winddle.com/public/redirect?url=/contacts/8014" TargetMode="External" Type="http://schemas.openxmlformats.org/officeDocument/2006/relationships/hyperlink"/><Relationship Id="rId4564" Target="https://www.winddle.com/public/redirect?url=/shipments/90542" TargetMode="External" Type="http://schemas.openxmlformats.org/officeDocument/2006/relationships/hyperlink"/><Relationship Id="rId4565" Target="https://www.winddle.com/public/redirect?url=/contacts/8002" TargetMode="External" Type="http://schemas.openxmlformats.org/officeDocument/2006/relationships/hyperlink"/><Relationship Id="rId4566" Target="https://www.winddle.com/public/redirect?url=/contacts/8014" TargetMode="External" Type="http://schemas.openxmlformats.org/officeDocument/2006/relationships/hyperlink"/><Relationship Id="rId4567" Target="https://www.winddle.com/public/redirect?url=/shipments/93590" TargetMode="External" Type="http://schemas.openxmlformats.org/officeDocument/2006/relationships/hyperlink"/><Relationship Id="rId4568" Target="https://www.winddle.com/public/redirect?url=/contacts/8002" TargetMode="External" Type="http://schemas.openxmlformats.org/officeDocument/2006/relationships/hyperlink"/><Relationship Id="rId4569" Target="https://www.winddle.com/public/redirect?url=/contacts/8014" TargetMode="External" Type="http://schemas.openxmlformats.org/officeDocument/2006/relationships/hyperlink"/><Relationship Id="rId457" Target="https://www.winddle.com/public/redirect?url=/shipments/91819" TargetMode="External" Type="http://schemas.openxmlformats.org/officeDocument/2006/relationships/hyperlink"/><Relationship Id="rId4570" Target="https://www.winddle.com/public/redirect?url=/shipments/89102" TargetMode="External" Type="http://schemas.openxmlformats.org/officeDocument/2006/relationships/hyperlink"/><Relationship Id="rId4571" Target="https://www.winddle.com/public/redirect?url=/contacts/8001" TargetMode="External" Type="http://schemas.openxmlformats.org/officeDocument/2006/relationships/hyperlink"/><Relationship Id="rId4572" Target="https://www.winddle.com/public/redirect?url=/contacts/8015" TargetMode="External" Type="http://schemas.openxmlformats.org/officeDocument/2006/relationships/hyperlink"/><Relationship Id="rId4573" Target="https://www.winddle.com/public/redirect?url=/shipments/94480" TargetMode="External" Type="http://schemas.openxmlformats.org/officeDocument/2006/relationships/hyperlink"/><Relationship Id="rId4574" Target="https://www.winddle.com/public/redirect?url=/contacts/8002" TargetMode="External" Type="http://schemas.openxmlformats.org/officeDocument/2006/relationships/hyperlink"/><Relationship Id="rId4575" Target="https://www.winddle.com/public/redirect?url=/contacts/8014" TargetMode="External" Type="http://schemas.openxmlformats.org/officeDocument/2006/relationships/hyperlink"/><Relationship Id="rId4576" Target="https://www.winddle.com/public/redirect?url=/shipments/93619" TargetMode="External" Type="http://schemas.openxmlformats.org/officeDocument/2006/relationships/hyperlink"/><Relationship Id="rId4577" Target="https://www.winddle.com/public/redirect?url=/contacts/8002" TargetMode="External" Type="http://schemas.openxmlformats.org/officeDocument/2006/relationships/hyperlink"/><Relationship Id="rId4578" Target="https://www.winddle.com/public/redirect?url=/contacts/8014" TargetMode="External" Type="http://schemas.openxmlformats.org/officeDocument/2006/relationships/hyperlink"/><Relationship Id="rId4579" Target="https://www.winddle.com/public/redirect?url=/shipments/92557" TargetMode="External" Type="http://schemas.openxmlformats.org/officeDocument/2006/relationships/hyperlink"/><Relationship Id="rId458" Target="https://www.winddle.com/public/redirect?url=/contacts/8001" TargetMode="External" Type="http://schemas.openxmlformats.org/officeDocument/2006/relationships/hyperlink"/><Relationship Id="rId4580" Target="https://www.winddle.com/public/redirect?url=/contacts/8002" TargetMode="External" Type="http://schemas.openxmlformats.org/officeDocument/2006/relationships/hyperlink"/><Relationship Id="rId4581" Target="https://www.winddle.com/public/redirect?url=/contacts/8014" TargetMode="External" Type="http://schemas.openxmlformats.org/officeDocument/2006/relationships/hyperlink"/><Relationship Id="rId4582" Target="https://www.winddle.com/public/redirect?url=/shipments/91465" TargetMode="External" Type="http://schemas.openxmlformats.org/officeDocument/2006/relationships/hyperlink"/><Relationship Id="rId4583" Target="https://www.winddle.com/public/redirect?url=/contacts/8002" TargetMode="External" Type="http://schemas.openxmlformats.org/officeDocument/2006/relationships/hyperlink"/><Relationship Id="rId4584" Target="https://www.winddle.com/public/redirect?url=/contacts/8014" TargetMode="External" Type="http://schemas.openxmlformats.org/officeDocument/2006/relationships/hyperlink"/><Relationship Id="rId4585" Target="https://www.winddle.com/public/redirect?url=/shipments/93240" TargetMode="External" Type="http://schemas.openxmlformats.org/officeDocument/2006/relationships/hyperlink"/><Relationship Id="rId4586" Target="https://www.winddle.com/public/redirect?url=/contacts/8001" TargetMode="External" Type="http://schemas.openxmlformats.org/officeDocument/2006/relationships/hyperlink"/><Relationship Id="rId4587" Target="https://www.winddle.com/public/redirect?url=/contacts/8014" TargetMode="External" Type="http://schemas.openxmlformats.org/officeDocument/2006/relationships/hyperlink"/><Relationship Id="rId4588" Target="https://www.winddle.com/public/redirect?url=/shipments/90695" TargetMode="External" Type="http://schemas.openxmlformats.org/officeDocument/2006/relationships/hyperlink"/><Relationship Id="rId4589" Target="https://www.winddle.com/public/redirect?url=/contacts/8002" TargetMode="External" Type="http://schemas.openxmlformats.org/officeDocument/2006/relationships/hyperlink"/><Relationship Id="rId459" Target="https://www.winddle.com/public/redirect?url=/contacts/8014" TargetMode="External" Type="http://schemas.openxmlformats.org/officeDocument/2006/relationships/hyperlink"/><Relationship Id="rId4590" Target="https://www.winddle.com/public/redirect?url=/contacts/8014" TargetMode="External" Type="http://schemas.openxmlformats.org/officeDocument/2006/relationships/hyperlink"/><Relationship Id="rId4591" Target="https://www.winddle.com/public/redirect?url=/shipments/94810" TargetMode="External" Type="http://schemas.openxmlformats.org/officeDocument/2006/relationships/hyperlink"/><Relationship Id="rId4592" Target="https://www.winddle.com/public/redirect?url=/contacts/8002" TargetMode="External" Type="http://schemas.openxmlformats.org/officeDocument/2006/relationships/hyperlink"/><Relationship Id="rId4593" Target="https://www.winddle.com/public/redirect?url=/contacts/8014" TargetMode="External" Type="http://schemas.openxmlformats.org/officeDocument/2006/relationships/hyperlink"/><Relationship Id="rId4594" Target="https://www.winddle.com/public/redirect?url=/shipments/92385" TargetMode="External" Type="http://schemas.openxmlformats.org/officeDocument/2006/relationships/hyperlink"/><Relationship Id="rId4595" Target="https://www.winddle.com/public/redirect?url=/contacts/8002" TargetMode="External" Type="http://schemas.openxmlformats.org/officeDocument/2006/relationships/hyperlink"/><Relationship Id="rId4596" Target="https://www.winddle.com/public/redirect?url=/contacts/8014" TargetMode="External" Type="http://schemas.openxmlformats.org/officeDocument/2006/relationships/hyperlink"/><Relationship Id="rId4597" Target="https://www.winddle.com/public/redirect?url=/shipments/93572" TargetMode="External" Type="http://schemas.openxmlformats.org/officeDocument/2006/relationships/hyperlink"/><Relationship Id="rId4598" Target="https://www.winddle.com/public/redirect?url=/contacts/8002" TargetMode="External" Type="http://schemas.openxmlformats.org/officeDocument/2006/relationships/hyperlink"/><Relationship Id="rId4599" Target="https://www.winddle.com/public/redirect?url=/contacts/8014" TargetMode="External" Type="http://schemas.openxmlformats.org/officeDocument/2006/relationships/hyperlink"/><Relationship Id="rId46" Target="https://www.winddle.com/public/redirect?url=/shipments/91022" TargetMode="External" Type="http://schemas.openxmlformats.org/officeDocument/2006/relationships/hyperlink"/><Relationship Id="rId460" Target="https://www.winddle.com/public/redirect?url=/shipments/94245" TargetMode="External" Type="http://schemas.openxmlformats.org/officeDocument/2006/relationships/hyperlink"/><Relationship Id="rId4600" Target="https://www.winddle.com/public/redirect?url=/shipments/90786" TargetMode="External" Type="http://schemas.openxmlformats.org/officeDocument/2006/relationships/hyperlink"/><Relationship Id="rId4601" Target="https://www.winddle.com/public/redirect?url=/contacts/8002" TargetMode="External" Type="http://schemas.openxmlformats.org/officeDocument/2006/relationships/hyperlink"/><Relationship Id="rId4602" Target="https://www.winddle.com/public/redirect?url=/contacts/8014" TargetMode="External" Type="http://schemas.openxmlformats.org/officeDocument/2006/relationships/hyperlink"/><Relationship Id="rId4603" Target="https://www.winddle.com/public/redirect?url=/shipments/93727" TargetMode="External" Type="http://schemas.openxmlformats.org/officeDocument/2006/relationships/hyperlink"/><Relationship Id="rId4604" Target="https://www.winddle.com/public/redirect?url=/contacts/8001" TargetMode="External" Type="http://schemas.openxmlformats.org/officeDocument/2006/relationships/hyperlink"/><Relationship Id="rId4605" Target="https://www.winddle.com/public/redirect?url=/contacts/8014" TargetMode="External" Type="http://schemas.openxmlformats.org/officeDocument/2006/relationships/hyperlink"/><Relationship Id="rId4606" Target="https://www.winddle.com/public/redirect?url=/shipments/91008" TargetMode="External" Type="http://schemas.openxmlformats.org/officeDocument/2006/relationships/hyperlink"/><Relationship Id="rId4607" Target="https://www.winddle.com/public/redirect?url=/contacts/8002" TargetMode="External" Type="http://schemas.openxmlformats.org/officeDocument/2006/relationships/hyperlink"/><Relationship Id="rId4608" Target="https://www.winddle.com/public/redirect?url=/contacts/8014" TargetMode="External" Type="http://schemas.openxmlformats.org/officeDocument/2006/relationships/hyperlink"/><Relationship Id="rId4609" Target="https://www.winddle.com/public/redirect?url=/shipments/94693" TargetMode="External" Type="http://schemas.openxmlformats.org/officeDocument/2006/relationships/hyperlink"/><Relationship Id="rId461" Target="https://www.winddle.com/public/redirect?url=/contacts/8001" TargetMode="External" Type="http://schemas.openxmlformats.org/officeDocument/2006/relationships/hyperlink"/><Relationship Id="rId4610" Target="https://www.winddle.com/public/redirect?url=/contacts/8002" TargetMode="External" Type="http://schemas.openxmlformats.org/officeDocument/2006/relationships/hyperlink"/><Relationship Id="rId4611" Target="https://www.winddle.com/public/redirect?url=/contacts/8014" TargetMode="External" Type="http://schemas.openxmlformats.org/officeDocument/2006/relationships/hyperlink"/><Relationship Id="rId4612" Target="https://www.winddle.com/public/redirect?url=/shipments/92936" TargetMode="External" Type="http://schemas.openxmlformats.org/officeDocument/2006/relationships/hyperlink"/><Relationship Id="rId4613" Target="https://www.winddle.com/public/redirect?url=/contacts/8002" TargetMode="External" Type="http://schemas.openxmlformats.org/officeDocument/2006/relationships/hyperlink"/><Relationship Id="rId4614" Target="https://www.winddle.com/public/redirect?url=/contacts/8014" TargetMode="External" Type="http://schemas.openxmlformats.org/officeDocument/2006/relationships/hyperlink"/><Relationship Id="rId4615" Target="https://www.winddle.com/public/redirect?url=/shipments/92517" TargetMode="External" Type="http://schemas.openxmlformats.org/officeDocument/2006/relationships/hyperlink"/><Relationship Id="rId4616" Target="https://www.winddle.com/public/redirect?url=/contacts/8002" TargetMode="External" Type="http://schemas.openxmlformats.org/officeDocument/2006/relationships/hyperlink"/><Relationship Id="rId4617" Target="https://www.winddle.com/public/redirect?url=/contacts/8014" TargetMode="External" Type="http://schemas.openxmlformats.org/officeDocument/2006/relationships/hyperlink"/><Relationship Id="rId4618" Target="https://www.winddle.com/public/redirect?url=/shipments/92929" TargetMode="External" Type="http://schemas.openxmlformats.org/officeDocument/2006/relationships/hyperlink"/><Relationship Id="rId4619" Target="https://www.winddle.com/public/redirect?url=/contacts/8001" TargetMode="External" Type="http://schemas.openxmlformats.org/officeDocument/2006/relationships/hyperlink"/><Relationship Id="rId462" Target="https://www.winddle.com/public/redirect?url=/contacts/8015" TargetMode="External" Type="http://schemas.openxmlformats.org/officeDocument/2006/relationships/hyperlink"/><Relationship Id="rId4620" Target="https://www.winddle.com/public/redirect?url=/contacts/8014" TargetMode="External" Type="http://schemas.openxmlformats.org/officeDocument/2006/relationships/hyperlink"/><Relationship Id="rId4621" Target="https://www.winddle.com/public/redirect?url=/shipments/93599" TargetMode="External" Type="http://schemas.openxmlformats.org/officeDocument/2006/relationships/hyperlink"/><Relationship Id="rId4622" Target="https://www.winddle.com/public/redirect?url=/contacts/8002" TargetMode="External" Type="http://schemas.openxmlformats.org/officeDocument/2006/relationships/hyperlink"/><Relationship Id="rId4623" Target="https://www.winddle.com/public/redirect?url=/contacts/8014" TargetMode="External" Type="http://schemas.openxmlformats.org/officeDocument/2006/relationships/hyperlink"/><Relationship Id="rId4624" Target="https://www.winddle.com/public/redirect?url=/shipments/90464" TargetMode="External" Type="http://schemas.openxmlformats.org/officeDocument/2006/relationships/hyperlink"/><Relationship Id="rId4625" Target="https://www.winddle.com/public/redirect?url=/contacts/8002" TargetMode="External" Type="http://schemas.openxmlformats.org/officeDocument/2006/relationships/hyperlink"/><Relationship Id="rId4626" Target="https://www.winddle.com/public/redirect?url=/contacts/8014" TargetMode="External" Type="http://schemas.openxmlformats.org/officeDocument/2006/relationships/hyperlink"/><Relationship Id="rId4627" Target="https://www.winddle.com/public/redirect?url=/shipments/93265" TargetMode="External" Type="http://schemas.openxmlformats.org/officeDocument/2006/relationships/hyperlink"/><Relationship Id="rId4628" Target="https://www.winddle.com/public/redirect?url=/contacts/8001" TargetMode="External" Type="http://schemas.openxmlformats.org/officeDocument/2006/relationships/hyperlink"/><Relationship Id="rId4629" Target="https://www.winddle.com/public/redirect?url=/contacts/8014" TargetMode="External" Type="http://schemas.openxmlformats.org/officeDocument/2006/relationships/hyperlink"/><Relationship Id="rId463" Target="https://www.winddle.com/public/redirect?url=/shipments/89398" TargetMode="External" Type="http://schemas.openxmlformats.org/officeDocument/2006/relationships/hyperlink"/><Relationship Id="rId4630" Target="https://www.winddle.com/public/redirect?url=/shipments/93586" TargetMode="External" Type="http://schemas.openxmlformats.org/officeDocument/2006/relationships/hyperlink"/><Relationship Id="rId4631" Target="https://www.winddle.com/public/redirect?url=/contacts/8002" TargetMode="External" Type="http://schemas.openxmlformats.org/officeDocument/2006/relationships/hyperlink"/><Relationship Id="rId4632" Target="https://www.winddle.com/public/redirect?url=/contacts/8014" TargetMode="External" Type="http://schemas.openxmlformats.org/officeDocument/2006/relationships/hyperlink"/><Relationship Id="rId4633" Target="https://www.winddle.com/public/redirect?url=/shipments/90080" TargetMode="External" Type="http://schemas.openxmlformats.org/officeDocument/2006/relationships/hyperlink"/><Relationship Id="rId4634" Target="https://www.winddle.com/public/redirect?url=/contacts/8002" TargetMode="External" Type="http://schemas.openxmlformats.org/officeDocument/2006/relationships/hyperlink"/><Relationship Id="rId4635" Target="https://www.winddle.com/public/redirect?url=/contacts/8014" TargetMode="External" Type="http://schemas.openxmlformats.org/officeDocument/2006/relationships/hyperlink"/><Relationship Id="rId4636" Target="https://www.winddle.com/public/redirect?url=/shipments/93841" TargetMode="External" Type="http://schemas.openxmlformats.org/officeDocument/2006/relationships/hyperlink"/><Relationship Id="rId4637" Target="https://www.winddle.com/public/redirect?url=/contacts/8001" TargetMode="External" Type="http://schemas.openxmlformats.org/officeDocument/2006/relationships/hyperlink"/><Relationship Id="rId4638" Target="https://www.winddle.com/public/redirect?url=/contacts/8014" TargetMode="External" Type="http://schemas.openxmlformats.org/officeDocument/2006/relationships/hyperlink"/><Relationship Id="rId4639" Target="https://www.winddle.com/public/redirect?url=/shipments/89663" TargetMode="External" Type="http://schemas.openxmlformats.org/officeDocument/2006/relationships/hyperlink"/><Relationship Id="rId464" Target="https://www.winddle.com/public/redirect?url=/contacts/8001" TargetMode="External" Type="http://schemas.openxmlformats.org/officeDocument/2006/relationships/hyperlink"/><Relationship Id="rId4640" Target="https://www.winddle.com/public/redirect?url=/contacts/8001" TargetMode="External" Type="http://schemas.openxmlformats.org/officeDocument/2006/relationships/hyperlink"/><Relationship Id="rId4641" Target="https://www.winddle.com/public/redirect?url=/contacts/8014" TargetMode="External" Type="http://schemas.openxmlformats.org/officeDocument/2006/relationships/hyperlink"/><Relationship Id="rId4642" Target="https://www.winddle.com/public/redirect?url=/shipments/94637" TargetMode="External" Type="http://schemas.openxmlformats.org/officeDocument/2006/relationships/hyperlink"/><Relationship Id="rId4643" Target="https://www.winddle.com/public/redirect?url=/contacts/8002" TargetMode="External" Type="http://schemas.openxmlformats.org/officeDocument/2006/relationships/hyperlink"/><Relationship Id="rId4644" Target="https://www.winddle.com/public/redirect?url=/contacts/8014" TargetMode="External" Type="http://schemas.openxmlformats.org/officeDocument/2006/relationships/hyperlink"/><Relationship Id="rId4645" Target="https://www.winddle.com/public/redirect?url=/shipments/93304" TargetMode="External" Type="http://schemas.openxmlformats.org/officeDocument/2006/relationships/hyperlink"/><Relationship Id="rId4646" Target="https://www.winddle.com/public/redirect?url=/contacts/8002" TargetMode="External" Type="http://schemas.openxmlformats.org/officeDocument/2006/relationships/hyperlink"/><Relationship Id="rId4647" Target="https://www.winddle.com/public/redirect?url=/contacts/8014" TargetMode="External" Type="http://schemas.openxmlformats.org/officeDocument/2006/relationships/hyperlink"/><Relationship Id="rId4648" Target="https://www.winddle.com/public/redirect?url=/shipments/92785" TargetMode="External" Type="http://schemas.openxmlformats.org/officeDocument/2006/relationships/hyperlink"/><Relationship Id="rId4649" Target="https://www.winddle.com/public/redirect?url=/contacts/8002" TargetMode="External" Type="http://schemas.openxmlformats.org/officeDocument/2006/relationships/hyperlink"/><Relationship Id="rId465" Target="https://www.winddle.com/public/redirect?url=/contacts/8015" TargetMode="External" Type="http://schemas.openxmlformats.org/officeDocument/2006/relationships/hyperlink"/><Relationship Id="rId4650" Target="https://www.winddle.com/public/redirect?url=/contacts/8014" TargetMode="External" Type="http://schemas.openxmlformats.org/officeDocument/2006/relationships/hyperlink"/><Relationship Id="rId4651" Target="https://www.winddle.com/public/redirect?url=/shipments/94279" TargetMode="External" Type="http://schemas.openxmlformats.org/officeDocument/2006/relationships/hyperlink"/><Relationship Id="rId4652" Target="https://www.winddle.com/public/redirect?url=/contacts/8002" TargetMode="External" Type="http://schemas.openxmlformats.org/officeDocument/2006/relationships/hyperlink"/><Relationship Id="rId4653" Target="https://www.winddle.com/public/redirect?url=/contacts/8014" TargetMode="External" Type="http://schemas.openxmlformats.org/officeDocument/2006/relationships/hyperlink"/><Relationship Id="rId4654" Target="https://www.winddle.com/public/redirect?url=/shipments/93818" TargetMode="External" Type="http://schemas.openxmlformats.org/officeDocument/2006/relationships/hyperlink"/><Relationship Id="rId4655" Target="https://www.winddle.com/public/redirect?url=/contacts/8002" TargetMode="External" Type="http://schemas.openxmlformats.org/officeDocument/2006/relationships/hyperlink"/><Relationship Id="rId4656" Target="https://www.winddle.com/public/redirect?url=/contacts/8014" TargetMode="External" Type="http://schemas.openxmlformats.org/officeDocument/2006/relationships/hyperlink"/><Relationship Id="rId4657" Target="https://www.winddle.com/public/redirect?url=/shipments/93299" TargetMode="External" Type="http://schemas.openxmlformats.org/officeDocument/2006/relationships/hyperlink"/><Relationship Id="rId4658" Target="https://www.winddle.com/public/redirect?url=/contacts/8002" TargetMode="External" Type="http://schemas.openxmlformats.org/officeDocument/2006/relationships/hyperlink"/><Relationship Id="rId4659" Target="https://www.winddle.com/public/redirect?url=/contacts/8014" TargetMode="External" Type="http://schemas.openxmlformats.org/officeDocument/2006/relationships/hyperlink"/><Relationship Id="rId466" Target="https://www.winddle.com/public/redirect?url=/shipments/91475" TargetMode="External" Type="http://schemas.openxmlformats.org/officeDocument/2006/relationships/hyperlink"/><Relationship Id="rId4660" Target="https://www.winddle.com/public/redirect?url=/shipments/93343" TargetMode="External" Type="http://schemas.openxmlformats.org/officeDocument/2006/relationships/hyperlink"/><Relationship Id="rId4661" Target="https://www.winddle.com/public/redirect?url=/contacts/8002" TargetMode="External" Type="http://schemas.openxmlformats.org/officeDocument/2006/relationships/hyperlink"/><Relationship Id="rId4662" Target="https://www.winddle.com/public/redirect?url=/contacts/8014" TargetMode="External" Type="http://schemas.openxmlformats.org/officeDocument/2006/relationships/hyperlink"/><Relationship Id="rId4663" Target="https://www.winddle.com/public/redirect?url=/shipments/94280" TargetMode="External" Type="http://schemas.openxmlformats.org/officeDocument/2006/relationships/hyperlink"/><Relationship Id="rId4664" Target="https://www.winddle.com/public/redirect?url=/contacts/8001" TargetMode="External" Type="http://schemas.openxmlformats.org/officeDocument/2006/relationships/hyperlink"/><Relationship Id="rId4665" Target="https://www.winddle.com/public/redirect?url=/contacts/8014" TargetMode="External" Type="http://schemas.openxmlformats.org/officeDocument/2006/relationships/hyperlink"/><Relationship Id="rId4666" Target="https://www.winddle.com/public/redirect?url=/shipments/91884" TargetMode="External" Type="http://schemas.openxmlformats.org/officeDocument/2006/relationships/hyperlink"/><Relationship Id="rId4667" Target="https://www.winddle.com/public/redirect?url=/contacts/8001" TargetMode="External" Type="http://schemas.openxmlformats.org/officeDocument/2006/relationships/hyperlink"/><Relationship Id="rId4668" Target="https://www.winddle.com/public/redirect?url=/contacts/8014" TargetMode="External" Type="http://schemas.openxmlformats.org/officeDocument/2006/relationships/hyperlink"/><Relationship Id="rId4669" Target="https://www.winddle.com/public/redirect?url=/shipments/94045" TargetMode="External" Type="http://schemas.openxmlformats.org/officeDocument/2006/relationships/hyperlink"/><Relationship Id="rId467" Target="https://www.winddle.com/public/redirect?url=/contacts/8001" TargetMode="External" Type="http://schemas.openxmlformats.org/officeDocument/2006/relationships/hyperlink"/><Relationship Id="rId4670" Target="https://www.winddle.com/public/redirect?url=/contacts/8002" TargetMode="External" Type="http://schemas.openxmlformats.org/officeDocument/2006/relationships/hyperlink"/><Relationship Id="rId4671" Target="https://www.winddle.com/public/redirect?url=/contacts/8014" TargetMode="External" Type="http://schemas.openxmlformats.org/officeDocument/2006/relationships/hyperlink"/><Relationship Id="rId4672" Target="https://www.winddle.com/public/redirect?url=/shipments/89408" TargetMode="External" Type="http://schemas.openxmlformats.org/officeDocument/2006/relationships/hyperlink"/><Relationship Id="rId4673" Target="https://www.winddle.com/public/redirect?url=/contacts/8002" TargetMode="External" Type="http://schemas.openxmlformats.org/officeDocument/2006/relationships/hyperlink"/><Relationship Id="rId4674" Target="https://www.winddle.com/public/redirect?url=/contacts/8014" TargetMode="External" Type="http://schemas.openxmlformats.org/officeDocument/2006/relationships/hyperlink"/><Relationship Id="rId4675" Target="https://www.winddle.com/public/redirect?url=/shipments/90650" TargetMode="External" Type="http://schemas.openxmlformats.org/officeDocument/2006/relationships/hyperlink"/><Relationship Id="rId4676" Target="https://www.winddle.com/public/redirect?url=/contacts/8002" TargetMode="External" Type="http://schemas.openxmlformats.org/officeDocument/2006/relationships/hyperlink"/><Relationship Id="rId4677" Target="https://www.winddle.com/public/redirect?url=/contacts/8014" TargetMode="External" Type="http://schemas.openxmlformats.org/officeDocument/2006/relationships/hyperlink"/><Relationship Id="rId4678" Target="https://www.winddle.com/public/redirect?url=/shipments/89638" TargetMode="External" Type="http://schemas.openxmlformats.org/officeDocument/2006/relationships/hyperlink"/><Relationship Id="rId4679" Target="https://www.winddle.com/public/redirect?url=/contacts/8001" TargetMode="External" Type="http://schemas.openxmlformats.org/officeDocument/2006/relationships/hyperlink"/><Relationship Id="rId468" Target="https://www.winddle.com/public/redirect?url=/contacts/8015" TargetMode="External" Type="http://schemas.openxmlformats.org/officeDocument/2006/relationships/hyperlink"/><Relationship Id="rId4680" Target="https://www.winddle.com/public/redirect?url=/contacts/8015" TargetMode="External" Type="http://schemas.openxmlformats.org/officeDocument/2006/relationships/hyperlink"/><Relationship Id="rId4681" Target="https://www.winddle.com/public/redirect?url=/shipments/92414" TargetMode="External" Type="http://schemas.openxmlformats.org/officeDocument/2006/relationships/hyperlink"/><Relationship Id="rId4682" Target="https://www.winddle.com/public/redirect?url=/contacts/8002" TargetMode="External" Type="http://schemas.openxmlformats.org/officeDocument/2006/relationships/hyperlink"/><Relationship Id="rId4683" Target="https://www.winddle.com/public/redirect?url=/contacts/8014" TargetMode="External" Type="http://schemas.openxmlformats.org/officeDocument/2006/relationships/hyperlink"/><Relationship Id="rId4684" Target="https://www.winddle.com/public/redirect?url=/shipments/92694" TargetMode="External" Type="http://schemas.openxmlformats.org/officeDocument/2006/relationships/hyperlink"/><Relationship Id="rId4685" Target="https://www.winddle.com/public/redirect?url=/contacts/8001" TargetMode="External" Type="http://schemas.openxmlformats.org/officeDocument/2006/relationships/hyperlink"/><Relationship Id="rId4686" Target="https://www.winddle.com/public/redirect?url=/contacts/8014" TargetMode="External" Type="http://schemas.openxmlformats.org/officeDocument/2006/relationships/hyperlink"/><Relationship Id="rId4687" Target="https://www.winddle.com/public/redirect?url=/shipments/93697" TargetMode="External" Type="http://schemas.openxmlformats.org/officeDocument/2006/relationships/hyperlink"/><Relationship Id="rId4688" Target="https://www.winddle.com/public/redirect?url=/contacts/8002" TargetMode="External" Type="http://schemas.openxmlformats.org/officeDocument/2006/relationships/hyperlink"/><Relationship Id="rId4689" Target="https://www.winddle.com/public/redirect?url=/contacts/8014" TargetMode="External" Type="http://schemas.openxmlformats.org/officeDocument/2006/relationships/hyperlink"/><Relationship Id="rId469" Target="https://www.winddle.com/public/redirect?url=/shipments/94177" TargetMode="External" Type="http://schemas.openxmlformats.org/officeDocument/2006/relationships/hyperlink"/><Relationship Id="rId4690" Target="https://www.winddle.com/public/redirect?url=/shipments/94056" TargetMode="External" Type="http://schemas.openxmlformats.org/officeDocument/2006/relationships/hyperlink"/><Relationship Id="rId4691" Target="https://www.winddle.com/public/redirect?url=/contacts/8001" TargetMode="External" Type="http://schemas.openxmlformats.org/officeDocument/2006/relationships/hyperlink"/><Relationship Id="rId4692" Target="https://www.winddle.com/public/redirect?url=/contacts/8014" TargetMode="External" Type="http://schemas.openxmlformats.org/officeDocument/2006/relationships/hyperlink"/><Relationship Id="rId4693" Target="https://www.winddle.com/public/redirect?url=/shipments/91965" TargetMode="External" Type="http://schemas.openxmlformats.org/officeDocument/2006/relationships/hyperlink"/><Relationship Id="rId4694" Target="https://www.winddle.com/public/redirect?url=/contacts/8002" TargetMode="External" Type="http://schemas.openxmlformats.org/officeDocument/2006/relationships/hyperlink"/><Relationship Id="rId4695" Target="https://www.winddle.com/public/redirect?url=/contacts/8014" TargetMode="External" Type="http://schemas.openxmlformats.org/officeDocument/2006/relationships/hyperlink"/><Relationship Id="rId4696" Target="https://www.winddle.com/public/redirect?url=/shipments/90660" TargetMode="External" Type="http://schemas.openxmlformats.org/officeDocument/2006/relationships/hyperlink"/><Relationship Id="rId4697" Target="https://www.winddle.com/public/redirect?url=/contacts/8001" TargetMode="External" Type="http://schemas.openxmlformats.org/officeDocument/2006/relationships/hyperlink"/><Relationship Id="rId4698" Target="https://www.winddle.com/public/redirect?url=/contacts/8015" TargetMode="External" Type="http://schemas.openxmlformats.org/officeDocument/2006/relationships/hyperlink"/><Relationship Id="rId4699" Target="https://www.winddle.com/public/redirect?url=/shipments/92020" TargetMode="External" Type="http://schemas.openxmlformats.org/officeDocument/2006/relationships/hyperlink"/><Relationship Id="rId47" Target="https://www.winddle.com/public/redirect?url=/contacts/8002" TargetMode="External" Type="http://schemas.openxmlformats.org/officeDocument/2006/relationships/hyperlink"/><Relationship Id="rId470" Target="https://www.winddle.com/public/redirect?url=/contacts/8001" TargetMode="External" Type="http://schemas.openxmlformats.org/officeDocument/2006/relationships/hyperlink"/><Relationship Id="rId4700" Target="https://www.winddle.com/public/redirect?url=/contacts/8001" TargetMode="External" Type="http://schemas.openxmlformats.org/officeDocument/2006/relationships/hyperlink"/><Relationship Id="rId4701" Target="https://www.winddle.com/public/redirect?url=/contacts/8015" TargetMode="External" Type="http://schemas.openxmlformats.org/officeDocument/2006/relationships/hyperlink"/><Relationship Id="rId4702" Target="https://www.winddle.com/public/redirect?url=/shipments/93269" TargetMode="External" Type="http://schemas.openxmlformats.org/officeDocument/2006/relationships/hyperlink"/><Relationship Id="rId4703" Target="https://www.winddle.com/public/redirect?url=/contacts/8001" TargetMode="External" Type="http://schemas.openxmlformats.org/officeDocument/2006/relationships/hyperlink"/><Relationship Id="rId4704" Target="https://www.winddle.com/public/redirect?url=/contacts/8014" TargetMode="External" Type="http://schemas.openxmlformats.org/officeDocument/2006/relationships/hyperlink"/><Relationship Id="rId4705" Target="https://www.winddle.com/public/redirect?url=/shipments/93297" TargetMode="External" Type="http://schemas.openxmlformats.org/officeDocument/2006/relationships/hyperlink"/><Relationship Id="rId4706" Target="https://www.winddle.com/public/redirect?url=/contacts/8002" TargetMode="External" Type="http://schemas.openxmlformats.org/officeDocument/2006/relationships/hyperlink"/><Relationship Id="rId4707" Target="https://www.winddle.com/public/redirect?url=/contacts/8014" TargetMode="External" Type="http://schemas.openxmlformats.org/officeDocument/2006/relationships/hyperlink"/><Relationship Id="rId4708" Target="https://www.winddle.com/public/redirect?url=/shipments/90738" TargetMode="External" Type="http://schemas.openxmlformats.org/officeDocument/2006/relationships/hyperlink"/><Relationship Id="rId4709" Target="https://www.winddle.com/public/redirect?url=/contacts/8001" TargetMode="External" Type="http://schemas.openxmlformats.org/officeDocument/2006/relationships/hyperlink"/><Relationship Id="rId471" Target="https://www.winddle.com/public/redirect?url=/contacts/8015" TargetMode="External" Type="http://schemas.openxmlformats.org/officeDocument/2006/relationships/hyperlink"/><Relationship Id="rId4710" Target="https://www.winddle.com/public/redirect?url=/contacts/8014" TargetMode="External" Type="http://schemas.openxmlformats.org/officeDocument/2006/relationships/hyperlink"/><Relationship Id="rId4711" Target="https://www.winddle.com/public/redirect?url=/shipments/90699" TargetMode="External" Type="http://schemas.openxmlformats.org/officeDocument/2006/relationships/hyperlink"/><Relationship Id="rId4712" Target="https://www.winddle.com/public/redirect?url=/contacts/8002" TargetMode="External" Type="http://schemas.openxmlformats.org/officeDocument/2006/relationships/hyperlink"/><Relationship Id="rId4713" Target="https://www.winddle.com/public/redirect?url=/contacts/8014" TargetMode="External" Type="http://schemas.openxmlformats.org/officeDocument/2006/relationships/hyperlink"/><Relationship Id="rId4714" Target="https://www.winddle.com/public/redirect?url=/shipments/93354" TargetMode="External" Type="http://schemas.openxmlformats.org/officeDocument/2006/relationships/hyperlink"/><Relationship Id="rId4715" Target="https://www.winddle.com/public/redirect?url=/contacts/8001" TargetMode="External" Type="http://schemas.openxmlformats.org/officeDocument/2006/relationships/hyperlink"/><Relationship Id="rId4716" Target="https://www.winddle.com/public/redirect?url=/contacts/8015" TargetMode="External" Type="http://schemas.openxmlformats.org/officeDocument/2006/relationships/hyperlink"/><Relationship Id="rId4717" Target="https://www.winddle.com/public/redirect?url=/shipments/90468" TargetMode="External" Type="http://schemas.openxmlformats.org/officeDocument/2006/relationships/hyperlink"/><Relationship Id="rId4718" Target="https://www.winddle.com/public/redirect?url=/contacts/8001" TargetMode="External" Type="http://schemas.openxmlformats.org/officeDocument/2006/relationships/hyperlink"/><Relationship Id="rId4719" Target="https://www.winddle.com/public/redirect?url=/contacts/8014" TargetMode="External" Type="http://schemas.openxmlformats.org/officeDocument/2006/relationships/hyperlink"/><Relationship Id="rId472" Target="https://www.winddle.com/public/redirect?url=/shipments/89585" TargetMode="External" Type="http://schemas.openxmlformats.org/officeDocument/2006/relationships/hyperlink"/><Relationship Id="rId4720" Target="https://www.winddle.com/public/redirect?url=/shipments/94273" TargetMode="External" Type="http://schemas.openxmlformats.org/officeDocument/2006/relationships/hyperlink"/><Relationship Id="rId4721" Target="https://www.winddle.com/public/redirect?url=/contacts/8002" TargetMode="External" Type="http://schemas.openxmlformats.org/officeDocument/2006/relationships/hyperlink"/><Relationship Id="rId4722" Target="https://www.winddle.com/public/redirect?url=/contacts/8014" TargetMode="External" Type="http://schemas.openxmlformats.org/officeDocument/2006/relationships/hyperlink"/><Relationship Id="rId4723" Target="https://www.winddle.com/public/redirect?url=/shipments/94377" TargetMode="External" Type="http://schemas.openxmlformats.org/officeDocument/2006/relationships/hyperlink"/><Relationship Id="rId4724" Target="https://www.winddle.com/public/redirect?url=/contacts/8002" TargetMode="External" Type="http://schemas.openxmlformats.org/officeDocument/2006/relationships/hyperlink"/><Relationship Id="rId4725" Target="https://www.winddle.com/public/redirect?url=/contacts/8014" TargetMode="External" Type="http://schemas.openxmlformats.org/officeDocument/2006/relationships/hyperlink"/><Relationship Id="rId4726" Target="https://www.winddle.com/public/redirect?url=/shipments/90953" TargetMode="External" Type="http://schemas.openxmlformats.org/officeDocument/2006/relationships/hyperlink"/><Relationship Id="rId4727" Target="https://www.winddle.com/public/redirect?url=/contacts/8002" TargetMode="External" Type="http://schemas.openxmlformats.org/officeDocument/2006/relationships/hyperlink"/><Relationship Id="rId4728" Target="https://www.winddle.com/public/redirect?url=/contacts/8014" TargetMode="External" Type="http://schemas.openxmlformats.org/officeDocument/2006/relationships/hyperlink"/><Relationship Id="rId4729" Target="https://www.winddle.com/public/redirect?url=/shipments/93295" TargetMode="External" Type="http://schemas.openxmlformats.org/officeDocument/2006/relationships/hyperlink"/><Relationship Id="rId473" Target="https://www.winddle.com/public/redirect?url=/contacts/8001" TargetMode="External" Type="http://schemas.openxmlformats.org/officeDocument/2006/relationships/hyperlink"/><Relationship Id="rId4730" Target="https://www.winddle.com/public/redirect?url=/contacts/8002" TargetMode="External" Type="http://schemas.openxmlformats.org/officeDocument/2006/relationships/hyperlink"/><Relationship Id="rId4731" Target="https://www.winddle.com/public/redirect?url=/contacts/8014" TargetMode="External" Type="http://schemas.openxmlformats.org/officeDocument/2006/relationships/hyperlink"/><Relationship Id="rId4732" Target="https://www.winddle.com/public/redirect?url=/shipments/94374" TargetMode="External" Type="http://schemas.openxmlformats.org/officeDocument/2006/relationships/hyperlink"/><Relationship Id="rId4733" Target="https://www.winddle.com/public/redirect?url=/contacts/8002" TargetMode="External" Type="http://schemas.openxmlformats.org/officeDocument/2006/relationships/hyperlink"/><Relationship Id="rId4734" Target="https://www.winddle.com/public/redirect?url=/contacts/8014" TargetMode="External" Type="http://schemas.openxmlformats.org/officeDocument/2006/relationships/hyperlink"/><Relationship Id="rId4735" Target="https://www.winddle.com/public/redirect?url=/shipments/93321" TargetMode="External" Type="http://schemas.openxmlformats.org/officeDocument/2006/relationships/hyperlink"/><Relationship Id="rId4736" Target="https://www.winddle.com/public/redirect?url=/contacts/8002" TargetMode="External" Type="http://schemas.openxmlformats.org/officeDocument/2006/relationships/hyperlink"/><Relationship Id="rId4737" Target="https://www.winddle.com/public/redirect?url=/contacts/8014" TargetMode="External" Type="http://schemas.openxmlformats.org/officeDocument/2006/relationships/hyperlink"/><Relationship Id="rId4738" Target="https://www.winddle.com/public/redirect?url=/shipments/92232" TargetMode="External" Type="http://schemas.openxmlformats.org/officeDocument/2006/relationships/hyperlink"/><Relationship Id="rId4739" Target="https://www.winddle.com/public/redirect?url=/contacts/8002" TargetMode="External" Type="http://schemas.openxmlformats.org/officeDocument/2006/relationships/hyperlink"/><Relationship Id="rId474" Target="https://www.winddle.com/public/redirect?url=/contacts/8015" TargetMode="External" Type="http://schemas.openxmlformats.org/officeDocument/2006/relationships/hyperlink"/><Relationship Id="rId4740" Target="https://www.winddle.com/public/redirect?url=/contacts/8014" TargetMode="External" Type="http://schemas.openxmlformats.org/officeDocument/2006/relationships/hyperlink"/><Relationship Id="rId4741" Target="https://www.winddle.com/public/redirect?url=/shipments/90956" TargetMode="External" Type="http://schemas.openxmlformats.org/officeDocument/2006/relationships/hyperlink"/><Relationship Id="rId4742" Target="https://www.winddle.com/public/redirect?url=/contacts/8001" TargetMode="External" Type="http://schemas.openxmlformats.org/officeDocument/2006/relationships/hyperlink"/><Relationship Id="rId4743" Target="https://www.winddle.com/public/redirect?url=/contacts/8015" TargetMode="External" Type="http://schemas.openxmlformats.org/officeDocument/2006/relationships/hyperlink"/><Relationship Id="rId4744" Target="https://www.winddle.com/public/redirect?url=/shipments/93782" TargetMode="External" Type="http://schemas.openxmlformats.org/officeDocument/2006/relationships/hyperlink"/><Relationship Id="rId4745" Target="https://www.winddle.com/public/redirect?url=/contacts/8001" TargetMode="External" Type="http://schemas.openxmlformats.org/officeDocument/2006/relationships/hyperlink"/><Relationship Id="rId4746" Target="https://www.winddle.com/public/redirect?url=/contacts/8015" TargetMode="External" Type="http://schemas.openxmlformats.org/officeDocument/2006/relationships/hyperlink"/><Relationship Id="rId4747" Target="https://www.winddle.com/public/redirect?url=/shipments/91153" TargetMode="External" Type="http://schemas.openxmlformats.org/officeDocument/2006/relationships/hyperlink"/><Relationship Id="rId4748" Target="https://www.winddle.com/public/redirect?url=/contacts/8002" TargetMode="External" Type="http://schemas.openxmlformats.org/officeDocument/2006/relationships/hyperlink"/><Relationship Id="rId4749" Target="https://www.winddle.com/public/redirect?url=/contacts/8014" TargetMode="External" Type="http://schemas.openxmlformats.org/officeDocument/2006/relationships/hyperlink"/><Relationship Id="rId475" Target="https://www.winddle.com/public/redirect?url=/shipments/93970" TargetMode="External" Type="http://schemas.openxmlformats.org/officeDocument/2006/relationships/hyperlink"/><Relationship Id="rId4750" Target="https://www.winddle.com/public/redirect?url=/shipments/94166" TargetMode="External" Type="http://schemas.openxmlformats.org/officeDocument/2006/relationships/hyperlink"/><Relationship Id="rId4751" Target="https://www.winddle.com/public/redirect?url=/contacts/8002" TargetMode="External" Type="http://schemas.openxmlformats.org/officeDocument/2006/relationships/hyperlink"/><Relationship Id="rId4752" Target="https://www.winddle.com/public/redirect?url=/contacts/8014" TargetMode="External" Type="http://schemas.openxmlformats.org/officeDocument/2006/relationships/hyperlink"/><Relationship Id="rId4753" Target="https://www.winddle.com/public/redirect?url=/shipments/93997" TargetMode="External" Type="http://schemas.openxmlformats.org/officeDocument/2006/relationships/hyperlink"/><Relationship Id="rId4754" Target="https://www.winddle.com/public/redirect?url=/contacts/8001" TargetMode="External" Type="http://schemas.openxmlformats.org/officeDocument/2006/relationships/hyperlink"/><Relationship Id="rId4755" Target="https://www.winddle.com/public/redirect?url=/contacts/8015" TargetMode="External" Type="http://schemas.openxmlformats.org/officeDocument/2006/relationships/hyperlink"/><Relationship Id="rId4756" Target="https://www.winddle.com/public/redirect?url=/shipments/90455" TargetMode="External" Type="http://schemas.openxmlformats.org/officeDocument/2006/relationships/hyperlink"/><Relationship Id="rId4757" Target="https://www.winddle.com/public/redirect?url=/contacts/8002" TargetMode="External" Type="http://schemas.openxmlformats.org/officeDocument/2006/relationships/hyperlink"/><Relationship Id="rId4758" Target="https://www.winddle.com/public/redirect?url=/contacts/8014" TargetMode="External" Type="http://schemas.openxmlformats.org/officeDocument/2006/relationships/hyperlink"/><Relationship Id="rId4759" Target="https://www.winddle.com/public/redirect?url=/shipments/93913" TargetMode="External" Type="http://schemas.openxmlformats.org/officeDocument/2006/relationships/hyperlink"/><Relationship Id="rId476" Target="https://www.winddle.com/public/redirect?url=/contacts/8001" TargetMode="External" Type="http://schemas.openxmlformats.org/officeDocument/2006/relationships/hyperlink"/><Relationship Id="rId4760" Target="https://www.winddle.com/public/redirect?url=/contacts/8001" TargetMode="External" Type="http://schemas.openxmlformats.org/officeDocument/2006/relationships/hyperlink"/><Relationship Id="rId4761" Target="https://www.winddle.com/public/redirect?url=/contacts/8014" TargetMode="External" Type="http://schemas.openxmlformats.org/officeDocument/2006/relationships/hyperlink"/><Relationship Id="rId4762" Target="https://www.winddle.com/public/redirect?url=/shipments/90250" TargetMode="External" Type="http://schemas.openxmlformats.org/officeDocument/2006/relationships/hyperlink"/><Relationship Id="rId4763" Target="https://www.winddle.com/public/redirect?url=/contacts/8001" TargetMode="External" Type="http://schemas.openxmlformats.org/officeDocument/2006/relationships/hyperlink"/><Relationship Id="rId4764" Target="https://www.winddle.com/public/redirect?url=/contacts/8014" TargetMode="External" Type="http://schemas.openxmlformats.org/officeDocument/2006/relationships/hyperlink"/><Relationship Id="rId4765" Target="https://www.winddle.com/public/redirect?url=/shipments/89669" TargetMode="External" Type="http://schemas.openxmlformats.org/officeDocument/2006/relationships/hyperlink"/><Relationship Id="rId4766" Target="https://www.winddle.com/public/redirect?url=/contacts/8001" TargetMode="External" Type="http://schemas.openxmlformats.org/officeDocument/2006/relationships/hyperlink"/><Relationship Id="rId4767" Target="https://www.winddle.com/public/redirect?url=/contacts/8014" TargetMode="External" Type="http://schemas.openxmlformats.org/officeDocument/2006/relationships/hyperlink"/><Relationship Id="rId4768" Target="https://www.winddle.com/public/redirect?url=/shipments/93722" TargetMode="External" Type="http://schemas.openxmlformats.org/officeDocument/2006/relationships/hyperlink"/><Relationship Id="rId4769" Target="https://www.winddle.com/public/redirect?url=/contacts/8001" TargetMode="External" Type="http://schemas.openxmlformats.org/officeDocument/2006/relationships/hyperlink"/><Relationship Id="rId477" Target="https://www.winddle.com/public/redirect?url=/contacts/8015" TargetMode="External" Type="http://schemas.openxmlformats.org/officeDocument/2006/relationships/hyperlink"/><Relationship Id="rId4770" Target="https://www.winddle.com/public/redirect?url=/contacts/8014" TargetMode="External" Type="http://schemas.openxmlformats.org/officeDocument/2006/relationships/hyperlink"/><Relationship Id="rId4771" Target="https://www.winddle.com/public/redirect?url=/shipments/89115" TargetMode="External" Type="http://schemas.openxmlformats.org/officeDocument/2006/relationships/hyperlink"/><Relationship Id="rId4772" Target="https://www.winddle.com/public/redirect?url=/contacts/8001" TargetMode="External" Type="http://schemas.openxmlformats.org/officeDocument/2006/relationships/hyperlink"/><Relationship Id="rId4773" Target="https://www.winddle.com/public/redirect?url=/contacts/8015" TargetMode="External" Type="http://schemas.openxmlformats.org/officeDocument/2006/relationships/hyperlink"/><Relationship Id="rId4774" Target="https://www.winddle.com/public/redirect?url=/shipments/90087" TargetMode="External" Type="http://schemas.openxmlformats.org/officeDocument/2006/relationships/hyperlink"/><Relationship Id="rId4775" Target="https://www.winddle.com/public/redirect?url=/contacts/8001" TargetMode="External" Type="http://schemas.openxmlformats.org/officeDocument/2006/relationships/hyperlink"/><Relationship Id="rId4776" Target="https://www.winddle.com/public/redirect?url=/contacts/8014" TargetMode="External" Type="http://schemas.openxmlformats.org/officeDocument/2006/relationships/hyperlink"/><Relationship Id="rId4777" Target="https://www.winddle.com/public/redirect?url=/shipments/91327" TargetMode="External" Type="http://schemas.openxmlformats.org/officeDocument/2006/relationships/hyperlink"/><Relationship Id="rId4778" Target="https://www.winddle.com/public/redirect?url=/contacts/8001" TargetMode="External" Type="http://schemas.openxmlformats.org/officeDocument/2006/relationships/hyperlink"/><Relationship Id="rId4779" Target="https://www.winddle.com/public/redirect?url=/contacts/8014" TargetMode="External" Type="http://schemas.openxmlformats.org/officeDocument/2006/relationships/hyperlink"/><Relationship Id="rId478" Target="https://www.winddle.com/public/redirect?url=/shipments/93738" TargetMode="External" Type="http://schemas.openxmlformats.org/officeDocument/2006/relationships/hyperlink"/><Relationship Id="rId4780" Target="https://www.winddle.com/public/redirect?url=/shipments/92271" TargetMode="External" Type="http://schemas.openxmlformats.org/officeDocument/2006/relationships/hyperlink"/><Relationship Id="rId4781" Target="https://www.winddle.com/public/redirect?url=/contacts/8002" TargetMode="External" Type="http://schemas.openxmlformats.org/officeDocument/2006/relationships/hyperlink"/><Relationship Id="rId4782" Target="https://www.winddle.com/public/redirect?url=/contacts/8014" TargetMode="External" Type="http://schemas.openxmlformats.org/officeDocument/2006/relationships/hyperlink"/><Relationship Id="rId4783" Target="https://www.winddle.com/public/redirect?url=/shipments/92203" TargetMode="External" Type="http://schemas.openxmlformats.org/officeDocument/2006/relationships/hyperlink"/><Relationship Id="rId4784" Target="https://www.winddle.com/public/redirect?url=/contacts/8002" TargetMode="External" Type="http://schemas.openxmlformats.org/officeDocument/2006/relationships/hyperlink"/><Relationship Id="rId4785" Target="https://www.winddle.com/public/redirect?url=/contacts/8014" TargetMode="External" Type="http://schemas.openxmlformats.org/officeDocument/2006/relationships/hyperlink"/><Relationship Id="rId4786" Target="https://www.winddle.com/public/redirect?url=/shipments/93333" TargetMode="External" Type="http://schemas.openxmlformats.org/officeDocument/2006/relationships/hyperlink"/><Relationship Id="rId4787" Target="https://www.winddle.com/public/redirect?url=/contacts/8002" TargetMode="External" Type="http://schemas.openxmlformats.org/officeDocument/2006/relationships/hyperlink"/><Relationship Id="rId4788" Target="https://www.winddle.com/public/redirect?url=/contacts/8014" TargetMode="External" Type="http://schemas.openxmlformats.org/officeDocument/2006/relationships/hyperlink"/><Relationship Id="rId4789" Target="https://www.winddle.com/public/redirect?url=/shipments/90073" TargetMode="External" Type="http://schemas.openxmlformats.org/officeDocument/2006/relationships/hyperlink"/><Relationship Id="rId479" Target="https://www.winddle.com/public/redirect?url=/contacts/8001" TargetMode="External" Type="http://schemas.openxmlformats.org/officeDocument/2006/relationships/hyperlink"/><Relationship Id="rId4790" Target="https://www.winddle.com/public/redirect?url=/contacts/8002" TargetMode="External" Type="http://schemas.openxmlformats.org/officeDocument/2006/relationships/hyperlink"/><Relationship Id="rId4791" Target="https://www.winddle.com/public/redirect?url=/contacts/8014" TargetMode="External" Type="http://schemas.openxmlformats.org/officeDocument/2006/relationships/hyperlink"/><Relationship Id="rId4792" Target="https://www.winddle.com/public/redirect?url=/shipments/91023" TargetMode="External" Type="http://schemas.openxmlformats.org/officeDocument/2006/relationships/hyperlink"/><Relationship Id="rId4793" Target="https://www.winddle.com/public/redirect?url=/contacts/8001" TargetMode="External" Type="http://schemas.openxmlformats.org/officeDocument/2006/relationships/hyperlink"/><Relationship Id="rId4794" Target="https://www.winddle.com/public/redirect?url=/contacts/8014" TargetMode="External" Type="http://schemas.openxmlformats.org/officeDocument/2006/relationships/hyperlink"/><Relationship Id="rId4795" Target="https://www.winddle.com/public/redirect?url=/shipments/94762" TargetMode="External" Type="http://schemas.openxmlformats.org/officeDocument/2006/relationships/hyperlink"/><Relationship Id="rId4796" Target="https://www.winddle.com/public/redirect?url=/contacts/8001" TargetMode="External" Type="http://schemas.openxmlformats.org/officeDocument/2006/relationships/hyperlink"/><Relationship Id="rId4797" Target="https://www.winddle.com/public/redirect?url=/contacts/8014" TargetMode="External" Type="http://schemas.openxmlformats.org/officeDocument/2006/relationships/hyperlink"/><Relationship Id="rId4798" Target="https://www.winddle.com/public/redirect?url=/shipments/92360" TargetMode="External" Type="http://schemas.openxmlformats.org/officeDocument/2006/relationships/hyperlink"/><Relationship Id="rId4799" Target="https://www.winddle.com/public/redirect?url=/contacts/8002" TargetMode="External" Type="http://schemas.openxmlformats.org/officeDocument/2006/relationships/hyperlink"/><Relationship Id="rId48" Target="https://www.winddle.com/public/redirect?url=/contacts/8014" TargetMode="External" Type="http://schemas.openxmlformats.org/officeDocument/2006/relationships/hyperlink"/><Relationship Id="rId480" Target="https://www.winddle.com/public/redirect?url=/contacts/8014" TargetMode="External" Type="http://schemas.openxmlformats.org/officeDocument/2006/relationships/hyperlink"/><Relationship Id="rId4800" Target="https://www.winddle.com/public/redirect?url=/contacts/8014" TargetMode="External" Type="http://schemas.openxmlformats.org/officeDocument/2006/relationships/hyperlink"/><Relationship Id="rId4801" Target="https://www.winddle.com/public/redirect?url=/shipments/91646" TargetMode="External" Type="http://schemas.openxmlformats.org/officeDocument/2006/relationships/hyperlink"/><Relationship Id="rId4802" Target="https://www.winddle.com/public/redirect?url=/contacts/8001" TargetMode="External" Type="http://schemas.openxmlformats.org/officeDocument/2006/relationships/hyperlink"/><Relationship Id="rId4803" Target="https://www.winddle.com/public/redirect?url=/contacts/8014" TargetMode="External" Type="http://schemas.openxmlformats.org/officeDocument/2006/relationships/hyperlink"/><Relationship Id="rId4804" Target="https://www.winddle.com/public/redirect?url=/shipments/92356" TargetMode="External" Type="http://schemas.openxmlformats.org/officeDocument/2006/relationships/hyperlink"/><Relationship Id="rId4805" Target="https://www.winddle.com/public/redirect?url=/contacts/8001" TargetMode="External" Type="http://schemas.openxmlformats.org/officeDocument/2006/relationships/hyperlink"/><Relationship Id="rId4806" Target="https://www.winddle.com/public/redirect?url=/contacts/8014" TargetMode="External" Type="http://schemas.openxmlformats.org/officeDocument/2006/relationships/hyperlink"/><Relationship Id="rId4807" Target="https://www.winddle.com/public/redirect?url=/shipments/90718" TargetMode="External" Type="http://schemas.openxmlformats.org/officeDocument/2006/relationships/hyperlink"/><Relationship Id="rId4808" Target="https://www.winddle.com/public/redirect?url=/contacts/8002" TargetMode="External" Type="http://schemas.openxmlformats.org/officeDocument/2006/relationships/hyperlink"/><Relationship Id="rId4809" Target="https://www.winddle.com/public/redirect?url=/contacts/8014" TargetMode="External" Type="http://schemas.openxmlformats.org/officeDocument/2006/relationships/hyperlink"/><Relationship Id="rId481" Target="https://www.winddle.com/public/redirect?url=/shipments/93370" TargetMode="External" Type="http://schemas.openxmlformats.org/officeDocument/2006/relationships/hyperlink"/><Relationship Id="rId4810" Target="https://www.winddle.com/public/redirect?url=/shipments/93580" TargetMode="External" Type="http://schemas.openxmlformats.org/officeDocument/2006/relationships/hyperlink"/><Relationship Id="rId4811" Target="https://www.winddle.com/public/redirect?url=/contacts/8002" TargetMode="External" Type="http://schemas.openxmlformats.org/officeDocument/2006/relationships/hyperlink"/><Relationship Id="rId4812" Target="https://www.winddle.com/public/redirect?url=/contacts/8014" TargetMode="External" Type="http://schemas.openxmlformats.org/officeDocument/2006/relationships/hyperlink"/><Relationship Id="rId4813" Target="https://www.winddle.com/public/redirect?url=/shipments/92212" TargetMode="External" Type="http://schemas.openxmlformats.org/officeDocument/2006/relationships/hyperlink"/><Relationship Id="rId4814" Target="https://www.winddle.com/public/redirect?url=/contacts/8002" TargetMode="External" Type="http://schemas.openxmlformats.org/officeDocument/2006/relationships/hyperlink"/><Relationship Id="rId4815" Target="https://www.winddle.com/public/redirect?url=/contacts/8014" TargetMode="External" Type="http://schemas.openxmlformats.org/officeDocument/2006/relationships/hyperlink"/><Relationship Id="rId4816" Target="https://www.winddle.com/public/redirect?url=/shipments/93355" TargetMode="External" Type="http://schemas.openxmlformats.org/officeDocument/2006/relationships/hyperlink"/><Relationship Id="rId4817" Target="https://www.winddle.com/public/redirect?url=/contacts/8001" TargetMode="External" Type="http://schemas.openxmlformats.org/officeDocument/2006/relationships/hyperlink"/><Relationship Id="rId4818" Target="https://www.winddle.com/public/redirect?url=/contacts/8014" TargetMode="External" Type="http://schemas.openxmlformats.org/officeDocument/2006/relationships/hyperlink"/><Relationship Id="rId4819" Target="https://www.winddle.com/public/redirect?url=/shipments/92257" TargetMode="External" Type="http://schemas.openxmlformats.org/officeDocument/2006/relationships/hyperlink"/><Relationship Id="rId482" Target="https://www.winddle.com/public/redirect?url=/contacts/8002" TargetMode="External" Type="http://schemas.openxmlformats.org/officeDocument/2006/relationships/hyperlink"/><Relationship Id="rId4820" Target="https://www.winddle.com/public/redirect?url=/contacts/8001" TargetMode="External" Type="http://schemas.openxmlformats.org/officeDocument/2006/relationships/hyperlink"/><Relationship Id="rId4821" Target="https://www.winddle.com/public/redirect?url=/contacts/8014" TargetMode="External" Type="http://schemas.openxmlformats.org/officeDocument/2006/relationships/hyperlink"/><Relationship Id="rId4822" Target="https://www.winddle.com/public/redirect?url=/shipments/91606" TargetMode="External" Type="http://schemas.openxmlformats.org/officeDocument/2006/relationships/hyperlink"/><Relationship Id="rId4823" Target="https://www.winddle.com/public/redirect?url=/contacts/8001" TargetMode="External" Type="http://schemas.openxmlformats.org/officeDocument/2006/relationships/hyperlink"/><Relationship Id="rId4824" Target="https://www.winddle.com/public/redirect?url=/contacts/8014" TargetMode="External" Type="http://schemas.openxmlformats.org/officeDocument/2006/relationships/hyperlink"/><Relationship Id="rId4825" Target="https://www.winddle.com/public/redirect?url=/shipments/94883" TargetMode="External" Type="http://schemas.openxmlformats.org/officeDocument/2006/relationships/hyperlink"/><Relationship Id="rId4826" Target="https://www.winddle.com/public/redirect?url=/contacts/8002" TargetMode="External" Type="http://schemas.openxmlformats.org/officeDocument/2006/relationships/hyperlink"/><Relationship Id="rId4827" Target="https://www.winddle.com/public/redirect?url=/contacts/8014" TargetMode="External" Type="http://schemas.openxmlformats.org/officeDocument/2006/relationships/hyperlink"/><Relationship Id="rId4828" Target="https://www.winddle.com/public/redirect?url=/shipments/93967" TargetMode="External" Type="http://schemas.openxmlformats.org/officeDocument/2006/relationships/hyperlink"/><Relationship Id="rId4829" Target="https://www.winddle.com/public/redirect?url=/contacts/8001" TargetMode="External" Type="http://schemas.openxmlformats.org/officeDocument/2006/relationships/hyperlink"/><Relationship Id="rId483" Target="https://www.winddle.com/public/redirect?url=/contacts/8014" TargetMode="External" Type="http://schemas.openxmlformats.org/officeDocument/2006/relationships/hyperlink"/><Relationship Id="rId4830" Target="https://www.winddle.com/public/redirect?url=/contacts/8015" TargetMode="External" Type="http://schemas.openxmlformats.org/officeDocument/2006/relationships/hyperlink"/><Relationship Id="rId4831" Target="https://www.winddle.com/public/redirect?url=/shipments/90202" TargetMode="External" Type="http://schemas.openxmlformats.org/officeDocument/2006/relationships/hyperlink"/><Relationship Id="rId4832" Target="https://www.winddle.com/public/redirect?url=/contacts/8001" TargetMode="External" Type="http://schemas.openxmlformats.org/officeDocument/2006/relationships/hyperlink"/><Relationship Id="rId4833" Target="https://www.winddle.com/public/redirect?url=/contacts/8015" TargetMode="External" Type="http://schemas.openxmlformats.org/officeDocument/2006/relationships/hyperlink"/><Relationship Id="rId4834" Target="https://www.winddle.com/public/redirect?url=/shipments/91190" TargetMode="External" Type="http://schemas.openxmlformats.org/officeDocument/2006/relationships/hyperlink"/><Relationship Id="rId4835" Target="https://www.winddle.com/public/redirect?url=/contacts/8001" TargetMode="External" Type="http://schemas.openxmlformats.org/officeDocument/2006/relationships/hyperlink"/><Relationship Id="rId4836" Target="https://www.winddle.com/public/redirect?url=/contacts/8015" TargetMode="External" Type="http://schemas.openxmlformats.org/officeDocument/2006/relationships/hyperlink"/><Relationship Id="rId4837" Target="https://www.winddle.com/public/redirect?url=/shipments/94169" TargetMode="External" Type="http://schemas.openxmlformats.org/officeDocument/2006/relationships/hyperlink"/><Relationship Id="rId4838" Target="https://www.winddle.com/public/redirect?url=/contacts/8002" TargetMode="External" Type="http://schemas.openxmlformats.org/officeDocument/2006/relationships/hyperlink"/><Relationship Id="rId4839" Target="https://www.winddle.com/public/redirect?url=/contacts/8014" TargetMode="External" Type="http://schemas.openxmlformats.org/officeDocument/2006/relationships/hyperlink"/><Relationship Id="rId484" Target="https://www.winddle.com/public/redirect?url=/shipments/92210" TargetMode="External" Type="http://schemas.openxmlformats.org/officeDocument/2006/relationships/hyperlink"/><Relationship Id="rId4840" Target="https://www.winddle.com/public/redirect?url=/shipments/93241" TargetMode="External" Type="http://schemas.openxmlformats.org/officeDocument/2006/relationships/hyperlink"/><Relationship Id="rId4841" Target="https://www.winddle.com/public/redirect?url=/contacts/8001" TargetMode="External" Type="http://schemas.openxmlformats.org/officeDocument/2006/relationships/hyperlink"/><Relationship Id="rId4842" Target="https://www.winddle.com/public/redirect?url=/contacts/8014" TargetMode="External" Type="http://schemas.openxmlformats.org/officeDocument/2006/relationships/hyperlink"/><Relationship Id="rId4843" Target="https://www.winddle.com/public/redirect?url=/shipments/91377" TargetMode="External" Type="http://schemas.openxmlformats.org/officeDocument/2006/relationships/hyperlink"/><Relationship Id="rId4844" Target="https://www.winddle.com/public/redirect?url=/contacts/8001" TargetMode="External" Type="http://schemas.openxmlformats.org/officeDocument/2006/relationships/hyperlink"/><Relationship Id="rId4845" Target="https://www.winddle.com/public/redirect?url=/contacts/8014" TargetMode="External" Type="http://schemas.openxmlformats.org/officeDocument/2006/relationships/hyperlink"/><Relationship Id="rId4846" Target="https://www.winddle.com/public/redirect?url=/shipments/93040" TargetMode="External" Type="http://schemas.openxmlformats.org/officeDocument/2006/relationships/hyperlink"/><Relationship Id="rId4847" Target="https://www.winddle.com/public/redirect?url=/contacts/8001" TargetMode="External" Type="http://schemas.openxmlformats.org/officeDocument/2006/relationships/hyperlink"/><Relationship Id="rId4848" Target="https://www.winddle.com/public/redirect?url=/contacts/8014" TargetMode="External" Type="http://schemas.openxmlformats.org/officeDocument/2006/relationships/hyperlink"/><Relationship Id="rId4849" Target="https://www.winddle.com/public/redirect?url=/shipments/94504" TargetMode="External" Type="http://schemas.openxmlformats.org/officeDocument/2006/relationships/hyperlink"/><Relationship Id="rId485" Target="https://www.winddle.com/public/redirect?url=/contacts/8001" TargetMode="External" Type="http://schemas.openxmlformats.org/officeDocument/2006/relationships/hyperlink"/><Relationship Id="rId4850" Target="https://www.winddle.com/public/redirect?url=/contacts/8002" TargetMode="External" Type="http://schemas.openxmlformats.org/officeDocument/2006/relationships/hyperlink"/><Relationship Id="rId4851" Target="https://www.winddle.com/public/redirect?url=/contacts/8014" TargetMode="External" Type="http://schemas.openxmlformats.org/officeDocument/2006/relationships/hyperlink"/><Relationship Id="rId4852" Target="https://www.winddle.com/public/redirect?url=/shipments/91707" TargetMode="External" Type="http://schemas.openxmlformats.org/officeDocument/2006/relationships/hyperlink"/><Relationship Id="rId4853" Target="https://www.winddle.com/public/redirect?url=/contacts/8002" TargetMode="External" Type="http://schemas.openxmlformats.org/officeDocument/2006/relationships/hyperlink"/><Relationship Id="rId4854" Target="https://www.winddle.com/public/redirect?url=/contacts/8014" TargetMode="External" Type="http://schemas.openxmlformats.org/officeDocument/2006/relationships/hyperlink"/><Relationship Id="rId4855" Target="https://www.winddle.com/public/redirect?url=/shipments/87543" TargetMode="External" Type="http://schemas.openxmlformats.org/officeDocument/2006/relationships/hyperlink"/><Relationship Id="rId4856" Target="https://www.winddle.com/public/redirect?url=/contacts/8002" TargetMode="External" Type="http://schemas.openxmlformats.org/officeDocument/2006/relationships/hyperlink"/><Relationship Id="rId4857" Target="https://www.winddle.com/public/redirect?url=/contacts/8014" TargetMode="External" Type="http://schemas.openxmlformats.org/officeDocument/2006/relationships/hyperlink"/><Relationship Id="rId4858" Target="https://www.winddle.com/public/redirect?url=/shipments/93142" TargetMode="External" Type="http://schemas.openxmlformats.org/officeDocument/2006/relationships/hyperlink"/><Relationship Id="rId4859" Target="https://www.winddle.com/public/redirect?url=/contacts/8001" TargetMode="External" Type="http://schemas.openxmlformats.org/officeDocument/2006/relationships/hyperlink"/><Relationship Id="rId486" Target="https://www.winddle.com/public/redirect?url=/contacts/8014" TargetMode="External" Type="http://schemas.openxmlformats.org/officeDocument/2006/relationships/hyperlink"/><Relationship Id="rId4860" Target="https://www.winddle.com/public/redirect?url=/contacts/8015" TargetMode="External" Type="http://schemas.openxmlformats.org/officeDocument/2006/relationships/hyperlink"/><Relationship Id="rId4861" Target="https://www.winddle.com/public/redirect?url=/shipments/90187" TargetMode="External" Type="http://schemas.openxmlformats.org/officeDocument/2006/relationships/hyperlink"/><Relationship Id="rId4862" Target="https://www.winddle.com/public/redirect?url=/contacts/8002" TargetMode="External" Type="http://schemas.openxmlformats.org/officeDocument/2006/relationships/hyperlink"/><Relationship Id="rId4863" Target="https://www.winddle.com/public/redirect?url=/contacts/8014" TargetMode="External" Type="http://schemas.openxmlformats.org/officeDocument/2006/relationships/hyperlink"/><Relationship Id="rId4864" Target="https://www.winddle.com/public/redirect?url=/shipments/94302" TargetMode="External" Type="http://schemas.openxmlformats.org/officeDocument/2006/relationships/hyperlink"/><Relationship Id="rId4865" Target="https://www.winddle.com/public/redirect?url=/contacts/8002" TargetMode="External" Type="http://schemas.openxmlformats.org/officeDocument/2006/relationships/hyperlink"/><Relationship Id="rId4866" Target="https://www.winddle.com/public/redirect?url=/contacts/8014" TargetMode="External" Type="http://schemas.openxmlformats.org/officeDocument/2006/relationships/hyperlink"/><Relationship Id="rId4867" Target="https://www.winddle.com/public/redirect?url=/shipments/91234" TargetMode="External" Type="http://schemas.openxmlformats.org/officeDocument/2006/relationships/hyperlink"/><Relationship Id="rId4868" Target="https://www.winddle.com/public/redirect?url=/contacts/8002" TargetMode="External" Type="http://schemas.openxmlformats.org/officeDocument/2006/relationships/hyperlink"/><Relationship Id="rId4869" Target="https://www.winddle.com/public/redirect?url=/contacts/8014" TargetMode="External" Type="http://schemas.openxmlformats.org/officeDocument/2006/relationships/hyperlink"/><Relationship Id="rId487" Target="https://www.winddle.com/public/redirect?url=/shipments/94005" TargetMode="External" Type="http://schemas.openxmlformats.org/officeDocument/2006/relationships/hyperlink"/><Relationship Id="rId4870" Target="https://www.winddle.com/public/redirect?url=/shipments/91715" TargetMode="External" Type="http://schemas.openxmlformats.org/officeDocument/2006/relationships/hyperlink"/><Relationship Id="rId4871" Target="https://www.winddle.com/public/redirect?url=/contacts/8002" TargetMode="External" Type="http://schemas.openxmlformats.org/officeDocument/2006/relationships/hyperlink"/><Relationship Id="rId4872" Target="https://www.winddle.com/public/redirect?url=/contacts/8014" TargetMode="External" Type="http://schemas.openxmlformats.org/officeDocument/2006/relationships/hyperlink"/><Relationship Id="rId4873" Target="https://www.winddle.com/public/redirect?url=/shipments/94378" TargetMode="External" Type="http://schemas.openxmlformats.org/officeDocument/2006/relationships/hyperlink"/><Relationship Id="rId4874" Target="https://www.winddle.com/public/redirect?url=/contacts/8002" TargetMode="External" Type="http://schemas.openxmlformats.org/officeDocument/2006/relationships/hyperlink"/><Relationship Id="rId4875" Target="https://www.winddle.com/public/redirect?url=/contacts/8014" TargetMode="External" Type="http://schemas.openxmlformats.org/officeDocument/2006/relationships/hyperlink"/><Relationship Id="rId4876" Target="https://www.winddle.com/public/redirect?url=/shipments/94298" TargetMode="External" Type="http://schemas.openxmlformats.org/officeDocument/2006/relationships/hyperlink"/><Relationship Id="rId4877" Target="https://www.winddle.com/public/redirect?url=/contacts/8002" TargetMode="External" Type="http://schemas.openxmlformats.org/officeDocument/2006/relationships/hyperlink"/><Relationship Id="rId4878" Target="https://www.winddle.com/public/redirect?url=/contacts/8014" TargetMode="External" Type="http://schemas.openxmlformats.org/officeDocument/2006/relationships/hyperlink"/><Relationship Id="rId4879" Target="https://www.winddle.com/public/redirect?url=/shipments/94375" TargetMode="External" Type="http://schemas.openxmlformats.org/officeDocument/2006/relationships/hyperlink"/><Relationship Id="rId488" Target="https://www.winddle.com/public/redirect?url=/contacts/8002" TargetMode="External" Type="http://schemas.openxmlformats.org/officeDocument/2006/relationships/hyperlink"/><Relationship Id="rId4880" Target="https://www.winddle.com/public/redirect?url=/contacts/8002" TargetMode="External" Type="http://schemas.openxmlformats.org/officeDocument/2006/relationships/hyperlink"/><Relationship Id="rId4881" Target="https://www.winddle.com/public/redirect?url=/contacts/8014" TargetMode="External" Type="http://schemas.openxmlformats.org/officeDocument/2006/relationships/hyperlink"/><Relationship Id="rId4882" Target="https://www.winddle.com/public/redirect?url=/shipments/93712" TargetMode="External" Type="http://schemas.openxmlformats.org/officeDocument/2006/relationships/hyperlink"/><Relationship Id="rId4883" Target="https://www.winddle.com/public/redirect?url=/contacts/8001" TargetMode="External" Type="http://schemas.openxmlformats.org/officeDocument/2006/relationships/hyperlink"/><Relationship Id="rId4884" Target="https://www.winddle.com/public/redirect?url=/contacts/8014" TargetMode="External" Type="http://schemas.openxmlformats.org/officeDocument/2006/relationships/hyperlink"/><Relationship Id="rId4885" Target="https://www.winddle.com/public/redirect?url=/shipments/91224" TargetMode="External" Type="http://schemas.openxmlformats.org/officeDocument/2006/relationships/hyperlink"/><Relationship Id="rId4886" Target="https://www.winddle.com/public/redirect?url=/contacts/8002" TargetMode="External" Type="http://schemas.openxmlformats.org/officeDocument/2006/relationships/hyperlink"/><Relationship Id="rId4887" Target="https://www.winddle.com/public/redirect?url=/contacts/8014" TargetMode="External" Type="http://schemas.openxmlformats.org/officeDocument/2006/relationships/hyperlink"/><Relationship Id="rId4888" Target="https://www.winddle.com/public/redirect?url=/shipments/91850" TargetMode="External" Type="http://schemas.openxmlformats.org/officeDocument/2006/relationships/hyperlink"/><Relationship Id="rId4889" Target="https://www.winddle.com/public/redirect?url=/contacts/8002" TargetMode="External" Type="http://schemas.openxmlformats.org/officeDocument/2006/relationships/hyperlink"/><Relationship Id="rId489" Target="https://www.winddle.com/public/redirect?url=/contacts/8014" TargetMode="External" Type="http://schemas.openxmlformats.org/officeDocument/2006/relationships/hyperlink"/><Relationship Id="rId4890" Target="https://www.winddle.com/public/redirect?url=/contacts/8014" TargetMode="External" Type="http://schemas.openxmlformats.org/officeDocument/2006/relationships/hyperlink"/><Relationship Id="rId4891" Target="https://www.winddle.com/public/redirect?url=/shipments/93888" TargetMode="External" Type="http://schemas.openxmlformats.org/officeDocument/2006/relationships/hyperlink"/><Relationship Id="rId4892" Target="https://www.winddle.com/public/redirect?url=/contacts/8001" TargetMode="External" Type="http://schemas.openxmlformats.org/officeDocument/2006/relationships/hyperlink"/><Relationship Id="rId4893" Target="https://www.winddle.com/public/redirect?url=/contacts/8014" TargetMode="External" Type="http://schemas.openxmlformats.org/officeDocument/2006/relationships/hyperlink"/><Relationship Id="rId4894" Target="https://www.winddle.com/public/redirect?url=/shipments/92779" TargetMode="External" Type="http://schemas.openxmlformats.org/officeDocument/2006/relationships/hyperlink"/><Relationship Id="rId4895" Target="https://www.winddle.com/public/redirect?url=/contacts/8001" TargetMode="External" Type="http://schemas.openxmlformats.org/officeDocument/2006/relationships/hyperlink"/><Relationship Id="rId4896" Target="https://www.winddle.com/public/redirect?url=/contacts/8015" TargetMode="External" Type="http://schemas.openxmlformats.org/officeDocument/2006/relationships/hyperlink"/><Relationship Id="rId4897" Target="https://www.winddle.com/public/redirect?url=/shipments/91459" TargetMode="External" Type="http://schemas.openxmlformats.org/officeDocument/2006/relationships/hyperlink"/><Relationship Id="rId4898" Target="https://www.winddle.com/public/redirect?url=/contacts/8001" TargetMode="External" Type="http://schemas.openxmlformats.org/officeDocument/2006/relationships/hyperlink"/><Relationship Id="rId4899" Target="https://www.winddle.com/public/redirect?url=/contacts/8010" TargetMode="External" Type="http://schemas.openxmlformats.org/officeDocument/2006/relationships/hyperlink"/><Relationship Id="rId49" Target="https://www.winddle.com/public/redirect?url=/shipments/91734" TargetMode="External" Type="http://schemas.openxmlformats.org/officeDocument/2006/relationships/hyperlink"/><Relationship Id="rId490" Target="https://www.winddle.com/public/redirect?url=/shipments/92999" TargetMode="External" Type="http://schemas.openxmlformats.org/officeDocument/2006/relationships/hyperlink"/><Relationship Id="rId4900" Target="https://www.winddle.com/public/redirect?url=/shipments/94212" TargetMode="External" Type="http://schemas.openxmlformats.org/officeDocument/2006/relationships/hyperlink"/><Relationship Id="rId4901" Target="https://www.winddle.com/public/redirect?url=/contacts/8001" TargetMode="External" Type="http://schemas.openxmlformats.org/officeDocument/2006/relationships/hyperlink"/><Relationship Id="rId4902" Target="https://www.winddle.com/public/redirect?url=/contacts/8014" TargetMode="External" Type="http://schemas.openxmlformats.org/officeDocument/2006/relationships/hyperlink"/><Relationship Id="rId4903" Target="https://www.winddle.com/public/redirect?url=/shipments/91323" TargetMode="External" Type="http://schemas.openxmlformats.org/officeDocument/2006/relationships/hyperlink"/><Relationship Id="rId4904" Target="https://www.winddle.com/public/redirect?url=/contacts/8001" TargetMode="External" Type="http://schemas.openxmlformats.org/officeDocument/2006/relationships/hyperlink"/><Relationship Id="rId4905" Target="https://www.winddle.com/public/redirect?url=/contacts/8015" TargetMode="External" Type="http://schemas.openxmlformats.org/officeDocument/2006/relationships/hyperlink"/><Relationship Id="rId4906" Target="https://www.winddle.com/public/redirect?url=/shipments/89873" TargetMode="External" Type="http://schemas.openxmlformats.org/officeDocument/2006/relationships/hyperlink"/><Relationship Id="rId4907" Target="https://www.winddle.com/public/redirect?url=/contacts/8001" TargetMode="External" Type="http://schemas.openxmlformats.org/officeDocument/2006/relationships/hyperlink"/><Relationship Id="rId4908" Target="https://www.winddle.com/public/redirect?url=/contacts/8010" TargetMode="External" Type="http://schemas.openxmlformats.org/officeDocument/2006/relationships/hyperlink"/><Relationship Id="rId4909" Target="https://www.winddle.com/public/redirect?url=/shipments/92767" TargetMode="External" Type="http://schemas.openxmlformats.org/officeDocument/2006/relationships/hyperlink"/><Relationship Id="rId491" Target="https://www.winddle.com/public/redirect?url=/contacts/8001" TargetMode="External" Type="http://schemas.openxmlformats.org/officeDocument/2006/relationships/hyperlink"/><Relationship Id="rId4910" Target="https://www.winddle.com/public/redirect?url=/contacts/8002" TargetMode="External" Type="http://schemas.openxmlformats.org/officeDocument/2006/relationships/hyperlink"/><Relationship Id="rId4911" Target="https://www.winddle.com/public/redirect?url=/contacts/8014" TargetMode="External" Type="http://schemas.openxmlformats.org/officeDocument/2006/relationships/hyperlink"/><Relationship Id="rId4912" Target="https://www.winddle.com/public/redirect?url=/shipments/93066" TargetMode="External" Type="http://schemas.openxmlformats.org/officeDocument/2006/relationships/hyperlink"/><Relationship Id="rId4913" Target="https://www.winddle.com/public/redirect?url=/contacts/8001" TargetMode="External" Type="http://schemas.openxmlformats.org/officeDocument/2006/relationships/hyperlink"/><Relationship Id="rId4914" Target="https://www.winddle.com/public/redirect?url=/contacts/8014" TargetMode="External" Type="http://schemas.openxmlformats.org/officeDocument/2006/relationships/hyperlink"/><Relationship Id="rId4915" Target="https://www.winddle.com/public/redirect?url=/shipments/90814" TargetMode="External" Type="http://schemas.openxmlformats.org/officeDocument/2006/relationships/hyperlink"/><Relationship Id="rId4916" Target="https://www.winddle.com/public/redirect?url=/contacts/8001" TargetMode="External" Type="http://schemas.openxmlformats.org/officeDocument/2006/relationships/hyperlink"/><Relationship Id="rId4917" Target="https://www.winddle.com/public/redirect?url=/contacts/8014" TargetMode="External" Type="http://schemas.openxmlformats.org/officeDocument/2006/relationships/hyperlink"/><Relationship Id="rId4918" Target="https://www.winddle.com/public/redirect?url=/shipments/90184" TargetMode="External" Type="http://schemas.openxmlformats.org/officeDocument/2006/relationships/hyperlink"/><Relationship Id="rId4919" Target="https://www.winddle.com/public/redirect?url=/contacts/8002" TargetMode="External" Type="http://schemas.openxmlformats.org/officeDocument/2006/relationships/hyperlink"/><Relationship Id="rId492" Target="https://www.winddle.com/public/redirect?url=/contacts/8014" TargetMode="External" Type="http://schemas.openxmlformats.org/officeDocument/2006/relationships/hyperlink"/><Relationship Id="rId4920" Target="https://www.winddle.com/public/redirect?url=/contacts/8014" TargetMode="External" Type="http://schemas.openxmlformats.org/officeDocument/2006/relationships/hyperlink"/><Relationship Id="rId4921" Target="https://www.winddle.com/public/redirect?url=/shipments/94735" TargetMode="External" Type="http://schemas.openxmlformats.org/officeDocument/2006/relationships/hyperlink"/><Relationship Id="rId4922" Target="https://www.winddle.com/public/redirect?url=/contacts/8001" TargetMode="External" Type="http://schemas.openxmlformats.org/officeDocument/2006/relationships/hyperlink"/><Relationship Id="rId4923" Target="https://www.winddle.com/public/redirect?url=/contacts/8014" TargetMode="External" Type="http://schemas.openxmlformats.org/officeDocument/2006/relationships/hyperlink"/><Relationship Id="rId4924" Target="https://www.winddle.com/public/redirect?url=/shipments/89548" TargetMode="External" Type="http://schemas.openxmlformats.org/officeDocument/2006/relationships/hyperlink"/><Relationship Id="rId4925" Target="https://www.winddle.com/public/redirect?url=/contacts/8001" TargetMode="External" Type="http://schemas.openxmlformats.org/officeDocument/2006/relationships/hyperlink"/><Relationship Id="rId4926" Target="https://www.winddle.com/public/redirect?url=/contacts/8014" TargetMode="External" Type="http://schemas.openxmlformats.org/officeDocument/2006/relationships/hyperlink"/><Relationship Id="rId4927" Target="https://www.winddle.com/public/redirect?url=/shipments/92273" TargetMode="External" Type="http://schemas.openxmlformats.org/officeDocument/2006/relationships/hyperlink"/><Relationship Id="rId4928" Target="https://www.winddle.com/public/redirect?url=/contacts/8002" TargetMode="External" Type="http://schemas.openxmlformats.org/officeDocument/2006/relationships/hyperlink"/><Relationship Id="rId4929" Target="https://www.winddle.com/public/redirect?url=/contacts/8014" TargetMode="External" Type="http://schemas.openxmlformats.org/officeDocument/2006/relationships/hyperlink"/><Relationship Id="rId493" Target="https://www.winddle.com/public/redirect?url=/shipments/93113" TargetMode="External" Type="http://schemas.openxmlformats.org/officeDocument/2006/relationships/hyperlink"/><Relationship Id="rId4930" Target="https://www.winddle.com/public/redirect?url=/shipments/91379" TargetMode="External" Type="http://schemas.openxmlformats.org/officeDocument/2006/relationships/hyperlink"/><Relationship Id="rId4931" Target="https://www.winddle.com/public/redirect?url=/contacts/8001" TargetMode="External" Type="http://schemas.openxmlformats.org/officeDocument/2006/relationships/hyperlink"/><Relationship Id="rId4932" Target="https://www.winddle.com/public/redirect?url=/contacts/8014" TargetMode="External" Type="http://schemas.openxmlformats.org/officeDocument/2006/relationships/hyperlink"/><Relationship Id="rId4933" Target="https://www.winddle.com/public/redirect?url=/shipments/94645" TargetMode="External" Type="http://schemas.openxmlformats.org/officeDocument/2006/relationships/hyperlink"/><Relationship Id="rId4934" Target="https://www.winddle.com/public/redirect?url=/contacts/8001" TargetMode="External" Type="http://schemas.openxmlformats.org/officeDocument/2006/relationships/hyperlink"/><Relationship Id="rId4935" Target="https://www.winddle.com/public/redirect?url=/contacts/8015" TargetMode="External" Type="http://schemas.openxmlformats.org/officeDocument/2006/relationships/hyperlink"/><Relationship Id="rId4936" Target="https://www.winddle.com/public/redirect?url=/shipments/89015" TargetMode="External" Type="http://schemas.openxmlformats.org/officeDocument/2006/relationships/hyperlink"/><Relationship Id="rId4937" Target="https://www.winddle.com/public/redirect?url=/contacts/8001" TargetMode="External" Type="http://schemas.openxmlformats.org/officeDocument/2006/relationships/hyperlink"/><Relationship Id="rId4938" Target="https://www.winddle.com/public/redirect?url=/contacts/8015" TargetMode="External" Type="http://schemas.openxmlformats.org/officeDocument/2006/relationships/hyperlink"/><Relationship Id="rId4939" Target="https://www.winddle.com/public/redirect?url=/shipments/92048" TargetMode="External" Type="http://schemas.openxmlformats.org/officeDocument/2006/relationships/hyperlink"/><Relationship Id="rId494" Target="https://www.winddle.com/public/redirect?url=/contacts/8001" TargetMode="External" Type="http://schemas.openxmlformats.org/officeDocument/2006/relationships/hyperlink"/><Relationship Id="rId4940" Target="https://www.winddle.com/public/redirect?url=/contacts/8001" TargetMode="External" Type="http://schemas.openxmlformats.org/officeDocument/2006/relationships/hyperlink"/><Relationship Id="rId4941" Target="https://www.winddle.com/public/redirect?url=/contacts/8015" TargetMode="External" Type="http://schemas.openxmlformats.org/officeDocument/2006/relationships/hyperlink"/><Relationship Id="rId4942" Target="https://www.winddle.com/public/redirect?url=/shipments/93824" TargetMode="External" Type="http://schemas.openxmlformats.org/officeDocument/2006/relationships/hyperlink"/><Relationship Id="rId4943" Target="https://www.winddle.com/public/redirect?url=/contacts/8001" TargetMode="External" Type="http://schemas.openxmlformats.org/officeDocument/2006/relationships/hyperlink"/><Relationship Id="rId4944" Target="https://www.winddle.com/public/redirect?url=/contacts/8014" TargetMode="External" Type="http://schemas.openxmlformats.org/officeDocument/2006/relationships/hyperlink"/><Relationship Id="rId4945" Target="https://www.winddle.com/public/redirect?url=/shipments/90288" TargetMode="External" Type="http://schemas.openxmlformats.org/officeDocument/2006/relationships/hyperlink"/><Relationship Id="rId4946" Target="https://www.winddle.com/public/redirect?url=/contacts/8001" TargetMode="External" Type="http://schemas.openxmlformats.org/officeDocument/2006/relationships/hyperlink"/><Relationship Id="rId4947" Target="https://www.winddle.com/public/redirect?url=/contacts/8014" TargetMode="External" Type="http://schemas.openxmlformats.org/officeDocument/2006/relationships/hyperlink"/><Relationship Id="rId4948" Target="https://www.winddle.com/public/redirect?url=/shipments/89674" TargetMode="External" Type="http://schemas.openxmlformats.org/officeDocument/2006/relationships/hyperlink"/><Relationship Id="rId4949" Target="https://www.winddle.com/public/redirect?url=/contacts/8002" TargetMode="External" Type="http://schemas.openxmlformats.org/officeDocument/2006/relationships/hyperlink"/><Relationship Id="rId495" Target="https://www.winddle.com/public/redirect?url=/contacts/8014" TargetMode="External" Type="http://schemas.openxmlformats.org/officeDocument/2006/relationships/hyperlink"/><Relationship Id="rId4950" Target="https://www.winddle.com/public/redirect?url=/contacts/8014" TargetMode="External" Type="http://schemas.openxmlformats.org/officeDocument/2006/relationships/hyperlink"/><Relationship Id="rId4951" Target="https://www.winddle.com/public/redirect?url=/shipments/93810" TargetMode="External" Type="http://schemas.openxmlformats.org/officeDocument/2006/relationships/hyperlink"/><Relationship Id="rId4952" Target="https://www.winddle.com/public/redirect?url=/contacts/8001" TargetMode="External" Type="http://schemas.openxmlformats.org/officeDocument/2006/relationships/hyperlink"/><Relationship Id="rId4953" Target="https://www.winddle.com/public/redirect?url=/contacts/8014" TargetMode="External" Type="http://schemas.openxmlformats.org/officeDocument/2006/relationships/hyperlink"/><Relationship Id="rId4954" Target="https://www.winddle.com/public/redirect?url=/shipments/94361" TargetMode="External" Type="http://schemas.openxmlformats.org/officeDocument/2006/relationships/hyperlink"/><Relationship Id="rId4955" Target="https://www.winddle.com/public/redirect?url=/contacts/8002" TargetMode="External" Type="http://schemas.openxmlformats.org/officeDocument/2006/relationships/hyperlink"/><Relationship Id="rId4956" Target="https://www.winddle.com/public/redirect?url=/contacts/8014" TargetMode="External" Type="http://schemas.openxmlformats.org/officeDocument/2006/relationships/hyperlink"/><Relationship Id="rId4957" Target="https://www.winddle.com/public/redirect?url=/shipments/90229" TargetMode="External" Type="http://schemas.openxmlformats.org/officeDocument/2006/relationships/hyperlink"/><Relationship Id="rId4958" Target="https://www.winddle.com/public/redirect?url=/contacts/8001" TargetMode="External" Type="http://schemas.openxmlformats.org/officeDocument/2006/relationships/hyperlink"/><Relationship Id="rId4959" Target="https://www.winddle.com/public/redirect?url=/contacts/8014" TargetMode="External" Type="http://schemas.openxmlformats.org/officeDocument/2006/relationships/hyperlink"/><Relationship Id="rId496" Target="https://www.winddle.com/public/redirect?url=/shipments/91455" TargetMode="External" Type="http://schemas.openxmlformats.org/officeDocument/2006/relationships/hyperlink"/><Relationship Id="rId4960" Target="https://www.winddle.com/public/redirect?url=/shipments/93228" TargetMode="External" Type="http://schemas.openxmlformats.org/officeDocument/2006/relationships/hyperlink"/><Relationship Id="rId4961" Target="https://www.winddle.com/public/redirect?url=/contacts/8001" TargetMode="External" Type="http://schemas.openxmlformats.org/officeDocument/2006/relationships/hyperlink"/><Relationship Id="rId4962" Target="https://www.winddle.com/public/redirect?url=/contacts/8014" TargetMode="External" Type="http://schemas.openxmlformats.org/officeDocument/2006/relationships/hyperlink"/><Relationship Id="rId4963" Target="https://www.winddle.com/public/redirect?url=/shipments/92242" TargetMode="External" Type="http://schemas.openxmlformats.org/officeDocument/2006/relationships/hyperlink"/><Relationship Id="rId4964" Target="https://www.winddle.com/public/redirect?url=/contacts/8001" TargetMode="External" Type="http://schemas.openxmlformats.org/officeDocument/2006/relationships/hyperlink"/><Relationship Id="rId4965" Target="https://www.winddle.com/public/redirect?url=/contacts/8015" TargetMode="External" Type="http://schemas.openxmlformats.org/officeDocument/2006/relationships/hyperlink"/><Relationship Id="rId4966" Target="https://www.winddle.com/public/redirect?url=/shipments/93602" TargetMode="External" Type="http://schemas.openxmlformats.org/officeDocument/2006/relationships/hyperlink"/><Relationship Id="rId4967" Target="https://www.winddle.com/public/redirect?url=/contacts/8001" TargetMode="External" Type="http://schemas.openxmlformats.org/officeDocument/2006/relationships/hyperlink"/><Relationship Id="rId4968" Target="https://www.winddle.com/public/redirect?url=/contacts/8014" TargetMode="External" Type="http://schemas.openxmlformats.org/officeDocument/2006/relationships/hyperlink"/><Relationship Id="rId4969" Target="https://www.winddle.com/public/redirect?url=/shipments/92007" TargetMode="External" Type="http://schemas.openxmlformats.org/officeDocument/2006/relationships/hyperlink"/><Relationship Id="rId497" Target="https://www.winddle.com/public/redirect?url=/contacts/8001" TargetMode="External" Type="http://schemas.openxmlformats.org/officeDocument/2006/relationships/hyperlink"/><Relationship Id="rId4970" Target="https://www.winddle.com/public/redirect?url=/contacts/8001" TargetMode="External" Type="http://schemas.openxmlformats.org/officeDocument/2006/relationships/hyperlink"/><Relationship Id="rId4971" Target="https://www.winddle.com/public/redirect?url=/contacts/8014" TargetMode="External" Type="http://schemas.openxmlformats.org/officeDocument/2006/relationships/hyperlink"/><Relationship Id="rId4972" Target="https://www.winddle.com/public/redirect?url=/shipments/92136" TargetMode="External" Type="http://schemas.openxmlformats.org/officeDocument/2006/relationships/hyperlink"/><Relationship Id="rId4973" Target="https://www.winddle.com/public/redirect?url=/contacts/8002" TargetMode="External" Type="http://schemas.openxmlformats.org/officeDocument/2006/relationships/hyperlink"/><Relationship Id="rId4974" Target="https://www.winddle.com/public/redirect?url=/contacts/8014" TargetMode="External" Type="http://schemas.openxmlformats.org/officeDocument/2006/relationships/hyperlink"/><Relationship Id="rId4975" Target="https://www.winddle.com/public/redirect?url=/shipments/92667" TargetMode="External" Type="http://schemas.openxmlformats.org/officeDocument/2006/relationships/hyperlink"/><Relationship Id="rId4976" Target="https://www.winddle.com/public/redirect?url=/contacts/8002" TargetMode="External" Type="http://schemas.openxmlformats.org/officeDocument/2006/relationships/hyperlink"/><Relationship Id="rId4977" Target="https://www.winddle.com/public/redirect?url=/contacts/8014" TargetMode="External" Type="http://schemas.openxmlformats.org/officeDocument/2006/relationships/hyperlink"/><Relationship Id="rId4978" Target="https://www.winddle.com/public/redirect?url=/shipments/88104" TargetMode="External" Type="http://schemas.openxmlformats.org/officeDocument/2006/relationships/hyperlink"/><Relationship Id="rId4979" Target="https://www.winddle.com/public/redirect?url=/contacts/8002" TargetMode="External" Type="http://schemas.openxmlformats.org/officeDocument/2006/relationships/hyperlink"/><Relationship Id="rId498" Target="https://www.winddle.com/public/redirect?url=/contacts/8014" TargetMode="External" Type="http://schemas.openxmlformats.org/officeDocument/2006/relationships/hyperlink"/><Relationship Id="rId4980" Target="https://www.winddle.com/public/redirect?url=/contacts/8014" TargetMode="External" Type="http://schemas.openxmlformats.org/officeDocument/2006/relationships/hyperlink"/><Relationship Id="rId4981" Target="https://www.winddle.com/public/redirect?url=/shipments/90769" TargetMode="External" Type="http://schemas.openxmlformats.org/officeDocument/2006/relationships/hyperlink"/><Relationship Id="rId4982" Target="https://www.winddle.com/public/redirect?url=/contacts/8001" TargetMode="External" Type="http://schemas.openxmlformats.org/officeDocument/2006/relationships/hyperlink"/><Relationship Id="rId4983" Target="https://www.winddle.com/public/redirect?url=/contacts/8014" TargetMode="External" Type="http://schemas.openxmlformats.org/officeDocument/2006/relationships/hyperlink"/><Relationship Id="rId4984" Target="https://www.winddle.com/public/redirect?url=/shipments/89203" TargetMode="External" Type="http://schemas.openxmlformats.org/officeDocument/2006/relationships/hyperlink"/><Relationship Id="rId4985" Target="https://www.winddle.com/public/redirect?url=/contacts/8001" TargetMode="External" Type="http://schemas.openxmlformats.org/officeDocument/2006/relationships/hyperlink"/><Relationship Id="rId4986" Target="https://www.winddle.com/public/redirect?url=/contacts/8015" TargetMode="External" Type="http://schemas.openxmlformats.org/officeDocument/2006/relationships/hyperlink"/><Relationship Id="rId4987" Target="https://www.winddle.com/public/redirect?url=/shipments/89630" TargetMode="External" Type="http://schemas.openxmlformats.org/officeDocument/2006/relationships/hyperlink"/><Relationship Id="rId4988" Target="https://www.winddle.com/public/redirect?url=/contacts/8001" TargetMode="External" Type="http://schemas.openxmlformats.org/officeDocument/2006/relationships/hyperlink"/><Relationship Id="rId4989" Target="https://www.winddle.com/public/redirect?url=/contacts/8015" TargetMode="External" Type="http://schemas.openxmlformats.org/officeDocument/2006/relationships/hyperlink"/><Relationship Id="rId499" Target="https://www.winddle.com/public/redirect?url=/shipments/92905" TargetMode="External" Type="http://schemas.openxmlformats.org/officeDocument/2006/relationships/hyperlink"/><Relationship Id="rId4990" Target="https://www.winddle.com/public/redirect?url=/shipments/93384" TargetMode="External" Type="http://schemas.openxmlformats.org/officeDocument/2006/relationships/hyperlink"/><Relationship Id="rId4991" Target="https://www.winddle.com/public/redirect?url=/contacts/8002" TargetMode="External" Type="http://schemas.openxmlformats.org/officeDocument/2006/relationships/hyperlink"/><Relationship Id="rId4992" Target="https://www.winddle.com/public/redirect?url=/contacts/8014" TargetMode="External" Type="http://schemas.openxmlformats.org/officeDocument/2006/relationships/hyperlink"/><Relationship Id="rId4993" Target="https://www.winddle.com/public/redirect?url=/shipments/92139" TargetMode="External" Type="http://schemas.openxmlformats.org/officeDocument/2006/relationships/hyperlink"/><Relationship Id="rId4994" Target="https://www.winddle.com/public/redirect?url=/contacts/8002" TargetMode="External" Type="http://schemas.openxmlformats.org/officeDocument/2006/relationships/hyperlink"/><Relationship Id="rId4995" Target="https://www.winddle.com/public/redirect?url=/contacts/8014" TargetMode="External" Type="http://schemas.openxmlformats.org/officeDocument/2006/relationships/hyperlink"/><Relationship Id="rId4996" Target="https://www.winddle.com/public/redirect?url=/shipments/91521" TargetMode="External" Type="http://schemas.openxmlformats.org/officeDocument/2006/relationships/hyperlink"/><Relationship Id="rId4997" Target="https://www.winddle.com/public/redirect?url=/contacts/8001" TargetMode="External" Type="http://schemas.openxmlformats.org/officeDocument/2006/relationships/hyperlink"/><Relationship Id="rId4998" Target="https://www.winddle.com/public/redirect?url=/contacts/8015" TargetMode="External" Type="http://schemas.openxmlformats.org/officeDocument/2006/relationships/hyperlink"/><Relationship Id="rId4999" Target="https://www.winddle.com/public/redirect?url=/shipments/94248" TargetMode="External" Type="http://schemas.openxmlformats.org/officeDocument/2006/relationships/hyperlink"/><Relationship Id="rId5" Target="https://www.winddle.com/public/redirect?url=/contacts/8001" TargetMode="External" Type="http://schemas.openxmlformats.org/officeDocument/2006/relationships/hyperlink"/><Relationship Id="rId50" Target="https://www.winddle.com/public/redirect?url=/contacts/8001" TargetMode="External" Type="http://schemas.openxmlformats.org/officeDocument/2006/relationships/hyperlink"/><Relationship Id="rId500" Target="https://www.winddle.com/public/redirect?url=/contacts/8001" TargetMode="External" Type="http://schemas.openxmlformats.org/officeDocument/2006/relationships/hyperlink"/><Relationship Id="rId5000" Target="https://www.winddle.com/public/redirect?url=/contacts/8001" TargetMode="External" Type="http://schemas.openxmlformats.org/officeDocument/2006/relationships/hyperlink"/><Relationship Id="rId5001" Target="https://www.winddle.com/public/redirect?url=/contacts/8015" TargetMode="External" Type="http://schemas.openxmlformats.org/officeDocument/2006/relationships/hyperlink"/><Relationship Id="rId5002" Target="https://www.winddle.com/public/redirect?url=/shipments/94756" TargetMode="External" Type="http://schemas.openxmlformats.org/officeDocument/2006/relationships/hyperlink"/><Relationship Id="rId5003" Target="https://www.winddle.com/public/redirect?url=/contacts/8001" TargetMode="External" Type="http://schemas.openxmlformats.org/officeDocument/2006/relationships/hyperlink"/><Relationship Id="rId5004" Target="https://www.winddle.com/public/redirect?url=/contacts/8015" TargetMode="External" Type="http://schemas.openxmlformats.org/officeDocument/2006/relationships/hyperlink"/><Relationship Id="rId5005" Target="https://www.winddle.com/public/redirect?url=/shipments/93447" TargetMode="External" Type="http://schemas.openxmlformats.org/officeDocument/2006/relationships/hyperlink"/><Relationship Id="rId5006" Target="https://www.winddle.com/public/redirect?url=/contacts/8001" TargetMode="External" Type="http://schemas.openxmlformats.org/officeDocument/2006/relationships/hyperlink"/><Relationship Id="rId5007" Target="https://www.winddle.com/public/redirect?url=/contacts/8015" TargetMode="External" Type="http://schemas.openxmlformats.org/officeDocument/2006/relationships/hyperlink"/><Relationship Id="rId5008" Target="https://www.winddle.com/public/redirect?url=/shipments/89639" TargetMode="External" Type="http://schemas.openxmlformats.org/officeDocument/2006/relationships/hyperlink"/><Relationship Id="rId5009" Target="https://www.winddle.com/public/redirect?url=/contacts/8001" TargetMode="External" Type="http://schemas.openxmlformats.org/officeDocument/2006/relationships/hyperlink"/><Relationship Id="rId501" Target="https://www.winddle.com/public/redirect?url=/contacts/8015" TargetMode="External" Type="http://schemas.openxmlformats.org/officeDocument/2006/relationships/hyperlink"/><Relationship Id="rId5010" Target="https://www.winddle.com/public/redirect?url=/contacts/8015" TargetMode="External" Type="http://schemas.openxmlformats.org/officeDocument/2006/relationships/hyperlink"/><Relationship Id="rId5011" Target="https://www.winddle.com/public/redirect?url=/shipments/94707" TargetMode="External" Type="http://schemas.openxmlformats.org/officeDocument/2006/relationships/hyperlink"/><Relationship Id="rId5012" Target="https://www.winddle.com/public/redirect?url=/contacts/8001" TargetMode="External" Type="http://schemas.openxmlformats.org/officeDocument/2006/relationships/hyperlink"/><Relationship Id="rId5013" Target="https://www.winddle.com/public/redirect?url=/contacts/8015" TargetMode="External" Type="http://schemas.openxmlformats.org/officeDocument/2006/relationships/hyperlink"/><Relationship Id="rId5014" Target="https://www.winddle.com/public/redirect?url=/shipments/94829" TargetMode="External" Type="http://schemas.openxmlformats.org/officeDocument/2006/relationships/hyperlink"/><Relationship Id="rId5015" Target="https://www.winddle.com/public/redirect?url=/contacts/8001" TargetMode="External" Type="http://schemas.openxmlformats.org/officeDocument/2006/relationships/hyperlink"/><Relationship Id="rId5016" Target="https://www.winddle.com/public/redirect?url=/contacts/8014" TargetMode="External" Type="http://schemas.openxmlformats.org/officeDocument/2006/relationships/hyperlink"/><Relationship Id="rId5017" Target="https://www.winddle.com/public/redirect?url=/shipments/94887" TargetMode="External" Type="http://schemas.openxmlformats.org/officeDocument/2006/relationships/hyperlink"/><Relationship Id="rId5018" Target="https://www.winddle.com/public/redirect?url=/contacts/8001" TargetMode="External" Type="http://schemas.openxmlformats.org/officeDocument/2006/relationships/hyperlink"/><Relationship Id="rId5019" Target="https://www.winddle.com/public/redirect?url=/contacts/8014" TargetMode="External" Type="http://schemas.openxmlformats.org/officeDocument/2006/relationships/hyperlink"/><Relationship Id="rId502" Target="https://www.winddle.com/public/redirect?url=/shipments/89642" TargetMode="External" Type="http://schemas.openxmlformats.org/officeDocument/2006/relationships/hyperlink"/><Relationship Id="rId5020" Target="https://www.winddle.com/public/redirect?url=/shipments/93730" TargetMode="External" Type="http://schemas.openxmlformats.org/officeDocument/2006/relationships/hyperlink"/><Relationship Id="rId5021" Target="https://www.winddle.com/public/redirect?url=/contacts/8001" TargetMode="External" Type="http://schemas.openxmlformats.org/officeDocument/2006/relationships/hyperlink"/><Relationship Id="rId5022" Target="https://www.winddle.com/public/redirect?url=/contacts/8014" TargetMode="External" Type="http://schemas.openxmlformats.org/officeDocument/2006/relationships/hyperlink"/><Relationship Id="rId5023" Target="https://www.winddle.com/public/redirect?url=/shipments/91749" TargetMode="External" Type="http://schemas.openxmlformats.org/officeDocument/2006/relationships/hyperlink"/><Relationship Id="rId5024" Target="https://www.winddle.com/public/redirect?url=/contacts/8002" TargetMode="External" Type="http://schemas.openxmlformats.org/officeDocument/2006/relationships/hyperlink"/><Relationship Id="rId5025" Target="https://www.winddle.com/public/redirect?url=/contacts/8014" TargetMode="External" Type="http://schemas.openxmlformats.org/officeDocument/2006/relationships/hyperlink"/><Relationship Id="rId5026" Target="https://www.winddle.com/public/redirect?url=/shipments/92757" TargetMode="External" Type="http://schemas.openxmlformats.org/officeDocument/2006/relationships/hyperlink"/><Relationship Id="rId5027" Target="https://www.winddle.com/public/redirect?url=/contacts/8001" TargetMode="External" Type="http://schemas.openxmlformats.org/officeDocument/2006/relationships/hyperlink"/><Relationship Id="rId5028" Target="https://www.winddle.com/public/redirect?url=/contacts/8015" TargetMode="External" Type="http://schemas.openxmlformats.org/officeDocument/2006/relationships/hyperlink"/><Relationship Id="rId5029" Target="https://www.winddle.com/public/redirect?url=/shipments/93124" TargetMode="External" Type="http://schemas.openxmlformats.org/officeDocument/2006/relationships/hyperlink"/><Relationship Id="rId503" Target="https://www.winddle.com/public/redirect?url=/contacts/8001" TargetMode="External" Type="http://schemas.openxmlformats.org/officeDocument/2006/relationships/hyperlink"/><Relationship Id="rId5030" Target="https://www.winddle.com/public/redirect?url=/contacts/8001" TargetMode="External" Type="http://schemas.openxmlformats.org/officeDocument/2006/relationships/hyperlink"/><Relationship Id="rId5031" Target="https://www.winddle.com/public/redirect?url=/contacts/8015" TargetMode="External" Type="http://schemas.openxmlformats.org/officeDocument/2006/relationships/hyperlink"/><Relationship Id="rId5032" Target="https://www.winddle.com/public/redirect?url=/shipments/89652" TargetMode="External" Type="http://schemas.openxmlformats.org/officeDocument/2006/relationships/hyperlink"/><Relationship Id="rId5033" Target="https://www.winddle.com/public/redirect?url=/contacts/8001" TargetMode="External" Type="http://schemas.openxmlformats.org/officeDocument/2006/relationships/hyperlink"/><Relationship Id="rId5034" Target="https://www.winddle.com/public/redirect?url=/contacts/8015" TargetMode="External" Type="http://schemas.openxmlformats.org/officeDocument/2006/relationships/hyperlink"/><Relationship Id="rId5035" Target="https://www.winddle.com/public/redirect?url=/shipments/92310" TargetMode="External" Type="http://schemas.openxmlformats.org/officeDocument/2006/relationships/hyperlink"/><Relationship Id="rId5036" Target="https://www.winddle.com/public/redirect?url=/contacts/8001" TargetMode="External" Type="http://schemas.openxmlformats.org/officeDocument/2006/relationships/hyperlink"/><Relationship Id="rId5037" Target="https://www.winddle.com/public/redirect?url=/contacts/8014" TargetMode="External" Type="http://schemas.openxmlformats.org/officeDocument/2006/relationships/hyperlink"/><Relationship Id="rId5038" Target="https://www.winddle.com/public/redirect?url=/shipments/92434" TargetMode="External" Type="http://schemas.openxmlformats.org/officeDocument/2006/relationships/hyperlink"/><Relationship Id="rId5039" Target="https://www.winddle.com/public/redirect?url=/contacts/8002" TargetMode="External" Type="http://schemas.openxmlformats.org/officeDocument/2006/relationships/hyperlink"/><Relationship Id="rId504" Target="https://www.winddle.com/public/redirect?url=/contacts/8015" TargetMode="External" Type="http://schemas.openxmlformats.org/officeDocument/2006/relationships/hyperlink"/><Relationship Id="rId5040" Target="https://www.winddle.com/public/redirect?url=/contacts/8010" TargetMode="External" Type="http://schemas.openxmlformats.org/officeDocument/2006/relationships/hyperlink"/><Relationship Id="rId5041" Target="https://www.winddle.com/public/redirect?url=/shipments/93325" TargetMode="External" Type="http://schemas.openxmlformats.org/officeDocument/2006/relationships/hyperlink"/><Relationship Id="rId5042" Target="https://www.winddle.com/public/redirect?url=/contacts/8001" TargetMode="External" Type="http://schemas.openxmlformats.org/officeDocument/2006/relationships/hyperlink"/><Relationship Id="rId5043" Target="https://www.winddle.com/public/redirect?url=/contacts/8014" TargetMode="External" Type="http://schemas.openxmlformats.org/officeDocument/2006/relationships/hyperlink"/><Relationship Id="rId5044" Target="https://www.winddle.com/public/redirect?url=/shipments/92111" TargetMode="External" Type="http://schemas.openxmlformats.org/officeDocument/2006/relationships/hyperlink"/><Relationship Id="rId5045" Target="https://www.winddle.com/public/redirect?url=/contacts/8001" TargetMode="External" Type="http://schemas.openxmlformats.org/officeDocument/2006/relationships/hyperlink"/><Relationship Id="rId5046" Target="https://www.winddle.com/public/redirect?url=/contacts/8015" TargetMode="External" Type="http://schemas.openxmlformats.org/officeDocument/2006/relationships/hyperlink"/><Relationship Id="rId5047" Target="https://www.winddle.com/public/redirect?url=/shipments/94839" TargetMode="External" Type="http://schemas.openxmlformats.org/officeDocument/2006/relationships/hyperlink"/><Relationship Id="rId5048" Target="https://www.winddle.com/public/redirect?url=/contacts/8001" TargetMode="External" Type="http://schemas.openxmlformats.org/officeDocument/2006/relationships/hyperlink"/><Relationship Id="rId5049" Target="https://www.winddle.com/public/redirect?url=/contacts/8015" TargetMode="External" Type="http://schemas.openxmlformats.org/officeDocument/2006/relationships/hyperlink"/><Relationship Id="rId505" Target="https://www.winddle.com/public/redirect?url=/shipments/92145" TargetMode="External" Type="http://schemas.openxmlformats.org/officeDocument/2006/relationships/hyperlink"/><Relationship Id="rId5050" Target="https://www.winddle.com/public/redirect?url=/shipments/89960" TargetMode="External" Type="http://schemas.openxmlformats.org/officeDocument/2006/relationships/hyperlink"/><Relationship Id="rId5051" Target="https://www.winddle.com/public/redirect?url=/contacts/8001" TargetMode="External" Type="http://schemas.openxmlformats.org/officeDocument/2006/relationships/hyperlink"/><Relationship Id="rId5052" Target="https://www.winddle.com/public/redirect?url=/contacts/8015" TargetMode="External" Type="http://schemas.openxmlformats.org/officeDocument/2006/relationships/hyperlink"/><Relationship Id="rId5053" Target="https://www.winddle.com/public/redirect?url=/shipments/89994" TargetMode="External" Type="http://schemas.openxmlformats.org/officeDocument/2006/relationships/hyperlink"/><Relationship Id="rId5054" Target="https://www.winddle.com/public/redirect?url=/contacts/8001" TargetMode="External" Type="http://schemas.openxmlformats.org/officeDocument/2006/relationships/hyperlink"/><Relationship Id="rId5055" Target="https://www.winddle.com/public/redirect?url=/contacts/8015" TargetMode="External" Type="http://schemas.openxmlformats.org/officeDocument/2006/relationships/hyperlink"/><Relationship Id="rId5056" Target="https://www.winddle.com/public/redirect?url=/shipments/91050" TargetMode="External" Type="http://schemas.openxmlformats.org/officeDocument/2006/relationships/hyperlink"/><Relationship Id="rId5057" Target="https://www.winddle.com/public/redirect?url=/contacts/8001" TargetMode="External" Type="http://schemas.openxmlformats.org/officeDocument/2006/relationships/hyperlink"/><Relationship Id="rId5058" Target="https://www.winddle.com/public/redirect?url=/contacts/8015" TargetMode="External" Type="http://schemas.openxmlformats.org/officeDocument/2006/relationships/hyperlink"/><Relationship Id="rId5059" Target="https://www.winddle.com/public/redirect?url=/shipments/92311" TargetMode="External" Type="http://schemas.openxmlformats.org/officeDocument/2006/relationships/hyperlink"/><Relationship Id="rId506" Target="https://www.winddle.com/public/redirect?url=/contacts/8002" TargetMode="External" Type="http://schemas.openxmlformats.org/officeDocument/2006/relationships/hyperlink"/><Relationship Id="rId5060" Target="https://www.winddle.com/public/redirect?url=/contacts/8001" TargetMode="External" Type="http://schemas.openxmlformats.org/officeDocument/2006/relationships/hyperlink"/><Relationship Id="rId5061" Target="https://www.winddle.com/public/redirect?url=/contacts/8014" TargetMode="External" Type="http://schemas.openxmlformats.org/officeDocument/2006/relationships/hyperlink"/><Relationship Id="rId5062" Target="https://www.winddle.com/public/redirect?url=/shipments/90035" TargetMode="External" Type="http://schemas.openxmlformats.org/officeDocument/2006/relationships/hyperlink"/><Relationship Id="rId5063" Target="https://www.winddle.com/public/redirect?url=/contacts/8001" TargetMode="External" Type="http://schemas.openxmlformats.org/officeDocument/2006/relationships/hyperlink"/><Relationship Id="rId5064" Target="https://www.winddle.com/public/redirect?url=/contacts/8015" TargetMode="External" Type="http://schemas.openxmlformats.org/officeDocument/2006/relationships/hyperlink"/><Relationship Id="rId5065" Target="https://www.winddle.com/public/redirect?url=/shipments/91497" TargetMode="External" Type="http://schemas.openxmlformats.org/officeDocument/2006/relationships/hyperlink"/><Relationship Id="rId5066" Target="https://www.winddle.com/public/redirect?url=/contacts/8002" TargetMode="External" Type="http://schemas.openxmlformats.org/officeDocument/2006/relationships/hyperlink"/><Relationship Id="rId5067" Target="https://www.winddle.com/public/redirect?url=/contacts/8014" TargetMode="External" Type="http://schemas.openxmlformats.org/officeDocument/2006/relationships/hyperlink"/><Relationship Id="rId5068" Target="https://www.winddle.com/public/redirect?url=/shipments/93348" TargetMode="External" Type="http://schemas.openxmlformats.org/officeDocument/2006/relationships/hyperlink"/><Relationship Id="rId5069" Target="https://www.winddle.com/public/redirect?url=/contacts/8002" TargetMode="External" Type="http://schemas.openxmlformats.org/officeDocument/2006/relationships/hyperlink"/><Relationship Id="rId507" Target="https://www.winddle.com/public/redirect?url=/contacts/8014" TargetMode="External" Type="http://schemas.openxmlformats.org/officeDocument/2006/relationships/hyperlink"/><Relationship Id="rId5070" Target="https://www.winddle.com/public/redirect?url=/contacts/8014" TargetMode="External" Type="http://schemas.openxmlformats.org/officeDocument/2006/relationships/hyperlink"/><Relationship Id="rId5071" Target="https://www.winddle.com/public/redirect?url=/shipments/92680" TargetMode="External" Type="http://schemas.openxmlformats.org/officeDocument/2006/relationships/hyperlink"/><Relationship Id="rId5072" Target="https://www.winddle.com/public/redirect?url=/contacts/8002" TargetMode="External" Type="http://schemas.openxmlformats.org/officeDocument/2006/relationships/hyperlink"/><Relationship Id="rId5073" Target="https://www.winddle.com/public/redirect?url=/contacts/8014" TargetMode="External" Type="http://schemas.openxmlformats.org/officeDocument/2006/relationships/hyperlink"/><Relationship Id="rId5074" Target="https://www.winddle.com/public/redirect?url=/shipments/93532" TargetMode="External" Type="http://schemas.openxmlformats.org/officeDocument/2006/relationships/hyperlink"/><Relationship Id="rId5075" Target="https://www.winddle.com/public/redirect?url=/contacts/8002" TargetMode="External" Type="http://schemas.openxmlformats.org/officeDocument/2006/relationships/hyperlink"/><Relationship Id="rId5076" Target="https://www.winddle.com/public/redirect?url=/contacts/8014" TargetMode="External" Type="http://schemas.openxmlformats.org/officeDocument/2006/relationships/hyperlink"/><Relationship Id="rId5077" Target="https://www.winddle.com/public/redirect?url=/shipments/92312" TargetMode="External" Type="http://schemas.openxmlformats.org/officeDocument/2006/relationships/hyperlink"/><Relationship Id="rId5078" Target="https://www.winddle.com/public/redirect?url=/contacts/8001" TargetMode="External" Type="http://schemas.openxmlformats.org/officeDocument/2006/relationships/hyperlink"/><Relationship Id="rId5079" Target="https://www.winddle.com/public/redirect?url=/contacts/8014" TargetMode="External" Type="http://schemas.openxmlformats.org/officeDocument/2006/relationships/hyperlink"/><Relationship Id="rId508" Target="https://www.winddle.com/public/redirect?url=/shipments/91422" TargetMode="External" Type="http://schemas.openxmlformats.org/officeDocument/2006/relationships/hyperlink"/><Relationship Id="rId5080" Target="https://www.winddle.com/public/redirect?url=/shipments/91708" TargetMode="External" Type="http://schemas.openxmlformats.org/officeDocument/2006/relationships/hyperlink"/><Relationship Id="rId5081" Target="https://www.winddle.com/public/redirect?url=/contacts/8002" TargetMode="External" Type="http://schemas.openxmlformats.org/officeDocument/2006/relationships/hyperlink"/><Relationship Id="rId5082" Target="https://www.winddle.com/public/redirect?url=/contacts/8014" TargetMode="External" Type="http://schemas.openxmlformats.org/officeDocument/2006/relationships/hyperlink"/><Relationship Id="rId5083" Target="https://www.winddle.com/public/redirect?url=/shipments/94555" TargetMode="External" Type="http://schemas.openxmlformats.org/officeDocument/2006/relationships/hyperlink"/><Relationship Id="rId5084" Target="https://www.winddle.com/public/redirect?url=/contacts/8001" TargetMode="External" Type="http://schemas.openxmlformats.org/officeDocument/2006/relationships/hyperlink"/><Relationship Id="rId5085" Target="https://www.winddle.com/public/redirect?url=/contacts/8014" TargetMode="External" Type="http://schemas.openxmlformats.org/officeDocument/2006/relationships/hyperlink"/><Relationship Id="rId5086" Target="https://www.winddle.com/public/redirect?url=/shipments/91481" TargetMode="External" Type="http://schemas.openxmlformats.org/officeDocument/2006/relationships/hyperlink"/><Relationship Id="rId5087" Target="https://www.winddle.com/public/redirect?url=/contacts/8001" TargetMode="External" Type="http://schemas.openxmlformats.org/officeDocument/2006/relationships/hyperlink"/><Relationship Id="rId5088" Target="https://www.winddle.com/public/redirect?url=/contacts/8015" TargetMode="External" Type="http://schemas.openxmlformats.org/officeDocument/2006/relationships/hyperlink"/><Relationship Id="rId5089" Target="https://www.winddle.com/public/redirect?url=/shipments/93918" TargetMode="External" Type="http://schemas.openxmlformats.org/officeDocument/2006/relationships/hyperlink"/><Relationship Id="rId509" Target="https://www.winddle.com/public/redirect?url=/contacts/8002" TargetMode="External" Type="http://schemas.openxmlformats.org/officeDocument/2006/relationships/hyperlink"/><Relationship Id="rId5090" Target="https://www.winddle.com/public/redirect?url=/contacts/8002" TargetMode="External" Type="http://schemas.openxmlformats.org/officeDocument/2006/relationships/hyperlink"/><Relationship Id="rId5091" Target="https://www.winddle.com/public/redirect?url=/contacts/8014" TargetMode="External" Type="http://schemas.openxmlformats.org/officeDocument/2006/relationships/hyperlink"/><Relationship Id="rId5092" Target="https://www.winddle.com/public/redirect?url=/shipments/91813" TargetMode="External" Type="http://schemas.openxmlformats.org/officeDocument/2006/relationships/hyperlink"/><Relationship Id="rId5093" Target="https://www.winddle.com/public/redirect?url=/contacts/8001" TargetMode="External" Type="http://schemas.openxmlformats.org/officeDocument/2006/relationships/hyperlink"/><Relationship Id="rId5094" Target="https://www.winddle.com/public/redirect?url=/contacts/8014" TargetMode="External" Type="http://schemas.openxmlformats.org/officeDocument/2006/relationships/hyperlink"/><Relationship Id="rId5095" Target="https://www.winddle.com/public/redirect?url=/shipments/94596" TargetMode="External" Type="http://schemas.openxmlformats.org/officeDocument/2006/relationships/hyperlink"/><Relationship Id="rId5096" Target="https://www.winddle.com/public/redirect?url=/contacts/8001" TargetMode="External" Type="http://schemas.openxmlformats.org/officeDocument/2006/relationships/hyperlink"/><Relationship Id="rId5097" Target="https://www.winddle.com/public/redirect?url=/contacts/8014" TargetMode="External" Type="http://schemas.openxmlformats.org/officeDocument/2006/relationships/hyperlink"/><Relationship Id="rId5098" Target="https://www.winddle.com/public/redirect?url=/shipments/91376" TargetMode="External" Type="http://schemas.openxmlformats.org/officeDocument/2006/relationships/hyperlink"/><Relationship Id="rId5099" Target="https://www.winddle.com/public/redirect?url=/contacts/8001" TargetMode="External" Type="http://schemas.openxmlformats.org/officeDocument/2006/relationships/hyperlink"/><Relationship Id="rId51" Target="https://www.winddle.com/public/redirect?url=/contacts/8014" TargetMode="External" Type="http://schemas.openxmlformats.org/officeDocument/2006/relationships/hyperlink"/><Relationship Id="rId510" Target="https://www.winddle.com/public/redirect?url=/contacts/8014" TargetMode="External" Type="http://schemas.openxmlformats.org/officeDocument/2006/relationships/hyperlink"/><Relationship Id="rId5100" Target="https://www.winddle.com/public/redirect?url=/contacts/8014" TargetMode="External" Type="http://schemas.openxmlformats.org/officeDocument/2006/relationships/hyperlink"/><Relationship Id="rId5101" Target="https://www.winddle.com/public/redirect?url=/shipments/92705" TargetMode="External" Type="http://schemas.openxmlformats.org/officeDocument/2006/relationships/hyperlink"/><Relationship Id="rId5102" Target="https://www.winddle.com/public/redirect?url=/contacts/8001" TargetMode="External" Type="http://schemas.openxmlformats.org/officeDocument/2006/relationships/hyperlink"/><Relationship Id="rId5103" Target="https://www.winddle.com/public/redirect?url=/contacts/8015" TargetMode="External" Type="http://schemas.openxmlformats.org/officeDocument/2006/relationships/hyperlink"/><Relationship Id="rId5104" Target="https://www.winddle.com/public/redirect?url=/shipments/93971" TargetMode="External" Type="http://schemas.openxmlformats.org/officeDocument/2006/relationships/hyperlink"/><Relationship Id="rId5105" Target="https://www.winddle.com/public/redirect?url=/contacts/8001" TargetMode="External" Type="http://schemas.openxmlformats.org/officeDocument/2006/relationships/hyperlink"/><Relationship Id="rId5106" Target="https://www.winddle.com/public/redirect?url=/contacts/8015" TargetMode="External" Type="http://schemas.openxmlformats.org/officeDocument/2006/relationships/hyperlink"/><Relationship Id="rId5107" Target="https://www.winddle.com/public/redirect?url=/shipments/91313" TargetMode="External" Type="http://schemas.openxmlformats.org/officeDocument/2006/relationships/hyperlink"/><Relationship Id="rId5108" Target="https://www.winddle.com/public/redirect?url=/contacts/8001" TargetMode="External" Type="http://schemas.openxmlformats.org/officeDocument/2006/relationships/hyperlink"/><Relationship Id="rId5109" Target="https://www.winddle.com/public/redirect?url=/contacts/8015" TargetMode="External" Type="http://schemas.openxmlformats.org/officeDocument/2006/relationships/hyperlink"/><Relationship Id="rId511" Target="https://www.winddle.com/public/redirect?url=/shipments/89634" TargetMode="External" Type="http://schemas.openxmlformats.org/officeDocument/2006/relationships/hyperlink"/><Relationship Id="rId5110" Target="https://www.winddle.com/public/redirect?url=/shipments/91596" TargetMode="External" Type="http://schemas.openxmlformats.org/officeDocument/2006/relationships/hyperlink"/><Relationship Id="rId5111" Target="https://www.winddle.com/public/redirect?url=/contacts/8001" TargetMode="External" Type="http://schemas.openxmlformats.org/officeDocument/2006/relationships/hyperlink"/><Relationship Id="rId5112" Target="https://www.winddle.com/public/redirect?url=/contacts/8015" TargetMode="External" Type="http://schemas.openxmlformats.org/officeDocument/2006/relationships/hyperlink"/><Relationship Id="rId5113" Target="https://www.winddle.com/public/redirect?url=/shipments/93003" TargetMode="External" Type="http://schemas.openxmlformats.org/officeDocument/2006/relationships/hyperlink"/><Relationship Id="rId5114" Target="https://www.winddle.com/public/redirect?url=/contacts/8001" TargetMode="External" Type="http://schemas.openxmlformats.org/officeDocument/2006/relationships/hyperlink"/><Relationship Id="rId5115" Target="https://www.winddle.com/public/redirect?url=/contacts/8015" TargetMode="External" Type="http://schemas.openxmlformats.org/officeDocument/2006/relationships/hyperlink"/><Relationship Id="rId5116" Target="https://www.winddle.com/public/redirect?url=/shipments/91349" TargetMode="External" Type="http://schemas.openxmlformats.org/officeDocument/2006/relationships/hyperlink"/><Relationship Id="rId5117" Target="https://www.winddle.com/public/redirect?url=/contacts/8001" TargetMode="External" Type="http://schemas.openxmlformats.org/officeDocument/2006/relationships/hyperlink"/><Relationship Id="rId5118" Target="https://www.winddle.com/public/redirect?url=/contacts/8015" TargetMode="External" Type="http://schemas.openxmlformats.org/officeDocument/2006/relationships/hyperlink"/><Relationship Id="rId5119" Target="https://www.winddle.com/public/redirect?url=/shipments/94180" TargetMode="External" Type="http://schemas.openxmlformats.org/officeDocument/2006/relationships/hyperlink"/><Relationship Id="rId512" Target="https://www.winddle.com/public/redirect?url=/contacts/8001" TargetMode="External" Type="http://schemas.openxmlformats.org/officeDocument/2006/relationships/hyperlink"/><Relationship Id="rId5120" Target="https://www.winddle.com/public/redirect?url=/contacts/8001" TargetMode="External" Type="http://schemas.openxmlformats.org/officeDocument/2006/relationships/hyperlink"/><Relationship Id="rId5121" Target="https://www.winddle.com/public/redirect?url=/contacts/8015" TargetMode="External" Type="http://schemas.openxmlformats.org/officeDocument/2006/relationships/hyperlink"/><Relationship Id="rId5122" Target="https://www.winddle.com/public/redirect?url=/shipments/93427" TargetMode="External" Type="http://schemas.openxmlformats.org/officeDocument/2006/relationships/hyperlink"/><Relationship Id="rId5123" Target="https://www.winddle.com/public/redirect?url=/contacts/8001" TargetMode="External" Type="http://schemas.openxmlformats.org/officeDocument/2006/relationships/hyperlink"/><Relationship Id="rId5124" Target="https://www.winddle.com/public/redirect?url=/contacts/8015" TargetMode="External" Type="http://schemas.openxmlformats.org/officeDocument/2006/relationships/hyperlink"/><Relationship Id="rId5125" Target="https://www.winddle.com/public/redirect?url=/shipments/92783" TargetMode="External" Type="http://schemas.openxmlformats.org/officeDocument/2006/relationships/hyperlink"/><Relationship Id="rId5126" Target="https://www.winddle.com/public/redirect?url=/contacts/8002" TargetMode="External" Type="http://schemas.openxmlformats.org/officeDocument/2006/relationships/hyperlink"/><Relationship Id="rId5127" Target="https://www.winddle.com/public/redirect?url=/contacts/8014" TargetMode="External" Type="http://schemas.openxmlformats.org/officeDocument/2006/relationships/hyperlink"/><Relationship Id="rId5128" Target="https://www.winddle.com/public/redirect?url=/shipments/94872" TargetMode="External" Type="http://schemas.openxmlformats.org/officeDocument/2006/relationships/hyperlink"/><Relationship Id="rId5129" Target="https://www.winddle.com/public/redirect?url=/contacts/8001" TargetMode="External" Type="http://schemas.openxmlformats.org/officeDocument/2006/relationships/hyperlink"/><Relationship Id="rId513" Target="https://www.winddle.com/public/redirect?url=/contacts/8015" TargetMode="External" Type="http://schemas.openxmlformats.org/officeDocument/2006/relationships/hyperlink"/><Relationship Id="rId5130" Target="https://www.winddle.com/public/redirect?url=/contacts/8015" TargetMode="External" Type="http://schemas.openxmlformats.org/officeDocument/2006/relationships/hyperlink"/><Relationship Id="rId5131" Target="https://www.winddle.com/public/redirect?url=/shipments/90662" TargetMode="External" Type="http://schemas.openxmlformats.org/officeDocument/2006/relationships/hyperlink"/><Relationship Id="rId5132" Target="https://www.winddle.com/public/redirect?url=/contacts/8001" TargetMode="External" Type="http://schemas.openxmlformats.org/officeDocument/2006/relationships/hyperlink"/><Relationship Id="rId5133" Target="https://www.winddle.com/public/redirect?url=/contacts/8015" TargetMode="External" Type="http://schemas.openxmlformats.org/officeDocument/2006/relationships/hyperlink"/><Relationship Id="rId5134" Target="https://www.winddle.com/public/redirect?url=/shipments/94003" TargetMode="External" Type="http://schemas.openxmlformats.org/officeDocument/2006/relationships/hyperlink"/><Relationship Id="rId5135" Target="https://www.winddle.com/public/redirect?url=/contacts/8001" TargetMode="External" Type="http://schemas.openxmlformats.org/officeDocument/2006/relationships/hyperlink"/><Relationship Id="rId5136" Target="https://www.winddle.com/public/redirect?url=/contacts/8015" TargetMode="External" Type="http://schemas.openxmlformats.org/officeDocument/2006/relationships/hyperlink"/><Relationship Id="rId5137" Target="https://www.winddle.com/public/redirect?url=/shipments/91456" TargetMode="External" Type="http://schemas.openxmlformats.org/officeDocument/2006/relationships/hyperlink"/><Relationship Id="rId5138" Target="https://www.winddle.com/public/redirect?url=/contacts/8001" TargetMode="External" Type="http://schemas.openxmlformats.org/officeDocument/2006/relationships/hyperlink"/><Relationship Id="rId5139" Target="https://www.winddle.com/public/redirect?url=/contacts/8015" TargetMode="External" Type="http://schemas.openxmlformats.org/officeDocument/2006/relationships/hyperlink"/><Relationship Id="rId514" Target="https://www.winddle.com/public/redirect?url=/shipments/94745" TargetMode="External" Type="http://schemas.openxmlformats.org/officeDocument/2006/relationships/hyperlink"/><Relationship Id="rId5140" Target="https://www.winddle.com/public/redirect?url=/shipments/89455" TargetMode="External" Type="http://schemas.openxmlformats.org/officeDocument/2006/relationships/hyperlink"/><Relationship Id="rId5141" Target="https://www.winddle.com/public/redirect?url=/contacts/8001" TargetMode="External" Type="http://schemas.openxmlformats.org/officeDocument/2006/relationships/hyperlink"/><Relationship Id="rId5142" Target="https://www.winddle.com/public/redirect?url=/contacts/8015" TargetMode="External" Type="http://schemas.openxmlformats.org/officeDocument/2006/relationships/hyperlink"/><Relationship Id="rId5143" Target="https://www.winddle.com/public/redirect?url=/shipments/93879" TargetMode="External" Type="http://schemas.openxmlformats.org/officeDocument/2006/relationships/hyperlink"/><Relationship Id="rId5144" Target="https://www.winddle.com/public/redirect?url=/contacts/8001" TargetMode="External" Type="http://schemas.openxmlformats.org/officeDocument/2006/relationships/hyperlink"/><Relationship Id="rId5145" Target="https://www.winddle.com/public/redirect?url=/contacts/8014" TargetMode="External" Type="http://schemas.openxmlformats.org/officeDocument/2006/relationships/hyperlink"/><Relationship Id="rId5146" Target="https://www.winddle.com/public/redirect?url=/shipments/93281" TargetMode="External" Type="http://schemas.openxmlformats.org/officeDocument/2006/relationships/hyperlink"/><Relationship Id="rId5147" Target="https://www.winddle.com/public/redirect?url=/contacts/8002" TargetMode="External" Type="http://schemas.openxmlformats.org/officeDocument/2006/relationships/hyperlink"/><Relationship Id="rId5148" Target="https://www.winddle.com/public/redirect?url=/contacts/8014" TargetMode="External" Type="http://schemas.openxmlformats.org/officeDocument/2006/relationships/hyperlink"/><Relationship Id="rId5149" Target="https://www.winddle.com/public/redirect?url=/shipments/92423" TargetMode="External" Type="http://schemas.openxmlformats.org/officeDocument/2006/relationships/hyperlink"/><Relationship Id="rId515" Target="https://www.winddle.com/public/redirect?url=/contacts/8001" TargetMode="External" Type="http://schemas.openxmlformats.org/officeDocument/2006/relationships/hyperlink"/><Relationship Id="rId5150" Target="https://www.winddle.com/public/redirect?url=/contacts/8002" TargetMode="External" Type="http://schemas.openxmlformats.org/officeDocument/2006/relationships/hyperlink"/><Relationship Id="rId5151" Target="https://www.winddle.com/public/redirect?url=/contacts/8014" TargetMode="External" Type="http://schemas.openxmlformats.org/officeDocument/2006/relationships/hyperlink"/><Relationship Id="rId5152" Target="https://www.winddle.com/public/redirect?url=/shipments/93578" TargetMode="External" Type="http://schemas.openxmlformats.org/officeDocument/2006/relationships/hyperlink"/><Relationship Id="rId5153" Target="https://www.winddle.com/public/redirect?url=/contacts/8002" TargetMode="External" Type="http://schemas.openxmlformats.org/officeDocument/2006/relationships/hyperlink"/><Relationship Id="rId5154" Target="https://www.winddle.com/public/redirect?url=/contacts/8014" TargetMode="External" Type="http://schemas.openxmlformats.org/officeDocument/2006/relationships/hyperlink"/><Relationship Id="rId5155" Target="https://www.winddle.com/public/redirect?url=/shipments/93567" TargetMode="External" Type="http://schemas.openxmlformats.org/officeDocument/2006/relationships/hyperlink"/><Relationship Id="rId5156" Target="https://www.winddle.com/public/redirect?url=/contacts/8002" TargetMode="External" Type="http://schemas.openxmlformats.org/officeDocument/2006/relationships/hyperlink"/><Relationship Id="rId5157" Target="https://www.winddle.com/public/redirect?url=/contacts/8014" TargetMode="External" Type="http://schemas.openxmlformats.org/officeDocument/2006/relationships/hyperlink"/><Relationship Id="rId5158" Target="https://www.winddle.com/public/redirect?url=/shipments/94217" TargetMode="External" Type="http://schemas.openxmlformats.org/officeDocument/2006/relationships/hyperlink"/><Relationship Id="rId5159" Target="https://www.winddle.com/public/redirect?url=/contacts/8002" TargetMode="External" Type="http://schemas.openxmlformats.org/officeDocument/2006/relationships/hyperlink"/><Relationship Id="rId516" Target="https://www.winddle.com/public/redirect?url=/contacts/8015" TargetMode="External" Type="http://schemas.openxmlformats.org/officeDocument/2006/relationships/hyperlink"/><Relationship Id="rId5160" Target="https://www.winddle.com/public/redirect?url=/contacts/8014" TargetMode="External" Type="http://schemas.openxmlformats.org/officeDocument/2006/relationships/hyperlink"/><Relationship Id="rId5161" Target="https://www.winddle.com/public/redirect?url=/shipments/92737" TargetMode="External" Type="http://schemas.openxmlformats.org/officeDocument/2006/relationships/hyperlink"/><Relationship Id="rId5162" Target="https://www.winddle.com/public/redirect?url=/contacts/8001" TargetMode="External" Type="http://schemas.openxmlformats.org/officeDocument/2006/relationships/hyperlink"/><Relationship Id="rId5163" Target="https://www.winddle.com/public/redirect?url=/contacts/8015" TargetMode="External" Type="http://schemas.openxmlformats.org/officeDocument/2006/relationships/hyperlink"/><Relationship Id="rId5164" Target="https://www.winddle.com/public/redirect?url=/shipments/93695" TargetMode="External" Type="http://schemas.openxmlformats.org/officeDocument/2006/relationships/hyperlink"/><Relationship Id="rId5165" Target="https://www.winddle.com/public/redirect?url=/contacts/8002" TargetMode="External" Type="http://schemas.openxmlformats.org/officeDocument/2006/relationships/hyperlink"/><Relationship Id="rId5166" Target="https://www.winddle.com/public/redirect?url=/contacts/8014" TargetMode="External" Type="http://schemas.openxmlformats.org/officeDocument/2006/relationships/hyperlink"/><Relationship Id="rId5167" Target="https://www.winddle.com/public/redirect?url=/shipments/94016" TargetMode="External" Type="http://schemas.openxmlformats.org/officeDocument/2006/relationships/hyperlink"/><Relationship Id="rId5168" Target="https://www.winddle.com/public/redirect?url=/contacts/8002" TargetMode="External" Type="http://schemas.openxmlformats.org/officeDocument/2006/relationships/hyperlink"/><Relationship Id="rId5169" Target="https://www.winddle.com/public/redirect?url=/contacts/8014" TargetMode="External" Type="http://schemas.openxmlformats.org/officeDocument/2006/relationships/hyperlink"/><Relationship Id="rId517" Target="https://www.winddle.com/public/redirect?url=/shipments/90066" TargetMode="External" Type="http://schemas.openxmlformats.org/officeDocument/2006/relationships/hyperlink"/><Relationship Id="rId5170" Target="https://www.winddle.com/public/redirect?url=/shipments/93315" TargetMode="External" Type="http://schemas.openxmlformats.org/officeDocument/2006/relationships/hyperlink"/><Relationship Id="rId5171" Target="https://www.winddle.com/public/redirect?url=/contacts/8001" TargetMode="External" Type="http://schemas.openxmlformats.org/officeDocument/2006/relationships/hyperlink"/><Relationship Id="rId5172" Target="https://www.winddle.com/public/redirect?url=/contacts/8015" TargetMode="External" Type="http://schemas.openxmlformats.org/officeDocument/2006/relationships/hyperlink"/><Relationship Id="rId5173" Target="https://www.winddle.com/public/redirect?url=/shipments/94039" TargetMode="External" Type="http://schemas.openxmlformats.org/officeDocument/2006/relationships/hyperlink"/><Relationship Id="rId5174" Target="https://www.winddle.com/public/redirect?url=/contacts/8001" TargetMode="External" Type="http://schemas.openxmlformats.org/officeDocument/2006/relationships/hyperlink"/><Relationship Id="rId5175" Target="https://www.winddle.com/public/redirect?url=/contacts/8014" TargetMode="External" Type="http://schemas.openxmlformats.org/officeDocument/2006/relationships/hyperlink"/><Relationship Id="rId5176" Target="https://www.winddle.com/public/redirect?url=/shipments/93556" TargetMode="External" Type="http://schemas.openxmlformats.org/officeDocument/2006/relationships/hyperlink"/><Relationship Id="rId5177" Target="https://www.winddle.com/public/redirect?url=/contacts/8001" TargetMode="External" Type="http://schemas.openxmlformats.org/officeDocument/2006/relationships/hyperlink"/><Relationship Id="rId5178" Target="https://www.winddle.com/public/redirect?url=/contacts/8014" TargetMode="External" Type="http://schemas.openxmlformats.org/officeDocument/2006/relationships/hyperlink"/><Relationship Id="rId5179" Target="https://www.winddle.com/public/redirect?url=/shipments/91536" TargetMode="External" Type="http://schemas.openxmlformats.org/officeDocument/2006/relationships/hyperlink"/><Relationship Id="rId518" Target="https://www.winddle.com/public/redirect?url=/contacts/8001" TargetMode="External" Type="http://schemas.openxmlformats.org/officeDocument/2006/relationships/hyperlink"/><Relationship Id="rId5180" Target="https://www.winddle.com/public/redirect?url=/contacts/8002" TargetMode="External" Type="http://schemas.openxmlformats.org/officeDocument/2006/relationships/hyperlink"/><Relationship Id="rId5181" Target="https://www.winddle.com/public/redirect?url=/contacts/8014" TargetMode="External" Type="http://schemas.openxmlformats.org/officeDocument/2006/relationships/hyperlink"/><Relationship Id="rId5182" Target="https://www.winddle.com/public/redirect?url=/shipments/93239" TargetMode="External" Type="http://schemas.openxmlformats.org/officeDocument/2006/relationships/hyperlink"/><Relationship Id="rId5183" Target="https://www.winddle.com/public/redirect?url=/contacts/8001" TargetMode="External" Type="http://schemas.openxmlformats.org/officeDocument/2006/relationships/hyperlink"/><Relationship Id="rId5184" Target="https://www.winddle.com/public/redirect?url=/contacts/8014" TargetMode="External" Type="http://schemas.openxmlformats.org/officeDocument/2006/relationships/hyperlink"/><Relationship Id="rId5185" Target="https://www.winddle.com/public/redirect?url=/shipments/94491" TargetMode="External" Type="http://schemas.openxmlformats.org/officeDocument/2006/relationships/hyperlink"/><Relationship Id="rId5186" Target="https://www.winddle.com/public/redirect?url=/contacts/8002" TargetMode="External" Type="http://schemas.openxmlformats.org/officeDocument/2006/relationships/hyperlink"/><Relationship Id="rId5187" Target="https://www.winddle.com/public/redirect?url=/contacts/8014" TargetMode="External" Type="http://schemas.openxmlformats.org/officeDocument/2006/relationships/hyperlink"/><Relationship Id="rId5188" Target="https://www.winddle.com/public/redirect?url=/shipments/93905" TargetMode="External" Type="http://schemas.openxmlformats.org/officeDocument/2006/relationships/hyperlink"/><Relationship Id="rId5189" Target="https://www.winddle.com/public/redirect?url=/contacts/8001" TargetMode="External" Type="http://schemas.openxmlformats.org/officeDocument/2006/relationships/hyperlink"/><Relationship Id="rId519" Target="https://www.winddle.com/public/redirect?url=/contacts/8014" TargetMode="External" Type="http://schemas.openxmlformats.org/officeDocument/2006/relationships/hyperlink"/><Relationship Id="rId5190" Target="https://www.winddle.com/public/redirect?url=/contacts/8015" TargetMode="External" Type="http://schemas.openxmlformats.org/officeDocument/2006/relationships/hyperlink"/><Relationship Id="rId5191" Target="https://www.winddle.com/public/redirect?url=/shipments/92605" TargetMode="External" Type="http://schemas.openxmlformats.org/officeDocument/2006/relationships/hyperlink"/><Relationship Id="rId5192" Target="https://www.winddle.com/public/redirect?url=/contacts/8001" TargetMode="External" Type="http://schemas.openxmlformats.org/officeDocument/2006/relationships/hyperlink"/><Relationship Id="rId5193" Target="https://www.winddle.com/public/redirect?url=/contacts/8015" TargetMode="External" Type="http://schemas.openxmlformats.org/officeDocument/2006/relationships/hyperlink"/><Relationship Id="rId5194" Target="https://www.winddle.com/public/redirect?url=/shipments/94410" TargetMode="External" Type="http://schemas.openxmlformats.org/officeDocument/2006/relationships/hyperlink"/><Relationship Id="rId5195" Target="https://www.winddle.com/public/redirect?url=/contacts/8001" TargetMode="External" Type="http://schemas.openxmlformats.org/officeDocument/2006/relationships/hyperlink"/><Relationship Id="rId5196" Target="https://www.winddle.com/public/redirect?url=/contacts/8014" TargetMode="External" Type="http://schemas.openxmlformats.org/officeDocument/2006/relationships/hyperlink"/><Relationship Id="rId5197" Target="https://www.winddle.com/public/redirect?url=/shipments/91002" TargetMode="External" Type="http://schemas.openxmlformats.org/officeDocument/2006/relationships/hyperlink"/><Relationship Id="rId5198" Target="https://www.winddle.com/public/redirect?url=/contacts/8002" TargetMode="External" Type="http://schemas.openxmlformats.org/officeDocument/2006/relationships/hyperlink"/><Relationship Id="rId5199" Target="https://www.winddle.com/public/redirect?url=/contacts/8014" TargetMode="External" Type="http://schemas.openxmlformats.org/officeDocument/2006/relationships/hyperlink"/><Relationship Id="rId52" Target="https://www.winddle.com/public/redirect?url=/shipments/94496" TargetMode="External" Type="http://schemas.openxmlformats.org/officeDocument/2006/relationships/hyperlink"/><Relationship Id="rId520" Target="https://www.winddle.com/public/redirect?url=/shipments/93361" TargetMode="External" Type="http://schemas.openxmlformats.org/officeDocument/2006/relationships/hyperlink"/><Relationship Id="rId5200" Target="https://www.winddle.com/public/redirect?url=/shipments/90875" TargetMode="External" Type="http://schemas.openxmlformats.org/officeDocument/2006/relationships/hyperlink"/><Relationship Id="rId5201" Target="https://www.winddle.com/public/redirect?url=/contacts/8001" TargetMode="External" Type="http://schemas.openxmlformats.org/officeDocument/2006/relationships/hyperlink"/><Relationship Id="rId5202" Target="https://www.winddle.com/public/redirect?url=/contacts/8015" TargetMode="External" Type="http://schemas.openxmlformats.org/officeDocument/2006/relationships/hyperlink"/><Relationship Id="rId5203" Target="https://www.winddle.com/public/redirect?url=/shipments/94141" TargetMode="External" Type="http://schemas.openxmlformats.org/officeDocument/2006/relationships/hyperlink"/><Relationship Id="rId5204" Target="https://www.winddle.com/public/redirect?url=/contacts/8001" TargetMode="External" Type="http://schemas.openxmlformats.org/officeDocument/2006/relationships/hyperlink"/><Relationship Id="rId5205" Target="https://www.winddle.com/public/redirect?url=/contacts/8014" TargetMode="External" Type="http://schemas.openxmlformats.org/officeDocument/2006/relationships/hyperlink"/><Relationship Id="rId5206" Target="https://www.winddle.com/public/redirect?url=/shipments/91918" TargetMode="External" Type="http://schemas.openxmlformats.org/officeDocument/2006/relationships/hyperlink"/><Relationship Id="rId5207" Target="https://www.winddle.com/public/redirect?url=/contacts/8002" TargetMode="External" Type="http://schemas.openxmlformats.org/officeDocument/2006/relationships/hyperlink"/><Relationship Id="rId5208" Target="https://www.winddle.com/public/redirect?url=/contacts/8010" TargetMode="External" Type="http://schemas.openxmlformats.org/officeDocument/2006/relationships/hyperlink"/><Relationship Id="rId5209" Target="https://www.winddle.com/public/redirect?url=/shipments/89693" TargetMode="External" Type="http://schemas.openxmlformats.org/officeDocument/2006/relationships/hyperlink"/><Relationship Id="rId521" Target="https://www.winddle.com/public/redirect?url=/contacts/8002" TargetMode="External" Type="http://schemas.openxmlformats.org/officeDocument/2006/relationships/hyperlink"/><Relationship Id="rId5210" Target="https://www.winddle.com/public/redirect?url=/contacts/8001" TargetMode="External" Type="http://schemas.openxmlformats.org/officeDocument/2006/relationships/hyperlink"/><Relationship Id="rId5211" Target="https://www.winddle.com/public/redirect?url=/contacts/8014" TargetMode="External" Type="http://schemas.openxmlformats.org/officeDocument/2006/relationships/hyperlink"/><Relationship Id="rId5212" Target="https://www.winddle.com/public/redirect?url=/shipments/90545" TargetMode="External" Type="http://schemas.openxmlformats.org/officeDocument/2006/relationships/hyperlink"/><Relationship Id="rId5213" Target="https://www.winddle.com/public/redirect?url=/contacts/8002" TargetMode="External" Type="http://schemas.openxmlformats.org/officeDocument/2006/relationships/hyperlink"/><Relationship Id="rId5214" Target="https://www.winddle.com/public/redirect?url=/contacts/8014" TargetMode="External" Type="http://schemas.openxmlformats.org/officeDocument/2006/relationships/hyperlink"/><Relationship Id="rId5215" Target="https://www.winddle.com/public/redirect?url=/shipments/93885" TargetMode="External" Type="http://schemas.openxmlformats.org/officeDocument/2006/relationships/hyperlink"/><Relationship Id="rId5216" Target="https://www.winddle.com/public/redirect?url=/contacts/8001" TargetMode="External" Type="http://schemas.openxmlformats.org/officeDocument/2006/relationships/hyperlink"/><Relationship Id="rId5217" Target="https://www.winddle.com/public/redirect?url=/contacts/8014" TargetMode="External" Type="http://schemas.openxmlformats.org/officeDocument/2006/relationships/hyperlink"/><Relationship Id="rId5218" Target="https://www.winddle.com/public/redirect?url=/shipments/93403" TargetMode="External" Type="http://schemas.openxmlformats.org/officeDocument/2006/relationships/hyperlink"/><Relationship Id="rId5219" Target="https://www.winddle.com/public/redirect?url=/contacts/8002" TargetMode="External" Type="http://schemas.openxmlformats.org/officeDocument/2006/relationships/hyperlink"/><Relationship Id="rId522" Target="https://www.winddle.com/public/redirect?url=/contacts/8014" TargetMode="External" Type="http://schemas.openxmlformats.org/officeDocument/2006/relationships/hyperlink"/><Relationship Id="rId5220" Target="https://www.winddle.com/public/redirect?url=/contacts/8014" TargetMode="External" Type="http://schemas.openxmlformats.org/officeDocument/2006/relationships/hyperlink"/><Relationship Id="rId5221" Target="https://www.winddle.com/public/redirect?url=/shipments/93575" TargetMode="External" Type="http://schemas.openxmlformats.org/officeDocument/2006/relationships/hyperlink"/><Relationship Id="rId5222" Target="https://www.winddle.com/public/redirect?url=/contacts/8001" TargetMode="External" Type="http://schemas.openxmlformats.org/officeDocument/2006/relationships/hyperlink"/><Relationship Id="rId5223" Target="https://www.winddle.com/public/redirect?url=/contacts/8014" TargetMode="External" Type="http://schemas.openxmlformats.org/officeDocument/2006/relationships/hyperlink"/><Relationship Id="rId5224" Target="https://www.winddle.com/public/redirect?url=/shipments/94774" TargetMode="External" Type="http://schemas.openxmlformats.org/officeDocument/2006/relationships/hyperlink"/><Relationship Id="rId5225" Target="https://www.winddle.com/public/redirect?url=/contacts/8001" TargetMode="External" Type="http://schemas.openxmlformats.org/officeDocument/2006/relationships/hyperlink"/><Relationship Id="rId5226" Target="https://www.winddle.com/public/redirect?url=/contacts/8014" TargetMode="External" Type="http://schemas.openxmlformats.org/officeDocument/2006/relationships/hyperlink"/><Relationship Id="rId5227" Target="https://www.winddle.com/public/redirect?url=/shipments/93386" TargetMode="External" Type="http://schemas.openxmlformats.org/officeDocument/2006/relationships/hyperlink"/><Relationship Id="rId5228" Target="https://www.winddle.com/public/redirect?url=/contacts/8002" TargetMode="External" Type="http://schemas.openxmlformats.org/officeDocument/2006/relationships/hyperlink"/><Relationship Id="rId5229" Target="https://www.winddle.com/public/redirect?url=/contacts/8014" TargetMode="External" Type="http://schemas.openxmlformats.org/officeDocument/2006/relationships/hyperlink"/><Relationship Id="rId523" Target="https://www.winddle.com/public/redirect?url=/shipments/94187" TargetMode="External" Type="http://schemas.openxmlformats.org/officeDocument/2006/relationships/hyperlink"/><Relationship Id="rId5230" Target="https://www.winddle.com/public/redirect?url=/shipments/90473" TargetMode="External" Type="http://schemas.openxmlformats.org/officeDocument/2006/relationships/hyperlink"/><Relationship Id="rId5231" Target="https://www.winddle.com/public/redirect?url=/contacts/8001" TargetMode="External" Type="http://schemas.openxmlformats.org/officeDocument/2006/relationships/hyperlink"/><Relationship Id="rId5232" Target="https://www.winddle.com/public/redirect?url=/contacts/8014" TargetMode="External" Type="http://schemas.openxmlformats.org/officeDocument/2006/relationships/hyperlink"/><Relationship Id="rId5233" Target="https://www.winddle.com/public/redirect?url=/shipments/92520" TargetMode="External" Type="http://schemas.openxmlformats.org/officeDocument/2006/relationships/hyperlink"/><Relationship Id="rId5234" Target="https://www.winddle.com/public/redirect?url=/contacts/8002" TargetMode="External" Type="http://schemas.openxmlformats.org/officeDocument/2006/relationships/hyperlink"/><Relationship Id="rId5235" Target="https://www.winddle.com/public/redirect?url=/contacts/8014" TargetMode="External" Type="http://schemas.openxmlformats.org/officeDocument/2006/relationships/hyperlink"/><Relationship Id="rId5236" Target="https://www.winddle.com/public/redirect?url=/shipments/93362" TargetMode="External" Type="http://schemas.openxmlformats.org/officeDocument/2006/relationships/hyperlink"/><Relationship Id="rId5237" Target="https://www.winddle.com/public/redirect?url=/contacts/8002" TargetMode="External" Type="http://schemas.openxmlformats.org/officeDocument/2006/relationships/hyperlink"/><Relationship Id="rId5238" Target="https://www.winddle.com/public/redirect?url=/contacts/8014" TargetMode="External" Type="http://schemas.openxmlformats.org/officeDocument/2006/relationships/hyperlink"/><Relationship Id="rId5239" Target="https://www.winddle.com/public/redirect?url=/shipments/92593" TargetMode="External" Type="http://schemas.openxmlformats.org/officeDocument/2006/relationships/hyperlink"/><Relationship Id="rId524" Target="https://www.winddle.com/public/redirect?url=/contacts/8002" TargetMode="External" Type="http://schemas.openxmlformats.org/officeDocument/2006/relationships/hyperlink"/><Relationship Id="rId5240" Target="https://www.winddle.com/public/redirect?url=/contacts/8002" TargetMode="External" Type="http://schemas.openxmlformats.org/officeDocument/2006/relationships/hyperlink"/><Relationship Id="rId5241" Target="https://www.winddle.com/public/redirect?url=/contacts/8014" TargetMode="External" Type="http://schemas.openxmlformats.org/officeDocument/2006/relationships/hyperlink"/><Relationship Id="rId5242" Target="https://www.winddle.com/public/redirect?url=/shipments/92759" TargetMode="External" Type="http://schemas.openxmlformats.org/officeDocument/2006/relationships/hyperlink"/><Relationship Id="rId5243" Target="https://www.winddle.com/public/redirect?url=/contacts/8002" TargetMode="External" Type="http://schemas.openxmlformats.org/officeDocument/2006/relationships/hyperlink"/><Relationship Id="rId5244" Target="https://www.winddle.com/public/redirect?url=/contacts/8014" TargetMode="External" Type="http://schemas.openxmlformats.org/officeDocument/2006/relationships/hyperlink"/><Relationship Id="rId5245" Target="https://www.winddle.com/public/redirect?url=/shipments/90183" TargetMode="External" Type="http://schemas.openxmlformats.org/officeDocument/2006/relationships/hyperlink"/><Relationship Id="rId5246" Target="https://www.winddle.com/public/redirect?url=/contacts/8001" TargetMode="External" Type="http://schemas.openxmlformats.org/officeDocument/2006/relationships/hyperlink"/><Relationship Id="rId5247" Target="https://www.winddle.com/public/redirect?url=/contacts/8014" TargetMode="External" Type="http://schemas.openxmlformats.org/officeDocument/2006/relationships/hyperlink"/><Relationship Id="rId5248" Target="https://www.winddle.com/public/redirect?url=/shipments/91601" TargetMode="External" Type="http://schemas.openxmlformats.org/officeDocument/2006/relationships/hyperlink"/><Relationship Id="rId5249" Target="https://www.winddle.com/public/redirect?url=/contacts/8002" TargetMode="External" Type="http://schemas.openxmlformats.org/officeDocument/2006/relationships/hyperlink"/><Relationship Id="rId525" Target="https://www.winddle.com/public/redirect?url=/contacts/8014" TargetMode="External" Type="http://schemas.openxmlformats.org/officeDocument/2006/relationships/hyperlink"/><Relationship Id="rId5250" Target="https://www.winddle.com/public/redirect?url=/contacts/8010" TargetMode="External" Type="http://schemas.openxmlformats.org/officeDocument/2006/relationships/hyperlink"/><Relationship Id="rId5251" Target="https://www.winddle.com/public/redirect?url=/shipments/92797" TargetMode="External" Type="http://schemas.openxmlformats.org/officeDocument/2006/relationships/hyperlink"/><Relationship Id="rId5252" Target="https://www.winddle.com/public/redirect?url=/contacts/8001" TargetMode="External" Type="http://schemas.openxmlformats.org/officeDocument/2006/relationships/hyperlink"/><Relationship Id="rId5253" Target="https://www.winddle.com/public/redirect?url=/contacts/8015" TargetMode="External" Type="http://schemas.openxmlformats.org/officeDocument/2006/relationships/hyperlink"/><Relationship Id="rId5254" Target="https://www.winddle.com/public/redirect?url=/shipments/92435" TargetMode="External" Type="http://schemas.openxmlformats.org/officeDocument/2006/relationships/hyperlink"/><Relationship Id="rId5255" Target="https://www.winddle.com/public/redirect?url=/contacts/8002" TargetMode="External" Type="http://schemas.openxmlformats.org/officeDocument/2006/relationships/hyperlink"/><Relationship Id="rId5256" Target="https://www.winddle.com/public/redirect?url=/contacts/8010" TargetMode="External" Type="http://schemas.openxmlformats.org/officeDocument/2006/relationships/hyperlink"/><Relationship Id="rId5257" Target="https://www.winddle.com/public/redirect?url=/shipments/93250" TargetMode="External" Type="http://schemas.openxmlformats.org/officeDocument/2006/relationships/hyperlink"/><Relationship Id="rId5258" Target="https://www.winddle.com/public/redirect?url=/contacts/8001" TargetMode="External" Type="http://schemas.openxmlformats.org/officeDocument/2006/relationships/hyperlink"/><Relationship Id="rId5259" Target="https://www.winddle.com/public/redirect?url=/contacts/8015" TargetMode="External" Type="http://schemas.openxmlformats.org/officeDocument/2006/relationships/hyperlink"/><Relationship Id="rId526" Target="https://www.winddle.com/public/redirect?url=/shipments/90451" TargetMode="External" Type="http://schemas.openxmlformats.org/officeDocument/2006/relationships/hyperlink"/><Relationship Id="rId5260" Target="https://www.winddle.com/public/redirect?url=/shipments/93126" TargetMode="External" Type="http://schemas.openxmlformats.org/officeDocument/2006/relationships/hyperlink"/><Relationship Id="rId5261" Target="https://www.winddle.com/public/redirect?url=/contacts/8001" TargetMode="External" Type="http://schemas.openxmlformats.org/officeDocument/2006/relationships/hyperlink"/><Relationship Id="rId5262" Target="https://www.winddle.com/public/redirect?url=/contacts/8015" TargetMode="External" Type="http://schemas.openxmlformats.org/officeDocument/2006/relationships/hyperlink"/><Relationship Id="rId5263" Target="https://www.winddle.com/public/redirect?url=/shipments/89627" TargetMode="External" Type="http://schemas.openxmlformats.org/officeDocument/2006/relationships/hyperlink"/><Relationship Id="rId5264" Target="https://www.winddle.com/public/redirect?url=/contacts/8001" TargetMode="External" Type="http://schemas.openxmlformats.org/officeDocument/2006/relationships/hyperlink"/><Relationship Id="rId5265" Target="https://www.winddle.com/public/redirect?url=/contacts/8015" TargetMode="External" Type="http://schemas.openxmlformats.org/officeDocument/2006/relationships/hyperlink"/><Relationship Id="rId5266" Target="https://www.winddle.com/public/redirect?url=/shipments/89131" TargetMode="External" Type="http://schemas.openxmlformats.org/officeDocument/2006/relationships/hyperlink"/><Relationship Id="rId5267" Target="https://www.winddle.com/public/redirect?url=/contacts/8001" TargetMode="External" Type="http://schemas.openxmlformats.org/officeDocument/2006/relationships/hyperlink"/><Relationship Id="rId5268" Target="https://www.winddle.com/public/redirect?url=/contacts/8015" TargetMode="External" Type="http://schemas.openxmlformats.org/officeDocument/2006/relationships/hyperlink"/><Relationship Id="rId5269" Target="https://www.winddle.com/public/redirect?url=/shipments/93561" TargetMode="External" Type="http://schemas.openxmlformats.org/officeDocument/2006/relationships/hyperlink"/><Relationship Id="rId527" Target="https://www.winddle.com/public/redirect?url=/contacts/8001" TargetMode="External" Type="http://schemas.openxmlformats.org/officeDocument/2006/relationships/hyperlink"/><Relationship Id="rId5270" Target="https://www.winddle.com/public/redirect?url=/contacts/8001" TargetMode="External" Type="http://schemas.openxmlformats.org/officeDocument/2006/relationships/hyperlink"/><Relationship Id="rId5271" Target="https://www.winddle.com/public/redirect?url=/contacts/8015" TargetMode="External" Type="http://schemas.openxmlformats.org/officeDocument/2006/relationships/hyperlink"/><Relationship Id="rId5272" Target="https://www.winddle.com/public/redirect?url=/shipments/89503" TargetMode="External" Type="http://schemas.openxmlformats.org/officeDocument/2006/relationships/hyperlink"/><Relationship Id="rId5273" Target="https://www.winddle.com/public/redirect?url=/contacts/8001" TargetMode="External" Type="http://schemas.openxmlformats.org/officeDocument/2006/relationships/hyperlink"/><Relationship Id="rId5274" Target="https://www.winddle.com/public/redirect?url=/contacts/8015" TargetMode="External" Type="http://schemas.openxmlformats.org/officeDocument/2006/relationships/hyperlink"/><Relationship Id="rId5275" Target="https://www.winddle.com/public/redirect?url=/shipments/94213" TargetMode="External" Type="http://schemas.openxmlformats.org/officeDocument/2006/relationships/hyperlink"/><Relationship Id="rId5276" Target="https://www.winddle.com/public/redirect?url=/contacts/8001" TargetMode="External" Type="http://schemas.openxmlformats.org/officeDocument/2006/relationships/hyperlink"/><Relationship Id="rId5277" Target="https://www.winddle.com/public/redirect?url=/contacts/8015" TargetMode="External" Type="http://schemas.openxmlformats.org/officeDocument/2006/relationships/hyperlink"/><Relationship Id="rId5278" Target="https://www.winddle.com/public/redirect?url=/shipments/91019" TargetMode="External" Type="http://schemas.openxmlformats.org/officeDocument/2006/relationships/hyperlink"/><Relationship Id="rId5279" Target="https://www.winddle.com/public/redirect?url=/contacts/8002" TargetMode="External" Type="http://schemas.openxmlformats.org/officeDocument/2006/relationships/hyperlink"/><Relationship Id="rId528" Target="https://www.winddle.com/public/redirect?url=/contacts/8014" TargetMode="External" Type="http://schemas.openxmlformats.org/officeDocument/2006/relationships/hyperlink"/><Relationship Id="rId5280" Target="https://www.winddle.com/public/redirect?url=/contacts/8014" TargetMode="External" Type="http://schemas.openxmlformats.org/officeDocument/2006/relationships/hyperlink"/><Relationship Id="rId5281" Target="https://www.winddle.com/public/redirect?url=/shipments/91292" TargetMode="External" Type="http://schemas.openxmlformats.org/officeDocument/2006/relationships/hyperlink"/><Relationship Id="rId5282" Target="https://www.winddle.com/public/redirect?url=/contacts/8002" TargetMode="External" Type="http://schemas.openxmlformats.org/officeDocument/2006/relationships/hyperlink"/><Relationship Id="rId5283" Target="https://www.winddle.com/public/redirect?url=/contacts/8014" TargetMode="External" Type="http://schemas.openxmlformats.org/officeDocument/2006/relationships/hyperlink"/><Relationship Id="rId5284" Target="https://www.winddle.com/public/redirect?url=/shipments/92742" TargetMode="External" Type="http://schemas.openxmlformats.org/officeDocument/2006/relationships/hyperlink"/><Relationship Id="rId5285" Target="https://www.winddle.com/public/redirect?url=/contacts/8002" TargetMode="External" Type="http://schemas.openxmlformats.org/officeDocument/2006/relationships/hyperlink"/><Relationship Id="rId5286" Target="https://www.winddle.com/public/redirect?url=/contacts/8014" TargetMode="External" Type="http://schemas.openxmlformats.org/officeDocument/2006/relationships/hyperlink"/><Relationship Id="rId5287" Target="https://www.winddle.com/public/redirect?url=/shipments/93718" TargetMode="External" Type="http://schemas.openxmlformats.org/officeDocument/2006/relationships/hyperlink"/><Relationship Id="rId5288" Target="https://www.winddle.com/public/redirect?url=/contacts/8001" TargetMode="External" Type="http://schemas.openxmlformats.org/officeDocument/2006/relationships/hyperlink"/><Relationship Id="rId5289" Target="https://www.winddle.com/public/redirect?url=/contacts/8014" TargetMode="External" Type="http://schemas.openxmlformats.org/officeDocument/2006/relationships/hyperlink"/><Relationship Id="rId529" Target="https://www.winddle.com/public/redirect?url=/shipments/90471" TargetMode="External" Type="http://schemas.openxmlformats.org/officeDocument/2006/relationships/hyperlink"/><Relationship Id="rId5290" Target="https://www.winddle.com/public/redirect?url=/shipments/91624" TargetMode="External" Type="http://schemas.openxmlformats.org/officeDocument/2006/relationships/hyperlink"/><Relationship Id="rId5291" Target="https://www.winddle.com/public/redirect?url=/contacts/8002" TargetMode="External" Type="http://schemas.openxmlformats.org/officeDocument/2006/relationships/hyperlink"/><Relationship Id="rId5292" Target="https://www.winddle.com/public/redirect?url=/contacts/8014" TargetMode="External" Type="http://schemas.openxmlformats.org/officeDocument/2006/relationships/hyperlink"/><Relationship Id="rId5293" Target="https://www.winddle.com/public/redirect?url=/shipments/93568" TargetMode="External" Type="http://schemas.openxmlformats.org/officeDocument/2006/relationships/hyperlink"/><Relationship Id="rId5294" Target="https://www.winddle.com/public/redirect?url=/contacts/8002" TargetMode="External" Type="http://schemas.openxmlformats.org/officeDocument/2006/relationships/hyperlink"/><Relationship Id="rId5295" Target="https://www.winddle.com/public/redirect?url=/contacts/8014" TargetMode="External" Type="http://schemas.openxmlformats.org/officeDocument/2006/relationships/hyperlink"/><Relationship Id="rId5296" Target="https://www.winddle.com/public/redirect?url=/shipments/92768" TargetMode="External" Type="http://schemas.openxmlformats.org/officeDocument/2006/relationships/hyperlink"/><Relationship Id="rId5297" Target="https://www.winddle.com/public/redirect?url=/contacts/8001" TargetMode="External" Type="http://schemas.openxmlformats.org/officeDocument/2006/relationships/hyperlink"/><Relationship Id="rId5298" Target="https://www.winddle.com/public/redirect?url=/contacts/8014" TargetMode="External" Type="http://schemas.openxmlformats.org/officeDocument/2006/relationships/hyperlink"/><Relationship Id="rId5299" Target="https://www.winddle.com/public/redirect?url=/shipments/93534" TargetMode="External" Type="http://schemas.openxmlformats.org/officeDocument/2006/relationships/hyperlink"/><Relationship Id="rId53" Target="https://www.winddle.com/public/redirect?url=/contacts/8002" TargetMode="External" Type="http://schemas.openxmlformats.org/officeDocument/2006/relationships/hyperlink"/><Relationship Id="rId530" Target="https://www.winddle.com/public/redirect?url=/contacts/8002" TargetMode="External" Type="http://schemas.openxmlformats.org/officeDocument/2006/relationships/hyperlink"/><Relationship Id="rId5300" Target="https://www.winddle.com/public/redirect?url=/contacts/8002" TargetMode="External" Type="http://schemas.openxmlformats.org/officeDocument/2006/relationships/hyperlink"/><Relationship Id="rId5301" Target="https://www.winddle.com/public/redirect?url=/contacts/8014" TargetMode="External" Type="http://schemas.openxmlformats.org/officeDocument/2006/relationships/hyperlink"/><Relationship Id="rId5302" Target="https://www.winddle.com/public/redirect?url=/shipments/92544" TargetMode="External" Type="http://schemas.openxmlformats.org/officeDocument/2006/relationships/hyperlink"/><Relationship Id="rId5303" Target="https://www.winddle.com/public/redirect?url=/contacts/8001" TargetMode="External" Type="http://schemas.openxmlformats.org/officeDocument/2006/relationships/hyperlink"/><Relationship Id="rId5304" Target="https://www.winddle.com/public/redirect?url=/contacts/8014" TargetMode="External" Type="http://schemas.openxmlformats.org/officeDocument/2006/relationships/hyperlink"/><Relationship Id="rId5305" Target="https://www.winddle.com/public/redirect?url=/shipments/90106" TargetMode="External" Type="http://schemas.openxmlformats.org/officeDocument/2006/relationships/hyperlink"/><Relationship Id="rId5306" Target="https://www.winddle.com/public/redirect?url=/contacts/8001" TargetMode="External" Type="http://schemas.openxmlformats.org/officeDocument/2006/relationships/hyperlink"/><Relationship Id="rId5307" Target="https://www.winddle.com/public/redirect?url=/contacts/8014" TargetMode="External" Type="http://schemas.openxmlformats.org/officeDocument/2006/relationships/hyperlink"/><Relationship Id="rId5308" Target="https://www.winddle.com/public/redirect?url=/shipments/90909" TargetMode="External" Type="http://schemas.openxmlformats.org/officeDocument/2006/relationships/hyperlink"/><Relationship Id="rId5309" Target="https://www.winddle.com/public/redirect?url=/contacts/8002" TargetMode="External" Type="http://schemas.openxmlformats.org/officeDocument/2006/relationships/hyperlink"/><Relationship Id="rId531" Target="https://www.winddle.com/public/redirect?url=/contacts/8014" TargetMode="External" Type="http://schemas.openxmlformats.org/officeDocument/2006/relationships/hyperlink"/><Relationship Id="rId5310" Target="https://www.winddle.com/public/redirect?url=/contacts/8014" TargetMode="External" Type="http://schemas.openxmlformats.org/officeDocument/2006/relationships/hyperlink"/><Relationship Id="rId5311" Target="https://www.winddle.com/public/redirect?url=/shipments/90775" TargetMode="External" Type="http://schemas.openxmlformats.org/officeDocument/2006/relationships/hyperlink"/><Relationship Id="rId5312" Target="https://www.winddle.com/public/redirect?url=/contacts/8002" TargetMode="External" Type="http://schemas.openxmlformats.org/officeDocument/2006/relationships/hyperlink"/><Relationship Id="rId5313" Target="https://www.winddle.com/public/redirect?url=/contacts/8014" TargetMode="External" Type="http://schemas.openxmlformats.org/officeDocument/2006/relationships/hyperlink"/><Relationship Id="rId5314" Target="https://www.winddle.com/public/redirect?url=/shipments/93334" TargetMode="External" Type="http://schemas.openxmlformats.org/officeDocument/2006/relationships/hyperlink"/><Relationship Id="rId5315" Target="https://www.winddle.com/public/redirect?url=/contacts/8002" TargetMode="External" Type="http://schemas.openxmlformats.org/officeDocument/2006/relationships/hyperlink"/><Relationship Id="rId5316" Target="https://www.winddle.com/public/redirect?url=/contacts/8014" TargetMode="External" Type="http://schemas.openxmlformats.org/officeDocument/2006/relationships/hyperlink"/><Relationship Id="rId5317" Target="https://www.winddle.com/public/redirect?url=/shipments/93404" TargetMode="External" Type="http://schemas.openxmlformats.org/officeDocument/2006/relationships/hyperlink"/><Relationship Id="rId5318" Target="https://www.winddle.com/public/redirect?url=/contacts/8002" TargetMode="External" Type="http://schemas.openxmlformats.org/officeDocument/2006/relationships/hyperlink"/><Relationship Id="rId5319" Target="https://www.winddle.com/public/redirect?url=/contacts/8014" TargetMode="External" Type="http://schemas.openxmlformats.org/officeDocument/2006/relationships/hyperlink"/><Relationship Id="rId532" Target="https://www.winddle.com/public/redirect?url=/shipments/93872" TargetMode="External" Type="http://schemas.openxmlformats.org/officeDocument/2006/relationships/hyperlink"/><Relationship Id="rId5320" Target="https://www.winddle.com/public/redirect?url=/shipments/91637" TargetMode="External" Type="http://schemas.openxmlformats.org/officeDocument/2006/relationships/hyperlink"/><Relationship Id="rId5321" Target="https://www.winddle.com/public/redirect?url=/contacts/8002" TargetMode="External" Type="http://schemas.openxmlformats.org/officeDocument/2006/relationships/hyperlink"/><Relationship Id="rId5322" Target="https://www.winddle.com/public/redirect?url=/contacts/8014" TargetMode="External" Type="http://schemas.openxmlformats.org/officeDocument/2006/relationships/hyperlink"/><Relationship Id="rId5323" Target="https://www.winddle.com/public/redirect?url=/shipments/90728" TargetMode="External" Type="http://schemas.openxmlformats.org/officeDocument/2006/relationships/hyperlink"/><Relationship Id="rId5324" Target="https://www.winddle.com/public/redirect?url=/contacts/8002" TargetMode="External" Type="http://schemas.openxmlformats.org/officeDocument/2006/relationships/hyperlink"/><Relationship Id="rId5325" Target="https://www.winddle.com/public/redirect?url=/contacts/8014" TargetMode="External" Type="http://schemas.openxmlformats.org/officeDocument/2006/relationships/hyperlink"/><Relationship Id="rId5326" Target="https://www.winddle.com/public/redirect?url=/shipments/94185" TargetMode="External" Type="http://schemas.openxmlformats.org/officeDocument/2006/relationships/hyperlink"/><Relationship Id="rId5327" Target="https://www.winddle.com/public/redirect?url=/contacts/8002" TargetMode="External" Type="http://schemas.openxmlformats.org/officeDocument/2006/relationships/hyperlink"/><Relationship Id="rId5328" Target="https://www.winddle.com/public/redirect?url=/contacts/8014" TargetMode="External" Type="http://schemas.openxmlformats.org/officeDocument/2006/relationships/hyperlink"/><Relationship Id="rId5329" Target="https://www.winddle.com/public/redirect?url=/shipments/91742" TargetMode="External" Type="http://schemas.openxmlformats.org/officeDocument/2006/relationships/hyperlink"/><Relationship Id="rId533" Target="https://www.winddle.com/public/redirect?url=/contacts/8002" TargetMode="External" Type="http://schemas.openxmlformats.org/officeDocument/2006/relationships/hyperlink"/><Relationship Id="rId5330" Target="https://www.winddle.com/public/redirect?url=/contacts/8002" TargetMode="External" Type="http://schemas.openxmlformats.org/officeDocument/2006/relationships/hyperlink"/><Relationship Id="rId5331" Target="https://www.winddle.com/public/redirect?url=/contacts/8014" TargetMode="External" Type="http://schemas.openxmlformats.org/officeDocument/2006/relationships/hyperlink"/><Relationship Id="rId5332" Target="https://www.winddle.com/public/redirect?url=/shipments/93594" TargetMode="External" Type="http://schemas.openxmlformats.org/officeDocument/2006/relationships/hyperlink"/><Relationship Id="rId5333" Target="https://www.winddle.com/public/redirect?url=/contacts/8002" TargetMode="External" Type="http://schemas.openxmlformats.org/officeDocument/2006/relationships/hyperlink"/><Relationship Id="rId5334" Target="https://www.winddle.com/public/redirect?url=/contacts/8014" TargetMode="External" Type="http://schemas.openxmlformats.org/officeDocument/2006/relationships/hyperlink"/><Relationship Id="rId5335" Target="https://www.winddle.com/public/redirect?url=/shipments/94487" TargetMode="External" Type="http://schemas.openxmlformats.org/officeDocument/2006/relationships/hyperlink"/><Relationship Id="rId5336" Target="https://www.winddle.com/public/redirect?url=/contacts/8002" TargetMode="External" Type="http://schemas.openxmlformats.org/officeDocument/2006/relationships/hyperlink"/><Relationship Id="rId5337" Target="https://www.winddle.com/public/redirect?url=/contacts/8014" TargetMode="External" Type="http://schemas.openxmlformats.org/officeDocument/2006/relationships/hyperlink"/><Relationship Id="rId5338" Target="https://www.winddle.com/public/redirect?url=/shipments/91925" TargetMode="External" Type="http://schemas.openxmlformats.org/officeDocument/2006/relationships/hyperlink"/><Relationship Id="rId5339" Target="https://www.winddle.com/public/redirect?url=/contacts/8001" TargetMode="External" Type="http://schemas.openxmlformats.org/officeDocument/2006/relationships/hyperlink"/><Relationship Id="rId534" Target="https://www.winddle.com/public/redirect?url=/contacts/8014" TargetMode="External" Type="http://schemas.openxmlformats.org/officeDocument/2006/relationships/hyperlink"/><Relationship Id="rId5340" Target="https://www.winddle.com/public/redirect?url=/contacts/8014" TargetMode="External" Type="http://schemas.openxmlformats.org/officeDocument/2006/relationships/hyperlink"/><Relationship Id="rId5341" Target="https://www.winddle.com/public/redirect?url=/shipments/93520" TargetMode="External" Type="http://schemas.openxmlformats.org/officeDocument/2006/relationships/hyperlink"/><Relationship Id="rId5342" Target="https://www.winddle.com/public/redirect?url=/contacts/8002" TargetMode="External" Type="http://schemas.openxmlformats.org/officeDocument/2006/relationships/hyperlink"/><Relationship Id="rId5343" Target="https://www.winddle.com/public/redirect?url=/contacts/8014" TargetMode="External" Type="http://schemas.openxmlformats.org/officeDocument/2006/relationships/hyperlink"/><Relationship Id="rId5344" Target="https://www.winddle.com/public/redirect?url=/shipments/93966" TargetMode="External" Type="http://schemas.openxmlformats.org/officeDocument/2006/relationships/hyperlink"/><Relationship Id="rId5345" Target="https://www.winddle.com/public/redirect?url=/contacts/8001" TargetMode="External" Type="http://schemas.openxmlformats.org/officeDocument/2006/relationships/hyperlink"/><Relationship Id="rId5346" Target="https://www.winddle.com/public/redirect?url=/contacts/8015" TargetMode="External" Type="http://schemas.openxmlformats.org/officeDocument/2006/relationships/hyperlink"/><Relationship Id="rId5347" Target="https://www.winddle.com/public/redirect?url=/shipments/94218" TargetMode="External" Type="http://schemas.openxmlformats.org/officeDocument/2006/relationships/hyperlink"/><Relationship Id="rId5348" Target="https://www.winddle.com/public/redirect?url=/contacts/8001" TargetMode="External" Type="http://schemas.openxmlformats.org/officeDocument/2006/relationships/hyperlink"/><Relationship Id="rId5349" Target="https://www.winddle.com/public/redirect?url=/contacts/8014" TargetMode="External" Type="http://schemas.openxmlformats.org/officeDocument/2006/relationships/hyperlink"/><Relationship Id="rId535" Target="https://www.winddle.com/public/redirect?url=/shipments/92803" TargetMode="External" Type="http://schemas.openxmlformats.org/officeDocument/2006/relationships/hyperlink"/><Relationship Id="rId5350" Target="https://www.winddle.com/public/redirect?url=/shipments/93566" TargetMode="External" Type="http://schemas.openxmlformats.org/officeDocument/2006/relationships/hyperlink"/><Relationship Id="rId5351" Target="https://www.winddle.com/public/redirect?url=/contacts/8002" TargetMode="External" Type="http://schemas.openxmlformats.org/officeDocument/2006/relationships/hyperlink"/><Relationship Id="rId5352" Target="https://www.winddle.com/public/redirect?url=/contacts/8014" TargetMode="External" Type="http://schemas.openxmlformats.org/officeDocument/2006/relationships/hyperlink"/><Relationship Id="rId5353" Target="https://www.winddle.com/public/redirect?url=/shipments/94278" TargetMode="External" Type="http://schemas.openxmlformats.org/officeDocument/2006/relationships/hyperlink"/><Relationship Id="rId5354" Target="https://www.winddle.com/public/redirect?url=/contacts/8001" TargetMode="External" Type="http://schemas.openxmlformats.org/officeDocument/2006/relationships/hyperlink"/><Relationship Id="rId5355" Target="https://www.winddle.com/public/redirect?url=/contacts/8014" TargetMode="External" Type="http://schemas.openxmlformats.org/officeDocument/2006/relationships/hyperlink"/><Relationship Id="rId5356" Target="https://www.winddle.com/public/redirect?url=/shipments/91228" TargetMode="External" Type="http://schemas.openxmlformats.org/officeDocument/2006/relationships/hyperlink"/><Relationship Id="rId5357" Target="https://www.winddle.com/public/redirect?url=/contacts/8002" TargetMode="External" Type="http://schemas.openxmlformats.org/officeDocument/2006/relationships/hyperlink"/><Relationship Id="rId5358" Target="https://www.winddle.com/public/redirect?url=/contacts/8014" TargetMode="External" Type="http://schemas.openxmlformats.org/officeDocument/2006/relationships/hyperlink"/><Relationship Id="rId5359" Target="https://www.winddle.com/public/redirect?url=/shipments/94149" TargetMode="External" Type="http://schemas.openxmlformats.org/officeDocument/2006/relationships/hyperlink"/><Relationship Id="rId536" Target="https://www.winddle.com/public/redirect?url=/contacts/8001" TargetMode="External" Type="http://schemas.openxmlformats.org/officeDocument/2006/relationships/hyperlink"/><Relationship Id="rId5360" Target="https://www.winddle.com/public/redirect?url=/contacts/8002" TargetMode="External" Type="http://schemas.openxmlformats.org/officeDocument/2006/relationships/hyperlink"/><Relationship Id="rId5361" Target="https://www.winddle.com/public/redirect?url=/contacts/8014" TargetMode="External" Type="http://schemas.openxmlformats.org/officeDocument/2006/relationships/hyperlink"/><Relationship Id="rId5362" Target="https://www.winddle.com/public/redirect?url=/shipments/90907" TargetMode="External" Type="http://schemas.openxmlformats.org/officeDocument/2006/relationships/hyperlink"/><Relationship Id="rId5363" Target="https://www.winddle.com/public/redirect?url=/contacts/8002" TargetMode="External" Type="http://schemas.openxmlformats.org/officeDocument/2006/relationships/hyperlink"/><Relationship Id="rId5364" Target="https://www.winddle.com/public/redirect?url=/contacts/8014" TargetMode="External" Type="http://schemas.openxmlformats.org/officeDocument/2006/relationships/hyperlink"/><Relationship Id="rId5365" Target="https://www.winddle.com/public/redirect?url=/shipments/92837" TargetMode="External" Type="http://schemas.openxmlformats.org/officeDocument/2006/relationships/hyperlink"/><Relationship Id="rId5366" Target="https://www.winddle.com/public/redirect?url=/contacts/8002" TargetMode="External" Type="http://schemas.openxmlformats.org/officeDocument/2006/relationships/hyperlink"/><Relationship Id="rId5367" Target="https://www.winddle.com/public/redirect?url=/contacts/8014" TargetMode="External" Type="http://schemas.openxmlformats.org/officeDocument/2006/relationships/hyperlink"/><Relationship Id="rId5368" Target="https://www.winddle.com/public/redirect?url=/shipments/93526" TargetMode="External" Type="http://schemas.openxmlformats.org/officeDocument/2006/relationships/hyperlink"/><Relationship Id="rId5369" Target="https://www.winddle.com/public/redirect?url=/contacts/8002" TargetMode="External" Type="http://schemas.openxmlformats.org/officeDocument/2006/relationships/hyperlink"/><Relationship Id="rId537" Target="https://www.winddle.com/public/redirect?url=/contacts/8015" TargetMode="External" Type="http://schemas.openxmlformats.org/officeDocument/2006/relationships/hyperlink"/><Relationship Id="rId5370" Target="https://www.winddle.com/public/redirect?url=/contacts/8014" TargetMode="External" Type="http://schemas.openxmlformats.org/officeDocument/2006/relationships/hyperlink"/><Relationship Id="rId5371" Target="https://www.winddle.com/public/redirect?url=/shipments/90240" TargetMode="External" Type="http://schemas.openxmlformats.org/officeDocument/2006/relationships/hyperlink"/><Relationship Id="rId5372" Target="https://www.winddle.com/public/redirect?url=/contacts/8001" TargetMode="External" Type="http://schemas.openxmlformats.org/officeDocument/2006/relationships/hyperlink"/><Relationship Id="rId5373" Target="https://www.winddle.com/public/redirect?url=/contacts/8014" TargetMode="External" Type="http://schemas.openxmlformats.org/officeDocument/2006/relationships/hyperlink"/><Relationship Id="rId5374" Target="https://www.winddle.com/public/redirect?url=/shipments/93881" TargetMode="External" Type="http://schemas.openxmlformats.org/officeDocument/2006/relationships/hyperlink"/><Relationship Id="rId5375" Target="https://www.winddle.com/public/redirect?url=/contacts/8001" TargetMode="External" Type="http://schemas.openxmlformats.org/officeDocument/2006/relationships/hyperlink"/><Relationship Id="rId5376" Target="https://www.winddle.com/public/redirect?url=/contacts/8015" TargetMode="External" Type="http://schemas.openxmlformats.org/officeDocument/2006/relationships/hyperlink"/><Relationship Id="rId5377" Target="https://www.winddle.com/public/redirect?url=/shipments/90864" TargetMode="External" Type="http://schemas.openxmlformats.org/officeDocument/2006/relationships/hyperlink"/><Relationship Id="rId5378" Target="https://www.winddle.com/public/redirect?url=/contacts/8001" TargetMode="External" Type="http://schemas.openxmlformats.org/officeDocument/2006/relationships/hyperlink"/><Relationship Id="rId5379" Target="https://www.winddle.com/public/redirect?url=/contacts/8015" TargetMode="External" Type="http://schemas.openxmlformats.org/officeDocument/2006/relationships/hyperlink"/><Relationship Id="rId538" Target="https://www.winddle.com/public/redirect?url=/shipments/93783" TargetMode="External" Type="http://schemas.openxmlformats.org/officeDocument/2006/relationships/hyperlink"/><Relationship Id="rId5380" Target="https://www.winddle.com/public/redirect?url=/shipments/94235" TargetMode="External" Type="http://schemas.openxmlformats.org/officeDocument/2006/relationships/hyperlink"/><Relationship Id="rId5381" Target="https://www.winddle.com/public/redirect?url=/contacts/8001" TargetMode="External" Type="http://schemas.openxmlformats.org/officeDocument/2006/relationships/hyperlink"/><Relationship Id="rId5382" Target="https://www.winddle.com/public/redirect?url=/contacts/8015" TargetMode="External" Type="http://schemas.openxmlformats.org/officeDocument/2006/relationships/hyperlink"/><Relationship Id="rId5383" Target="https://www.winddle.com/public/redirect?url=/shipments/94459" TargetMode="External" Type="http://schemas.openxmlformats.org/officeDocument/2006/relationships/hyperlink"/><Relationship Id="rId5384" Target="https://www.winddle.com/public/redirect?url=/contacts/8002" TargetMode="External" Type="http://schemas.openxmlformats.org/officeDocument/2006/relationships/hyperlink"/><Relationship Id="rId5385" Target="https://www.winddle.com/public/redirect?url=/contacts/8014" TargetMode="External" Type="http://schemas.openxmlformats.org/officeDocument/2006/relationships/hyperlink"/><Relationship Id="rId5386" Target="https://www.winddle.com/public/redirect?url=/shipments/92937" TargetMode="External" Type="http://schemas.openxmlformats.org/officeDocument/2006/relationships/hyperlink"/><Relationship Id="rId5387" Target="https://www.winddle.com/public/redirect?url=/contacts/8002" TargetMode="External" Type="http://schemas.openxmlformats.org/officeDocument/2006/relationships/hyperlink"/><Relationship Id="rId5388" Target="https://www.winddle.com/public/redirect?url=/contacts/8014" TargetMode="External" Type="http://schemas.openxmlformats.org/officeDocument/2006/relationships/hyperlink"/><Relationship Id="rId5389" Target="https://www.winddle.com/public/redirect?url=/shipments/90747" TargetMode="External" Type="http://schemas.openxmlformats.org/officeDocument/2006/relationships/hyperlink"/><Relationship Id="rId539" Target="https://www.winddle.com/public/redirect?url=/contacts/8001" TargetMode="External" Type="http://schemas.openxmlformats.org/officeDocument/2006/relationships/hyperlink"/><Relationship Id="rId5390" Target="https://www.winddle.com/public/redirect?url=/contacts/8001" TargetMode="External" Type="http://schemas.openxmlformats.org/officeDocument/2006/relationships/hyperlink"/><Relationship Id="rId5391" Target="https://www.winddle.com/public/redirect?url=/contacts/8014" TargetMode="External" Type="http://schemas.openxmlformats.org/officeDocument/2006/relationships/hyperlink"/><Relationship Id="rId5392" Target="https://www.winddle.com/public/redirect?url=/shipments/93645" TargetMode="External" Type="http://schemas.openxmlformats.org/officeDocument/2006/relationships/hyperlink"/><Relationship Id="rId5393" Target="https://www.winddle.com/public/redirect?url=/contacts/8002" TargetMode="External" Type="http://schemas.openxmlformats.org/officeDocument/2006/relationships/hyperlink"/><Relationship Id="rId5394" Target="https://www.winddle.com/public/redirect?url=/contacts/8014" TargetMode="External" Type="http://schemas.openxmlformats.org/officeDocument/2006/relationships/hyperlink"/><Relationship Id="rId5395" Target="https://www.winddle.com/public/redirect?url=/shipments/93279" TargetMode="External" Type="http://schemas.openxmlformats.org/officeDocument/2006/relationships/hyperlink"/><Relationship Id="rId5396" Target="https://www.winddle.com/public/redirect?url=/contacts/8002" TargetMode="External" Type="http://schemas.openxmlformats.org/officeDocument/2006/relationships/hyperlink"/><Relationship Id="rId5397" Target="https://www.winddle.com/public/redirect?url=/contacts/8014" TargetMode="External" Type="http://schemas.openxmlformats.org/officeDocument/2006/relationships/hyperlink"/><Relationship Id="rId5398" Target="https://www.winddle.com/public/redirect?url=/shipments/94046" TargetMode="External" Type="http://schemas.openxmlformats.org/officeDocument/2006/relationships/hyperlink"/><Relationship Id="rId5399" Target="https://www.winddle.com/public/redirect?url=/contacts/8002" TargetMode="External" Type="http://schemas.openxmlformats.org/officeDocument/2006/relationships/hyperlink"/><Relationship Id="rId54" Target="https://www.winddle.com/public/redirect?url=/contacts/8014" TargetMode="External" Type="http://schemas.openxmlformats.org/officeDocument/2006/relationships/hyperlink"/><Relationship Id="rId540" Target="https://www.winddle.com/public/redirect?url=/contacts/8015" TargetMode="External" Type="http://schemas.openxmlformats.org/officeDocument/2006/relationships/hyperlink"/><Relationship Id="rId5400" Target="https://www.winddle.com/public/redirect?url=/contacts/8014" TargetMode="External" Type="http://schemas.openxmlformats.org/officeDocument/2006/relationships/hyperlink"/><Relationship Id="rId5401" Target="https://www.winddle.com/public/redirect?url=/shipments/90479" TargetMode="External" Type="http://schemas.openxmlformats.org/officeDocument/2006/relationships/hyperlink"/><Relationship Id="rId5402" Target="https://www.winddle.com/public/redirect?url=/contacts/8001" TargetMode="External" Type="http://schemas.openxmlformats.org/officeDocument/2006/relationships/hyperlink"/><Relationship Id="rId5403" Target="https://www.winddle.com/public/redirect?url=/contacts/8015" TargetMode="External" Type="http://schemas.openxmlformats.org/officeDocument/2006/relationships/hyperlink"/><Relationship Id="rId5404" Target="https://www.winddle.com/public/redirect?url=/shipments/93583" TargetMode="External" Type="http://schemas.openxmlformats.org/officeDocument/2006/relationships/hyperlink"/><Relationship Id="rId5405" Target="https://www.winddle.com/public/redirect?url=/contacts/8002" TargetMode="External" Type="http://schemas.openxmlformats.org/officeDocument/2006/relationships/hyperlink"/><Relationship Id="rId5406" Target="https://www.winddle.com/public/redirect?url=/contacts/8014" TargetMode="External" Type="http://schemas.openxmlformats.org/officeDocument/2006/relationships/hyperlink"/><Relationship Id="rId5407" Target="https://www.winddle.com/public/redirect?url=/shipments/93393" TargetMode="External" Type="http://schemas.openxmlformats.org/officeDocument/2006/relationships/hyperlink"/><Relationship Id="rId5408" Target="https://www.winddle.com/public/redirect?url=/contacts/8002" TargetMode="External" Type="http://schemas.openxmlformats.org/officeDocument/2006/relationships/hyperlink"/><Relationship Id="rId5409" Target="https://www.winddle.com/public/redirect?url=/contacts/8014" TargetMode="External" Type="http://schemas.openxmlformats.org/officeDocument/2006/relationships/hyperlink"/><Relationship Id="rId541" Target="https://www.winddle.com/public/redirect?url=/shipments/92231" TargetMode="External" Type="http://schemas.openxmlformats.org/officeDocument/2006/relationships/hyperlink"/><Relationship Id="rId5410" Target="https://www.winddle.com/public/redirect?url=/shipments/93326" TargetMode="External" Type="http://schemas.openxmlformats.org/officeDocument/2006/relationships/hyperlink"/><Relationship Id="rId5411" Target="https://www.winddle.com/public/redirect?url=/contacts/8001" TargetMode="External" Type="http://schemas.openxmlformats.org/officeDocument/2006/relationships/hyperlink"/><Relationship Id="rId5412" Target="https://www.winddle.com/public/redirect?url=/contacts/8014" TargetMode="External" Type="http://schemas.openxmlformats.org/officeDocument/2006/relationships/hyperlink"/><Relationship Id="rId5413" Target="https://www.winddle.com/public/redirect?url=/shipments/91144" TargetMode="External" Type="http://schemas.openxmlformats.org/officeDocument/2006/relationships/hyperlink"/><Relationship Id="rId5414" Target="https://www.winddle.com/public/redirect?url=/contacts/8002" TargetMode="External" Type="http://schemas.openxmlformats.org/officeDocument/2006/relationships/hyperlink"/><Relationship Id="rId5415" Target="https://www.winddle.com/public/redirect?url=/contacts/8014" TargetMode="External" Type="http://schemas.openxmlformats.org/officeDocument/2006/relationships/hyperlink"/><Relationship Id="rId5416" Target="https://www.winddle.com/public/redirect?url=/shipments/93791" TargetMode="External" Type="http://schemas.openxmlformats.org/officeDocument/2006/relationships/hyperlink"/><Relationship Id="rId5417" Target="https://www.winddle.com/public/redirect?url=/contacts/8002" TargetMode="External" Type="http://schemas.openxmlformats.org/officeDocument/2006/relationships/hyperlink"/><Relationship Id="rId5418" Target="https://www.winddle.com/public/redirect?url=/contacts/8014" TargetMode="External" Type="http://schemas.openxmlformats.org/officeDocument/2006/relationships/hyperlink"/><Relationship Id="rId5419" Target="https://www.winddle.com/public/redirect?url=/shipments/92763" TargetMode="External" Type="http://schemas.openxmlformats.org/officeDocument/2006/relationships/hyperlink"/><Relationship Id="rId542" Target="https://www.winddle.com/public/redirect?url=/contacts/8001" TargetMode="External" Type="http://schemas.openxmlformats.org/officeDocument/2006/relationships/hyperlink"/><Relationship Id="rId5420" Target="https://www.winddle.com/public/redirect?url=/contacts/8002" TargetMode="External" Type="http://schemas.openxmlformats.org/officeDocument/2006/relationships/hyperlink"/><Relationship Id="rId5421" Target="https://www.winddle.com/public/redirect?url=/contacts/8014" TargetMode="External" Type="http://schemas.openxmlformats.org/officeDocument/2006/relationships/hyperlink"/><Relationship Id="rId5422" Target="https://www.winddle.com/public/redirect?url=/shipments/91506" TargetMode="External" Type="http://schemas.openxmlformats.org/officeDocument/2006/relationships/hyperlink"/><Relationship Id="rId5423" Target="https://www.winddle.com/public/redirect?url=/contacts/8002" TargetMode="External" Type="http://schemas.openxmlformats.org/officeDocument/2006/relationships/hyperlink"/><Relationship Id="rId5424" Target="https://www.winddle.com/public/redirect?url=/contacts/8014" TargetMode="External" Type="http://schemas.openxmlformats.org/officeDocument/2006/relationships/hyperlink"/><Relationship Id="rId5425" Target="https://www.winddle.com/public/redirect?url=/shipments/91290" TargetMode="External" Type="http://schemas.openxmlformats.org/officeDocument/2006/relationships/hyperlink"/><Relationship Id="rId5426" Target="https://www.winddle.com/public/redirect?url=/contacts/8002" TargetMode="External" Type="http://schemas.openxmlformats.org/officeDocument/2006/relationships/hyperlink"/><Relationship Id="rId5427" Target="https://www.winddle.com/public/redirect?url=/contacts/8014" TargetMode="External" Type="http://schemas.openxmlformats.org/officeDocument/2006/relationships/hyperlink"/><Relationship Id="rId5428" Target="https://www.winddle.com/public/redirect?url=/shipments/90705" TargetMode="External" Type="http://schemas.openxmlformats.org/officeDocument/2006/relationships/hyperlink"/><Relationship Id="rId5429" Target="https://www.winddle.com/public/redirect?url=/contacts/8001" TargetMode="External" Type="http://schemas.openxmlformats.org/officeDocument/2006/relationships/hyperlink"/><Relationship Id="rId543" Target="https://www.winddle.com/public/redirect?url=/contacts/8014" TargetMode="External" Type="http://schemas.openxmlformats.org/officeDocument/2006/relationships/hyperlink"/><Relationship Id="rId5430" Target="https://www.winddle.com/public/redirect?url=/contacts/8015" TargetMode="External" Type="http://schemas.openxmlformats.org/officeDocument/2006/relationships/hyperlink"/><Relationship Id="rId5431" Target="https://www.winddle.com/public/redirect?url=/shipments/93884" TargetMode="External" Type="http://schemas.openxmlformats.org/officeDocument/2006/relationships/hyperlink"/><Relationship Id="rId5432" Target="https://www.winddle.com/public/redirect?url=/contacts/8001" TargetMode="External" Type="http://schemas.openxmlformats.org/officeDocument/2006/relationships/hyperlink"/><Relationship Id="rId5433" Target="https://www.winddle.com/public/redirect?url=/contacts/8014" TargetMode="External" Type="http://schemas.openxmlformats.org/officeDocument/2006/relationships/hyperlink"/><Relationship Id="rId5434" Target="https://www.winddle.com/public/redirect?url=/shipments/93410" TargetMode="External" Type="http://schemas.openxmlformats.org/officeDocument/2006/relationships/hyperlink"/><Relationship Id="rId5435" Target="https://www.winddle.com/public/redirect?url=/contacts/8002" TargetMode="External" Type="http://schemas.openxmlformats.org/officeDocument/2006/relationships/hyperlink"/><Relationship Id="rId5436" Target="https://www.winddle.com/public/redirect?url=/contacts/8014" TargetMode="External" Type="http://schemas.openxmlformats.org/officeDocument/2006/relationships/hyperlink"/><Relationship Id="rId5437" Target="https://www.winddle.com/public/redirect?url=/shipments/94737" TargetMode="External" Type="http://schemas.openxmlformats.org/officeDocument/2006/relationships/hyperlink"/><Relationship Id="rId5438" Target="https://www.winddle.com/public/redirect?url=/contacts/8001" TargetMode="External" Type="http://schemas.openxmlformats.org/officeDocument/2006/relationships/hyperlink"/><Relationship Id="rId5439" Target="https://www.winddle.com/public/redirect?url=/contacts/8014" TargetMode="External" Type="http://schemas.openxmlformats.org/officeDocument/2006/relationships/hyperlink"/><Relationship Id="rId544" Target="https://www.winddle.com/public/redirect?url=/shipments/91706" TargetMode="External" Type="http://schemas.openxmlformats.org/officeDocument/2006/relationships/hyperlink"/><Relationship Id="rId5440" Target="https://www.winddle.com/public/redirect?url=/shipments/88458" TargetMode="External" Type="http://schemas.openxmlformats.org/officeDocument/2006/relationships/hyperlink"/><Relationship Id="rId5441" Target="https://www.winddle.com/public/redirect?url=/contacts/8002" TargetMode="External" Type="http://schemas.openxmlformats.org/officeDocument/2006/relationships/hyperlink"/><Relationship Id="rId5442" Target="https://www.winddle.com/public/redirect?url=/contacts/8014" TargetMode="External" Type="http://schemas.openxmlformats.org/officeDocument/2006/relationships/hyperlink"/><Relationship Id="rId5443" Target="https://www.winddle.com/public/redirect?url=/shipments/91718" TargetMode="External" Type="http://schemas.openxmlformats.org/officeDocument/2006/relationships/hyperlink"/><Relationship Id="rId5444" Target="https://www.winddle.com/public/redirect?url=/contacts/8002" TargetMode="External" Type="http://schemas.openxmlformats.org/officeDocument/2006/relationships/hyperlink"/><Relationship Id="rId5445" Target="https://www.winddle.com/public/redirect?url=/contacts/8014" TargetMode="External" Type="http://schemas.openxmlformats.org/officeDocument/2006/relationships/hyperlink"/><Relationship Id="rId5446" Target="https://www.winddle.com/public/redirect?url=/shipments/92137" TargetMode="External" Type="http://schemas.openxmlformats.org/officeDocument/2006/relationships/hyperlink"/><Relationship Id="rId5447" Target="https://www.winddle.com/public/redirect?url=/contacts/8002" TargetMode="External" Type="http://schemas.openxmlformats.org/officeDocument/2006/relationships/hyperlink"/><Relationship Id="rId5448" Target="https://www.winddle.com/public/redirect?url=/contacts/8014" TargetMode="External" Type="http://schemas.openxmlformats.org/officeDocument/2006/relationships/hyperlink"/><Relationship Id="rId5449" Target="https://www.winddle.com/public/redirect?url=/shipments/91441" TargetMode="External" Type="http://schemas.openxmlformats.org/officeDocument/2006/relationships/hyperlink"/><Relationship Id="rId545" Target="https://www.winddle.com/public/redirect?url=/contacts/8001" TargetMode="External" Type="http://schemas.openxmlformats.org/officeDocument/2006/relationships/hyperlink"/><Relationship Id="rId5450" Target="https://www.winddle.com/public/redirect?url=/contacts/8002" TargetMode="External" Type="http://schemas.openxmlformats.org/officeDocument/2006/relationships/hyperlink"/><Relationship Id="rId5451" Target="https://www.winddle.com/public/redirect?url=/contacts/8014" TargetMode="External" Type="http://schemas.openxmlformats.org/officeDocument/2006/relationships/hyperlink"/><Relationship Id="rId5452" Target="https://www.winddle.com/public/redirect?url=/shipments/92633" TargetMode="External" Type="http://schemas.openxmlformats.org/officeDocument/2006/relationships/hyperlink"/><Relationship Id="rId5453" Target="https://www.winddle.com/public/redirect?url=/contacts/8001" TargetMode="External" Type="http://schemas.openxmlformats.org/officeDocument/2006/relationships/hyperlink"/><Relationship Id="rId5454" Target="https://www.winddle.com/public/redirect?url=/contacts/8014" TargetMode="External" Type="http://schemas.openxmlformats.org/officeDocument/2006/relationships/hyperlink"/><Relationship Id="rId5455" Target="https://www.winddle.com/public/redirect?url=/shipments/92662" TargetMode="External" Type="http://schemas.openxmlformats.org/officeDocument/2006/relationships/hyperlink"/><Relationship Id="rId5456" Target="https://www.winddle.com/public/redirect?url=/contacts/8001" TargetMode="External" Type="http://schemas.openxmlformats.org/officeDocument/2006/relationships/hyperlink"/><Relationship Id="rId5457" Target="https://www.winddle.com/public/redirect?url=/contacts/8014" TargetMode="External" Type="http://schemas.openxmlformats.org/officeDocument/2006/relationships/hyperlink"/><Relationship Id="rId5458" Target="https://www.winddle.com/public/redirect?url=/shipments/94139" TargetMode="External" Type="http://schemas.openxmlformats.org/officeDocument/2006/relationships/hyperlink"/><Relationship Id="rId5459" Target="https://www.winddle.com/public/redirect?url=/contacts/8001" TargetMode="External" Type="http://schemas.openxmlformats.org/officeDocument/2006/relationships/hyperlink"/><Relationship Id="rId546" Target="https://www.winddle.com/public/redirect?url=/contacts/8014" TargetMode="External" Type="http://schemas.openxmlformats.org/officeDocument/2006/relationships/hyperlink"/><Relationship Id="rId5460" Target="https://www.winddle.com/public/redirect?url=/contacts/8015" TargetMode="External" Type="http://schemas.openxmlformats.org/officeDocument/2006/relationships/hyperlink"/><Relationship Id="rId5461" Target="https://www.winddle.com/public/redirect?url=/shipments/92112" TargetMode="External" Type="http://schemas.openxmlformats.org/officeDocument/2006/relationships/hyperlink"/><Relationship Id="rId5462" Target="https://www.winddle.com/public/redirect?url=/contacts/8001" TargetMode="External" Type="http://schemas.openxmlformats.org/officeDocument/2006/relationships/hyperlink"/><Relationship Id="rId5463" Target="https://www.winddle.com/public/redirect?url=/contacts/8014" TargetMode="External" Type="http://schemas.openxmlformats.org/officeDocument/2006/relationships/hyperlink"/><Relationship Id="rId5464" Target="https://www.winddle.com/public/redirect?url=/shipments/94348" TargetMode="External" Type="http://schemas.openxmlformats.org/officeDocument/2006/relationships/hyperlink"/><Relationship Id="rId5465" Target="https://www.winddle.com/public/redirect?url=/contacts/8001" TargetMode="External" Type="http://schemas.openxmlformats.org/officeDocument/2006/relationships/hyperlink"/><Relationship Id="rId5466" Target="https://www.winddle.com/public/redirect?url=/contacts/8014" TargetMode="External" Type="http://schemas.openxmlformats.org/officeDocument/2006/relationships/hyperlink"/><Relationship Id="rId5467" Target="https://www.winddle.com/public/redirect?url=/shipments/90955" TargetMode="External" Type="http://schemas.openxmlformats.org/officeDocument/2006/relationships/hyperlink"/><Relationship Id="rId5468" Target="https://www.winddle.com/public/redirect?url=/contacts/8002" TargetMode="External" Type="http://schemas.openxmlformats.org/officeDocument/2006/relationships/hyperlink"/><Relationship Id="rId5469" Target="https://www.winddle.com/public/redirect?url=/contacts/8014" TargetMode="External" Type="http://schemas.openxmlformats.org/officeDocument/2006/relationships/hyperlink"/><Relationship Id="rId547" Target="https://www.winddle.com/public/redirect?url=/shipments/94809" TargetMode="External" Type="http://schemas.openxmlformats.org/officeDocument/2006/relationships/hyperlink"/><Relationship Id="rId5470" Target="https://www.winddle.com/public/redirect?url=/shipments/90300" TargetMode="External" Type="http://schemas.openxmlformats.org/officeDocument/2006/relationships/hyperlink"/><Relationship Id="rId5471" Target="https://www.winddle.com/public/redirect?url=/contacts/8001" TargetMode="External" Type="http://schemas.openxmlformats.org/officeDocument/2006/relationships/hyperlink"/><Relationship Id="rId5472" Target="https://www.winddle.com/public/redirect?url=/contacts/8014" TargetMode="External" Type="http://schemas.openxmlformats.org/officeDocument/2006/relationships/hyperlink"/><Relationship Id="rId5473" Target="https://www.winddle.com/public/redirect?url=/shipments/90326" TargetMode="External" Type="http://schemas.openxmlformats.org/officeDocument/2006/relationships/hyperlink"/><Relationship Id="rId5474" Target="https://www.winddle.com/public/redirect?url=/contacts/8002" TargetMode="External" Type="http://schemas.openxmlformats.org/officeDocument/2006/relationships/hyperlink"/><Relationship Id="rId5475" Target="https://www.winddle.com/public/redirect?url=/contacts/8014" TargetMode="External" Type="http://schemas.openxmlformats.org/officeDocument/2006/relationships/hyperlink"/><Relationship Id="rId5476" Target="https://www.winddle.com/public/redirect?url=/shipments/91040" TargetMode="External" Type="http://schemas.openxmlformats.org/officeDocument/2006/relationships/hyperlink"/><Relationship Id="rId5477" Target="https://www.winddle.com/public/redirect?url=/contacts/8002" TargetMode="External" Type="http://schemas.openxmlformats.org/officeDocument/2006/relationships/hyperlink"/><Relationship Id="rId5478" Target="https://www.winddle.com/public/redirect?url=/contacts/8014" TargetMode="External" Type="http://schemas.openxmlformats.org/officeDocument/2006/relationships/hyperlink"/><Relationship Id="rId5479" Target="https://www.winddle.com/public/redirect?url=/shipments/92687" TargetMode="External" Type="http://schemas.openxmlformats.org/officeDocument/2006/relationships/hyperlink"/><Relationship Id="rId548" Target="https://www.winddle.com/public/redirect?url=/contacts/8001" TargetMode="External" Type="http://schemas.openxmlformats.org/officeDocument/2006/relationships/hyperlink"/><Relationship Id="rId5480" Target="https://www.winddle.com/public/redirect?url=/contacts/8001" TargetMode="External" Type="http://schemas.openxmlformats.org/officeDocument/2006/relationships/hyperlink"/><Relationship Id="rId5481" Target="https://www.winddle.com/public/redirect?url=/contacts/8014" TargetMode="External" Type="http://schemas.openxmlformats.org/officeDocument/2006/relationships/hyperlink"/><Relationship Id="rId5482" Target="https://www.winddle.com/public/redirect?url=/shipments/89094" TargetMode="External" Type="http://schemas.openxmlformats.org/officeDocument/2006/relationships/hyperlink"/><Relationship Id="rId5483" Target="https://www.winddle.com/public/redirect?url=/contacts/8001" TargetMode="External" Type="http://schemas.openxmlformats.org/officeDocument/2006/relationships/hyperlink"/><Relationship Id="rId5484" Target="https://www.winddle.com/public/redirect?url=/contacts/8015" TargetMode="External" Type="http://schemas.openxmlformats.org/officeDocument/2006/relationships/hyperlink"/><Relationship Id="rId5485" Target="https://www.winddle.com/public/redirect?url=/shipments/92413" TargetMode="External" Type="http://schemas.openxmlformats.org/officeDocument/2006/relationships/hyperlink"/><Relationship Id="rId5486" Target="https://www.winddle.com/public/redirect?url=/contacts/8002" TargetMode="External" Type="http://schemas.openxmlformats.org/officeDocument/2006/relationships/hyperlink"/><Relationship Id="rId5487" Target="https://www.winddle.com/public/redirect?url=/contacts/8014" TargetMode="External" Type="http://schemas.openxmlformats.org/officeDocument/2006/relationships/hyperlink"/><Relationship Id="rId5488" Target="https://www.winddle.com/public/redirect?url=/shipments/91912" TargetMode="External" Type="http://schemas.openxmlformats.org/officeDocument/2006/relationships/hyperlink"/><Relationship Id="rId5489" Target="https://www.winddle.com/public/redirect?url=/contacts/8001" TargetMode="External" Type="http://schemas.openxmlformats.org/officeDocument/2006/relationships/hyperlink"/><Relationship Id="rId549" Target="https://www.winddle.com/public/redirect?url=/contacts/8014" TargetMode="External" Type="http://schemas.openxmlformats.org/officeDocument/2006/relationships/hyperlink"/><Relationship Id="rId5490" Target="https://www.winddle.com/public/redirect?url=/contacts/8014" TargetMode="External" Type="http://schemas.openxmlformats.org/officeDocument/2006/relationships/hyperlink"/><Relationship Id="rId5491" Target="https://www.winddle.com/public/redirect?url=/shipments/93689" TargetMode="External" Type="http://schemas.openxmlformats.org/officeDocument/2006/relationships/hyperlink"/><Relationship Id="rId5492" Target="https://www.winddle.com/public/redirect?url=/contacts/8002" TargetMode="External" Type="http://schemas.openxmlformats.org/officeDocument/2006/relationships/hyperlink"/><Relationship Id="rId5493" Target="https://www.winddle.com/public/redirect?url=/contacts/8014" TargetMode="External" Type="http://schemas.openxmlformats.org/officeDocument/2006/relationships/hyperlink"/><Relationship Id="rId5494" Target="https://www.winddle.com/public/redirect?url=/shipments/90897" TargetMode="External" Type="http://schemas.openxmlformats.org/officeDocument/2006/relationships/hyperlink"/><Relationship Id="rId5495" Target="https://www.winddle.com/public/redirect?url=/contacts/8002" TargetMode="External" Type="http://schemas.openxmlformats.org/officeDocument/2006/relationships/hyperlink"/><Relationship Id="rId5496" Target="https://www.winddle.com/public/redirect?url=/contacts/8014" TargetMode="External" Type="http://schemas.openxmlformats.org/officeDocument/2006/relationships/hyperlink"/><Relationship Id="rId5497" Target="https://www.winddle.com/public/redirect?url=/shipments/91709" TargetMode="External" Type="http://schemas.openxmlformats.org/officeDocument/2006/relationships/hyperlink"/><Relationship Id="rId5498" Target="https://www.winddle.com/public/redirect?url=/contacts/8001" TargetMode="External" Type="http://schemas.openxmlformats.org/officeDocument/2006/relationships/hyperlink"/><Relationship Id="rId5499" Target="https://www.winddle.com/public/redirect?url=/contacts/8014" TargetMode="External" Type="http://schemas.openxmlformats.org/officeDocument/2006/relationships/hyperlink"/><Relationship Id="rId55" Target="https://www.winddle.com/public/redirect?url=/shipments/93261" TargetMode="External" Type="http://schemas.openxmlformats.org/officeDocument/2006/relationships/hyperlink"/><Relationship Id="rId550" Target="https://www.winddle.com/public/redirect?url=/shipments/91823" TargetMode="External" Type="http://schemas.openxmlformats.org/officeDocument/2006/relationships/hyperlink"/><Relationship Id="rId5500" Target="https://www.winddle.com/public/redirect?url=/shipments/93640" TargetMode="External" Type="http://schemas.openxmlformats.org/officeDocument/2006/relationships/hyperlink"/><Relationship Id="rId5501" Target="https://www.winddle.com/public/redirect?url=/contacts/8002" TargetMode="External" Type="http://schemas.openxmlformats.org/officeDocument/2006/relationships/hyperlink"/><Relationship Id="rId5502" Target="https://www.winddle.com/public/redirect?url=/contacts/8014" TargetMode="External" Type="http://schemas.openxmlformats.org/officeDocument/2006/relationships/hyperlink"/><Relationship Id="rId5503" Target="https://www.winddle.com/public/redirect?url=/shipments/91342" TargetMode="External" Type="http://schemas.openxmlformats.org/officeDocument/2006/relationships/hyperlink"/><Relationship Id="rId5504" Target="https://www.winddle.com/public/redirect?url=/contacts/8001" TargetMode="External" Type="http://schemas.openxmlformats.org/officeDocument/2006/relationships/hyperlink"/><Relationship Id="rId5505" Target="https://www.winddle.com/public/redirect?url=/contacts/8014" TargetMode="External" Type="http://schemas.openxmlformats.org/officeDocument/2006/relationships/hyperlink"/><Relationship Id="rId5506" Target="https://www.winddle.com/public/redirect?url=/shipments/92852" TargetMode="External" Type="http://schemas.openxmlformats.org/officeDocument/2006/relationships/hyperlink"/><Relationship Id="rId5507" Target="https://www.winddle.com/public/redirect?url=/contacts/8002" TargetMode="External" Type="http://schemas.openxmlformats.org/officeDocument/2006/relationships/hyperlink"/><Relationship Id="rId5508" Target="https://www.winddle.com/public/redirect?url=/contacts/8014" TargetMode="External" Type="http://schemas.openxmlformats.org/officeDocument/2006/relationships/hyperlink"/><Relationship Id="rId5509" Target="https://www.winddle.com/public/redirect?url=/shipments/94159" TargetMode="External" Type="http://schemas.openxmlformats.org/officeDocument/2006/relationships/hyperlink"/><Relationship Id="rId551" Target="https://www.winddle.com/public/redirect?url=/contacts/8001" TargetMode="External" Type="http://schemas.openxmlformats.org/officeDocument/2006/relationships/hyperlink"/><Relationship Id="rId5510" Target="https://www.winddle.com/public/redirect?url=/contacts/8002" TargetMode="External" Type="http://schemas.openxmlformats.org/officeDocument/2006/relationships/hyperlink"/><Relationship Id="rId5511" Target="https://www.winddle.com/public/redirect?url=/contacts/8014" TargetMode="External" Type="http://schemas.openxmlformats.org/officeDocument/2006/relationships/hyperlink"/><Relationship Id="rId5512" Target="https://www.winddle.com/public/redirect?url=/shipments/89631" TargetMode="External" Type="http://schemas.openxmlformats.org/officeDocument/2006/relationships/hyperlink"/><Relationship Id="rId5513" Target="https://www.winddle.com/public/redirect?url=/contacts/8001" TargetMode="External" Type="http://schemas.openxmlformats.org/officeDocument/2006/relationships/hyperlink"/><Relationship Id="rId5514" Target="https://www.winddle.com/public/redirect?url=/contacts/8014" TargetMode="External" Type="http://schemas.openxmlformats.org/officeDocument/2006/relationships/hyperlink"/><Relationship Id="rId5515" Target="https://www.winddle.com/public/redirect?url=/shipments/93779" TargetMode="External" Type="http://schemas.openxmlformats.org/officeDocument/2006/relationships/hyperlink"/><Relationship Id="rId5516" Target="https://www.winddle.com/public/redirect?url=/contacts/8002" TargetMode="External" Type="http://schemas.openxmlformats.org/officeDocument/2006/relationships/hyperlink"/><Relationship Id="rId5517" Target="https://www.winddle.com/public/redirect?url=/contacts/8014" TargetMode="External" Type="http://schemas.openxmlformats.org/officeDocument/2006/relationships/hyperlink"/><Relationship Id="rId5518" Target="https://www.winddle.com/public/redirect?url=/shipments/90725" TargetMode="External" Type="http://schemas.openxmlformats.org/officeDocument/2006/relationships/hyperlink"/><Relationship Id="rId5519" Target="https://www.winddle.com/public/redirect?url=/contacts/8002" TargetMode="External" Type="http://schemas.openxmlformats.org/officeDocument/2006/relationships/hyperlink"/><Relationship Id="rId552" Target="https://www.winddle.com/public/redirect?url=/contacts/8014" TargetMode="External" Type="http://schemas.openxmlformats.org/officeDocument/2006/relationships/hyperlink"/><Relationship Id="rId5520" Target="https://www.winddle.com/public/redirect?url=/contacts/8014" TargetMode="External" Type="http://schemas.openxmlformats.org/officeDocument/2006/relationships/hyperlink"/><Relationship Id="rId5521" Target="https://www.winddle.com/public/redirect?url=/shipments/93726" TargetMode="External" Type="http://schemas.openxmlformats.org/officeDocument/2006/relationships/hyperlink"/><Relationship Id="rId5522" Target="https://www.winddle.com/public/redirect?url=/contacts/8001" TargetMode="External" Type="http://schemas.openxmlformats.org/officeDocument/2006/relationships/hyperlink"/><Relationship Id="rId5523" Target="https://www.winddle.com/public/redirect?url=/contacts/8014" TargetMode="External" Type="http://schemas.openxmlformats.org/officeDocument/2006/relationships/hyperlink"/><Relationship Id="rId5524" Target="https://www.winddle.com/public/redirect?url=/shipments/93563" TargetMode="External" Type="http://schemas.openxmlformats.org/officeDocument/2006/relationships/hyperlink"/><Relationship Id="rId5525" Target="https://www.winddle.com/public/redirect?url=/contacts/8002" TargetMode="External" Type="http://schemas.openxmlformats.org/officeDocument/2006/relationships/hyperlink"/><Relationship Id="rId5526" Target="https://www.winddle.com/public/redirect?url=/contacts/8014" TargetMode="External" Type="http://schemas.openxmlformats.org/officeDocument/2006/relationships/hyperlink"/><Relationship Id="rId5527" Target="https://www.winddle.com/public/redirect?url=/shipments/92791" TargetMode="External" Type="http://schemas.openxmlformats.org/officeDocument/2006/relationships/hyperlink"/><Relationship Id="rId5528" Target="https://www.winddle.com/public/redirect?url=/contacts/8001" TargetMode="External" Type="http://schemas.openxmlformats.org/officeDocument/2006/relationships/hyperlink"/><Relationship Id="rId5529" Target="https://www.winddle.com/public/redirect?url=/contacts/8015" TargetMode="External" Type="http://schemas.openxmlformats.org/officeDocument/2006/relationships/hyperlink"/><Relationship Id="rId553" Target="https://www.winddle.com/public/redirect?url=/shipments/92367" TargetMode="External" Type="http://schemas.openxmlformats.org/officeDocument/2006/relationships/hyperlink"/><Relationship Id="rId5530" Target="https://www.winddle.com/public/redirect?url=/shipments/92597" TargetMode="External" Type="http://schemas.openxmlformats.org/officeDocument/2006/relationships/hyperlink"/><Relationship Id="rId5531" Target="https://www.winddle.com/public/redirect?url=/contacts/8001" TargetMode="External" Type="http://schemas.openxmlformats.org/officeDocument/2006/relationships/hyperlink"/><Relationship Id="rId5532" Target="https://www.winddle.com/public/redirect?url=/contacts/8015" TargetMode="External" Type="http://schemas.openxmlformats.org/officeDocument/2006/relationships/hyperlink"/><Relationship Id="rId5533" Target="https://www.winddle.com/public/redirect?url=/shipments/89389" TargetMode="External" Type="http://schemas.openxmlformats.org/officeDocument/2006/relationships/hyperlink"/><Relationship Id="rId5534" Target="https://www.winddle.com/public/redirect?url=/contacts/8001" TargetMode="External" Type="http://schemas.openxmlformats.org/officeDocument/2006/relationships/hyperlink"/><Relationship Id="rId5535" Target="https://www.winddle.com/public/redirect?url=/contacts/8015" TargetMode="External" Type="http://schemas.openxmlformats.org/officeDocument/2006/relationships/hyperlink"/><Relationship Id="rId5536" Target="https://www.winddle.com/public/redirect?url=/shipments/94353" TargetMode="External" Type="http://schemas.openxmlformats.org/officeDocument/2006/relationships/hyperlink"/><Relationship Id="rId5537" Target="https://www.winddle.com/public/redirect?url=/contacts/8001" TargetMode="External" Type="http://schemas.openxmlformats.org/officeDocument/2006/relationships/hyperlink"/><Relationship Id="rId5538" Target="https://www.winddle.com/public/redirect?url=/contacts/8014" TargetMode="External" Type="http://schemas.openxmlformats.org/officeDocument/2006/relationships/hyperlink"/><Relationship Id="rId5539" Target="https://www.winddle.com/public/redirect?url=/shipments/89763" TargetMode="External" Type="http://schemas.openxmlformats.org/officeDocument/2006/relationships/hyperlink"/><Relationship Id="rId554" Target="https://www.winddle.com/public/redirect?url=/contacts/8002" TargetMode="External" Type="http://schemas.openxmlformats.org/officeDocument/2006/relationships/hyperlink"/><Relationship Id="rId5540" Target="https://www.winddle.com/public/redirect?url=/contacts/8001" TargetMode="External" Type="http://schemas.openxmlformats.org/officeDocument/2006/relationships/hyperlink"/><Relationship Id="rId5541" Target="https://www.winddle.com/public/redirect?url=/contacts/8015" TargetMode="External" Type="http://schemas.openxmlformats.org/officeDocument/2006/relationships/hyperlink"/><Relationship Id="rId5542" Target="https://www.winddle.com/public/redirect?url=/shipments/92132" TargetMode="External" Type="http://schemas.openxmlformats.org/officeDocument/2006/relationships/hyperlink"/><Relationship Id="rId5543" Target="https://www.winddle.com/public/redirect?url=/contacts/8002" TargetMode="External" Type="http://schemas.openxmlformats.org/officeDocument/2006/relationships/hyperlink"/><Relationship Id="rId5544" Target="https://www.winddle.com/public/redirect?url=/contacts/8014" TargetMode="External" Type="http://schemas.openxmlformats.org/officeDocument/2006/relationships/hyperlink"/><Relationship Id="rId5545" Target="https://www.winddle.com/public/redirect?url=/shipments/90144" TargetMode="External" Type="http://schemas.openxmlformats.org/officeDocument/2006/relationships/hyperlink"/><Relationship Id="rId5546" Target="https://www.winddle.com/public/redirect?url=/contacts/8001" TargetMode="External" Type="http://schemas.openxmlformats.org/officeDocument/2006/relationships/hyperlink"/><Relationship Id="rId5547" Target="https://www.winddle.com/public/redirect?url=/contacts/8015" TargetMode="External" Type="http://schemas.openxmlformats.org/officeDocument/2006/relationships/hyperlink"/><Relationship Id="rId5548" Target="https://www.winddle.com/public/redirect?url=/shipments/93267" TargetMode="External" Type="http://schemas.openxmlformats.org/officeDocument/2006/relationships/hyperlink"/><Relationship Id="rId5549" Target="https://www.winddle.com/public/redirect?url=/contacts/8001" TargetMode="External" Type="http://schemas.openxmlformats.org/officeDocument/2006/relationships/hyperlink"/><Relationship Id="rId555" Target="https://www.winddle.com/public/redirect?url=/contacts/8014" TargetMode="External" Type="http://schemas.openxmlformats.org/officeDocument/2006/relationships/hyperlink"/><Relationship Id="rId5550" Target="https://www.winddle.com/public/redirect?url=/contacts/8014" TargetMode="External" Type="http://schemas.openxmlformats.org/officeDocument/2006/relationships/hyperlink"/><Relationship Id="rId5551" Target="https://www.winddle.com/public/redirect?url=/shipments/94265" TargetMode="External" Type="http://schemas.openxmlformats.org/officeDocument/2006/relationships/hyperlink"/><Relationship Id="rId5552" Target="https://www.winddle.com/public/redirect?url=/contacts/8002" TargetMode="External" Type="http://schemas.openxmlformats.org/officeDocument/2006/relationships/hyperlink"/><Relationship Id="rId5553" Target="https://www.winddle.com/public/redirect?url=/contacts/8014" TargetMode="External" Type="http://schemas.openxmlformats.org/officeDocument/2006/relationships/hyperlink"/><Relationship Id="rId5554" Target="https://www.winddle.com/public/redirect?url=/shipments/90744" TargetMode="External" Type="http://schemas.openxmlformats.org/officeDocument/2006/relationships/hyperlink"/><Relationship Id="rId5555" Target="https://www.winddle.com/public/redirect?url=/contacts/8001" TargetMode="External" Type="http://schemas.openxmlformats.org/officeDocument/2006/relationships/hyperlink"/><Relationship Id="rId5556" Target="https://www.winddle.com/public/redirect?url=/contacts/8014" TargetMode="External" Type="http://schemas.openxmlformats.org/officeDocument/2006/relationships/hyperlink"/><Relationship Id="rId5557" Target="https://www.winddle.com/public/redirect?url=/shipments/91258" TargetMode="External" Type="http://schemas.openxmlformats.org/officeDocument/2006/relationships/hyperlink"/><Relationship Id="rId5558" Target="https://www.winddle.com/public/redirect?url=/contacts/8001" TargetMode="External" Type="http://schemas.openxmlformats.org/officeDocument/2006/relationships/hyperlink"/><Relationship Id="rId5559" Target="https://www.winddle.com/public/redirect?url=/contacts/8015" TargetMode="External" Type="http://schemas.openxmlformats.org/officeDocument/2006/relationships/hyperlink"/><Relationship Id="rId556" Target="https://www.winddle.com/public/redirect?url=/shipments/93704" TargetMode="External" Type="http://schemas.openxmlformats.org/officeDocument/2006/relationships/hyperlink"/><Relationship Id="rId5560" Target="https://www.winddle.com/public/redirect?url=/shipments/92718" TargetMode="External" Type="http://schemas.openxmlformats.org/officeDocument/2006/relationships/hyperlink"/><Relationship Id="rId5561" Target="https://www.winddle.com/public/redirect?url=/contacts/8002" TargetMode="External" Type="http://schemas.openxmlformats.org/officeDocument/2006/relationships/hyperlink"/><Relationship Id="rId5562" Target="https://www.winddle.com/public/redirect?url=/contacts/8014" TargetMode="External" Type="http://schemas.openxmlformats.org/officeDocument/2006/relationships/hyperlink"/><Relationship Id="rId5563" Target="https://www.winddle.com/public/redirect?url=/shipments/93535" TargetMode="External" Type="http://schemas.openxmlformats.org/officeDocument/2006/relationships/hyperlink"/><Relationship Id="rId5564" Target="https://www.winddle.com/public/redirect?url=/contacts/8002" TargetMode="External" Type="http://schemas.openxmlformats.org/officeDocument/2006/relationships/hyperlink"/><Relationship Id="rId5565" Target="https://www.winddle.com/public/redirect?url=/contacts/8014" TargetMode="External" Type="http://schemas.openxmlformats.org/officeDocument/2006/relationships/hyperlink"/><Relationship Id="rId5566" Target="https://www.winddle.com/public/redirect?url=/shipments/92382" TargetMode="External" Type="http://schemas.openxmlformats.org/officeDocument/2006/relationships/hyperlink"/><Relationship Id="rId5567" Target="https://www.winddle.com/public/redirect?url=/contacts/8001" TargetMode="External" Type="http://schemas.openxmlformats.org/officeDocument/2006/relationships/hyperlink"/><Relationship Id="rId5568" Target="https://www.winddle.com/public/redirect?url=/contacts/8015" TargetMode="External" Type="http://schemas.openxmlformats.org/officeDocument/2006/relationships/hyperlink"/><Relationship Id="rId5569" Target="https://www.winddle.com/public/redirect?url=/shipments/90681" TargetMode="External" Type="http://schemas.openxmlformats.org/officeDocument/2006/relationships/hyperlink"/><Relationship Id="rId557" Target="https://www.winddle.com/public/redirect?url=/contacts/8002" TargetMode="External" Type="http://schemas.openxmlformats.org/officeDocument/2006/relationships/hyperlink"/><Relationship Id="rId5570" Target="https://www.winddle.com/public/redirect?url=/contacts/8001" TargetMode="External" Type="http://schemas.openxmlformats.org/officeDocument/2006/relationships/hyperlink"/><Relationship Id="rId5571" Target="https://www.winddle.com/public/redirect?url=/contacts/8015" TargetMode="External" Type="http://schemas.openxmlformats.org/officeDocument/2006/relationships/hyperlink"/><Relationship Id="rId5572" Target="https://www.winddle.com/public/redirect?url=/shipments/89572" TargetMode="External" Type="http://schemas.openxmlformats.org/officeDocument/2006/relationships/hyperlink"/><Relationship Id="rId5573" Target="https://www.winddle.com/public/redirect?url=/contacts/8001" TargetMode="External" Type="http://schemas.openxmlformats.org/officeDocument/2006/relationships/hyperlink"/><Relationship Id="rId5574" Target="https://www.winddle.com/public/redirect?url=/contacts/8015" TargetMode="External" Type="http://schemas.openxmlformats.org/officeDocument/2006/relationships/hyperlink"/><Relationship Id="rId5575" Target="https://www.winddle.com/public/redirect?url=/shipments/93871" TargetMode="External" Type="http://schemas.openxmlformats.org/officeDocument/2006/relationships/hyperlink"/><Relationship Id="rId5576" Target="https://www.winddle.com/public/redirect?url=/contacts/8002" TargetMode="External" Type="http://schemas.openxmlformats.org/officeDocument/2006/relationships/hyperlink"/><Relationship Id="rId5577" Target="https://www.winddle.com/public/redirect?url=/contacts/8014" TargetMode="External" Type="http://schemas.openxmlformats.org/officeDocument/2006/relationships/hyperlink"/><Relationship Id="rId5578" Target="https://www.winddle.com/public/redirect?url=/shipments/91747" TargetMode="External" Type="http://schemas.openxmlformats.org/officeDocument/2006/relationships/hyperlink"/><Relationship Id="rId5579" Target="https://www.winddle.com/public/redirect?url=/contacts/8002" TargetMode="External" Type="http://schemas.openxmlformats.org/officeDocument/2006/relationships/hyperlink"/><Relationship Id="rId558" Target="https://www.winddle.com/public/redirect?url=/contacts/8014" TargetMode="External" Type="http://schemas.openxmlformats.org/officeDocument/2006/relationships/hyperlink"/><Relationship Id="rId5580" Target="https://www.winddle.com/public/redirect?url=/contacts/8014" TargetMode="External" Type="http://schemas.openxmlformats.org/officeDocument/2006/relationships/hyperlink"/><Relationship Id="rId5581" Target="https://www.winddle.com/public/redirect?url=/shipments/93972" TargetMode="External" Type="http://schemas.openxmlformats.org/officeDocument/2006/relationships/hyperlink"/><Relationship Id="rId5582" Target="https://www.winddle.com/public/redirect?url=/contacts/8001" TargetMode="External" Type="http://schemas.openxmlformats.org/officeDocument/2006/relationships/hyperlink"/><Relationship Id="rId5583" Target="https://www.winddle.com/public/redirect?url=/contacts/8015" TargetMode="External" Type="http://schemas.openxmlformats.org/officeDocument/2006/relationships/hyperlink"/><Relationship Id="rId5584" Target="https://www.winddle.com/public/redirect?url=/shipments/90185" TargetMode="External" Type="http://schemas.openxmlformats.org/officeDocument/2006/relationships/hyperlink"/><Relationship Id="rId5585" Target="https://www.winddle.com/public/redirect?url=/contacts/8002" TargetMode="External" Type="http://schemas.openxmlformats.org/officeDocument/2006/relationships/hyperlink"/><Relationship Id="rId5586" Target="https://www.winddle.com/public/redirect?url=/contacts/8014" TargetMode="External" Type="http://schemas.openxmlformats.org/officeDocument/2006/relationships/hyperlink"/><Relationship Id="rId5587" Target="https://www.winddle.com/public/redirect?url=/shipments/93347" TargetMode="External" Type="http://schemas.openxmlformats.org/officeDocument/2006/relationships/hyperlink"/><Relationship Id="rId5588" Target="https://www.winddle.com/public/redirect?url=/contacts/8002" TargetMode="External" Type="http://schemas.openxmlformats.org/officeDocument/2006/relationships/hyperlink"/><Relationship Id="rId5589" Target="https://www.winddle.com/public/redirect?url=/contacts/8014" TargetMode="External" Type="http://schemas.openxmlformats.org/officeDocument/2006/relationships/hyperlink"/><Relationship Id="rId559" Target="https://www.winddle.com/public/redirect?url=/shipments/90091" TargetMode="External" Type="http://schemas.openxmlformats.org/officeDocument/2006/relationships/hyperlink"/><Relationship Id="rId5590" Target="https://www.winddle.com/public/redirect?url=/shipments/91590" TargetMode="External" Type="http://schemas.openxmlformats.org/officeDocument/2006/relationships/hyperlink"/><Relationship Id="rId5591" Target="https://www.winddle.com/public/redirect?url=/contacts/8001" TargetMode="External" Type="http://schemas.openxmlformats.org/officeDocument/2006/relationships/hyperlink"/><Relationship Id="rId5592" Target="https://www.winddle.com/public/redirect?url=/contacts/8015" TargetMode="External" Type="http://schemas.openxmlformats.org/officeDocument/2006/relationships/hyperlink"/><Relationship Id="rId5593" Target="https://www.winddle.com/public/redirect?url=/shipments/92666" TargetMode="External" Type="http://schemas.openxmlformats.org/officeDocument/2006/relationships/hyperlink"/><Relationship Id="rId5594" Target="https://www.winddle.com/public/redirect?url=/contacts/8001" TargetMode="External" Type="http://schemas.openxmlformats.org/officeDocument/2006/relationships/hyperlink"/><Relationship Id="rId5595" Target="https://www.winddle.com/public/redirect?url=/contacts/8014" TargetMode="External" Type="http://schemas.openxmlformats.org/officeDocument/2006/relationships/hyperlink"/><Relationship Id="rId5596" Target="https://www.winddle.com/public/redirect?url=/shipments/94783" TargetMode="External" Type="http://schemas.openxmlformats.org/officeDocument/2006/relationships/hyperlink"/><Relationship Id="rId5597" Target="https://www.winddle.com/public/redirect?url=/contacts/8002" TargetMode="External" Type="http://schemas.openxmlformats.org/officeDocument/2006/relationships/hyperlink"/><Relationship Id="rId5598" Target="https://www.winddle.com/public/redirect?url=/shipments/89997" TargetMode="External" Type="http://schemas.openxmlformats.org/officeDocument/2006/relationships/hyperlink"/><Relationship Id="rId5599" Target="https://www.winddle.com/public/redirect?url=/contacts/8001" TargetMode="External" Type="http://schemas.openxmlformats.org/officeDocument/2006/relationships/hyperlink"/><Relationship Id="rId56" Target="https://www.winddle.com/public/redirect?url=/contacts/8001" TargetMode="External" Type="http://schemas.openxmlformats.org/officeDocument/2006/relationships/hyperlink"/><Relationship Id="rId560" Target="https://www.winddle.com/public/redirect?url=/contacts/8001" TargetMode="External" Type="http://schemas.openxmlformats.org/officeDocument/2006/relationships/hyperlink"/><Relationship Id="rId5600" Target="https://www.winddle.com/public/redirect?url=/contacts/8015" TargetMode="External" Type="http://schemas.openxmlformats.org/officeDocument/2006/relationships/hyperlink"/><Relationship Id="rId5601" Target="https://www.winddle.com/public/redirect?url=/shipments/91240" TargetMode="External" Type="http://schemas.openxmlformats.org/officeDocument/2006/relationships/hyperlink"/><Relationship Id="rId5602" Target="https://www.winddle.com/public/redirect?url=/contacts/8002" TargetMode="External" Type="http://schemas.openxmlformats.org/officeDocument/2006/relationships/hyperlink"/><Relationship Id="rId5603" Target="https://www.winddle.com/public/redirect?url=/contacts/8014" TargetMode="External" Type="http://schemas.openxmlformats.org/officeDocument/2006/relationships/hyperlink"/><Relationship Id="rId5604" Target="https://www.winddle.com/public/redirect?url=/shipments/94160" TargetMode="External" Type="http://schemas.openxmlformats.org/officeDocument/2006/relationships/hyperlink"/><Relationship Id="rId5605" Target="https://www.winddle.com/public/redirect?url=/contacts/8002" TargetMode="External" Type="http://schemas.openxmlformats.org/officeDocument/2006/relationships/hyperlink"/><Relationship Id="rId5606" Target="https://www.winddle.com/public/redirect?url=/contacts/8014" TargetMode="External" Type="http://schemas.openxmlformats.org/officeDocument/2006/relationships/hyperlink"/><Relationship Id="rId5607" Target="https://www.winddle.com/public/redirect?url=/shipments/94483" TargetMode="External" Type="http://schemas.openxmlformats.org/officeDocument/2006/relationships/hyperlink"/><Relationship Id="rId5608" Target="https://www.winddle.com/public/redirect?url=/contacts/8001" TargetMode="External" Type="http://schemas.openxmlformats.org/officeDocument/2006/relationships/hyperlink"/><Relationship Id="rId5609" Target="https://www.winddle.com/public/redirect?url=/contacts/8015" TargetMode="External" Type="http://schemas.openxmlformats.org/officeDocument/2006/relationships/hyperlink"/><Relationship Id="rId561" Target="https://www.winddle.com/public/redirect?url=/contacts/8015" TargetMode="External" Type="http://schemas.openxmlformats.org/officeDocument/2006/relationships/hyperlink"/><Relationship Id="rId5610" Target="https://www.winddle.com/public/redirect?url=/shipments/93394" TargetMode="External" Type="http://schemas.openxmlformats.org/officeDocument/2006/relationships/hyperlink"/><Relationship Id="rId5611" Target="https://www.winddle.com/public/redirect?url=/contacts/8002" TargetMode="External" Type="http://schemas.openxmlformats.org/officeDocument/2006/relationships/hyperlink"/><Relationship Id="rId5612" Target="https://www.winddle.com/public/redirect?url=/contacts/8014" TargetMode="External" Type="http://schemas.openxmlformats.org/officeDocument/2006/relationships/hyperlink"/><Relationship Id="rId5613" Target="https://www.winddle.com/public/redirect?url=/shipments/91745" TargetMode="External" Type="http://schemas.openxmlformats.org/officeDocument/2006/relationships/hyperlink"/><Relationship Id="rId5614" Target="https://www.winddle.com/public/redirect?url=/contacts/8002" TargetMode="External" Type="http://schemas.openxmlformats.org/officeDocument/2006/relationships/hyperlink"/><Relationship Id="rId5615" Target="https://www.winddle.com/public/redirect?url=/contacts/8014" TargetMode="External" Type="http://schemas.openxmlformats.org/officeDocument/2006/relationships/hyperlink"/><Relationship Id="rId5616" Target="https://www.winddle.com/public/redirect?url=/shipments/90439" TargetMode="External" Type="http://schemas.openxmlformats.org/officeDocument/2006/relationships/hyperlink"/><Relationship Id="rId5617" Target="https://www.winddle.com/public/redirect?url=/contacts/8001" TargetMode="External" Type="http://schemas.openxmlformats.org/officeDocument/2006/relationships/hyperlink"/><Relationship Id="rId5618" Target="https://www.winddle.com/public/redirect?url=/contacts/8015" TargetMode="External" Type="http://schemas.openxmlformats.org/officeDocument/2006/relationships/hyperlink"/><Relationship Id="rId5619" Target="https://www.winddle.com/public/redirect?url=/shipments/91187" TargetMode="External" Type="http://schemas.openxmlformats.org/officeDocument/2006/relationships/hyperlink"/><Relationship Id="rId562" Target="https://www.winddle.com/public/redirect?url=/shipments/92455" TargetMode="External" Type="http://schemas.openxmlformats.org/officeDocument/2006/relationships/hyperlink"/><Relationship Id="rId5620" Target="https://www.winddle.com/public/redirect?url=/contacts/8001" TargetMode="External" Type="http://schemas.openxmlformats.org/officeDocument/2006/relationships/hyperlink"/><Relationship Id="rId5621" Target="https://www.winddle.com/public/redirect?url=/contacts/8015" TargetMode="External" Type="http://schemas.openxmlformats.org/officeDocument/2006/relationships/hyperlink"/><Relationship Id="rId5622" Target="https://www.winddle.com/public/redirect?url=/shipments/92786" TargetMode="External" Type="http://schemas.openxmlformats.org/officeDocument/2006/relationships/hyperlink"/><Relationship Id="rId5623" Target="https://www.winddle.com/public/redirect?url=/contacts/8001" TargetMode="External" Type="http://schemas.openxmlformats.org/officeDocument/2006/relationships/hyperlink"/><Relationship Id="rId5624" Target="https://www.winddle.com/public/redirect?url=/contacts/8015" TargetMode="External" Type="http://schemas.openxmlformats.org/officeDocument/2006/relationships/hyperlink"/><Relationship Id="rId5625" Target="https://www.winddle.com/public/redirect?url=/shipments/94162" TargetMode="External" Type="http://schemas.openxmlformats.org/officeDocument/2006/relationships/hyperlink"/><Relationship Id="rId5626" Target="https://www.winddle.com/public/redirect?url=/contacts/8002" TargetMode="External" Type="http://schemas.openxmlformats.org/officeDocument/2006/relationships/hyperlink"/><Relationship Id="rId5627" Target="https://www.winddle.com/public/redirect?url=/contacts/8014" TargetMode="External" Type="http://schemas.openxmlformats.org/officeDocument/2006/relationships/hyperlink"/><Relationship Id="rId5628" Target="https://www.winddle.com/public/redirect?url=/shipments/92690" TargetMode="External" Type="http://schemas.openxmlformats.org/officeDocument/2006/relationships/hyperlink"/><Relationship Id="rId5629" Target="https://www.winddle.com/public/redirect?url=/contacts/8001" TargetMode="External" Type="http://schemas.openxmlformats.org/officeDocument/2006/relationships/hyperlink"/><Relationship Id="rId563" Target="https://www.winddle.com/public/redirect?url=/contacts/8001" TargetMode="External" Type="http://schemas.openxmlformats.org/officeDocument/2006/relationships/hyperlink"/><Relationship Id="rId5630" Target="https://www.winddle.com/public/redirect?url=/contacts/8015" TargetMode="External" Type="http://schemas.openxmlformats.org/officeDocument/2006/relationships/hyperlink"/><Relationship Id="rId5631" Target="https://www.winddle.com/public/redirect?url=/shipments/92471" TargetMode="External" Type="http://schemas.openxmlformats.org/officeDocument/2006/relationships/hyperlink"/><Relationship Id="rId5632" Target="https://www.winddle.com/public/redirect?url=/contacts/8001" TargetMode="External" Type="http://schemas.openxmlformats.org/officeDocument/2006/relationships/hyperlink"/><Relationship Id="rId5633" Target="https://www.winddle.com/public/redirect?url=/contacts/8014" TargetMode="External" Type="http://schemas.openxmlformats.org/officeDocument/2006/relationships/hyperlink"/><Relationship Id="rId5634" Target="https://www.winddle.com/public/redirect?url=/shipments/90862" TargetMode="External" Type="http://schemas.openxmlformats.org/officeDocument/2006/relationships/hyperlink"/><Relationship Id="rId5635" Target="https://www.winddle.com/public/redirect?url=/contacts/8001" TargetMode="External" Type="http://schemas.openxmlformats.org/officeDocument/2006/relationships/hyperlink"/><Relationship Id="rId5636" Target="https://www.winddle.com/public/redirect?url=/contacts/8015" TargetMode="External" Type="http://schemas.openxmlformats.org/officeDocument/2006/relationships/hyperlink"/><Relationship Id="rId5637" Target="https://www.winddle.com/public/redirect?url=/shipments/92377" TargetMode="External" Type="http://schemas.openxmlformats.org/officeDocument/2006/relationships/hyperlink"/><Relationship Id="rId5638" Target="https://www.winddle.com/public/redirect?url=/contacts/8002" TargetMode="External" Type="http://schemas.openxmlformats.org/officeDocument/2006/relationships/hyperlink"/><Relationship Id="rId5639" Target="https://www.winddle.com/public/redirect?url=/contacts/8014" TargetMode="External" Type="http://schemas.openxmlformats.org/officeDocument/2006/relationships/hyperlink"/><Relationship Id="rId564" Target="https://www.winddle.com/public/redirect?url=/contacts/8015" TargetMode="External" Type="http://schemas.openxmlformats.org/officeDocument/2006/relationships/hyperlink"/><Relationship Id="rId5640" Target="https://www.winddle.com/public/redirect?url=/shipments/93785" TargetMode="External" Type="http://schemas.openxmlformats.org/officeDocument/2006/relationships/hyperlink"/><Relationship Id="rId5641" Target="https://www.winddle.com/public/redirect?url=/contacts/8001" TargetMode="External" Type="http://schemas.openxmlformats.org/officeDocument/2006/relationships/hyperlink"/><Relationship Id="rId5642" Target="https://www.winddle.com/public/redirect?url=/contacts/8015" TargetMode="External" Type="http://schemas.openxmlformats.org/officeDocument/2006/relationships/hyperlink"/><Relationship Id="rId5643" Target="https://www.winddle.com/public/redirect?url=/shipments/94817" TargetMode="External" Type="http://schemas.openxmlformats.org/officeDocument/2006/relationships/hyperlink"/><Relationship Id="rId5644" Target="https://www.winddle.com/public/redirect?url=/contacts/8001" TargetMode="External" Type="http://schemas.openxmlformats.org/officeDocument/2006/relationships/hyperlink"/><Relationship Id="rId5645" Target="https://www.winddle.com/public/redirect?url=/contacts/8015" TargetMode="External" Type="http://schemas.openxmlformats.org/officeDocument/2006/relationships/hyperlink"/><Relationship Id="rId5646" Target="https://www.winddle.com/public/redirect?url=/shipments/91403" TargetMode="External" Type="http://schemas.openxmlformats.org/officeDocument/2006/relationships/hyperlink"/><Relationship Id="rId5647" Target="https://www.winddle.com/public/redirect?url=/contacts/8001" TargetMode="External" Type="http://schemas.openxmlformats.org/officeDocument/2006/relationships/hyperlink"/><Relationship Id="rId5648" Target="https://www.winddle.com/public/redirect?url=/contacts/8015" TargetMode="External" Type="http://schemas.openxmlformats.org/officeDocument/2006/relationships/hyperlink"/><Relationship Id="rId5649" Target="https://www.winddle.com/public/redirect?url=/shipments/93968" TargetMode="External" Type="http://schemas.openxmlformats.org/officeDocument/2006/relationships/hyperlink"/><Relationship Id="rId565" Target="https://www.winddle.com/public/redirect?url=/shipments/91881" TargetMode="External" Type="http://schemas.openxmlformats.org/officeDocument/2006/relationships/hyperlink"/><Relationship Id="rId5650" Target="https://www.winddle.com/public/redirect?url=/contacts/8001" TargetMode="External" Type="http://schemas.openxmlformats.org/officeDocument/2006/relationships/hyperlink"/><Relationship Id="rId5651" Target="https://www.winddle.com/public/redirect?url=/contacts/8015" TargetMode="External" Type="http://schemas.openxmlformats.org/officeDocument/2006/relationships/hyperlink"/><Relationship Id="rId5652" Target="https://www.winddle.com/public/redirect?url=/shipments/93849" TargetMode="External" Type="http://schemas.openxmlformats.org/officeDocument/2006/relationships/hyperlink"/><Relationship Id="rId5653" Target="https://www.winddle.com/public/redirect?url=/contacts/8001" TargetMode="External" Type="http://schemas.openxmlformats.org/officeDocument/2006/relationships/hyperlink"/><Relationship Id="rId5654" Target="https://www.winddle.com/public/redirect?url=/contacts/8015" TargetMode="External" Type="http://schemas.openxmlformats.org/officeDocument/2006/relationships/hyperlink"/><Relationship Id="rId5655" Target="https://www.winddle.com/public/redirect?url=/shipments/92626" TargetMode="External" Type="http://schemas.openxmlformats.org/officeDocument/2006/relationships/hyperlink"/><Relationship Id="rId5656" Target="https://www.winddle.com/public/redirect?url=/contacts/8001" TargetMode="External" Type="http://schemas.openxmlformats.org/officeDocument/2006/relationships/hyperlink"/><Relationship Id="rId5657" Target="https://www.winddle.com/public/redirect?url=/contacts/8014" TargetMode="External" Type="http://schemas.openxmlformats.org/officeDocument/2006/relationships/hyperlink"/><Relationship Id="rId5658" Target="https://www.winddle.com/public/redirect?url=/shipments/89665" TargetMode="External" Type="http://schemas.openxmlformats.org/officeDocument/2006/relationships/hyperlink"/><Relationship Id="rId5659" Target="https://www.winddle.com/public/redirect?url=/contacts/8001" TargetMode="External" Type="http://schemas.openxmlformats.org/officeDocument/2006/relationships/hyperlink"/><Relationship Id="rId566" Target="https://www.winddle.com/public/redirect?url=/contacts/8001" TargetMode="External" Type="http://schemas.openxmlformats.org/officeDocument/2006/relationships/hyperlink"/><Relationship Id="rId5660" Target="https://www.winddle.com/public/redirect?url=/contacts/8015" TargetMode="External" Type="http://schemas.openxmlformats.org/officeDocument/2006/relationships/hyperlink"/><Relationship Id="rId5661" Target="https://www.winddle.com/public/redirect?url=/shipments/93592" TargetMode="External" Type="http://schemas.openxmlformats.org/officeDocument/2006/relationships/hyperlink"/><Relationship Id="rId5662" Target="https://www.winddle.com/public/redirect?url=/contacts/8002" TargetMode="External" Type="http://schemas.openxmlformats.org/officeDocument/2006/relationships/hyperlink"/><Relationship Id="rId5663" Target="https://www.winddle.com/public/redirect?url=/contacts/8014" TargetMode="External" Type="http://schemas.openxmlformats.org/officeDocument/2006/relationships/hyperlink"/><Relationship Id="rId5664" Target="https://www.winddle.com/public/redirect?url=/shipments/93081" TargetMode="External" Type="http://schemas.openxmlformats.org/officeDocument/2006/relationships/hyperlink"/><Relationship Id="rId5665" Target="https://www.winddle.com/public/redirect?url=/contacts/8001" TargetMode="External" Type="http://schemas.openxmlformats.org/officeDocument/2006/relationships/hyperlink"/><Relationship Id="rId5666" Target="https://www.winddle.com/public/redirect?url=/contacts/8014" TargetMode="External" Type="http://schemas.openxmlformats.org/officeDocument/2006/relationships/hyperlink"/><Relationship Id="rId5667" Target="https://www.winddle.com/public/redirect?url=/shipments/92612" TargetMode="External" Type="http://schemas.openxmlformats.org/officeDocument/2006/relationships/hyperlink"/><Relationship Id="rId5668" Target="https://www.winddle.com/public/redirect?url=/contacts/8002" TargetMode="External" Type="http://schemas.openxmlformats.org/officeDocument/2006/relationships/hyperlink"/><Relationship Id="rId5669" Target="https://www.winddle.com/public/redirect?url=/contacts/8014" TargetMode="External" Type="http://schemas.openxmlformats.org/officeDocument/2006/relationships/hyperlink"/><Relationship Id="rId567" Target="https://www.winddle.com/public/redirect?url=/contacts/8015" TargetMode="External" Type="http://schemas.openxmlformats.org/officeDocument/2006/relationships/hyperlink"/><Relationship Id="rId5670" Target="https://www.winddle.com/public/redirect?url=/shipments/88461" TargetMode="External" Type="http://schemas.openxmlformats.org/officeDocument/2006/relationships/hyperlink"/><Relationship Id="rId5671" Target="https://www.winddle.com/public/redirect?url=/contacts/8002" TargetMode="External" Type="http://schemas.openxmlformats.org/officeDocument/2006/relationships/hyperlink"/><Relationship Id="rId5672" Target="https://www.winddle.com/public/redirect?url=/contacts/8014" TargetMode="External" Type="http://schemas.openxmlformats.org/officeDocument/2006/relationships/hyperlink"/><Relationship Id="rId5673" Target="https://www.winddle.com/public/redirect?url=/shipments/91868" TargetMode="External" Type="http://schemas.openxmlformats.org/officeDocument/2006/relationships/hyperlink"/><Relationship Id="rId5674" Target="https://www.winddle.com/public/redirect?url=/contacts/8001" TargetMode="External" Type="http://schemas.openxmlformats.org/officeDocument/2006/relationships/hyperlink"/><Relationship Id="rId5675" Target="https://www.winddle.com/public/redirect?url=/contacts/8015" TargetMode="External" Type="http://schemas.openxmlformats.org/officeDocument/2006/relationships/hyperlink"/><Relationship Id="rId5676" Target="https://www.winddle.com/public/redirect?url=/shipments/93989" TargetMode="External" Type="http://schemas.openxmlformats.org/officeDocument/2006/relationships/hyperlink"/><Relationship Id="rId5677" Target="https://www.winddle.com/public/redirect?url=/contacts/8002" TargetMode="External" Type="http://schemas.openxmlformats.org/officeDocument/2006/relationships/hyperlink"/><Relationship Id="rId5678" Target="https://www.winddle.com/public/redirect?url=/contacts/8014" TargetMode="External" Type="http://schemas.openxmlformats.org/officeDocument/2006/relationships/hyperlink"/><Relationship Id="rId5679" Target="https://www.winddle.com/public/redirect?url=/shipments/93505" TargetMode="External" Type="http://schemas.openxmlformats.org/officeDocument/2006/relationships/hyperlink"/><Relationship Id="rId568" Target="https://www.winddle.com/public/redirect?url=/shipments/94007" TargetMode="External" Type="http://schemas.openxmlformats.org/officeDocument/2006/relationships/hyperlink"/><Relationship Id="rId5680" Target="https://www.winddle.com/public/redirect?url=/contacts/8001" TargetMode="External" Type="http://schemas.openxmlformats.org/officeDocument/2006/relationships/hyperlink"/><Relationship Id="rId5681" Target="https://www.winddle.com/public/redirect?url=/contacts/8015" TargetMode="External" Type="http://schemas.openxmlformats.org/officeDocument/2006/relationships/hyperlink"/><Relationship Id="rId5682" Target="https://www.winddle.com/public/redirect?url=/shipments/90088" TargetMode="External" Type="http://schemas.openxmlformats.org/officeDocument/2006/relationships/hyperlink"/><Relationship Id="rId5683" Target="https://www.winddle.com/public/redirect?url=/contacts/8001" TargetMode="External" Type="http://schemas.openxmlformats.org/officeDocument/2006/relationships/hyperlink"/><Relationship Id="rId5684" Target="https://www.winddle.com/public/redirect?url=/contacts/8015" TargetMode="External" Type="http://schemas.openxmlformats.org/officeDocument/2006/relationships/hyperlink"/><Relationship Id="rId5685" Target="https://www.winddle.com/public/redirect?url=/shipments/91501" TargetMode="External" Type="http://schemas.openxmlformats.org/officeDocument/2006/relationships/hyperlink"/><Relationship Id="rId5686" Target="https://www.winddle.com/public/redirect?url=/contacts/8001" TargetMode="External" Type="http://schemas.openxmlformats.org/officeDocument/2006/relationships/hyperlink"/><Relationship Id="rId5687" Target="https://www.winddle.com/public/redirect?url=/contacts/8010" TargetMode="External" Type="http://schemas.openxmlformats.org/officeDocument/2006/relationships/hyperlink"/><Relationship Id="rId5688" Target="https://www.winddle.com/public/redirect?url=/shipments/92462" TargetMode="External" Type="http://schemas.openxmlformats.org/officeDocument/2006/relationships/hyperlink"/><Relationship Id="rId5689" Target="https://www.winddle.com/public/redirect?url=/contacts/8001" TargetMode="External" Type="http://schemas.openxmlformats.org/officeDocument/2006/relationships/hyperlink"/><Relationship Id="rId569" Target="https://www.winddle.com/public/redirect?url=/contacts/8002" TargetMode="External" Type="http://schemas.openxmlformats.org/officeDocument/2006/relationships/hyperlink"/><Relationship Id="rId5690" Target="https://www.winddle.com/public/redirect?url=/contacts/8015" TargetMode="External" Type="http://schemas.openxmlformats.org/officeDocument/2006/relationships/hyperlink"/><Relationship Id="rId5691" Target="https://www.winddle.com/public/redirect?url=/shipments/92602" TargetMode="External" Type="http://schemas.openxmlformats.org/officeDocument/2006/relationships/hyperlink"/><Relationship Id="rId5692" Target="https://www.winddle.com/public/redirect?url=/contacts/8001" TargetMode="External" Type="http://schemas.openxmlformats.org/officeDocument/2006/relationships/hyperlink"/><Relationship Id="rId5693" Target="https://www.winddle.com/public/redirect?url=/contacts/8014" TargetMode="External" Type="http://schemas.openxmlformats.org/officeDocument/2006/relationships/hyperlink"/><Relationship Id="rId5694" Target="https://www.winddle.com/public/redirect?url=/shipments/91917" TargetMode="External" Type="http://schemas.openxmlformats.org/officeDocument/2006/relationships/hyperlink"/><Relationship Id="rId5695" Target="https://www.winddle.com/public/redirect?url=/contacts/8001" TargetMode="External" Type="http://schemas.openxmlformats.org/officeDocument/2006/relationships/hyperlink"/><Relationship Id="rId5696" Target="https://www.winddle.com/public/redirect?url=/contacts/8015" TargetMode="External" Type="http://schemas.openxmlformats.org/officeDocument/2006/relationships/hyperlink"/><Relationship Id="rId5697" Target="https://www.winddle.com/public/redirect?url=/shipments/90096" TargetMode="External" Type="http://schemas.openxmlformats.org/officeDocument/2006/relationships/hyperlink"/><Relationship Id="rId5698" Target="https://www.winddle.com/public/redirect?url=/contacts/8001" TargetMode="External" Type="http://schemas.openxmlformats.org/officeDocument/2006/relationships/hyperlink"/><Relationship Id="rId5699" Target="https://www.winddle.com/public/redirect?url=/contacts/8015" TargetMode="External" Type="http://schemas.openxmlformats.org/officeDocument/2006/relationships/hyperlink"/><Relationship Id="rId57" Target="https://www.winddle.com/public/redirect?url=/contacts/8014" TargetMode="External" Type="http://schemas.openxmlformats.org/officeDocument/2006/relationships/hyperlink"/><Relationship Id="rId570" Target="https://www.winddle.com/public/redirect?url=/contacts/8014" TargetMode="External" Type="http://schemas.openxmlformats.org/officeDocument/2006/relationships/hyperlink"/><Relationship Id="rId5700" Target="https://www.winddle.com/public/redirect?url=/shipments/90097" TargetMode="External" Type="http://schemas.openxmlformats.org/officeDocument/2006/relationships/hyperlink"/><Relationship Id="rId5701" Target="https://www.winddle.com/public/redirect?url=/contacts/8001" TargetMode="External" Type="http://schemas.openxmlformats.org/officeDocument/2006/relationships/hyperlink"/><Relationship Id="rId5702" Target="https://www.winddle.com/public/redirect?url=/contacts/8015" TargetMode="External" Type="http://schemas.openxmlformats.org/officeDocument/2006/relationships/hyperlink"/><Relationship Id="rId5703" Target="https://www.winddle.com/public/redirect?url=/shipments/92470" TargetMode="External" Type="http://schemas.openxmlformats.org/officeDocument/2006/relationships/hyperlink"/><Relationship Id="rId5704" Target="https://www.winddle.com/public/redirect?url=/contacts/8001" TargetMode="External" Type="http://schemas.openxmlformats.org/officeDocument/2006/relationships/hyperlink"/><Relationship Id="rId5705" Target="https://www.winddle.com/public/redirect?url=/contacts/8014" TargetMode="External" Type="http://schemas.openxmlformats.org/officeDocument/2006/relationships/hyperlink"/><Relationship Id="rId5706" Target="https://www.winddle.com/public/redirect?url=/shipments/92938" TargetMode="External" Type="http://schemas.openxmlformats.org/officeDocument/2006/relationships/hyperlink"/><Relationship Id="rId5707" Target="https://www.winddle.com/public/redirect?url=/contacts/8002" TargetMode="External" Type="http://schemas.openxmlformats.org/officeDocument/2006/relationships/hyperlink"/><Relationship Id="rId5708" Target="https://www.winddle.com/public/redirect?url=/contacts/8014" TargetMode="External" Type="http://schemas.openxmlformats.org/officeDocument/2006/relationships/hyperlink"/><Relationship Id="rId5709" Target="https://www.winddle.com/public/redirect?url=/shipments/90469" TargetMode="External" Type="http://schemas.openxmlformats.org/officeDocument/2006/relationships/hyperlink"/><Relationship Id="rId571" Target="https://www.winddle.com/public/redirect?url=/shipments/92458" TargetMode="External" Type="http://schemas.openxmlformats.org/officeDocument/2006/relationships/hyperlink"/><Relationship Id="rId5710" Target="https://www.winddle.com/public/redirect?url=/contacts/8002" TargetMode="External" Type="http://schemas.openxmlformats.org/officeDocument/2006/relationships/hyperlink"/><Relationship Id="rId5711" Target="https://www.winddle.com/public/redirect?url=/contacts/8014" TargetMode="External" Type="http://schemas.openxmlformats.org/officeDocument/2006/relationships/hyperlink"/><Relationship Id="rId5712" Target="https://www.winddle.com/public/redirect?url=/shipments/91495" TargetMode="External" Type="http://schemas.openxmlformats.org/officeDocument/2006/relationships/hyperlink"/><Relationship Id="rId5713" Target="https://www.winddle.com/public/redirect?url=/contacts/8002" TargetMode="External" Type="http://schemas.openxmlformats.org/officeDocument/2006/relationships/hyperlink"/><Relationship Id="rId5714" Target="https://www.winddle.com/public/redirect?url=/contacts/8014" TargetMode="External" Type="http://schemas.openxmlformats.org/officeDocument/2006/relationships/hyperlink"/><Relationship Id="rId5715" Target="https://www.winddle.com/public/redirect?url=/shipments/90881" TargetMode="External" Type="http://schemas.openxmlformats.org/officeDocument/2006/relationships/hyperlink"/><Relationship Id="rId5716" Target="https://www.winddle.com/public/redirect?url=/contacts/8002" TargetMode="External" Type="http://schemas.openxmlformats.org/officeDocument/2006/relationships/hyperlink"/><Relationship Id="rId5717" Target="https://www.winddle.com/public/redirect?url=/contacts/8014" TargetMode="External" Type="http://schemas.openxmlformats.org/officeDocument/2006/relationships/hyperlink"/><Relationship Id="rId5718" Target="https://www.winddle.com/public/redirect?url=/shipments/94057" TargetMode="External" Type="http://schemas.openxmlformats.org/officeDocument/2006/relationships/hyperlink"/><Relationship Id="rId5719" Target="https://www.winddle.com/public/redirect?url=/contacts/8001" TargetMode="External" Type="http://schemas.openxmlformats.org/officeDocument/2006/relationships/hyperlink"/><Relationship Id="rId572" Target="https://www.winddle.com/public/redirect?url=/contacts/8001" TargetMode="External" Type="http://schemas.openxmlformats.org/officeDocument/2006/relationships/hyperlink"/><Relationship Id="rId5720" Target="https://www.winddle.com/public/redirect?url=/contacts/8015" TargetMode="External" Type="http://schemas.openxmlformats.org/officeDocument/2006/relationships/hyperlink"/><Relationship Id="rId5721" Target="https://www.winddle.com/public/redirect?url=/shipments/93529" TargetMode="External" Type="http://schemas.openxmlformats.org/officeDocument/2006/relationships/hyperlink"/><Relationship Id="rId5722" Target="https://www.winddle.com/public/redirect?url=/contacts/8002" TargetMode="External" Type="http://schemas.openxmlformats.org/officeDocument/2006/relationships/hyperlink"/><Relationship Id="rId5723" Target="https://www.winddle.com/public/redirect?url=/contacts/8014" TargetMode="External" Type="http://schemas.openxmlformats.org/officeDocument/2006/relationships/hyperlink"/><Relationship Id="rId5724" Target="https://www.winddle.com/public/redirect?url=/shipments/90726" TargetMode="External" Type="http://schemas.openxmlformats.org/officeDocument/2006/relationships/hyperlink"/><Relationship Id="rId5725" Target="https://www.winddle.com/public/redirect?url=/contacts/8002" TargetMode="External" Type="http://schemas.openxmlformats.org/officeDocument/2006/relationships/hyperlink"/><Relationship Id="rId5726" Target="https://www.winddle.com/public/redirect?url=/contacts/8014" TargetMode="External" Type="http://schemas.openxmlformats.org/officeDocument/2006/relationships/hyperlink"/><Relationship Id="rId5727" Target="https://www.winddle.com/public/redirect?url=/shipments/91921" TargetMode="External" Type="http://schemas.openxmlformats.org/officeDocument/2006/relationships/hyperlink"/><Relationship Id="rId5728" Target="https://www.winddle.com/public/redirect?url=/contacts/8002" TargetMode="External" Type="http://schemas.openxmlformats.org/officeDocument/2006/relationships/hyperlink"/><Relationship Id="rId5729" Target="https://www.winddle.com/public/redirect?url=/contacts/8010" TargetMode="External" Type="http://schemas.openxmlformats.org/officeDocument/2006/relationships/hyperlink"/><Relationship Id="rId573" Target="https://www.winddle.com/public/redirect?url=/contacts/8015" TargetMode="External" Type="http://schemas.openxmlformats.org/officeDocument/2006/relationships/hyperlink"/><Relationship Id="rId5730" Target="https://www.winddle.com/public/redirect?url=/shipments/91482" TargetMode="External" Type="http://schemas.openxmlformats.org/officeDocument/2006/relationships/hyperlink"/><Relationship Id="rId5731" Target="https://www.winddle.com/public/redirect?url=/contacts/8001" TargetMode="External" Type="http://schemas.openxmlformats.org/officeDocument/2006/relationships/hyperlink"/><Relationship Id="rId5732" Target="https://www.winddle.com/public/redirect?url=/contacts/8015" TargetMode="External" Type="http://schemas.openxmlformats.org/officeDocument/2006/relationships/hyperlink"/><Relationship Id="rId5733" Target="https://www.winddle.com/public/redirect?url=/shipments/93391" TargetMode="External" Type="http://schemas.openxmlformats.org/officeDocument/2006/relationships/hyperlink"/><Relationship Id="rId5734" Target="https://www.winddle.com/public/redirect?url=/contacts/8002" TargetMode="External" Type="http://schemas.openxmlformats.org/officeDocument/2006/relationships/hyperlink"/><Relationship Id="rId5735" Target="https://www.winddle.com/public/redirect?url=/contacts/8014" TargetMode="External" Type="http://schemas.openxmlformats.org/officeDocument/2006/relationships/hyperlink"/><Relationship Id="rId5736" Target="https://www.winddle.com/public/redirect?url=/shipments/93719" TargetMode="External" Type="http://schemas.openxmlformats.org/officeDocument/2006/relationships/hyperlink"/><Relationship Id="rId5737" Target="https://www.winddle.com/public/redirect?url=/contacts/8001" TargetMode="External" Type="http://schemas.openxmlformats.org/officeDocument/2006/relationships/hyperlink"/><Relationship Id="rId5738" Target="https://www.winddle.com/public/redirect?url=/contacts/8014" TargetMode="External" Type="http://schemas.openxmlformats.org/officeDocument/2006/relationships/hyperlink"/><Relationship Id="rId5739" Target="https://www.winddle.com/public/redirect?url=/shipments/94705" TargetMode="External" Type="http://schemas.openxmlformats.org/officeDocument/2006/relationships/hyperlink"/><Relationship Id="rId574" Target="https://www.winddle.com/public/redirect?url=/shipments/90673" TargetMode="External" Type="http://schemas.openxmlformats.org/officeDocument/2006/relationships/hyperlink"/><Relationship Id="rId5740" Target="https://www.winddle.com/public/redirect?url=/contacts/8002" TargetMode="External" Type="http://schemas.openxmlformats.org/officeDocument/2006/relationships/hyperlink"/><Relationship Id="rId5741" Target="https://www.winddle.com/public/redirect?url=/contacts/8014" TargetMode="External" Type="http://schemas.openxmlformats.org/officeDocument/2006/relationships/hyperlink"/><Relationship Id="rId5742" Target="https://www.winddle.com/public/redirect?url=/shipments/93282" TargetMode="External" Type="http://schemas.openxmlformats.org/officeDocument/2006/relationships/hyperlink"/><Relationship Id="rId5743" Target="https://www.winddle.com/public/redirect?url=/contacts/8002" TargetMode="External" Type="http://schemas.openxmlformats.org/officeDocument/2006/relationships/hyperlink"/><Relationship Id="rId5744" Target="https://www.winddle.com/public/redirect?url=/contacts/8014" TargetMode="External" Type="http://schemas.openxmlformats.org/officeDocument/2006/relationships/hyperlink"/><Relationship Id="rId5745" Target="https://www.winddle.com/public/redirect?url=/shipments/93571" TargetMode="External" Type="http://schemas.openxmlformats.org/officeDocument/2006/relationships/hyperlink"/><Relationship Id="rId5746" Target="https://www.winddle.com/public/redirect?url=/contacts/8001" TargetMode="External" Type="http://schemas.openxmlformats.org/officeDocument/2006/relationships/hyperlink"/><Relationship Id="rId5747" Target="https://www.winddle.com/public/redirect?url=/contacts/8014" TargetMode="External" Type="http://schemas.openxmlformats.org/officeDocument/2006/relationships/hyperlink"/><Relationship Id="rId5748" Target="https://www.winddle.com/public/redirect?url=/shipments/92420" TargetMode="External" Type="http://schemas.openxmlformats.org/officeDocument/2006/relationships/hyperlink"/><Relationship Id="rId5749" Target="https://www.winddle.com/public/redirect?url=/contacts/8002" TargetMode="External" Type="http://schemas.openxmlformats.org/officeDocument/2006/relationships/hyperlink"/><Relationship Id="rId575" Target="https://www.winddle.com/public/redirect?url=/contacts/8001" TargetMode="External" Type="http://schemas.openxmlformats.org/officeDocument/2006/relationships/hyperlink"/><Relationship Id="rId5750" Target="https://www.winddle.com/public/redirect?url=/contacts/8014" TargetMode="External" Type="http://schemas.openxmlformats.org/officeDocument/2006/relationships/hyperlink"/><Relationship Id="rId5751" Target="https://www.winddle.com/public/redirect?url=/shipments/92364" TargetMode="External" Type="http://schemas.openxmlformats.org/officeDocument/2006/relationships/hyperlink"/><Relationship Id="rId5752" Target="https://www.winddle.com/public/redirect?url=/contacts/8002" TargetMode="External" Type="http://schemas.openxmlformats.org/officeDocument/2006/relationships/hyperlink"/><Relationship Id="rId5753" Target="https://www.winddle.com/public/redirect?url=/contacts/8014" TargetMode="External" Type="http://schemas.openxmlformats.org/officeDocument/2006/relationships/hyperlink"/><Relationship Id="rId5754" Target="https://www.winddle.com/public/redirect?url=/shipments/93314" TargetMode="External" Type="http://schemas.openxmlformats.org/officeDocument/2006/relationships/hyperlink"/><Relationship Id="rId5755" Target="https://www.winddle.com/public/redirect?url=/contacts/8001" TargetMode="External" Type="http://schemas.openxmlformats.org/officeDocument/2006/relationships/hyperlink"/><Relationship Id="rId5756" Target="https://www.winddle.com/public/redirect?url=/contacts/8015" TargetMode="External" Type="http://schemas.openxmlformats.org/officeDocument/2006/relationships/hyperlink"/><Relationship Id="rId5757" Target="https://www.winddle.com/public/redirect?url=/shipments/91791" TargetMode="External" Type="http://schemas.openxmlformats.org/officeDocument/2006/relationships/hyperlink"/><Relationship Id="rId5758" Target="https://www.winddle.com/public/redirect?url=/contacts/8002" TargetMode="External" Type="http://schemas.openxmlformats.org/officeDocument/2006/relationships/hyperlink"/><Relationship Id="rId5759" Target="https://www.winddle.com/public/redirect?url=/contacts/8014" TargetMode="External" Type="http://schemas.openxmlformats.org/officeDocument/2006/relationships/hyperlink"/><Relationship Id="rId576" Target="https://www.winddle.com/public/redirect?url=/contacts/8014" TargetMode="External" Type="http://schemas.openxmlformats.org/officeDocument/2006/relationships/hyperlink"/><Relationship Id="rId5760" Target="https://www.winddle.com/public/redirect?url=/shipments/92088" TargetMode="External" Type="http://schemas.openxmlformats.org/officeDocument/2006/relationships/hyperlink"/><Relationship Id="rId5761" Target="https://www.winddle.com/public/redirect?url=/contacts/8001" TargetMode="External" Type="http://schemas.openxmlformats.org/officeDocument/2006/relationships/hyperlink"/><Relationship Id="rId5762" Target="https://www.winddle.com/public/redirect?url=/contacts/8015" TargetMode="External" Type="http://schemas.openxmlformats.org/officeDocument/2006/relationships/hyperlink"/><Relationship Id="rId5763" Target="https://www.winddle.com/public/redirect?url=/shipments/94773" TargetMode="External" Type="http://schemas.openxmlformats.org/officeDocument/2006/relationships/hyperlink"/><Relationship Id="rId5764" Target="https://www.winddle.com/public/redirect?url=/contacts/8001" TargetMode="External" Type="http://schemas.openxmlformats.org/officeDocument/2006/relationships/hyperlink"/><Relationship Id="rId5765" Target="https://www.winddle.com/public/redirect?url=/contacts/8014" TargetMode="External" Type="http://schemas.openxmlformats.org/officeDocument/2006/relationships/hyperlink"/><Relationship Id="rId5766" Target="https://www.winddle.com/public/redirect?url=/shipments/92205" TargetMode="External" Type="http://schemas.openxmlformats.org/officeDocument/2006/relationships/hyperlink"/><Relationship Id="rId5767" Target="https://www.winddle.com/public/redirect?url=/contacts/8001" TargetMode="External" Type="http://schemas.openxmlformats.org/officeDocument/2006/relationships/hyperlink"/><Relationship Id="rId5768" Target="https://www.winddle.com/public/redirect?url=/contacts/8014" TargetMode="External" Type="http://schemas.openxmlformats.org/officeDocument/2006/relationships/hyperlink"/><Relationship Id="rId5769" Target="https://www.winddle.com/public/redirect?url=/shipments/92502" TargetMode="External" Type="http://schemas.openxmlformats.org/officeDocument/2006/relationships/hyperlink"/><Relationship Id="rId577" Target="https://www.winddle.com/public/redirect?url=/shipments/94404" TargetMode="External" Type="http://schemas.openxmlformats.org/officeDocument/2006/relationships/hyperlink"/><Relationship Id="rId5770" Target="https://www.winddle.com/public/redirect?url=/contacts/8001" TargetMode="External" Type="http://schemas.openxmlformats.org/officeDocument/2006/relationships/hyperlink"/><Relationship Id="rId5771" Target="https://www.winddle.com/public/redirect?url=/contacts/8015" TargetMode="External" Type="http://schemas.openxmlformats.org/officeDocument/2006/relationships/hyperlink"/><Relationship Id="rId5772" Target="https://www.winddle.com/public/redirect?url=/shipments/91753" TargetMode="External" Type="http://schemas.openxmlformats.org/officeDocument/2006/relationships/hyperlink"/><Relationship Id="rId5773" Target="https://www.winddle.com/public/redirect?url=/contacts/8002" TargetMode="External" Type="http://schemas.openxmlformats.org/officeDocument/2006/relationships/hyperlink"/><Relationship Id="rId5774" Target="https://www.winddle.com/public/redirect?url=/contacts/8014" TargetMode="External" Type="http://schemas.openxmlformats.org/officeDocument/2006/relationships/hyperlink"/><Relationship Id="rId5775" Target="https://www.winddle.com/public/redirect?url=/shipments/93895" TargetMode="External" Type="http://schemas.openxmlformats.org/officeDocument/2006/relationships/hyperlink"/><Relationship Id="rId5776" Target="https://www.winddle.com/public/redirect?url=/contacts/8001" TargetMode="External" Type="http://schemas.openxmlformats.org/officeDocument/2006/relationships/hyperlink"/><Relationship Id="rId5777" Target="https://www.winddle.com/public/redirect?url=/contacts/8015" TargetMode="External" Type="http://schemas.openxmlformats.org/officeDocument/2006/relationships/hyperlink"/><Relationship Id="rId5778" Target="https://www.winddle.com/public/redirect?url=/shipments/89664" TargetMode="External" Type="http://schemas.openxmlformats.org/officeDocument/2006/relationships/hyperlink"/><Relationship Id="rId5779" Target="https://www.winddle.com/public/redirect?url=/contacts/8001" TargetMode="External" Type="http://schemas.openxmlformats.org/officeDocument/2006/relationships/hyperlink"/><Relationship Id="rId578" Target="https://www.winddle.com/public/redirect?url=/contacts/8001" TargetMode="External" Type="http://schemas.openxmlformats.org/officeDocument/2006/relationships/hyperlink"/><Relationship Id="rId5780" Target="https://www.winddle.com/public/redirect?url=/contacts/8014" TargetMode="External" Type="http://schemas.openxmlformats.org/officeDocument/2006/relationships/hyperlink"/><Relationship Id="rId5781" Target="https://www.winddle.com/public/redirect?url=/shipments/91600" TargetMode="External" Type="http://schemas.openxmlformats.org/officeDocument/2006/relationships/hyperlink"/><Relationship Id="rId5782" Target="https://www.winddle.com/public/redirect?url=/contacts/8001" TargetMode="External" Type="http://schemas.openxmlformats.org/officeDocument/2006/relationships/hyperlink"/><Relationship Id="rId5783" Target="https://www.winddle.com/public/redirect?url=/contacts/8015" TargetMode="External" Type="http://schemas.openxmlformats.org/officeDocument/2006/relationships/hyperlink"/><Relationship Id="rId5784" Target="https://www.winddle.com/public/redirect?url=/shipments/93729" TargetMode="External" Type="http://schemas.openxmlformats.org/officeDocument/2006/relationships/hyperlink"/><Relationship Id="rId5785" Target="https://www.winddle.com/public/redirect?url=/contacts/8001" TargetMode="External" Type="http://schemas.openxmlformats.org/officeDocument/2006/relationships/hyperlink"/><Relationship Id="rId5786" Target="https://www.winddle.com/public/redirect?url=/contacts/8014" TargetMode="External" Type="http://schemas.openxmlformats.org/officeDocument/2006/relationships/hyperlink"/><Relationship Id="rId5787" Target="https://www.winddle.com/public/redirect?url=/shipments/94482" TargetMode="External" Type="http://schemas.openxmlformats.org/officeDocument/2006/relationships/hyperlink"/><Relationship Id="rId5788" Target="https://www.winddle.com/public/redirect?url=/contacts/8001" TargetMode="External" Type="http://schemas.openxmlformats.org/officeDocument/2006/relationships/hyperlink"/><Relationship Id="rId5789" Target="https://www.winddle.com/public/redirect?url=/contacts/8015" TargetMode="External" Type="http://schemas.openxmlformats.org/officeDocument/2006/relationships/hyperlink"/><Relationship Id="rId579" Target="https://www.winddle.com/public/redirect?url=/contacts/8014" TargetMode="External" Type="http://schemas.openxmlformats.org/officeDocument/2006/relationships/hyperlink"/><Relationship Id="rId5790" Target="https://www.winddle.com/public/redirect?url=/shipments/93522" TargetMode="External" Type="http://schemas.openxmlformats.org/officeDocument/2006/relationships/hyperlink"/><Relationship Id="rId5791" Target="https://www.winddle.com/public/redirect?url=/contacts/8002" TargetMode="External" Type="http://schemas.openxmlformats.org/officeDocument/2006/relationships/hyperlink"/><Relationship Id="rId5792" Target="https://www.winddle.com/public/redirect?url=/contacts/8014" TargetMode="External" Type="http://schemas.openxmlformats.org/officeDocument/2006/relationships/hyperlink"/><Relationship Id="rId5793" Target="https://www.winddle.com/public/redirect?url=/shipments/93273" TargetMode="External" Type="http://schemas.openxmlformats.org/officeDocument/2006/relationships/hyperlink"/><Relationship Id="rId5794" Target="https://www.winddle.com/public/redirect?url=/contacts/8001" TargetMode="External" Type="http://schemas.openxmlformats.org/officeDocument/2006/relationships/hyperlink"/><Relationship Id="rId5795" Target="https://www.winddle.com/public/redirect?url=/contacts/8014" TargetMode="External" Type="http://schemas.openxmlformats.org/officeDocument/2006/relationships/hyperlink"/><Relationship Id="rId5796" Target="https://www.winddle.com/public/redirect?url=/shipments/93938" TargetMode="External" Type="http://schemas.openxmlformats.org/officeDocument/2006/relationships/hyperlink"/><Relationship Id="rId5797" Target="https://www.winddle.com/public/redirect?url=/contacts/8001" TargetMode="External" Type="http://schemas.openxmlformats.org/officeDocument/2006/relationships/hyperlink"/><Relationship Id="rId5798" Target="https://www.winddle.com/public/redirect?url=/contacts/8015" TargetMode="External" Type="http://schemas.openxmlformats.org/officeDocument/2006/relationships/hyperlink"/><Relationship Id="rId5799" Target="https://www.winddle.com/public/redirect?url=/shipments/91136" TargetMode="External" Type="http://schemas.openxmlformats.org/officeDocument/2006/relationships/hyperlink"/><Relationship Id="rId58" Target="https://www.winddle.com/public/redirect?url=/shipments/92131" TargetMode="External" Type="http://schemas.openxmlformats.org/officeDocument/2006/relationships/hyperlink"/><Relationship Id="rId580" Target="https://www.winddle.com/public/redirect?url=/shipments/91690" TargetMode="External" Type="http://schemas.openxmlformats.org/officeDocument/2006/relationships/hyperlink"/><Relationship Id="rId5800" Target="https://www.winddle.com/public/redirect?url=/contacts/8002" TargetMode="External" Type="http://schemas.openxmlformats.org/officeDocument/2006/relationships/hyperlink"/><Relationship Id="rId5801" Target="https://www.winddle.com/public/redirect?url=/contacts/8010" TargetMode="External" Type="http://schemas.openxmlformats.org/officeDocument/2006/relationships/hyperlink"/><Relationship Id="rId5802" Target="https://www.winddle.com/public/redirect?url=/shipments/90867" TargetMode="External" Type="http://schemas.openxmlformats.org/officeDocument/2006/relationships/hyperlink"/><Relationship Id="rId5803" Target="https://www.winddle.com/public/redirect?url=/contacts/8002" TargetMode="External" Type="http://schemas.openxmlformats.org/officeDocument/2006/relationships/hyperlink"/><Relationship Id="rId5804" Target="https://www.winddle.com/public/redirect?url=/contacts/8014" TargetMode="External" Type="http://schemas.openxmlformats.org/officeDocument/2006/relationships/hyperlink"/><Relationship Id="rId5805" Target="https://www.winddle.com/public/redirect?url=/shipments/94010" TargetMode="External" Type="http://schemas.openxmlformats.org/officeDocument/2006/relationships/hyperlink"/><Relationship Id="rId5806" Target="https://www.winddle.com/public/redirect?url=/contacts/8002" TargetMode="External" Type="http://schemas.openxmlformats.org/officeDocument/2006/relationships/hyperlink"/><Relationship Id="rId5807" Target="https://www.winddle.com/public/redirect?url=/contacts/8014" TargetMode="External" Type="http://schemas.openxmlformats.org/officeDocument/2006/relationships/hyperlink"/><Relationship Id="rId5808" Target="https://www.winddle.com/public/redirect?url=/shipments/94133" TargetMode="External" Type="http://schemas.openxmlformats.org/officeDocument/2006/relationships/hyperlink"/><Relationship Id="rId5809" Target="https://www.winddle.com/public/redirect?url=/contacts/8001" TargetMode="External" Type="http://schemas.openxmlformats.org/officeDocument/2006/relationships/hyperlink"/><Relationship Id="rId581" Target="https://www.winddle.com/public/redirect?url=/contacts/8001" TargetMode="External" Type="http://schemas.openxmlformats.org/officeDocument/2006/relationships/hyperlink"/><Relationship Id="rId5810" Target="https://www.winddle.com/public/redirect?url=/contacts/8014" TargetMode="External" Type="http://schemas.openxmlformats.org/officeDocument/2006/relationships/hyperlink"/><Relationship Id="rId5811" Target="https://www.winddle.com/public/redirect?url=/shipments/93293" TargetMode="External" Type="http://schemas.openxmlformats.org/officeDocument/2006/relationships/hyperlink"/><Relationship Id="rId5812" Target="https://www.winddle.com/public/redirect?url=/contacts/8002" TargetMode="External" Type="http://schemas.openxmlformats.org/officeDocument/2006/relationships/hyperlink"/><Relationship Id="rId5813" Target="https://www.winddle.com/public/redirect?url=/contacts/8014" TargetMode="External" Type="http://schemas.openxmlformats.org/officeDocument/2006/relationships/hyperlink"/><Relationship Id="rId5814" Target="https://www.winddle.com/public/redirect?url=/shipments/92196" TargetMode="External" Type="http://schemas.openxmlformats.org/officeDocument/2006/relationships/hyperlink"/><Relationship Id="rId5815" Target="https://www.winddle.com/public/redirect?url=/contacts/8001" TargetMode="External" Type="http://schemas.openxmlformats.org/officeDocument/2006/relationships/hyperlink"/><Relationship Id="rId5816" Target="https://www.winddle.com/public/redirect?url=/contacts/8014" TargetMode="External" Type="http://schemas.openxmlformats.org/officeDocument/2006/relationships/hyperlink"/><Relationship Id="rId5817" Target="https://www.winddle.com/public/redirect?url=/shipments/91249" TargetMode="External" Type="http://schemas.openxmlformats.org/officeDocument/2006/relationships/hyperlink"/><Relationship Id="rId5818" Target="https://www.winddle.com/public/redirect?url=/contacts/8002" TargetMode="External" Type="http://schemas.openxmlformats.org/officeDocument/2006/relationships/hyperlink"/><Relationship Id="rId5819" Target="https://www.winddle.com/public/redirect?url=/contacts/8010" TargetMode="External" Type="http://schemas.openxmlformats.org/officeDocument/2006/relationships/hyperlink"/><Relationship Id="rId582" Target="https://www.winddle.com/public/redirect?url=/contacts/8015" TargetMode="External" Type="http://schemas.openxmlformats.org/officeDocument/2006/relationships/hyperlink"/><Relationship Id="rId5820" Target="https://www.winddle.com/public/redirect?url=/shipments/92558" TargetMode="External" Type="http://schemas.openxmlformats.org/officeDocument/2006/relationships/hyperlink"/><Relationship Id="rId5821" Target="https://www.winddle.com/public/redirect?url=/contacts/8002" TargetMode="External" Type="http://schemas.openxmlformats.org/officeDocument/2006/relationships/hyperlink"/><Relationship Id="rId5822" Target="https://www.winddle.com/public/redirect?url=/contacts/8014" TargetMode="External" Type="http://schemas.openxmlformats.org/officeDocument/2006/relationships/hyperlink"/><Relationship Id="rId5823" Target="https://www.winddle.com/public/redirect?url=/shipments/91372" TargetMode="External" Type="http://schemas.openxmlformats.org/officeDocument/2006/relationships/hyperlink"/><Relationship Id="rId5824" Target="https://www.winddle.com/public/redirect?url=/contacts/8001" TargetMode="External" Type="http://schemas.openxmlformats.org/officeDocument/2006/relationships/hyperlink"/><Relationship Id="rId5825" Target="https://www.winddle.com/public/redirect?url=/contacts/8014" TargetMode="External" Type="http://schemas.openxmlformats.org/officeDocument/2006/relationships/hyperlink"/><Relationship Id="rId5826" Target="https://www.winddle.com/public/redirect?url=/shipments/91039" TargetMode="External" Type="http://schemas.openxmlformats.org/officeDocument/2006/relationships/hyperlink"/><Relationship Id="rId5827" Target="https://www.winddle.com/public/redirect?url=/contacts/8002" TargetMode="External" Type="http://schemas.openxmlformats.org/officeDocument/2006/relationships/hyperlink"/><Relationship Id="rId5828" Target="https://www.winddle.com/public/redirect?url=/contacts/8014" TargetMode="External" Type="http://schemas.openxmlformats.org/officeDocument/2006/relationships/hyperlink"/><Relationship Id="rId5829" Target="https://www.winddle.com/public/redirect?url=/shipments/92393" TargetMode="External" Type="http://schemas.openxmlformats.org/officeDocument/2006/relationships/hyperlink"/><Relationship Id="rId583" Target="https://www.winddle.com/public/redirect?url=/shipments/90839" TargetMode="External" Type="http://schemas.openxmlformats.org/officeDocument/2006/relationships/hyperlink"/><Relationship Id="rId5830" Target="https://www.winddle.com/public/redirect?url=/contacts/8002" TargetMode="External" Type="http://schemas.openxmlformats.org/officeDocument/2006/relationships/hyperlink"/><Relationship Id="rId5831" Target="https://www.winddle.com/public/redirect?url=/contacts/8014" TargetMode="External" Type="http://schemas.openxmlformats.org/officeDocument/2006/relationships/hyperlink"/><Relationship Id="rId5832" Target="https://www.winddle.com/public/redirect?url=/shipments/92230" TargetMode="External" Type="http://schemas.openxmlformats.org/officeDocument/2006/relationships/hyperlink"/><Relationship Id="rId5833" Target="https://www.winddle.com/public/redirect?url=/contacts/8001" TargetMode="External" Type="http://schemas.openxmlformats.org/officeDocument/2006/relationships/hyperlink"/><Relationship Id="rId5834" Target="https://www.winddle.com/public/redirect?url=/contacts/8014" TargetMode="External" Type="http://schemas.openxmlformats.org/officeDocument/2006/relationships/hyperlink"/><Relationship Id="rId5835" Target="https://www.winddle.com/public/redirect?url=/shipments/94344" TargetMode="External" Type="http://schemas.openxmlformats.org/officeDocument/2006/relationships/hyperlink"/><Relationship Id="rId5836" Target="https://www.winddle.com/public/redirect?url=/contacts/8002" TargetMode="External" Type="http://schemas.openxmlformats.org/officeDocument/2006/relationships/hyperlink"/><Relationship Id="rId5837" Target="https://www.winddle.com/public/redirect?url=/contacts/8014" TargetMode="External" Type="http://schemas.openxmlformats.org/officeDocument/2006/relationships/hyperlink"/><Relationship Id="rId5838" Target="https://www.winddle.com/public/redirect?url=/shipments/92821" TargetMode="External" Type="http://schemas.openxmlformats.org/officeDocument/2006/relationships/hyperlink"/><Relationship Id="rId5839" Target="https://www.winddle.com/public/redirect?url=/contacts/8001" TargetMode="External" Type="http://schemas.openxmlformats.org/officeDocument/2006/relationships/hyperlink"/><Relationship Id="rId584" Target="https://www.winddle.com/public/redirect?url=/contacts/8002" TargetMode="External" Type="http://schemas.openxmlformats.org/officeDocument/2006/relationships/hyperlink"/><Relationship Id="rId5840" Target="https://www.winddle.com/public/redirect?url=/contacts/8014" TargetMode="External" Type="http://schemas.openxmlformats.org/officeDocument/2006/relationships/hyperlink"/><Relationship Id="rId5841" Target="https://www.winddle.com/public/redirect?url=/shipments/89297" TargetMode="External" Type="http://schemas.openxmlformats.org/officeDocument/2006/relationships/hyperlink"/><Relationship Id="rId5842" Target="https://www.winddle.com/public/redirect?url=/contacts/8001" TargetMode="External" Type="http://schemas.openxmlformats.org/officeDocument/2006/relationships/hyperlink"/><Relationship Id="rId5843" Target="https://www.winddle.com/public/redirect?url=/contacts/8015" TargetMode="External" Type="http://schemas.openxmlformats.org/officeDocument/2006/relationships/hyperlink"/><Relationship Id="rId5844" Target="https://www.winddle.com/public/redirect?url=/shipments/89098" TargetMode="External" Type="http://schemas.openxmlformats.org/officeDocument/2006/relationships/hyperlink"/><Relationship Id="rId5845" Target="https://www.winddle.com/public/redirect?url=/contacts/8001" TargetMode="External" Type="http://schemas.openxmlformats.org/officeDocument/2006/relationships/hyperlink"/><Relationship Id="rId5846" Target="https://www.winddle.com/public/redirect?url=/contacts/8015" TargetMode="External" Type="http://schemas.openxmlformats.org/officeDocument/2006/relationships/hyperlink"/><Relationship Id="rId5847" Target="https://www.winddle.com/public/redirect?url=/shipments/89963" TargetMode="External" Type="http://schemas.openxmlformats.org/officeDocument/2006/relationships/hyperlink"/><Relationship Id="rId5848" Target="https://www.winddle.com/public/redirect?url=/contacts/8001" TargetMode="External" Type="http://schemas.openxmlformats.org/officeDocument/2006/relationships/hyperlink"/><Relationship Id="rId5849" Target="https://www.winddle.com/public/redirect?url=/contacts/8015" TargetMode="External" Type="http://schemas.openxmlformats.org/officeDocument/2006/relationships/hyperlink"/><Relationship Id="rId585" Target="https://www.winddle.com/public/redirect?url=/contacts/8014" TargetMode="External" Type="http://schemas.openxmlformats.org/officeDocument/2006/relationships/hyperlink"/><Relationship Id="rId5850" Target="https://www.winddle.com/public/redirect?url=/shipments/92383" TargetMode="External" Type="http://schemas.openxmlformats.org/officeDocument/2006/relationships/hyperlink"/><Relationship Id="rId5851" Target="https://www.winddle.com/public/redirect?url=/contacts/8002" TargetMode="External" Type="http://schemas.openxmlformats.org/officeDocument/2006/relationships/hyperlink"/><Relationship Id="rId5852" Target="https://www.winddle.com/public/redirect?url=/contacts/8014" TargetMode="External" Type="http://schemas.openxmlformats.org/officeDocument/2006/relationships/hyperlink"/><Relationship Id="rId5853" Target="https://www.winddle.com/public/redirect?url=/shipments/93734" TargetMode="External" Type="http://schemas.openxmlformats.org/officeDocument/2006/relationships/hyperlink"/><Relationship Id="rId5854" Target="https://www.winddle.com/public/redirect?url=/contacts/8001" TargetMode="External" Type="http://schemas.openxmlformats.org/officeDocument/2006/relationships/hyperlink"/><Relationship Id="rId5855" Target="https://www.winddle.com/public/redirect?url=/contacts/8015" TargetMode="External" Type="http://schemas.openxmlformats.org/officeDocument/2006/relationships/hyperlink"/><Relationship Id="rId5856" Target="https://www.winddle.com/public/redirect?url=/shipments/92806" TargetMode="External" Type="http://schemas.openxmlformats.org/officeDocument/2006/relationships/hyperlink"/><Relationship Id="rId5857" Target="https://www.winddle.com/public/redirect?url=/contacts/8001" TargetMode="External" Type="http://schemas.openxmlformats.org/officeDocument/2006/relationships/hyperlink"/><Relationship Id="rId5858" Target="https://www.winddle.com/public/redirect?url=/contacts/8015" TargetMode="External" Type="http://schemas.openxmlformats.org/officeDocument/2006/relationships/hyperlink"/><Relationship Id="rId5859" Target="https://www.winddle.com/public/redirect?url=/shipments/89659" TargetMode="External" Type="http://schemas.openxmlformats.org/officeDocument/2006/relationships/hyperlink"/><Relationship Id="rId586" Target="https://www.winddle.com/public/redirect?url=/shipments/91246" TargetMode="External" Type="http://schemas.openxmlformats.org/officeDocument/2006/relationships/hyperlink"/><Relationship Id="rId5860" Target="https://www.winddle.com/public/redirect?url=/contacts/8001" TargetMode="External" Type="http://schemas.openxmlformats.org/officeDocument/2006/relationships/hyperlink"/><Relationship Id="rId5861" Target="https://www.winddle.com/public/redirect?url=/contacts/8015" TargetMode="External" Type="http://schemas.openxmlformats.org/officeDocument/2006/relationships/hyperlink"/><Relationship Id="rId5862" Target="https://www.winddle.com/public/redirect?url=/shipments/94303" TargetMode="External" Type="http://schemas.openxmlformats.org/officeDocument/2006/relationships/hyperlink"/><Relationship Id="rId5863" Target="https://www.winddle.com/public/redirect?url=/contacts/8001" TargetMode="External" Type="http://schemas.openxmlformats.org/officeDocument/2006/relationships/hyperlink"/><Relationship Id="rId5864" Target="https://www.winddle.com/public/redirect?url=/contacts/8015" TargetMode="External" Type="http://schemas.openxmlformats.org/officeDocument/2006/relationships/hyperlink"/><Relationship Id="rId5865" Target="https://www.winddle.com/public/redirect?url=/shipments/90689" TargetMode="External" Type="http://schemas.openxmlformats.org/officeDocument/2006/relationships/hyperlink"/><Relationship Id="rId5866" Target="https://www.winddle.com/public/redirect?url=/contacts/8001" TargetMode="External" Type="http://schemas.openxmlformats.org/officeDocument/2006/relationships/hyperlink"/><Relationship Id="rId5867" Target="https://www.winddle.com/public/redirect?url=/contacts/8015" TargetMode="External" Type="http://schemas.openxmlformats.org/officeDocument/2006/relationships/hyperlink"/><Relationship Id="rId5868" Target="https://www.winddle.com/public/redirect?url=/shipments/89563" TargetMode="External" Type="http://schemas.openxmlformats.org/officeDocument/2006/relationships/hyperlink"/><Relationship Id="rId5869" Target="https://www.winddle.com/public/redirect?url=/contacts/8001" TargetMode="External" Type="http://schemas.openxmlformats.org/officeDocument/2006/relationships/hyperlink"/><Relationship Id="rId587" Target="https://www.winddle.com/public/redirect?url=/contacts/8002" TargetMode="External" Type="http://schemas.openxmlformats.org/officeDocument/2006/relationships/hyperlink"/><Relationship Id="rId5870" Target="https://www.winddle.com/public/redirect?url=/contacts/8015" TargetMode="External" Type="http://schemas.openxmlformats.org/officeDocument/2006/relationships/hyperlink"/><Relationship Id="rId5871" Target="https://www.winddle.com/public/redirect?url=/shipments/91399" TargetMode="External" Type="http://schemas.openxmlformats.org/officeDocument/2006/relationships/hyperlink"/><Relationship Id="rId5872" Target="https://www.winddle.com/public/redirect?url=/contacts/8001" TargetMode="External" Type="http://schemas.openxmlformats.org/officeDocument/2006/relationships/hyperlink"/><Relationship Id="rId5873" Target="https://www.winddle.com/public/redirect?url=/contacts/8015" TargetMode="External" Type="http://schemas.openxmlformats.org/officeDocument/2006/relationships/hyperlink"/><Relationship Id="rId5874" Target="https://www.winddle.com/public/redirect?url=/shipments/91670" TargetMode="External" Type="http://schemas.openxmlformats.org/officeDocument/2006/relationships/hyperlink"/><Relationship Id="rId5875" Target="https://www.winddle.com/public/redirect?url=/contacts/8001" TargetMode="External" Type="http://schemas.openxmlformats.org/officeDocument/2006/relationships/hyperlink"/><Relationship Id="rId5876" Target="https://www.winddle.com/public/redirect?url=/contacts/8015" TargetMode="External" Type="http://schemas.openxmlformats.org/officeDocument/2006/relationships/hyperlink"/><Relationship Id="rId5877" Target="https://www.winddle.com/public/redirect?url=/shipments/92850" TargetMode="External" Type="http://schemas.openxmlformats.org/officeDocument/2006/relationships/hyperlink"/><Relationship Id="rId5878" Target="https://www.winddle.com/public/redirect?url=/contacts/8001" TargetMode="External" Type="http://schemas.openxmlformats.org/officeDocument/2006/relationships/hyperlink"/><Relationship Id="rId5879" Target="https://www.winddle.com/public/redirect?url=/contacts/8015" TargetMode="External" Type="http://schemas.openxmlformats.org/officeDocument/2006/relationships/hyperlink"/><Relationship Id="rId588" Target="https://www.winddle.com/public/redirect?url=/contacts/8010" TargetMode="External" Type="http://schemas.openxmlformats.org/officeDocument/2006/relationships/hyperlink"/><Relationship Id="rId5880" Target="https://www.winddle.com/public/redirect?url=/shipments/94847" TargetMode="External" Type="http://schemas.openxmlformats.org/officeDocument/2006/relationships/hyperlink"/><Relationship Id="rId5881" Target="https://www.winddle.com/public/redirect?url=/contacts/8001" TargetMode="External" Type="http://schemas.openxmlformats.org/officeDocument/2006/relationships/hyperlink"/><Relationship Id="rId5882" Target="https://www.winddle.com/public/redirect?url=/contacts/8015" TargetMode="External" Type="http://schemas.openxmlformats.org/officeDocument/2006/relationships/hyperlink"/><Relationship Id="rId5883" Target="https://www.winddle.com/public/redirect?url=/shipments/91058" TargetMode="External" Type="http://schemas.openxmlformats.org/officeDocument/2006/relationships/hyperlink"/><Relationship Id="rId5884" Target="https://www.winddle.com/public/redirect?url=/contacts/8001" TargetMode="External" Type="http://schemas.openxmlformats.org/officeDocument/2006/relationships/hyperlink"/><Relationship Id="rId5885" Target="https://www.winddle.com/public/redirect?url=/contacts/8015" TargetMode="External" Type="http://schemas.openxmlformats.org/officeDocument/2006/relationships/hyperlink"/><Relationship Id="rId5886" Target="https://www.winddle.com/public/redirect?url=/shipments/90444" TargetMode="External" Type="http://schemas.openxmlformats.org/officeDocument/2006/relationships/hyperlink"/><Relationship Id="rId5887" Target="https://www.winddle.com/public/redirect?url=/contacts/8001" TargetMode="External" Type="http://schemas.openxmlformats.org/officeDocument/2006/relationships/hyperlink"/><Relationship Id="rId5888" Target="https://www.winddle.com/public/redirect?url=/contacts/8015" TargetMode="External" Type="http://schemas.openxmlformats.org/officeDocument/2006/relationships/hyperlink"/><Relationship Id="rId5889" Target="https://www.winddle.com/public/redirect?url=/shipments/91146" TargetMode="External" Type="http://schemas.openxmlformats.org/officeDocument/2006/relationships/hyperlink"/><Relationship Id="rId589" Target="https://www.winddle.com/public/redirect?url=/shipments/92406" TargetMode="External" Type="http://schemas.openxmlformats.org/officeDocument/2006/relationships/hyperlink"/><Relationship Id="rId5890" Target="https://www.winddle.com/public/redirect?url=/contacts/8001" TargetMode="External" Type="http://schemas.openxmlformats.org/officeDocument/2006/relationships/hyperlink"/><Relationship Id="rId5891" Target="https://www.winddle.com/public/redirect?url=/contacts/8015" TargetMode="External" Type="http://schemas.openxmlformats.org/officeDocument/2006/relationships/hyperlink"/><Relationship Id="rId5892" Target="https://www.winddle.com/public/redirect?url=/shipments/92787" TargetMode="External" Type="http://schemas.openxmlformats.org/officeDocument/2006/relationships/hyperlink"/><Relationship Id="rId5893" Target="https://www.winddle.com/public/redirect?url=/contacts/8001" TargetMode="External" Type="http://schemas.openxmlformats.org/officeDocument/2006/relationships/hyperlink"/><Relationship Id="rId5894" Target="https://www.winddle.com/public/redirect?url=/contacts/8015" TargetMode="External" Type="http://schemas.openxmlformats.org/officeDocument/2006/relationships/hyperlink"/><Relationship Id="rId5895" Target="https://www.winddle.com/public/redirect?url=/shipments/91264" TargetMode="External" Type="http://schemas.openxmlformats.org/officeDocument/2006/relationships/hyperlink"/><Relationship Id="rId5896" Target="https://www.winddle.com/public/redirect?url=/contacts/8001" TargetMode="External" Type="http://schemas.openxmlformats.org/officeDocument/2006/relationships/hyperlink"/><Relationship Id="rId5897" Target="https://www.winddle.com/public/redirect?url=/contacts/8014" TargetMode="External" Type="http://schemas.openxmlformats.org/officeDocument/2006/relationships/hyperlink"/><Relationship Id="rId5898" Target="https://www.winddle.com/public/redirect?url=/shipments/93999" TargetMode="External" Type="http://schemas.openxmlformats.org/officeDocument/2006/relationships/hyperlink"/><Relationship Id="rId5899" Target="https://www.winddle.com/public/redirect?url=/contacts/8002" TargetMode="External" Type="http://schemas.openxmlformats.org/officeDocument/2006/relationships/hyperlink"/><Relationship Id="rId59" Target="https://www.winddle.com/public/redirect?url=/contacts/8002" TargetMode="External" Type="http://schemas.openxmlformats.org/officeDocument/2006/relationships/hyperlink"/><Relationship Id="rId590" Target="https://www.winddle.com/public/redirect?url=/contacts/8002" TargetMode="External" Type="http://schemas.openxmlformats.org/officeDocument/2006/relationships/hyperlink"/><Relationship Id="rId5900" Target="https://www.winddle.com/public/redirect?url=/contacts/8014" TargetMode="External" Type="http://schemas.openxmlformats.org/officeDocument/2006/relationships/hyperlink"/><Relationship Id="rId5901" Target="https://www.winddle.com/public/redirect?url=/shipments/92091" TargetMode="External" Type="http://schemas.openxmlformats.org/officeDocument/2006/relationships/hyperlink"/><Relationship Id="rId5902" Target="https://www.winddle.com/public/redirect?url=/contacts/8002" TargetMode="External" Type="http://schemas.openxmlformats.org/officeDocument/2006/relationships/hyperlink"/><Relationship Id="rId5903" Target="https://www.winddle.com/public/redirect?url=/contacts/8014" TargetMode="External" Type="http://schemas.openxmlformats.org/officeDocument/2006/relationships/hyperlink"/><Relationship Id="rId5904" Target="https://www.winddle.com/public/redirect?url=/shipments/92429" TargetMode="External" Type="http://schemas.openxmlformats.org/officeDocument/2006/relationships/hyperlink"/><Relationship Id="rId5905" Target="https://www.winddle.com/public/redirect?url=/contacts/8002" TargetMode="External" Type="http://schemas.openxmlformats.org/officeDocument/2006/relationships/hyperlink"/><Relationship Id="rId5906" Target="https://www.winddle.com/public/redirect?url=/contacts/8014" TargetMode="External" Type="http://schemas.openxmlformats.org/officeDocument/2006/relationships/hyperlink"/><Relationship Id="rId5907" Target="https://www.winddle.com/public/redirect?url=/shipments/93531" TargetMode="External" Type="http://schemas.openxmlformats.org/officeDocument/2006/relationships/hyperlink"/><Relationship Id="rId5908" Target="https://www.winddle.com/public/redirect?url=/contacts/8002" TargetMode="External" Type="http://schemas.openxmlformats.org/officeDocument/2006/relationships/hyperlink"/><Relationship Id="rId5909" Target="https://www.winddle.com/public/redirect?url=/contacts/8014" TargetMode="External" Type="http://schemas.openxmlformats.org/officeDocument/2006/relationships/hyperlink"/><Relationship Id="rId591" Target="https://www.winddle.com/public/redirect?url=/contacts/8010" TargetMode="External" Type="http://schemas.openxmlformats.org/officeDocument/2006/relationships/hyperlink"/><Relationship Id="rId5910" Target="https://www.winddle.com/public/redirect?url=/shipments/94692" TargetMode="External" Type="http://schemas.openxmlformats.org/officeDocument/2006/relationships/hyperlink"/><Relationship Id="rId5911" Target="https://www.winddle.com/public/redirect?url=/contacts/8001" TargetMode="External" Type="http://schemas.openxmlformats.org/officeDocument/2006/relationships/hyperlink"/><Relationship Id="rId5912" Target="https://www.winddle.com/public/redirect?url=/contacts/8014" TargetMode="External" Type="http://schemas.openxmlformats.org/officeDocument/2006/relationships/hyperlink"/><Relationship Id="rId5913" Target="https://www.winddle.com/public/redirect?url=/shipments/91478" TargetMode="External" Type="http://schemas.openxmlformats.org/officeDocument/2006/relationships/hyperlink"/><Relationship Id="rId5914" Target="https://www.winddle.com/public/redirect?url=/contacts/8001" TargetMode="External" Type="http://schemas.openxmlformats.org/officeDocument/2006/relationships/hyperlink"/><Relationship Id="rId5915" Target="https://www.winddle.com/public/redirect?url=/contacts/8014" TargetMode="External" Type="http://schemas.openxmlformats.org/officeDocument/2006/relationships/hyperlink"/><Relationship Id="rId5916" Target="https://www.winddle.com/public/redirect?url=/shipments/88910" TargetMode="External" Type="http://schemas.openxmlformats.org/officeDocument/2006/relationships/hyperlink"/><Relationship Id="rId5917" Target="https://www.winddle.com/public/redirect?url=/contacts/8001" TargetMode="External" Type="http://schemas.openxmlformats.org/officeDocument/2006/relationships/hyperlink"/><Relationship Id="rId5918" Target="https://www.winddle.com/public/redirect?url=/contacts/8015" TargetMode="External" Type="http://schemas.openxmlformats.org/officeDocument/2006/relationships/hyperlink"/><Relationship Id="rId5919" Target="https://www.winddle.com/public/redirect?url=/shipments/94545" TargetMode="External" Type="http://schemas.openxmlformats.org/officeDocument/2006/relationships/hyperlink"/><Relationship Id="rId592" Target="https://www.winddle.com/public/redirect?url=/shipments/91916" TargetMode="External" Type="http://schemas.openxmlformats.org/officeDocument/2006/relationships/hyperlink"/><Relationship Id="rId5920" Target="https://www.winddle.com/public/redirect?url=/contacts/8001" TargetMode="External" Type="http://schemas.openxmlformats.org/officeDocument/2006/relationships/hyperlink"/><Relationship Id="rId5921" Target="https://www.winddle.com/public/redirect?url=/contacts/8015" TargetMode="External" Type="http://schemas.openxmlformats.org/officeDocument/2006/relationships/hyperlink"/><Relationship Id="rId5922" Target="https://www.winddle.com/public/redirect?url=/shipments/93147" TargetMode="External" Type="http://schemas.openxmlformats.org/officeDocument/2006/relationships/hyperlink"/><Relationship Id="rId5923" Target="https://www.winddle.com/public/redirect?url=/contacts/8002" TargetMode="External" Type="http://schemas.openxmlformats.org/officeDocument/2006/relationships/hyperlink"/><Relationship Id="rId5924" Target="https://www.winddle.com/public/redirect?url=/contacts/8010" TargetMode="External" Type="http://schemas.openxmlformats.org/officeDocument/2006/relationships/hyperlink"/><Relationship Id="rId5925" Target="https://www.winddle.com/public/redirect?url=/shipments/90710" TargetMode="External" Type="http://schemas.openxmlformats.org/officeDocument/2006/relationships/hyperlink"/><Relationship Id="rId5926" Target="https://www.winddle.com/public/redirect?url=/contacts/8002" TargetMode="External" Type="http://schemas.openxmlformats.org/officeDocument/2006/relationships/hyperlink"/><Relationship Id="rId5927" Target="https://www.winddle.com/public/redirect?url=/contacts/8010" TargetMode="External" Type="http://schemas.openxmlformats.org/officeDocument/2006/relationships/hyperlink"/><Relationship Id="rId5928" Target="https://www.winddle.com/public/redirect?url=/shipments/94291" TargetMode="External" Type="http://schemas.openxmlformats.org/officeDocument/2006/relationships/hyperlink"/><Relationship Id="rId5929" Target="https://www.winddle.com/public/redirect?url=/contacts/8002" TargetMode="External" Type="http://schemas.openxmlformats.org/officeDocument/2006/relationships/hyperlink"/><Relationship Id="rId593" Target="https://www.winddle.com/public/redirect?url=/contacts/8002" TargetMode="External" Type="http://schemas.openxmlformats.org/officeDocument/2006/relationships/hyperlink"/><Relationship Id="rId5930" Target="https://www.winddle.com/public/redirect?url=/contacts/8014" TargetMode="External" Type="http://schemas.openxmlformats.org/officeDocument/2006/relationships/hyperlink"/><Relationship Id="rId5931" Target="https://www.winddle.com/public/redirect?url=/shipments/92769" TargetMode="External" Type="http://schemas.openxmlformats.org/officeDocument/2006/relationships/hyperlink"/><Relationship Id="rId5932" Target="https://www.winddle.com/public/redirect?url=/contacts/8002" TargetMode="External" Type="http://schemas.openxmlformats.org/officeDocument/2006/relationships/hyperlink"/><Relationship Id="rId5933" Target="https://www.winddle.com/public/redirect?url=/contacts/8014" TargetMode="External" Type="http://schemas.openxmlformats.org/officeDocument/2006/relationships/hyperlink"/><Relationship Id="rId5934" Target="https://www.winddle.com/public/redirect?url=/shipments/92107" TargetMode="External" Type="http://schemas.openxmlformats.org/officeDocument/2006/relationships/hyperlink"/><Relationship Id="rId5935" Target="https://www.winddle.com/public/redirect?url=/contacts/8002" TargetMode="External" Type="http://schemas.openxmlformats.org/officeDocument/2006/relationships/hyperlink"/><Relationship Id="rId5936" Target="https://www.winddle.com/public/redirect?url=/contacts/8010" TargetMode="External" Type="http://schemas.openxmlformats.org/officeDocument/2006/relationships/hyperlink"/><Relationship Id="rId5937" Target="https://www.winddle.com/public/redirect?url=/shipments/91331" TargetMode="External" Type="http://schemas.openxmlformats.org/officeDocument/2006/relationships/hyperlink"/><Relationship Id="rId5938" Target="https://www.winddle.com/public/redirect?url=/contacts/8002" TargetMode="External" Type="http://schemas.openxmlformats.org/officeDocument/2006/relationships/hyperlink"/><Relationship Id="rId5939" Target="https://www.winddle.com/public/redirect?url=/contacts/8014" TargetMode="External" Type="http://schemas.openxmlformats.org/officeDocument/2006/relationships/hyperlink"/><Relationship Id="rId594" Target="https://www.winddle.com/public/redirect?url=/contacts/8010" TargetMode="External" Type="http://schemas.openxmlformats.org/officeDocument/2006/relationships/hyperlink"/><Relationship Id="rId5940" Target="https://www.winddle.com/public/redirect?url=/shipments/90081" TargetMode="External" Type="http://schemas.openxmlformats.org/officeDocument/2006/relationships/hyperlink"/><Relationship Id="rId5941" Target="https://www.winddle.com/public/redirect?url=/contacts/8002" TargetMode="External" Type="http://schemas.openxmlformats.org/officeDocument/2006/relationships/hyperlink"/><Relationship Id="rId5942" Target="https://www.winddle.com/public/redirect?url=/contacts/8014" TargetMode="External" Type="http://schemas.openxmlformats.org/officeDocument/2006/relationships/hyperlink"/><Relationship Id="rId5943" Target="https://www.winddle.com/public/redirect?url=/shipments/94859" TargetMode="External" Type="http://schemas.openxmlformats.org/officeDocument/2006/relationships/hyperlink"/><Relationship Id="rId5944" Target="https://www.winddle.com/public/redirect?url=/contacts/8001" TargetMode="External" Type="http://schemas.openxmlformats.org/officeDocument/2006/relationships/hyperlink"/><Relationship Id="rId5945" Target="https://www.winddle.com/public/redirect?url=/contacts/8014" TargetMode="External" Type="http://schemas.openxmlformats.org/officeDocument/2006/relationships/hyperlink"/><Relationship Id="rId5946" Target="https://www.winddle.com/public/redirect?url=/shipments/90813" TargetMode="External" Type="http://schemas.openxmlformats.org/officeDocument/2006/relationships/hyperlink"/><Relationship Id="rId5947" Target="https://www.winddle.com/public/redirect?url=/contacts/8001" TargetMode="External" Type="http://schemas.openxmlformats.org/officeDocument/2006/relationships/hyperlink"/><Relationship Id="rId5948" Target="https://www.winddle.com/public/redirect?url=/contacts/8014" TargetMode="External" Type="http://schemas.openxmlformats.org/officeDocument/2006/relationships/hyperlink"/><Relationship Id="rId5949" Target="https://www.winddle.com/public/redirect?url=/shipments/91799" TargetMode="External" Type="http://schemas.openxmlformats.org/officeDocument/2006/relationships/hyperlink"/><Relationship Id="rId595" Target="https://www.winddle.com/public/redirect?url=/shipments/91677" TargetMode="External" Type="http://schemas.openxmlformats.org/officeDocument/2006/relationships/hyperlink"/><Relationship Id="rId5950" Target="https://www.winddle.com/public/redirect?url=/contacts/8001" TargetMode="External" Type="http://schemas.openxmlformats.org/officeDocument/2006/relationships/hyperlink"/><Relationship Id="rId5951" Target="https://www.winddle.com/public/redirect?url=/contacts/8014" TargetMode="External" Type="http://schemas.openxmlformats.org/officeDocument/2006/relationships/hyperlink"/><Relationship Id="rId5952" Target="https://www.winddle.com/public/redirect?url=/shipments/90281" TargetMode="External" Type="http://schemas.openxmlformats.org/officeDocument/2006/relationships/hyperlink"/><Relationship Id="rId5953" Target="https://www.winddle.com/public/redirect?url=/contacts/8001" TargetMode="External" Type="http://schemas.openxmlformats.org/officeDocument/2006/relationships/hyperlink"/><Relationship Id="rId5954" Target="https://www.winddle.com/public/redirect?url=/contacts/8014" TargetMode="External" Type="http://schemas.openxmlformats.org/officeDocument/2006/relationships/hyperlink"/><Relationship Id="rId5955" Target="https://www.winddle.com/public/redirect?url=/shipments/90913" TargetMode="External" Type="http://schemas.openxmlformats.org/officeDocument/2006/relationships/hyperlink"/><Relationship Id="rId5956" Target="https://www.winddle.com/public/redirect?url=/contacts/8001" TargetMode="External" Type="http://schemas.openxmlformats.org/officeDocument/2006/relationships/hyperlink"/><Relationship Id="rId5957" Target="https://www.winddle.com/public/redirect?url=/contacts/8015" TargetMode="External" Type="http://schemas.openxmlformats.org/officeDocument/2006/relationships/hyperlink"/><Relationship Id="rId5958" Target="https://www.winddle.com/public/redirect?url=/shipments/90232" TargetMode="External" Type="http://schemas.openxmlformats.org/officeDocument/2006/relationships/hyperlink"/><Relationship Id="rId5959" Target="https://www.winddle.com/public/redirect?url=/contacts/8001" TargetMode="External" Type="http://schemas.openxmlformats.org/officeDocument/2006/relationships/hyperlink"/><Relationship Id="rId596" Target="https://www.winddle.com/public/redirect?url=/contacts/8001" TargetMode="External" Type="http://schemas.openxmlformats.org/officeDocument/2006/relationships/hyperlink"/><Relationship Id="rId5960" Target="https://www.winddle.com/public/redirect?url=/contacts/8014" TargetMode="External" Type="http://schemas.openxmlformats.org/officeDocument/2006/relationships/hyperlink"/><Relationship Id="rId5961" Target="https://www.winddle.com/public/redirect?url=/shipments/90304" TargetMode="External" Type="http://schemas.openxmlformats.org/officeDocument/2006/relationships/hyperlink"/><Relationship Id="rId5962" Target="https://www.winddle.com/public/redirect?url=/contacts/8002" TargetMode="External" Type="http://schemas.openxmlformats.org/officeDocument/2006/relationships/hyperlink"/><Relationship Id="rId5963" Target="https://www.winddle.com/public/redirect?url=/contacts/8014" TargetMode="External" Type="http://schemas.openxmlformats.org/officeDocument/2006/relationships/hyperlink"/><Relationship Id="rId5964" Target="https://www.winddle.com/public/redirect?url=/shipments/94028" TargetMode="External" Type="http://schemas.openxmlformats.org/officeDocument/2006/relationships/hyperlink"/><Relationship Id="rId5965" Target="https://www.winddle.com/public/redirect?url=/contacts/8001" TargetMode="External" Type="http://schemas.openxmlformats.org/officeDocument/2006/relationships/hyperlink"/><Relationship Id="rId5966" Target="https://www.winddle.com/public/redirect?url=/contacts/8014" TargetMode="External" Type="http://schemas.openxmlformats.org/officeDocument/2006/relationships/hyperlink"/><Relationship Id="rId5967" Target="https://www.winddle.com/public/redirect?url=/shipments/94174" TargetMode="External" Type="http://schemas.openxmlformats.org/officeDocument/2006/relationships/hyperlink"/><Relationship Id="rId5968" Target="https://www.winddle.com/public/redirect?url=/contacts/8001" TargetMode="External" Type="http://schemas.openxmlformats.org/officeDocument/2006/relationships/hyperlink"/><Relationship Id="rId5969" Target="https://www.winddle.com/public/redirect?url=/contacts/8014" TargetMode="External" Type="http://schemas.openxmlformats.org/officeDocument/2006/relationships/hyperlink"/><Relationship Id="rId597" Target="https://www.winddle.com/public/redirect?url=/contacts/8014" TargetMode="External" Type="http://schemas.openxmlformats.org/officeDocument/2006/relationships/hyperlink"/><Relationship Id="rId5970" Target="https://www.winddle.com/public/redirect?url=/shipments/92569" TargetMode="External" Type="http://schemas.openxmlformats.org/officeDocument/2006/relationships/hyperlink"/><Relationship Id="rId5971" Target="https://www.winddle.com/public/redirect?url=/contacts/8002" TargetMode="External" Type="http://schemas.openxmlformats.org/officeDocument/2006/relationships/hyperlink"/><Relationship Id="rId5972" Target="https://www.winddle.com/public/redirect?url=/contacts/8014" TargetMode="External" Type="http://schemas.openxmlformats.org/officeDocument/2006/relationships/hyperlink"/><Relationship Id="rId5973" Target="https://www.winddle.com/public/redirect?url=/shipments/90949" TargetMode="External" Type="http://schemas.openxmlformats.org/officeDocument/2006/relationships/hyperlink"/><Relationship Id="rId5974" Target="https://www.winddle.com/public/redirect?url=/contacts/8002" TargetMode="External" Type="http://schemas.openxmlformats.org/officeDocument/2006/relationships/hyperlink"/><Relationship Id="rId5975" Target="https://www.winddle.com/public/redirect?url=/contacts/8014" TargetMode="External" Type="http://schemas.openxmlformats.org/officeDocument/2006/relationships/hyperlink"/><Relationship Id="rId5976" Target="https://www.winddle.com/public/redirect?url=/shipments/93006" TargetMode="External" Type="http://schemas.openxmlformats.org/officeDocument/2006/relationships/hyperlink"/><Relationship Id="rId5977" Target="https://www.winddle.com/public/redirect?url=/contacts/8001" TargetMode="External" Type="http://schemas.openxmlformats.org/officeDocument/2006/relationships/hyperlink"/><Relationship Id="rId5978" Target="https://www.winddle.com/public/redirect?url=/contacts/8014" TargetMode="External" Type="http://schemas.openxmlformats.org/officeDocument/2006/relationships/hyperlink"/><Relationship Id="rId5979" Target="https://www.winddle.com/public/redirect?url=/shipments/93781" TargetMode="External" Type="http://schemas.openxmlformats.org/officeDocument/2006/relationships/hyperlink"/><Relationship Id="rId598" Target="https://www.winddle.com/public/redirect?url=/shipments/89635" TargetMode="External" Type="http://schemas.openxmlformats.org/officeDocument/2006/relationships/hyperlink"/><Relationship Id="rId5980" Target="https://www.winddle.com/public/redirect?url=/contacts/8001" TargetMode="External" Type="http://schemas.openxmlformats.org/officeDocument/2006/relationships/hyperlink"/><Relationship Id="rId5981" Target="https://www.winddle.com/public/redirect?url=/contacts/8015" TargetMode="External" Type="http://schemas.openxmlformats.org/officeDocument/2006/relationships/hyperlink"/><Relationship Id="rId5982" Target="https://www.winddle.com/public/redirect?url=/shipments/91930" TargetMode="External" Type="http://schemas.openxmlformats.org/officeDocument/2006/relationships/hyperlink"/><Relationship Id="rId5983" Target="https://www.winddle.com/public/redirect?url=/contacts/8002" TargetMode="External" Type="http://schemas.openxmlformats.org/officeDocument/2006/relationships/hyperlink"/><Relationship Id="rId5984" Target="https://www.winddle.com/public/redirect?url=/contacts/8014" TargetMode="External" Type="http://schemas.openxmlformats.org/officeDocument/2006/relationships/hyperlink"/><Relationship Id="rId5985" Target="https://www.winddle.com/public/redirect?url=/shipments/93612" TargetMode="External" Type="http://schemas.openxmlformats.org/officeDocument/2006/relationships/hyperlink"/><Relationship Id="rId5986" Target="https://www.winddle.com/public/redirect?url=/contacts/8002" TargetMode="External" Type="http://schemas.openxmlformats.org/officeDocument/2006/relationships/hyperlink"/><Relationship Id="rId5987" Target="https://www.winddle.com/public/redirect?url=/contacts/8014" TargetMode="External" Type="http://schemas.openxmlformats.org/officeDocument/2006/relationships/hyperlink"/><Relationship Id="rId5988" Target="https://www.winddle.com/public/redirect?url=/shipments/91225" TargetMode="External" Type="http://schemas.openxmlformats.org/officeDocument/2006/relationships/hyperlink"/><Relationship Id="rId5989" Target="https://www.winddle.com/public/redirect?url=/contacts/8002" TargetMode="External" Type="http://schemas.openxmlformats.org/officeDocument/2006/relationships/hyperlink"/><Relationship Id="rId599" Target="https://www.winddle.com/public/redirect?url=/contacts/8001" TargetMode="External" Type="http://schemas.openxmlformats.org/officeDocument/2006/relationships/hyperlink"/><Relationship Id="rId5990" Target="https://www.winddle.com/public/redirect?url=/contacts/8014" TargetMode="External" Type="http://schemas.openxmlformats.org/officeDocument/2006/relationships/hyperlink"/><Relationship Id="rId5991" Target="https://www.winddle.com/public/redirect?url=/shipments/89551" TargetMode="External" Type="http://schemas.openxmlformats.org/officeDocument/2006/relationships/hyperlink"/><Relationship Id="rId5992" Target="https://www.winddle.com/public/redirect?url=/contacts/8001" TargetMode="External" Type="http://schemas.openxmlformats.org/officeDocument/2006/relationships/hyperlink"/><Relationship Id="rId5993" Target="https://www.winddle.com/public/redirect?url=/contacts/8015" TargetMode="External" Type="http://schemas.openxmlformats.org/officeDocument/2006/relationships/hyperlink"/><Relationship Id="rId5994" Target="https://www.winddle.com/public/redirect?url=/shipments/91218" TargetMode="External" Type="http://schemas.openxmlformats.org/officeDocument/2006/relationships/hyperlink"/><Relationship Id="rId5995" Target="https://www.winddle.com/public/redirect?url=/contacts/8001" TargetMode="External" Type="http://schemas.openxmlformats.org/officeDocument/2006/relationships/hyperlink"/><Relationship Id="rId5996" Target="https://www.winddle.com/public/redirect?url=/contacts/8015" TargetMode="External" Type="http://schemas.openxmlformats.org/officeDocument/2006/relationships/hyperlink"/><Relationship Id="rId5997" Target="https://www.winddle.com/public/redirect?url=/shipments/94082" TargetMode="External" Type="http://schemas.openxmlformats.org/officeDocument/2006/relationships/hyperlink"/><Relationship Id="rId5998" Target="https://www.winddle.com/public/redirect?url=/contacts/8001" TargetMode="External" Type="http://schemas.openxmlformats.org/officeDocument/2006/relationships/hyperlink"/><Relationship Id="rId5999" Target="https://www.winddle.com/public/redirect?url=/contacts/8015" TargetMode="External" Type="http://schemas.openxmlformats.org/officeDocument/2006/relationships/hyperlink"/><Relationship Id="rId6" Target="https://www.winddle.com/public/redirect?url=/contacts/8015" TargetMode="External" Type="http://schemas.openxmlformats.org/officeDocument/2006/relationships/hyperlink"/><Relationship Id="rId60" Target="https://www.winddle.com/public/redirect?url=/contacts/8014" TargetMode="External" Type="http://schemas.openxmlformats.org/officeDocument/2006/relationships/hyperlink"/><Relationship Id="rId600" Target="https://www.winddle.com/public/redirect?url=/contacts/8015" TargetMode="External" Type="http://schemas.openxmlformats.org/officeDocument/2006/relationships/hyperlink"/><Relationship Id="rId6000" Target="https://www.winddle.com/public/redirect?url=/shipments/90933" TargetMode="External" Type="http://schemas.openxmlformats.org/officeDocument/2006/relationships/hyperlink"/><Relationship Id="rId6001" Target="https://www.winddle.com/public/redirect?url=/contacts/8002" TargetMode="External" Type="http://schemas.openxmlformats.org/officeDocument/2006/relationships/hyperlink"/><Relationship Id="rId6002" Target="https://www.winddle.com/public/redirect?url=/contacts/8014" TargetMode="External" Type="http://schemas.openxmlformats.org/officeDocument/2006/relationships/hyperlink"/><Relationship Id="rId6003" Target="https://www.winddle.com/public/redirect?url=/shipments/91847" TargetMode="External" Type="http://schemas.openxmlformats.org/officeDocument/2006/relationships/hyperlink"/><Relationship Id="rId6004" Target="https://www.winddle.com/public/redirect?url=/contacts/8002" TargetMode="External" Type="http://schemas.openxmlformats.org/officeDocument/2006/relationships/hyperlink"/><Relationship Id="rId6005" Target="https://www.winddle.com/public/redirect?url=/contacts/8014" TargetMode="External" Type="http://schemas.openxmlformats.org/officeDocument/2006/relationships/hyperlink"/><Relationship Id="rId6006" Target="https://www.winddle.com/public/redirect?url=/shipments/94144" TargetMode="External" Type="http://schemas.openxmlformats.org/officeDocument/2006/relationships/hyperlink"/><Relationship Id="rId6007" Target="https://www.winddle.com/public/redirect?url=/contacts/8001" TargetMode="External" Type="http://schemas.openxmlformats.org/officeDocument/2006/relationships/hyperlink"/><Relationship Id="rId6008" Target="https://www.winddle.com/public/redirect?url=/contacts/8014" TargetMode="External" Type="http://schemas.openxmlformats.org/officeDocument/2006/relationships/hyperlink"/><Relationship Id="rId6009" Target="https://www.winddle.com/public/redirect?url=/shipments/90854" TargetMode="External" Type="http://schemas.openxmlformats.org/officeDocument/2006/relationships/hyperlink"/><Relationship Id="rId601" Target="https://www.winddle.com/public/redirect?url=/shipments/93468" TargetMode="External" Type="http://schemas.openxmlformats.org/officeDocument/2006/relationships/hyperlink"/><Relationship Id="rId6010" Target="https://www.winddle.com/public/redirect?url=/contacts/8002" TargetMode="External" Type="http://schemas.openxmlformats.org/officeDocument/2006/relationships/hyperlink"/><Relationship Id="rId6011" Target="https://www.winddle.com/public/redirect?url=/contacts/8014" TargetMode="External" Type="http://schemas.openxmlformats.org/officeDocument/2006/relationships/hyperlink"/><Relationship Id="rId6012" Target="https://www.winddle.com/public/redirect?url=/shipments/94333" TargetMode="External" Type="http://schemas.openxmlformats.org/officeDocument/2006/relationships/hyperlink"/><Relationship Id="rId6013" Target="https://www.winddle.com/public/redirect?url=/contacts/8002" TargetMode="External" Type="http://schemas.openxmlformats.org/officeDocument/2006/relationships/hyperlink"/><Relationship Id="rId6014" Target="https://www.winddle.com/public/redirect?url=/contacts/8014" TargetMode="External" Type="http://schemas.openxmlformats.org/officeDocument/2006/relationships/hyperlink"/><Relationship Id="rId6015" Target="https://www.winddle.com/public/redirect?url=/shipments/94035" TargetMode="External" Type="http://schemas.openxmlformats.org/officeDocument/2006/relationships/hyperlink"/><Relationship Id="rId6016" Target="https://www.winddle.com/public/redirect?url=/contacts/8001" TargetMode="External" Type="http://schemas.openxmlformats.org/officeDocument/2006/relationships/hyperlink"/><Relationship Id="rId6017" Target="https://www.winddle.com/public/redirect?url=/contacts/8014" TargetMode="External" Type="http://schemas.openxmlformats.org/officeDocument/2006/relationships/hyperlink"/><Relationship Id="rId6018" Target="https://www.winddle.com/public/redirect?url=/shipments/90888" TargetMode="External" Type="http://schemas.openxmlformats.org/officeDocument/2006/relationships/hyperlink"/><Relationship Id="rId6019" Target="https://www.winddle.com/public/redirect?url=/contacts/8002" TargetMode="External" Type="http://schemas.openxmlformats.org/officeDocument/2006/relationships/hyperlink"/><Relationship Id="rId602" Target="https://www.winddle.com/public/redirect?url=/contacts/8001" TargetMode="External" Type="http://schemas.openxmlformats.org/officeDocument/2006/relationships/hyperlink"/><Relationship Id="rId6020" Target="https://www.winddle.com/public/redirect?url=/contacts/8014" TargetMode="External" Type="http://schemas.openxmlformats.org/officeDocument/2006/relationships/hyperlink"/><Relationship Id="rId6021" Target="https://www.winddle.com/public/redirect?url=/shipments/92248" TargetMode="External" Type="http://schemas.openxmlformats.org/officeDocument/2006/relationships/hyperlink"/><Relationship Id="rId6022" Target="https://www.winddle.com/public/redirect?url=/contacts/8002" TargetMode="External" Type="http://schemas.openxmlformats.org/officeDocument/2006/relationships/hyperlink"/><Relationship Id="rId6023" Target="https://www.winddle.com/public/redirect?url=/contacts/8014" TargetMode="External" Type="http://schemas.openxmlformats.org/officeDocument/2006/relationships/hyperlink"/><Relationship Id="rId6024" Target="https://www.winddle.com/public/redirect?url=/shipments/93166" TargetMode="External" Type="http://schemas.openxmlformats.org/officeDocument/2006/relationships/hyperlink"/><Relationship Id="rId6025" Target="https://www.winddle.com/public/redirect?url=/contacts/8001" TargetMode="External" Type="http://schemas.openxmlformats.org/officeDocument/2006/relationships/hyperlink"/><Relationship Id="rId6026" Target="https://www.winddle.com/public/redirect?url=/contacts/8014" TargetMode="External" Type="http://schemas.openxmlformats.org/officeDocument/2006/relationships/hyperlink"/><Relationship Id="rId6027" Target="https://www.winddle.com/public/redirect?url=/shipments/93615" TargetMode="External" Type="http://schemas.openxmlformats.org/officeDocument/2006/relationships/hyperlink"/><Relationship Id="rId6028" Target="https://www.winddle.com/public/redirect?url=/contacts/8002" TargetMode="External" Type="http://schemas.openxmlformats.org/officeDocument/2006/relationships/hyperlink"/><Relationship Id="rId6029" Target="https://www.winddle.com/public/redirect?url=/contacts/8014" TargetMode="External" Type="http://schemas.openxmlformats.org/officeDocument/2006/relationships/hyperlink"/><Relationship Id="rId603" Target="https://www.winddle.com/public/redirect?url=/contacts/8015" TargetMode="External" Type="http://schemas.openxmlformats.org/officeDocument/2006/relationships/hyperlink"/><Relationship Id="rId6030" Target="https://www.winddle.com/public/redirect?url=/shipments/92838" TargetMode="External" Type="http://schemas.openxmlformats.org/officeDocument/2006/relationships/hyperlink"/><Relationship Id="rId6031" Target="https://www.winddle.com/public/redirect?url=/contacts/8002" TargetMode="External" Type="http://schemas.openxmlformats.org/officeDocument/2006/relationships/hyperlink"/><Relationship Id="rId6032" Target="https://www.winddle.com/public/redirect?url=/contacts/8014" TargetMode="External" Type="http://schemas.openxmlformats.org/officeDocument/2006/relationships/hyperlink"/><Relationship Id="rId6033" Target="https://www.winddle.com/public/redirect?url=/shipments/91710" TargetMode="External" Type="http://schemas.openxmlformats.org/officeDocument/2006/relationships/hyperlink"/><Relationship Id="rId6034" Target="https://www.winddle.com/public/redirect?url=/contacts/8002" TargetMode="External" Type="http://schemas.openxmlformats.org/officeDocument/2006/relationships/hyperlink"/><Relationship Id="rId6035" Target="https://www.winddle.com/public/redirect?url=/contacts/8014" TargetMode="External" Type="http://schemas.openxmlformats.org/officeDocument/2006/relationships/hyperlink"/><Relationship Id="rId6036" Target="https://www.winddle.com/public/redirect?url=/shipments/94170" TargetMode="External" Type="http://schemas.openxmlformats.org/officeDocument/2006/relationships/hyperlink"/><Relationship Id="rId6037" Target="https://www.winddle.com/public/redirect?url=/contacts/8002" TargetMode="External" Type="http://schemas.openxmlformats.org/officeDocument/2006/relationships/hyperlink"/><Relationship Id="rId6038" Target="https://www.winddle.com/public/redirect?url=/contacts/8014" TargetMode="External" Type="http://schemas.openxmlformats.org/officeDocument/2006/relationships/hyperlink"/><Relationship Id="rId6039" Target="https://www.winddle.com/public/redirect?url=/shipments/90752" TargetMode="External" Type="http://schemas.openxmlformats.org/officeDocument/2006/relationships/hyperlink"/><Relationship Id="rId604" Target="https://www.winddle.com/public/redirect?url=/shipments/92615" TargetMode="External" Type="http://schemas.openxmlformats.org/officeDocument/2006/relationships/hyperlink"/><Relationship Id="rId6040" Target="https://www.winddle.com/public/redirect?url=/contacts/8001" TargetMode="External" Type="http://schemas.openxmlformats.org/officeDocument/2006/relationships/hyperlink"/><Relationship Id="rId6041" Target="https://www.winddle.com/public/redirect?url=/contacts/8014" TargetMode="External" Type="http://schemas.openxmlformats.org/officeDocument/2006/relationships/hyperlink"/><Relationship Id="rId6042" Target="https://www.winddle.com/public/redirect?url=/shipments/90908" TargetMode="External" Type="http://schemas.openxmlformats.org/officeDocument/2006/relationships/hyperlink"/><Relationship Id="rId6043" Target="https://www.winddle.com/public/redirect?url=/contacts/8002" TargetMode="External" Type="http://schemas.openxmlformats.org/officeDocument/2006/relationships/hyperlink"/><Relationship Id="rId6044" Target="https://www.winddle.com/public/redirect?url=/contacts/8010" TargetMode="External" Type="http://schemas.openxmlformats.org/officeDocument/2006/relationships/hyperlink"/><Relationship Id="rId6045" Target="https://www.winddle.com/public/redirect?url=/shipments/94699" TargetMode="External" Type="http://schemas.openxmlformats.org/officeDocument/2006/relationships/hyperlink"/><Relationship Id="rId6046" Target="https://www.winddle.com/public/redirect?url=/contacts/8002" TargetMode="External" Type="http://schemas.openxmlformats.org/officeDocument/2006/relationships/hyperlink"/><Relationship Id="rId6047" Target="https://www.winddle.com/public/redirect?url=/contacts/8014" TargetMode="External" Type="http://schemas.openxmlformats.org/officeDocument/2006/relationships/hyperlink"/><Relationship Id="rId6048" Target="https://www.winddle.com/public/redirect?url=/shipments/90960" TargetMode="External" Type="http://schemas.openxmlformats.org/officeDocument/2006/relationships/hyperlink"/><Relationship Id="rId6049" Target="https://www.winddle.com/public/redirect?url=/contacts/8001" TargetMode="External" Type="http://schemas.openxmlformats.org/officeDocument/2006/relationships/hyperlink"/><Relationship Id="rId605" Target="https://www.winddle.com/public/redirect?url=/contacts/8001" TargetMode="External" Type="http://schemas.openxmlformats.org/officeDocument/2006/relationships/hyperlink"/><Relationship Id="rId6050" Target="https://www.winddle.com/public/redirect?url=/contacts/8015" TargetMode="External" Type="http://schemas.openxmlformats.org/officeDocument/2006/relationships/hyperlink"/><Relationship Id="rId6051" Target="https://www.winddle.com/public/redirect?url=/shipments/94124" TargetMode="External" Type="http://schemas.openxmlformats.org/officeDocument/2006/relationships/hyperlink"/><Relationship Id="rId6052" Target="https://www.winddle.com/public/redirect?url=/contacts/8001" TargetMode="External" Type="http://schemas.openxmlformats.org/officeDocument/2006/relationships/hyperlink"/><Relationship Id="rId6053" Target="https://www.winddle.com/public/redirect?url=/contacts/8015" TargetMode="External" Type="http://schemas.openxmlformats.org/officeDocument/2006/relationships/hyperlink"/><Relationship Id="rId6054" Target="https://www.winddle.com/public/redirect?url=/shipments/91212" TargetMode="External" Type="http://schemas.openxmlformats.org/officeDocument/2006/relationships/hyperlink"/><Relationship Id="rId6055" Target="https://www.winddle.com/public/redirect?url=/contacts/8002" TargetMode="External" Type="http://schemas.openxmlformats.org/officeDocument/2006/relationships/hyperlink"/><Relationship Id="rId6056" Target="https://www.winddle.com/public/redirect?url=/contacts/8014" TargetMode="External" Type="http://schemas.openxmlformats.org/officeDocument/2006/relationships/hyperlink"/><Relationship Id="rId6057" Target="https://www.winddle.com/public/redirect?url=/shipments/92191" TargetMode="External" Type="http://schemas.openxmlformats.org/officeDocument/2006/relationships/hyperlink"/><Relationship Id="rId6058" Target="https://www.winddle.com/public/redirect?url=/contacts/8001" TargetMode="External" Type="http://schemas.openxmlformats.org/officeDocument/2006/relationships/hyperlink"/><Relationship Id="rId6059" Target="https://www.winddle.com/public/redirect?url=/contacts/8014" TargetMode="External" Type="http://schemas.openxmlformats.org/officeDocument/2006/relationships/hyperlink"/><Relationship Id="rId606" Target="https://www.winddle.com/public/redirect?url=/contacts/8015" TargetMode="External" Type="http://schemas.openxmlformats.org/officeDocument/2006/relationships/hyperlink"/><Relationship Id="rId6060" Target="https://www.winddle.com/public/redirect?url=/shipments/92587" TargetMode="External" Type="http://schemas.openxmlformats.org/officeDocument/2006/relationships/hyperlink"/><Relationship Id="rId6061" Target="https://www.winddle.com/public/redirect?url=/contacts/8001" TargetMode="External" Type="http://schemas.openxmlformats.org/officeDocument/2006/relationships/hyperlink"/><Relationship Id="rId6062" Target="https://www.winddle.com/public/redirect?url=/contacts/8015" TargetMode="External" Type="http://schemas.openxmlformats.org/officeDocument/2006/relationships/hyperlink"/><Relationship Id="rId6063" Target="https://www.winddle.com/public/redirect?url=/shipments/92846" TargetMode="External" Type="http://schemas.openxmlformats.org/officeDocument/2006/relationships/hyperlink"/><Relationship Id="rId6064" Target="https://www.winddle.com/public/redirect?url=/contacts/8001" TargetMode="External" Type="http://schemas.openxmlformats.org/officeDocument/2006/relationships/hyperlink"/><Relationship Id="rId6065" Target="https://www.winddle.com/public/redirect?url=/contacts/8015" TargetMode="External" Type="http://schemas.openxmlformats.org/officeDocument/2006/relationships/hyperlink"/><Relationship Id="rId6066" Target="https://www.winddle.com/public/redirect?url=/shipments/90750" TargetMode="External" Type="http://schemas.openxmlformats.org/officeDocument/2006/relationships/hyperlink"/><Relationship Id="rId6067" Target="https://www.winddle.com/public/redirect?url=/contacts/8001" TargetMode="External" Type="http://schemas.openxmlformats.org/officeDocument/2006/relationships/hyperlink"/><Relationship Id="rId6068" Target="https://www.winddle.com/public/redirect?url=/contacts/8015" TargetMode="External" Type="http://schemas.openxmlformats.org/officeDocument/2006/relationships/hyperlink"/><Relationship Id="rId6069" Target="https://www.winddle.com/public/redirect?url=/shipments/90651" TargetMode="External" Type="http://schemas.openxmlformats.org/officeDocument/2006/relationships/hyperlink"/><Relationship Id="rId607" Target="https://www.winddle.com/public/redirect?url=/shipments/92309" TargetMode="External" Type="http://schemas.openxmlformats.org/officeDocument/2006/relationships/hyperlink"/><Relationship Id="rId6070" Target="https://www.winddle.com/public/redirect?url=/contacts/8002" TargetMode="External" Type="http://schemas.openxmlformats.org/officeDocument/2006/relationships/hyperlink"/><Relationship Id="rId6071" Target="https://www.winddle.com/public/redirect?url=/contacts/8014" TargetMode="External" Type="http://schemas.openxmlformats.org/officeDocument/2006/relationships/hyperlink"/><Relationship Id="rId6072" Target="https://www.winddle.com/public/redirect?url=/shipments/93890" TargetMode="External" Type="http://schemas.openxmlformats.org/officeDocument/2006/relationships/hyperlink"/><Relationship Id="rId6073" Target="https://www.winddle.com/public/redirect?url=/contacts/8001" TargetMode="External" Type="http://schemas.openxmlformats.org/officeDocument/2006/relationships/hyperlink"/><Relationship Id="rId6074" Target="https://www.winddle.com/public/redirect?url=/contacts/8015" TargetMode="External" Type="http://schemas.openxmlformats.org/officeDocument/2006/relationships/hyperlink"/><Relationship Id="rId6075" Target="https://www.winddle.com/public/redirect?url=/shipments/92206" TargetMode="External" Type="http://schemas.openxmlformats.org/officeDocument/2006/relationships/hyperlink"/><Relationship Id="rId6076" Target="https://www.winddle.com/public/redirect?url=/contacts/8001" TargetMode="External" Type="http://schemas.openxmlformats.org/officeDocument/2006/relationships/hyperlink"/><Relationship Id="rId6077" Target="https://www.winddle.com/public/redirect?url=/contacts/8014" TargetMode="External" Type="http://schemas.openxmlformats.org/officeDocument/2006/relationships/hyperlink"/><Relationship Id="rId6078" Target="https://www.winddle.com/public/redirect?url=/shipments/90573" TargetMode="External" Type="http://schemas.openxmlformats.org/officeDocument/2006/relationships/hyperlink"/><Relationship Id="rId6079" Target="https://www.winddle.com/public/redirect?url=/contacts/8001" TargetMode="External" Type="http://schemas.openxmlformats.org/officeDocument/2006/relationships/hyperlink"/><Relationship Id="rId608" Target="https://www.winddle.com/public/redirect?url=/contacts/8001" TargetMode="External" Type="http://schemas.openxmlformats.org/officeDocument/2006/relationships/hyperlink"/><Relationship Id="rId6080" Target="https://www.winddle.com/public/redirect?url=/contacts/8014" TargetMode="External" Type="http://schemas.openxmlformats.org/officeDocument/2006/relationships/hyperlink"/><Relationship Id="rId6081" Target="https://www.winddle.com/public/redirect?url=/shipments/90857" TargetMode="External" Type="http://schemas.openxmlformats.org/officeDocument/2006/relationships/hyperlink"/><Relationship Id="rId6082" Target="https://www.winddle.com/public/redirect?url=/contacts/8002" TargetMode="External" Type="http://schemas.openxmlformats.org/officeDocument/2006/relationships/hyperlink"/><Relationship Id="rId6083" Target="https://www.winddle.com/public/redirect?url=/contacts/8014" TargetMode="External" Type="http://schemas.openxmlformats.org/officeDocument/2006/relationships/hyperlink"/><Relationship Id="rId6084" Target="https://www.winddle.com/public/redirect?url=/shipments/91815" TargetMode="External" Type="http://schemas.openxmlformats.org/officeDocument/2006/relationships/hyperlink"/><Relationship Id="rId6085" Target="https://www.winddle.com/public/redirect?url=/contacts/8001" TargetMode="External" Type="http://schemas.openxmlformats.org/officeDocument/2006/relationships/hyperlink"/><Relationship Id="rId6086" Target="https://www.winddle.com/public/redirect?url=/contacts/8014" TargetMode="External" Type="http://schemas.openxmlformats.org/officeDocument/2006/relationships/hyperlink"/><Relationship Id="rId6087" Target="https://www.winddle.com/public/redirect?url=/shipments/92473" TargetMode="External" Type="http://schemas.openxmlformats.org/officeDocument/2006/relationships/hyperlink"/><Relationship Id="rId6088" Target="https://www.winddle.com/public/redirect?url=/contacts/8001" TargetMode="External" Type="http://schemas.openxmlformats.org/officeDocument/2006/relationships/hyperlink"/><Relationship Id="rId6089" Target="https://www.winddle.com/public/redirect?url=/contacts/8014" TargetMode="External" Type="http://schemas.openxmlformats.org/officeDocument/2006/relationships/hyperlink"/><Relationship Id="rId609" Target="https://www.winddle.com/public/redirect?url=/contacts/8014" TargetMode="External" Type="http://schemas.openxmlformats.org/officeDocument/2006/relationships/hyperlink"/><Relationship Id="rId6090" Target="https://www.winddle.com/public/redirect?url=/shipments/92755" TargetMode="External" Type="http://schemas.openxmlformats.org/officeDocument/2006/relationships/hyperlink"/><Relationship Id="rId6091" Target="https://www.winddle.com/public/redirect?url=/contacts/8001" TargetMode="External" Type="http://schemas.openxmlformats.org/officeDocument/2006/relationships/hyperlink"/><Relationship Id="rId6092" Target="https://www.winddle.com/public/redirect?url=/contacts/8014" TargetMode="External" Type="http://schemas.openxmlformats.org/officeDocument/2006/relationships/hyperlink"/><Relationship Id="rId6093" Target="https://www.winddle.com/public/redirect?url=/shipments/93644" TargetMode="External" Type="http://schemas.openxmlformats.org/officeDocument/2006/relationships/hyperlink"/><Relationship Id="rId6094" Target="https://www.winddle.com/public/redirect?url=/contacts/8002" TargetMode="External" Type="http://schemas.openxmlformats.org/officeDocument/2006/relationships/hyperlink"/><Relationship Id="rId6095" Target="https://www.winddle.com/public/redirect?url=/contacts/8014" TargetMode="External" Type="http://schemas.openxmlformats.org/officeDocument/2006/relationships/hyperlink"/><Relationship Id="rId6096" Target="https://www.winddle.com/public/redirect?url=/shipments/90860" TargetMode="External" Type="http://schemas.openxmlformats.org/officeDocument/2006/relationships/hyperlink"/><Relationship Id="rId6097" Target="https://www.winddle.com/public/redirect?url=/contacts/8002" TargetMode="External" Type="http://schemas.openxmlformats.org/officeDocument/2006/relationships/hyperlink"/><Relationship Id="rId6098" Target="https://www.winddle.com/public/redirect?url=/contacts/8014" TargetMode="External" Type="http://schemas.openxmlformats.org/officeDocument/2006/relationships/hyperlink"/><Relationship Id="rId6099" Target="https://www.winddle.com/public/redirect?url=/shipments/93417" TargetMode="External" Type="http://schemas.openxmlformats.org/officeDocument/2006/relationships/hyperlink"/><Relationship Id="rId61" Target="https://www.winddle.com/public/redirect?url=/shipments/90007" TargetMode="External" Type="http://schemas.openxmlformats.org/officeDocument/2006/relationships/hyperlink"/><Relationship Id="rId610" Target="https://www.winddle.com/public/redirect?url=/shipments/92168" TargetMode="External" Type="http://schemas.openxmlformats.org/officeDocument/2006/relationships/hyperlink"/><Relationship Id="rId6100" Target="https://www.winddle.com/public/redirect?url=/contacts/8001" TargetMode="External" Type="http://schemas.openxmlformats.org/officeDocument/2006/relationships/hyperlink"/><Relationship Id="rId6101" Target="https://www.winddle.com/public/redirect?url=/contacts/8015" TargetMode="External" Type="http://schemas.openxmlformats.org/officeDocument/2006/relationships/hyperlink"/><Relationship Id="rId6102" Target="https://www.winddle.com/public/redirect?url=/shipments/89672" TargetMode="External" Type="http://schemas.openxmlformats.org/officeDocument/2006/relationships/hyperlink"/><Relationship Id="rId6103" Target="https://www.winddle.com/public/redirect?url=/contacts/8001" TargetMode="External" Type="http://schemas.openxmlformats.org/officeDocument/2006/relationships/hyperlink"/><Relationship Id="rId6104" Target="https://www.winddle.com/public/redirect?url=/contacts/8015" TargetMode="External" Type="http://schemas.openxmlformats.org/officeDocument/2006/relationships/hyperlink"/><Relationship Id="rId6105" Target="https://www.winddle.com/public/redirect?url=/shipments/92374" TargetMode="External" Type="http://schemas.openxmlformats.org/officeDocument/2006/relationships/hyperlink"/><Relationship Id="rId6106" Target="https://www.winddle.com/public/redirect?url=/contacts/8002" TargetMode="External" Type="http://schemas.openxmlformats.org/officeDocument/2006/relationships/hyperlink"/><Relationship Id="rId6107" Target="https://www.winddle.com/public/redirect?url=/contacts/8014" TargetMode="External" Type="http://schemas.openxmlformats.org/officeDocument/2006/relationships/hyperlink"/><Relationship Id="rId6108" Target="https://www.winddle.com/public/redirect?url=/shipments/92044" TargetMode="External" Type="http://schemas.openxmlformats.org/officeDocument/2006/relationships/hyperlink"/><Relationship Id="rId6109" Target="https://www.winddle.com/public/redirect?url=/contacts/8002" TargetMode="External" Type="http://schemas.openxmlformats.org/officeDocument/2006/relationships/hyperlink"/><Relationship Id="rId611" Target="https://www.winddle.com/public/redirect?url=/contacts/8001" TargetMode="External" Type="http://schemas.openxmlformats.org/officeDocument/2006/relationships/hyperlink"/><Relationship Id="rId6110" Target="https://www.winddle.com/public/redirect?url=/contacts/8014" TargetMode="External" Type="http://schemas.openxmlformats.org/officeDocument/2006/relationships/hyperlink"/><Relationship Id="rId6111" Target="https://www.winddle.com/public/redirect?url=/shipments/91250" TargetMode="External" Type="http://schemas.openxmlformats.org/officeDocument/2006/relationships/hyperlink"/><Relationship Id="rId6112" Target="https://www.winddle.com/public/redirect?url=/contacts/8002" TargetMode="External" Type="http://schemas.openxmlformats.org/officeDocument/2006/relationships/hyperlink"/><Relationship Id="rId6113" Target="https://www.winddle.com/public/redirect?url=/contacts/8010" TargetMode="External" Type="http://schemas.openxmlformats.org/officeDocument/2006/relationships/hyperlink"/><Relationship Id="rId6114" Target="https://www.winddle.com/public/redirect?url=/shipments/94698" TargetMode="External" Type="http://schemas.openxmlformats.org/officeDocument/2006/relationships/hyperlink"/><Relationship Id="rId6115" Target="https://www.winddle.com/public/redirect?url=/contacts/8002" TargetMode="External" Type="http://schemas.openxmlformats.org/officeDocument/2006/relationships/hyperlink"/><Relationship Id="rId6116" Target="https://www.winddle.com/public/redirect?url=/contacts/8014" TargetMode="External" Type="http://schemas.openxmlformats.org/officeDocument/2006/relationships/hyperlink"/><Relationship Id="rId6117" Target="https://www.winddle.com/public/redirect?url=/shipments/92373" TargetMode="External" Type="http://schemas.openxmlformats.org/officeDocument/2006/relationships/hyperlink"/><Relationship Id="rId6118" Target="https://www.winddle.com/public/redirect?url=/contacts/8002" TargetMode="External" Type="http://schemas.openxmlformats.org/officeDocument/2006/relationships/hyperlink"/><Relationship Id="rId6119" Target="https://www.winddle.com/public/redirect?url=/contacts/8014" TargetMode="External" Type="http://schemas.openxmlformats.org/officeDocument/2006/relationships/hyperlink"/><Relationship Id="rId612" Target="https://www.winddle.com/public/redirect?url=/contacts/8015" TargetMode="External" Type="http://schemas.openxmlformats.org/officeDocument/2006/relationships/hyperlink"/><Relationship Id="rId6120" Target="https://www.winddle.com/public/redirect?url=/shipments/93601" TargetMode="External" Type="http://schemas.openxmlformats.org/officeDocument/2006/relationships/hyperlink"/><Relationship Id="rId6121" Target="https://www.winddle.com/public/redirect?url=/contacts/8002" TargetMode="External" Type="http://schemas.openxmlformats.org/officeDocument/2006/relationships/hyperlink"/><Relationship Id="rId6122" Target="https://www.winddle.com/public/redirect?url=/contacts/8014" TargetMode="External" Type="http://schemas.openxmlformats.org/officeDocument/2006/relationships/hyperlink"/><Relationship Id="rId6123" Target="https://www.winddle.com/public/redirect?url=/shipments/90730" TargetMode="External" Type="http://schemas.openxmlformats.org/officeDocument/2006/relationships/hyperlink"/><Relationship Id="rId6124" Target="https://www.winddle.com/public/redirect?url=/contacts/8002" TargetMode="External" Type="http://schemas.openxmlformats.org/officeDocument/2006/relationships/hyperlink"/><Relationship Id="rId6125" Target="https://www.winddle.com/public/redirect?url=/contacts/8014" TargetMode="External" Type="http://schemas.openxmlformats.org/officeDocument/2006/relationships/hyperlink"/><Relationship Id="rId6126" Target="https://www.winddle.com/public/redirect?url=/shipments/90863" TargetMode="External" Type="http://schemas.openxmlformats.org/officeDocument/2006/relationships/hyperlink"/><Relationship Id="rId6127" Target="https://www.winddle.com/public/redirect?url=/contacts/8002" TargetMode="External" Type="http://schemas.openxmlformats.org/officeDocument/2006/relationships/hyperlink"/><Relationship Id="rId6128" Target="https://www.winddle.com/public/redirect?url=/contacts/8014" TargetMode="External" Type="http://schemas.openxmlformats.org/officeDocument/2006/relationships/hyperlink"/><Relationship Id="rId6129" Target="https://www.winddle.com/public/redirect?url=/shipments/91235" TargetMode="External" Type="http://schemas.openxmlformats.org/officeDocument/2006/relationships/hyperlink"/><Relationship Id="rId613" Target="https://www.winddle.com/public/redirect?url=/shipments/90951" TargetMode="External" Type="http://schemas.openxmlformats.org/officeDocument/2006/relationships/hyperlink"/><Relationship Id="rId6130" Target="https://www.winddle.com/public/redirect?url=/contacts/8002" TargetMode="External" Type="http://schemas.openxmlformats.org/officeDocument/2006/relationships/hyperlink"/><Relationship Id="rId6131" Target="https://www.winddle.com/public/redirect?url=/contacts/8014" TargetMode="External" Type="http://schemas.openxmlformats.org/officeDocument/2006/relationships/hyperlink"/><Relationship Id="rId6132" Target="https://www.winddle.com/public/redirect?url=/shipments/90904" TargetMode="External" Type="http://schemas.openxmlformats.org/officeDocument/2006/relationships/hyperlink"/><Relationship Id="rId6133" Target="https://www.winddle.com/public/redirect?url=/contacts/8002" TargetMode="External" Type="http://schemas.openxmlformats.org/officeDocument/2006/relationships/hyperlink"/><Relationship Id="rId6134" Target="https://www.winddle.com/public/redirect?url=/contacts/8014" TargetMode="External" Type="http://schemas.openxmlformats.org/officeDocument/2006/relationships/hyperlink"/><Relationship Id="rId6135" Target="https://www.winddle.com/public/redirect?url=/shipments/93413" TargetMode="External" Type="http://schemas.openxmlformats.org/officeDocument/2006/relationships/hyperlink"/><Relationship Id="rId6136" Target="https://www.winddle.com/public/redirect?url=/contacts/8002" TargetMode="External" Type="http://schemas.openxmlformats.org/officeDocument/2006/relationships/hyperlink"/><Relationship Id="rId6137" Target="https://www.winddle.com/public/redirect?url=/contacts/8014" TargetMode="External" Type="http://schemas.openxmlformats.org/officeDocument/2006/relationships/hyperlink"/><Relationship Id="rId6138" Target="https://www.winddle.com/public/redirect?url=/shipments/92770" TargetMode="External" Type="http://schemas.openxmlformats.org/officeDocument/2006/relationships/hyperlink"/><Relationship Id="rId6139" Target="https://www.winddle.com/public/redirect?url=/contacts/8002" TargetMode="External" Type="http://schemas.openxmlformats.org/officeDocument/2006/relationships/hyperlink"/><Relationship Id="rId614" Target="https://www.winddle.com/public/redirect?url=/contacts/8002" TargetMode="External" Type="http://schemas.openxmlformats.org/officeDocument/2006/relationships/hyperlink"/><Relationship Id="rId6140" Target="https://www.winddle.com/public/redirect?url=/contacts/8014" TargetMode="External" Type="http://schemas.openxmlformats.org/officeDocument/2006/relationships/hyperlink"/><Relationship Id="rId6141" Target="https://www.winddle.com/public/redirect?url=/shipments/93335" TargetMode="External" Type="http://schemas.openxmlformats.org/officeDocument/2006/relationships/hyperlink"/><Relationship Id="rId6142" Target="https://www.winddle.com/public/redirect?url=/contacts/8001" TargetMode="External" Type="http://schemas.openxmlformats.org/officeDocument/2006/relationships/hyperlink"/><Relationship Id="rId6143" Target="https://www.winddle.com/public/redirect?url=/contacts/8014" TargetMode="External" Type="http://schemas.openxmlformats.org/officeDocument/2006/relationships/hyperlink"/><Relationship Id="rId6144" Target="https://www.winddle.com/public/redirect?url=/shipments/92522" TargetMode="External" Type="http://schemas.openxmlformats.org/officeDocument/2006/relationships/hyperlink"/><Relationship Id="rId6145" Target="https://www.winddle.com/public/redirect?url=/contacts/8001" TargetMode="External" Type="http://schemas.openxmlformats.org/officeDocument/2006/relationships/hyperlink"/><Relationship Id="rId6146" Target="https://www.winddle.com/public/redirect?url=/contacts/8015" TargetMode="External" Type="http://schemas.openxmlformats.org/officeDocument/2006/relationships/hyperlink"/><Relationship Id="rId6147" Target="https://www.winddle.com/public/redirect?url=/shipments/90658" TargetMode="External" Type="http://schemas.openxmlformats.org/officeDocument/2006/relationships/hyperlink"/><Relationship Id="rId6148" Target="https://www.winddle.com/public/redirect?url=/contacts/8002" TargetMode="External" Type="http://schemas.openxmlformats.org/officeDocument/2006/relationships/hyperlink"/><Relationship Id="rId6149" Target="https://www.winddle.com/public/redirect?url=/contacts/8014" TargetMode="External" Type="http://schemas.openxmlformats.org/officeDocument/2006/relationships/hyperlink"/><Relationship Id="rId615" Target="https://www.winddle.com/public/redirect?url=/contacts/8014" TargetMode="External" Type="http://schemas.openxmlformats.org/officeDocument/2006/relationships/hyperlink"/><Relationship Id="rId6150" Target="https://www.winddle.com/public/redirect?url=/shipments/94034" TargetMode="External" Type="http://schemas.openxmlformats.org/officeDocument/2006/relationships/hyperlink"/><Relationship Id="rId6151" Target="https://www.winddle.com/public/redirect?url=/contacts/8001" TargetMode="External" Type="http://schemas.openxmlformats.org/officeDocument/2006/relationships/hyperlink"/><Relationship Id="rId6152" Target="https://www.winddle.com/public/redirect?url=/contacts/8014" TargetMode="External" Type="http://schemas.openxmlformats.org/officeDocument/2006/relationships/hyperlink"/><Relationship Id="rId6153" Target="https://www.winddle.com/public/redirect?url=/shipments/92834" TargetMode="External" Type="http://schemas.openxmlformats.org/officeDocument/2006/relationships/hyperlink"/><Relationship Id="rId6154" Target="https://www.winddle.com/public/redirect?url=/contacts/8002" TargetMode="External" Type="http://schemas.openxmlformats.org/officeDocument/2006/relationships/hyperlink"/><Relationship Id="rId6155" Target="https://www.winddle.com/public/redirect?url=/contacts/8014" TargetMode="External" Type="http://schemas.openxmlformats.org/officeDocument/2006/relationships/hyperlink"/><Relationship Id="rId6156" Target="https://www.winddle.com/public/redirect?url=/shipments/93581" TargetMode="External" Type="http://schemas.openxmlformats.org/officeDocument/2006/relationships/hyperlink"/><Relationship Id="rId6157" Target="https://www.winddle.com/public/redirect?url=/contacts/8002" TargetMode="External" Type="http://schemas.openxmlformats.org/officeDocument/2006/relationships/hyperlink"/><Relationship Id="rId6158" Target="https://www.winddle.com/public/redirect?url=/contacts/8014" TargetMode="External" Type="http://schemas.openxmlformats.org/officeDocument/2006/relationships/hyperlink"/><Relationship Id="rId6159" Target="https://www.winddle.com/public/redirect?url=/shipments/93996" TargetMode="External" Type="http://schemas.openxmlformats.org/officeDocument/2006/relationships/hyperlink"/><Relationship Id="rId616" Target="https://www.winddle.com/public/redirect?url=/shipments/94068" TargetMode="External" Type="http://schemas.openxmlformats.org/officeDocument/2006/relationships/hyperlink"/><Relationship Id="rId6160" Target="https://www.winddle.com/public/redirect?url=/contacts/8001" TargetMode="External" Type="http://schemas.openxmlformats.org/officeDocument/2006/relationships/hyperlink"/><Relationship Id="rId6161" Target="https://www.winddle.com/public/redirect?url=/contacts/8014" TargetMode="External" Type="http://schemas.openxmlformats.org/officeDocument/2006/relationships/hyperlink"/><Relationship Id="rId6162" Target="https://www.winddle.com/public/redirect?url=/shipments/91211" TargetMode="External" Type="http://schemas.openxmlformats.org/officeDocument/2006/relationships/hyperlink"/><Relationship Id="rId6163" Target="https://www.winddle.com/public/redirect?url=/contacts/8002" TargetMode="External" Type="http://schemas.openxmlformats.org/officeDocument/2006/relationships/hyperlink"/><Relationship Id="rId6164" Target="https://www.winddle.com/public/redirect?url=/contacts/8014" TargetMode="External" Type="http://schemas.openxmlformats.org/officeDocument/2006/relationships/hyperlink"/><Relationship Id="rId6165" Target="https://www.winddle.com/public/redirect?url=/shipments/94142" TargetMode="External" Type="http://schemas.openxmlformats.org/officeDocument/2006/relationships/hyperlink"/><Relationship Id="rId6166" Target="https://www.winddle.com/public/redirect?url=/contacts/8001" TargetMode="External" Type="http://schemas.openxmlformats.org/officeDocument/2006/relationships/hyperlink"/><Relationship Id="rId6167" Target="https://www.winddle.com/public/redirect?url=/contacts/8014" TargetMode="External" Type="http://schemas.openxmlformats.org/officeDocument/2006/relationships/hyperlink"/><Relationship Id="rId6168" Target="https://www.winddle.com/public/redirect?url=/shipments/90560" TargetMode="External" Type="http://schemas.openxmlformats.org/officeDocument/2006/relationships/hyperlink"/><Relationship Id="rId6169" Target="https://www.winddle.com/public/redirect?url=/contacts/8002" TargetMode="External" Type="http://schemas.openxmlformats.org/officeDocument/2006/relationships/hyperlink"/><Relationship Id="rId617" Target="https://www.winddle.com/public/redirect?url=/contacts/8002" TargetMode="External" Type="http://schemas.openxmlformats.org/officeDocument/2006/relationships/hyperlink"/><Relationship Id="rId6170" Target="https://www.winddle.com/public/redirect?url=/contacts/8014" TargetMode="External" Type="http://schemas.openxmlformats.org/officeDocument/2006/relationships/hyperlink"/><Relationship Id="rId6171" Target="https://www.winddle.com/public/redirect?url=/shipments/92942" TargetMode="External" Type="http://schemas.openxmlformats.org/officeDocument/2006/relationships/hyperlink"/><Relationship Id="rId6172" Target="https://www.winddle.com/public/redirect?url=/contacts/8002" TargetMode="External" Type="http://schemas.openxmlformats.org/officeDocument/2006/relationships/hyperlink"/><Relationship Id="rId6173" Target="https://www.winddle.com/public/redirect?url=/contacts/8014" TargetMode="External" Type="http://schemas.openxmlformats.org/officeDocument/2006/relationships/hyperlink"/><Relationship Id="rId6174" Target="https://www.winddle.com/public/redirect?url=/shipments/94168" TargetMode="External" Type="http://schemas.openxmlformats.org/officeDocument/2006/relationships/hyperlink"/><Relationship Id="rId6175" Target="https://www.winddle.com/public/redirect?url=/contacts/8002" TargetMode="External" Type="http://schemas.openxmlformats.org/officeDocument/2006/relationships/hyperlink"/><Relationship Id="rId6176" Target="https://www.winddle.com/public/redirect?url=/contacts/8014" TargetMode="External" Type="http://schemas.openxmlformats.org/officeDocument/2006/relationships/hyperlink"/><Relationship Id="rId6177" Target="https://www.winddle.com/public/redirect?url=/shipments/91328" TargetMode="External" Type="http://schemas.openxmlformats.org/officeDocument/2006/relationships/hyperlink"/><Relationship Id="rId6178" Target="https://www.winddle.com/public/redirect?url=/contacts/8001" TargetMode="External" Type="http://schemas.openxmlformats.org/officeDocument/2006/relationships/hyperlink"/><Relationship Id="rId6179" Target="https://www.winddle.com/public/redirect?url=/contacts/8014" TargetMode="External" Type="http://schemas.openxmlformats.org/officeDocument/2006/relationships/hyperlink"/><Relationship Id="rId618" Target="https://www.winddle.com/public/redirect?url=/contacts/8014" TargetMode="External" Type="http://schemas.openxmlformats.org/officeDocument/2006/relationships/hyperlink"/><Relationship Id="rId6180" Target="https://www.winddle.com/public/redirect?url=/shipments/93731" TargetMode="External" Type="http://schemas.openxmlformats.org/officeDocument/2006/relationships/hyperlink"/><Relationship Id="rId6181" Target="https://www.winddle.com/public/redirect?url=/contacts/8001" TargetMode="External" Type="http://schemas.openxmlformats.org/officeDocument/2006/relationships/hyperlink"/><Relationship Id="rId6182" Target="https://www.winddle.com/public/redirect?url=/contacts/8014" TargetMode="External" Type="http://schemas.openxmlformats.org/officeDocument/2006/relationships/hyperlink"/><Relationship Id="rId6183" Target="https://www.winddle.com/public/redirect?url=/shipments/93458" TargetMode="External" Type="http://schemas.openxmlformats.org/officeDocument/2006/relationships/hyperlink"/><Relationship Id="rId6184" Target="https://www.winddle.com/public/redirect?url=/contacts/8002" TargetMode="External" Type="http://schemas.openxmlformats.org/officeDocument/2006/relationships/hyperlink"/><Relationship Id="rId6185" Target="https://www.winddle.com/public/redirect?url=/contacts/8014" TargetMode="External" Type="http://schemas.openxmlformats.org/officeDocument/2006/relationships/hyperlink"/><Relationship Id="rId6186" Target="https://www.winddle.com/public/redirect?url=/shipments/91227" TargetMode="External" Type="http://schemas.openxmlformats.org/officeDocument/2006/relationships/hyperlink"/><Relationship Id="rId6187" Target="https://www.winddle.com/public/redirect?url=/contacts/8002" TargetMode="External" Type="http://schemas.openxmlformats.org/officeDocument/2006/relationships/hyperlink"/><Relationship Id="rId6188" Target="https://www.winddle.com/public/redirect?url=/contacts/8014" TargetMode="External" Type="http://schemas.openxmlformats.org/officeDocument/2006/relationships/hyperlink"/><Relationship Id="rId6189" Target="https://www.winddle.com/public/redirect?url=/shipments/94488" TargetMode="External" Type="http://schemas.openxmlformats.org/officeDocument/2006/relationships/hyperlink"/><Relationship Id="rId619" Target="https://www.winddle.com/public/redirect?url=/shipments/93931" TargetMode="External" Type="http://schemas.openxmlformats.org/officeDocument/2006/relationships/hyperlink"/><Relationship Id="rId6190" Target="https://www.winddle.com/public/redirect?url=/contacts/8002" TargetMode="External" Type="http://schemas.openxmlformats.org/officeDocument/2006/relationships/hyperlink"/><Relationship Id="rId6191" Target="https://www.winddle.com/public/redirect?url=/contacts/8014" TargetMode="External" Type="http://schemas.openxmlformats.org/officeDocument/2006/relationships/hyperlink"/><Relationship Id="rId6192" Target="https://www.winddle.com/public/redirect?url=/shipments/93373" TargetMode="External" Type="http://schemas.openxmlformats.org/officeDocument/2006/relationships/hyperlink"/><Relationship Id="rId6193" Target="https://www.winddle.com/public/redirect?url=/contacts/8002" TargetMode="External" Type="http://schemas.openxmlformats.org/officeDocument/2006/relationships/hyperlink"/><Relationship Id="rId6194" Target="https://www.winddle.com/public/redirect?url=/contacts/8014" TargetMode="External" Type="http://schemas.openxmlformats.org/officeDocument/2006/relationships/hyperlink"/><Relationship Id="rId6195" Target="https://www.winddle.com/public/redirect?url=/shipments/93623" TargetMode="External" Type="http://schemas.openxmlformats.org/officeDocument/2006/relationships/hyperlink"/><Relationship Id="rId6196" Target="https://www.winddle.com/public/redirect?url=/contacts/8002" TargetMode="External" Type="http://schemas.openxmlformats.org/officeDocument/2006/relationships/hyperlink"/><Relationship Id="rId6197" Target="https://www.winddle.com/public/redirect?url=/contacts/8014" TargetMode="External" Type="http://schemas.openxmlformats.org/officeDocument/2006/relationships/hyperlink"/><Relationship Id="rId6198" Target="https://www.winddle.com/public/redirect?url=/shipments/93359" TargetMode="External" Type="http://schemas.openxmlformats.org/officeDocument/2006/relationships/hyperlink"/><Relationship Id="rId6199" Target="https://www.winddle.com/public/redirect?url=/contacts/8001" TargetMode="External" Type="http://schemas.openxmlformats.org/officeDocument/2006/relationships/hyperlink"/><Relationship Id="rId62" Target="https://www.winddle.com/public/redirect?url=/contacts/8001" TargetMode="External" Type="http://schemas.openxmlformats.org/officeDocument/2006/relationships/hyperlink"/><Relationship Id="rId620" Target="https://www.winddle.com/public/redirect?url=/contacts/8001" TargetMode="External" Type="http://schemas.openxmlformats.org/officeDocument/2006/relationships/hyperlink"/><Relationship Id="rId6200" Target="https://www.winddle.com/public/redirect?url=/contacts/8014" TargetMode="External" Type="http://schemas.openxmlformats.org/officeDocument/2006/relationships/hyperlink"/><Relationship Id="rId6201" Target="https://www.winddle.com/public/redirect?url=/shipments/92192" TargetMode="External" Type="http://schemas.openxmlformats.org/officeDocument/2006/relationships/hyperlink"/><Relationship Id="rId6202" Target="https://www.winddle.com/public/redirect?url=/contacts/8001" TargetMode="External" Type="http://schemas.openxmlformats.org/officeDocument/2006/relationships/hyperlink"/><Relationship Id="rId6203" Target="https://www.winddle.com/public/redirect?url=/contacts/8014" TargetMode="External" Type="http://schemas.openxmlformats.org/officeDocument/2006/relationships/hyperlink"/><Relationship Id="rId6204" Target="https://www.winddle.com/public/redirect?url=/shipments/91473" TargetMode="External" Type="http://schemas.openxmlformats.org/officeDocument/2006/relationships/hyperlink"/><Relationship Id="rId6205" Target="https://www.winddle.com/public/redirect?url=/contacts/8001" TargetMode="External" Type="http://schemas.openxmlformats.org/officeDocument/2006/relationships/hyperlink"/><Relationship Id="rId6206" Target="https://www.winddle.com/public/redirect?url=/contacts/8014" TargetMode="External" Type="http://schemas.openxmlformats.org/officeDocument/2006/relationships/hyperlink"/><Relationship Id="rId6207" Target="https://www.winddle.com/public/redirect?url=/shipments/93225" TargetMode="External" Type="http://schemas.openxmlformats.org/officeDocument/2006/relationships/hyperlink"/><Relationship Id="rId6208" Target="https://www.winddle.com/public/redirect?url=/contacts/8001" TargetMode="External" Type="http://schemas.openxmlformats.org/officeDocument/2006/relationships/hyperlink"/><Relationship Id="rId6209" Target="https://www.winddle.com/public/redirect?url=/contacts/8014" TargetMode="External" Type="http://schemas.openxmlformats.org/officeDocument/2006/relationships/hyperlink"/><Relationship Id="rId621" Target="https://www.winddle.com/public/redirect?url=/contacts/8015" TargetMode="External" Type="http://schemas.openxmlformats.org/officeDocument/2006/relationships/hyperlink"/><Relationship Id="rId6210" Target="https://www.winddle.com/public/redirect?url=/shipments/94363" TargetMode="External" Type="http://schemas.openxmlformats.org/officeDocument/2006/relationships/hyperlink"/><Relationship Id="rId6211" Target="https://www.winddle.com/public/redirect?url=/contacts/8002" TargetMode="External" Type="http://schemas.openxmlformats.org/officeDocument/2006/relationships/hyperlink"/><Relationship Id="rId6212" Target="https://www.winddle.com/public/redirect?url=/contacts/8014" TargetMode="External" Type="http://schemas.openxmlformats.org/officeDocument/2006/relationships/hyperlink"/><Relationship Id="rId6213" Target="https://www.winddle.com/public/redirect?url=/shipments/94362" TargetMode="External" Type="http://schemas.openxmlformats.org/officeDocument/2006/relationships/hyperlink"/><Relationship Id="rId6214" Target="https://www.winddle.com/public/redirect?url=/contacts/8002" TargetMode="External" Type="http://schemas.openxmlformats.org/officeDocument/2006/relationships/hyperlink"/><Relationship Id="rId6215" Target="https://www.winddle.com/public/redirect?url=/contacts/8014" TargetMode="External" Type="http://schemas.openxmlformats.org/officeDocument/2006/relationships/hyperlink"/><Relationship Id="rId6216" Target="https://www.winddle.com/public/redirect?url=/shipments/94460" TargetMode="External" Type="http://schemas.openxmlformats.org/officeDocument/2006/relationships/hyperlink"/><Relationship Id="rId6217" Target="https://www.winddle.com/public/redirect?url=/contacts/8002" TargetMode="External" Type="http://schemas.openxmlformats.org/officeDocument/2006/relationships/hyperlink"/><Relationship Id="rId6218" Target="https://www.winddle.com/public/redirect?url=/contacts/8014" TargetMode="External" Type="http://schemas.openxmlformats.org/officeDocument/2006/relationships/hyperlink"/><Relationship Id="rId6219" Target="https://www.winddle.com/public/redirect?url=/shipments/93598" TargetMode="External" Type="http://schemas.openxmlformats.org/officeDocument/2006/relationships/hyperlink"/><Relationship Id="rId622" Target="https://www.winddle.com/public/redirect?url=/shipments/92692" TargetMode="External" Type="http://schemas.openxmlformats.org/officeDocument/2006/relationships/hyperlink"/><Relationship Id="rId6220" Target="https://www.winddle.com/public/redirect?url=/contacts/8002" TargetMode="External" Type="http://schemas.openxmlformats.org/officeDocument/2006/relationships/hyperlink"/><Relationship Id="rId6221" Target="https://www.winddle.com/public/redirect?url=/contacts/8014" TargetMode="External" Type="http://schemas.openxmlformats.org/officeDocument/2006/relationships/hyperlink"/><Relationship Id="rId6222" Target="https://www.winddle.com/public/redirect?url=/shipments/90965" TargetMode="External" Type="http://schemas.openxmlformats.org/officeDocument/2006/relationships/hyperlink"/><Relationship Id="rId6223" Target="https://www.winddle.com/public/redirect?url=/contacts/8002" TargetMode="External" Type="http://schemas.openxmlformats.org/officeDocument/2006/relationships/hyperlink"/><Relationship Id="rId6224" Target="https://www.winddle.com/public/redirect?url=/contacts/8014" TargetMode="External" Type="http://schemas.openxmlformats.org/officeDocument/2006/relationships/hyperlink"/><Relationship Id="rId6225" Target="https://www.winddle.com/public/redirect?url=/shipments/93987" TargetMode="External" Type="http://schemas.openxmlformats.org/officeDocument/2006/relationships/hyperlink"/><Relationship Id="rId6226" Target="https://www.winddle.com/public/redirect?url=/contacts/8002" TargetMode="External" Type="http://schemas.openxmlformats.org/officeDocument/2006/relationships/hyperlink"/><Relationship Id="rId6227" Target="https://www.winddle.com/public/redirect?url=/contacts/8014" TargetMode="External" Type="http://schemas.openxmlformats.org/officeDocument/2006/relationships/hyperlink"/><Relationship Id="rId6228" Target="https://www.winddle.com/public/redirect?url=/shipments/92476" TargetMode="External" Type="http://schemas.openxmlformats.org/officeDocument/2006/relationships/hyperlink"/><Relationship Id="rId6229" Target="https://www.winddle.com/public/redirect?url=/contacts/8001" TargetMode="External" Type="http://schemas.openxmlformats.org/officeDocument/2006/relationships/hyperlink"/><Relationship Id="rId623" Target="https://www.winddle.com/public/redirect?url=/contacts/8001" TargetMode="External" Type="http://schemas.openxmlformats.org/officeDocument/2006/relationships/hyperlink"/><Relationship Id="rId6230" Target="https://www.winddle.com/public/redirect?url=/contacts/8014" TargetMode="External" Type="http://schemas.openxmlformats.org/officeDocument/2006/relationships/hyperlink"/><Relationship Id="rId6231" Target="https://www.winddle.com/public/redirect?url=/shipments/93346" TargetMode="External" Type="http://schemas.openxmlformats.org/officeDocument/2006/relationships/hyperlink"/><Relationship Id="rId6232" Target="https://www.winddle.com/public/redirect?url=/contacts/8002" TargetMode="External" Type="http://schemas.openxmlformats.org/officeDocument/2006/relationships/hyperlink"/><Relationship Id="rId6233" Target="https://www.winddle.com/public/redirect?url=/contacts/8014" TargetMode="External" Type="http://schemas.openxmlformats.org/officeDocument/2006/relationships/hyperlink"/><Relationship Id="rId6234" Target="https://www.winddle.com/public/redirect?url=/shipments/93940" TargetMode="External" Type="http://schemas.openxmlformats.org/officeDocument/2006/relationships/hyperlink"/><Relationship Id="rId6235" Target="https://www.winddle.com/public/redirect?url=/contacts/8001" TargetMode="External" Type="http://schemas.openxmlformats.org/officeDocument/2006/relationships/hyperlink"/><Relationship Id="rId6236" Target="https://www.winddle.com/public/redirect?url=/contacts/8014" TargetMode="External" Type="http://schemas.openxmlformats.org/officeDocument/2006/relationships/hyperlink"/><Relationship Id="rId6237" Target="https://www.winddle.com/public/redirect?url=/shipments/89307" TargetMode="External" Type="http://schemas.openxmlformats.org/officeDocument/2006/relationships/hyperlink"/><Relationship Id="rId6238" Target="https://www.winddle.com/public/redirect?url=/contacts/8001" TargetMode="External" Type="http://schemas.openxmlformats.org/officeDocument/2006/relationships/hyperlink"/><Relationship Id="rId6239" Target="https://www.winddle.com/public/redirect?url=/contacts/8015" TargetMode="External" Type="http://schemas.openxmlformats.org/officeDocument/2006/relationships/hyperlink"/><Relationship Id="rId624" Target="https://www.winddle.com/public/redirect?url=/contacts/8015" TargetMode="External" Type="http://schemas.openxmlformats.org/officeDocument/2006/relationships/hyperlink"/><Relationship Id="rId6240" Target="https://www.winddle.com/public/redirect?url=/shipments/91597" TargetMode="External" Type="http://schemas.openxmlformats.org/officeDocument/2006/relationships/hyperlink"/><Relationship Id="rId6241" Target="https://www.winddle.com/public/redirect?url=/contacts/8001" TargetMode="External" Type="http://schemas.openxmlformats.org/officeDocument/2006/relationships/hyperlink"/><Relationship Id="rId6242" Target="https://www.winddle.com/public/redirect?url=/contacts/8015" TargetMode="External" Type="http://schemas.openxmlformats.org/officeDocument/2006/relationships/hyperlink"/><Relationship Id="rId6243" Target="https://www.winddle.com/public/redirect?url=/shipments/92774" TargetMode="External" Type="http://schemas.openxmlformats.org/officeDocument/2006/relationships/hyperlink"/><Relationship Id="rId6244" Target="https://www.winddle.com/public/redirect?url=/contacts/8001" TargetMode="External" Type="http://schemas.openxmlformats.org/officeDocument/2006/relationships/hyperlink"/><Relationship Id="rId6245" Target="https://www.winddle.com/public/redirect?url=/contacts/8015" TargetMode="External" Type="http://schemas.openxmlformats.org/officeDocument/2006/relationships/hyperlink"/><Relationship Id="rId6246" Target="https://www.winddle.com/public/redirect?url=/shipments/92860" TargetMode="External" Type="http://schemas.openxmlformats.org/officeDocument/2006/relationships/hyperlink"/><Relationship Id="rId6247" Target="https://www.winddle.com/public/redirect?url=/contacts/8001" TargetMode="External" Type="http://schemas.openxmlformats.org/officeDocument/2006/relationships/hyperlink"/><Relationship Id="rId6248" Target="https://www.winddle.com/public/redirect?url=/contacts/8015" TargetMode="External" Type="http://schemas.openxmlformats.org/officeDocument/2006/relationships/hyperlink"/><Relationship Id="rId6249" Target="https://www.winddle.com/public/redirect?url=/shipments/94244" TargetMode="External" Type="http://schemas.openxmlformats.org/officeDocument/2006/relationships/hyperlink"/><Relationship Id="rId625" Target="https://www.winddle.com/public/redirect?url=/shipments/93037" TargetMode="External" Type="http://schemas.openxmlformats.org/officeDocument/2006/relationships/hyperlink"/><Relationship Id="rId6250" Target="https://www.winddle.com/public/redirect?url=/contacts/8001" TargetMode="External" Type="http://schemas.openxmlformats.org/officeDocument/2006/relationships/hyperlink"/><Relationship Id="rId6251" Target="https://www.winddle.com/public/redirect?url=/contacts/8015" TargetMode="External" Type="http://schemas.openxmlformats.org/officeDocument/2006/relationships/hyperlink"/><Relationship Id="rId6252" Target="https://www.winddle.com/public/redirect?url=/shipments/90952" TargetMode="External" Type="http://schemas.openxmlformats.org/officeDocument/2006/relationships/hyperlink"/><Relationship Id="rId6253" Target="https://www.winddle.com/public/redirect?url=/contacts/8002" TargetMode="External" Type="http://schemas.openxmlformats.org/officeDocument/2006/relationships/hyperlink"/><Relationship Id="rId6254" Target="https://www.winddle.com/public/redirect?url=/contacts/8014" TargetMode="External" Type="http://schemas.openxmlformats.org/officeDocument/2006/relationships/hyperlink"/><Relationship Id="rId6255" Target="https://www.winddle.com/public/redirect?url=/shipments/93622" TargetMode="External" Type="http://schemas.openxmlformats.org/officeDocument/2006/relationships/hyperlink"/><Relationship Id="rId6256" Target="https://www.winddle.com/public/redirect?url=/contacts/8002" TargetMode="External" Type="http://schemas.openxmlformats.org/officeDocument/2006/relationships/hyperlink"/><Relationship Id="rId6257" Target="https://www.winddle.com/public/redirect?url=/contacts/8014" TargetMode="External" Type="http://schemas.openxmlformats.org/officeDocument/2006/relationships/hyperlink"/><Relationship Id="rId6258" Target="https://www.winddle.com/public/redirect?url=/shipments/92568" TargetMode="External" Type="http://schemas.openxmlformats.org/officeDocument/2006/relationships/hyperlink"/><Relationship Id="rId6259" Target="https://www.winddle.com/public/redirect?url=/contacts/8002" TargetMode="External" Type="http://schemas.openxmlformats.org/officeDocument/2006/relationships/hyperlink"/><Relationship Id="rId626" Target="https://www.winddle.com/public/redirect?url=/contacts/8001" TargetMode="External" Type="http://schemas.openxmlformats.org/officeDocument/2006/relationships/hyperlink"/><Relationship Id="rId6260" Target="https://www.winddle.com/public/redirect?url=/contacts/8014" TargetMode="External" Type="http://schemas.openxmlformats.org/officeDocument/2006/relationships/hyperlink"/><Relationship Id="rId6261" Target="https://www.winddle.com/public/redirect?url=/shipments/93873" TargetMode="External" Type="http://schemas.openxmlformats.org/officeDocument/2006/relationships/hyperlink"/><Relationship Id="rId6262" Target="https://www.winddle.com/public/redirect?url=/contacts/8002" TargetMode="External" Type="http://schemas.openxmlformats.org/officeDocument/2006/relationships/hyperlink"/><Relationship Id="rId6263" Target="https://www.winddle.com/public/redirect?url=/contacts/8014" TargetMode="External" Type="http://schemas.openxmlformats.org/officeDocument/2006/relationships/hyperlink"/><Relationship Id="rId6264" Target="https://www.winddle.com/public/redirect?url=/shipments/91731" TargetMode="External" Type="http://schemas.openxmlformats.org/officeDocument/2006/relationships/hyperlink"/><Relationship Id="rId6265" Target="https://www.winddle.com/public/redirect?url=/contacts/8002" TargetMode="External" Type="http://schemas.openxmlformats.org/officeDocument/2006/relationships/hyperlink"/><Relationship Id="rId6266" Target="https://www.winddle.com/public/redirect?url=/contacts/8014" TargetMode="External" Type="http://schemas.openxmlformats.org/officeDocument/2006/relationships/hyperlink"/><Relationship Id="rId6267" Target="https://www.winddle.com/public/redirect?url=/shipments/91387" TargetMode="External" Type="http://schemas.openxmlformats.org/officeDocument/2006/relationships/hyperlink"/><Relationship Id="rId6268" Target="https://www.winddle.com/public/redirect?url=/contacts/8001" TargetMode="External" Type="http://schemas.openxmlformats.org/officeDocument/2006/relationships/hyperlink"/><Relationship Id="rId6269" Target="https://www.winddle.com/public/redirect?url=/contacts/8014" TargetMode="External" Type="http://schemas.openxmlformats.org/officeDocument/2006/relationships/hyperlink"/><Relationship Id="rId627" Target="https://www.winddle.com/public/redirect?url=/contacts/8014" TargetMode="External" Type="http://schemas.openxmlformats.org/officeDocument/2006/relationships/hyperlink"/><Relationship Id="rId6270" Target="https://www.winddle.com/public/redirect?url=/shipments/93614" TargetMode="External" Type="http://schemas.openxmlformats.org/officeDocument/2006/relationships/hyperlink"/><Relationship Id="rId6271" Target="https://www.winddle.com/public/redirect?url=/contacts/8002" TargetMode="External" Type="http://schemas.openxmlformats.org/officeDocument/2006/relationships/hyperlink"/><Relationship Id="rId6272" Target="https://www.winddle.com/public/redirect?url=/contacts/8014" TargetMode="External" Type="http://schemas.openxmlformats.org/officeDocument/2006/relationships/hyperlink"/><Relationship Id="rId6273" Target="https://www.winddle.com/public/redirect?url=/shipments/94037" TargetMode="External" Type="http://schemas.openxmlformats.org/officeDocument/2006/relationships/hyperlink"/><Relationship Id="rId6274" Target="https://www.winddle.com/public/redirect?url=/contacts/8001" TargetMode="External" Type="http://schemas.openxmlformats.org/officeDocument/2006/relationships/hyperlink"/><Relationship Id="rId6275" Target="https://www.winddle.com/public/redirect?url=/contacts/8014" TargetMode="External" Type="http://schemas.openxmlformats.org/officeDocument/2006/relationships/hyperlink"/><Relationship Id="rId6276" Target="https://www.winddle.com/public/redirect?url=/shipments/91309" TargetMode="External" Type="http://schemas.openxmlformats.org/officeDocument/2006/relationships/hyperlink"/><Relationship Id="rId6277" Target="https://www.winddle.com/public/redirect?url=/contacts/8001" TargetMode="External" Type="http://schemas.openxmlformats.org/officeDocument/2006/relationships/hyperlink"/><Relationship Id="rId6278" Target="https://www.winddle.com/public/redirect?url=/contacts/8015" TargetMode="External" Type="http://schemas.openxmlformats.org/officeDocument/2006/relationships/hyperlink"/><Relationship Id="rId6279" Target="https://www.winddle.com/public/redirect?url=/shipments/92409" TargetMode="External" Type="http://schemas.openxmlformats.org/officeDocument/2006/relationships/hyperlink"/><Relationship Id="rId628" Target="https://www.winddle.com/public/redirect?url=/shipments/92696" TargetMode="External" Type="http://schemas.openxmlformats.org/officeDocument/2006/relationships/hyperlink"/><Relationship Id="rId6280" Target="https://www.winddle.com/public/redirect?url=/contacts/8002" TargetMode="External" Type="http://schemas.openxmlformats.org/officeDocument/2006/relationships/hyperlink"/><Relationship Id="rId6281" Target="https://www.winddle.com/public/redirect?url=/contacts/8014" TargetMode="External" Type="http://schemas.openxmlformats.org/officeDocument/2006/relationships/hyperlink"/><Relationship Id="rId6282" Target="https://www.winddle.com/public/redirect?url=/shipments/92625" TargetMode="External" Type="http://schemas.openxmlformats.org/officeDocument/2006/relationships/hyperlink"/><Relationship Id="rId6283" Target="https://www.winddle.com/public/redirect?url=/contacts/8001" TargetMode="External" Type="http://schemas.openxmlformats.org/officeDocument/2006/relationships/hyperlink"/><Relationship Id="rId6284" Target="https://www.winddle.com/public/redirect?url=/contacts/8014" TargetMode="External" Type="http://schemas.openxmlformats.org/officeDocument/2006/relationships/hyperlink"/><Relationship Id="rId6285" Target="https://www.winddle.com/public/redirect?url=/shipments/92836" TargetMode="External" Type="http://schemas.openxmlformats.org/officeDocument/2006/relationships/hyperlink"/><Relationship Id="rId6286" Target="https://www.winddle.com/public/redirect?url=/contacts/8001" TargetMode="External" Type="http://schemas.openxmlformats.org/officeDocument/2006/relationships/hyperlink"/><Relationship Id="rId6287" Target="https://www.winddle.com/public/redirect?url=/contacts/8014" TargetMode="External" Type="http://schemas.openxmlformats.org/officeDocument/2006/relationships/hyperlink"/><Relationship Id="rId6288" Target="https://www.winddle.com/public/redirect?url=/shipments/90757" TargetMode="External" Type="http://schemas.openxmlformats.org/officeDocument/2006/relationships/hyperlink"/><Relationship Id="rId6289" Target="https://www.winddle.com/public/redirect?url=/contacts/8002" TargetMode="External" Type="http://schemas.openxmlformats.org/officeDocument/2006/relationships/hyperlink"/><Relationship Id="rId629" Target="https://www.winddle.com/public/redirect?url=/contacts/8001" TargetMode="External" Type="http://schemas.openxmlformats.org/officeDocument/2006/relationships/hyperlink"/><Relationship Id="rId6290" Target="https://www.winddle.com/public/redirect?url=/contacts/8014" TargetMode="External" Type="http://schemas.openxmlformats.org/officeDocument/2006/relationships/hyperlink"/><Relationship Id="rId6291" Target="https://www.winddle.com/public/redirect?url=/shipments/93637" TargetMode="External" Type="http://schemas.openxmlformats.org/officeDocument/2006/relationships/hyperlink"/><Relationship Id="rId6292" Target="https://www.winddle.com/public/redirect?url=/contacts/8002" TargetMode="External" Type="http://schemas.openxmlformats.org/officeDocument/2006/relationships/hyperlink"/><Relationship Id="rId6293" Target="https://www.winddle.com/public/redirect?url=/contacts/8014" TargetMode="External" Type="http://schemas.openxmlformats.org/officeDocument/2006/relationships/hyperlink"/><Relationship Id="rId6294" Target="https://www.winddle.com/public/redirect?url=/shipments/90727" TargetMode="External" Type="http://schemas.openxmlformats.org/officeDocument/2006/relationships/hyperlink"/><Relationship Id="rId6295" Target="https://www.winddle.com/public/redirect?url=/contacts/8002" TargetMode="External" Type="http://schemas.openxmlformats.org/officeDocument/2006/relationships/hyperlink"/><Relationship Id="rId6296" Target="https://www.winddle.com/public/redirect?url=/contacts/8014" TargetMode="External" Type="http://schemas.openxmlformats.org/officeDocument/2006/relationships/hyperlink"/><Relationship Id="rId6297" Target="https://www.winddle.com/public/redirect?url=/shipments/91139" TargetMode="External" Type="http://schemas.openxmlformats.org/officeDocument/2006/relationships/hyperlink"/><Relationship Id="rId6298" Target="https://www.winddle.com/public/redirect?url=/contacts/8001" TargetMode="External" Type="http://schemas.openxmlformats.org/officeDocument/2006/relationships/hyperlink"/><Relationship Id="rId6299" Target="https://www.winddle.com/public/redirect?url=/contacts/8014" TargetMode="External" Type="http://schemas.openxmlformats.org/officeDocument/2006/relationships/hyperlink"/><Relationship Id="rId63" Target="https://www.winddle.com/public/redirect?url=/contacts/8014" TargetMode="External" Type="http://schemas.openxmlformats.org/officeDocument/2006/relationships/hyperlink"/><Relationship Id="rId630" Target="https://www.winddle.com/public/redirect?url=/contacts/8015" TargetMode="External" Type="http://schemas.openxmlformats.org/officeDocument/2006/relationships/hyperlink"/><Relationship Id="rId6300" Target="https://www.winddle.com/public/redirect?url=/shipments/90098" TargetMode="External" Type="http://schemas.openxmlformats.org/officeDocument/2006/relationships/hyperlink"/><Relationship Id="rId6301" Target="https://www.winddle.com/public/redirect?url=/contacts/8001" TargetMode="External" Type="http://schemas.openxmlformats.org/officeDocument/2006/relationships/hyperlink"/><Relationship Id="rId6302" Target="https://www.winddle.com/public/redirect?url=/contacts/8015" TargetMode="External" Type="http://schemas.openxmlformats.org/officeDocument/2006/relationships/hyperlink"/><Relationship Id="rId6303" Target="https://www.winddle.com/public/redirect?url=/shipments/91385" TargetMode="External" Type="http://schemas.openxmlformats.org/officeDocument/2006/relationships/hyperlink"/><Relationship Id="rId6304" Target="https://www.winddle.com/public/redirect?url=/contacts/8001" TargetMode="External" Type="http://schemas.openxmlformats.org/officeDocument/2006/relationships/hyperlink"/><Relationship Id="rId6305" Target="https://www.winddle.com/public/redirect?url=/contacts/8014" TargetMode="External" Type="http://schemas.openxmlformats.org/officeDocument/2006/relationships/hyperlink"/><Relationship Id="rId6306" Target="https://www.winddle.com/public/redirect?url=/shipments/92571" TargetMode="External" Type="http://schemas.openxmlformats.org/officeDocument/2006/relationships/hyperlink"/><Relationship Id="rId6307" Target="https://www.winddle.com/public/redirect?url=/contacts/8002" TargetMode="External" Type="http://schemas.openxmlformats.org/officeDocument/2006/relationships/hyperlink"/><Relationship Id="rId6308" Target="https://www.winddle.com/public/redirect?url=/contacts/8014" TargetMode="External" Type="http://schemas.openxmlformats.org/officeDocument/2006/relationships/hyperlink"/><Relationship Id="rId6309" Target="https://www.winddle.com/public/redirect?url=/shipments/93984" TargetMode="External" Type="http://schemas.openxmlformats.org/officeDocument/2006/relationships/hyperlink"/><Relationship Id="rId631" Target="https://www.winddle.com/public/redirect?url=/shipments/91592" TargetMode="External" Type="http://schemas.openxmlformats.org/officeDocument/2006/relationships/hyperlink"/><Relationship Id="rId6310" Target="https://www.winddle.com/public/redirect?url=/contacts/8002" TargetMode="External" Type="http://schemas.openxmlformats.org/officeDocument/2006/relationships/hyperlink"/><Relationship Id="rId6311" Target="https://www.winddle.com/public/redirect?url=/contacts/8014" TargetMode="External" Type="http://schemas.openxmlformats.org/officeDocument/2006/relationships/hyperlink"/><Relationship Id="rId6312" Target="https://www.winddle.com/public/redirect?url=/shipments/94223" TargetMode="External" Type="http://schemas.openxmlformats.org/officeDocument/2006/relationships/hyperlink"/><Relationship Id="rId6313" Target="https://www.winddle.com/public/redirect?url=/contacts/8002" TargetMode="External" Type="http://schemas.openxmlformats.org/officeDocument/2006/relationships/hyperlink"/><Relationship Id="rId6314" Target="https://www.winddle.com/public/redirect?url=/contacts/8014" TargetMode="External" Type="http://schemas.openxmlformats.org/officeDocument/2006/relationships/hyperlink"/><Relationship Id="rId6315" Target="https://www.winddle.com/public/redirect?url=/shipments/93643" TargetMode="External" Type="http://schemas.openxmlformats.org/officeDocument/2006/relationships/hyperlink"/><Relationship Id="rId6316" Target="https://www.winddle.com/public/redirect?url=/contacts/8002" TargetMode="External" Type="http://schemas.openxmlformats.org/officeDocument/2006/relationships/hyperlink"/><Relationship Id="rId6317" Target="https://www.winddle.com/public/redirect?url=/contacts/8014" TargetMode="External" Type="http://schemas.openxmlformats.org/officeDocument/2006/relationships/hyperlink"/><Relationship Id="rId6318" Target="https://www.winddle.com/public/redirect?url=/shipments/93539" TargetMode="External" Type="http://schemas.openxmlformats.org/officeDocument/2006/relationships/hyperlink"/><Relationship Id="rId6319" Target="https://www.winddle.com/public/redirect?url=/contacts/8002" TargetMode="External" Type="http://schemas.openxmlformats.org/officeDocument/2006/relationships/hyperlink"/><Relationship Id="rId632" Target="https://www.winddle.com/public/redirect?url=/contacts/8001" TargetMode="External" Type="http://schemas.openxmlformats.org/officeDocument/2006/relationships/hyperlink"/><Relationship Id="rId6320" Target="https://www.winddle.com/public/redirect?url=/contacts/8014" TargetMode="External" Type="http://schemas.openxmlformats.org/officeDocument/2006/relationships/hyperlink"/><Relationship Id="rId6321" Target="https://www.winddle.com/public/redirect?url=/shipments/93409" TargetMode="External" Type="http://schemas.openxmlformats.org/officeDocument/2006/relationships/hyperlink"/><Relationship Id="rId6322" Target="https://www.winddle.com/public/redirect?url=/contacts/8002" TargetMode="External" Type="http://schemas.openxmlformats.org/officeDocument/2006/relationships/hyperlink"/><Relationship Id="rId6323" Target="https://www.winddle.com/public/redirect?url=/contacts/8014" TargetMode="External" Type="http://schemas.openxmlformats.org/officeDocument/2006/relationships/hyperlink"/><Relationship Id="rId6324" Target="https://www.winddle.com/public/redirect?url=/shipments/90653" TargetMode="External" Type="http://schemas.openxmlformats.org/officeDocument/2006/relationships/hyperlink"/><Relationship Id="rId6325" Target="https://www.winddle.com/public/redirect?url=/contacts/8001" TargetMode="External" Type="http://schemas.openxmlformats.org/officeDocument/2006/relationships/hyperlink"/><Relationship Id="rId6326" Target="https://www.winddle.com/public/redirect?url=/contacts/8015" TargetMode="External" Type="http://schemas.openxmlformats.org/officeDocument/2006/relationships/hyperlink"/><Relationship Id="rId6327" Target="https://www.winddle.com/public/redirect?url=/shipments/89968" TargetMode="External" Type="http://schemas.openxmlformats.org/officeDocument/2006/relationships/hyperlink"/><Relationship Id="rId6328" Target="https://www.winddle.com/public/redirect?url=/contacts/8001" TargetMode="External" Type="http://schemas.openxmlformats.org/officeDocument/2006/relationships/hyperlink"/><Relationship Id="rId6329" Target="https://www.winddle.com/public/redirect?url=/contacts/8015" TargetMode="External" Type="http://schemas.openxmlformats.org/officeDocument/2006/relationships/hyperlink"/><Relationship Id="rId633" Target="https://www.winddle.com/public/redirect?url=/contacts/8015" TargetMode="External" Type="http://schemas.openxmlformats.org/officeDocument/2006/relationships/hyperlink"/><Relationship Id="rId6330" Target="https://www.winddle.com/public/redirect?url=/shipments/92226" TargetMode="External" Type="http://schemas.openxmlformats.org/officeDocument/2006/relationships/hyperlink"/><Relationship Id="rId6331" Target="https://www.winddle.com/public/redirect?url=/contacts/8001" TargetMode="External" Type="http://schemas.openxmlformats.org/officeDocument/2006/relationships/hyperlink"/><Relationship Id="rId6332" Target="https://www.winddle.com/public/redirect?url=/contacts/8015" TargetMode="External" Type="http://schemas.openxmlformats.org/officeDocument/2006/relationships/hyperlink"/><Relationship Id="rId6333" Target="https://www.winddle.com/public/redirect?url=/shipments/92370" TargetMode="External" Type="http://schemas.openxmlformats.org/officeDocument/2006/relationships/hyperlink"/><Relationship Id="rId6334" Target="https://www.winddle.com/public/redirect?url=/contacts/8002" TargetMode="External" Type="http://schemas.openxmlformats.org/officeDocument/2006/relationships/hyperlink"/><Relationship Id="rId6335" Target="https://www.winddle.com/public/redirect?url=/contacts/8014" TargetMode="External" Type="http://schemas.openxmlformats.org/officeDocument/2006/relationships/hyperlink"/><Relationship Id="rId6336" Target="https://www.winddle.com/public/redirect?url=/shipments/91439" TargetMode="External" Type="http://schemas.openxmlformats.org/officeDocument/2006/relationships/hyperlink"/><Relationship Id="rId6337" Target="https://www.winddle.com/public/redirect?url=/contacts/8002" TargetMode="External" Type="http://schemas.openxmlformats.org/officeDocument/2006/relationships/hyperlink"/><Relationship Id="rId6338" Target="https://www.winddle.com/public/redirect?url=/contacts/8014" TargetMode="External" Type="http://schemas.openxmlformats.org/officeDocument/2006/relationships/hyperlink"/><Relationship Id="rId6339" Target="https://www.winddle.com/public/redirect?url=/shipments/92508" TargetMode="External" Type="http://schemas.openxmlformats.org/officeDocument/2006/relationships/hyperlink"/><Relationship Id="rId634" Target="https://www.winddle.com/public/redirect?url=/shipments/92399" TargetMode="External" Type="http://schemas.openxmlformats.org/officeDocument/2006/relationships/hyperlink"/><Relationship Id="rId6340" Target="https://www.winddle.com/public/redirect?url=/contacts/8001" TargetMode="External" Type="http://schemas.openxmlformats.org/officeDocument/2006/relationships/hyperlink"/><Relationship Id="rId6341" Target="https://www.winddle.com/public/redirect?url=/contacts/8014" TargetMode="External" Type="http://schemas.openxmlformats.org/officeDocument/2006/relationships/hyperlink"/><Relationship Id="rId6342" Target="https://www.winddle.com/public/redirect?url=/shipments/89233" TargetMode="External" Type="http://schemas.openxmlformats.org/officeDocument/2006/relationships/hyperlink"/><Relationship Id="rId6343" Target="https://www.winddle.com/public/redirect?url=/contacts/8001" TargetMode="External" Type="http://schemas.openxmlformats.org/officeDocument/2006/relationships/hyperlink"/><Relationship Id="rId6344" Target="https://www.winddle.com/public/redirect?url=/contacts/8015" TargetMode="External" Type="http://schemas.openxmlformats.org/officeDocument/2006/relationships/hyperlink"/><Relationship Id="rId6345" Target="https://www.winddle.com/public/redirect?url=/shipments/91236" TargetMode="External" Type="http://schemas.openxmlformats.org/officeDocument/2006/relationships/hyperlink"/><Relationship Id="rId6346" Target="https://www.winddle.com/public/redirect?url=/contacts/8002" TargetMode="External" Type="http://schemas.openxmlformats.org/officeDocument/2006/relationships/hyperlink"/><Relationship Id="rId6347" Target="https://www.winddle.com/public/redirect?url=/contacts/8014" TargetMode="External" Type="http://schemas.openxmlformats.org/officeDocument/2006/relationships/hyperlink"/><Relationship Id="rId6348" Target="https://www.winddle.com/public/redirect?url=/shipments/90546" TargetMode="External" Type="http://schemas.openxmlformats.org/officeDocument/2006/relationships/hyperlink"/><Relationship Id="rId6349" Target="https://www.winddle.com/public/redirect?url=/contacts/8002" TargetMode="External" Type="http://schemas.openxmlformats.org/officeDocument/2006/relationships/hyperlink"/><Relationship Id="rId635" Target="https://www.winddle.com/public/redirect?url=/contacts/8001" TargetMode="External" Type="http://schemas.openxmlformats.org/officeDocument/2006/relationships/hyperlink"/><Relationship Id="rId6350" Target="https://www.winddle.com/public/redirect?url=/contacts/8014" TargetMode="External" Type="http://schemas.openxmlformats.org/officeDocument/2006/relationships/hyperlink"/><Relationship Id="rId6351" Target="https://www.winddle.com/public/redirect?url=/shipments/94044" TargetMode="External" Type="http://schemas.openxmlformats.org/officeDocument/2006/relationships/hyperlink"/><Relationship Id="rId6352" Target="https://www.winddle.com/public/redirect?url=/contacts/8001" TargetMode="External" Type="http://schemas.openxmlformats.org/officeDocument/2006/relationships/hyperlink"/><Relationship Id="rId6353" Target="https://www.winddle.com/public/redirect?url=/contacts/8015" TargetMode="External" Type="http://schemas.openxmlformats.org/officeDocument/2006/relationships/hyperlink"/><Relationship Id="rId6354" Target="https://www.winddle.com/public/redirect?url=/shipments/93114" TargetMode="External" Type="http://schemas.openxmlformats.org/officeDocument/2006/relationships/hyperlink"/><Relationship Id="rId6355" Target="https://www.winddle.com/public/redirect?url=/contacts/8001" TargetMode="External" Type="http://schemas.openxmlformats.org/officeDocument/2006/relationships/hyperlink"/><Relationship Id="rId6356" Target="https://www.winddle.com/public/redirect?url=/contacts/8014" TargetMode="External" Type="http://schemas.openxmlformats.org/officeDocument/2006/relationships/hyperlink"/><Relationship Id="rId6357" Target="https://www.winddle.com/public/redirect?url=/shipments/94730" TargetMode="External" Type="http://schemas.openxmlformats.org/officeDocument/2006/relationships/hyperlink"/><Relationship Id="rId6358" Target="https://www.winddle.com/public/redirect?url=/contacts/8001" TargetMode="External" Type="http://schemas.openxmlformats.org/officeDocument/2006/relationships/hyperlink"/><Relationship Id="rId6359" Target="https://www.winddle.com/public/redirect?url=/contacts/8014" TargetMode="External" Type="http://schemas.openxmlformats.org/officeDocument/2006/relationships/hyperlink"/><Relationship Id="rId636" Target="https://www.winddle.com/public/redirect?url=/contacts/8015" TargetMode="External" Type="http://schemas.openxmlformats.org/officeDocument/2006/relationships/hyperlink"/><Relationship Id="rId6360" Target="https://www.winddle.com/public/redirect?url=/shipments/93080" TargetMode="External" Type="http://schemas.openxmlformats.org/officeDocument/2006/relationships/hyperlink"/><Relationship Id="rId6361" Target="https://www.winddle.com/public/redirect?url=/contacts/8001" TargetMode="External" Type="http://schemas.openxmlformats.org/officeDocument/2006/relationships/hyperlink"/><Relationship Id="rId6362" Target="https://www.winddle.com/public/redirect?url=/contacts/8014" TargetMode="External" Type="http://schemas.openxmlformats.org/officeDocument/2006/relationships/hyperlink"/><Relationship Id="rId6363" Target="https://www.winddle.com/public/redirect?url=/shipments/90257" TargetMode="External" Type="http://schemas.openxmlformats.org/officeDocument/2006/relationships/hyperlink"/><Relationship Id="rId6364" Target="https://www.winddle.com/public/redirect?url=/contacts/8001" TargetMode="External" Type="http://schemas.openxmlformats.org/officeDocument/2006/relationships/hyperlink"/><Relationship Id="rId6365" Target="https://www.winddle.com/public/redirect?url=/contacts/8014" TargetMode="External" Type="http://schemas.openxmlformats.org/officeDocument/2006/relationships/hyperlink"/><Relationship Id="rId6366" Target="https://www.winddle.com/public/redirect?url=/shipments/93708" TargetMode="External" Type="http://schemas.openxmlformats.org/officeDocument/2006/relationships/hyperlink"/><Relationship Id="rId6367" Target="https://www.winddle.com/public/redirect?url=/contacts/8001" TargetMode="External" Type="http://schemas.openxmlformats.org/officeDocument/2006/relationships/hyperlink"/><Relationship Id="rId6368" Target="https://www.winddle.com/public/redirect?url=/contacts/8014" TargetMode="External" Type="http://schemas.openxmlformats.org/officeDocument/2006/relationships/hyperlink"/><Relationship Id="rId6369" Target="https://www.winddle.com/public/redirect?url=/shipments/94454" TargetMode="External" Type="http://schemas.openxmlformats.org/officeDocument/2006/relationships/hyperlink"/><Relationship Id="rId637" Target="https://www.winddle.com/public/redirect?url=/shipments/93406" TargetMode="External" Type="http://schemas.openxmlformats.org/officeDocument/2006/relationships/hyperlink"/><Relationship Id="rId6370" Target="https://www.winddle.com/public/redirect?url=/contacts/8002" TargetMode="External" Type="http://schemas.openxmlformats.org/officeDocument/2006/relationships/hyperlink"/><Relationship Id="rId6371" Target="https://www.winddle.com/public/redirect?url=/contacts/8014" TargetMode="External" Type="http://schemas.openxmlformats.org/officeDocument/2006/relationships/hyperlink"/><Relationship Id="rId6372" Target="https://www.winddle.com/public/redirect?url=/shipments/93886" TargetMode="External" Type="http://schemas.openxmlformats.org/officeDocument/2006/relationships/hyperlink"/><Relationship Id="rId6373" Target="https://www.winddle.com/public/redirect?url=/contacts/8001" TargetMode="External" Type="http://schemas.openxmlformats.org/officeDocument/2006/relationships/hyperlink"/><Relationship Id="rId6374" Target="https://www.winddle.com/public/redirect?url=/contacts/8014" TargetMode="External" Type="http://schemas.openxmlformats.org/officeDocument/2006/relationships/hyperlink"/><Relationship Id="rId6375" Target="https://www.winddle.com/public/redirect?url=/shipments/92025" TargetMode="External" Type="http://schemas.openxmlformats.org/officeDocument/2006/relationships/hyperlink"/><Relationship Id="rId6376" Target="https://www.winddle.com/public/redirect?url=/contacts/8001" TargetMode="External" Type="http://schemas.openxmlformats.org/officeDocument/2006/relationships/hyperlink"/><Relationship Id="rId6377" Target="https://www.winddle.com/public/redirect?url=/contacts/8014" TargetMode="External" Type="http://schemas.openxmlformats.org/officeDocument/2006/relationships/hyperlink"/><Relationship Id="rId6378" Target="https://www.winddle.com/public/redirect?url=/shipments/93513" TargetMode="External" Type="http://schemas.openxmlformats.org/officeDocument/2006/relationships/hyperlink"/><Relationship Id="rId6379" Target="https://www.winddle.com/public/redirect?url=/contacts/8002" TargetMode="External" Type="http://schemas.openxmlformats.org/officeDocument/2006/relationships/hyperlink"/><Relationship Id="rId638" Target="https://www.winddle.com/public/redirect?url=/contacts/8002" TargetMode="External" Type="http://schemas.openxmlformats.org/officeDocument/2006/relationships/hyperlink"/><Relationship Id="rId6380" Target="https://www.winddle.com/public/redirect?url=/contacts/8014" TargetMode="External" Type="http://schemas.openxmlformats.org/officeDocument/2006/relationships/hyperlink"/><Relationship Id="rId6381" Target="https://www.winddle.com/public/redirect?url=/shipments/91496" TargetMode="External" Type="http://schemas.openxmlformats.org/officeDocument/2006/relationships/hyperlink"/><Relationship Id="rId6382" Target="https://www.winddle.com/public/redirect?url=/contacts/8002" TargetMode="External" Type="http://schemas.openxmlformats.org/officeDocument/2006/relationships/hyperlink"/><Relationship Id="rId6383" Target="https://www.winddle.com/public/redirect?url=/contacts/8014" TargetMode="External" Type="http://schemas.openxmlformats.org/officeDocument/2006/relationships/hyperlink"/><Relationship Id="rId6384" Target="https://www.winddle.com/public/redirect?url=/shipments/93263" TargetMode="External" Type="http://schemas.openxmlformats.org/officeDocument/2006/relationships/hyperlink"/><Relationship Id="rId6385" Target="https://www.winddle.com/public/redirect?url=/contacts/8001" TargetMode="External" Type="http://schemas.openxmlformats.org/officeDocument/2006/relationships/hyperlink"/><Relationship Id="rId6386" Target="https://www.winddle.com/public/redirect?url=/contacts/8014" TargetMode="External" Type="http://schemas.openxmlformats.org/officeDocument/2006/relationships/hyperlink"/><Relationship Id="rId6387" Target="https://www.winddle.com/public/redirect?url=/shipments/92411" TargetMode="External" Type="http://schemas.openxmlformats.org/officeDocument/2006/relationships/hyperlink"/><Relationship Id="rId6388" Target="https://www.winddle.com/public/redirect?url=/contacts/8002" TargetMode="External" Type="http://schemas.openxmlformats.org/officeDocument/2006/relationships/hyperlink"/><Relationship Id="rId6389" Target="https://www.winddle.com/public/redirect?url=/contacts/8014" TargetMode="External" Type="http://schemas.openxmlformats.org/officeDocument/2006/relationships/hyperlink"/><Relationship Id="rId639" Target="https://www.winddle.com/public/redirect?url=/contacts/8014" TargetMode="External" Type="http://schemas.openxmlformats.org/officeDocument/2006/relationships/hyperlink"/><Relationship Id="rId6390" Target="https://www.winddle.com/public/redirect?url=/shipments/94151" TargetMode="External" Type="http://schemas.openxmlformats.org/officeDocument/2006/relationships/hyperlink"/><Relationship Id="rId6391" Target="https://www.winddle.com/public/redirect?url=/contacts/8002" TargetMode="External" Type="http://schemas.openxmlformats.org/officeDocument/2006/relationships/hyperlink"/><Relationship Id="rId6392" Target="https://www.winddle.com/public/redirect?url=/contacts/8014" TargetMode="External" Type="http://schemas.openxmlformats.org/officeDocument/2006/relationships/hyperlink"/><Relationship Id="rId6393" Target="https://www.winddle.com/public/redirect?url=/shipments/93294" TargetMode="External" Type="http://schemas.openxmlformats.org/officeDocument/2006/relationships/hyperlink"/><Relationship Id="rId6394" Target="https://www.winddle.com/public/redirect?url=/contacts/8002" TargetMode="External" Type="http://schemas.openxmlformats.org/officeDocument/2006/relationships/hyperlink"/><Relationship Id="rId6395" Target="https://www.winddle.com/public/redirect?url=/contacts/8014" TargetMode="External" Type="http://schemas.openxmlformats.org/officeDocument/2006/relationships/hyperlink"/><Relationship Id="rId6396" Target="https://www.winddle.com/public/redirect?url=/shipments/90667" TargetMode="External" Type="http://schemas.openxmlformats.org/officeDocument/2006/relationships/hyperlink"/><Relationship Id="rId6397" Target="https://www.winddle.com/public/redirect?url=/contacts/8002" TargetMode="External" Type="http://schemas.openxmlformats.org/officeDocument/2006/relationships/hyperlink"/><Relationship Id="rId6398" Target="https://www.winddle.com/public/redirect?url=/contacts/8014" TargetMode="External" Type="http://schemas.openxmlformats.org/officeDocument/2006/relationships/hyperlink"/><Relationship Id="rId6399" Target="https://www.winddle.com/public/redirect?url=/shipments/93262" TargetMode="External" Type="http://schemas.openxmlformats.org/officeDocument/2006/relationships/hyperlink"/><Relationship Id="rId64" Target="https://www.winddle.com/public/redirect?url=/shipments/91735" TargetMode="External" Type="http://schemas.openxmlformats.org/officeDocument/2006/relationships/hyperlink"/><Relationship Id="rId640" Target="https://www.winddle.com/public/redirect?url=/shipments/89965" TargetMode="External" Type="http://schemas.openxmlformats.org/officeDocument/2006/relationships/hyperlink"/><Relationship Id="rId6400" Target="https://www.winddle.com/public/redirect?url=/contacts/8001" TargetMode="External" Type="http://schemas.openxmlformats.org/officeDocument/2006/relationships/hyperlink"/><Relationship Id="rId6401" Target="https://www.winddle.com/public/redirect?url=/contacts/8014" TargetMode="External" Type="http://schemas.openxmlformats.org/officeDocument/2006/relationships/hyperlink"/><Relationship Id="rId6402" Target="https://www.winddle.com/public/redirect?url=/shipments/92408" TargetMode="External" Type="http://schemas.openxmlformats.org/officeDocument/2006/relationships/hyperlink"/><Relationship Id="rId6403" Target="https://www.winddle.com/public/redirect?url=/contacts/8002" TargetMode="External" Type="http://schemas.openxmlformats.org/officeDocument/2006/relationships/hyperlink"/><Relationship Id="rId6404" Target="https://www.winddle.com/public/redirect?url=/contacts/8014" TargetMode="External" Type="http://schemas.openxmlformats.org/officeDocument/2006/relationships/hyperlink"/><Relationship Id="rId6405" Target="https://www.winddle.com/public/redirect?url=/shipments/92559" TargetMode="External" Type="http://schemas.openxmlformats.org/officeDocument/2006/relationships/hyperlink"/><Relationship Id="rId6406" Target="https://www.winddle.com/public/redirect?url=/contacts/8001" TargetMode="External" Type="http://schemas.openxmlformats.org/officeDocument/2006/relationships/hyperlink"/><Relationship Id="rId6407" Target="https://www.winddle.com/public/redirect?url=/contacts/8014" TargetMode="External" Type="http://schemas.openxmlformats.org/officeDocument/2006/relationships/hyperlink"/><Relationship Id="rId6408" Target="https://www.winddle.com/public/redirect?url=/shipments/91401" TargetMode="External" Type="http://schemas.openxmlformats.org/officeDocument/2006/relationships/hyperlink"/><Relationship Id="rId6409" Target="https://www.winddle.com/public/redirect?url=/contacts/8001" TargetMode="External" Type="http://schemas.openxmlformats.org/officeDocument/2006/relationships/hyperlink"/><Relationship Id="rId641" Target="https://www.winddle.com/public/redirect?url=/contacts/8001" TargetMode="External" Type="http://schemas.openxmlformats.org/officeDocument/2006/relationships/hyperlink"/><Relationship Id="rId6410" Target="https://www.winddle.com/public/redirect?url=/contacts/8014" TargetMode="External" Type="http://schemas.openxmlformats.org/officeDocument/2006/relationships/hyperlink"/><Relationship Id="rId6411" Target="https://www.winddle.com/public/redirect?url=/shipments/90671" TargetMode="External" Type="http://schemas.openxmlformats.org/officeDocument/2006/relationships/hyperlink"/><Relationship Id="rId6412" Target="https://www.winddle.com/public/redirect?url=/contacts/8002" TargetMode="External" Type="http://schemas.openxmlformats.org/officeDocument/2006/relationships/hyperlink"/><Relationship Id="rId6413" Target="https://www.winddle.com/public/redirect?url=/contacts/8014" TargetMode="External" Type="http://schemas.openxmlformats.org/officeDocument/2006/relationships/hyperlink"/><Relationship Id="rId6414" Target="https://www.winddle.com/public/redirect?url=/shipments/92250" TargetMode="External" Type="http://schemas.openxmlformats.org/officeDocument/2006/relationships/hyperlink"/><Relationship Id="rId6415" Target="https://www.winddle.com/public/redirect?url=/contacts/8002" TargetMode="External" Type="http://schemas.openxmlformats.org/officeDocument/2006/relationships/hyperlink"/><Relationship Id="rId6416" Target="https://www.winddle.com/public/redirect?url=/contacts/8014" TargetMode="External" Type="http://schemas.openxmlformats.org/officeDocument/2006/relationships/hyperlink"/><Relationship Id="rId6417" Target="https://www.winddle.com/public/redirect?url=/shipments/91638" TargetMode="External" Type="http://schemas.openxmlformats.org/officeDocument/2006/relationships/hyperlink"/><Relationship Id="rId6418" Target="https://www.winddle.com/public/redirect?url=/contacts/8002" TargetMode="External" Type="http://schemas.openxmlformats.org/officeDocument/2006/relationships/hyperlink"/><Relationship Id="rId6419" Target="https://www.winddle.com/public/redirect?url=/contacts/8014" TargetMode="External" Type="http://schemas.openxmlformats.org/officeDocument/2006/relationships/hyperlink"/><Relationship Id="rId642" Target="https://www.winddle.com/public/redirect?url=/contacts/8015" TargetMode="External" Type="http://schemas.openxmlformats.org/officeDocument/2006/relationships/hyperlink"/><Relationship Id="rId6420" Target="https://www.winddle.com/public/redirect?url=/shipments/93626" TargetMode="External" Type="http://schemas.openxmlformats.org/officeDocument/2006/relationships/hyperlink"/><Relationship Id="rId6421" Target="https://www.winddle.com/public/redirect?url=/contacts/8002" TargetMode="External" Type="http://schemas.openxmlformats.org/officeDocument/2006/relationships/hyperlink"/><Relationship Id="rId6422" Target="https://www.winddle.com/public/redirect?url=/contacts/8014" TargetMode="External" Type="http://schemas.openxmlformats.org/officeDocument/2006/relationships/hyperlink"/><Relationship Id="rId6423" Target="https://www.winddle.com/public/redirect?url=/shipments/93380" TargetMode="External" Type="http://schemas.openxmlformats.org/officeDocument/2006/relationships/hyperlink"/><Relationship Id="rId6424" Target="https://www.winddle.com/public/redirect?url=/contacts/8002" TargetMode="External" Type="http://schemas.openxmlformats.org/officeDocument/2006/relationships/hyperlink"/><Relationship Id="rId6425" Target="https://www.winddle.com/public/redirect?url=/contacts/8014" TargetMode="External" Type="http://schemas.openxmlformats.org/officeDocument/2006/relationships/hyperlink"/><Relationship Id="rId6426" Target="https://www.winddle.com/public/redirect?url=/shipments/89401" TargetMode="External" Type="http://schemas.openxmlformats.org/officeDocument/2006/relationships/hyperlink"/><Relationship Id="rId6427" Target="https://www.winddle.com/public/redirect?url=/contacts/8002" TargetMode="External" Type="http://schemas.openxmlformats.org/officeDocument/2006/relationships/hyperlink"/><Relationship Id="rId6428" Target="https://www.winddle.com/public/redirect?url=/contacts/8014" TargetMode="External" Type="http://schemas.openxmlformats.org/officeDocument/2006/relationships/hyperlink"/><Relationship Id="rId6429" Target="https://www.winddle.com/public/redirect?url=/shipments/94172" TargetMode="External" Type="http://schemas.openxmlformats.org/officeDocument/2006/relationships/hyperlink"/><Relationship Id="rId643" Target="https://www.winddle.com/public/redirect?url=/shipments/90676" TargetMode="External" Type="http://schemas.openxmlformats.org/officeDocument/2006/relationships/hyperlink"/><Relationship Id="rId6430" Target="https://www.winddle.com/public/redirect?url=/contacts/8002" TargetMode="External" Type="http://schemas.openxmlformats.org/officeDocument/2006/relationships/hyperlink"/><Relationship Id="rId6431" Target="https://www.winddle.com/public/redirect?url=/contacts/8014" TargetMode="External" Type="http://schemas.openxmlformats.org/officeDocument/2006/relationships/hyperlink"/><Relationship Id="rId6432" Target="https://www.winddle.com/public/redirect?url=/shipments/93569" TargetMode="External" Type="http://schemas.openxmlformats.org/officeDocument/2006/relationships/hyperlink"/><Relationship Id="rId6433" Target="https://www.winddle.com/public/redirect?url=/contacts/8002" TargetMode="External" Type="http://schemas.openxmlformats.org/officeDocument/2006/relationships/hyperlink"/><Relationship Id="rId6434" Target="https://www.winddle.com/public/redirect?url=/contacts/8014" TargetMode="External" Type="http://schemas.openxmlformats.org/officeDocument/2006/relationships/hyperlink"/><Relationship Id="rId6435" Target="https://www.winddle.com/public/redirect?url=/shipments/91926" TargetMode="External" Type="http://schemas.openxmlformats.org/officeDocument/2006/relationships/hyperlink"/><Relationship Id="rId6436" Target="https://www.winddle.com/public/redirect?url=/contacts/8001" TargetMode="External" Type="http://schemas.openxmlformats.org/officeDocument/2006/relationships/hyperlink"/><Relationship Id="rId6437" Target="https://www.winddle.com/public/redirect?url=/contacts/8014" TargetMode="External" Type="http://schemas.openxmlformats.org/officeDocument/2006/relationships/hyperlink"/><Relationship Id="rId6438" Target="https://www.winddle.com/public/redirect?url=/shipments/91255" TargetMode="External" Type="http://schemas.openxmlformats.org/officeDocument/2006/relationships/hyperlink"/><Relationship Id="rId6439" Target="https://www.winddle.com/public/redirect?url=/contacts/8002" TargetMode="External" Type="http://schemas.openxmlformats.org/officeDocument/2006/relationships/hyperlink"/><Relationship Id="rId644" Target="https://www.winddle.com/public/redirect?url=/contacts/8002" TargetMode="External" Type="http://schemas.openxmlformats.org/officeDocument/2006/relationships/hyperlink"/><Relationship Id="rId6440" Target="https://www.winddle.com/public/redirect?url=/contacts/8014" TargetMode="External" Type="http://schemas.openxmlformats.org/officeDocument/2006/relationships/hyperlink"/><Relationship Id="rId6441" Target="https://www.winddle.com/public/redirect?url=/shipments/93537" TargetMode="External" Type="http://schemas.openxmlformats.org/officeDocument/2006/relationships/hyperlink"/><Relationship Id="rId6442" Target="https://www.winddle.com/public/redirect?url=/contacts/8002" TargetMode="External" Type="http://schemas.openxmlformats.org/officeDocument/2006/relationships/hyperlink"/><Relationship Id="rId6443" Target="https://www.winddle.com/public/redirect?url=/contacts/8014" TargetMode="External" Type="http://schemas.openxmlformats.org/officeDocument/2006/relationships/hyperlink"/><Relationship Id="rId6444" Target="https://www.winddle.com/public/redirect?url=/shipments/91469" TargetMode="External" Type="http://schemas.openxmlformats.org/officeDocument/2006/relationships/hyperlink"/><Relationship Id="rId6445" Target="https://www.winddle.com/public/redirect?url=/contacts/8001" TargetMode="External" Type="http://schemas.openxmlformats.org/officeDocument/2006/relationships/hyperlink"/><Relationship Id="rId6446" Target="https://www.winddle.com/public/redirect?url=/contacts/8014" TargetMode="External" Type="http://schemas.openxmlformats.org/officeDocument/2006/relationships/hyperlink"/><Relationship Id="rId6447" Target="https://www.winddle.com/public/redirect?url=/shipments/94863" TargetMode="External" Type="http://schemas.openxmlformats.org/officeDocument/2006/relationships/hyperlink"/><Relationship Id="rId6448" Target="https://www.winddle.com/public/redirect?url=/contacts/8001" TargetMode="External" Type="http://schemas.openxmlformats.org/officeDocument/2006/relationships/hyperlink"/><Relationship Id="rId6449" Target="https://www.winddle.com/public/redirect?url=/contacts/8014" TargetMode="External" Type="http://schemas.openxmlformats.org/officeDocument/2006/relationships/hyperlink"/><Relationship Id="rId645" Target="https://www.winddle.com/public/redirect?url=/contacts/8014" TargetMode="External" Type="http://schemas.openxmlformats.org/officeDocument/2006/relationships/hyperlink"/><Relationship Id="rId6450" Target="https://www.winddle.com/public/redirect?url=/shipments/90861" TargetMode="External" Type="http://schemas.openxmlformats.org/officeDocument/2006/relationships/hyperlink"/><Relationship Id="rId6451" Target="https://www.winddle.com/public/redirect?url=/contacts/8002" TargetMode="External" Type="http://schemas.openxmlformats.org/officeDocument/2006/relationships/hyperlink"/><Relationship Id="rId6452" Target="https://www.winddle.com/public/redirect?url=/contacts/8014" TargetMode="External" Type="http://schemas.openxmlformats.org/officeDocument/2006/relationships/hyperlink"/><Relationship Id="rId6453" Target="https://www.winddle.com/public/redirect?url=/shipments/90842" TargetMode="External" Type="http://schemas.openxmlformats.org/officeDocument/2006/relationships/hyperlink"/><Relationship Id="rId6454" Target="https://www.winddle.com/public/redirect?url=/contacts/8001" TargetMode="External" Type="http://schemas.openxmlformats.org/officeDocument/2006/relationships/hyperlink"/><Relationship Id="rId6455" Target="https://www.winddle.com/public/redirect?url=/contacts/8014" TargetMode="External" Type="http://schemas.openxmlformats.org/officeDocument/2006/relationships/hyperlink"/><Relationship Id="rId6456" Target="https://www.winddle.com/public/redirect?url=/shipments/93518" TargetMode="External" Type="http://schemas.openxmlformats.org/officeDocument/2006/relationships/hyperlink"/><Relationship Id="rId6457" Target="https://www.winddle.com/public/redirect?url=/contacts/8001" TargetMode="External" Type="http://schemas.openxmlformats.org/officeDocument/2006/relationships/hyperlink"/><Relationship Id="rId6458" Target="https://www.winddle.com/public/redirect?url=/contacts/8014" TargetMode="External" Type="http://schemas.openxmlformats.org/officeDocument/2006/relationships/hyperlink"/><Relationship Id="rId6459" Target="https://www.winddle.com/public/redirect?url=/shipments/93988" TargetMode="External" Type="http://schemas.openxmlformats.org/officeDocument/2006/relationships/hyperlink"/><Relationship Id="rId646" Target="https://www.winddle.com/public/redirect?url=/shipments/93336" TargetMode="External" Type="http://schemas.openxmlformats.org/officeDocument/2006/relationships/hyperlink"/><Relationship Id="rId6460" Target="https://www.winddle.com/public/redirect?url=/contacts/8002" TargetMode="External" Type="http://schemas.openxmlformats.org/officeDocument/2006/relationships/hyperlink"/><Relationship Id="rId6461" Target="https://www.winddle.com/public/redirect?url=/contacts/8014" TargetMode="External" Type="http://schemas.openxmlformats.org/officeDocument/2006/relationships/hyperlink"/><Relationship Id="rId6462" Target="https://www.winddle.com/public/redirect?url=/shipments/91298" TargetMode="External" Type="http://schemas.openxmlformats.org/officeDocument/2006/relationships/hyperlink"/><Relationship Id="rId6463" Target="https://www.winddle.com/public/redirect?url=/contacts/8002" TargetMode="External" Type="http://schemas.openxmlformats.org/officeDocument/2006/relationships/hyperlink"/><Relationship Id="rId6464" Target="https://www.winddle.com/public/redirect?url=/contacts/8014" TargetMode="External" Type="http://schemas.openxmlformats.org/officeDocument/2006/relationships/hyperlink"/><Relationship Id="rId6465" Target="https://www.winddle.com/public/redirect?url=/shipments/90670" TargetMode="External" Type="http://schemas.openxmlformats.org/officeDocument/2006/relationships/hyperlink"/><Relationship Id="rId6466" Target="https://www.winddle.com/public/redirect?url=/contacts/8002" TargetMode="External" Type="http://schemas.openxmlformats.org/officeDocument/2006/relationships/hyperlink"/><Relationship Id="rId6467" Target="https://www.winddle.com/public/redirect?url=/contacts/8014" TargetMode="External" Type="http://schemas.openxmlformats.org/officeDocument/2006/relationships/hyperlink"/><Relationship Id="rId6468" Target="https://www.winddle.com/public/redirect?url=/shipments/91395" TargetMode="External" Type="http://schemas.openxmlformats.org/officeDocument/2006/relationships/hyperlink"/><Relationship Id="rId6469" Target="https://www.winddle.com/public/redirect?url=/contacts/8002" TargetMode="External" Type="http://schemas.openxmlformats.org/officeDocument/2006/relationships/hyperlink"/><Relationship Id="rId647" Target="https://www.winddle.com/public/redirect?url=/contacts/8001" TargetMode="External" Type="http://schemas.openxmlformats.org/officeDocument/2006/relationships/hyperlink"/><Relationship Id="rId6470" Target="https://www.winddle.com/public/redirect?url=/contacts/8010" TargetMode="External" Type="http://schemas.openxmlformats.org/officeDocument/2006/relationships/hyperlink"/><Relationship Id="rId6471" Target="https://www.winddle.com/public/redirect?url=/shipments/92624" TargetMode="External" Type="http://schemas.openxmlformats.org/officeDocument/2006/relationships/hyperlink"/><Relationship Id="rId6472" Target="https://www.winddle.com/public/redirect?url=/contacts/8001" TargetMode="External" Type="http://schemas.openxmlformats.org/officeDocument/2006/relationships/hyperlink"/><Relationship Id="rId6473" Target="https://www.winddle.com/public/redirect?url=/contacts/8014" TargetMode="External" Type="http://schemas.openxmlformats.org/officeDocument/2006/relationships/hyperlink"/><Relationship Id="rId6474" Target="https://www.winddle.com/public/redirect?url=/shipments/90774" TargetMode="External" Type="http://schemas.openxmlformats.org/officeDocument/2006/relationships/hyperlink"/><Relationship Id="rId6475" Target="https://www.winddle.com/public/redirect?url=/contacts/8001" TargetMode="External" Type="http://schemas.openxmlformats.org/officeDocument/2006/relationships/hyperlink"/><Relationship Id="rId6476" Target="https://www.winddle.com/public/redirect?url=/contacts/8014" TargetMode="External" Type="http://schemas.openxmlformats.org/officeDocument/2006/relationships/hyperlink"/><Relationship Id="rId6477" Target="https://www.winddle.com/public/redirect?url=/shipments/91796" TargetMode="External" Type="http://schemas.openxmlformats.org/officeDocument/2006/relationships/hyperlink"/><Relationship Id="rId6478" Target="https://www.winddle.com/public/redirect?url=/contacts/8001" TargetMode="External" Type="http://schemas.openxmlformats.org/officeDocument/2006/relationships/hyperlink"/><Relationship Id="rId6479" Target="https://www.winddle.com/public/redirect?url=/contacts/8014" TargetMode="External" Type="http://schemas.openxmlformats.org/officeDocument/2006/relationships/hyperlink"/><Relationship Id="rId648" Target="https://www.winddle.com/public/redirect?url=/contacts/8014" TargetMode="External" Type="http://schemas.openxmlformats.org/officeDocument/2006/relationships/hyperlink"/><Relationship Id="rId6480" Target="https://www.winddle.com/public/redirect?url=/shipments/92560" TargetMode="External" Type="http://schemas.openxmlformats.org/officeDocument/2006/relationships/hyperlink"/><Relationship Id="rId6481" Target="https://www.winddle.com/public/redirect?url=/contacts/8001" TargetMode="External" Type="http://schemas.openxmlformats.org/officeDocument/2006/relationships/hyperlink"/><Relationship Id="rId6482" Target="https://www.winddle.com/public/redirect?url=/contacts/8014" TargetMode="External" Type="http://schemas.openxmlformats.org/officeDocument/2006/relationships/hyperlink"/><Relationship Id="rId6483" Target="https://www.winddle.com/public/redirect?url=/shipments/89556" TargetMode="External" Type="http://schemas.openxmlformats.org/officeDocument/2006/relationships/hyperlink"/><Relationship Id="rId6484" Target="https://www.winddle.com/public/redirect?url=/contacts/8001" TargetMode="External" Type="http://schemas.openxmlformats.org/officeDocument/2006/relationships/hyperlink"/><Relationship Id="rId6485" Target="https://www.winddle.com/public/redirect?url=/contacts/8014" TargetMode="External" Type="http://schemas.openxmlformats.org/officeDocument/2006/relationships/hyperlink"/><Relationship Id="rId6486" Target="https://www.winddle.com/public/redirect?url=/shipments/91927" TargetMode="External" Type="http://schemas.openxmlformats.org/officeDocument/2006/relationships/hyperlink"/><Relationship Id="rId6487" Target="https://www.winddle.com/public/redirect?url=/contacts/8001" TargetMode="External" Type="http://schemas.openxmlformats.org/officeDocument/2006/relationships/hyperlink"/><Relationship Id="rId6488" Target="https://www.winddle.com/public/redirect?url=/contacts/8014" TargetMode="External" Type="http://schemas.openxmlformats.org/officeDocument/2006/relationships/hyperlink"/><Relationship Id="rId6489" Target="https://www.winddle.com/public/redirect?url=/shipments/93264" TargetMode="External" Type="http://schemas.openxmlformats.org/officeDocument/2006/relationships/hyperlink"/><Relationship Id="rId649" Target="https://www.winddle.com/public/redirect?url=/shipments/92487" TargetMode="External" Type="http://schemas.openxmlformats.org/officeDocument/2006/relationships/hyperlink"/><Relationship Id="rId6490" Target="https://www.winddle.com/public/redirect?url=/contacts/8001" TargetMode="External" Type="http://schemas.openxmlformats.org/officeDocument/2006/relationships/hyperlink"/><Relationship Id="rId6491" Target="https://www.winddle.com/public/redirect?url=/contacts/8014" TargetMode="External" Type="http://schemas.openxmlformats.org/officeDocument/2006/relationships/hyperlink"/><Relationship Id="rId6492" Target="https://www.winddle.com/public/redirect?url=/shipments/90680" TargetMode="External" Type="http://schemas.openxmlformats.org/officeDocument/2006/relationships/hyperlink"/><Relationship Id="rId6493" Target="https://www.winddle.com/public/redirect?url=/contacts/8002" TargetMode="External" Type="http://schemas.openxmlformats.org/officeDocument/2006/relationships/hyperlink"/><Relationship Id="rId6494" Target="https://www.winddle.com/public/redirect?url=/contacts/8014" TargetMode="External" Type="http://schemas.openxmlformats.org/officeDocument/2006/relationships/hyperlink"/><Relationship Id="rId6495" Target="https://www.winddle.com/public/redirect?url=/shipments/89421" TargetMode="External" Type="http://schemas.openxmlformats.org/officeDocument/2006/relationships/hyperlink"/><Relationship Id="rId6496" Target="https://www.winddle.com/public/redirect?url=/contacts/8001" TargetMode="External" Type="http://schemas.openxmlformats.org/officeDocument/2006/relationships/hyperlink"/><Relationship Id="rId6497" Target="https://www.winddle.com/public/redirect?url=/contacts/8015" TargetMode="External" Type="http://schemas.openxmlformats.org/officeDocument/2006/relationships/hyperlink"/><Relationship Id="rId6498" Target="https://www.winddle.com/public/redirect?url=/shipments/91695" TargetMode="External" Type="http://schemas.openxmlformats.org/officeDocument/2006/relationships/hyperlink"/><Relationship Id="rId6499" Target="https://www.winddle.com/public/redirect?url=/contacts/8001" TargetMode="External" Type="http://schemas.openxmlformats.org/officeDocument/2006/relationships/hyperlink"/><Relationship Id="rId65" Target="https://www.winddle.com/public/redirect?url=/contacts/8002" TargetMode="External" Type="http://schemas.openxmlformats.org/officeDocument/2006/relationships/hyperlink"/><Relationship Id="rId650" Target="https://www.winddle.com/public/redirect?url=/contacts/8001" TargetMode="External" Type="http://schemas.openxmlformats.org/officeDocument/2006/relationships/hyperlink"/><Relationship Id="rId6500" Target="https://www.winddle.com/public/redirect?url=/contacts/8014" TargetMode="External" Type="http://schemas.openxmlformats.org/officeDocument/2006/relationships/hyperlink"/><Relationship Id="rId6501" Target="https://www.winddle.com/public/redirect?url=/shipments/91740" TargetMode="External" Type="http://schemas.openxmlformats.org/officeDocument/2006/relationships/hyperlink"/><Relationship Id="rId6502" Target="https://www.winddle.com/public/redirect?url=/contacts/8002" TargetMode="External" Type="http://schemas.openxmlformats.org/officeDocument/2006/relationships/hyperlink"/><Relationship Id="rId6503" Target="https://www.winddle.com/public/redirect?url=/contacts/8014" TargetMode="External" Type="http://schemas.openxmlformats.org/officeDocument/2006/relationships/hyperlink"/><Relationship Id="rId6504" Target="https://www.winddle.com/public/redirect?url=/shipments/92588" TargetMode="External" Type="http://schemas.openxmlformats.org/officeDocument/2006/relationships/hyperlink"/><Relationship Id="rId6505" Target="https://www.winddle.com/public/redirect?url=/contacts/8001" TargetMode="External" Type="http://schemas.openxmlformats.org/officeDocument/2006/relationships/hyperlink"/><Relationship Id="rId6506" Target="https://www.winddle.com/public/redirect?url=/contacts/8015" TargetMode="External" Type="http://schemas.openxmlformats.org/officeDocument/2006/relationships/hyperlink"/><Relationship Id="rId6507" Target="https://www.winddle.com/public/redirect?url=/shipments/92140" TargetMode="External" Type="http://schemas.openxmlformats.org/officeDocument/2006/relationships/hyperlink"/><Relationship Id="rId6508" Target="https://www.winddle.com/public/redirect?url=/contacts/8002" TargetMode="External" Type="http://schemas.openxmlformats.org/officeDocument/2006/relationships/hyperlink"/><Relationship Id="rId6509" Target="https://www.winddle.com/public/redirect?url=/contacts/8014" TargetMode="External" Type="http://schemas.openxmlformats.org/officeDocument/2006/relationships/hyperlink"/><Relationship Id="rId651" Target="https://www.winddle.com/public/redirect?url=/contacts/8014" TargetMode="External" Type="http://schemas.openxmlformats.org/officeDocument/2006/relationships/hyperlink"/><Relationship Id="rId6510" Target="https://www.winddle.com/public/redirect?url=/shipments/91968" TargetMode="External" Type="http://schemas.openxmlformats.org/officeDocument/2006/relationships/hyperlink"/><Relationship Id="rId6511" Target="https://www.winddle.com/public/redirect?url=/contacts/8002" TargetMode="External" Type="http://schemas.openxmlformats.org/officeDocument/2006/relationships/hyperlink"/><Relationship Id="rId6512" Target="https://www.winddle.com/public/redirect?url=/contacts/8014" TargetMode="External" Type="http://schemas.openxmlformats.org/officeDocument/2006/relationships/hyperlink"/><Relationship Id="rId6513" Target="https://www.winddle.com/public/redirect?url=/shipments/94376" TargetMode="External" Type="http://schemas.openxmlformats.org/officeDocument/2006/relationships/hyperlink"/><Relationship Id="rId6514" Target="https://www.winddle.com/public/redirect?url=/contacts/8002" TargetMode="External" Type="http://schemas.openxmlformats.org/officeDocument/2006/relationships/hyperlink"/><Relationship Id="rId6515" Target="https://www.winddle.com/public/redirect?url=/contacts/8014" TargetMode="External" Type="http://schemas.openxmlformats.org/officeDocument/2006/relationships/hyperlink"/><Relationship Id="rId6516" Target="https://www.winddle.com/public/redirect?url=/shipments/93883" TargetMode="External" Type="http://schemas.openxmlformats.org/officeDocument/2006/relationships/hyperlink"/><Relationship Id="rId6517" Target="https://www.winddle.com/public/redirect?url=/contacts/8001" TargetMode="External" Type="http://schemas.openxmlformats.org/officeDocument/2006/relationships/hyperlink"/><Relationship Id="rId6518" Target="https://www.winddle.com/public/redirect?url=/contacts/8014" TargetMode="External" Type="http://schemas.openxmlformats.org/officeDocument/2006/relationships/hyperlink"/><Relationship Id="rId6519" Target="https://www.winddle.com/public/redirect?url=/shipments/92773" TargetMode="External" Type="http://schemas.openxmlformats.org/officeDocument/2006/relationships/hyperlink"/><Relationship Id="rId652" Target="https://www.winddle.com/public/redirect?url=/shipments/91182" TargetMode="External" Type="http://schemas.openxmlformats.org/officeDocument/2006/relationships/hyperlink"/><Relationship Id="rId6520" Target="https://www.winddle.com/public/redirect?url=/contacts/8002" TargetMode="External" Type="http://schemas.openxmlformats.org/officeDocument/2006/relationships/hyperlink"/><Relationship Id="rId6521" Target="https://www.winddle.com/public/redirect?url=/contacts/8014" TargetMode="External" Type="http://schemas.openxmlformats.org/officeDocument/2006/relationships/hyperlink"/><Relationship Id="rId6522" Target="https://www.winddle.com/public/redirect?url=/shipments/91214" TargetMode="External" Type="http://schemas.openxmlformats.org/officeDocument/2006/relationships/hyperlink"/><Relationship Id="rId6523" Target="https://www.winddle.com/public/redirect?url=/contacts/8002" TargetMode="External" Type="http://schemas.openxmlformats.org/officeDocument/2006/relationships/hyperlink"/><Relationship Id="rId6524" Target="https://www.winddle.com/public/redirect?url=/contacts/8014" TargetMode="External" Type="http://schemas.openxmlformats.org/officeDocument/2006/relationships/hyperlink"/><Relationship Id="rId6525" Target="https://www.winddle.com/public/redirect?url=/shipments/92369" TargetMode="External" Type="http://schemas.openxmlformats.org/officeDocument/2006/relationships/hyperlink"/><Relationship Id="rId6526" Target="https://www.winddle.com/public/redirect?url=/contacts/8002" TargetMode="External" Type="http://schemas.openxmlformats.org/officeDocument/2006/relationships/hyperlink"/><Relationship Id="rId6527" Target="https://www.winddle.com/public/redirect?url=/contacts/8014" TargetMode="External" Type="http://schemas.openxmlformats.org/officeDocument/2006/relationships/hyperlink"/><Relationship Id="rId6528" Target="https://www.winddle.com/public/redirect?url=/shipments/90855" TargetMode="External" Type="http://schemas.openxmlformats.org/officeDocument/2006/relationships/hyperlink"/><Relationship Id="rId6529" Target="https://www.winddle.com/public/redirect?url=/contacts/8002" TargetMode="External" Type="http://schemas.openxmlformats.org/officeDocument/2006/relationships/hyperlink"/><Relationship Id="rId653" Target="https://www.winddle.com/public/redirect?url=/contacts/8002" TargetMode="External" Type="http://schemas.openxmlformats.org/officeDocument/2006/relationships/hyperlink"/><Relationship Id="rId6530" Target="https://www.winddle.com/public/redirect?url=/contacts/8014" TargetMode="External" Type="http://schemas.openxmlformats.org/officeDocument/2006/relationships/hyperlink"/><Relationship Id="rId6531" Target="https://www.winddle.com/public/redirect?url=/shipments/93479" TargetMode="External" Type="http://schemas.openxmlformats.org/officeDocument/2006/relationships/hyperlink"/><Relationship Id="rId6532" Target="https://www.winddle.com/public/redirect?url=/contacts/8001" TargetMode="External" Type="http://schemas.openxmlformats.org/officeDocument/2006/relationships/hyperlink"/><Relationship Id="rId6533" Target="https://www.winddle.com/public/redirect?url=/contacts/8014" TargetMode="External" Type="http://schemas.openxmlformats.org/officeDocument/2006/relationships/hyperlink"/><Relationship Id="rId6534" Target="https://www.winddle.com/public/redirect?url=/shipments/89306" TargetMode="External" Type="http://schemas.openxmlformats.org/officeDocument/2006/relationships/hyperlink"/><Relationship Id="rId6535" Target="https://www.winddle.com/public/redirect?url=/contacts/8001" TargetMode="External" Type="http://schemas.openxmlformats.org/officeDocument/2006/relationships/hyperlink"/><Relationship Id="rId6536" Target="https://www.winddle.com/public/redirect?url=/contacts/8015" TargetMode="External" Type="http://schemas.openxmlformats.org/officeDocument/2006/relationships/hyperlink"/><Relationship Id="rId6537" Target="https://www.winddle.com/public/redirect?url=/shipments/92128" TargetMode="External" Type="http://schemas.openxmlformats.org/officeDocument/2006/relationships/hyperlink"/><Relationship Id="rId6538" Target="https://www.winddle.com/public/redirect?url=/contacts/8002" TargetMode="External" Type="http://schemas.openxmlformats.org/officeDocument/2006/relationships/hyperlink"/><Relationship Id="rId6539" Target="https://www.winddle.com/public/redirect?url=/contacts/8014" TargetMode="External" Type="http://schemas.openxmlformats.org/officeDocument/2006/relationships/hyperlink"/><Relationship Id="rId654" Target="https://www.winddle.com/public/redirect?url=/contacts/8014" TargetMode="External" Type="http://schemas.openxmlformats.org/officeDocument/2006/relationships/hyperlink"/><Relationship Id="rId6540" Target="https://www.winddle.com/public/redirect?url=/shipments/93844" TargetMode="External" Type="http://schemas.openxmlformats.org/officeDocument/2006/relationships/hyperlink"/><Relationship Id="rId6541" Target="https://www.winddle.com/public/redirect?url=/contacts/8002" TargetMode="External" Type="http://schemas.openxmlformats.org/officeDocument/2006/relationships/hyperlink"/><Relationship Id="rId6542" Target="https://www.winddle.com/public/redirect?url=/contacts/8014" TargetMode="External" Type="http://schemas.openxmlformats.org/officeDocument/2006/relationships/hyperlink"/><Relationship Id="rId6543" Target="https://www.winddle.com/public/redirect?url=/shipments/92933" TargetMode="External" Type="http://schemas.openxmlformats.org/officeDocument/2006/relationships/hyperlink"/><Relationship Id="rId6544" Target="https://www.winddle.com/public/redirect?url=/contacts/8001" TargetMode="External" Type="http://schemas.openxmlformats.org/officeDocument/2006/relationships/hyperlink"/><Relationship Id="rId6545" Target="https://www.winddle.com/public/redirect?url=/contacts/8014" TargetMode="External" Type="http://schemas.openxmlformats.org/officeDocument/2006/relationships/hyperlink"/><Relationship Id="rId6546" Target="https://www.winddle.com/public/redirect?url=/shipments/92601" TargetMode="External" Type="http://schemas.openxmlformats.org/officeDocument/2006/relationships/hyperlink"/><Relationship Id="rId6547" Target="https://www.winddle.com/public/redirect?url=/contacts/8001" TargetMode="External" Type="http://schemas.openxmlformats.org/officeDocument/2006/relationships/hyperlink"/><Relationship Id="rId6548" Target="https://www.winddle.com/public/redirect?url=/contacts/8014" TargetMode="External" Type="http://schemas.openxmlformats.org/officeDocument/2006/relationships/hyperlink"/><Relationship Id="rId6549" Target="https://www.winddle.com/public/redirect?url=/shipments/90456" TargetMode="External" Type="http://schemas.openxmlformats.org/officeDocument/2006/relationships/hyperlink"/><Relationship Id="rId655" Target="https://www.winddle.com/public/redirect?url=/shipments/93345" TargetMode="External" Type="http://schemas.openxmlformats.org/officeDocument/2006/relationships/hyperlink"/><Relationship Id="rId6550" Target="https://www.winddle.com/public/redirect?url=/contacts/8002" TargetMode="External" Type="http://schemas.openxmlformats.org/officeDocument/2006/relationships/hyperlink"/><Relationship Id="rId6551" Target="https://www.winddle.com/public/redirect?url=/contacts/8014" TargetMode="External" Type="http://schemas.openxmlformats.org/officeDocument/2006/relationships/hyperlink"/><Relationship Id="rId6552" Target="https://www.winddle.com/public/redirect?url=/shipments/94676" TargetMode="External" Type="http://schemas.openxmlformats.org/officeDocument/2006/relationships/hyperlink"/><Relationship Id="rId6553" Target="https://www.winddle.com/public/redirect?url=/contacts/8001" TargetMode="External" Type="http://schemas.openxmlformats.org/officeDocument/2006/relationships/hyperlink"/><Relationship Id="rId6554" Target="https://www.winddle.com/public/redirect?url=/contacts/8015" TargetMode="External" Type="http://schemas.openxmlformats.org/officeDocument/2006/relationships/hyperlink"/><Relationship Id="rId6555" Target="https://www.winddle.com/public/redirect?url=/shipments/91320" TargetMode="External" Type="http://schemas.openxmlformats.org/officeDocument/2006/relationships/hyperlink"/><Relationship Id="rId6556" Target="https://www.winddle.com/public/redirect?url=/contacts/8001" TargetMode="External" Type="http://schemas.openxmlformats.org/officeDocument/2006/relationships/hyperlink"/><Relationship Id="rId6557" Target="https://www.winddle.com/public/redirect?url=/contacts/8015" TargetMode="External" Type="http://schemas.openxmlformats.org/officeDocument/2006/relationships/hyperlink"/><Relationship Id="rId6558" Target="https://www.winddle.com/public/redirect?url=/shipments/91256" TargetMode="External" Type="http://schemas.openxmlformats.org/officeDocument/2006/relationships/hyperlink"/><Relationship Id="rId6559" Target="https://www.winddle.com/public/redirect?url=/contacts/8001" TargetMode="External" Type="http://schemas.openxmlformats.org/officeDocument/2006/relationships/hyperlink"/><Relationship Id="rId656" Target="https://www.winddle.com/public/redirect?url=/contacts/8002" TargetMode="External" Type="http://schemas.openxmlformats.org/officeDocument/2006/relationships/hyperlink"/><Relationship Id="rId6560" Target="https://www.winddle.com/public/redirect?url=/contacts/8015" TargetMode="External" Type="http://schemas.openxmlformats.org/officeDocument/2006/relationships/hyperlink"/><Relationship Id="rId6561" Target="https://www.winddle.com/public/redirect?url=/shipments/91913" TargetMode="External" Type="http://schemas.openxmlformats.org/officeDocument/2006/relationships/hyperlink"/><Relationship Id="rId6562" Target="https://www.winddle.com/public/redirect?url=/contacts/8001" TargetMode="External" Type="http://schemas.openxmlformats.org/officeDocument/2006/relationships/hyperlink"/><Relationship Id="rId6563" Target="https://www.winddle.com/public/redirect?url=/contacts/8014" TargetMode="External" Type="http://schemas.openxmlformats.org/officeDocument/2006/relationships/hyperlink"/><Relationship Id="rId6564" Target="https://www.winddle.com/public/redirect?url=/shipments/93574" TargetMode="External" Type="http://schemas.openxmlformats.org/officeDocument/2006/relationships/hyperlink"/><Relationship Id="rId6565" Target="https://www.winddle.com/public/redirect?url=/contacts/8001" TargetMode="External" Type="http://schemas.openxmlformats.org/officeDocument/2006/relationships/hyperlink"/><Relationship Id="rId6566" Target="https://www.winddle.com/public/redirect?url=/contacts/8014" TargetMode="External" Type="http://schemas.openxmlformats.org/officeDocument/2006/relationships/hyperlink"/><Relationship Id="rId6567" Target="https://www.winddle.com/public/redirect?url=/shipments/93372" TargetMode="External" Type="http://schemas.openxmlformats.org/officeDocument/2006/relationships/hyperlink"/><Relationship Id="rId6568" Target="https://www.winddle.com/public/redirect?url=/contacts/8002" TargetMode="External" Type="http://schemas.openxmlformats.org/officeDocument/2006/relationships/hyperlink"/><Relationship Id="rId6569" Target="https://www.winddle.com/public/redirect?url=/contacts/8014" TargetMode="External" Type="http://schemas.openxmlformats.org/officeDocument/2006/relationships/hyperlink"/><Relationship Id="rId657" Target="https://www.winddle.com/public/redirect?url=/contacts/8014" TargetMode="External" Type="http://schemas.openxmlformats.org/officeDocument/2006/relationships/hyperlink"/><Relationship Id="rId6570" Target="https://www.winddle.com/public/redirect?url=/shipments/93631" TargetMode="External" Type="http://schemas.openxmlformats.org/officeDocument/2006/relationships/hyperlink"/><Relationship Id="rId6571" Target="https://www.winddle.com/public/redirect?url=/contacts/8001" TargetMode="External" Type="http://schemas.openxmlformats.org/officeDocument/2006/relationships/hyperlink"/><Relationship Id="rId6572" Target="https://www.winddle.com/public/redirect?url=/contacts/8015" TargetMode="External" Type="http://schemas.openxmlformats.org/officeDocument/2006/relationships/hyperlink"/><Relationship Id="rId6573" Target="https://www.winddle.com/public/redirect?url=/shipments/91807" TargetMode="External" Type="http://schemas.openxmlformats.org/officeDocument/2006/relationships/hyperlink"/><Relationship Id="rId6574" Target="https://www.winddle.com/public/redirect?url=/contacts/8001" TargetMode="External" Type="http://schemas.openxmlformats.org/officeDocument/2006/relationships/hyperlink"/><Relationship Id="rId6575" Target="https://www.winddle.com/public/redirect?url=/contacts/8014" TargetMode="External" Type="http://schemas.openxmlformats.org/officeDocument/2006/relationships/hyperlink"/><Relationship Id="rId6576" Target="https://www.winddle.com/public/redirect?url=/shipments/91147" TargetMode="External" Type="http://schemas.openxmlformats.org/officeDocument/2006/relationships/hyperlink"/><Relationship Id="rId6577" Target="https://www.winddle.com/public/redirect?url=/contacts/8001" TargetMode="External" Type="http://schemas.openxmlformats.org/officeDocument/2006/relationships/hyperlink"/><Relationship Id="rId6578" Target="https://www.winddle.com/public/redirect?url=/contacts/8015" TargetMode="External" Type="http://schemas.openxmlformats.org/officeDocument/2006/relationships/hyperlink"/><Relationship Id="rId6579" Target="https://www.winddle.com/public/redirect?url=/shipments/94766" TargetMode="External" Type="http://schemas.openxmlformats.org/officeDocument/2006/relationships/hyperlink"/><Relationship Id="rId658" Target="https://www.winddle.com/public/redirect?url=/shipments/92379" TargetMode="External" Type="http://schemas.openxmlformats.org/officeDocument/2006/relationships/hyperlink"/><Relationship Id="rId6580" Target="https://www.winddle.com/public/redirect?url=/contacts/8001" TargetMode="External" Type="http://schemas.openxmlformats.org/officeDocument/2006/relationships/hyperlink"/><Relationship Id="rId6581" Target="https://www.winddle.com/public/redirect?url=/contacts/8014" TargetMode="External" Type="http://schemas.openxmlformats.org/officeDocument/2006/relationships/hyperlink"/><Relationship Id="rId6582" Target="https://www.winddle.com/public/redirect?url=/shipments/93922" TargetMode="External" Type="http://schemas.openxmlformats.org/officeDocument/2006/relationships/hyperlink"/><Relationship Id="rId6583" Target="https://www.winddle.com/public/redirect?url=/contacts/8001" TargetMode="External" Type="http://schemas.openxmlformats.org/officeDocument/2006/relationships/hyperlink"/><Relationship Id="rId6584" Target="https://www.winddle.com/public/redirect?url=/contacts/8015" TargetMode="External" Type="http://schemas.openxmlformats.org/officeDocument/2006/relationships/hyperlink"/><Relationship Id="rId6585" Target="https://www.winddle.com/public/redirect?url=/shipments/89957" TargetMode="External" Type="http://schemas.openxmlformats.org/officeDocument/2006/relationships/hyperlink"/><Relationship Id="rId6586" Target="https://www.winddle.com/public/redirect?url=/contacts/8001" TargetMode="External" Type="http://schemas.openxmlformats.org/officeDocument/2006/relationships/hyperlink"/><Relationship Id="rId6587" Target="https://www.winddle.com/public/redirect?url=/contacts/8015" TargetMode="External" Type="http://schemas.openxmlformats.org/officeDocument/2006/relationships/hyperlink"/><Relationship Id="rId6588" Target="https://www.winddle.com/public/redirect?url=/shipments/94828" TargetMode="External" Type="http://schemas.openxmlformats.org/officeDocument/2006/relationships/hyperlink"/><Relationship Id="rId6589" Target="https://www.winddle.com/public/redirect?url=/contacts/8001" TargetMode="External" Type="http://schemas.openxmlformats.org/officeDocument/2006/relationships/hyperlink"/><Relationship Id="rId659" Target="https://www.winddle.com/public/redirect?url=/contacts/8002" TargetMode="External" Type="http://schemas.openxmlformats.org/officeDocument/2006/relationships/hyperlink"/><Relationship Id="rId6590" Target="https://www.winddle.com/public/redirect?url=/contacts/8015" TargetMode="External" Type="http://schemas.openxmlformats.org/officeDocument/2006/relationships/hyperlink"/><Relationship Id="rId6591" Target="https://www.winddle.com/public/redirect?url=/shipments/91295" TargetMode="External" Type="http://schemas.openxmlformats.org/officeDocument/2006/relationships/hyperlink"/><Relationship Id="rId6592" Target="https://www.winddle.com/public/redirect?url=/contacts/8001" TargetMode="External" Type="http://schemas.openxmlformats.org/officeDocument/2006/relationships/hyperlink"/><Relationship Id="rId6593" Target="https://www.winddle.com/public/redirect?url=/contacts/8015" TargetMode="External" Type="http://schemas.openxmlformats.org/officeDocument/2006/relationships/hyperlink"/><Relationship Id="rId6594" Target="https://www.winddle.com/public/redirect?url=/shipments/90424" TargetMode="External" Type="http://schemas.openxmlformats.org/officeDocument/2006/relationships/hyperlink"/><Relationship Id="rId6595" Target="https://www.winddle.com/public/redirect?url=/contacts/8001" TargetMode="External" Type="http://schemas.openxmlformats.org/officeDocument/2006/relationships/hyperlink"/><Relationship Id="rId6596" Target="https://www.winddle.com/public/redirect?url=/contacts/8015" TargetMode="External" Type="http://schemas.openxmlformats.org/officeDocument/2006/relationships/hyperlink"/><Relationship Id="rId6597" Target="https://www.winddle.com/public/redirect?url=/shipments/91419" TargetMode="External" Type="http://schemas.openxmlformats.org/officeDocument/2006/relationships/hyperlink"/><Relationship Id="rId6598" Target="https://www.winddle.com/public/redirect?url=/contacts/8001" TargetMode="External" Type="http://schemas.openxmlformats.org/officeDocument/2006/relationships/hyperlink"/><Relationship Id="rId6599" Target="https://www.winddle.com/public/redirect?url=/contacts/8014" TargetMode="External" Type="http://schemas.openxmlformats.org/officeDocument/2006/relationships/hyperlink"/><Relationship Id="rId66" Target="https://www.winddle.com/public/redirect?url=/contacts/8014" TargetMode="External" Type="http://schemas.openxmlformats.org/officeDocument/2006/relationships/hyperlink"/><Relationship Id="rId660" Target="https://www.winddle.com/public/redirect?url=/contacts/8014" TargetMode="External" Type="http://schemas.openxmlformats.org/officeDocument/2006/relationships/hyperlink"/><Relationship Id="rId6600" Target="https://www.winddle.com/public/redirect?url=/shipments/93735" TargetMode="External" Type="http://schemas.openxmlformats.org/officeDocument/2006/relationships/hyperlink"/><Relationship Id="rId6601" Target="https://www.winddle.com/public/redirect?url=/contacts/8001" TargetMode="External" Type="http://schemas.openxmlformats.org/officeDocument/2006/relationships/hyperlink"/><Relationship Id="rId6602" Target="https://www.winddle.com/public/redirect?url=/contacts/8014" TargetMode="External" Type="http://schemas.openxmlformats.org/officeDocument/2006/relationships/hyperlink"/><Relationship Id="rId6603" Target="https://www.winddle.com/public/redirect?url=/shipments/91610" TargetMode="External" Type="http://schemas.openxmlformats.org/officeDocument/2006/relationships/hyperlink"/><Relationship Id="rId6604" Target="https://www.winddle.com/public/redirect?url=/contacts/8001" TargetMode="External" Type="http://schemas.openxmlformats.org/officeDocument/2006/relationships/hyperlink"/><Relationship Id="rId6605" Target="https://www.winddle.com/public/redirect?url=/contacts/8014" TargetMode="External" Type="http://schemas.openxmlformats.org/officeDocument/2006/relationships/hyperlink"/><Relationship Id="rId6606" Target="https://www.winddle.com/public/redirect?url=/shipments/91174" TargetMode="External" Type="http://schemas.openxmlformats.org/officeDocument/2006/relationships/hyperlink"/><Relationship Id="rId6607" Target="https://www.winddle.com/public/redirect?url=/contacts/8002" TargetMode="External" Type="http://schemas.openxmlformats.org/officeDocument/2006/relationships/hyperlink"/><Relationship Id="rId6608" Target="https://www.winddle.com/public/redirect?url=/contacts/8014" TargetMode="External" Type="http://schemas.openxmlformats.org/officeDocument/2006/relationships/hyperlink"/><Relationship Id="rId6609" Target="https://www.winddle.com/public/redirect?url=/shipments/93582" TargetMode="External" Type="http://schemas.openxmlformats.org/officeDocument/2006/relationships/hyperlink"/><Relationship Id="rId661" Target="https://www.winddle.com/public/redirect?url=/shipments/93363" TargetMode="External" Type="http://schemas.openxmlformats.org/officeDocument/2006/relationships/hyperlink"/><Relationship Id="rId6610" Target="https://www.winddle.com/public/redirect?url=/contacts/8002" TargetMode="External" Type="http://schemas.openxmlformats.org/officeDocument/2006/relationships/hyperlink"/><Relationship Id="rId6611" Target="https://www.winddle.com/public/redirect?url=/contacts/8014" TargetMode="External" Type="http://schemas.openxmlformats.org/officeDocument/2006/relationships/hyperlink"/><Relationship Id="rId6612" Target="https://www.winddle.com/public/redirect?url=/shipments/93693" TargetMode="External" Type="http://schemas.openxmlformats.org/officeDocument/2006/relationships/hyperlink"/><Relationship Id="rId6613" Target="https://www.winddle.com/public/redirect?url=/contacts/8001" TargetMode="External" Type="http://schemas.openxmlformats.org/officeDocument/2006/relationships/hyperlink"/><Relationship Id="rId6614" Target="https://www.winddle.com/public/redirect?url=/contacts/8015" TargetMode="External" Type="http://schemas.openxmlformats.org/officeDocument/2006/relationships/hyperlink"/><Relationship Id="rId6615" Target="https://www.winddle.com/public/redirect?url=/shipments/94747" TargetMode="External" Type="http://schemas.openxmlformats.org/officeDocument/2006/relationships/hyperlink"/><Relationship Id="rId6616" Target="https://www.winddle.com/public/redirect?url=/contacts/8001" TargetMode="External" Type="http://schemas.openxmlformats.org/officeDocument/2006/relationships/hyperlink"/><Relationship Id="rId6617" Target="https://www.winddle.com/public/redirect?url=/contacts/8015" TargetMode="External" Type="http://schemas.openxmlformats.org/officeDocument/2006/relationships/hyperlink"/><Relationship Id="rId6618" Target="https://www.winddle.com/public/redirect?url=/shipments/91461" TargetMode="External" Type="http://schemas.openxmlformats.org/officeDocument/2006/relationships/hyperlink"/><Relationship Id="rId6619" Target="https://www.winddle.com/public/redirect?url=/contacts/8001" TargetMode="External" Type="http://schemas.openxmlformats.org/officeDocument/2006/relationships/hyperlink"/><Relationship Id="rId662" Target="https://www.winddle.com/public/redirect?url=/contacts/8002" TargetMode="External" Type="http://schemas.openxmlformats.org/officeDocument/2006/relationships/hyperlink"/><Relationship Id="rId6620" Target="https://www.winddle.com/public/redirect?url=/contacts/8015" TargetMode="External" Type="http://schemas.openxmlformats.org/officeDocument/2006/relationships/hyperlink"/><Relationship Id="rId6621" Target="https://www.winddle.com/public/redirect?url=/shipments/89304" TargetMode="External" Type="http://schemas.openxmlformats.org/officeDocument/2006/relationships/hyperlink"/><Relationship Id="rId6622" Target="https://www.winddle.com/public/redirect?url=/contacts/8001" TargetMode="External" Type="http://schemas.openxmlformats.org/officeDocument/2006/relationships/hyperlink"/><Relationship Id="rId6623" Target="https://www.winddle.com/public/redirect?url=/contacts/8015" TargetMode="External" Type="http://schemas.openxmlformats.org/officeDocument/2006/relationships/hyperlink"/><Relationship Id="rId6624" Target="https://www.winddle.com/public/redirect?url=/shipments/89440" TargetMode="External" Type="http://schemas.openxmlformats.org/officeDocument/2006/relationships/hyperlink"/><Relationship Id="rId6625" Target="https://www.winddle.com/public/redirect?url=/contacts/8001" TargetMode="External" Type="http://schemas.openxmlformats.org/officeDocument/2006/relationships/hyperlink"/><Relationship Id="rId6626" Target="https://www.winddle.com/public/redirect?url=/contacts/8015" TargetMode="External" Type="http://schemas.openxmlformats.org/officeDocument/2006/relationships/hyperlink"/><Relationship Id="rId6627" Target="https://www.winddle.com/public/redirect?url=/shipments/89107" TargetMode="External" Type="http://schemas.openxmlformats.org/officeDocument/2006/relationships/hyperlink"/><Relationship Id="rId6628" Target="https://www.winddle.com/public/redirect?url=/contacts/8001" TargetMode="External" Type="http://schemas.openxmlformats.org/officeDocument/2006/relationships/hyperlink"/><Relationship Id="rId6629" Target="https://www.winddle.com/public/redirect?url=/contacts/8015" TargetMode="External" Type="http://schemas.openxmlformats.org/officeDocument/2006/relationships/hyperlink"/><Relationship Id="rId663" Target="https://www.winddle.com/public/redirect?url=/contacts/8014" TargetMode="External" Type="http://schemas.openxmlformats.org/officeDocument/2006/relationships/hyperlink"/><Relationship Id="rId6630" Target="https://www.winddle.com/public/redirect?url=/shipments/89308" TargetMode="External" Type="http://schemas.openxmlformats.org/officeDocument/2006/relationships/hyperlink"/><Relationship Id="rId6631" Target="https://www.winddle.com/public/redirect?url=/contacts/8001" TargetMode="External" Type="http://schemas.openxmlformats.org/officeDocument/2006/relationships/hyperlink"/><Relationship Id="rId6632" Target="https://www.winddle.com/public/redirect?url=/contacts/8015" TargetMode="External" Type="http://schemas.openxmlformats.org/officeDocument/2006/relationships/hyperlink"/><Relationship Id="rId6633" Target="https://www.winddle.com/public/redirect?url=/shipments/89570" TargetMode="External" Type="http://schemas.openxmlformats.org/officeDocument/2006/relationships/hyperlink"/><Relationship Id="rId6634" Target="https://www.winddle.com/public/redirect?url=/contacts/8001" TargetMode="External" Type="http://schemas.openxmlformats.org/officeDocument/2006/relationships/hyperlink"/><Relationship Id="rId6635" Target="https://www.winddle.com/public/redirect?url=/contacts/8015" TargetMode="External" Type="http://schemas.openxmlformats.org/officeDocument/2006/relationships/hyperlink"/><Relationship Id="rId6636" Target="https://www.winddle.com/public/redirect?url=/shipments/89244" TargetMode="External" Type="http://schemas.openxmlformats.org/officeDocument/2006/relationships/hyperlink"/><Relationship Id="rId6637" Target="https://www.winddle.com/public/redirect?url=/contacts/8001" TargetMode="External" Type="http://schemas.openxmlformats.org/officeDocument/2006/relationships/hyperlink"/><Relationship Id="rId6638" Target="https://www.winddle.com/public/redirect?url=/contacts/8015" TargetMode="External" Type="http://schemas.openxmlformats.org/officeDocument/2006/relationships/hyperlink"/><Relationship Id="rId6639" Target="https://www.winddle.com/public/redirect?url=/shipments/91315" TargetMode="External" Type="http://schemas.openxmlformats.org/officeDocument/2006/relationships/hyperlink"/><Relationship Id="rId664" Target="https://www.winddle.com/public/redirect?url=/shipments/92760" TargetMode="External" Type="http://schemas.openxmlformats.org/officeDocument/2006/relationships/hyperlink"/><Relationship Id="rId6640" Target="https://www.winddle.com/public/redirect?url=/contacts/8001" TargetMode="External" Type="http://schemas.openxmlformats.org/officeDocument/2006/relationships/hyperlink"/><Relationship Id="rId6641" Target="https://www.winddle.com/public/redirect?url=/contacts/8015" TargetMode="External" Type="http://schemas.openxmlformats.org/officeDocument/2006/relationships/hyperlink"/><Relationship Id="rId6642" Target="https://www.winddle.com/public/redirect?url=/shipments/93411" TargetMode="External" Type="http://schemas.openxmlformats.org/officeDocument/2006/relationships/hyperlink"/><Relationship Id="rId6643" Target="https://www.winddle.com/public/redirect?url=/contacts/8001" TargetMode="External" Type="http://schemas.openxmlformats.org/officeDocument/2006/relationships/hyperlink"/><Relationship Id="rId6644" Target="https://www.winddle.com/public/redirect?url=/contacts/8015" TargetMode="External" Type="http://schemas.openxmlformats.org/officeDocument/2006/relationships/hyperlink"/><Relationship Id="rId6645" Target="https://www.winddle.com/public/redirect?url=/shipments/93446" TargetMode="External" Type="http://schemas.openxmlformats.org/officeDocument/2006/relationships/hyperlink"/><Relationship Id="rId6646" Target="https://www.winddle.com/public/redirect?url=/contacts/8001" TargetMode="External" Type="http://schemas.openxmlformats.org/officeDocument/2006/relationships/hyperlink"/><Relationship Id="rId6647" Target="https://www.winddle.com/public/redirect?url=/contacts/8015" TargetMode="External" Type="http://schemas.openxmlformats.org/officeDocument/2006/relationships/hyperlink"/><Relationship Id="rId6648" Target="https://www.winddle.com/public/redirect?url=/shipments/89587" TargetMode="External" Type="http://schemas.openxmlformats.org/officeDocument/2006/relationships/hyperlink"/><Relationship Id="rId6649" Target="https://www.winddle.com/public/redirect?url=/contacts/8001" TargetMode="External" Type="http://schemas.openxmlformats.org/officeDocument/2006/relationships/hyperlink"/><Relationship Id="rId665" Target="https://www.winddle.com/public/redirect?url=/contacts/8002" TargetMode="External" Type="http://schemas.openxmlformats.org/officeDocument/2006/relationships/hyperlink"/><Relationship Id="rId6650" Target="https://www.winddle.com/public/redirect?url=/contacts/8015" TargetMode="External" Type="http://schemas.openxmlformats.org/officeDocument/2006/relationships/hyperlink"/><Relationship Id="rId6651" Target="https://www.winddle.com/public/redirect?url=/shipments/94725" TargetMode="External" Type="http://schemas.openxmlformats.org/officeDocument/2006/relationships/hyperlink"/><Relationship Id="rId6652" Target="https://www.winddle.com/public/redirect?url=/contacts/8001" TargetMode="External" Type="http://schemas.openxmlformats.org/officeDocument/2006/relationships/hyperlink"/><Relationship Id="rId6653" Target="https://www.winddle.com/public/redirect?url=/contacts/8015" TargetMode="External" Type="http://schemas.openxmlformats.org/officeDocument/2006/relationships/hyperlink"/><Relationship Id="rId6654" Target="https://www.winddle.com/public/redirect?url=/shipments/91162" TargetMode="External" Type="http://schemas.openxmlformats.org/officeDocument/2006/relationships/hyperlink"/><Relationship Id="rId6655" Target="https://www.winddle.com/public/redirect?url=/contacts/8001" TargetMode="External" Type="http://schemas.openxmlformats.org/officeDocument/2006/relationships/hyperlink"/><Relationship Id="rId6656" Target="https://www.winddle.com/public/redirect?url=/contacts/8015" TargetMode="External" Type="http://schemas.openxmlformats.org/officeDocument/2006/relationships/hyperlink"/><Relationship Id="rId6657" Target="https://www.winddle.com/public/redirect?url=/shipments/90075" TargetMode="External" Type="http://schemas.openxmlformats.org/officeDocument/2006/relationships/hyperlink"/><Relationship Id="rId6658" Target="https://www.winddle.com/public/redirect?url=/contacts/8001" TargetMode="External" Type="http://schemas.openxmlformats.org/officeDocument/2006/relationships/hyperlink"/><Relationship Id="rId6659" Target="https://www.winddle.com/public/redirect?url=/contacts/8015" TargetMode="External" Type="http://schemas.openxmlformats.org/officeDocument/2006/relationships/hyperlink"/><Relationship Id="rId666" Target="https://www.winddle.com/public/redirect?url=/contacts/8014" TargetMode="External" Type="http://schemas.openxmlformats.org/officeDocument/2006/relationships/hyperlink"/><Relationship Id="rId6660" Target="https://www.winddle.com/public/redirect?url=/shipments/94609" TargetMode="External" Type="http://schemas.openxmlformats.org/officeDocument/2006/relationships/hyperlink"/><Relationship Id="rId6661" Target="https://www.winddle.com/public/redirect?url=/contacts/8001" TargetMode="External" Type="http://schemas.openxmlformats.org/officeDocument/2006/relationships/hyperlink"/><Relationship Id="rId6662" Target="https://www.winddle.com/public/redirect?url=/contacts/8015" TargetMode="External" Type="http://schemas.openxmlformats.org/officeDocument/2006/relationships/hyperlink"/><Relationship Id="rId6663" Target="https://www.winddle.com/public/redirect?url=/shipments/94708" TargetMode="External" Type="http://schemas.openxmlformats.org/officeDocument/2006/relationships/hyperlink"/><Relationship Id="rId6664" Target="https://www.winddle.com/public/redirect?url=/contacts/8001" TargetMode="External" Type="http://schemas.openxmlformats.org/officeDocument/2006/relationships/hyperlink"/><Relationship Id="rId6665" Target="https://www.winddle.com/public/redirect?url=/contacts/8015" TargetMode="External" Type="http://schemas.openxmlformats.org/officeDocument/2006/relationships/hyperlink"/><Relationship Id="rId6666" Target="https://www.winddle.com/public/redirect?url=/shipments/94709" TargetMode="External" Type="http://schemas.openxmlformats.org/officeDocument/2006/relationships/hyperlink"/><Relationship Id="rId6667" Target="https://www.winddle.com/public/redirect?url=/contacts/8001" TargetMode="External" Type="http://schemas.openxmlformats.org/officeDocument/2006/relationships/hyperlink"/><Relationship Id="rId6668" Target="https://www.winddle.com/public/redirect?url=/contacts/8015" TargetMode="External" Type="http://schemas.openxmlformats.org/officeDocument/2006/relationships/hyperlink"/><Relationship Id="rId6669" Target="https://www.winddle.com/public/redirect?url=/shipments/94711" TargetMode="External" Type="http://schemas.openxmlformats.org/officeDocument/2006/relationships/hyperlink"/><Relationship Id="rId667" Target="https://www.winddle.com/public/redirect?url=/shipments/91969" TargetMode="External" Type="http://schemas.openxmlformats.org/officeDocument/2006/relationships/hyperlink"/><Relationship Id="rId6670" Target="https://www.winddle.com/public/redirect?url=/contacts/8001" TargetMode="External" Type="http://schemas.openxmlformats.org/officeDocument/2006/relationships/hyperlink"/><Relationship Id="rId6671" Target="https://www.winddle.com/public/redirect?url=/contacts/8015" TargetMode="External" Type="http://schemas.openxmlformats.org/officeDocument/2006/relationships/hyperlink"/><Relationship Id="rId6672" Target="https://www.winddle.com/public/redirect?url=/shipments/94727" TargetMode="External" Type="http://schemas.openxmlformats.org/officeDocument/2006/relationships/hyperlink"/><Relationship Id="rId6673" Target="https://www.winddle.com/public/redirect?url=/contacts/8001" TargetMode="External" Type="http://schemas.openxmlformats.org/officeDocument/2006/relationships/hyperlink"/><Relationship Id="rId6674" Target="https://www.winddle.com/public/redirect?url=/contacts/8015" TargetMode="External" Type="http://schemas.openxmlformats.org/officeDocument/2006/relationships/hyperlink"/><Relationship Id="rId6675" Target="https://www.winddle.com/public/redirect?url=/shipments/94628" TargetMode="External" Type="http://schemas.openxmlformats.org/officeDocument/2006/relationships/hyperlink"/><Relationship Id="rId6676" Target="https://www.winddle.com/public/redirect?url=/contacts/8001" TargetMode="External" Type="http://schemas.openxmlformats.org/officeDocument/2006/relationships/hyperlink"/><Relationship Id="rId6677" Target="https://www.winddle.com/public/redirect?url=/contacts/8015" TargetMode="External" Type="http://schemas.openxmlformats.org/officeDocument/2006/relationships/hyperlink"/><Relationship Id="rId6678" Target="https://www.winddle.com/public/redirect?url=/shipments/94710" TargetMode="External" Type="http://schemas.openxmlformats.org/officeDocument/2006/relationships/hyperlink"/><Relationship Id="rId6679" Target="https://www.winddle.com/public/redirect?url=/contacts/8001" TargetMode="External" Type="http://schemas.openxmlformats.org/officeDocument/2006/relationships/hyperlink"/><Relationship Id="rId668" Target="https://www.winddle.com/public/redirect?url=/contacts/8002" TargetMode="External" Type="http://schemas.openxmlformats.org/officeDocument/2006/relationships/hyperlink"/><Relationship Id="rId6680" Target="https://www.winddle.com/public/redirect?url=/contacts/8015" TargetMode="External" Type="http://schemas.openxmlformats.org/officeDocument/2006/relationships/hyperlink"/><Relationship Id="rId6681" Target="https://www.winddle.com/public/redirect?url=/shipments/94608" TargetMode="External" Type="http://schemas.openxmlformats.org/officeDocument/2006/relationships/hyperlink"/><Relationship Id="rId6682" Target="https://www.winddle.com/public/redirect?url=/contacts/8001" TargetMode="External" Type="http://schemas.openxmlformats.org/officeDocument/2006/relationships/hyperlink"/><Relationship Id="rId6683" Target="https://www.winddle.com/public/redirect?url=/contacts/8015" TargetMode="External" Type="http://schemas.openxmlformats.org/officeDocument/2006/relationships/hyperlink"/><Relationship Id="rId6684" Target="https://www.winddle.com/public/redirect?url=/shipments/89666" TargetMode="External" Type="http://schemas.openxmlformats.org/officeDocument/2006/relationships/hyperlink"/><Relationship Id="rId6685" Target="https://www.winddle.com/public/redirect?url=/contacts/8001" TargetMode="External" Type="http://schemas.openxmlformats.org/officeDocument/2006/relationships/hyperlink"/><Relationship Id="rId6686" Target="https://www.winddle.com/public/redirect?url=/contacts/8015" TargetMode="External" Type="http://schemas.openxmlformats.org/officeDocument/2006/relationships/hyperlink"/><Relationship Id="rId6687" Target="https://www.winddle.com/public/redirect?url=/shipments/91698" TargetMode="External" Type="http://schemas.openxmlformats.org/officeDocument/2006/relationships/hyperlink"/><Relationship Id="rId6688" Target="https://www.winddle.com/public/redirect?url=/contacts/8001" TargetMode="External" Type="http://schemas.openxmlformats.org/officeDocument/2006/relationships/hyperlink"/><Relationship Id="rId6689" Target="https://www.winddle.com/public/redirect?url=/contacts/8015" TargetMode="External" Type="http://schemas.openxmlformats.org/officeDocument/2006/relationships/hyperlink"/><Relationship Id="rId669" Target="https://www.winddle.com/public/redirect?url=/contacts/8014" TargetMode="External" Type="http://schemas.openxmlformats.org/officeDocument/2006/relationships/hyperlink"/><Relationship Id="rId6690" Target="https://www.winddle.com/public/redirect?url=/shipments/92677" TargetMode="External" Type="http://schemas.openxmlformats.org/officeDocument/2006/relationships/hyperlink"/><Relationship Id="rId6691" Target="https://www.winddle.com/public/redirect?url=/contacts/8001" TargetMode="External" Type="http://schemas.openxmlformats.org/officeDocument/2006/relationships/hyperlink"/><Relationship Id="rId6692" Target="https://www.winddle.com/public/redirect?url=/contacts/8015" TargetMode="External" Type="http://schemas.openxmlformats.org/officeDocument/2006/relationships/hyperlink"/><Relationship Id="rId6693" Target="https://www.winddle.com/public/redirect?url=/shipments/94328" TargetMode="External" Type="http://schemas.openxmlformats.org/officeDocument/2006/relationships/hyperlink"/><Relationship Id="rId6694" Target="https://www.winddle.com/public/redirect?url=/contacts/8002" TargetMode="External" Type="http://schemas.openxmlformats.org/officeDocument/2006/relationships/hyperlink"/><Relationship Id="rId6695" Target="https://www.winddle.com/public/redirect?url=/contacts/8014" TargetMode="External" Type="http://schemas.openxmlformats.org/officeDocument/2006/relationships/hyperlink"/><Relationship Id="rId6696" Target="https://www.winddle.com/public/redirect?url=/shipments/90086" TargetMode="External" Type="http://schemas.openxmlformats.org/officeDocument/2006/relationships/hyperlink"/><Relationship Id="rId6697" Target="https://www.winddle.com/public/redirect?url=/contacts/8001" TargetMode="External" Type="http://schemas.openxmlformats.org/officeDocument/2006/relationships/hyperlink"/><Relationship Id="rId6698" Target="https://www.winddle.com/public/redirect?url=/contacts/8015" TargetMode="External" Type="http://schemas.openxmlformats.org/officeDocument/2006/relationships/hyperlink"/><Relationship Id="rId6699" Target="https://www.winddle.com/public/redirect?url=/shipments/92456" TargetMode="External" Type="http://schemas.openxmlformats.org/officeDocument/2006/relationships/hyperlink"/><Relationship Id="rId67" Target="https://www.winddle.com/public/redirect?url=/shipments/94861" TargetMode="External" Type="http://schemas.openxmlformats.org/officeDocument/2006/relationships/hyperlink"/><Relationship Id="rId670" Target="https://www.winddle.com/public/redirect?url=/shipments/90957" TargetMode="External" Type="http://schemas.openxmlformats.org/officeDocument/2006/relationships/hyperlink"/><Relationship Id="rId6700" Target="https://www.winddle.com/public/redirect?url=/contacts/8001" TargetMode="External" Type="http://schemas.openxmlformats.org/officeDocument/2006/relationships/hyperlink"/><Relationship Id="rId6701" Target="https://www.winddle.com/public/redirect?url=/contacts/8015" TargetMode="External" Type="http://schemas.openxmlformats.org/officeDocument/2006/relationships/hyperlink"/><Relationship Id="rId6702" Target="https://www.winddle.com/public/redirect?url=/shipments/94685" TargetMode="External" Type="http://schemas.openxmlformats.org/officeDocument/2006/relationships/hyperlink"/><Relationship Id="rId6703" Target="https://www.winddle.com/public/redirect?url=/contacts/8001" TargetMode="External" Type="http://schemas.openxmlformats.org/officeDocument/2006/relationships/hyperlink"/><Relationship Id="rId6704" Target="https://www.winddle.com/public/redirect?url=/contacts/8015" TargetMode="External" Type="http://schemas.openxmlformats.org/officeDocument/2006/relationships/hyperlink"/><Relationship Id="rId6705" Target="https://www.winddle.com/public/redirect?url=/shipments/90423" TargetMode="External" Type="http://schemas.openxmlformats.org/officeDocument/2006/relationships/hyperlink"/><Relationship Id="rId6706" Target="https://www.winddle.com/public/redirect?url=/contacts/8001" TargetMode="External" Type="http://schemas.openxmlformats.org/officeDocument/2006/relationships/hyperlink"/><Relationship Id="rId6707" Target="https://www.winddle.com/public/redirect?url=/contacts/8015" TargetMode="External" Type="http://schemas.openxmlformats.org/officeDocument/2006/relationships/hyperlink"/><Relationship Id="rId6708" Target="https://www.winddle.com/public/redirect?url=/shipments/92457" TargetMode="External" Type="http://schemas.openxmlformats.org/officeDocument/2006/relationships/hyperlink"/><Relationship Id="rId6709" Target="https://www.winddle.com/public/redirect?url=/contacts/8001" TargetMode="External" Type="http://schemas.openxmlformats.org/officeDocument/2006/relationships/hyperlink"/><Relationship Id="rId671" Target="https://www.winddle.com/public/redirect?url=/contacts/8002" TargetMode="External" Type="http://schemas.openxmlformats.org/officeDocument/2006/relationships/hyperlink"/><Relationship Id="rId6710" Target="https://www.winddle.com/public/redirect?url=/contacts/8015" TargetMode="External" Type="http://schemas.openxmlformats.org/officeDocument/2006/relationships/hyperlink"/><Relationship Id="rId6711" Target="https://www.winddle.com/public/redirect?url=/shipments/92460" TargetMode="External" Type="http://schemas.openxmlformats.org/officeDocument/2006/relationships/hyperlink"/><Relationship Id="rId6712" Target="https://www.winddle.com/public/redirect?url=/contacts/8001" TargetMode="External" Type="http://schemas.openxmlformats.org/officeDocument/2006/relationships/hyperlink"/><Relationship Id="rId6713" Target="https://www.winddle.com/public/redirect?url=/contacts/8015" TargetMode="External" Type="http://schemas.openxmlformats.org/officeDocument/2006/relationships/hyperlink"/><Relationship Id="rId6714" Target="https://www.winddle.com/public/redirect?url=/shipments/90099" TargetMode="External" Type="http://schemas.openxmlformats.org/officeDocument/2006/relationships/hyperlink"/><Relationship Id="rId6715" Target="https://www.winddle.com/public/redirect?url=/contacts/8001" TargetMode="External" Type="http://schemas.openxmlformats.org/officeDocument/2006/relationships/hyperlink"/><Relationship Id="rId6716" Target="https://www.winddle.com/public/redirect?url=/contacts/8015" TargetMode="External" Type="http://schemas.openxmlformats.org/officeDocument/2006/relationships/hyperlink"/><Relationship Id="rId6717" Target="https://www.winddle.com/public/redirect?url=/shipments/90083" TargetMode="External" Type="http://schemas.openxmlformats.org/officeDocument/2006/relationships/hyperlink"/><Relationship Id="rId6718" Target="https://www.winddle.com/public/redirect?url=/contacts/8001" TargetMode="External" Type="http://schemas.openxmlformats.org/officeDocument/2006/relationships/hyperlink"/><Relationship Id="rId6719" Target="https://www.winddle.com/public/redirect?url=/contacts/8015" TargetMode="External" Type="http://schemas.openxmlformats.org/officeDocument/2006/relationships/hyperlink"/><Relationship Id="rId672" Target="https://www.winddle.com/public/redirect?url=/contacts/8014" TargetMode="External" Type="http://schemas.openxmlformats.org/officeDocument/2006/relationships/hyperlink"/><Relationship Id="rId6720" Target="https://www.winddle.com/public/redirect?url=/shipments/89111" TargetMode="External" Type="http://schemas.openxmlformats.org/officeDocument/2006/relationships/hyperlink"/><Relationship Id="rId6721" Target="https://www.winddle.com/public/redirect?url=/contacts/8001" TargetMode="External" Type="http://schemas.openxmlformats.org/officeDocument/2006/relationships/hyperlink"/><Relationship Id="rId6722" Target="https://www.winddle.com/public/redirect?url=/contacts/8015" TargetMode="External" Type="http://schemas.openxmlformats.org/officeDocument/2006/relationships/hyperlink"/><Relationship Id="rId6723" Target="https://www.winddle.com/public/redirect?url=/shipments/93426" TargetMode="External" Type="http://schemas.openxmlformats.org/officeDocument/2006/relationships/hyperlink"/><Relationship Id="rId6724" Target="https://www.winddle.com/public/redirect?url=/contacts/8001" TargetMode="External" Type="http://schemas.openxmlformats.org/officeDocument/2006/relationships/hyperlink"/><Relationship Id="rId6725" Target="https://www.winddle.com/public/redirect?url=/contacts/8015" TargetMode="External" Type="http://schemas.openxmlformats.org/officeDocument/2006/relationships/hyperlink"/><Relationship Id="rId6726" Target="https://www.winddle.com/public/redirect?url=/shipments/92590" TargetMode="External" Type="http://schemas.openxmlformats.org/officeDocument/2006/relationships/hyperlink"/><Relationship Id="rId6727" Target="https://www.winddle.com/public/redirect?url=/contacts/8001" TargetMode="External" Type="http://schemas.openxmlformats.org/officeDocument/2006/relationships/hyperlink"/><Relationship Id="rId6728" Target="https://www.winddle.com/public/redirect?url=/contacts/8015" TargetMode="External" Type="http://schemas.openxmlformats.org/officeDocument/2006/relationships/hyperlink"/><Relationship Id="rId6729" Target="https://www.winddle.com/public/redirect?url=/shipments/91156" TargetMode="External" Type="http://schemas.openxmlformats.org/officeDocument/2006/relationships/hyperlink"/><Relationship Id="rId673" Target="https://www.winddle.com/public/redirect?url=/shipments/92497" TargetMode="External" Type="http://schemas.openxmlformats.org/officeDocument/2006/relationships/hyperlink"/><Relationship Id="rId6730" Target="https://www.winddle.com/public/redirect?url=/contacts/8001" TargetMode="External" Type="http://schemas.openxmlformats.org/officeDocument/2006/relationships/hyperlink"/><Relationship Id="rId6731" Target="https://www.winddle.com/public/redirect?url=/contacts/8015" TargetMode="External" Type="http://schemas.openxmlformats.org/officeDocument/2006/relationships/hyperlink"/><Relationship Id="rId6732" Target="https://www.winddle.com/public/redirect?url=/shipments/89650" TargetMode="External" Type="http://schemas.openxmlformats.org/officeDocument/2006/relationships/hyperlink"/><Relationship Id="rId6733" Target="https://www.winddle.com/public/redirect?url=/contacts/8001" TargetMode="External" Type="http://schemas.openxmlformats.org/officeDocument/2006/relationships/hyperlink"/><Relationship Id="rId6734" Target="https://www.winddle.com/public/redirect?url=/contacts/8015" TargetMode="External" Type="http://schemas.openxmlformats.org/officeDocument/2006/relationships/hyperlink"/><Relationship Id="rId6735" Target="https://www.winddle.com/public/redirect?url=/shipments/92038" TargetMode="External" Type="http://schemas.openxmlformats.org/officeDocument/2006/relationships/hyperlink"/><Relationship Id="rId6736" Target="https://www.winddle.com/public/redirect?url=/contacts/8001" TargetMode="External" Type="http://schemas.openxmlformats.org/officeDocument/2006/relationships/hyperlink"/><Relationship Id="rId6737" Target="https://www.winddle.com/public/redirect?url=/contacts/8015" TargetMode="External" Type="http://schemas.openxmlformats.org/officeDocument/2006/relationships/hyperlink"/><Relationship Id="rId6738" Target="https://www.winddle.com/public/redirect?url=/shipments/93434" TargetMode="External" Type="http://schemas.openxmlformats.org/officeDocument/2006/relationships/hyperlink"/><Relationship Id="rId6739" Target="https://www.winddle.com/public/redirect?url=/contacts/8001" TargetMode="External" Type="http://schemas.openxmlformats.org/officeDocument/2006/relationships/hyperlink"/><Relationship Id="rId674" Target="https://www.winddle.com/public/redirect?url=/contacts/8001" TargetMode="External" Type="http://schemas.openxmlformats.org/officeDocument/2006/relationships/hyperlink"/><Relationship Id="rId6740" Target="https://www.winddle.com/public/redirect?url=/contacts/8015" TargetMode="External" Type="http://schemas.openxmlformats.org/officeDocument/2006/relationships/hyperlink"/><Relationship Id="rId6741" Target="https://www.winddle.com/public/redirect?url=/shipments/89475" TargetMode="External" Type="http://schemas.openxmlformats.org/officeDocument/2006/relationships/hyperlink"/><Relationship Id="rId6742" Target="https://www.winddle.com/public/redirect?url=/contacts/8001" TargetMode="External" Type="http://schemas.openxmlformats.org/officeDocument/2006/relationships/hyperlink"/><Relationship Id="rId6743" Target="https://www.winddle.com/public/redirect?url=/contacts/8015" TargetMode="External" Type="http://schemas.openxmlformats.org/officeDocument/2006/relationships/hyperlink"/><Relationship Id="rId6744" Target="https://www.winddle.com/public/redirect?url=/shipments/94478" TargetMode="External" Type="http://schemas.openxmlformats.org/officeDocument/2006/relationships/hyperlink"/><Relationship Id="rId6745" Target="https://www.winddle.com/public/redirect?url=/contacts/8001" TargetMode="External" Type="http://schemas.openxmlformats.org/officeDocument/2006/relationships/hyperlink"/><Relationship Id="rId6746" Target="https://www.winddle.com/public/redirect?url=/contacts/8015" TargetMode="External" Type="http://schemas.openxmlformats.org/officeDocument/2006/relationships/hyperlink"/><Relationship Id="rId6747" Target="https://www.winddle.com/public/redirect?url=/shipments/94806" TargetMode="External" Type="http://schemas.openxmlformats.org/officeDocument/2006/relationships/hyperlink"/><Relationship Id="rId6748" Target="https://www.winddle.com/public/redirect?url=/contacts/8001" TargetMode="External" Type="http://schemas.openxmlformats.org/officeDocument/2006/relationships/hyperlink"/><Relationship Id="rId6749" Target="https://www.winddle.com/public/redirect?url=/contacts/8015" TargetMode="External" Type="http://schemas.openxmlformats.org/officeDocument/2006/relationships/hyperlink"/><Relationship Id="rId675" Target="https://www.winddle.com/public/redirect?url=/contacts/8015" TargetMode="External" Type="http://schemas.openxmlformats.org/officeDocument/2006/relationships/hyperlink"/><Relationship Id="rId6750" Target="https://www.winddle.com/public/redirect?url=/shipments/91192" TargetMode="External" Type="http://schemas.openxmlformats.org/officeDocument/2006/relationships/hyperlink"/><Relationship Id="rId6751" Target="https://www.winddle.com/public/redirect?url=/contacts/8001" TargetMode="External" Type="http://schemas.openxmlformats.org/officeDocument/2006/relationships/hyperlink"/><Relationship Id="rId6752" Target="https://www.winddle.com/public/redirect?url=/contacts/8015" TargetMode="External" Type="http://schemas.openxmlformats.org/officeDocument/2006/relationships/hyperlink"/><Relationship Id="rId6753" Target="https://www.winddle.com/public/redirect?url=/shipments/91946" TargetMode="External" Type="http://schemas.openxmlformats.org/officeDocument/2006/relationships/hyperlink"/><Relationship Id="rId6754" Target="https://www.winddle.com/public/redirect?url=/contacts/8001" TargetMode="External" Type="http://schemas.openxmlformats.org/officeDocument/2006/relationships/hyperlink"/><Relationship Id="rId6755" Target="https://www.winddle.com/public/redirect?url=/contacts/8015" TargetMode="External" Type="http://schemas.openxmlformats.org/officeDocument/2006/relationships/hyperlink"/><Relationship Id="rId6756" Target="https://www.winddle.com/public/redirect?url=/shipments/91599" TargetMode="External" Type="http://schemas.openxmlformats.org/officeDocument/2006/relationships/hyperlink"/><Relationship Id="rId6757" Target="https://www.winddle.com/public/redirect?url=/contacts/8001" TargetMode="External" Type="http://schemas.openxmlformats.org/officeDocument/2006/relationships/hyperlink"/><Relationship Id="rId6758" Target="https://www.winddle.com/public/redirect?url=/contacts/8015" TargetMode="External" Type="http://schemas.openxmlformats.org/officeDocument/2006/relationships/hyperlink"/><Relationship Id="rId6759" Target="https://www.winddle.com/public/redirect?url=/shipments/91663" TargetMode="External" Type="http://schemas.openxmlformats.org/officeDocument/2006/relationships/hyperlink"/><Relationship Id="rId676" Target="https://www.winddle.com/public/redirect?url=/shipments/92672" TargetMode="External" Type="http://schemas.openxmlformats.org/officeDocument/2006/relationships/hyperlink"/><Relationship Id="rId6760" Target="https://www.winddle.com/public/redirect?url=/contacts/8001" TargetMode="External" Type="http://schemas.openxmlformats.org/officeDocument/2006/relationships/hyperlink"/><Relationship Id="rId6761" Target="https://www.winddle.com/public/redirect?url=/contacts/8015" TargetMode="External" Type="http://schemas.openxmlformats.org/officeDocument/2006/relationships/hyperlink"/><Relationship Id="rId6762" Target="https://www.winddle.com/public/redirect?url=/shipments/94179" TargetMode="External" Type="http://schemas.openxmlformats.org/officeDocument/2006/relationships/hyperlink"/><Relationship Id="rId6763" Target="https://www.winddle.com/public/redirect?url=/contacts/8001" TargetMode="External" Type="http://schemas.openxmlformats.org/officeDocument/2006/relationships/hyperlink"/><Relationship Id="rId6764" Target="https://www.winddle.com/public/redirect?url=/contacts/8015" TargetMode="External" Type="http://schemas.openxmlformats.org/officeDocument/2006/relationships/hyperlink"/><Relationship Id="rId6765" Target="https://www.winddle.com/public/redirect?url=/shipments/92561" TargetMode="External" Type="http://schemas.openxmlformats.org/officeDocument/2006/relationships/hyperlink"/><Relationship Id="rId6766" Target="https://www.winddle.com/public/redirect?url=/contacts/8001" TargetMode="External" Type="http://schemas.openxmlformats.org/officeDocument/2006/relationships/hyperlink"/><Relationship Id="rId6767" Target="https://www.winddle.com/public/redirect?url=/contacts/8015" TargetMode="External" Type="http://schemas.openxmlformats.org/officeDocument/2006/relationships/hyperlink"/><Relationship Id="rId6768" Target="https://www.winddle.com/public/redirect?url=/shipments/93937" TargetMode="External" Type="http://schemas.openxmlformats.org/officeDocument/2006/relationships/hyperlink"/><Relationship Id="rId6769" Target="https://www.winddle.com/public/redirect?url=/contacts/8001" TargetMode="External" Type="http://schemas.openxmlformats.org/officeDocument/2006/relationships/hyperlink"/><Relationship Id="rId677" Target="https://www.winddle.com/public/redirect?url=/contacts/8001" TargetMode="External" Type="http://schemas.openxmlformats.org/officeDocument/2006/relationships/hyperlink"/><Relationship Id="rId6770" Target="https://www.winddle.com/public/redirect?url=/contacts/8015" TargetMode="External" Type="http://schemas.openxmlformats.org/officeDocument/2006/relationships/hyperlink"/><Relationship Id="rId6771" Target="https://www.winddle.com/public/redirect?url=/shipments/93120" TargetMode="External" Type="http://schemas.openxmlformats.org/officeDocument/2006/relationships/hyperlink"/><Relationship Id="rId6772" Target="https://www.winddle.com/public/redirect?url=/contacts/8001" TargetMode="External" Type="http://schemas.openxmlformats.org/officeDocument/2006/relationships/hyperlink"/><Relationship Id="rId6773" Target="https://www.winddle.com/public/redirect?url=/contacts/8015" TargetMode="External" Type="http://schemas.openxmlformats.org/officeDocument/2006/relationships/hyperlink"/><Relationship Id="rId6774" Target="https://www.winddle.com/public/redirect?url=/shipments/93424" TargetMode="External" Type="http://schemas.openxmlformats.org/officeDocument/2006/relationships/hyperlink"/><Relationship Id="rId6775" Target="https://www.winddle.com/public/redirect?url=/contacts/8001" TargetMode="External" Type="http://schemas.openxmlformats.org/officeDocument/2006/relationships/hyperlink"/><Relationship Id="rId6776" Target="https://www.winddle.com/public/redirect?url=/contacts/8015" TargetMode="External" Type="http://schemas.openxmlformats.org/officeDocument/2006/relationships/hyperlink"/><Relationship Id="rId6777" Target="https://www.winddle.com/public/redirect?url=/shipments/92589" TargetMode="External" Type="http://schemas.openxmlformats.org/officeDocument/2006/relationships/hyperlink"/><Relationship Id="rId6778" Target="https://www.winddle.com/public/redirect?url=/contacts/8001" TargetMode="External" Type="http://schemas.openxmlformats.org/officeDocument/2006/relationships/hyperlink"/><Relationship Id="rId6779" Target="https://www.winddle.com/public/redirect?url=/contacts/8015" TargetMode="External" Type="http://schemas.openxmlformats.org/officeDocument/2006/relationships/hyperlink"/><Relationship Id="rId678" Target="https://www.winddle.com/public/redirect?url=/contacts/8014" TargetMode="External" Type="http://schemas.openxmlformats.org/officeDocument/2006/relationships/hyperlink"/><Relationship Id="rId6780" Target="https://www.winddle.com/public/redirect?url=/shipments/91491" TargetMode="External" Type="http://schemas.openxmlformats.org/officeDocument/2006/relationships/hyperlink"/><Relationship Id="rId6781" Target="https://www.winddle.com/public/redirect?url=/contacts/8001" TargetMode="External" Type="http://schemas.openxmlformats.org/officeDocument/2006/relationships/hyperlink"/><Relationship Id="rId6782" Target="https://www.winddle.com/public/redirect?url=/contacts/8015" TargetMode="External" Type="http://schemas.openxmlformats.org/officeDocument/2006/relationships/hyperlink"/><Relationship Id="rId6783" Target="https://www.winddle.com/public/redirect?url=/shipments/93435" TargetMode="External" Type="http://schemas.openxmlformats.org/officeDocument/2006/relationships/hyperlink"/><Relationship Id="rId6784" Target="https://www.winddle.com/public/redirect?url=/contacts/8001" TargetMode="External" Type="http://schemas.openxmlformats.org/officeDocument/2006/relationships/hyperlink"/><Relationship Id="rId6785" Target="https://www.winddle.com/public/redirect?url=/contacts/8015" TargetMode="External" Type="http://schemas.openxmlformats.org/officeDocument/2006/relationships/hyperlink"/><Relationship Id="rId6786" Target="https://www.winddle.com/public/redirect?url=/shipments/94236" TargetMode="External" Type="http://schemas.openxmlformats.org/officeDocument/2006/relationships/hyperlink"/><Relationship Id="rId6787" Target="https://www.winddle.com/public/redirect?url=/contacts/8001" TargetMode="External" Type="http://schemas.openxmlformats.org/officeDocument/2006/relationships/hyperlink"/><Relationship Id="rId6788" Target="https://www.winddle.com/public/redirect?url=/contacts/8015" TargetMode="External" Type="http://schemas.openxmlformats.org/officeDocument/2006/relationships/hyperlink"/><Relationship Id="rId6789" Target="https://www.winddle.com/public/redirect?url=/shipments/91170" TargetMode="External" Type="http://schemas.openxmlformats.org/officeDocument/2006/relationships/hyperlink"/><Relationship Id="rId679" Target="https://www.winddle.com/public/redirect?url=/shipments/91189" TargetMode="External" Type="http://schemas.openxmlformats.org/officeDocument/2006/relationships/hyperlink"/><Relationship Id="rId6790" Target="https://www.winddle.com/public/redirect?url=/contacts/8001" TargetMode="External" Type="http://schemas.openxmlformats.org/officeDocument/2006/relationships/hyperlink"/><Relationship Id="rId6791" Target="https://www.winddle.com/public/redirect?url=/contacts/8015" TargetMode="External" Type="http://schemas.openxmlformats.org/officeDocument/2006/relationships/hyperlink"/><Relationship Id="rId6792" Target="https://www.winddle.com/public/redirect?url=/shipments/93536" TargetMode="External" Type="http://schemas.openxmlformats.org/officeDocument/2006/relationships/hyperlink"/><Relationship Id="rId6793" Target="https://www.winddle.com/public/redirect?url=/contacts/8001" TargetMode="External" Type="http://schemas.openxmlformats.org/officeDocument/2006/relationships/hyperlink"/><Relationship Id="rId6794" Target="https://www.winddle.com/public/redirect?url=/contacts/8015" TargetMode="External" Type="http://schemas.openxmlformats.org/officeDocument/2006/relationships/hyperlink"/><Relationship Id="rId6795" Target="https://www.winddle.com/public/redirect?url=/shipments/89487" TargetMode="External" Type="http://schemas.openxmlformats.org/officeDocument/2006/relationships/hyperlink"/><Relationship Id="rId6796" Target="https://www.winddle.com/public/redirect?url=/contacts/8001" TargetMode="External" Type="http://schemas.openxmlformats.org/officeDocument/2006/relationships/hyperlink"/><Relationship Id="rId6797" Target="https://www.winddle.com/public/redirect?url=/contacts/8015" TargetMode="External" Type="http://schemas.openxmlformats.org/officeDocument/2006/relationships/hyperlink"/><Relationship Id="rId6798" Target="https://www.winddle.com/public/redirect?url=/shipments/93229" TargetMode="External" Type="http://schemas.openxmlformats.org/officeDocument/2006/relationships/hyperlink"/><Relationship Id="rId6799" Target="https://www.winddle.com/public/redirect?url=/contacts/8001" TargetMode="External" Type="http://schemas.openxmlformats.org/officeDocument/2006/relationships/hyperlink"/><Relationship Id="rId68" Target="https://www.winddle.com/public/redirect?url=/contacts/8001" TargetMode="External" Type="http://schemas.openxmlformats.org/officeDocument/2006/relationships/hyperlink"/><Relationship Id="rId680" Target="https://www.winddle.com/public/redirect?url=/contacts/8001" TargetMode="External" Type="http://schemas.openxmlformats.org/officeDocument/2006/relationships/hyperlink"/><Relationship Id="rId6800" Target="https://www.winddle.com/public/redirect?url=/contacts/8015" TargetMode="External" Type="http://schemas.openxmlformats.org/officeDocument/2006/relationships/hyperlink"/><Relationship Id="rId6801" Target="https://www.winddle.com/public/redirect?url=/shipments/91691" TargetMode="External" Type="http://schemas.openxmlformats.org/officeDocument/2006/relationships/hyperlink"/><Relationship Id="rId6802" Target="https://www.winddle.com/public/redirect?url=/contacts/8001" TargetMode="External" Type="http://schemas.openxmlformats.org/officeDocument/2006/relationships/hyperlink"/><Relationship Id="rId6803" Target="https://www.winddle.com/public/redirect?url=/contacts/8015" TargetMode="External" Type="http://schemas.openxmlformats.org/officeDocument/2006/relationships/hyperlink"/><Relationship Id="rId6804" Target="https://www.winddle.com/public/redirect?url=/shipments/90363" TargetMode="External" Type="http://schemas.openxmlformats.org/officeDocument/2006/relationships/hyperlink"/><Relationship Id="rId6805" Target="https://www.winddle.com/public/redirect?url=/contacts/8001" TargetMode="External" Type="http://schemas.openxmlformats.org/officeDocument/2006/relationships/hyperlink"/><Relationship Id="rId6806" Target="https://www.winddle.com/public/redirect?url=/contacts/8015" TargetMode="External" Type="http://schemas.openxmlformats.org/officeDocument/2006/relationships/hyperlink"/><Relationship Id="rId6807" Target="https://www.winddle.com/public/redirect?url=/shipments/93117" TargetMode="External" Type="http://schemas.openxmlformats.org/officeDocument/2006/relationships/hyperlink"/><Relationship Id="rId6808" Target="https://www.winddle.com/public/redirect?url=/contacts/8001" TargetMode="External" Type="http://schemas.openxmlformats.org/officeDocument/2006/relationships/hyperlink"/><Relationship Id="rId6809" Target="https://www.winddle.com/public/redirect?url=/contacts/8015" TargetMode="External" Type="http://schemas.openxmlformats.org/officeDocument/2006/relationships/hyperlink"/><Relationship Id="rId681" Target="https://www.winddle.com/public/redirect?url=/contacts/8015" TargetMode="External" Type="http://schemas.openxmlformats.org/officeDocument/2006/relationships/hyperlink"/><Relationship Id="rId6810" Target="https://www.winddle.com/public/redirect?url=/shipments/91319" TargetMode="External" Type="http://schemas.openxmlformats.org/officeDocument/2006/relationships/hyperlink"/><Relationship Id="rId6811" Target="https://www.winddle.com/public/redirect?url=/contacts/8001" TargetMode="External" Type="http://schemas.openxmlformats.org/officeDocument/2006/relationships/hyperlink"/><Relationship Id="rId6812" Target="https://www.winddle.com/public/redirect?url=/contacts/8015" TargetMode="External" Type="http://schemas.openxmlformats.org/officeDocument/2006/relationships/hyperlink"/><Relationship Id="rId6813" Target="https://www.winddle.com/public/redirect?url=/shipments/91049" TargetMode="External" Type="http://schemas.openxmlformats.org/officeDocument/2006/relationships/hyperlink"/><Relationship Id="rId6814" Target="https://www.winddle.com/public/redirect?url=/contacts/8001" TargetMode="External" Type="http://schemas.openxmlformats.org/officeDocument/2006/relationships/hyperlink"/><Relationship Id="rId6815" Target="https://www.winddle.com/public/redirect?url=/contacts/8015" TargetMode="External" Type="http://schemas.openxmlformats.org/officeDocument/2006/relationships/hyperlink"/><Relationship Id="rId6816" Target="https://www.winddle.com/public/redirect?url=/shipments/91644" TargetMode="External" Type="http://schemas.openxmlformats.org/officeDocument/2006/relationships/hyperlink"/><Relationship Id="rId6817" Target="https://www.winddle.com/public/redirect?url=/contacts/8001" TargetMode="External" Type="http://schemas.openxmlformats.org/officeDocument/2006/relationships/hyperlink"/><Relationship Id="rId6818" Target="https://www.winddle.com/public/redirect?url=/contacts/8015" TargetMode="External" Type="http://schemas.openxmlformats.org/officeDocument/2006/relationships/hyperlink"/><Relationship Id="rId6819" Target="https://www.winddle.com/public/redirect?url=/shipments/94635" TargetMode="External" Type="http://schemas.openxmlformats.org/officeDocument/2006/relationships/hyperlink"/><Relationship Id="rId682" Target="https://www.winddle.com/public/redirect?url=/shipments/92853" TargetMode="External" Type="http://schemas.openxmlformats.org/officeDocument/2006/relationships/hyperlink"/><Relationship Id="rId6820" Target="https://www.winddle.com/public/redirect?url=/contacts/8001" TargetMode="External" Type="http://schemas.openxmlformats.org/officeDocument/2006/relationships/hyperlink"/><Relationship Id="rId6821" Target="https://www.winddle.com/public/redirect?url=/contacts/8015" TargetMode="External" Type="http://schemas.openxmlformats.org/officeDocument/2006/relationships/hyperlink"/><Relationship Id="rId6822" Target="https://www.winddle.com/public/redirect?url=/shipments/91397" TargetMode="External" Type="http://schemas.openxmlformats.org/officeDocument/2006/relationships/hyperlink"/><Relationship Id="rId6823" Target="https://www.winddle.com/public/redirect?url=/contacts/8001" TargetMode="External" Type="http://schemas.openxmlformats.org/officeDocument/2006/relationships/hyperlink"/><Relationship Id="rId6824" Target="https://www.winddle.com/public/redirect?url=/contacts/8015" TargetMode="External" Type="http://schemas.openxmlformats.org/officeDocument/2006/relationships/hyperlink"/><Relationship Id="rId6825" Target="https://www.winddle.com/public/redirect?url=/shipments/92005" TargetMode="External" Type="http://schemas.openxmlformats.org/officeDocument/2006/relationships/hyperlink"/><Relationship Id="rId6826" Target="https://www.winddle.com/public/redirect?url=/contacts/8001" TargetMode="External" Type="http://schemas.openxmlformats.org/officeDocument/2006/relationships/hyperlink"/><Relationship Id="rId6827" Target="https://www.winddle.com/public/redirect?url=/contacts/8015" TargetMode="External" Type="http://schemas.openxmlformats.org/officeDocument/2006/relationships/hyperlink"/><Relationship Id="rId6828" Target="https://www.winddle.com/public/redirect?url=/shipments/91537" TargetMode="External" Type="http://schemas.openxmlformats.org/officeDocument/2006/relationships/hyperlink"/><Relationship Id="rId6829" Target="https://www.winddle.com/public/redirect?url=/contacts/8001" TargetMode="External" Type="http://schemas.openxmlformats.org/officeDocument/2006/relationships/hyperlink"/><Relationship Id="rId683" Target="https://www.winddle.com/public/redirect?url=/contacts/8001" TargetMode="External" Type="http://schemas.openxmlformats.org/officeDocument/2006/relationships/hyperlink"/><Relationship Id="rId6830" Target="https://www.winddle.com/public/redirect?url=/contacts/8015" TargetMode="External" Type="http://schemas.openxmlformats.org/officeDocument/2006/relationships/hyperlink"/><Relationship Id="rId6831" Target="https://www.winddle.com/public/redirect?url=/shipments/90493" TargetMode="External" Type="http://schemas.openxmlformats.org/officeDocument/2006/relationships/hyperlink"/><Relationship Id="rId6832" Target="https://www.winddle.com/public/redirect?url=/contacts/8001" TargetMode="External" Type="http://schemas.openxmlformats.org/officeDocument/2006/relationships/hyperlink"/><Relationship Id="rId6833" Target="https://www.winddle.com/public/redirect?url=/contacts/8015" TargetMode="External" Type="http://schemas.openxmlformats.org/officeDocument/2006/relationships/hyperlink"/><Relationship Id="rId6834" Target="https://www.winddle.com/public/redirect?url=/shipments/88961" TargetMode="External" Type="http://schemas.openxmlformats.org/officeDocument/2006/relationships/hyperlink"/><Relationship Id="rId6835" Target="https://www.winddle.com/public/redirect?url=/contacts/8001" TargetMode="External" Type="http://schemas.openxmlformats.org/officeDocument/2006/relationships/hyperlink"/><Relationship Id="rId6836" Target="https://www.winddle.com/public/redirect?url=/contacts/8015" TargetMode="External" Type="http://schemas.openxmlformats.org/officeDocument/2006/relationships/hyperlink"/><Relationship Id="rId6837" Target="https://www.winddle.com/public/redirect?url=/shipments/91515" TargetMode="External" Type="http://schemas.openxmlformats.org/officeDocument/2006/relationships/hyperlink"/><Relationship Id="rId6838" Target="https://www.winddle.com/public/redirect?url=/contacts/8001" TargetMode="External" Type="http://schemas.openxmlformats.org/officeDocument/2006/relationships/hyperlink"/><Relationship Id="rId6839" Target="https://www.winddle.com/public/redirect?url=/contacts/8015" TargetMode="External" Type="http://schemas.openxmlformats.org/officeDocument/2006/relationships/hyperlink"/><Relationship Id="rId684" Target="https://www.winddle.com/public/redirect?url=/contacts/8015" TargetMode="External" Type="http://schemas.openxmlformats.org/officeDocument/2006/relationships/hyperlink"/><Relationship Id="rId6840" Target="https://www.winddle.com/public/redirect?url=/shipments/94611" TargetMode="External" Type="http://schemas.openxmlformats.org/officeDocument/2006/relationships/hyperlink"/><Relationship Id="rId6841" Target="https://www.winddle.com/public/redirect?url=/contacts/8001" TargetMode="External" Type="http://schemas.openxmlformats.org/officeDocument/2006/relationships/hyperlink"/><Relationship Id="rId6842" Target="https://www.winddle.com/public/redirect?url=/contacts/8015" TargetMode="External" Type="http://schemas.openxmlformats.org/officeDocument/2006/relationships/hyperlink"/><Relationship Id="rId6843" Target="https://www.winddle.com/public/redirect?url=/shipments/94603" TargetMode="External" Type="http://schemas.openxmlformats.org/officeDocument/2006/relationships/hyperlink"/><Relationship Id="rId6844" Target="https://www.winddle.com/public/redirect?url=/contacts/8001" TargetMode="External" Type="http://schemas.openxmlformats.org/officeDocument/2006/relationships/hyperlink"/><Relationship Id="rId6845" Target="https://www.winddle.com/public/redirect?url=/contacts/8015" TargetMode="External" Type="http://schemas.openxmlformats.org/officeDocument/2006/relationships/hyperlink"/><Relationship Id="rId6846" Target="https://www.winddle.com/public/redirect?url=/shipments/89476" TargetMode="External" Type="http://schemas.openxmlformats.org/officeDocument/2006/relationships/hyperlink"/><Relationship Id="rId6847" Target="https://www.winddle.com/public/redirect?url=/contacts/8001" TargetMode="External" Type="http://schemas.openxmlformats.org/officeDocument/2006/relationships/hyperlink"/><Relationship Id="rId6848" Target="https://www.winddle.com/public/redirect?url=/contacts/8015" TargetMode="External" Type="http://schemas.openxmlformats.org/officeDocument/2006/relationships/hyperlink"/><Relationship Id="rId6849" Target="https://www.winddle.com/public/redirect?url=/shipments/91178" TargetMode="External" Type="http://schemas.openxmlformats.org/officeDocument/2006/relationships/hyperlink"/><Relationship Id="rId685" Target="https://www.winddle.com/public/redirect?url=/shipments/91480" TargetMode="External" Type="http://schemas.openxmlformats.org/officeDocument/2006/relationships/hyperlink"/><Relationship Id="rId6850" Target="https://www.winddle.com/public/redirect?url=/contacts/8001" TargetMode="External" Type="http://schemas.openxmlformats.org/officeDocument/2006/relationships/hyperlink"/><Relationship Id="rId6851" Target="https://www.winddle.com/public/redirect?url=/contacts/8015" TargetMode="External" Type="http://schemas.openxmlformats.org/officeDocument/2006/relationships/hyperlink"/><Relationship Id="rId6852" Target="https://www.winddle.com/public/redirect?url=/shipments/92736" TargetMode="External" Type="http://schemas.openxmlformats.org/officeDocument/2006/relationships/hyperlink"/><Relationship Id="rId6853" Target="https://www.winddle.com/public/redirect?url=/contacts/8001" TargetMode="External" Type="http://schemas.openxmlformats.org/officeDocument/2006/relationships/hyperlink"/><Relationship Id="rId6854" Target="https://www.winddle.com/public/redirect?url=/contacts/8015" TargetMode="External" Type="http://schemas.openxmlformats.org/officeDocument/2006/relationships/hyperlink"/><Relationship Id="rId6855" Target="https://www.winddle.com/public/redirect?url=/shipments/92554" TargetMode="External" Type="http://schemas.openxmlformats.org/officeDocument/2006/relationships/hyperlink"/><Relationship Id="rId6856" Target="https://www.winddle.com/public/redirect?url=/contacts/8001" TargetMode="External" Type="http://schemas.openxmlformats.org/officeDocument/2006/relationships/hyperlink"/><Relationship Id="rId6857" Target="https://www.winddle.com/public/redirect?url=/contacts/8015" TargetMode="External" Type="http://schemas.openxmlformats.org/officeDocument/2006/relationships/hyperlink"/><Relationship Id="rId6858" Target="https://www.winddle.com/public/redirect?url=/shipments/89636" TargetMode="External" Type="http://schemas.openxmlformats.org/officeDocument/2006/relationships/hyperlink"/><Relationship Id="rId6859" Target="https://www.winddle.com/public/redirect?url=/contacts/8001" TargetMode="External" Type="http://schemas.openxmlformats.org/officeDocument/2006/relationships/hyperlink"/><Relationship Id="rId686" Target="https://www.winddle.com/public/redirect?url=/contacts/8001" TargetMode="External" Type="http://schemas.openxmlformats.org/officeDocument/2006/relationships/hyperlink"/><Relationship Id="rId6860" Target="https://www.winddle.com/public/redirect?url=/contacts/8015" TargetMode="External" Type="http://schemas.openxmlformats.org/officeDocument/2006/relationships/hyperlink"/><Relationship Id="rId6861" Target="https://www.winddle.com/public/redirect?url=/shipments/93690" TargetMode="External" Type="http://schemas.openxmlformats.org/officeDocument/2006/relationships/hyperlink"/><Relationship Id="rId6862" Target="https://www.winddle.com/public/redirect?url=/contacts/8001" TargetMode="External" Type="http://schemas.openxmlformats.org/officeDocument/2006/relationships/hyperlink"/><Relationship Id="rId6863" Target="https://www.winddle.com/public/redirect?url=/contacts/8015" TargetMode="External" Type="http://schemas.openxmlformats.org/officeDocument/2006/relationships/hyperlink"/><Relationship Id="rId6864" Target="https://www.winddle.com/public/redirect?url=/shipments/91267" TargetMode="External" Type="http://schemas.openxmlformats.org/officeDocument/2006/relationships/hyperlink"/><Relationship Id="rId6865" Target="https://www.winddle.com/public/redirect?url=/contacts/8001" TargetMode="External" Type="http://schemas.openxmlformats.org/officeDocument/2006/relationships/hyperlink"/><Relationship Id="rId6866" Target="https://www.winddle.com/public/redirect?url=/contacts/8015" TargetMode="External" Type="http://schemas.openxmlformats.org/officeDocument/2006/relationships/hyperlink"/><Relationship Id="rId6867" Target="https://www.winddle.com/public/redirect?url=/shipments/93962" TargetMode="External" Type="http://schemas.openxmlformats.org/officeDocument/2006/relationships/hyperlink"/><Relationship Id="rId6868" Target="https://www.winddle.com/public/redirect?url=/contacts/8001" TargetMode="External" Type="http://schemas.openxmlformats.org/officeDocument/2006/relationships/hyperlink"/><Relationship Id="rId6869" Target="https://www.winddle.com/public/redirect?url=/contacts/8015" TargetMode="External" Type="http://schemas.openxmlformats.org/officeDocument/2006/relationships/hyperlink"/><Relationship Id="rId687" Target="https://www.winddle.com/public/redirect?url=/contacts/8015" TargetMode="External" Type="http://schemas.openxmlformats.org/officeDocument/2006/relationships/hyperlink"/><Relationship Id="rId6870" Target="https://www.winddle.com/public/redirect?url=/shipments/91082" TargetMode="External" Type="http://schemas.openxmlformats.org/officeDocument/2006/relationships/hyperlink"/><Relationship Id="rId6871" Target="https://www.winddle.com/public/redirect?url=/contacts/8001" TargetMode="External" Type="http://schemas.openxmlformats.org/officeDocument/2006/relationships/hyperlink"/><Relationship Id="rId6872" Target="https://www.winddle.com/public/redirect?url=/contacts/8015" TargetMode="External" Type="http://schemas.openxmlformats.org/officeDocument/2006/relationships/hyperlink"/><Relationship Id="rId6873" Target="https://www.winddle.com/public/redirect?url=/shipments/92188" TargetMode="External" Type="http://schemas.openxmlformats.org/officeDocument/2006/relationships/hyperlink"/><Relationship Id="rId6874" Target="https://www.winddle.com/public/redirect?url=/contacts/8001" TargetMode="External" Type="http://schemas.openxmlformats.org/officeDocument/2006/relationships/hyperlink"/><Relationship Id="rId6875" Target="https://www.winddle.com/public/redirect?url=/contacts/8015" TargetMode="External" Type="http://schemas.openxmlformats.org/officeDocument/2006/relationships/hyperlink"/><Relationship Id="rId6876" Target="https://www.winddle.com/public/redirect?url=/shipments/93805" TargetMode="External" Type="http://schemas.openxmlformats.org/officeDocument/2006/relationships/hyperlink"/><Relationship Id="rId6877" Target="https://www.winddle.com/public/redirect?url=/contacts/8001" TargetMode="External" Type="http://schemas.openxmlformats.org/officeDocument/2006/relationships/hyperlink"/><Relationship Id="rId6878" Target="https://www.winddle.com/public/redirect?url=/contacts/8015" TargetMode="External" Type="http://schemas.openxmlformats.org/officeDocument/2006/relationships/hyperlink"/><Relationship Id="rId6879" Target="https://www.winddle.com/public/redirect?url=/shipments/93876" TargetMode="External" Type="http://schemas.openxmlformats.org/officeDocument/2006/relationships/hyperlink"/><Relationship Id="rId688" Target="https://www.winddle.com/public/redirect?url=/shipments/92268" TargetMode="External" Type="http://schemas.openxmlformats.org/officeDocument/2006/relationships/hyperlink"/><Relationship Id="rId6880" Target="https://www.winddle.com/public/redirect?url=/contacts/8001" TargetMode="External" Type="http://schemas.openxmlformats.org/officeDocument/2006/relationships/hyperlink"/><Relationship Id="rId6881" Target="https://www.winddle.com/public/redirect?url=/contacts/8015" TargetMode="External" Type="http://schemas.openxmlformats.org/officeDocument/2006/relationships/hyperlink"/><Relationship Id="rId6882" Target="https://www.winddle.com/public/redirect?url=/shipments/93131" TargetMode="External" Type="http://schemas.openxmlformats.org/officeDocument/2006/relationships/hyperlink"/><Relationship Id="rId6883" Target="https://www.winddle.com/public/redirect?url=/contacts/8001" TargetMode="External" Type="http://schemas.openxmlformats.org/officeDocument/2006/relationships/hyperlink"/><Relationship Id="rId6884" Target="https://www.winddle.com/public/redirect?url=/contacts/8015" TargetMode="External" Type="http://schemas.openxmlformats.org/officeDocument/2006/relationships/hyperlink"/><Relationship Id="rId6885" Target="https://www.winddle.com/public/redirect?url=/shipments/91492" TargetMode="External" Type="http://schemas.openxmlformats.org/officeDocument/2006/relationships/hyperlink"/><Relationship Id="rId6886" Target="https://www.winddle.com/public/redirect?url=/contacts/8001" TargetMode="External" Type="http://schemas.openxmlformats.org/officeDocument/2006/relationships/hyperlink"/><Relationship Id="rId6887" Target="https://www.winddle.com/public/redirect?url=/contacts/8015" TargetMode="External" Type="http://schemas.openxmlformats.org/officeDocument/2006/relationships/hyperlink"/><Relationship Id="rId6888" Target="https://www.winddle.com/public/redirect?url=/shipments/91462" TargetMode="External" Type="http://schemas.openxmlformats.org/officeDocument/2006/relationships/hyperlink"/><Relationship Id="rId6889" Target="https://www.winddle.com/public/redirect?url=/contacts/8001" TargetMode="External" Type="http://schemas.openxmlformats.org/officeDocument/2006/relationships/hyperlink"/><Relationship Id="rId689" Target="https://www.winddle.com/public/redirect?url=/contacts/8002" TargetMode="External" Type="http://schemas.openxmlformats.org/officeDocument/2006/relationships/hyperlink"/><Relationship Id="rId6890" Target="https://www.winddle.com/public/redirect?url=/contacts/8015" TargetMode="External" Type="http://schemas.openxmlformats.org/officeDocument/2006/relationships/hyperlink"/><Relationship Id="rId6891" Target="https://www.winddle.com/public/redirect?url=/shipments/93249" TargetMode="External" Type="http://schemas.openxmlformats.org/officeDocument/2006/relationships/hyperlink"/><Relationship Id="rId6892" Target="https://www.winddle.com/public/redirect?url=/contacts/8001" TargetMode="External" Type="http://schemas.openxmlformats.org/officeDocument/2006/relationships/hyperlink"/><Relationship Id="rId6893" Target="https://www.winddle.com/public/redirect?url=/contacts/8015" TargetMode="External" Type="http://schemas.openxmlformats.org/officeDocument/2006/relationships/hyperlink"/><Relationship Id="rId6894" Target="https://www.winddle.com/public/redirect?url=/shipments/89687" TargetMode="External" Type="http://schemas.openxmlformats.org/officeDocument/2006/relationships/hyperlink"/><Relationship Id="rId6895" Target="https://www.winddle.com/public/redirect?url=/contacts/8001" TargetMode="External" Type="http://schemas.openxmlformats.org/officeDocument/2006/relationships/hyperlink"/><Relationship Id="rId6896" Target="https://www.winddle.com/public/redirect?url=/contacts/8015" TargetMode="External" Type="http://schemas.openxmlformats.org/officeDocument/2006/relationships/hyperlink"/><Relationship Id="rId6897" Target="https://www.winddle.com/public/redirect?url=/shipments/91645" TargetMode="External" Type="http://schemas.openxmlformats.org/officeDocument/2006/relationships/hyperlink"/><Relationship Id="rId6898" Target="https://www.winddle.com/public/redirect?url=/contacts/8001" TargetMode="External" Type="http://schemas.openxmlformats.org/officeDocument/2006/relationships/hyperlink"/><Relationship Id="rId6899" Target="https://www.winddle.com/public/redirect?url=/contacts/8015" TargetMode="External" Type="http://schemas.openxmlformats.org/officeDocument/2006/relationships/hyperlink"/><Relationship Id="rId69" Target="https://www.winddle.com/public/redirect?url=/contacts/8014" TargetMode="External" Type="http://schemas.openxmlformats.org/officeDocument/2006/relationships/hyperlink"/><Relationship Id="rId690" Target="https://www.winddle.com/public/redirect?url=/contacts/8014" TargetMode="External" Type="http://schemas.openxmlformats.org/officeDocument/2006/relationships/hyperlink"/><Relationship Id="rId6900" Target="https://www.winddle.com/public/redirect?url=/shipments/89780" TargetMode="External" Type="http://schemas.openxmlformats.org/officeDocument/2006/relationships/hyperlink"/><Relationship Id="rId6901" Target="https://www.winddle.com/public/redirect?url=/contacts/8001" TargetMode="External" Type="http://schemas.openxmlformats.org/officeDocument/2006/relationships/hyperlink"/><Relationship Id="rId6902" Target="https://www.winddle.com/public/redirect?url=/contacts/8015" TargetMode="External" Type="http://schemas.openxmlformats.org/officeDocument/2006/relationships/hyperlink"/><Relationship Id="rId6903" Target="https://www.winddle.com/public/redirect?url=/shipments/89689" TargetMode="External" Type="http://schemas.openxmlformats.org/officeDocument/2006/relationships/hyperlink"/><Relationship Id="rId6904" Target="https://www.winddle.com/public/redirect?url=/contacts/8001" TargetMode="External" Type="http://schemas.openxmlformats.org/officeDocument/2006/relationships/hyperlink"/><Relationship Id="rId6905" Target="https://www.winddle.com/public/redirect?url=/contacts/8015" TargetMode="External" Type="http://schemas.openxmlformats.org/officeDocument/2006/relationships/hyperlink"/><Relationship Id="rId6906" Target="https://www.winddle.com/public/redirect?url=/shipments/93675" TargetMode="External" Type="http://schemas.openxmlformats.org/officeDocument/2006/relationships/hyperlink"/><Relationship Id="rId6907" Target="https://www.winddle.com/public/redirect?url=/contacts/8001" TargetMode="External" Type="http://schemas.openxmlformats.org/officeDocument/2006/relationships/hyperlink"/><Relationship Id="rId6908" Target="https://www.winddle.com/public/redirect?url=/contacts/8015" TargetMode="External" Type="http://schemas.openxmlformats.org/officeDocument/2006/relationships/hyperlink"/><Relationship Id="rId6909" Target="https://www.winddle.com/public/redirect?url=/shipments/94129" TargetMode="External" Type="http://schemas.openxmlformats.org/officeDocument/2006/relationships/hyperlink"/><Relationship Id="rId691" Target="https://www.winddle.com/public/redirect?url=/shipments/92665" TargetMode="External" Type="http://schemas.openxmlformats.org/officeDocument/2006/relationships/hyperlink"/><Relationship Id="rId6910" Target="https://www.winddle.com/public/redirect?url=/contacts/8001" TargetMode="External" Type="http://schemas.openxmlformats.org/officeDocument/2006/relationships/hyperlink"/><Relationship Id="rId6911" Target="https://www.winddle.com/public/redirect?url=/contacts/8015" TargetMode="External" Type="http://schemas.openxmlformats.org/officeDocument/2006/relationships/hyperlink"/><Relationship Id="rId6912" Target="https://www.winddle.com/public/redirect?url=/shipments/93990" TargetMode="External" Type="http://schemas.openxmlformats.org/officeDocument/2006/relationships/hyperlink"/><Relationship Id="rId6913" Target="https://www.winddle.com/public/redirect?url=/contacts/8001" TargetMode="External" Type="http://schemas.openxmlformats.org/officeDocument/2006/relationships/hyperlink"/><Relationship Id="rId6914" Target="https://www.winddle.com/public/redirect?url=/contacts/8015" TargetMode="External" Type="http://schemas.openxmlformats.org/officeDocument/2006/relationships/hyperlink"/><Relationship Id="rId6915" Target="https://www.winddle.com/public/redirect?url=/shipments/91594" TargetMode="External" Type="http://schemas.openxmlformats.org/officeDocument/2006/relationships/hyperlink"/><Relationship Id="rId6916" Target="https://www.winddle.com/public/redirect?url=/contacts/8001" TargetMode="External" Type="http://schemas.openxmlformats.org/officeDocument/2006/relationships/hyperlink"/><Relationship Id="rId6917" Target="https://www.winddle.com/public/redirect?url=/contacts/8015" TargetMode="External" Type="http://schemas.openxmlformats.org/officeDocument/2006/relationships/hyperlink"/><Relationship Id="rId6918" Target="https://www.winddle.com/public/redirect?url=/shipments/92861" TargetMode="External" Type="http://schemas.openxmlformats.org/officeDocument/2006/relationships/hyperlink"/><Relationship Id="rId6919" Target="https://www.winddle.com/public/redirect?url=/contacts/8001" TargetMode="External" Type="http://schemas.openxmlformats.org/officeDocument/2006/relationships/hyperlink"/><Relationship Id="rId692" Target="https://www.winddle.com/public/redirect?url=/contacts/8002" TargetMode="External" Type="http://schemas.openxmlformats.org/officeDocument/2006/relationships/hyperlink"/><Relationship Id="rId6920" Target="https://www.winddle.com/public/redirect?url=/contacts/8015" TargetMode="External" Type="http://schemas.openxmlformats.org/officeDocument/2006/relationships/hyperlink"/><Relationship Id="rId6921" Target="https://www.winddle.com/public/redirect?url=/shipments/91332" TargetMode="External" Type="http://schemas.openxmlformats.org/officeDocument/2006/relationships/hyperlink"/><Relationship Id="rId6922" Target="https://www.winddle.com/public/redirect?url=/contacts/8001" TargetMode="External" Type="http://schemas.openxmlformats.org/officeDocument/2006/relationships/hyperlink"/><Relationship Id="rId6923" Target="https://www.winddle.com/public/redirect?url=/contacts/8015" TargetMode="External" Type="http://schemas.openxmlformats.org/officeDocument/2006/relationships/hyperlink"/><Relationship Id="rId6924" Target="https://www.winddle.com/public/redirect?url=/shipments/89641" TargetMode="External" Type="http://schemas.openxmlformats.org/officeDocument/2006/relationships/hyperlink"/><Relationship Id="rId6925" Target="https://www.winddle.com/public/redirect?url=/contacts/8001" TargetMode="External" Type="http://schemas.openxmlformats.org/officeDocument/2006/relationships/hyperlink"/><Relationship Id="rId6926" Target="https://www.winddle.com/public/redirect?url=/contacts/8015" TargetMode="External" Type="http://schemas.openxmlformats.org/officeDocument/2006/relationships/hyperlink"/><Relationship Id="rId6927" Target="https://www.winddle.com/public/redirect?url=/shipments/91053" TargetMode="External" Type="http://schemas.openxmlformats.org/officeDocument/2006/relationships/hyperlink"/><Relationship Id="rId6928" Target="https://www.winddle.com/public/redirect?url=/contacts/8001" TargetMode="External" Type="http://schemas.openxmlformats.org/officeDocument/2006/relationships/hyperlink"/><Relationship Id="rId6929" Target="https://www.winddle.com/public/redirect?url=/contacts/8015" TargetMode="External" Type="http://schemas.openxmlformats.org/officeDocument/2006/relationships/hyperlink"/><Relationship Id="rId693" Target="https://www.winddle.com/public/redirect?url=/contacts/8014" TargetMode="External" Type="http://schemas.openxmlformats.org/officeDocument/2006/relationships/hyperlink"/><Relationship Id="rId6930" Target="https://www.winddle.com/public/redirect?url=/shipments/92848" TargetMode="External" Type="http://schemas.openxmlformats.org/officeDocument/2006/relationships/hyperlink"/><Relationship Id="rId6931" Target="https://www.winddle.com/public/redirect?url=/contacts/8001" TargetMode="External" Type="http://schemas.openxmlformats.org/officeDocument/2006/relationships/hyperlink"/><Relationship Id="rId6932" Target="https://www.winddle.com/public/redirect?url=/contacts/8015" TargetMode="External" Type="http://schemas.openxmlformats.org/officeDocument/2006/relationships/hyperlink"/><Relationship Id="rId6933" Target="https://www.winddle.com/public/redirect?url=/shipments/93178" TargetMode="External" Type="http://schemas.openxmlformats.org/officeDocument/2006/relationships/hyperlink"/><Relationship Id="rId6934" Target="https://www.winddle.com/public/redirect?url=/contacts/8001" TargetMode="External" Type="http://schemas.openxmlformats.org/officeDocument/2006/relationships/hyperlink"/><Relationship Id="rId6935" Target="https://www.winddle.com/public/redirect?url=/contacts/8015" TargetMode="External" Type="http://schemas.openxmlformats.org/officeDocument/2006/relationships/hyperlink"/><Relationship Id="rId6936" Target="https://www.winddle.com/public/redirect?url=/shipments/89640" TargetMode="External" Type="http://schemas.openxmlformats.org/officeDocument/2006/relationships/hyperlink"/><Relationship Id="rId6937" Target="https://www.winddle.com/public/redirect?url=/contacts/8001" TargetMode="External" Type="http://schemas.openxmlformats.org/officeDocument/2006/relationships/hyperlink"/><Relationship Id="rId6938" Target="https://www.winddle.com/public/redirect?url=/contacts/8015" TargetMode="External" Type="http://schemas.openxmlformats.org/officeDocument/2006/relationships/hyperlink"/><Relationship Id="rId6939" Target="https://www.winddle.com/public/redirect?url=/shipments/90678" TargetMode="External" Type="http://schemas.openxmlformats.org/officeDocument/2006/relationships/hyperlink"/><Relationship Id="rId694" Target="https://www.winddle.com/public/redirect?url=/shipments/93609" TargetMode="External" Type="http://schemas.openxmlformats.org/officeDocument/2006/relationships/hyperlink"/><Relationship Id="rId6940" Target="https://www.winddle.com/public/redirect?url=/contacts/8001" TargetMode="External" Type="http://schemas.openxmlformats.org/officeDocument/2006/relationships/hyperlink"/><Relationship Id="rId6941" Target="https://www.winddle.com/public/redirect?url=/contacts/8015" TargetMode="External" Type="http://schemas.openxmlformats.org/officeDocument/2006/relationships/hyperlink"/><Relationship Id="rId6942" Target="https://www.winddle.com/public/redirect?url=/shipments/89017" TargetMode="External" Type="http://schemas.openxmlformats.org/officeDocument/2006/relationships/hyperlink"/><Relationship Id="rId6943" Target="https://www.winddle.com/public/redirect?url=/contacts/8001" TargetMode="External" Type="http://schemas.openxmlformats.org/officeDocument/2006/relationships/hyperlink"/><Relationship Id="rId6944" Target="https://www.winddle.com/public/redirect?url=/contacts/8015" TargetMode="External" Type="http://schemas.openxmlformats.org/officeDocument/2006/relationships/hyperlink"/><Relationship Id="rId6945" Target="https://www.winddle.com/public/redirect?url=/shipments/94419" TargetMode="External" Type="http://schemas.openxmlformats.org/officeDocument/2006/relationships/hyperlink"/><Relationship Id="rId6946" Target="https://www.winddle.com/public/redirect?url=/contacts/8001" TargetMode="External" Type="http://schemas.openxmlformats.org/officeDocument/2006/relationships/hyperlink"/><Relationship Id="rId6947" Target="https://www.winddle.com/public/redirect?url=/contacts/8015" TargetMode="External" Type="http://schemas.openxmlformats.org/officeDocument/2006/relationships/hyperlink"/><Relationship Id="rId6948" Target="https://www.winddle.com/public/redirect?url=/shipments/93897" TargetMode="External" Type="http://schemas.openxmlformats.org/officeDocument/2006/relationships/hyperlink"/><Relationship Id="rId6949" Target="https://www.winddle.com/public/redirect?url=/contacts/8001" TargetMode="External" Type="http://schemas.openxmlformats.org/officeDocument/2006/relationships/hyperlink"/><Relationship Id="rId695" Target="https://www.winddle.com/public/redirect?url=/contacts/8002" TargetMode="External" Type="http://schemas.openxmlformats.org/officeDocument/2006/relationships/hyperlink"/><Relationship Id="rId6950" Target="https://www.winddle.com/public/redirect?url=/contacts/8015" TargetMode="External" Type="http://schemas.openxmlformats.org/officeDocument/2006/relationships/hyperlink"/><Relationship Id="rId6951" Target="https://www.winddle.com/public/redirect?url=/shipments/94226" TargetMode="External" Type="http://schemas.openxmlformats.org/officeDocument/2006/relationships/hyperlink"/><Relationship Id="rId6952" Target="https://www.winddle.com/public/redirect?url=/contacts/8001" TargetMode="External" Type="http://schemas.openxmlformats.org/officeDocument/2006/relationships/hyperlink"/><Relationship Id="rId6953" Target="https://www.winddle.com/public/redirect?url=/contacts/8015" TargetMode="External" Type="http://schemas.openxmlformats.org/officeDocument/2006/relationships/hyperlink"/><Relationship Id="rId6954" Target="https://www.winddle.com/public/redirect?url=/shipments/90497" TargetMode="External" Type="http://schemas.openxmlformats.org/officeDocument/2006/relationships/hyperlink"/><Relationship Id="rId6955" Target="https://www.winddle.com/public/redirect?url=/contacts/8001" TargetMode="External" Type="http://schemas.openxmlformats.org/officeDocument/2006/relationships/hyperlink"/><Relationship Id="rId6956" Target="https://www.winddle.com/public/redirect?url=/contacts/8015" TargetMode="External" Type="http://schemas.openxmlformats.org/officeDocument/2006/relationships/hyperlink"/><Relationship Id="rId6957" Target="https://www.winddle.com/public/redirect?url=/shipments/93674" TargetMode="External" Type="http://schemas.openxmlformats.org/officeDocument/2006/relationships/hyperlink"/><Relationship Id="rId6958" Target="https://www.winddle.com/public/redirect?url=/contacts/8001" TargetMode="External" Type="http://schemas.openxmlformats.org/officeDocument/2006/relationships/hyperlink"/><Relationship Id="rId6959" Target="https://www.winddle.com/public/redirect?url=/contacts/8015" TargetMode="External" Type="http://schemas.openxmlformats.org/officeDocument/2006/relationships/hyperlink"/><Relationship Id="rId696" Target="https://www.winddle.com/public/redirect?url=/contacts/8014" TargetMode="External" Type="http://schemas.openxmlformats.org/officeDocument/2006/relationships/hyperlink"/><Relationship Id="rId6960" Target="https://www.winddle.com/public/redirect?url=/shipments/91867" TargetMode="External" Type="http://schemas.openxmlformats.org/officeDocument/2006/relationships/hyperlink"/><Relationship Id="rId6961" Target="https://www.winddle.com/public/redirect?url=/contacts/8001" TargetMode="External" Type="http://schemas.openxmlformats.org/officeDocument/2006/relationships/hyperlink"/><Relationship Id="rId6962" Target="https://www.winddle.com/public/redirect?url=/contacts/8015" TargetMode="External" Type="http://schemas.openxmlformats.org/officeDocument/2006/relationships/hyperlink"/><Relationship Id="rId6963" Target="https://www.winddle.com/public/redirect?url=/shipments/94295" TargetMode="External" Type="http://schemas.openxmlformats.org/officeDocument/2006/relationships/hyperlink"/><Relationship Id="rId6964" Target="https://www.winddle.com/public/redirect?url=/contacts/8001" TargetMode="External" Type="http://schemas.openxmlformats.org/officeDocument/2006/relationships/hyperlink"/><Relationship Id="rId6965" Target="https://www.winddle.com/public/redirect?url=/contacts/8015" TargetMode="External" Type="http://schemas.openxmlformats.org/officeDocument/2006/relationships/hyperlink"/><Relationship Id="rId6966" Target="https://www.winddle.com/public/redirect?url=/shipments/89632" TargetMode="External" Type="http://schemas.openxmlformats.org/officeDocument/2006/relationships/hyperlink"/><Relationship Id="rId6967" Target="https://www.winddle.com/public/redirect?url=/contacts/8001" TargetMode="External" Type="http://schemas.openxmlformats.org/officeDocument/2006/relationships/hyperlink"/><Relationship Id="rId6968" Target="https://www.winddle.com/public/redirect?url=/contacts/8015" TargetMode="External" Type="http://schemas.openxmlformats.org/officeDocument/2006/relationships/hyperlink"/><Relationship Id="rId6969" Target="https://www.winddle.com/public/redirect?url=/shipments/89471" TargetMode="External" Type="http://schemas.openxmlformats.org/officeDocument/2006/relationships/hyperlink"/><Relationship Id="rId697" Target="https://www.winddle.com/public/redirect?url=/shipments/93300" TargetMode="External" Type="http://schemas.openxmlformats.org/officeDocument/2006/relationships/hyperlink"/><Relationship Id="rId6970" Target="https://www.winddle.com/public/redirect?url=/contacts/8001" TargetMode="External" Type="http://schemas.openxmlformats.org/officeDocument/2006/relationships/hyperlink"/><Relationship Id="rId6971" Target="https://www.winddle.com/public/redirect?url=/contacts/8015" TargetMode="External" Type="http://schemas.openxmlformats.org/officeDocument/2006/relationships/hyperlink"/><Relationship Id="rId6972" Target="https://www.winddle.com/public/redirect?url=/shipments/94670" TargetMode="External" Type="http://schemas.openxmlformats.org/officeDocument/2006/relationships/hyperlink"/><Relationship Id="rId6973" Target="https://www.winddle.com/public/redirect?url=/contacts/8001" TargetMode="External" Type="http://schemas.openxmlformats.org/officeDocument/2006/relationships/hyperlink"/><Relationship Id="rId6974" Target="https://www.winddle.com/public/redirect?url=/contacts/8015" TargetMode="External" Type="http://schemas.openxmlformats.org/officeDocument/2006/relationships/hyperlink"/><Relationship Id="rId6975" Target="https://www.winddle.com/public/redirect?url=/shipments/90947" TargetMode="External" Type="http://schemas.openxmlformats.org/officeDocument/2006/relationships/hyperlink"/><Relationship Id="rId6976" Target="https://www.winddle.com/public/redirect?url=/contacts/8001" TargetMode="External" Type="http://schemas.openxmlformats.org/officeDocument/2006/relationships/hyperlink"/><Relationship Id="rId6977" Target="https://www.winddle.com/public/redirect?url=/contacts/8015" TargetMode="External" Type="http://schemas.openxmlformats.org/officeDocument/2006/relationships/hyperlink"/><Relationship Id="rId6978" Target="https://www.winddle.com/public/redirect?url=/shipments/93806" TargetMode="External" Type="http://schemas.openxmlformats.org/officeDocument/2006/relationships/hyperlink"/><Relationship Id="rId6979" Target="https://www.winddle.com/public/redirect?url=/contacts/8001" TargetMode="External" Type="http://schemas.openxmlformats.org/officeDocument/2006/relationships/hyperlink"/><Relationship Id="rId698" Target="https://www.winddle.com/public/redirect?url=/contacts/8002" TargetMode="External" Type="http://schemas.openxmlformats.org/officeDocument/2006/relationships/hyperlink"/><Relationship Id="rId6980" Target="https://www.winddle.com/public/redirect?url=/contacts/8015" TargetMode="External" Type="http://schemas.openxmlformats.org/officeDocument/2006/relationships/hyperlink"/><Relationship Id="rId6981" Target="https://www.winddle.com/public/redirect?url=/shipments/94871" TargetMode="External" Type="http://schemas.openxmlformats.org/officeDocument/2006/relationships/hyperlink"/><Relationship Id="rId6982" Target="https://www.winddle.com/public/redirect?url=/contacts/8001" TargetMode="External" Type="http://schemas.openxmlformats.org/officeDocument/2006/relationships/hyperlink"/><Relationship Id="rId6983" Target="https://www.winddle.com/public/redirect?url=/contacts/8015" TargetMode="External" Type="http://schemas.openxmlformats.org/officeDocument/2006/relationships/hyperlink"/><Relationship Id="rId6984" Target="https://www.winddle.com/public/redirect?url=/shipments/94542" TargetMode="External" Type="http://schemas.openxmlformats.org/officeDocument/2006/relationships/hyperlink"/><Relationship Id="rId6985" Target="https://www.winddle.com/public/redirect?url=/contacts/8001" TargetMode="External" Type="http://schemas.openxmlformats.org/officeDocument/2006/relationships/hyperlink"/><Relationship Id="rId6986" Target="https://www.winddle.com/public/redirect?url=/contacts/8015" TargetMode="External" Type="http://schemas.openxmlformats.org/officeDocument/2006/relationships/hyperlink"/><Relationship Id="rId6987" Target="https://www.winddle.com/public/redirect?url=/shipments/94220" TargetMode="External" Type="http://schemas.openxmlformats.org/officeDocument/2006/relationships/hyperlink"/><Relationship Id="rId6988" Target="https://www.winddle.com/public/redirect?url=/contacts/8001" TargetMode="External" Type="http://schemas.openxmlformats.org/officeDocument/2006/relationships/hyperlink"/><Relationship Id="rId6989" Target="https://www.winddle.com/public/redirect?url=/contacts/8015" TargetMode="External" Type="http://schemas.openxmlformats.org/officeDocument/2006/relationships/hyperlink"/><Relationship Id="rId699" Target="https://www.winddle.com/public/redirect?url=/contacts/8014" TargetMode="External" Type="http://schemas.openxmlformats.org/officeDocument/2006/relationships/hyperlink"/><Relationship Id="rId6990" Target="https://www.winddle.com/public/redirect?url=/shipments/91635" TargetMode="External" Type="http://schemas.openxmlformats.org/officeDocument/2006/relationships/hyperlink"/><Relationship Id="rId6991" Target="https://www.winddle.com/public/redirect?url=/contacts/8001" TargetMode="External" Type="http://schemas.openxmlformats.org/officeDocument/2006/relationships/hyperlink"/><Relationship Id="rId6992" Target="https://www.winddle.com/public/redirect?url=/contacts/8015" TargetMode="External" Type="http://schemas.openxmlformats.org/officeDocument/2006/relationships/hyperlink"/><Relationship Id="rId6993" Target="https://www.winddle.com/public/redirect?url=/shipments/94543" TargetMode="External" Type="http://schemas.openxmlformats.org/officeDocument/2006/relationships/hyperlink"/><Relationship Id="rId6994" Target="https://www.winddle.com/public/redirect?url=/contacts/8001" TargetMode="External" Type="http://schemas.openxmlformats.org/officeDocument/2006/relationships/hyperlink"/><Relationship Id="rId6995" Target="https://www.winddle.com/public/redirect?url=/contacts/8015" TargetMode="External" Type="http://schemas.openxmlformats.org/officeDocument/2006/relationships/hyperlink"/><Relationship Id="rId6996" Target="https://www.winddle.com/public/redirect?url=/shipments/91489" TargetMode="External" Type="http://schemas.openxmlformats.org/officeDocument/2006/relationships/hyperlink"/><Relationship Id="rId6997" Target="https://www.winddle.com/public/redirect?url=/contacts/8001" TargetMode="External" Type="http://schemas.openxmlformats.org/officeDocument/2006/relationships/hyperlink"/><Relationship Id="rId6998" Target="https://www.winddle.com/public/redirect?url=/contacts/8015" TargetMode="External" Type="http://schemas.openxmlformats.org/officeDocument/2006/relationships/hyperlink"/><Relationship Id="rId6999" Target="https://www.winddle.com/public/redirect?url=/shipments/91217" TargetMode="External" Type="http://schemas.openxmlformats.org/officeDocument/2006/relationships/hyperlink"/><Relationship Id="rId7" Target="https://www.winddle.com/public/redirect?url=/shipments/92623" TargetMode="External" Type="http://schemas.openxmlformats.org/officeDocument/2006/relationships/hyperlink"/><Relationship Id="rId70" Target="https://www.winddle.com/public/redirect?url=/shipments/93576" TargetMode="External" Type="http://schemas.openxmlformats.org/officeDocument/2006/relationships/hyperlink"/><Relationship Id="rId700" Target="https://www.winddle.com/public/redirect?url=/shipments/93298" TargetMode="External" Type="http://schemas.openxmlformats.org/officeDocument/2006/relationships/hyperlink"/><Relationship Id="rId7000" Target="https://www.winddle.com/public/redirect?url=/contacts/8001" TargetMode="External" Type="http://schemas.openxmlformats.org/officeDocument/2006/relationships/hyperlink"/><Relationship Id="rId7001" Target="https://www.winddle.com/public/redirect?url=/contacts/8015" TargetMode="External" Type="http://schemas.openxmlformats.org/officeDocument/2006/relationships/hyperlink"/><Relationship Id="rId7002" Target="https://www.winddle.com/public/redirect?url=/shipments/94224" TargetMode="External" Type="http://schemas.openxmlformats.org/officeDocument/2006/relationships/hyperlink"/><Relationship Id="rId7003" Target="https://www.winddle.com/public/redirect?url=/contacts/8001" TargetMode="External" Type="http://schemas.openxmlformats.org/officeDocument/2006/relationships/hyperlink"/><Relationship Id="rId7004" Target="https://www.winddle.com/public/redirect?url=/contacts/8015" TargetMode="External" Type="http://schemas.openxmlformats.org/officeDocument/2006/relationships/hyperlink"/><Relationship Id="rId7005" Target="https://www.winddle.com/public/redirect?url=/shipments/90717" TargetMode="External" Type="http://schemas.openxmlformats.org/officeDocument/2006/relationships/hyperlink"/><Relationship Id="rId7006" Target="https://www.winddle.com/public/redirect?url=/contacts/8001" TargetMode="External" Type="http://schemas.openxmlformats.org/officeDocument/2006/relationships/hyperlink"/><Relationship Id="rId7007" Target="https://www.winddle.com/public/redirect?url=/contacts/8015" TargetMode="External" Type="http://schemas.openxmlformats.org/officeDocument/2006/relationships/hyperlink"/><Relationship Id="rId7008" Target="https://www.winddle.com/public/redirect?url=/shipments/93339" TargetMode="External" Type="http://schemas.openxmlformats.org/officeDocument/2006/relationships/hyperlink"/><Relationship Id="rId7009" Target="https://www.winddle.com/public/redirect?url=/contacts/8001" TargetMode="External" Type="http://schemas.openxmlformats.org/officeDocument/2006/relationships/hyperlink"/><Relationship Id="rId701" Target="https://www.winddle.com/public/redirect?url=/contacts/8002" TargetMode="External" Type="http://schemas.openxmlformats.org/officeDocument/2006/relationships/hyperlink"/><Relationship Id="rId7010" Target="https://www.winddle.com/public/redirect?url=/contacts/8015" TargetMode="External" Type="http://schemas.openxmlformats.org/officeDocument/2006/relationships/hyperlink"/><Relationship Id="rId7011" Target="https://www.winddle.com/public/redirect?url=/shipments/90655" TargetMode="External" Type="http://schemas.openxmlformats.org/officeDocument/2006/relationships/hyperlink"/><Relationship Id="rId7012" Target="https://www.winddle.com/public/redirect?url=/contacts/8001" TargetMode="External" Type="http://schemas.openxmlformats.org/officeDocument/2006/relationships/hyperlink"/><Relationship Id="rId7013" Target="https://www.winddle.com/public/redirect?url=/contacts/8015" TargetMode="External" Type="http://schemas.openxmlformats.org/officeDocument/2006/relationships/hyperlink"/><Relationship Id="rId7014" Target="https://www.winddle.com/public/redirect?url=/shipments/90447" TargetMode="External" Type="http://schemas.openxmlformats.org/officeDocument/2006/relationships/hyperlink"/><Relationship Id="rId7015" Target="https://www.winddle.com/public/redirect?url=/contacts/8001" TargetMode="External" Type="http://schemas.openxmlformats.org/officeDocument/2006/relationships/hyperlink"/><Relationship Id="rId7016" Target="https://www.winddle.com/public/redirect?url=/contacts/8015" TargetMode="External" Type="http://schemas.openxmlformats.org/officeDocument/2006/relationships/hyperlink"/><Relationship Id="rId7017" Target="https://www.winddle.com/public/redirect?url=/shipments/93357" TargetMode="External" Type="http://schemas.openxmlformats.org/officeDocument/2006/relationships/hyperlink"/><Relationship Id="rId7018" Target="https://www.winddle.com/public/redirect?url=/contacts/8001" TargetMode="External" Type="http://schemas.openxmlformats.org/officeDocument/2006/relationships/hyperlink"/><Relationship Id="rId7019" Target="https://www.winddle.com/public/redirect?url=/contacts/8015" TargetMode="External" Type="http://schemas.openxmlformats.org/officeDocument/2006/relationships/hyperlink"/><Relationship Id="rId702" Target="https://www.winddle.com/public/redirect?url=/contacts/8014" TargetMode="External" Type="http://schemas.openxmlformats.org/officeDocument/2006/relationships/hyperlink"/><Relationship Id="rId7020" Target="https://www.winddle.com/public/redirect?url=/shipments/92464" TargetMode="External" Type="http://schemas.openxmlformats.org/officeDocument/2006/relationships/hyperlink"/><Relationship Id="rId7021" Target="https://www.winddle.com/public/redirect?url=/contacts/8001" TargetMode="External" Type="http://schemas.openxmlformats.org/officeDocument/2006/relationships/hyperlink"/><Relationship Id="rId7022" Target="https://www.winddle.com/public/redirect?url=/contacts/8015" TargetMode="External" Type="http://schemas.openxmlformats.org/officeDocument/2006/relationships/hyperlink"/><Relationship Id="rId7023" Target="https://www.winddle.com/public/redirect?url=/shipments/89174" TargetMode="External" Type="http://schemas.openxmlformats.org/officeDocument/2006/relationships/hyperlink"/><Relationship Id="rId7024" Target="https://www.winddle.com/public/redirect?url=/contacts/8001" TargetMode="External" Type="http://schemas.openxmlformats.org/officeDocument/2006/relationships/hyperlink"/><Relationship Id="rId7025" Target="https://www.winddle.com/public/redirect?url=/contacts/8015" TargetMode="External" Type="http://schemas.openxmlformats.org/officeDocument/2006/relationships/hyperlink"/><Relationship Id="rId7026" Target="https://www.winddle.com/public/redirect?url=/shipments/94622" TargetMode="External" Type="http://schemas.openxmlformats.org/officeDocument/2006/relationships/hyperlink"/><Relationship Id="rId7027" Target="https://www.winddle.com/public/redirect?url=/contacts/8001" TargetMode="External" Type="http://schemas.openxmlformats.org/officeDocument/2006/relationships/hyperlink"/><Relationship Id="rId7028" Target="https://www.winddle.com/public/redirect?url=/contacts/8015" TargetMode="External" Type="http://schemas.openxmlformats.org/officeDocument/2006/relationships/hyperlink"/><Relationship Id="rId7029" Target="https://www.winddle.com/public/redirect?url=/shipments/90425" TargetMode="External" Type="http://schemas.openxmlformats.org/officeDocument/2006/relationships/hyperlink"/><Relationship Id="rId703" Target="https://www.winddle.com/public/redirect?url=/shipments/94155" TargetMode="External" Type="http://schemas.openxmlformats.org/officeDocument/2006/relationships/hyperlink"/><Relationship Id="rId7030" Target="https://www.winddle.com/public/redirect?url=/contacts/8001" TargetMode="External" Type="http://schemas.openxmlformats.org/officeDocument/2006/relationships/hyperlink"/><Relationship Id="rId7031" Target="https://www.winddle.com/public/redirect?url=/contacts/8015" TargetMode="External" Type="http://schemas.openxmlformats.org/officeDocument/2006/relationships/hyperlink"/><Relationship Id="rId7032" Target="https://www.winddle.com/public/redirect?url=/shipments/94826" TargetMode="External" Type="http://schemas.openxmlformats.org/officeDocument/2006/relationships/hyperlink"/><Relationship Id="rId7033" Target="https://www.winddle.com/public/redirect?url=/contacts/8001" TargetMode="External" Type="http://schemas.openxmlformats.org/officeDocument/2006/relationships/hyperlink"/><Relationship Id="rId7034" Target="https://www.winddle.com/public/redirect?url=/contacts/8015" TargetMode="External" Type="http://schemas.openxmlformats.org/officeDocument/2006/relationships/hyperlink"/><Relationship Id="rId7035" Target="https://www.winddle.com/public/redirect?url=/shipments/89971" TargetMode="External" Type="http://schemas.openxmlformats.org/officeDocument/2006/relationships/hyperlink"/><Relationship Id="rId7036" Target="https://www.winddle.com/public/redirect?url=/contacts/8001" TargetMode="External" Type="http://schemas.openxmlformats.org/officeDocument/2006/relationships/hyperlink"/><Relationship Id="rId7037" Target="https://www.winddle.com/public/redirect?url=/contacts/8015" TargetMode="External" Type="http://schemas.openxmlformats.org/officeDocument/2006/relationships/hyperlink"/><Relationship Id="rId7038" Target="https://www.winddle.com/public/redirect?url=/shipments/93004" TargetMode="External" Type="http://schemas.openxmlformats.org/officeDocument/2006/relationships/hyperlink"/><Relationship Id="rId7039" Target="https://www.winddle.com/public/redirect?url=/contacts/8001" TargetMode="External" Type="http://schemas.openxmlformats.org/officeDocument/2006/relationships/hyperlink"/><Relationship Id="rId704" Target="https://www.winddle.com/public/redirect?url=/contacts/8002" TargetMode="External" Type="http://schemas.openxmlformats.org/officeDocument/2006/relationships/hyperlink"/><Relationship Id="rId7040" Target="https://www.winddle.com/public/redirect?url=/contacts/8015" TargetMode="External" Type="http://schemas.openxmlformats.org/officeDocument/2006/relationships/hyperlink"/><Relationship Id="rId7041" Target="https://www.winddle.com/public/redirect?url=/shipments/91296" TargetMode="External" Type="http://schemas.openxmlformats.org/officeDocument/2006/relationships/hyperlink"/><Relationship Id="rId7042" Target="https://www.winddle.com/public/redirect?url=/contacts/8001" TargetMode="External" Type="http://schemas.openxmlformats.org/officeDocument/2006/relationships/hyperlink"/><Relationship Id="rId7043" Target="https://www.winddle.com/public/redirect?url=/contacts/8015" TargetMode="External" Type="http://schemas.openxmlformats.org/officeDocument/2006/relationships/hyperlink"/><Relationship Id="rId7044" Target="https://www.winddle.com/public/redirect?url=/shipments/91072" TargetMode="External" Type="http://schemas.openxmlformats.org/officeDocument/2006/relationships/hyperlink"/><Relationship Id="rId7045" Target="https://www.winddle.com/public/redirect?url=/contacts/8001" TargetMode="External" Type="http://schemas.openxmlformats.org/officeDocument/2006/relationships/hyperlink"/><Relationship Id="rId7046" Target="https://www.winddle.com/public/redirect?url=/contacts/8015" TargetMode="External" Type="http://schemas.openxmlformats.org/officeDocument/2006/relationships/hyperlink"/><Relationship Id="rId7047" Target="https://www.winddle.com/public/redirect?url=/shipments/94660" TargetMode="External" Type="http://schemas.openxmlformats.org/officeDocument/2006/relationships/hyperlink"/><Relationship Id="rId7048" Target="https://www.winddle.com/public/redirect?url=/contacts/8001" TargetMode="External" Type="http://schemas.openxmlformats.org/officeDocument/2006/relationships/hyperlink"/><Relationship Id="rId7049" Target="https://www.winddle.com/public/redirect?url=/contacts/8015" TargetMode="External" Type="http://schemas.openxmlformats.org/officeDocument/2006/relationships/hyperlink"/><Relationship Id="rId705" Target="https://www.winddle.com/public/redirect?url=/contacts/8014" TargetMode="External" Type="http://schemas.openxmlformats.org/officeDocument/2006/relationships/hyperlink"/><Relationship Id="rId7050" Target="https://www.winddle.com/public/redirect?url=/shipments/90745" TargetMode="External" Type="http://schemas.openxmlformats.org/officeDocument/2006/relationships/hyperlink"/><Relationship Id="rId7051" Target="https://www.winddle.com/public/redirect?url=/contacts/8001" TargetMode="External" Type="http://schemas.openxmlformats.org/officeDocument/2006/relationships/hyperlink"/><Relationship Id="rId7052" Target="https://www.winddle.com/public/redirect?url=/contacts/8015" TargetMode="External" Type="http://schemas.openxmlformats.org/officeDocument/2006/relationships/hyperlink"/><Relationship Id="rId7053" Target="https://www.winddle.com/public/redirect?url=/shipments/90887" TargetMode="External" Type="http://schemas.openxmlformats.org/officeDocument/2006/relationships/hyperlink"/><Relationship Id="rId7054" Target="https://www.winddle.com/public/redirect?url=/contacts/8001" TargetMode="External" Type="http://schemas.openxmlformats.org/officeDocument/2006/relationships/hyperlink"/><Relationship Id="rId7055" Target="https://www.winddle.com/public/redirect?url=/contacts/8015" TargetMode="External" Type="http://schemas.openxmlformats.org/officeDocument/2006/relationships/hyperlink"/><Relationship Id="rId7056" Target="https://www.winddle.com/public/redirect?url=/shipments/93226" TargetMode="External" Type="http://schemas.openxmlformats.org/officeDocument/2006/relationships/hyperlink"/><Relationship Id="rId7057" Target="https://www.winddle.com/public/redirect?url=/contacts/8001" TargetMode="External" Type="http://schemas.openxmlformats.org/officeDocument/2006/relationships/hyperlink"/><Relationship Id="rId7058" Target="https://www.winddle.com/public/redirect?url=/contacts/8015" TargetMode="External" Type="http://schemas.openxmlformats.org/officeDocument/2006/relationships/hyperlink"/><Relationship Id="rId7059" Target="https://www.winddle.com/public/redirect?url=/shipments/93528" TargetMode="External" Type="http://schemas.openxmlformats.org/officeDocument/2006/relationships/hyperlink"/><Relationship Id="rId706" Target="https://www.winddle.com/public/redirect?url=/shipments/92438" TargetMode="External" Type="http://schemas.openxmlformats.org/officeDocument/2006/relationships/hyperlink"/><Relationship Id="rId7060" Target="https://www.winddle.com/public/redirect?url=/contacts/8001" TargetMode="External" Type="http://schemas.openxmlformats.org/officeDocument/2006/relationships/hyperlink"/><Relationship Id="rId7061" Target="https://www.winddle.com/public/redirect?url=/contacts/8015" TargetMode="External" Type="http://schemas.openxmlformats.org/officeDocument/2006/relationships/hyperlink"/><Relationship Id="rId7062" Target="https://www.winddle.com/public/redirect?url=/shipments/94840" TargetMode="External" Type="http://schemas.openxmlformats.org/officeDocument/2006/relationships/hyperlink"/><Relationship Id="rId7063" Target="https://www.winddle.com/public/redirect?url=/contacts/8001" TargetMode="External" Type="http://schemas.openxmlformats.org/officeDocument/2006/relationships/hyperlink"/><Relationship Id="rId7064" Target="https://www.winddle.com/public/redirect?url=/contacts/8015" TargetMode="External" Type="http://schemas.openxmlformats.org/officeDocument/2006/relationships/hyperlink"/><Relationship Id="rId7065" Target="https://www.winddle.com/public/redirect?url=/shipments/90567" TargetMode="External" Type="http://schemas.openxmlformats.org/officeDocument/2006/relationships/hyperlink"/><Relationship Id="rId7066" Target="https://www.winddle.com/public/redirect?url=/contacts/8001" TargetMode="External" Type="http://schemas.openxmlformats.org/officeDocument/2006/relationships/hyperlink"/><Relationship Id="rId7067" Target="https://www.winddle.com/public/redirect?url=/contacts/8015" TargetMode="External" Type="http://schemas.openxmlformats.org/officeDocument/2006/relationships/hyperlink"/><Relationship Id="rId7068" Target="https://www.winddle.com/public/redirect?url=/shipments/90915" TargetMode="External" Type="http://schemas.openxmlformats.org/officeDocument/2006/relationships/hyperlink"/><Relationship Id="rId7069" Target="https://www.winddle.com/public/redirect?url=/contacts/8001" TargetMode="External" Type="http://schemas.openxmlformats.org/officeDocument/2006/relationships/hyperlink"/><Relationship Id="rId707" Target="https://www.winddle.com/public/redirect?url=/contacts/8002" TargetMode="External" Type="http://schemas.openxmlformats.org/officeDocument/2006/relationships/hyperlink"/><Relationship Id="rId7070" Target="https://www.winddle.com/public/redirect?url=/contacts/8015" TargetMode="External" Type="http://schemas.openxmlformats.org/officeDocument/2006/relationships/hyperlink"/><Relationship Id="rId7071" Target="https://www.winddle.com/public/redirect?url=/shipments/90879" TargetMode="External" Type="http://schemas.openxmlformats.org/officeDocument/2006/relationships/hyperlink"/><Relationship Id="rId7072" Target="https://www.winddle.com/public/redirect?url=/contacts/8001" TargetMode="External" Type="http://schemas.openxmlformats.org/officeDocument/2006/relationships/hyperlink"/><Relationship Id="rId7073" Target="https://www.winddle.com/public/redirect?url=/contacts/8015" TargetMode="External" Type="http://schemas.openxmlformats.org/officeDocument/2006/relationships/hyperlink"/><Relationship Id="rId7074" Target="https://www.winddle.com/public/redirect?url=/shipments/93415" TargetMode="External" Type="http://schemas.openxmlformats.org/officeDocument/2006/relationships/hyperlink"/><Relationship Id="rId7075" Target="https://www.winddle.com/public/redirect?url=/contacts/8001" TargetMode="External" Type="http://schemas.openxmlformats.org/officeDocument/2006/relationships/hyperlink"/><Relationship Id="rId7076" Target="https://www.winddle.com/public/redirect?url=/contacts/8015" TargetMode="External" Type="http://schemas.openxmlformats.org/officeDocument/2006/relationships/hyperlink"/><Relationship Id="rId7077" Target="https://www.winddle.com/public/redirect?url=/shipments/90682" TargetMode="External" Type="http://schemas.openxmlformats.org/officeDocument/2006/relationships/hyperlink"/><Relationship Id="rId7078" Target="https://www.winddle.com/public/redirect?url=/contacts/8001" TargetMode="External" Type="http://schemas.openxmlformats.org/officeDocument/2006/relationships/hyperlink"/><Relationship Id="rId7079" Target="https://www.winddle.com/public/redirect?url=/contacts/8015" TargetMode="External" Type="http://schemas.openxmlformats.org/officeDocument/2006/relationships/hyperlink"/><Relationship Id="rId708" Target="https://www.winddle.com/public/redirect?url=/contacts/8010" TargetMode="External" Type="http://schemas.openxmlformats.org/officeDocument/2006/relationships/hyperlink"/><Relationship Id="rId7080" Target="https://www.winddle.com/public/redirect?url=/shipments/92794" TargetMode="External" Type="http://schemas.openxmlformats.org/officeDocument/2006/relationships/hyperlink"/><Relationship Id="rId7081" Target="https://www.winddle.com/public/redirect?url=/contacts/8001" TargetMode="External" Type="http://schemas.openxmlformats.org/officeDocument/2006/relationships/hyperlink"/><Relationship Id="rId7082" Target="https://www.winddle.com/public/redirect?url=/contacts/8015" TargetMode="External" Type="http://schemas.openxmlformats.org/officeDocument/2006/relationships/hyperlink"/><Relationship Id="rId7083" Target="https://www.winddle.com/public/redirect?url=/shipments/91322" TargetMode="External" Type="http://schemas.openxmlformats.org/officeDocument/2006/relationships/hyperlink"/><Relationship Id="rId7084" Target="https://www.winddle.com/public/redirect?url=/contacts/8001" TargetMode="External" Type="http://schemas.openxmlformats.org/officeDocument/2006/relationships/hyperlink"/><Relationship Id="rId7085" Target="https://www.winddle.com/public/redirect?url=/contacts/8015" TargetMode="External" Type="http://schemas.openxmlformats.org/officeDocument/2006/relationships/hyperlink"/><Relationship Id="rId7086" Target="https://www.winddle.com/public/redirect?url=/shipments/92764" TargetMode="External" Type="http://schemas.openxmlformats.org/officeDocument/2006/relationships/hyperlink"/><Relationship Id="rId7087" Target="https://www.winddle.com/public/redirect?url=/contacts/8001" TargetMode="External" Type="http://schemas.openxmlformats.org/officeDocument/2006/relationships/hyperlink"/><Relationship Id="rId7088" Target="https://www.winddle.com/public/redirect?url=/contacts/8015" TargetMode="External" Type="http://schemas.openxmlformats.org/officeDocument/2006/relationships/hyperlink"/><Relationship Id="rId7089" Target="https://www.winddle.com/public/redirect?url=/shipments/94824" TargetMode="External" Type="http://schemas.openxmlformats.org/officeDocument/2006/relationships/hyperlink"/><Relationship Id="rId709" Target="https://www.winddle.com/public/redirect?url=/shipments/91325" TargetMode="External" Type="http://schemas.openxmlformats.org/officeDocument/2006/relationships/hyperlink"/><Relationship Id="rId7090" Target="https://www.winddle.com/public/redirect?url=/contacts/8001" TargetMode="External" Type="http://schemas.openxmlformats.org/officeDocument/2006/relationships/hyperlink"/><Relationship Id="rId7091" Target="https://www.winddle.com/public/redirect?url=/contacts/8015" TargetMode="External" Type="http://schemas.openxmlformats.org/officeDocument/2006/relationships/hyperlink"/><Relationship Id="rId7092" Target="https://www.winddle.com/public/redirect?url=/shipments/92564" TargetMode="External" Type="http://schemas.openxmlformats.org/officeDocument/2006/relationships/hyperlink"/><Relationship Id="rId7093" Target="https://www.winddle.com/public/redirect?url=/contacts/8001" TargetMode="External" Type="http://schemas.openxmlformats.org/officeDocument/2006/relationships/hyperlink"/><Relationship Id="rId7094" Target="https://www.winddle.com/public/redirect?url=/contacts/8015" TargetMode="External" Type="http://schemas.openxmlformats.org/officeDocument/2006/relationships/hyperlink"/><Relationship Id="rId7095" Target="https://www.winddle.com/public/redirect?url=/shipments/89682" TargetMode="External" Type="http://schemas.openxmlformats.org/officeDocument/2006/relationships/hyperlink"/><Relationship Id="rId7096" Target="https://www.winddle.com/public/redirect?url=/contacts/8001" TargetMode="External" Type="http://schemas.openxmlformats.org/officeDocument/2006/relationships/hyperlink"/><Relationship Id="rId7097" Target="https://www.winddle.com/public/redirect?url=/contacts/8015" TargetMode="External" Type="http://schemas.openxmlformats.org/officeDocument/2006/relationships/hyperlink"/><Relationship Id="rId7098" Target="https://www.winddle.com/public/redirect?url=/shipments/93330" TargetMode="External" Type="http://schemas.openxmlformats.org/officeDocument/2006/relationships/hyperlink"/><Relationship Id="rId7099" Target="https://www.winddle.com/public/redirect?url=/contacts/8001" TargetMode="External" Type="http://schemas.openxmlformats.org/officeDocument/2006/relationships/hyperlink"/><Relationship Id="rId71" Target="https://www.winddle.com/public/redirect?url=/contacts/8002" TargetMode="External" Type="http://schemas.openxmlformats.org/officeDocument/2006/relationships/hyperlink"/><Relationship Id="rId710" Target="https://www.winddle.com/public/redirect?url=/contacts/8002" TargetMode="External" Type="http://schemas.openxmlformats.org/officeDocument/2006/relationships/hyperlink"/><Relationship Id="rId7100" Target="https://www.winddle.com/public/redirect?url=/contacts/8015" TargetMode="External" Type="http://schemas.openxmlformats.org/officeDocument/2006/relationships/hyperlink"/><Relationship Id="rId7101" Target="https://www.winddle.com/public/redirect?url=/shipments/93242" TargetMode="External" Type="http://schemas.openxmlformats.org/officeDocument/2006/relationships/hyperlink"/><Relationship Id="rId7102" Target="https://www.winddle.com/public/redirect?url=/contacts/8001" TargetMode="External" Type="http://schemas.openxmlformats.org/officeDocument/2006/relationships/hyperlink"/><Relationship Id="rId7103" Target="https://www.winddle.com/public/redirect?url=/contacts/8015" TargetMode="External" Type="http://schemas.openxmlformats.org/officeDocument/2006/relationships/hyperlink"/><Relationship Id="rId7104" Target="https://www.winddle.com/public/redirect?url=/shipments/89205" TargetMode="External" Type="http://schemas.openxmlformats.org/officeDocument/2006/relationships/hyperlink"/><Relationship Id="rId7105" Target="https://www.winddle.com/public/redirect?url=/contacts/8001" TargetMode="External" Type="http://schemas.openxmlformats.org/officeDocument/2006/relationships/hyperlink"/><Relationship Id="rId7106" Target="https://www.winddle.com/public/redirect?url=/contacts/8015" TargetMode="External" Type="http://schemas.openxmlformats.org/officeDocument/2006/relationships/hyperlink"/><Relationship Id="rId7107" Target="https://www.winddle.com/public/redirect?url=/shipments/91879" TargetMode="External" Type="http://schemas.openxmlformats.org/officeDocument/2006/relationships/hyperlink"/><Relationship Id="rId7108" Target="https://www.winddle.com/public/redirect?url=/contacts/8001" TargetMode="External" Type="http://schemas.openxmlformats.org/officeDocument/2006/relationships/hyperlink"/><Relationship Id="rId7109" Target="https://www.winddle.com/public/redirect?url=/contacts/8015" TargetMode="External" Type="http://schemas.openxmlformats.org/officeDocument/2006/relationships/hyperlink"/><Relationship Id="rId711" Target="https://www.winddle.com/public/redirect?url=/contacts/8010" TargetMode="External" Type="http://schemas.openxmlformats.org/officeDocument/2006/relationships/hyperlink"/><Relationship Id="rId7110" Target="https://www.winddle.com/public/redirect?url=/shipments/94326" TargetMode="External" Type="http://schemas.openxmlformats.org/officeDocument/2006/relationships/hyperlink"/><Relationship Id="rId7111" Target="https://www.winddle.com/public/redirect?url=/contacts/8001" TargetMode="External" Type="http://schemas.openxmlformats.org/officeDocument/2006/relationships/hyperlink"/><Relationship Id="rId7112" Target="https://www.winddle.com/public/redirect?url=/contacts/8015" TargetMode="External" Type="http://schemas.openxmlformats.org/officeDocument/2006/relationships/hyperlink"/><Relationship Id="rId7113" Target="https://www.winddle.com/public/redirect?url=/shipments/94712" TargetMode="External" Type="http://schemas.openxmlformats.org/officeDocument/2006/relationships/hyperlink"/><Relationship Id="rId7114" Target="https://www.winddle.com/public/redirect?url=/contacts/8001" TargetMode="External" Type="http://schemas.openxmlformats.org/officeDocument/2006/relationships/hyperlink"/><Relationship Id="rId7115" Target="https://www.winddle.com/public/redirect?url=/contacts/8015" TargetMode="External" Type="http://schemas.openxmlformats.org/officeDocument/2006/relationships/hyperlink"/><Relationship Id="rId7116" Target="https://www.winddle.com/public/redirect?url=/shipments/93957" TargetMode="External" Type="http://schemas.openxmlformats.org/officeDocument/2006/relationships/hyperlink"/><Relationship Id="rId7117" Target="https://www.winddle.com/public/redirect?url=/contacts/8001" TargetMode="External" Type="http://schemas.openxmlformats.org/officeDocument/2006/relationships/hyperlink"/><Relationship Id="rId7118" Target="https://www.winddle.com/public/redirect?url=/contacts/8015" TargetMode="External" Type="http://schemas.openxmlformats.org/officeDocument/2006/relationships/hyperlink"/><Relationship Id="rId7119" Target="https://www.winddle.com/public/redirect?url=/shipments/92881" TargetMode="External" Type="http://schemas.openxmlformats.org/officeDocument/2006/relationships/hyperlink"/><Relationship Id="rId712" Target="https://www.winddle.com/public/redirect?url=/shipments/92436" TargetMode="External" Type="http://schemas.openxmlformats.org/officeDocument/2006/relationships/hyperlink"/><Relationship Id="rId7120" Target="https://www.winddle.com/public/redirect?url=/contacts/8001" TargetMode="External" Type="http://schemas.openxmlformats.org/officeDocument/2006/relationships/hyperlink"/><Relationship Id="rId7121" Target="https://www.winddle.com/public/redirect?url=/contacts/8015" TargetMode="External" Type="http://schemas.openxmlformats.org/officeDocument/2006/relationships/hyperlink"/><Relationship Id="rId7122" Target="https://www.winddle.com/public/redirect?url=/shipments/94569" TargetMode="External" Type="http://schemas.openxmlformats.org/officeDocument/2006/relationships/hyperlink"/><Relationship Id="rId7123" Target="https://www.winddle.com/public/redirect?url=/contacts/8001" TargetMode="External" Type="http://schemas.openxmlformats.org/officeDocument/2006/relationships/hyperlink"/><Relationship Id="rId7124" Target="https://www.winddle.com/public/redirect?url=/contacts/8015" TargetMode="External" Type="http://schemas.openxmlformats.org/officeDocument/2006/relationships/hyperlink"/><Relationship Id="rId7125" Target="https://www.winddle.com/public/redirect?url=/shipments/88913" TargetMode="External" Type="http://schemas.openxmlformats.org/officeDocument/2006/relationships/hyperlink"/><Relationship Id="rId7126" Target="https://www.winddle.com/public/redirect?url=/contacts/8001" TargetMode="External" Type="http://schemas.openxmlformats.org/officeDocument/2006/relationships/hyperlink"/><Relationship Id="rId7127" Target="https://www.winddle.com/public/redirect?url=/contacts/8015" TargetMode="External" Type="http://schemas.openxmlformats.org/officeDocument/2006/relationships/hyperlink"/><Relationship Id="rId7128" Target="https://www.winddle.com/public/redirect?url=/shipments/94843" TargetMode="External" Type="http://schemas.openxmlformats.org/officeDocument/2006/relationships/hyperlink"/><Relationship Id="rId7129" Target="https://www.winddle.com/public/redirect?url=/contacts/8001" TargetMode="External" Type="http://schemas.openxmlformats.org/officeDocument/2006/relationships/hyperlink"/><Relationship Id="rId713" Target="https://www.winddle.com/public/redirect?url=/contacts/8002" TargetMode="External" Type="http://schemas.openxmlformats.org/officeDocument/2006/relationships/hyperlink"/><Relationship Id="rId7130" Target="https://www.winddle.com/public/redirect?url=/contacts/8015" TargetMode="External" Type="http://schemas.openxmlformats.org/officeDocument/2006/relationships/hyperlink"/><Relationship Id="rId7131" Target="https://www.winddle.com/public/redirect?url=/shipments/90969" TargetMode="External" Type="http://schemas.openxmlformats.org/officeDocument/2006/relationships/hyperlink"/><Relationship Id="rId7132" Target="https://www.winddle.com/public/redirect?url=/contacts/8001" TargetMode="External" Type="http://schemas.openxmlformats.org/officeDocument/2006/relationships/hyperlink"/><Relationship Id="rId7133" Target="https://www.winddle.com/public/redirect?url=/contacts/8015" TargetMode="External" Type="http://schemas.openxmlformats.org/officeDocument/2006/relationships/hyperlink"/><Relationship Id="rId7134" Target="https://www.winddle.com/public/redirect?url=/shipments/92563" TargetMode="External" Type="http://schemas.openxmlformats.org/officeDocument/2006/relationships/hyperlink"/><Relationship Id="rId7135" Target="https://www.winddle.com/public/redirect?url=/contacts/8001" TargetMode="External" Type="http://schemas.openxmlformats.org/officeDocument/2006/relationships/hyperlink"/><Relationship Id="rId7136" Target="https://www.winddle.com/public/redirect?url=/contacts/8015" TargetMode="External" Type="http://schemas.openxmlformats.org/officeDocument/2006/relationships/hyperlink"/><Relationship Id="rId7137" Target="https://www.winddle.com/public/redirect?url=/shipments/90654" TargetMode="External" Type="http://schemas.openxmlformats.org/officeDocument/2006/relationships/hyperlink"/><Relationship Id="rId7138" Target="https://www.winddle.com/public/redirect?url=/contacts/8001" TargetMode="External" Type="http://schemas.openxmlformats.org/officeDocument/2006/relationships/hyperlink"/><Relationship Id="rId7139" Target="https://www.winddle.com/public/redirect?url=/contacts/8015" TargetMode="External" Type="http://schemas.openxmlformats.org/officeDocument/2006/relationships/hyperlink"/><Relationship Id="rId714" Target="https://www.winddle.com/public/redirect?url=/contacts/8010" TargetMode="External" Type="http://schemas.openxmlformats.org/officeDocument/2006/relationships/hyperlink"/><Relationship Id="rId7140" Target="https://www.winddle.com/public/redirect?url=/shipments/94640" TargetMode="External" Type="http://schemas.openxmlformats.org/officeDocument/2006/relationships/hyperlink"/><Relationship Id="rId7141" Target="https://www.winddle.com/public/redirect?url=/contacts/8001" TargetMode="External" Type="http://schemas.openxmlformats.org/officeDocument/2006/relationships/hyperlink"/><Relationship Id="rId7142" Target="https://www.winddle.com/public/redirect?url=/contacts/8015" TargetMode="External" Type="http://schemas.openxmlformats.org/officeDocument/2006/relationships/hyperlink"/><Relationship Id="rId7143" Target="https://www.winddle.com/public/redirect?url=/shipments/91882" TargetMode="External" Type="http://schemas.openxmlformats.org/officeDocument/2006/relationships/hyperlink"/><Relationship Id="rId7144" Target="https://www.winddle.com/public/redirect?url=/contacts/8001" TargetMode="External" Type="http://schemas.openxmlformats.org/officeDocument/2006/relationships/hyperlink"/><Relationship Id="rId7145" Target="https://www.winddle.com/public/redirect?url=/contacts/8015" TargetMode="External" Type="http://schemas.openxmlformats.org/officeDocument/2006/relationships/hyperlink"/><Relationship Id="rId7146" Target="https://www.winddle.com/public/redirect?url=/shipments/91883" TargetMode="External" Type="http://schemas.openxmlformats.org/officeDocument/2006/relationships/hyperlink"/><Relationship Id="rId7147" Target="https://www.winddle.com/public/redirect?url=/contacts/8001" TargetMode="External" Type="http://schemas.openxmlformats.org/officeDocument/2006/relationships/hyperlink"/><Relationship Id="rId7148" Target="https://www.winddle.com/public/redirect?url=/contacts/8015" TargetMode="External" Type="http://schemas.openxmlformats.org/officeDocument/2006/relationships/hyperlink"/><Relationship Id="rId7149" Target="https://www.winddle.com/public/redirect?url=/shipments/89948" TargetMode="External" Type="http://schemas.openxmlformats.org/officeDocument/2006/relationships/hyperlink"/><Relationship Id="rId715" Target="https://www.winddle.com/public/redirect?url=/shipments/94327" TargetMode="External" Type="http://schemas.openxmlformats.org/officeDocument/2006/relationships/hyperlink"/><Relationship Id="rId7150" Target="https://www.winddle.com/public/redirect?url=/contacts/8001" TargetMode="External" Type="http://schemas.openxmlformats.org/officeDocument/2006/relationships/hyperlink"/><Relationship Id="rId7151" Target="https://www.winddle.com/public/redirect?url=/contacts/8015" TargetMode="External" Type="http://schemas.openxmlformats.org/officeDocument/2006/relationships/hyperlink"/><Relationship Id="rId7152" Target="https://www.winddle.com/public/redirect?url=/shipments/89291" TargetMode="External" Type="http://schemas.openxmlformats.org/officeDocument/2006/relationships/hyperlink"/><Relationship Id="rId7153" Target="https://www.winddle.com/public/redirect?url=/contacts/8001" TargetMode="External" Type="http://schemas.openxmlformats.org/officeDocument/2006/relationships/hyperlink"/><Relationship Id="rId7154" Target="https://www.winddle.com/public/redirect?url=/contacts/8015" TargetMode="External" Type="http://schemas.openxmlformats.org/officeDocument/2006/relationships/hyperlink"/><Relationship Id="rId7155" Target="https://www.winddle.com/public/redirect?url=/shipments/92093" TargetMode="External" Type="http://schemas.openxmlformats.org/officeDocument/2006/relationships/hyperlink"/><Relationship Id="rId7156" Target="https://www.winddle.com/public/redirect?url=/contacts/8001" TargetMode="External" Type="http://schemas.openxmlformats.org/officeDocument/2006/relationships/hyperlink"/><Relationship Id="rId7157" Target="https://www.winddle.com/public/redirect?url=/contacts/8015" TargetMode="External" Type="http://schemas.openxmlformats.org/officeDocument/2006/relationships/hyperlink"/><Relationship Id="rId7158" Target="https://www.winddle.com/public/redirect?url=/shipments/93219" TargetMode="External" Type="http://schemas.openxmlformats.org/officeDocument/2006/relationships/hyperlink"/><Relationship Id="rId7159" Target="https://www.winddle.com/public/redirect?url=/contacts/8001" TargetMode="External" Type="http://schemas.openxmlformats.org/officeDocument/2006/relationships/hyperlink"/><Relationship Id="rId716" Target="https://www.winddle.com/public/redirect?url=/contacts/8002" TargetMode="External" Type="http://schemas.openxmlformats.org/officeDocument/2006/relationships/hyperlink"/><Relationship Id="rId7160" Target="https://www.winddle.com/public/redirect?url=/contacts/8015" TargetMode="External" Type="http://schemas.openxmlformats.org/officeDocument/2006/relationships/hyperlink"/><Relationship Id="rId7161" Target="https://www.winddle.com/public/redirect?url=/shipments/93983" TargetMode="External" Type="http://schemas.openxmlformats.org/officeDocument/2006/relationships/hyperlink"/><Relationship Id="rId7162" Target="https://www.winddle.com/public/redirect?url=/contacts/8001" TargetMode="External" Type="http://schemas.openxmlformats.org/officeDocument/2006/relationships/hyperlink"/><Relationship Id="rId7163" Target="https://www.winddle.com/public/redirect?url=/contacts/8015" TargetMode="External" Type="http://schemas.openxmlformats.org/officeDocument/2006/relationships/hyperlink"/><Relationship Id="rId7164" Target="https://www.winddle.com/public/redirect?url=/shipments/91168" TargetMode="External" Type="http://schemas.openxmlformats.org/officeDocument/2006/relationships/hyperlink"/><Relationship Id="rId7165" Target="https://www.winddle.com/public/redirect?url=/contacts/8001" TargetMode="External" Type="http://schemas.openxmlformats.org/officeDocument/2006/relationships/hyperlink"/><Relationship Id="rId7166" Target="https://www.winddle.com/public/redirect?url=/contacts/8015" TargetMode="External" Type="http://schemas.openxmlformats.org/officeDocument/2006/relationships/hyperlink"/><Relationship Id="rId7167" Target="https://www.winddle.com/public/redirect?url=/shipments/92775" TargetMode="External" Type="http://schemas.openxmlformats.org/officeDocument/2006/relationships/hyperlink"/><Relationship Id="rId7168" Target="https://www.winddle.com/public/redirect?url=/contacts/8001" TargetMode="External" Type="http://schemas.openxmlformats.org/officeDocument/2006/relationships/hyperlink"/><Relationship Id="rId7169" Target="https://www.winddle.com/public/redirect?url=/contacts/8015" TargetMode="External" Type="http://schemas.openxmlformats.org/officeDocument/2006/relationships/hyperlink"/><Relationship Id="rId717" Target="https://www.winddle.com/public/redirect?url=/contacts/8014" TargetMode="External" Type="http://schemas.openxmlformats.org/officeDocument/2006/relationships/hyperlink"/><Relationship Id="rId7170" Target="https://www.winddle.com/public/redirect?url=/shipments/92098" TargetMode="External" Type="http://schemas.openxmlformats.org/officeDocument/2006/relationships/hyperlink"/><Relationship Id="rId7171" Target="https://www.winddle.com/public/redirect?url=/contacts/8001" TargetMode="External" Type="http://schemas.openxmlformats.org/officeDocument/2006/relationships/hyperlink"/><Relationship Id="rId7172" Target="https://www.winddle.com/public/redirect?url=/contacts/8015" TargetMode="External" Type="http://schemas.openxmlformats.org/officeDocument/2006/relationships/hyperlink"/><Relationship Id="rId7173" Target="https://www.winddle.com/public/redirect?url=/shipments/92097" TargetMode="External" Type="http://schemas.openxmlformats.org/officeDocument/2006/relationships/hyperlink"/><Relationship Id="rId7174" Target="https://www.winddle.com/public/redirect?url=/contacts/8001" TargetMode="External" Type="http://schemas.openxmlformats.org/officeDocument/2006/relationships/hyperlink"/><Relationship Id="rId7175" Target="https://www.winddle.com/public/redirect?url=/contacts/8015" TargetMode="External" Type="http://schemas.openxmlformats.org/officeDocument/2006/relationships/hyperlink"/><Relationship Id="rId7176" Target="https://www.winddle.com/public/redirect?url=/shipments/94594" TargetMode="External" Type="http://schemas.openxmlformats.org/officeDocument/2006/relationships/hyperlink"/><Relationship Id="rId7177" Target="https://www.winddle.com/public/redirect?url=/contacts/8001" TargetMode="External" Type="http://schemas.openxmlformats.org/officeDocument/2006/relationships/hyperlink"/><Relationship Id="rId7178" Target="https://www.winddle.com/public/redirect?url=/contacts/8015" TargetMode="External" Type="http://schemas.openxmlformats.org/officeDocument/2006/relationships/hyperlink"/><Relationship Id="rId7179" Target="https://www.winddle.com/public/redirect?url=/shipments/94535" TargetMode="External" Type="http://schemas.openxmlformats.org/officeDocument/2006/relationships/hyperlink"/><Relationship Id="rId718" Target="https://www.winddle.com/public/redirect?url=/shipments/94263" TargetMode="External" Type="http://schemas.openxmlformats.org/officeDocument/2006/relationships/hyperlink"/><Relationship Id="rId7180" Target="https://www.winddle.com/public/redirect?url=/contacts/8001" TargetMode="External" Type="http://schemas.openxmlformats.org/officeDocument/2006/relationships/hyperlink"/><Relationship Id="rId7181" Target="https://www.winddle.com/public/redirect?url=/contacts/8015" TargetMode="External" Type="http://schemas.openxmlformats.org/officeDocument/2006/relationships/hyperlink"/><Relationship Id="rId7182" Target="https://www.winddle.com/public/redirect?url=/shipments/93976" TargetMode="External" Type="http://schemas.openxmlformats.org/officeDocument/2006/relationships/hyperlink"/><Relationship Id="rId7183" Target="https://www.winddle.com/public/redirect?url=/contacts/8001" TargetMode="External" Type="http://schemas.openxmlformats.org/officeDocument/2006/relationships/hyperlink"/><Relationship Id="rId7184" Target="https://www.winddle.com/public/redirect?url=/contacts/8015" TargetMode="External" Type="http://schemas.openxmlformats.org/officeDocument/2006/relationships/hyperlink"/><Relationship Id="rId7185" Target="https://www.winddle.com/public/redirect?url=/shipments/90852" TargetMode="External" Type="http://schemas.openxmlformats.org/officeDocument/2006/relationships/hyperlink"/><Relationship Id="rId7186" Target="https://www.winddle.com/public/redirect?url=/contacts/8002" TargetMode="External" Type="http://schemas.openxmlformats.org/officeDocument/2006/relationships/hyperlink"/><Relationship Id="rId7187" Target="https://www.winddle.com/public/redirect?url=/contacts/8014" TargetMode="External" Type="http://schemas.openxmlformats.org/officeDocument/2006/relationships/hyperlink"/><Relationship Id="rId7188" Target="https://www.winddle.com/public/redirect?url=/shipments/92463" TargetMode="External" Type="http://schemas.openxmlformats.org/officeDocument/2006/relationships/hyperlink"/><Relationship Id="rId7189" Target="https://www.winddle.com/public/redirect?url=/contacts/8001" TargetMode="External" Type="http://schemas.openxmlformats.org/officeDocument/2006/relationships/hyperlink"/><Relationship Id="rId719" Target="https://www.winddle.com/public/redirect?url=/contacts/8002" TargetMode="External" Type="http://schemas.openxmlformats.org/officeDocument/2006/relationships/hyperlink"/><Relationship Id="rId7190" Target="https://www.winddle.com/public/redirect?url=/contacts/8015" TargetMode="External" Type="http://schemas.openxmlformats.org/officeDocument/2006/relationships/hyperlink"/><Relationship Id="rId7191" Target="https://www.winddle.com/public/redirect?url=/shipments/92628" TargetMode="External" Type="http://schemas.openxmlformats.org/officeDocument/2006/relationships/hyperlink"/><Relationship Id="rId7192" Target="https://www.winddle.com/public/redirect?url=/contacts/8001" TargetMode="External" Type="http://schemas.openxmlformats.org/officeDocument/2006/relationships/hyperlink"/><Relationship Id="rId7193" Target="https://www.winddle.com/public/redirect?url=/contacts/8014" TargetMode="External" Type="http://schemas.openxmlformats.org/officeDocument/2006/relationships/hyperlink"/><Relationship Id="rId7194" Target="https://www.winddle.com/public/redirect?url=/shipments/89296" TargetMode="External" Type="http://schemas.openxmlformats.org/officeDocument/2006/relationships/hyperlink"/><Relationship Id="rId7195" Target="https://www.winddle.com/public/redirect?url=/contacts/8001" TargetMode="External" Type="http://schemas.openxmlformats.org/officeDocument/2006/relationships/hyperlink"/><Relationship Id="rId7196" Target="https://www.winddle.com/public/redirect?url=/contacts/8015" TargetMode="External" Type="http://schemas.openxmlformats.org/officeDocument/2006/relationships/hyperlink"/><Relationship Id="rId7197" Target="https://www.winddle.com/public/redirect?url=/shipments/94785" TargetMode="External" Type="http://schemas.openxmlformats.org/officeDocument/2006/relationships/hyperlink"/><Relationship Id="rId7198" Target="https://www.winddle.com/public/redirect?url=/contacts/8002" TargetMode="External" Type="http://schemas.openxmlformats.org/officeDocument/2006/relationships/hyperlink"/><Relationship Id="rId7199" Target="https://www.winddle.com/public/redirect?url=/shipments/93176" TargetMode="External" Type="http://schemas.openxmlformats.org/officeDocument/2006/relationships/hyperlink"/><Relationship Id="rId72" Target="https://www.winddle.com/public/redirect?url=/contacts/8014" TargetMode="External" Type="http://schemas.openxmlformats.org/officeDocument/2006/relationships/hyperlink"/><Relationship Id="rId720" Target="https://www.winddle.com/public/redirect?url=/contacts/8014" TargetMode="External" Type="http://schemas.openxmlformats.org/officeDocument/2006/relationships/hyperlink"/><Relationship Id="rId7200" Target="https://www.winddle.com/public/redirect?url=/contacts/8001" TargetMode="External" Type="http://schemas.openxmlformats.org/officeDocument/2006/relationships/hyperlink"/><Relationship Id="rId7201" Target="https://www.winddle.com/public/redirect?url=/contacts/8015" TargetMode="External" Type="http://schemas.openxmlformats.org/officeDocument/2006/relationships/hyperlink"/><Relationship Id="rId7202" Target="https://www.winddle.com/public/redirect?url=/shipments/93388" TargetMode="External" Type="http://schemas.openxmlformats.org/officeDocument/2006/relationships/hyperlink"/><Relationship Id="rId7203" Target="https://www.winddle.com/public/redirect?url=/contacts/8002" TargetMode="External" Type="http://schemas.openxmlformats.org/officeDocument/2006/relationships/hyperlink"/><Relationship Id="rId7204" Target="https://www.winddle.com/public/redirect?url=/contacts/8014" TargetMode="External" Type="http://schemas.openxmlformats.org/officeDocument/2006/relationships/hyperlink"/><Relationship Id="rId7205" Target="https://www.winddle.com/public/redirect?url=/shipments/93797" TargetMode="External" Type="http://schemas.openxmlformats.org/officeDocument/2006/relationships/hyperlink"/><Relationship Id="rId7206" Target="https://www.winddle.com/public/redirect?url=/contacts/8002" TargetMode="External" Type="http://schemas.openxmlformats.org/officeDocument/2006/relationships/hyperlink"/><Relationship Id="rId7207" Target="https://www.winddle.com/public/redirect?url=/contacts/8014" TargetMode="External" Type="http://schemas.openxmlformats.org/officeDocument/2006/relationships/hyperlink"/><Relationship Id="rId7208" Target="https://www.winddle.com/public/redirect?url=/shipments/90204" TargetMode="External" Type="http://schemas.openxmlformats.org/officeDocument/2006/relationships/hyperlink"/><Relationship Id="rId7209" Target="https://www.winddle.com/public/redirect?url=/contacts/8001" TargetMode="External" Type="http://schemas.openxmlformats.org/officeDocument/2006/relationships/hyperlink"/><Relationship Id="rId721" Target="https://www.winddle.com/public/redirect?url=/shipments/90012" TargetMode="External" Type="http://schemas.openxmlformats.org/officeDocument/2006/relationships/hyperlink"/><Relationship Id="rId7210" Target="https://www.winddle.com/public/redirect?url=/contacts/8015" TargetMode="External" Type="http://schemas.openxmlformats.org/officeDocument/2006/relationships/hyperlink"/><Relationship Id="rId7211" Target="https://www.winddle.com/public/redirect?url=/shipments/89675" TargetMode="External" Type="http://schemas.openxmlformats.org/officeDocument/2006/relationships/hyperlink"/><Relationship Id="rId7212" Target="https://www.winddle.com/public/redirect?url=/contacts/8001" TargetMode="External" Type="http://schemas.openxmlformats.org/officeDocument/2006/relationships/hyperlink"/><Relationship Id="rId7213" Target="https://www.winddle.com/public/redirect?url=/contacts/8015" TargetMode="External" Type="http://schemas.openxmlformats.org/officeDocument/2006/relationships/hyperlink"/><Relationship Id="rId7214" Target="https://www.winddle.com/public/redirect?url=/shipments/89962" TargetMode="External" Type="http://schemas.openxmlformats.org/officeDocument/2006/relationships/hyperlink"/><Relationship Id="rId7215" Target="https://www.winddle.com/public/redirect?url=/contacts/8001" TargetMode="External" Type="http://schemas.openxmlformats.org/officeDocument/2006/relationships/hyperlink"/><Relationship Id="rId7216" Target="https://www.winddle.com/public/redirect?url=/contacts/8015" TargetMode="External" Type="http://schemas.openxmlformats.org/officeDocument/2006/relationships/hyperlink"/><Relationship Id="rId7217" Target="https://www.winddle.com/public/redirect?url=/shipments/93423" TargetMode="External" Type="http://schemas.openxmlformats.org/officeDocument/2006/relationships/hyperlink"/><Relationship Id="rId7218" Target="https://www.winddle.com/public/redirect?url=/contacts/8001" TargetMode="External" Type="http://schemas.openxmlformats.org/officeDocument/2006/relationships/hyperlink"/><Relationship Id="rId7219" Target="https://www.winddle.com/public/redirect?url=/contacts/8015" TargetMode="External" Type="http://schemas.openxmlformats.org/officeDocument/2006/relationships/hyperlink"/><Relationship Id="rId722" Target="https://www.winddle.com/public/redirect?url=/contacts/8001" TargetMode="External" Type="http://schemas.openxmlformats.org/officeDocument/2006/relationships/hyperlink"/><Relationship Id="rId7220" Target="https://www.winddle.com/public/redirect?url=/shipments/93324" TargetMode="External" Type="http://schemas.openxmlformats.org/officeDocument/2006/relationships/hyperlink"/><Relationship Id="rId7221" Target="https://www.winddle.com/public/redirect?url=/contacts/8001" TargetMode="External" Type="http://schemas.openxmlformats.org/officeDocument/2006/relationships/hyperlink"/><Relationship Id="rId7222" Target="https://www.winddle.com/public/redirect?url=/contacts/8014" TargetMode="External" Type="http://schemas.openxmlformats.org/officeDocument/2006/relationships/hyperlink"/><Relationship Id="rId7223" Target="https://www.winddle.com/public/redirect?url=/shipments/91585" TargetMode="External" Type="http://schemas.openxmlformats.org/officeDocument/2006/relationships/hyperlink"/><Relationship Id="rId7224" Target="https://www.winddle.com/public/redirect?url=/contacts/8002" TargetMode="External" Type="http://schemas.openxmlformats.org/officeDocument/2006/relationships/hyperlink"/><Relationship Id="rId7225" Target="https://www.winddle.com/public/redirect?url=/contacts/8014" TargetMode="External" Type="http://schemas.openxmlformats.org/officeDocument/2006/relationships/hyperlink"/><Relationship Id="rId7226" Target="https://www.winddle.com/public/redirect?url=/shipments/89469" TargetMode="External" Type="http://schemas.openxmlformats.org/officeDocument/2006/relationships/hyperlink"/><Relationship Id="rId7227" Target="https://www.winddle.com/public/redirect?url=/contacts/8001" TargetMode="External" Type="http://schemas.openxmlformats.org/officeDocument/2006/relationships/hyperlink"/><Relationship Id="rId7228" Target="https://www.winddle.com/public/redirect?url=/contacts/8015" TargetMode="External" Type="http://schemas.openxmlformats.org/officeDocument/2006/relationships/hyperlink"/><Relationship Id="rId7229" Target="https://www.winddle.com/public/redirect?url=/shipments/92928" TargetMode="External" Type="http://schemas.openxmlformats.org/officeDocument/2006/relationships/hyperlink"/><Relationship Id="rId723" Target="https://www.winddle.com/public/redirect?url=/contacts/8015" TargetMode="External" Type="http://schemas.openxmlformats.org/officeDocument/2006/relationships/hyperlink"/><Relationship Id="rId7230" Target="https://www.winddle.com/public/redirect?url=/contacts/8001" TargetMode="External" Type="http://schemas.openxmlformats.org/officeDocument/2006/relationships/hyperlink"/><Relationship Id="rId7231" Target="https://www.winddle.com/public/redirect?url=/contacts/8014" TargetMode="External" Type="http://schemas.openxmlformats.org/officeDocument/2006/relationships/hyperlink"/><Relationship Id="rId7232" Target="https://www.winddle.com/public/redirect?url=/shipments/92556" TargetMode="External" Type="http://schemas.openxmlformats.org/officeDocument/2006/relationships/hyperlink"/><Relationship Id="rId7233" Target="https://www.winddle.com/public/redirect?url=/contacts/8001" TargetMode="External" Type="http://schemas.openxmlformats.org/officeDocument/2006/relationships/hyperlink"/><Relationship Id="rId7234" Target="https://www.winddle.com/public/redirect?url=/contacts/8015" TargetMode="External" Type="http://schemas.openxmlformats.org/officeDocument/2006/relationships/hyperlink"/><Relationship Id="rId7235" Target="https://www.winddle.com/public/redirect?url=/shipments/92843" TargetMode="External" Type="http://schemas.openxmlformats.org/officeDocument/2006/relationships/hyperlink"/><Relationship Id="rId7236" Target="https://www.winddle.com/public/redirect?url=/contacts/8002" TargetMode="External" Type="http://schemas.openxmlformats.org/officeDocument/2006/relationships/hyperlink"/><Relationship Id="rId7237" Target="https://www.winddle.com/public/redirect?url=/contacts/8014" TargetMode="External" Type="http://schemas.openxmlformats.org/officeDocument/2006/relationships/hyperlink"/><Relationship Id="rId7238" Target="https://www.winddle.com/public/redirect?url=/contacts/8014" TargetMode="External" Type="http://schemas.openxmlformats.org/officeDocument/2006/relationships/hyperlink"/><Relationship Id="rId7239" Target="../printerSettings/printerSettings2.bin" Type="http://schemas.openxmlformats.org/officeDocument/2006/relationships/printerSettings"/><Relationship Id="rId724" Target="https://www.winddle.com/public/redirect?url=/shipments/90092" TargetMode="External" Type="http://schemas.openxmlformats.org/officeDocument/2006/relationships/hyperlink"/><Relationship Id="rId7240" Target="../tables/table1.xml" Type="http://schemas.openxmlformats.org/officeDocument/2006/relationships/table"/><Relationship Id="rId725" Target="https://www.winddle.com/public/redirect?url=/contacts/8001" TargetMode="External" Type="http://schemas.openxmlformats.org/officeDocument/2006/relationships/hyperlink"/><Relationship Id="rId726" Target="https://www.winddle.com/public/redirect?url=/contacts/8015" TargetMode="External" Type="http://schemas.openxmlformats.org/officeDocument/2006/relationships/hyperlink"/><Relationship Id="rId727" Target="https://www.winddle.com/public/redirect?url=/shipments/92386" TargetMode="External" Type="http://schemas.openxmlformats.org/officeDocument/2006/relationships/hyperlink"/><Relationship Id="rId728" Target="https://www.winddle.com/public/redirect?url=/contacts/8002" TargetMode="External" Type="http://schemas.openxmlformats.org/officeDocument/2006/relationships/hyperlink"/><Relationship Id="rId729" Target="https://www.winddle.com/public/redirect?url=/contacts/8014" TargetMode="External" Type="http://schemas.openxmlformats.org/officeDocument/2006/relationships/hyperlink"/><Relationship Id="rId73" Target="https://www.winddle.com/public/redirect?url=/shipments/93923" TargetMode="External" Type="http://schemas.openxmlformats.org/officeDocument/2006/relationships/hyperlink"/><Relationship Id="rId730" Target="https://www.winddle.com/public/redirect?url=/shipments/94638" TargetMode="External" Type="http://schemas.openxmlformats.org/officeDocument/2006/relationships/hyperlink"/><Relationship Id="rId731" Target="https://www.winddle.com/public/redirect?url=/contacts/8001" TargetMode="External" Type="http://schemas.openxmlformats.org/officeDocument/2006/relationships/hyperlink"/><Relationship Id="rId732" Target="https://www.winddle.com/public/redirect?url=/contacts/8015" TargetMode="External" Type="http://schemas.openxmlformats.org/officeDocument/2006/relationships/hyperlink"/><Relationship Id="rId733" Target="https://www.winddle.com/public/redirect?url=/shipments/94182" TargetMode="External" Type="http://schemas.openxmlformats.org/officeDocument/2006/relationships/hyperlink"/><Relationship Id="rId734" Target="https://www.winddle.com/public/redirect?url=/contacts/8001" TargetMode="External" Type="http://schemas.openxmlformats.org/officeDocument/2006/relationships/hyperlink"/><Relationship Id="rId735" Target="https://www.winddle.com/public/redirect?url=/contacts/8015" TargetMode="External" Type="http://schemas.openxmlformats.org/officeDocument/2006/relationships/hyperlink"/><Relationship Id="rId736" Target="https://www.winddle.com/public/redirect?url=/shipments/90874" TargetMode="External" Type="http://schemas.openxmlformats.org/officeDocument/2006/relationships/hyperlink"/><Relationship Id="rId737" Target="https://www.winddle.com/public/redirect?url=/contacts/8001" TargetMode="External" Type="http://schemas.openxmlformats.org/officeDocument/2006/relationships/hyperlink"/><Relationship Id="rId738" Target="https://www.winddle.com/public/redirect?url=/contacts/8015" TargetMode="External" Type="http://schemas.openxmlformats.org/officeDocument/2006/relationships/hyperlink"/><Relationship Id="rId739" Target="https://www.winddle.com/public/redirect?url=/shipments/93817" TargetMode="External" Type="http://schemas.openxmlformats.org/officeDocument/2006/relationships/hyperlink"/><Relationship Id="rId74" Target="https://www.winddle.com/public/redirect?url=/contacts/8002" TargetMode="External" Type="http://schemas.openxmlformats.org/officeDocument/2006/relationships/hyperlink"/><Relationship Id="rId740" Target="https://www.winddle.com/public/redirect?url=/contacts/8001" TargetMode="External" Type="http://schemas.openxmlformats.org/officeDocument/2006/relationships/hyperlink"/><Relationship Id="rId741" Target="https://www.winddle.com/public/redirect?url=/contacts/8014" TargetMode="External" Type="http://schemas.openxmlformats.org/officeDocument/2006/relationships/hyperlink"/><Relationship Id="rId742" Target="https://www.winddle.com/public/redirect?url=/shipments/89574" TargetMode="External" Type="http://schemas.openxmlformats.org/officeDocument/2006/relationships/hyperlink"/><Relationship Id="rId743" Target="https://www.winddle.com/public/redirect?url=/contacts/8001" TargetMode="External" Type="http://schemas.openxmlformats.org/officeDocument/2006/relationships/hyperlink"/><Relationship Id="rId744" Target="https://www.winddle.com/public/redirect?url=/contacts/8015" TargetMode="External" Type="http://schemas.openxmlformats.org/officeDocument/2006/relationships/hyperlink"/><Relationship Id="rId745" Target="https://www.winddle.com/public/redirect?url=/shipments/92110" TargetMode="External" Type="http://schemas.openxmlformats.org/officeDocument/2006/relationships/hyperlink"/><Relationship Id="rId746" Target="https://www.winddle.com/public/redirect?url=/contacts/8002" TargetMode="External" Type="http://schemas.openxmlformats.org/officeDocument/2006/relationships/hyperlink"/><Relationship Id="rId747" Target="https://www.winddle.com/public/redirect?url=/contacts/8010" TargetMode="External" Type="http://schemas.openxmlformats.org/officeDocument/2006/relationships/hyperlink"/><Relationship Id="rId748" Target="https://www.winddle.com/public/redirect?url=/shipments/94684" TargetMode="External" Type="http://schemas.openxmlformats.org/officeDocument/2006/relationships/hyperlink"/><Relationship Id="rId749" Target="https://www.winddle.com/public/redirect?url=/contacts/8001" TargetMode="External" Type="http://schemas.openxmlformats.org/officeDocument/2006/relationships/hyperlink"/><Relationship Id="rId75" Target="https://www.winddle.com/public/redirect?url=/contacts/8014" TargetMode="External" Type="http://schemas.openxmlformats.org/officeDocument/2006/relationships/hyperlink"/><Relationship Id="rId750" Target="https://www.winddle.com/public/redirect?url=/contacts/8015" TargetMode="External" Type="http://schemas.openxmlformats.org/officeDocument/2006/relationships/hyperlink"/><Relationship Id="rId751" Target="https://www.winddle.com/public/redirect?url=/shipments/93920" TargetMode="External" Type="http://schemas.openxmlformats.org/officeDocument/2006/relationships/hyperlink"/><Relationship Id="rId752" Target="https://www.winddle.com/public/redirect?url=/contacts/8001" TargetMode="External" Type="http://schemas.openxmlformats.org/officeDocument/2006/relationships/hyperlink"/><Relationship Id="rId753" Target="https://www.winddle.com/public/redirect?url=/contacts/8015" TargetMode="External" Type="http://schemas.openxmlformats.org/officeDocument/2006/relationships/hyperlink"/><Relationship Id="rId754" Target="https://www.winddle.com/public/redirect?url=/shipments/89544" TargetMode="External" Type="http://schemas.openxmlformats.org/officeDocument/2006/relationships/hyperlink"/><Relationship Id="rId755" Target="https://www.winddle.com/public/redirect?url=/contacts/8001" TargetMode="External" Type="http://schemas.openxmlformats.org/officeDocument/2006/relationships/hyperlink"/><Relationship Id="rId756" Target="https://www.winddle.com/public/redirect?url=/contacts/8015" TargetMode="External" Type="http://schemas.openxmlformats.org/officeDocument/2006/relationships/hyperlink"/><Relationship Id="rId757" Target="https://www.winddle.com/public/redirect?url=/shipments/93501" TargetMode="External" Type="http://schemas.openxmlformats.org/officeDocument/2006/relationships/hyperlink"/><Relationship Id="rId758" Target="https://www.winddle.com/public/redirect?url=/contacts/8001" TargetMode="External" Type="http://schemas.openxmlformats.org/officeDocument/2006/relationships/hyperlink"/><Relationship Id="rId759" Target="https://www.winddle.com/public/redirect?url=/contacts/8015" TargetMode="External" Type="http://schemas.openxmlformats.org/officeDocument/2006/relationships/hyperlink"/><Relationship Id="rId76" Target="https://www.winddle.com/public/redirect?url=/shipments/93222" TargetMode="External" Type="http://schemas.openxmlformats.org/officeDocument/2006/relationships/hyperlink"/><Relationship Id="rId760" Target="https://www.winddle.com/public/redirect?url=/shipments/89223" TargetMode="External" Type="http://schemas.openxmlformats.org/officeDocument/2006/relationships/hyperlink"/><Relationship Id="rId761" Target="https://www.winddle.com/public/redirect?url=/contacts/8001" TargetMode="External" Type="http://schemas.openxmlformats.org/officeDocument/2006/relationships/hyperlink"/><Relationship Id="rId762" Target="https://www.winddle.com/public/redirect?url=/contacts/8015" TargetMode="External" Type="http://schemas.openxmlformats.org/officeDocument/2006/relationships/hyperlink"/><Relationship Id="rId763" Target="https://www.winddle.com/public/redirect?url=/shipments/91284" TargetMode="External" Type="http://schemas.openxmlformats.org/officeDocument/2006/relationships/hyperlink"/><Relationship Id="rId764" Target="https://www.winddle.com/public/redirect?url=/contacts/8001" TargetMode="External" Type="http://schemas.openxmlformats.org/officeDocument/2006/relationships/hyperlink"/><Relationship Id="rId765" Target="https://www.winddle.com/public/redirect?url=/contacts/8015" TargetMode="External" Type="http://schemas.openxmlformats.org/officeDocument/2006/relationships/hyperlink"/><Relationship Id="rId766" Target="https://www.winddle.com/public/redirect?url=/shipments/91200" TargetMode="External" Type="http://schemas.openxmlformats.org/officeDocument/2006/relationships/hyperlink"/><Relationship Id="rId767" Target="https://www.winddle.com/public/redirect?url=/contacts/8001" TargetMode="External" Type="http://schemas.openxmlformats.org/officeDocument/2006/relationships/hyperlink"/><Relationship Id="rId768" Target="https://www.winddle.com/public/redirect?url=/contacts/8015" TargetMode="External" Type="http://schemas.openxmlformats.org/officeDocument/2006/relationships/hyperlink"/><Relationship Id="rId769" Target="https://www.winddle.com/public/redirect?url=/shipments/91685" TargetMode="External" Type="http://schemas.openxmlformats.org/officeDocument/2006/relationships/hyperlink"/><Relationship Id="rId77" Target="https://www.winddle.com/public/redirect?url=/contacts/8001" TargetMode="External" Type="http://schemas.openxmlformats.org/officeDocument/2006/relationships/hyperlink"/><Relationship Id="rId770" Target="https://www.winddle.com/public/redirect?url=/contacts/8001" TargetMode="External" Type="http://schemas.openxmlformats.org/officeDocument/2006/relationships/hyperlink"/><Relationship Id="rId771" Target="https://www.winddle.com/public/redirect?url=/contacts/8015" TargetMode="External" Type="http://schemas.openxmlformats.org/officeDocument/2006/relationships/hyperlink"/><Relationship Id="rId772" Target="https://www.winddle.com/public/redirect?url=/shipments/93874" TargetMode="External" Type="http://schemas.openxmlformats.org/officeDocument/2006/relationships/hyperlink"/><Relationship Id="rId773" Target="https://www.winddle.com/public/redirect?url=/contacts/8002" TargetMode="External" Type="http://schemas.openxmlformats.org/officeDocument/2006/relationships/hyperlink"/><Relationship Id="rId774" Target="https://www.winddle.com/public/redirect?url=/contacts/8014" TargetMode="External" Type="http://schemas.openxmlformats.org/officeDocument/2006/relationships/hyperlink"/><Relationship Id="rId775" Target="https://www.winddle.com/public/redirect?url=/shipments/91523" TargetMode="External" Type="http://schemas.openxmlformats.org/officeDocument/2006/relationships/hyperlink"/><Relationship Id="rId776" Target="https://www.winddle.com/public/redirect?url=/contacts/8002" TargetMode="External" Type="http://schemas.openxmlformats.org/officeDocument/2006/relationships/hyperlink"/><Relationship Id="rId777" Target="https://www.winddle.com/public/redirect?url=/contacts/8014" TargetMode="External" Type="http://schemas.openxmlformats.org/officeDocument/2006/relationships/hyperlink"/><Relationship Id="rId778" Target="https://www.winddle.com/public/redirect?url=/shipments/94014" TargetMode="External" Type="http://schemas.openxmlformats.org/officeDocument/2006/relationships/hyperlink"/><Relationship Id="rId779" Target="https://www.winddle.com/public/redirect?url=/contacts/8002" TargetMode="External" Type="http://schemas.openxmlformats.org/officeDocument/2006/relationships/hyperlink"/><Relationship Id="rId78" Target="https://www.winddle.com/public/redirect?url=/contacts/8014" TargetMode="External" Type="http://schemas.openxmlformats.org/officeDocument/2006/relationships/hyperlink"/><Relationship Id="rId780" Target="https://www.winddle.com/public/redirect?url=/contacts/8014" TargetMode="External" Type="http://schemas.openxmlformats.org/officeDocument/2006/relationships/hyperlink"/><Relationship Id="rId781" Target="https://www.winddle.com/public/redirect?url=/shipments/92819" TargetMode="External" Type="http://schemas.openxmlformats.org/officeDocument/2006/relationships/hyperlink"/><Relationship Id="rId782" Target="https://www.winddle.com/public/redirect?url=/contacts/8002" TargetMode="External" Type="http://schemas.openxmlformats.org/officeDocument/2006/relationships/hyperlink"/><Relationship Id="rId783" Target="https://www.winddle.com/public/redirect?url=/contacts/8014" TargetMode="External" Type="http://schemas.openxmlformats.org/officeDocument/2006/relationships/hyperlink"/><Relationship Id="rId784" Target="https://www.winddle.com/public/redirect?url=/shipments/91732" TargetMode="External" Type="http://schemas.openxmlformats.org/officeDocument/2006/relationships/hyperlink"/><Relationship Id="rId785" Target="https://www.winddle.com/public/redirect?url=/contacts/8002" TargetMode="External" Type="http://schemas.openxmlformats.org/officeDocument/2006/relationships/hyperlink"/><Relationship Id="rId786" Target="https://www.winddle.com/public/redirect?url=/contacts/8014" TargetMode="External" Type="http://schemas.openxmlformats.org/officeDocument/2006/relationships/hyperlink"/><Relationship Id="rId787" Target="https://www.winddle.com/public/redirect?url=/shipments/93510" TargetMode="External" Type="http://schemas.openxmlformats.org/officeDocument/2006/relationships/hyperlink"/><Relationship Id="rId788" Target="https://www.winddle.com/public/redirect?url=/contacts/8002" TargetMode="External" Type="http://schemas.openxmlformats.org/officeDocument/2006/relationships/hyperlink"/><Relationship Id="rId789" Target="https://www.winddle.com/public/redirect?url=/contacts/8014" TargetMode="External" Type="http://schemas.openxmlformats.org/officeDocument/2006/relationships/hyperlink"/><Relationship Id="rId79" Target="https://www.winddle.com/public/redirect?url=/shipments/93544" TargetMode="External" Type="http://schemas.openxmlformats.org/officeDocument/2006/relationships/hyperlink"/><Relationship Id="rId790" Target="https://www.winddle.com/public/redirect?url=/shipments/94300" TargetMode="External" Type="http://schemas.openxmlformats.org/officeDocument/2006/relationships/hyperlink"/><Relationship Id="rId791" Target="https://www.winddle.com/public/redirect?url=/contacts/8002" TargetMode="External" Type="http://schemas.openxmlformats.org/officeDocument/2006/relationships/hyperlink"/><Relationship Id="rId792" Target="https://www.winddle.com/public/redirect?url=/contacts/8014" TargetMode="External" Type="http://schemas.openxmlformats.org/officeDocument/2006/relationships/hyperlink"/><Relationship Id="rId793" Target="https://www.winddle.com/public/redirect?url=/shipments/92200" TargetMode="External" Type="http://schemas.openxmlformats.org/officeDocument/2006/relationships/hyperlink"/><Relationship Id="rId794" Target="https://www.winddle.com/public/redirect?url=/contacts/8001" TargetMode="External" Type="http://schemas.openxmlformats.org/officeDocument/2006/relationships/hyperlink"/><Relationship Id="rId795" Target="https://www.winddle.com/public/redirect?url=/contacts/8014" TargetMode="External" Type="http://schemas.openxmlformats.org/officeDocument/2006/relationships/hyperlink"/><Relationship Id="rId796" Target="https://www.winddle.com/public/redirect?url=/shipments/93367" TargetMode="External" Type="http://schemas.openxmlformats.org/officeDocument/2006/relationships/hyperlink"/><Relationship Id="rId797" Target="https://www.winddle.com/public/redirect?url=/contacts/8002" TargetMode="External" Type="http://schemas.openxmlformats.org/officeDocument/2006/relationships/hyperlink"/><Relationship Id="rId798" Target="https://www.winddle.com/public/redirect?url=/contacts/8014" TargetMode="External" Type="http://schemas.openxmlformats.org/officeDocument/2006/relationships/hyperlink"/><Relationship Id="rId799" Target="https://www.winddle.com/public/redirect?url=/shipments/93638" TargetMode="External" Type="http://schemas.openxmlformats.org/officeDocument/2006/relationships/hyperlink"/><Relationship Id="rId8" Target="https://www.winddle.com/public/redirect?url=/contacts/8001" TargetMode="External" Type="http://schemas.openxmlformats.org/officeDocument/2006/relationships/hyperlink"/><Relationship Id="rId80" Target="https://www.winddle.com/public/redirect?url=/contacts/8002" TargetMode="External" Type="http://schemas.openxmlformats.org/officeDocument/2006/relationships/hyperlink"/><Relationship Id="rId800" Target="https://www.winddle.com/public/redirect?url=/contacts/8002" TargetMode="External" Type="http://schemas.openxmlformats.org/officeDocument/2006/relationships/hyperlink"/><Relationship Id="rId801" Target="https://www.winddle.com/public/redirect?url=/contacts/8014" TargetMode="External" Type="http://schemas.openxmlformats.org/officeDocument/2006/relationships/hyperlink"/><Relationship Id="rId802" Target="https://www.winddle.com/public/redirect?url=/shipments/92150" TargetMode="External" Type="http://schemas.openxmlformats.org/officeDocument/2006/relationships/hyperlink"/><Relationship Id="rId803" Target="https://www.winddle.com/public/redirect?url=/contacts/8002" TargetMode="External" Type="http://schemas.openxmlformats.org/officeDocument/2006/relationships/hyperlink"/><Relationship Id="rId804" Target="https://www.winddle.com/public/redirect?url=/contacts/8014" TargetMode="External" Type="http://schemas.openxmlformats.org/officeDocument/2006/relationships/hyperlink"/><Relationship Id="rId805" Target="https://www.winddle.com/public/redirect?url=/shipments/92750" TargetMode="External" Type="http://schemas.openxmlformats.org/officeDocument/2006/relationships/hyperlink"/><Relationship Id="rId806" Target="https://www.winddle.com/public/redirect?url=/contacts/8001" TargetMode="External" Type="http://schemas.openxmlformats.org/officeDocument/2006/relationships/hyperlink"/><Relationship Id="rId807" Target="https://www.winddle.com/public/redirect?url=/contacts/8014" TargetMode="External" Type="http://schemas.openxmlformats.org/officeDocument/2006/relationships/hyperlink"/><Relationship Id="rId808" Target="https://www.winddle.com/public/redirect?url=/shipments/92283" TargetMode="External" Type="http://schemas.openxmlformats.org/officeDocument/2006/relationships/hyperlink"/><Relationship Id="rId809" Target="https://www.winddle.com/public/redirect?url=/contacts/8002" TargetMode="External" Type="http://schemas.openxmlformats.org/officeDocument/2006/relationships/hyperlink"/><Relationship Id="rId81" Target="https://www.winddle.com/public/redirect?url=/contacts/8014" TargetMode="External" Type="http://schemas.openxmlformats.org/officeDocument/2006/relationships/hyperlink"/><Relationship Id="rId810" Target="https://www.winddle.com/public/redirect?url=/contacts/8014" TargetMode="External" Type="http://schemas.openxmlformats.org/officeDocument/2006/relationships/hyperlink"/><Relationship Id="rId811" Target="https://www.winddle.com/public/redirect?url=/shipments/91375" TargetMode="External" Type="http://schemas.openxmlformats.org/officeDocument/2006/relationships/hyperlink"/><Relationship Id="rId812" Target="https://www.winddle.com/public/redirect?url=/contacts/8001" TargetMode="External" Type="http://schemas.openxmlformats.org/officeDocument/2006/relationships/hyperlink"/><Relationship Id="rId813" Target="https://www.winddle.com/public/redirect?url=/contacts/8014" TargetMode="External" Type="http://schemas.openxmlformats.org/officeDocument/2006/relationships/hyperlink"/><Relationship Id="rId814" Target="https://www.winddle.com/public/redirect?url=/shipments/90095" TargetMode="External" Type="http://schemas.openxmlformats.org/officeDocument/2006/relationships/hyperlink"/><Relationship Id="rId815" Target="https://www.winddle.com/public/redirect?url=/contacts/8001" TargetMode="External" Type="http://schemas.openxmlformats.org/officeDocument/2006/relationships/hyperlink"/><Relationship Id="rId816" Target="https://www.winddle.com/public/redirect?url=/contacts/8015" TargetMode="External" Type="http://schemas.openxmlformats.org/officeDocument/2006/relationships/hyperlink"/><Relationship Id="rId817" Target="https://www.winddle.com/public/redirect?url=/shipments/91499" TargetMode="External" Type="http://schemas.openxmlformats.org/officeDocument/2006/relationships/hyperlink"/><Relationship Id="rId818" Target="https://www.winddle.com/public/redirect?url=/contacts/8001" TargetMode="External" Type="http://schemas.openxmlformats.org/officeDocument/2006/relationships/hyperlink"/><Relationship Id="rId819" Target="https://www.winddle.com/public/redirect?url=/contacts/8010" TargetMode="External" Type="http://schemas.openxmlformats.org/officeDocument/2006/relationships/hyperlink"/><Relationship Id="rId82" Target="https://www.winddle.com/public/redirect?url=/shipments/92424" TargetMode="External" Type="http://schemas.openxmlformats.org/officeDocument/2006/relationships/hyperlink"/><Relationship Id="rId820" Target="https://www.winddle.com/public/redirect?url=/shipments/90457" TargetMode="External" Type="http://schemas.openxmlformats.org/officeDocument/2006/relationships/hyperlink"/><Relationship Id="rId821" Target="https://www.winddle.com/public/redirect?url=/contacts/8002" TargetMode="External" Type="http://schemas.openxmlformats.org/officeDocument/2006/relationships/hyperlink"/><Relationship Id="rId822" Target="https://www.winddle.com/public/redirect?url=/contacts/8014" TargetMode="External" Type="http://schemas.openxmlformats.org/officeDocument/2006/relationships/hyperlink"/><Relationship Id="rId823" Target="https://www.winddle.com/public/redirect?url=/shipments/92451" TargetMode="External" Type="http://schemas.openxmlformats.org/officeDocument/2006/relationships/hyperlink"/><Relationship Id="rId824" Target="https://www.winddle.com/public/redirect?url=/contacts/8001" TargetMode="External" Type="http://schemas.openxmlformats.org/officeDocument/2006/relationships/hyperlink"/><Relationship Id="rId825" Target="https://www.winddle.com/public/redirect?url=/contacts/8015" TargetMode="External" Type="http://schemas.openxmlformats.org/officeDocument/2006/relationships/hyperlink"/><Relationship Id="rId826" Target="https://www.winddle.com/public/redirect?url=/shipments/89183" TargetMode="External" Type="http://schemas.openxmlformats.org/officeDocument/2006/relationships/hyperlink"/><Relationship Id="rId827" Target="https://www.winddle.com/public/redirect?url=/contacts/8001" TargetMode="External" Type="http://schemas.openxmlformats.org/officeDocument/2006/relationships/hyperlink"/><Relationship Id="rId828" Target="https://www.winddle.com/public/redirect?url=/contacts/8015" TargetMode="External" Type="http://schemas.openxmlformats.org/officeDocument/2006/relationships/hyperlink"/><Relationship Id="rId829" Target="https://www.winddle.com/public/redirect?url=/shipments/91950" TargetMode="External" Type="http://schemas.openxmlformats.org/officeDocument/2006/relationships/hyperlink"/><Relationship Id="rId83" Target="https://www.winddle.com/public/redirect?url=/contacts/8002" TargetMode="External" Type="http://schemas.openxmlformats.org/officeDocument/2006/relationships/hyperlink"/><Relationship Id="rId830" Target="https://www.winddle.com/public/redirect?url=/contacts/8001" TargetMode="External" Type="http://schemas.openxmlformats.org/officeDocument/2006/relationships/hyperlink"/><Relationship Id="rId831" Target="https://www.winddle.com/public/redirect?url=/contacts/8015" TargetMode="External" Type="http://schemas.openxmlformats.org/officeDocument/2006/relationships/hyperlink"/><Relationship Id="rId832" Target="https://www.winddle.com/public/redirect?url=/shipments/93629" TargetMode="External" Type="http://schemas.openxmlformats.org/officeDocument/2006/relationships/hyperlink"/><Relationship Id="rId833" Target="https://www.winddle.com/public/redirect?url=/contacts/8001" TargetMode="External" Type="http://schemas.openxmlformats.org/officeDocument/2006/relationships/hyperlink"/><Relationship Id="rId834" Target="https://www.winddle.com/public/redirect?url=/contacts/8015" TargetMode="External" Type="http://schemas.openxmlformats.org/officeDocument/2006/relationships/hyperlink"/><Relationship Id="rId835" Target="https://www.winddle.com/public/redirect?url=/shipments/92814" TargetMode="External" Type="http://schemas.openxmlformats.org/officeDocument/2006/relationships/hyperlink"/><Relationship Id="rId836" Target="https://www.winddle.com/public/redirect?url=/contacts/8001" TargetMode="External" Type="http://schemas.openxmlformats.org/officeDocument/2006/relationships/hyperlink"/><Relationship Id="rId837" Target="https://www.winddle.com/public/redirect?url=/contacts/8015" TargetMode="External" Type="http://schemas.openxmlformats.org/officeDocument/2006/relationships/hyperlink"/><Relationship Id="rId838" Target="https://www.winddle.com/public/redirect?url=/shipments/94507" TargetMode="External" Type="http://schemas.openxmlformats.org/officeDocument/2006/relationships/hyperlink"/><Relationship Id="rId839" Target="https://www.winddle.com/public/redirect?url=/contacts/8001" TargetMode="External" Type="http://schemas.openxmlformats.org/officeDocument/2006/relationships/hyperlink"/><Relationship Id="rId84" Target="https://www.winddle.com/public/redirect?url=/contacts/8014" TargetMode="External" Type="http://schemas.openxmlformats.org/officeDocument/2006/relationships/hyperlink"/><Relationship Id="rId840" Target="https://www.winddle.com/public/redirect?url=/contacts/8015" TargetMode="External" Type="http://schemas.openxmlformats.org/officeDocument/2006/relationships/hyperlink"/><Relationship Id="rId841" Target="https://www.winddle.com/public/redirect?url=/shipments/94671" TargetMode="External" Type="http://schemas.openxmlformats.org/officeDocument/2006/relationships/hyperlink"/><Relationship Id="rId842" Target="https://www.winddle.com/public/redirect?url=/contacts/8001" TargetMode="External" Type="http://schemas.openxmlformats.org/officeDocument/2006/relationships/hyperlink"/><Relationship Id="rId843" Target="https://www.winddle.com/public/redirect?url=/contacts/8015" TargetMode="External" Type="http://schemas.openxmlformats.org/officeDocument/2006/relationships/hyperlink"/><Relationship Id="rId844" Target="https://www.winddle.com/public/redirect?url=/shipments/92702" TargetMode="External" Type="http://schemas.openxmlformats.org/officeDocument/2006/relationships/hyperlink"/><Relationship Id="rId845" Target="https://www.winddle.com/public/redirect?url=/contacts/8001" TargetMode="External" Type="http://schemas.openxmlformats.org/officeDocument/2006/relationships/hyperlink"/><Relationship Id="rId846" Target="https://www.winddle.com/public/redirect?url=/contacts/8015" TargetMode="External" Type="http://schemas.openxmlformats.org/officeDocument/2006/relationships/hyperlink"/><Relationship Id="rId847" Target="https://www.winddle.com/public/redirect?url=/shipments/90093" TargetMode="External" Type="http://schemas.openxmlformats.org/officeDocument/2006/relationships/hyperlink"/><Relationship Id="rId848" Target="https://www.winddle.com/public/redirect?url=/contacts/8001" TargetMode="External" Type="http://schemas.openxmlformats.org/officeDocument/2006/relationships/hyperlink"/><Relationship Id="rId849" Target="https://www.winddle.com/public/redirect?url=/contacts/8015" TargetMode="External" Type="http://schemas.openxmlformats.org/officeDocument/2006/relationships/hyperlink"/><Relationship Id="rId85" Target="https://www.winddle.com/public/redirect?url=/shipments/92207" TargetMode="External" Type="http://schemas.openxmlformats.org/officeDocument/2006/relationships/hyperlink"/><Relationship Id="rId850" Target="https://www.winddle.com/public/redirect?url=/shipments/91075" TargetMode="External" Type="http://schemas.openxmlformats.org/officeDocument/2006/relationships/hyperlink"/><Relationship Id="rId851" Target="https://www.winddle.com/public/redirect?url=/contacts/8001" TargetMode="External" Type="http://schemas.openxmlformats.org/officeDocument/2006/relationships/hyperlink"/><Relationship Id="rId852" Target="https://www.winddle.com/public/redirect?url=/contacts/8014" TargetMode="External" Type="http://schemas.openxmlformats.org/officeDocument/2006/relationships/hyperlink"/><Relationship Id="rId853" Target="https://www.winddle.com/public/redirect?url=/shipments/91184" TargetMode="External" Type="http://schemas.openxmlformats.org/officeDocument/2006/relationships/hyperlink"/><Relationship Id="rId854" Target="https://www.winddle.com/public/redirect?url=/contacts/8001" TargetMode="External" Type="http://schemas.openxmlformats.org/officeDocument/2006/relationships/hyperlink"/><Relationship Id="rId855" Target="https://www.winddle.com/public/redirect?url=/contacts/8014" TargetMode="External" Type="http://schemas.openxmlformats.org/officeDocument/2006/relationships/hyperlink"/><Relationship Id="rId856" Target="https://www.winddle.com/public/redirect?url=/shipments/93570" TargetMode="External" Type="http://schemas.openxmlformats.org/officeDocument/2006/relationships/hyperlink"/><Relationship Id="rId857" Target="https://www.winddle.com/public/redirect?url=/contacts/8002" TargetMode="External" Type="http://schemas.openxmlformats.org/officeDocument/2006/relationships/hyperlink"/><Relationship Id="rId858" Target="https://www.winddle.com/public/redirect?url=/contacts/8014" TargetMode="External" Type="http://schemas.openxmlformats.org/officeDocument/2006/relationships/hyperlink"/><Relationship Id="rId859" Target="https://www.winddle.com/public/redirect?url=/shipments/87692" TargetMode="External" Type="http://schemas.openxmlformats.org/officeDocument/2006/relationships/hyperlink"/><Relationship Id="rId86" Target="https://www.winddle.com/public/redirect?url=/contacts/8002" TargetMode="External" Type="http://schemas.openxmlformats.org/officeDocument/2006/relationships/hyperlink"/><Relationship Id="rId860" Target="https://www.winddle.com/public/redirect?url=/contacts/8002" TargetMode="External" Type="http://schemas.openxmlformats.org/officeDocument/2006/relationships/hyperlink"/><Relationship Id="rId861" Target="https://www.winddle.com/public/redirect?url=/contacts/8014" TargetMode="External" Type="http://schemas.openxmlformats.org/officeDocument/2006/relationships/hyperlink"/><Relationship Id="rId862" Target="https://www.winddle.com/public/redirect?url=/shipments/93533" TargetMode="External" Type="http://schemas.openxmlformats.org/officeDocument/2006/relationships/hyperlink"/><Relationship Id="rId863" Target="https://www.winddle.com/public/redirect?url=/contacts/8002" TargetMode="External" Type="http://schemas.openxmlformats.org/officeDocument/2006/relationships/hyperlink"/><Relationship Id="rId864" Target="https://www.winddle.com/public/redirect?url=/contacts/8014" TargetMode="External" Type="http://schemas.openxmlformats.org/officeDocument/2006/relationships/hyperlink"/><Relationship Id="rId865" Target="https://www.winddle.com/public/redirect?url=/shipments/91647" TargetMode="External" Type="http://schemas.openxmlformats.org/officeDocument/2006/relationships/hyperlink"/><Relationship Id="rId866" Target="https://www.winddle.com/public/redirect?url=/contacts/8002" TargetMode="External" Type="http://schemas.openxmlformats.org/officeDocument/2006/relationships/hyperlink"/><Relationship Id="rId867" Target="https://www.winddle.com/public/redirect?url=/contacts/8010" TargetMode="External" Type="http://schemas.openxmlformats.org/officeDocument/2006/relationships/hyperlink"/><Relationship Id="rId868" Target="https://www.winddle.com/public/redirect?url=/shipments/91793" TargetMode="External" Type="http://schemas.openxmlformats.org/officeDocument/2006/relationships/hyperlink"/><Relationship Id="rId869" Target="https://www.winddle.com/public/redirect?url=/contacts/8002" TargetMode="External" Type="http://schemas.openxmlformats.org/officeDocument/2006/relationships/hyperlink"/><Relationship Id="rId87" Target="https://www.winddle.com/public/redirect?url=/contacts/8014" TargetMode="External" Type="http://schemas.openxmlformats.org/officeDocument/2006/relationships/hyperlink"/><Relationship Id="rId870" Target="https://www.winddle.com/public/redirect?url=/contacts/8014" TargetMode="External" Type="http://schemas.openxmlformats.org/officeDocument/2006/relationships/hyperlink"/><Relationship Id="rId871" Target="https://www.winddle.com/public/redirect?url=/shipments/92228" TargetMode="External" Type="http://schemas.openxmlformats.org/officeDocument/2006/relationships/hyperlink"/><Relationship Id="rId872" Target="https://www.winddle.com/public/redirect?url=/contacts/8001" TargetMode="External" Type="http://schemas.openxmlformats.org/officeDocument/2006/relationships/hyperlink"/><Relationship Id="rId873" Target="https://www.winddle.com/public/redirect?url=/contacts/8015" TargetMode="External" Type="http://schemas.openxmlformats.org/officeDocument/2006/relationships/hyperlink"/><Relationship Id="rId874" Target="https://www.winddle.com/public/redirect?url=/shipments/92440" TargetMode="External" Type="http://schemas.openxmlformats.org/officeDocument/2006/relationships/hyperlink"/><Relationship Id="rId875" Target="https://www.winddle.com/public/redirect?url=/contacts/8002" TargetMode="External" Type="http://schemas.openxmlformats.org/officeDocument/2006/relationships/hyperlink"/><Relationship Id="rId876" Target="https://www.winddle.com/public/redirect?url=/contacts/8010" TargetMode="External" Type="http://schemas.openxmlformats.org/officeDocument/2006/relationships/hyperlink"/><Relationship Id="rId877" Target="https://www.winddle.com/public/redirect?url=/shipments/93877" TargetMode="External" Type="http://schemas.openxmlformats.org/officeDocument/2006/relationships/hyperlink"/><Relationship Id="rId878" Target="https://www.winddle.com/public/redirect?url=/contacts/8001" TargetMode="External" Type="http://schemas.openxmlformats.org/officeDocument/2006/relationships/hyperlink"/><Relationship Id="rId879" Target="https://www.winddle.com/public/redirect?url=/contacts/8015" TargetMode="External" Type="http://schemas.openxmlformats.org/officeDocument/2006/relationships/hyperlink"/><Relationship Id="rId88" Target="https://www.winddle.com/public/redirect?url=/shipments/92008" TargetMode="External" Type="http://schemas.openxmlformats.org/officeDocument/2006/relationships/hyperlink"/><Relationship Id="rId880" Target="https://www.winddle.com/public/redirect?url=/shipments/89759" TargetMode="External" Type="http://schemas.openxmlformats.org/officeDocument/2006/relationships/hyperlink"/><Relationship Id="rId881" Target="https://www.winddle.com/public/redirect?url=/contacts/8001" TargetMode="External" Type="http://schemas.openxmlformats.org/officeDocument/2006/relationships/hyperlink"/><Relationship Id="rId882" Target="https://www.winddle.com/public/redirect?url=/contacts/8015" TargetMode="External" Type="http://schemas.openxmlformats.org/officeDocument/2006/relationships/hyperlink"/><Relationship Id="rId883" Target="https://www.winddle.com/public/redirect?url=/shipments/94234" TargetMode="External" Type="http://schemas.openxmlformats.org/officeDocument/2006/relationships/hyperlink"/><Relationship Id="rId884" Target="https://www.winddle.com/public/redirect?url=/contacts/8001" TargetMode="External" Type="http://schemas.openxmlformats.org/officeDocument/2006/relationships/hyperlink"/><Relationship Id="rId885" Target="https://www.winddle.com/public/redirect?url=/contacts/8015" TargetMode="External" Type="http://schemas.openxmlformats.org/officeDocument/2006/relationships/hyperlink"/><Relationship Id="rId886" Target="https://www.winddle.com/public/redirect?url=/shipments/91947" TargetMode="External" Type="http://schemas.openxmlformats.org/officeDocument/2006/relationships/hyperlink"/><Relationship Id="rId887" Target="https://www.winddle.com/public/redirect?url=/contacts/8001" TargetMode="External" Type="http://schemas.openxmlformats.org/officeDocument/2006/relationships/hyperlink"/><Relationship Id="rId888" Target="https://www.winddle.com/public/redirect?url=/contacts/8015" TargetMode="External" Type="http://schemas.openxmlformats.org/officeDocument/2006/relationships/hyperlink"/><Relationship Id="rId889" Target="https://www.winddle.com/public/redirect?url=/shipments/91728" TargetMode="External" Type="http://schemas.openxmlformats.org/officeDocument/2006/relationships/hyperlink"/><Relationship Id="rId89" Target="https://www.winddle.com/public/redirect?url=/contacts/8002" TargetMode="External" Type="http://schemas.openxmlformats.org/officeDocument/2006/relationships/hyperlink"/><Relationship Id="rId890" Target="https://www.winddle.com/public/redirect?url=/contacts/8002" TargetMode="External" Type="http://schemas.openxmlformats.org/officeDocument/2006/relationships/hyperlink"/><Relationship Id="rId891" Target="https://www.winddle.com/public/redirect?url=/contacts/8014" TargetMode="External" Type="http://schemas.openxmlformats.org/officeDocument/2006/relationships/hyperlink"/><Relationship Id="rId892" Target="https://www.winddle.com/public/redirect?url=/shipments/94546" TargetMode="External" Type="http://schemas.openxmlformats.org/officeDocument/2006/relationships/hyperlink"/><Relationship Id="rId893" Target="https://www.winddle.com/public/redirect?url=/contacts/8001" TargetMode="External" Type="http://schemas.openxmlformats.org/officeDocument/2006/relationships/hyperlink"/><Relationship Id="rId894" Target="https://www.winddle.com/public/redirect?url=/contacts/8015" TargetMode="External" Type="http://schemas.openxmlformats.org/officeDocument/2006/relationships/hyperlink"/><Relationship Id="rId895" Target="https://www.winddle.com/public/redirect?url=/shipments/94846" TargetMode="External" Type="http://schemas.openxmlformats.org/officeDocument/2006/relationships/hyperlink"/><Relationship Id="rId896" Target="https://www.winddle.com/public/redirect?url=/contacts/8001" TargetMode="External" Type="http://schemas.openxmlformats.org/officeDocument/2006/relationships/hyperlink"/><Relationship Id="rId897" Target="https://www.winddle.com/public/redirect?url=/contacts/8015" TargetMode="External" Type="http://schemas.openxmlformats.org/officeDocument/2006/relationships/hyperlink"/><Relationship Id="rId898" Target="https://www.winddle.com/public/redirect?url=/shipments/94888" TargetMode="External" Type="http://schemas.openxmlformats.org/officeDocument/2006/relationships/hyperlink"/><Relationship Id="rId899" Target="https://www.winddle.com/public/redirect?url=/contacts/8001" TargetMode="External" Type="http://schemas.openxmlformats.org/officeDocument/2006/relationships/hyperlink"/><Relationship Id="rId9" Target="https://www.winddle.com/public/redirect?url=/contacts/8014" TargetMode="External" Type="http://schemas.openxmlformats.org/officeDocument/2006/relationships/hyperlink"/><Relationship Id="rId90" Target="https://www.winddle.com/public/redirect?url=/contacts/8014" TargetMode="External" Type="http://schemas.openxmlformats.org/officeDocument/2006/relationships/hyperlink"/><Relationship Id="rId900" Target="https://www.winddle.com/public/redirect?url=/contacts/8014" TargetMode="External" Type="http://schemas.openxmlformats.org/officeDocument/2006/relationships/hyperlink"/><Relationship Id="rId901" Target="https://www.winddle.com/public/redirect?url=/shipments/94292" TargetMode="External" Type="http://schemas.openxmlformats.org/officeDocument/2006/relationships/hyperlink"/><Relationship Id="rId902" Target="https://www.winddle.com/public/redirect?url=/contacts/8002" TargetMode="External" Type="http://schemas.openxmlformats.org/officeDocument/2006/relationships/hyperlink"/><Relationship Id="rId903" Target="https://www.winddle.com/public/redirect?url=/contacts/8014" TargetMode="External" Type="http://schemas.openxmlformats.org/officeDocument/2006/relationships/hyperlink"/><Relationship Id="rId904" Target="https://www.winddle.com/public/redirect?url=/shipments/94590" TargetMode="External" Type="http://schemas.openxmlformats.org/officeDocument/2006/relationships/hyperlink"/><Relationship Id="rId905" Target="https://www.winddle.com/public/redirect?url=/contacts/8001" TargetMode="External" Type="http://schemas.openxmlformats.org/officeDocument/2006/relationships/hyperlink"/><Relationship Id="rId906" Target="https://www.winddle.com/public/redirect?url=/contacts/8014" TargetMode="External" Type="http://schemas.openxmlformats.org/officeDocument/2006/relationships/hyperlink"/><Relationship Id="rId907" Target="https://www.winddle.com/public/redirect?url=/shipments/92361" TargetMode="External" Type="http://schemas.openxmlformats.org/officeDocument/2006/relationships/hyperlink"/><Relationship Id="rId908" Target="https://www.winddle.com/public/redirect?url=/contacts/8002" TargetMode="External" Type="http://schemas.openxmlformats.org/officeDocument/2006/relationships/hyperlink"/><Relationship Id="rId909" Target="https://www.winddle.com/public/redirect?url=/contacts/8014" TargetMode="External" Type="http://schemas.openxmlformats.org/officeDocument/2006/relationships/hyperlink"/><Relationship Id="rId91" Target="https://www.winddle.com/public/redirect?url=/shipments/94575" TargetMode="External" Type="http://schemas.openxmlformats.org/officeDocument/2006/relationships/hyperlink"/><Relationship Id="rId910" Target="https://www.winddle.com/public/redirect?url=/shipments/94736" TargetMode="External" Type="http://schemas.openxmlformats.org/officeDocument/2006/relationships/hyperlink"/><Relationship Id="rId911" Target="https://www.winddle.com/public/redirect?url=/contacts/8001" TargetMode="External" Type="http://schemas.openxmlformats.org/officeDocument/2006/relationships/hyperlink"/><Relationship Id="rId912" Target="https://www.winddle.com/public/redirect?url=/contacts/8015" TargetMode="External" Type="http://schemas.openxmlformats.org/officeDocument/2006/relationships/hyperlink"/><Relationship Id="rId913" Target="https://www.winddle.com/public/redirect?url=/shipments/92387" TargetMode="External" Type="http://schemas.openxmlformats.org/officeDocument/2006/relationships/hyperlink"/><Relationship Id="rId914" Target="https://www.winddle.com/public/redirect?url=/contacts/8001" TargetMode="External" Type="http://schemas.openxmlformats.org/officeDocument/2006/relationships/hyperlink"/><Relationship Id="rId915" Target="https://www.winddle.com/public/redirect?url=/contacts/8015" TargetMode="External" Type="http://schemas.openxmlformats.org/officeDocument/2006/relationships/hyperlink"/><Relationship Id="rId916" Target="https://www.winddle.com/public/redirect?url=/shipments/94581" TargetMode="External" Type="http://schemas.openxmlformats.org/officeDocument/2006/relationships/hyperlink"/><Relationship Id="rId917" Target="https://www.winddle.com/public/redirect?url=/contacts/8001" TargetMode="External" Type="http://schemas.openxmlformats.org/officeDocument/2006/relationships/hyperlink"/><Relationship Id="rId918" Target="https://www.winddle.com/public/redirect?url=/contacts/8015" TargetMode="External" Type="http://schemas.openxmlformats.org/officeDocument/2006/relationships/hyperlink"/><Relationship Id="rId919" Target="https://www.winddle.com/public/redirect?url=/shipments/92697" TargetMode="External" Type="http://schemas.openxmlformats.org/officeDocument/2006/relationships/hyperlink"/><Relationship Id="rId92" Target="https://www.winddle.com/public/redirect?url=/contacts/8001" TargetMode="External" Type="http://schemas.openxmlformats.org/officeDocument/2006/relationships/hyperlink"/><Relationship Id="rId920" Target="https://www.winddle.com/public/redirect?url=/contacts/8001" TargetMode="External" Type="http://schemas.openxmlformats.org/officeDocument/2006/relationships/hyperlink"/><Relationship Id="rId921" Target="https://www.winddle.com/public/redirect?url=/contacts/8015" TargetMode="External" Type="http://schemas.openxmlformats.org/officeDocument/2006/relationships/hyperlink"/><Relationship Id="rId922" Target="https://www.winddle.com/public/redirect?url=/shipments/92495" TargetMode="External" Type="http://schemas.openxmlformats.org/officeDocument/2006/relationships/hyperlink"/><Relationship Id="rId923" Target="https://www.winddle.com/public/redirect?url=/contacts/8001" TargetMode="External" Type="http://schemas.openxmlformats.org/officeDocument/2006/relationships/hyperlink"/><Relationship Id="rId924" Target="https://www.winddle.com/public/redirect?url=/contacts/8015" TargetMode="External" Type="http://schemas.openxmlformats.org/officeDocument/2006/relationships/hyperlink"/><Relationship Id="rId925" Target="https://www.winddle.com/public/redirect?url=/shipments/89696" TargetMode="External" Type="http://schemas.openxmlformats.org/officeDocument/2006/relationships/hyperlink"/><Relationship Id="rId926" Target="https://www.winddle.com/public/redirect?url=/contacts/8001" TargetMode="External" Type="http://schemas.openxmlformats.org/officeDocument/2006/relationships/hyperlink"/><Relationship Id="rId927" Target="https://www.winddle.com/public/redirect?url=/contacts/8015" TargetMode="External" Type="http://schemas.openxmlformats.org/officeDocument/2006/relationships/hyperlink"/><Relationship Id="rId928" Target="https://www.winddle.com/public/redirect?url=/shipments/93737" TargetMode="External" Type="http://schemas.openxmlformats.org/officeDocument/2006/relationships/hyperlink"/><Relationship Id="rId929" Target="https://www.winddle.com/public/redirect?url=/contacts/8001" TargetMode="External" Type="http://schemas.openxmlformats.org/officeDocument/2006/relationships/hyperlink"/><Relationship Id="rId93" Target="https://www.winddle.com/public/redirect?url=/contacts/8014" TargetMode="External" Type="http://schemas.openxmlformats.org/officeDocument/2006/relationships/hyperlink"/><Relationship Id="rId930" Target="https://www.winddle.com/public/redirect?url=/contacts/8014" TargetMode="External" Type="http://schemas.openxmlformats.org/officeDocument/2006/relationships/hyperlink"/><Relationship Id="rId931" Target="https://www.winddle.com/public/redirect?url=/shipments/89723" TargetMode="External" Type="http://schemas.openxmlformats.org/officeDocument/2006/relationships/hyperlink"/><Relationship Id="rId932" Target="https://www.winddle.com/public/redirect?url=/contacts/8001" TargetMode="External" Type="http://schemas.openxmlformats.org/officeDocument/2006/relationships/hyperlink"/><Relationship Id="rId933" Target="https://www.winddle.com/public/redirect?url=/contacts/8015" TargetMode="External" Type="http://schemas.openxmlformats.org/officeDocument/2006/relationships/hyperlink"/><Relationship Id="rId934" Target="https://www.winddle.com/public/redirect?url=/shipments/93243" TargetMode="External" Type="http://schemas.openxmlformats.org/officeDocument/2006/relationships/hyperlink"/><Relationship Id="rId935" Target="https://www.winddle.com/public/redirect?url=/contacts/8001" TargetMode="External" Type="http://schemas.openxmlformats.org/officeDocument/2006/relationships/hyperlink"/><Relationship Id="rId936" Target="https://www.winddle.com/public/redirect?url=/contacts/8014" TargetMode="External" Type="http://schemas.openxmlformats.org/officeDocument/2006/relationships/hyperlink"/><Relationship Id="rId937" Target="https://www.winddle.com/public/redirect?url=/shipments/91472" TargetMode="External" Type="http://schemas.openxmlformats.org/officeDocument/2006/relationships/hyperlink"/><Relationship Id="rId938" Target="https://www.winddle.com/public/redirect?url=/contacts/8001" TargetMode="External" Type="http://schemas.openxmlformats.org/officeDocument/2006/relationships/hyperlink"/><Relationship Id="rId939" Target="https://www.winddle.com/public/redirect?url=/contacts/8014" TargetMode="External" Type="http://schemas.openxmlformats.org/officeDocument/2006/relationships/hyperlink"/><Relationship Id="rId94" Target="https://www.winddle.com/public/redirect?url=/shipments/94032" TargetMode="External" Type="http://schemas.openxmlformats.org/officeDocument/2006/relationships/hyperlink"/><Relationship Id="rId940" Target="https://www.winddle.com/public/redirect?url=/shipments/93399" TargetMode="External" Type="http://schemas.openxmlformats.org/officeDocument/2006/relationships/hyperlink"/><Relationship Id="rId941" Target="https://www.winddle.com/public/redirect?url=/contacts/8002" TargetMode="External" Type="http://schemas.openxmlformats.org/officeDocument/2006/relationships/hyperlink"/><Relationship Id="rId942" Target="https://www.winddle.com/public/redirect?url=/contacts/8014" TargetMode="External" Type="http://schemas.openxmlformats.org/officeDocument/2006/relationships/hyperlink"/><Relationship Id="rId943" Target="https://www.winddle.com/public/redirect?url=/shipments/92682" TargetMode="External" Type="http://schemas.openxmlformats.org/officeDocument/2006/relationships/hyperlink"/><Relationship Id="rId944" Target="https://www.winddle.com/public/redirect?url=/contacts/8001" TargetMode="External" Type="http://schemas.openxmlformats.org/officeDocument/2006/relationships/hyperlink"/><Relationship Id="rId945" Target="https://www.winddle.com/public/redirect?url=/contacts/8014" TargetMode="External" Type="http://schemas.openxmlformats.org/officeDocument/2006/relationships/hyperlink"/><Relationship Id="rId946" Target="https://www.winddle.com/public/redirect?url=/shipments/94523" TargetMode="External" Type="http://schemas.openxmlformats.org/officeDocument/2006/relationships/hyperlink"/><Relationship Id="rId947" Target="https://www.winddle.com/public/redirect?url=/contacts/8002" TargetMode="External" Type="http://schemas.openxmlformats.org/officeDocument/2006/relationships/hyperlink"/><Relationship Id="rId948" Target="https://www.winddle.com/public/redirect?url=/contacts/8014" TargetMode="External" Type="http://schemas.openxmlformats.org/officeDocument/2006/relationships/hyperlink"/><Relationship Id="rId949" Target="https://www.winddle.com/public/redirect?url=/shipments/91490" TargetMode="External" Type="http://schemas.openxmlformats.org/officeDocument/2006/relationships/hyperlink"/><Relationship Id="rId95" Target="https://www.winddle.com/public/redirect?url=/contacts/8001" TargetMode="External" Type="http://schemas.openxmlformats.org/officeDocument/2006/relationships/hyperlink"/><Relationship Id="rId950" Target="https://www.winddle.com/public/redirect?url=/contacts/8002" TargetMode="External" Type="http://schemas.openxmlformats.org/officeDocument/2006/relationships/hyperlink"/><Relationship Id="rId951" Target="https://www.winddle.com/public/redirect?url=/contacts/8014" TargetMode="External" Type="http://schemas.openxmlformats.org/officeDocument/2006/relationships/hyperlink"/><Relationship Id="rId952" Target="https://www.winddle.com/public/redirect?url=/shipments/91355" TargetMode="External" Type="http://schemas.openxmlformats.org/officeDocument/2006/relationships/hyperlink"/><Relationship Id="rId953" Target="https://www.winddle.com/public/redirect?url=/contacts/8002" TargetMode="External" Type="http://schemas.openxmlformats.org/officeDocument/2006/relationships/hyperlink"/><Relationship Id="rId954" Target="https://www.winddle.com/public/redirect?url=/contacts/8014" TargetMode="External" Type="http://schemas.openxmlformats.org/officeDocument/2006/relationships/hyperlink"/><Relationship Id="rId955" Target="https://www.winddle.com/public/redirect?url=/shipments/94070" TargetMode="External" Type="http://schemas.openxmlformats.org/officeDocument/2006/relationships/hyperlink"/><Relationship Id="rId956" Target="https://www.winddle.com/public/redirect?url=/contacts/8001" TargetMode="External" Type="http://schemas.openxmlformats.org/officeDocument/2006/relationships/hyperlink"/><Relationship Id="rId957" Target="https://www.winddle.com/public/redirect?url=/contacts/8014" TargetMode="External" Type="http://schemas.openxmlformats.org/officeDocument/2006/relationships/hyperlink"/><Relationship Id="rId958" Target="https://www.winddle.com/public/redirect?url=/shipments/91216" TargetMode="External" Type="http://schemas.openxmlformats.org/officeDocument/2006/relationships/hyperlink"/><Relationship Id="rId959" Target="https://www.winddle.com/public/redirect?url=/contacts/8001" TargetMode="External" Type="http://schemas.openxmlformats.org/officeDocument/2006/relationships/hyperlink"/><Relationship Id="rId96" Target="https://www.winddle.com/public/redirect?url=/contacts/8014" TargetMode="External" Type="http://schemas.openxmlformats.org/officeDocument/2006/relationships/hyperlink"/><Relationship Id="rId960" Target="https://www.winddle.com/public/redirect?url=/contacts/8015" TargetMode="External" Type="http://schemas.openxmlformats.org/officeDocument/2006/relationships/hyperlink"/><Relationship Id="rId961" Target="https://www.winddle.com/public/redirect?url=/shipments/91516" TargetMode="External" Type="http://schemas.openxmlformats.org/officeDocument/2006/relationships/hyperlink"/><Relationship Id="rId962" Target="https://www.winddle.com/public/redirect?url=/contacts/8001" TargetMode="External" Type="http://schemas.openxmlformats.org/officeDocument/2006/relationships/hyperlink"/><Relationship Id="rId963" Target="https://www.winddle.com/public/redirect?url=/contacts/8015" TargetMode="External" Type="http://schemas.openxmlformats.org/officeDocument/2006/relationships/hyperlink"/><Relationship Id="rId964" Target="https://www.winddle.com/public/redirect?url=/shipments/92272" TargetMode="External" Type="http://schemas.openxmlformats.org/officeDocument/2006/relationships/hyperlink"/><Relationship Id="rId965" Target="https://www.winddle.com/public/redirect?url=/contacts/8002" TargetMode="External" Type="http://schemas.openxmlformats.org/officeDocument/2006/relationships/hyperlink"/><Relationship Id="rId966" Target="https://www.winddle.com/public/redirect?url=/contacts/8014" TargetMode="External" Type="http://schemas.openxmlformats.org/officeDocument/2006/relationships/hyperlink"/><Relationship Id="rId967" Target="https://www.winddle.com/public/redirect?url=/shipments/91820" TargetMode="External" Type="http://schemas.openxmlformats.org/officeDocument/2006/relationships/hyperlink"/><Relationship Id="rId968" Target="https://www.winddle.com/public/redirect?url=/contacts/8001" TargetMode="External" Type="http://schemas.openxmlformats.org/officeDocument/2006/relationships/hyperlink"/><Relationship Id="rId969" Target="https://www.winddle.com/public/redirect?url=/contacts/8014" TargetMode="External" Type="http://schemas.openxmlformats.org/officeDocument/2006/relationships/hyperlink"/><Relationship Id="rId97" Target="https://www.winddle.com/public/redirect?url=/shipments/90241" TargetMode="External" Type="http://schemas.openxmlformats.org/officeDocument/2006/relationships/hyperlink"/><Relationship Id="rId970" Target="https://www.winddle.com/public/redirect?url=/shipments/92676" TargetMode="External" Type="http://schemas.openxmlformats.org/officeDocument/2006/relationships/hyperlink"/><Relationship Id="rId971" Target="https://www.winddle.com/public/redirect?url=/contacts/8001" TargetMode="External" Type="http://schemas.openxmlformats.org/officeDocument/2006/relationships/hyperlink"/><Relationship Id="rId972" Target="https://www.winddle.com/public/redirect?url=/contacts/8014" TargetMode="External" Type="http://schemas.openxmlformats.org/officeDocument/2006/relationships/hyperlink"/><Relationship Id="rId973" Target="https://www.winddle.com/public/redirect?url=/shipments/93187" TargetMode="External" Type="http://schemas.openxmlformats.org/officeDocument/2006/relationships/hyperlink"/><Relationship Id="rId974" Target="https://www.winddle.com/public/redirect?url=/contacts/8001" TargetMode="External" Type="http://schemas.openxmlformats.org/officeDocument/2006/relationships/hyperlink"/><Relationship Id="rId975" Target="https://www.winddle.com/public/redirect?url=/contacts/8015" TargetMode="External" Type="http://schemas.openxmlformats.org/officeDocument/2006/relationships/hyperlink"/><Relationship Id="rId976" Target="https://www.winddle.com/public/redirect?url=/shipments/90690" TargetMode="External" Type="http://schemas.openxmlformats.org/officeDocument/2006/relationships/hyperlink"/><Relationship Id="rId977" Target="https://www.winddle.com/public/redirect?url=/contacts/8001" TargetMode="External" Type="http://schemas.openxmlformats.org/officeDocument/2006/relationships/hyperlink"/><Relationship Id="rId978" Target="https://www.winddle.com/public/redirect?url=/contacts/8015" TargetMode="External" Type="http://schemas.openxmlformats.org/officeDocument/2006/relationships/hyperlink"/><Relationship Id="rId979" Target="https://www.winddle.com/public/redirect?url=/shipments/89624" TargetMode="External" Type="http://schemas.openxmlformats.org/officeDocument/2006/relationships/hyperlink"/><Relationship Id="rId98" Target="https://www.winddle.com/public/redirect?url=/contacts/8001" TargetMode="External" Type="http://schemas.openxmlformats.org/officeDocument/2006/relationships/hyperlink"/><Relationship Id="rId980" Target="https://www.winddle.com/public/redirect?url=/contacts/8002" TargetMode="External" Type="http://schemas.openxmlformats.org/officeDocument/2006/relationships/hyperlink"/><Relationship Id="rId981" Target="https://www.winddle.com/public/redirect?url=/contacts/8014" TargetMode="External" Type="http://schemas.openxmlformats.org/officeDocument/2006/relationships/hyperlink"/><Relationship Id="rId982" Target="https://www.winddle.com/public/redirect?url=/shipments/93238" TargetMode="External" Type="http://schemas.openxmlformats.org/officeDocument/2006/relationships/hyperlink"/><Relationship Id="rId983" Target="https://www.winddle.com/public/redirect?url=/contacts/8002" TargetMode="External" Type="http://schemas.openxmlformats.org/officeDocument/2006/relationships/hyperlink"/><Relationship Id="rId984" Target="https://www.winddle.com/public/redirect?url=/contacts/8014" TargetMode="External" Type="http://schemas.openxmlformats.org/officeDocument/2006/relationships/hyperlink"/><Relationship Id="rId985" Target="https://www.winddle.com/public/redirect?url=/shipments/91721" TargetMode="External" Type="http://schemas.openxmlformats.org/officeDocument/2006/relationships/hyperlink"/><Relationship Id="rId986" Target="https://www.winddle.com/public/redirect?url=/contacts/8002" TargetMode="External" Type="http://schemas.openxmlformats.org/officeDocument/2006/relationships/hyperlink"/><Relationship Id="rId987" Target="https://www.winddle.com/public/redirect?url=/contacts/8014" TargetMode="External" Type="http://schemas.openxmlformats.org/officeDocument/2006/relationships/hyperlink"/><Relationship Id="rId988" Target="https://www.winddle.com/public/redirect?url=/shipments/91664" TargetMode="External" Type="http://schemas.openxmlformats.org/officeDocument/2006/relationships/hyperlink"/><Relationship Id="rId989" Target="https://www.winddle.com/public/redirect?url=/contacts/8002" TargetMode="External" Type="http://schemas.openxmlformats.org/officeDocument/2006/relationships/hyperlink"/><Relationship Id="rId99" Target="https://www.winddle.com/public/redirect?url=/contacts/8014" TargetMode="External" Type="http://schemas.openxmlformats.org/officeDocument/2006/relationships/hyperlink"/><Relationship Id="rId990" Target="https://www.winddle.com/public/redirect?url=/contacts/8014" TargetMode="External" Type="http://schemas.openxmlformats.org/officeDocument/2006/relationships/hyperlink"/><Relationship Id="rId991" Target="https://www.winddle.com/public/redirect?url=/shipments/92430" TargetMode="External" Type="http://schemas.openxmlformats.org/officeDocument/2006/relationships/hyperlink"/><Relationship Id="rId992" Target="https://www.winddle.com/public/redirect?url=/contacts/8002" TargetMode="External" Type="http://schemas.openxmlformats.org/officeDocument/2006/relationships/hyperlink"/><Relationship Id="rId993" Target="https://www.winddle.com/public/redirect?url=/contacts/8014" TargetMode="External" Type="http://schemas.openxmlformats.org/officeDocument/2006/relationships/hyperlink"/><Relationship Id="rId994" Target="https://www.winddle.com/public/redirect?url=/shipments/94694" TargetMode="External" Type="http://schemas.openxmlformats.org/officeDocument/2006/relationships/hyperlink"/><Relationship Id="rId995" Target="https://www.winddle.com/public/redirect?url=/contacts/8002" TargetMode="External" Type="http://schemas.openxmlformats.org/officeDocument/2006/relationships/hyperlink"/><Relationship Id="rId996" Target="https://www.winddle.com/public/redirect?url=/contacts/8014" TargetMode="External" Type="http://schemas.openxmlformats.org/officeDocument/2006/relationships/hyperlink"/><Relationship Id="rId997" Target="https://www.winddle.com/public/redirect?url=/shipments/94299" TargetMode="External" Type="http://schemas.openxmlformats.org/officeDocument/2006/relationships/hyperlink"/><Relationship Id="rId998" Target="https://www.winddle.com/public/redirect?url=/contacts/8002" TargetMode="External" Type="http://schemas.openxmlformats.org/officeDocument/2006/relationships/hyperlink"/><Relationship Id="rId999" Target="https://www.winddle.com/public/redirect?url=/contacts/8014" TargetMode="External" Type="http://schemas.openxmlformats.org/officeDocument/2006/relationships/hyperlink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vmlDrawing1.vml" Type="http://schemas.openxmlformats.org/officeDocument/2006/relationships/vmlDrawing"/><Relationship Id="rId3" Target="../comments1.xml" Type="http://schemas.openxmlformats.org/officeDocument/2006/relationships/comments"/><Relationship Id="rId4" Target="../threadedComments/threadedComment1.xml" Type="http://schemas.microsoft.com/office/2017/10/relationships/threadedComment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0E90E-CDBA-475A-80AA-808269BDC30D}">
  <sheetPr codeName="Sheet1"/>
  <dimension ref="A1:DW91"/>
  <sheetViews>
    <sheetView topLeftCell="A61" zoomScale="80" zoomScaleNormal="80" workbookViewId="0">
      <pane xSplit="1" topLeftCell="B1" activePane="topRight" state="frozen"/>
      <selection pane="topRight" activeCell="A91" sqref="A91"/>
    </sheetView>
  </sheetViews>
  <sheetFormatPr defaultColWidth="11.5546875" defaultRowHeight="13.2" x14ac:dyDescent="0.25"/>
  <cols>
    <col min="1" max="1" bestFit="true" customWidth="true" width="22.88671875" collapsed="true"/>
  </cols>
  <sheetData>
    <row r="1" spans="1:127" x14ac:dyDescent="0.25">
      <c r="A1" s="8" t="s">
        <v>18</v>
      </c>
    </row>
    <row r="2" spans="1:127" x14ac:dyDescent="0.25">
      <c r="B2" s="12" t="str">
        <f t="shared" ref="B2:W2" si="0">IF(B10&gt;0,"Oui","Non")</f>
        <v>Non</v>
      </c>
      <c r="C2" s="6" t="str">
        <f t="shared" si="0"/>
        <v>Non</v>
      </c>
      <c r="D2" s="6" t="str">
        <f t="shared" si="0"/>
        <v>Non</v>
      </c>
      <c r="E2" s="6" t="str">
        <f t="shared" si="0"/>
        <v>Non</v>
      </c>
      <c r="F2" s="6" t="str">
        <f t="shared" si="0"/>
        <v>Non</v>
      </c>
      <c r="G2" s="6" t="str">
        <f t="shared" si="0"/>
        <v>Non</v>
      </c>
      <c r="H2" s="9" t="str">
        <f t="shared" si="0"/>
        <v>Non</v>
      </c>
      <c r="I2" s="12" t="str">
        <f t="shared" si="0"/>
        <v>Non</v>
      </c>
      <c r="J2" s="6" t="str">
        <f t="shared" si="0"/>
        <v>Non</v>
      </c>
      <c r="K2" s="6" t="str">
        <f t="shared" si="0"/>
        <v>Non</v>
      </c>
      <c r="L2" s="6" t="str">
        <f t="shared" si="0"/>
        <v>Non</v>
      </c>
      <c r="M2" s="6" t="str">
        <f t="shared" si="0"/>
        <v>Non</v>
      </c>
      <c r="N2" s="6" t="str">
        <f t="shared" si="0"/>
        <v>Non</v>
      </c>
      <c r="O2" s="9" t="str">
        <f t="shared" si="0"/>
        <v>Non</v>
      </c>
      <c r="P2" s="12" t="str">
        <f t="shared" si="0"/>
        <v>Non</v>
      </c>
      <c r="Q2" s="6" t="str">
        <f t="shared" si="0"/>
        <v>Non</v>
      </c>
      <c r="R2" s="6" t="str">
        <f t="shared" si="0"/>
        <v>Non</v>
      </c>
      <c r="S2" s="6" t="str">
        <f t="shared" si="0"/>
        <v>Non</v>
      </c>
      <c r="T2" s="6" t="str">
        <f t="shared" si="0"/>
        <v>Non</v>
      </c>
      <c r="U2" s="6" t="str">
        <f t="shared" si="0"/>
        <v>Non</v>
      </c>
      <c r="V2" s="9" t="str">
        <f t="shared" si="0"/>
        <v>Non</v>
      </c>
      <c r="W2" s="12" t="str">
        <f t="shared" si="0"/>
        <v>Non</v>
      </c>
      <c r="X2" s="6" t="str">
        <f t="shared" ref="X2:AC2" si="1">IF(X10&gt;0,"Oui","Non")</f>
        <v>Non</v>
      </c>
      <c r="Y2" s="6" t="str">
        <f t="shared" si="1"/>
        <v>Non</v>
      </c>
      <c r="Z2" s="6" t="str">
        <f t="shared" si="1"/>
        <v>Non</v>
      </c>
      <c r="AA2" s="6" t="str">
        <f t="shared" si="1"/>
        <v>Non</v>
      </c>
      <c r="AB2" s="6" t="str">
        <f t="shared" si="1"/>
        <v>Non</v>
      </c>
      <c r="AC2" s="9" t="str">
        <f t="shared" si="1"/>
        <v>Non</v>
      </c>
      <c r="AD2" s="12" t="str">
        <f>IF(AD10&gt;0,"Oui","Non")</f>
        <v>Non</v>
      </c>
      <c r="AE2" s="6" t="str">
        <f t="shared" ref="AE2:AJ2" si="2">IF(AE10&gt;0,"Oui","Non")</f>
        <v>Non</v>
      </c>
      <c r="AF2" s="6" t="str">
        <f t="shared" si="2"/>
        <v>Non</v>
      </c>
      <c r="AG2" s="6" t="str">
        <f t="shared" si="2"/>
        <v>Non</v>
      </c>
      <c r="AH2" s="6" t="str">
        <f t="shared" si="2"/>
        <v>Oui</v>
      </c>
      <c r="AI2" s="6" t="str">
        <f t="shared" si="2"/>
        <v>Non</v>
      </c>
      <c r="AJ2" s="9" t="str">
        <f t="shared" si="2"/>
        <v>Non</v>
      </c>
      <c r="AK2" s="12" t="str">
        <f>IF(AK10&gt;0,"Oui","Non")</f>
        <v>Oui</v>
      </c>
      <c r="AL2" s="6" t="str">
        <f t="shared" ref="AL2:AQ2" si="3">IF(AL10&gt;0,"Oui","Non")</f>
        <v>Oui</v>
      </c>
      <c r="AM2" s="6" t="str">
        <f t="shared" si="3"/>
        <v>Oui</v>
      </c>
      <c r="AN2" s="6" t="str">
        <f t="shared" si="3"/>
        <v>Oui</v>
      </c>
      <c r="AO2" s="6" t="str">
        <f t="shared" si="3"/>
        <v>Oui</v>
      </c>
      <c r="AP2" s="6" t="str">
        <f t="shared" si="3"/>
        <v>Non</v>
      </c>
      <c r="AQ2" s="9" t="str">
        <f t="shared" si="3"/>
        <v>Non</v>
      </c>
      <c r="AR2" s="12" t="str">
        <f>IF(AR10&gt;0,"Oui","Non")</f>
        <v>Oui</v>
      </c>
      <c r="AS2" s="6" t="str">
        <f t="shared" ref="AS2:AX2" si="4">IF(AS10&gt;0,"Oui","Non")</f>
        <v>Oui</v>
      </c>
      <c r="AT2" s="6" t="str">
        <f t="shared" si="4"/>
        <v>Oui</v>
      </c>
      <c r="AU2" s="6" t="str">
        <f t="shared" si="4"/>
        <v>Oui</v>
      </c>
      <c r="AV2" s="6" t="str">
        <f t="shared" si="4"/>
        <v>Oui</v>
      </c>
      <c r="AW2" s="6" t="str">
        <f t="shared" si="4"/>
        <v>Non</v>
      </c>
      <c r="AX2" s="9" t="str">
        <f t="shared" si="4"/>
        <v>Non</v>
      </c>
      <c r="AY2" s="12" t="str">
        <f>IF(AY10&gt;0,"Oui","Non")</f>
        <v>Oui</v>
      </c>
      <c r="AZ2" s="6" t="str">
        <f t="shared" ref="AZ2:BE2" si="5">IF(AZ10&gt;0,"Oui","Non")</f>
        <v>Oui</v>
      </c>
      <c r="BA2" s="6" t="str">
        <f t="shared" si="5"/>
        <v>Oui</v>
      </c>
      <c r="BB2" s="6" t="str">
        <f t="shared" si="5"/>
        <v>Oui</v>
      </c>
      <c r="BC2" s="6" t="str">
        <f t="shared" si="5"/>
        <v>Oui</v>
      </c>
      <c r="BD2" s="6" t="str">
        <f t="shared" si="5"/>
        <v>Non</v>
      </c>
      <c r="BE2" s="9" t="str">
        <f t="shared" si="5"/>
        <v>Non</v>
      </c>
      <c r="BF2" s="12" t="str">
        <f>IF(BF10&gt;0,"Oui","Non")</f>
        <v>Oui</v>
      </c>
      <c r="BG2" s="6" t="str">
        <f t="shared" ref="BG2:BL2" si="6">IF(BG10&gt;0,"Oui","Non")</f>
        <v>Oui</v>
      </c>
      <c r="BH2" s="6" t="str">
        <f t="shared" si="6"/>
        <v>Oui</v>
      </c>
      <c r="BI2" s="6" t="str">
        <f t="shared" si="6"/>
        <v>Oui</v>
      </c>
      <c r="BJ2" s="6" t="str">
        <f t="shared" si="6"/>
        <v>Oui</v>
      </c>
      <c r="BK2" s="6" t="str">
        <f t="shared" si="6"/>
        <v>Non</v>
      </c>
      <c r="BL2" s="9" t="str">
        <f t="shared" si="6"/>
        <v>Non</v>
      </c>
      <c r="BM2" s="12" t="str">
        <f>IF(BM10&gt;0,"Oui","Non")</f>
        <v>Oui</v>
      </c>
      <c r="BN2" s="6" t="str">
        <f t="shared" ref="BN2:BS2" si="7">IF(BN10&gt;0,"Oui","Non")</f>
        <v>Oui</v>
      </c>
      <c r="BO2" s="6" t="str">
        <f t="shared" si="7"/>
        <v>Oui</v>
      </c>
      <c r="BP2" s="6" t="str">
        <f t="shared" si="7"/>
        <v>Oui</v>
      </c>
      <c r="BQ2" s="6" t="str">
        <f t="shared" si="7"/>
        <v>Oui</v>
      </c>
      <c r="BR2" s="6" t="str">
        <f t="shared" si="7"/>
        <v>Non</v>
      </c>
      <c r="BS2" s="9" t="str">
        <f t="shared" si="7"/>
        <v>Non</v>
      </c>
      <c r="BT2" s="12" t="str">
        <f>IF(BT10&gt;0,"Oui","Non")</f>
        <v>Oui</v>
      </c>
      <c r="BU2" s="6" t="str">
        <f t="shared" ref="BU2:BZ2" si="8">IF(BU10&gt;0,"Oui","Non")</f>
        <v>Oui</v>
      </c>
      <c r="BV2" s="6" t="str">
        <f t="shared" si="8"/>
        <v>Oui</v>
      </c>
      <c r="BW2" s="6" t="str">
        <f t="shared" si="8"/>
        <v>Oui</v>
      </c>
      <c r="BX2" s="6" t="str">
        <f t="shared" si="8"/>
        <v>Oui</v>
      </c>
      <c r="BY2" s="6" t="str">
        <f t="shared" si="8"/>
        <v>Non</v>
      </c>
      <c r="BZ2" s="9" t="str">
        <f t="shared" si="8"/>
        <v>Non</v>
      </c>
      <c r="CA2" s="12" t="str">
        <f>IF(CA10&gt;0,"Oui","Non")</f>
        <v>Oui</v>
      </c>
      <c r="CB2" s="6" t="str">
        <f t="shared" ref="CB2:CG2" si="9">IF(CB10&gt;0,"Oui","Non")</f>
        <v>Oui</v>
      </c>
      <c r="CC2" s="6" t="str">
        <f t="shared" si="9"/>
        <v>Oui</v>
      </c>
      <c r="CD2" s="6" t="str">
        <f t="shared" si="9"/>
        <v>Oui</v>
      </c>
      <c r="CE2" s="6" t="str">
        <f t="shared" si="9"/>
        <v>Oui</v>
      </c>
      <c r="CF2" s="6" t="str">
        <f t="shared" si="9"/>
        <v>Non</v>
      </c>
      <c r="CG2" s="9" t="str">
        <f t="shared" si="9"/>
        <v>Non</v>
      </c>
      <c r="CH2" s="12" t="str">
        <f>IF(CH10&gt;0,"Oui","Non")</f>
        <v>Oui</v>
      </c>
      <c r="CI2" s="6" t="str">
        <f t="shared" ref="CI2:CN2" si="10">IF(CI10&gt;0,"Oui","Non")</f>
        <v>Oui</v>
      </c>
      <c r="CJ2" s="6" t="str">
        <f t="shared" si="10"/>
        <v>Oui</v>
      </c>
      <c r="CK2" s="6" t="str">
        <f t="shared" si="10"/>
        <v>Oui</v>
      </c>
      <c r="CL2" s="6" t="str">
        <f t="shared" si="10"/>
        <v>Oui</v>
      </c>
      <c r="CM2" s="6" t="str">
        <f t="shared" si="10"/>
        <v>Non</v>
      </c>
      <c r="CN2" s="9" t="str">
        <f t="shared" si="10"/>
        <v>Non</v>
      </c>
      <c r="CO2" s="12" t="str">
        <f>IF(CO10&gt;0,"Oui","Non")</f>
        <v>Oui</v>
      </c>
      <c r="CP2" s="6" t="str">
        <f t="shared" ref="CP2:CU2" si="11">IF(CP10&gt;0,"Oui","Non")</f>
        <v>Oui</v>
      </c>
      <c r="CQ2" s="6" t="str">
        <f t="shared" si="11"/>
        <v>Oui</v>
      </c>
      <c r="CR2" s="6" t="str">
        <f t="shared" si="11"/>
        <v>Oui</v>
      </c>
      <c r="CS2" s="6" t="str">
        <f t="shared" si="11"/>
        <v>Oui</v>
      </c>
      <c r="CT2" s="6" t="str">
        <f t="shared" si="11"/>
        <v>Non</v>
      </c>
      <c r="CU2" s="9" t="str">
        <f t="shared" si="11"/>
        <v>Non</v>
      </c>
      <c r="CV2" s="12" t="str">
        <f>IF(CV10&gt;0,"Oui","Non")</f>
        <v>Oui</v>
      </c>
      <c r="CW2" s="6" t="str">
        <f t="shared" ref="CW2:DB2" si="12">IF(CW10&gt;0,"Oui","Non")</f>
        <v>Oui</v>
      </c>
      <c r="CX2" s="6" t="str">
        <f t="shared" si="12"/>
        <v>Oui</v>
      </c>
      <c r="CY2" s="6" t="str">
        <f t="shared" si="12"/>
        <v>Oui</v>
      </c>
      <c r="CZ2" s="6" t="str">
        <f t="shared" si="12"/>
        <v>Oui</v>
      </c>
      <c r="DA2" s="6" t="str">
        <f t="shared" si="12"/>
        <v>Non</v>
      </c>
      <c r="DB2" s="9" t="str">
        <f t="shared" si="12"/>
        <v>Non</v>
      </c>
      <c r="DC2" s="12" t="str">
        <f>IF(DC10&gt;0,"Oui","Non")</f>
        <v>Oui</v>
      </c>
      <c r="DD2" s="6" t="str">
        <f t="shared" ref="DD2:DI2" si="13">IF(DD10&gt;0,"Oui","Non")</f>
        <v>Oui</v>
      </c>
      <c r="DE2" s="6" t="str">
        <f t="shared" si="13"/>
        <v>Oui</v>
      </c>
      <c r="DF2" s="6" t="str">
        <f t="shared" si="13"/>
        <v>Oui</v>
      </c>
      <c r="DG2" s="6" t="str">
        <f t="shared" si="13"/>
        <v>Oui</v>
      </c>
      <c r="DH2" s="6" t="str">
        <f t="shared" si="13"/>
        <v>Non</v>
      </c>
      <c r="DI2" s="9" t="str">
        <f t="shared" si="13"/>
        <v>Non</v>
      </c>
      <c r="DJ2" s="12" t="str">
        <f>IF(DJ10&gt;0,"Oui","Non")</f>
        <v>Oui</v>
      </c>
      <c r="DK2" s="6" t="str">
        <f t="shared" ref="DK2:DP2" si="14">IF(DK10&gt;0,"Oui","Non")</f>
        <v>Oui</v>
      </c>
      <c r="DL2" s="6" t="str">
        <f t="shared" si="14"/>
        <v>Oui</v>
      </c>
      <c r="DM2" s="6" t="str">
        <f t="shared" si="14"/>
        <v>Oui</v>
      </c>
      <c r="DN2" s="6" t="str">
        <f t="shared" si="14"/>
        <v>Oui</v>
      </c>
      <c r="DO2" s="6" t="str">
        <f t="shared" si="14"/>
        <v>Non</v>
      </c>
      <c r="DP2" s="9" t="str">
        <f t="shared" si="14"/>
        <v>Non</v>
      </c>
      <c r="DQ2" s="12" t="str">
        <f>IF(DQ10&gt;0,"Oui","Non")</f>
        <v>Oui</v>
      </c>
      <c r="DR2" s="6" t="str">
        <f t="shared" ref="DR2:DW2" si="15">IF(DR10&gt;0,"Oui","Non")</f>
        <v>Oui</v>
      </c>
      <c r="DS2" s="6" t="str">
        <f t="shared" si="15"/>
        <v>Oui</v>
      </c>
      <c r="DT2" s="6" t="str">
        <f t="shared" si="15"/>
        <v>Oui</v>
      </c>
      <c r="DU2" s="6" t="str">
        <f t="shared" si="15"/>
        <v>Oui</v>
      </c>
      <c r="DV2" s="6" t="str">
        <f t="shared" si="15"/>
        <v>Non</v>
      </c>
      <c r="DW2" s="9" t="str">
        <f t="shared" si="15"/>
        <v>Non</v>
      </c>
    </row>
    <row r="3" spans="1:127" x14ac:dyDescent="0.25">
      <c r="B3" s="23" t="s">
        <v>132</v>
      </c>
      <c r="C3" s="24" t="s">
        <v>133</v>
      </c>
      <c r="D3" s="24" t="s">
        <v>134</v>
      </c>
      <c r="E3" s="24" t="s">
        <v>135</v>
      </c>
      <c r="F3" s="24" t="s">
        <v>136</v>
      </c>
      <c r="G3" s="27" t="s">
        <v>142</v>
      </c>
      <c r="H3" s="28" t="s">
        <v>143</v>
      </c>
      <c r="I3" s="23" t="s">
        <v>132</v>
      </c>
      <c r="J3" s="24" t="s">
        <v>133</v>
      </c>
      <c r="K3" s="24" t="s">
        <v>134</v>
      </c>
      <c r="L3" s="24" t="s">
        <v>135</v>
      </c>
      <c r="M3" s="24" t="s">
        <v>136</v>
      </c>
      <c r="N3" s="27" t="s">
        <v>142</v>
      </c>
      <c r="O3" s="28" t="s">
        <v>143</v>
      </c>
      <c r="P3" s="23" t="s">
        <v>132</v>
      </c>
      <c r="Q3" s="24" t="s">
        <v>133</v>
      </c>
      <c r="R3" s="24" t="s">
        <v>134</v>
      </c>
      <c r="S3" s="24" t="s">
        <v>135</v>
      </c>
      <c r="T3" s="24" t="s">
        <v>136</v>
      </c>
      <c r="U3" s="27" t="s">
        <v>142</v>
      </c>
      <c r="V3" s="28" t="s">
        <v>143</v>
      </c>
      <c r="W3" s="23" t="s">
        <v>132</v>
      </c>
      <c r="X3" s="24" t="s">
        <v>133</v>
      </c>
      <c r="Y3" s="24" t="s">
        <v>134</v>
      </c>
      <c r="Z3" s="24" t="s">
        <v>135</v>
      </c>
      <c r="AA3" s="24" t="s">
        <v>136</v>
      </c>
      <c r="AB3" s="27" t="s">
        <v>142</v>
      </c>
      <c r="AC3" s="28" t="s">
        <v>143</v>
      </c>
      <c r="AD3" s="23" t="s">
        <v>132</v>
      </c>
      <c r="AE3" s="24" t="s">
        <v>133</v>
      </c>
      <c r="AF3" s="24" t="s">
        <v>134</v>
      </c>
      <c r="AG3" s="24" t="s">
        <v>135</v>
      </c>
      <c r="AH3" s="24" t="s">
        <v>136</v>
      </c>
      <c r="AI3" s="27" t="s">
        <v>142</v>
      </c>
      <c r="AJ3" s="28" t="s">
        <v>143</v>
      </c>
      <c r="AK3" s="23" t="s">
        <v>132</v>
      </c>
      <c r="AL3" s="24" t="s">
        <v>133</v>
      </c>
      <c r="AM3" s="24" t="s">
        <v>134</v>
      </c>
      <c r="AN3" s="24" t="s">
        <v>135</v>
      </c>
      <c r="AO3" s="24" t="s">
        <v>136</v>
      </c>
      <c r="AP3" s="27" t="s">
        <v>142</v>
      </c>
      <c r="AQ3" s="28" t="s">
        <v>143</v>
      </c>
      <c r="AR3" s="23" t="s">
        <v>132</v>
      </c>
      <c r="AS3" s="24" t="s">
        <v>133</v>
      </c>
      <c r="AT3" s="24" t="s">
        <v>134</v>
      </c>
      <c r="AU3" s="24" t="s">
        <v>135</v>
      </c>
      <c r="AV3" s="24" t="s">
        <v>136</v>
      </c>
      <c r="AW3" s="27" t="s">
        <v>142</v>
      </c>
      <c r="AX3" s="28" t="s">
        <v>143</v>
      </c>
      <c r="AY3" s="23" t="s">
        <v>132</v>
      </c>
      <c r="AZ3" s="24" t="s">
        <v>133</v>
      </c>
      <c r="BA3" s="24" t="s">
        <v>134</v>
      </c>
      <c r="BB3" s="24" t="s">
        <v>135</v>
      </c>
      <c r="BC3" s="24" t="s">
        <v>136</v>
      </c>
      <c r="BD3" s="27" t="s">
        <v>142</v>
      </c>
      <c r="BE3" s="28" t="s">
        <v>143</v>
      </c>
      <c r="BF3" s="23" t="s">
        <v>132</v>
      </c>
      <c r="BG3" s="24" t="s">
        <v>133</v>
      </c>
      <c r="BH3" s="24" t="s">
        <v>134</v>
      </c>
      <c r="BI3" s="24" t="s">
        <v>135</v>
      </c>
      <c r="BJ3" s="24" t="s">
        <v>136</v>
      </c>
      <c r="BK3" s="27" t="s">
        <v>142</v>
      </c>
      <c r="BL3" s="28" t="s">
        <v>143</v>
      </c>
      <c r="BM3" s="23" t="s">
        <v>132</v>
      </c>
      <c r="BN3" s="24" t="s">
        <v>133</v>
      </c>
      <c r="BO3" s="24" t="s">
        <v>134</v>
      </c>
      <c r="BP3" s="24" t="s">
        <v>135</v>
      </c>
      <c r="BQ3" s="24" t="s">
        <v>136</v>
      </c>
      <c r="BR3" s="27" t="s">
        <v>142</v>
      </c>
      <c r="BS3" s="28" t="s">
        <v>143</v>
      </c>
      <c r="BT3" s="23" t="s">
        <v>132</v>
      </c>
      <c r="BU3" s="24" t="s">
        <v>133</v>
      </c>
      <c r="BV3" s="24" t="s">
        <v>134</v>
      </c>
      <c r="BW3" s="24" t="s">
        <v>135</v>
      </c>
      <c r="BX3" s="24" t="s">
        <v>136</v>
      </c>
      <c r="BY3" s="27" t="s">
        <v>142</v>
      </c>
      <c r="BZ3" s="28" t="s">
        <v>143</v>
      </c>
      <c r="CA3" s="23" t="s">
        <v>132</v>
      </c>
      <c r="CB3" s="24" t="s">
        <v>133</v>
      </c>
      <c r="CC3" s="24" t="s">
        <v>134</v>
      </c>
      <c r="CD3" s="24" t="s">
        <v>135</v>
      </c>
      <c r="CE3" s="24" t="s">
        <v>136</v>
      </c>
      <c r="CF3" s="27" t="s">
        <v>142</v>
      </c>
      <c r="CG3" s="28" t="s">
        <v>143</v>
      </c>
      <c r="CH3" s="23" t="s">
        <v>132</v>
      </c>
      <c r="CI3" s="24" t="s">
        <v>133</v>
      </c>
      <c r="CJ3" s="24" t="s">
        <v>134</v>
      </c>
      <c r="CK3" s="24" t="s">
        <v>135</v>
      </c>
      <c r="CL3" s="24" t="s">
        <v>136</v>
      </c>
      <c r="CM3" s="27" t="s">
        <v>142</v>
      </c>
      <c r="CN3" s="28" t="s">
        <v>143</v>
      </c>
      <c r="CO3" s="23" t="s">
        <v>132</v>
      </c>
      <c r="CP3" s="24" t="s">
        <v>133</v>
      </c>
      <c r="CQ3" s="24" t="s">
        <v>134</v>
      </c>
      <c r="CR3" s="24" t="s">
        <v>135</v>
      </c>
      <c r="CS3" s="24" t="s">
        <v>136</v>
      </c>
      <c r="CT3" s="27" t="s">
        <v>142</v>
      </c>
      <c r="CU3" s="28" t="s">
        <v>143</v>
      </c>
      <c r="CV3" s="23" t="s">
        <v>132</v>
      </c>
      <c r="CW3" s="24" t="s">
        <v>133</v>
      </c>
      <c r="CX3" s="24" t="s">
        <v>134</v>
      </c>
      <c r="CY3" s="24" t="s">
        <v>135</v>
      </c>
      <c r="CZ3" s="24" t="s">
        <v>136</v>
      </c>
      <c r="DA3" s="27" t="s">
        <v>142</v>
      </c>
      <c r="DB3" s="28" t="s">
        <v>143</v>
      </c>
      <c r="DC3" s="23" t="s">
        <v>132</v>
      </c>
      <c r="DD3" s="24" t="s">
        <v>133</v>
      </c>
      <c r="DE3" s="24" t="s">
        <v>134</v>
      </c>
      <c r="DF3" s="24" t="s">
        <v>135</v>
      </c>
      <c r="DG3" s="24" t="s">
        <v>136</v>
      </c>
      <c r="DH3" s="27" t="s">
        <v>142</v>
      </c>
      <c r="DI3" s="28" t="s">
        <v>143</v>
      </c>
      <c r="DJ3" s="23" t="s">
        <v>132</v>
      </c>
      <c r="DK3" s="24" t="s">
        <v>133</v>
      </c>
      <c r="DL3" s="24" t="s">
        <v>134</v>
      </c>
      <c r="DM3" s="24" t="s">
        <v>135</v>
      </c>
      <c r="DN3" s="24" t="s">
        <v>136</v>
      </c>
      <c r="DO3" s="27" t="s">
        <v>142</v>
      </c>
      <c r="DP3" s="28" t="s">
        <v>143</v>
      </c>
      <c r="DQ3" s="23" t="s">
        <v>132</v>
      </c>
      <c r="DR3" s="24" t="s">
        <v>133</v>
      </c>
      <c r="DS3" s="24" t="s">
        <v>134</v>
      </c>
      <c r="DT3" s="24" t="s">
        <v>135</v>
      </c>
      <c r="DU3" s="24" t="s">
        <v>136</v>
      </c>
      <c r="DV3" s="27" t="s">
        <v>142</v>
      </c>
      <c r="DW3" s="28" t="s">
        <v>143</v>
      </c>
    </row>
    <row r="4" spans="1:127" x14ac:dyDescent="0.25">
      <c r="B4" s="25">
        <v>44795</v>
      </c>
      <c r="C4" s="26">
        <f t="shared" ref="C4:H4" si="16">B4+1</f>
        <v>44796</v>
      </c>
      <c r="D4" s="26">
        <f t="shared" si="16"/>
        <v>44797</v>
      </c>
      <c r="E4" s="26">
        <f t="shared" si="16"/>
        <v>44798</v>
      </c>
      <c r="F4" s="26">
        <f t="shared" si="16"/>
        <v>44799</v>
      </c>
      <c r="G4" s="29">
        <f t="shared" si="16"/>
        <v>44800</v>
      </c>
      <c r="H4" s="30">
        <f t="shared" si="16"/>
        <v>44801</v>
      </c>
      <c r="I4" s="25">
        <f>B4+7</f>
        <v>44802</v>
      </c>
      <c r="J4" s="26">
        <f t="shared" ref="J4:O4" si="17">I4+1</f>
        <v>44803</v>
      </c>
      <c r="K4" s="26">
        <f t="shared" si="17"/>
        <v>44804</v>
      </c>
      <c r="L4" s="26">
        <f t="shared" si="17"/>
        <v>44805</v>
      </c>
      <c r="M4" s="26">
        <f t="shared" si="17"/>
        <v>44806</v>
      </c>
      <c r="N4" s="29">
        <f t="shared" si="17"/>
        <v>44807</v>
      </c>
      <c r="O4" s="30">
        <f t="shared" si="17"/>
        <v>44808</v>
      </c>
      <c r="P4" s="25">
        <f>I4+7</f>
        <v>44809</v>
      </c>
      <c r="Q4" s="26">
        <f t="shared" ref="Q4:V4" si="18">P4+1</f>
        <v>44810</v>
      </c>
      <c r="R4" s="26">
        <f t="shared" si="18"/>
        <v>44811</v>
      </c>
      <c r="S4" s="26">
        <f t="shared" si="18"/>
        <v>44812</v>
      </c>
      <c r="T4" s="26">
        <f t="shared" si="18"/>
        <v>44813</v>
      </c>
      <c r="U4" s="29">
        <f t="shared" si="18"/>
        <v>44814</v>
      </c>
      <c r="V4" s="30">
        <f t="shared" si="18"/>
        <v>44815</v>
      </c>
      <c r="W4" s="25">
        <f>P4+7</f>
        <v>44816</v>
      </c>
      <c r="X4" s="26">
        <f>W4+1</f>
        <v>44817</v>
      </c>
      <c r="Y4" s="26">
        <f t="shared" ref="Y4:AC4" si="19">X4+1</f>
        <v>44818</v>
      </c>
      <c r="Z4" s="26">
        <f t="shared" si="19"/>
        <v>44819</v>
      </c>
      <c r="AA4" s="26">
        <f t="shared" si="19"/>
        <v>44820</v>
      </c>
      <c r="AB4" s="29">
        <f t="shared" si="19"/>
        <v>44821</v>
      </c>
      <c r="AC4" s="30">
        <f t="shared" si="19"/>
        <v>44822</v>
      </c>
      <c r="AD4" s="25">
        <f>W4+7</f>
        <v>44823</v>
      </c>
      <c r="AE4" s="26">
        <f>AD4+1</f>
        <v>44824</v>
      </c>
      <c r="AF4" s="26">
        <f t="shared" ref="AF4:AJ4" si="20">AE4+1</f>
        <v>44825</v>
      </c>
      <c r="AG4" s="26">
        <f t="shared" si="20"/>
        <v>44826</v>
      </c>
      <c r="AH4" s="26">
        <f t="shared" si="20"/>
        <v>44827</v>
      </c>
      <c r="AI4" s="29">
        <f t="shared" si="20"/>
        <v>44828</v>
      </c>
      <c r="AJ4" s="30">
        <f t="shared" si="20"/>
        <v>44829</v>
      </c>
      <c r="AK4" s="25">
        <f>AD4+7</f>
        <v>44830</v>
      </c>
      <c r="AL4" s="26">
        <f>AK4+1</f>
        <v>44831</v>
      </c>
      <c r="AM4" s="26">
        <f t="shared" ref="AM4:AQ4" si="21">AL4+1</f>
        <v>44832</v>
      </c>
      <c r="AN4" s="26">
        <f t="shared" si="21"/>
        <v>44833</v>
      </c>
      <c r="AO4" s="26">
        <f t="shared" si="21"/>
        <v>44834</v>
      </c>
      <c r="AP4" s="29">
        <f t="shared" si="21"/>
        <v>44835</v>
      </c>
      <c r="AQ4" s="30">
        <f t="shared" si="21"/>
        <v>44836</v>
      </c>
      <c r="AR4" s="25">
        <f>AK4+7</f>
        <v>44837</v>
      </c>
      <c r="AS4" s="26">
        <f>AR4+1</f>
        <v>44838</v>
      </c>
      <c r="AT4" s="26">
        <f t="shared" ref="AT4:AX4" si="22">AS4+1</f>
        <v>44839</v>
      </c>
      <c r="AU4" s="26">
        <f t="shared" si="22"/>
        <v>44840</v>
      </c>
      <c r="AV4" s="26">
        <f t="shared" si="22"/>
        <v>44841</v>
      </c>
      <c r="AW4" s="29">
        <f t="shared" si="22"/>
        <v>44842</v>
      </c>
      <c r="AX4" s="30">
        <f t="shared" si="22"/>
        <v>44843</v>
      </c>
      <c r="AY4" s="25">
        <f>AR4+7</f>
        <v>44844</v>
      </c>
      <c r="AZ4" s="26">
        <f>AY4+1</f>
        <v>44845</v>
      </c>
      <c r="BA4" s="26">
        <f t="shared" ref="BA4:BE4" si="23">AZ4+1</f>
        <v>44846</v>
      </c>
      <c r="BB4" s="26">
        <f t="shared" si="23"/>
        <v>44847</v>
      </c>
      <c r="BC4" s="26">
        <f t="shared" si="23"/>
        <v>44848</v>
      </c>
      <c r="BD4" s="29">
        <f t="shared" si="23"/>
        <v>44849</v>
      </c>
      <c r="BE4" s="30">
        <f t="shared" si="23"/>
        <v>44850</v>
      </c>
      <c r="BF4" s="25">
        <f>AY4+7</f>
        <v>44851</v>
      </c>
      <c r="BG4" s="26">
        <f>BF4+1</f>
        <v>44852</v>
      </c>
      <c r="BH4" s="26">
        <f t="shared" ref="BH4:BL4" si="24">BG4+1</f>
        <v>44853</v>
      </c>
      <c r="BI4" s="26">
        <f t="shared" si="24"/>
        <v>44854</v>
      </c>
      <c r="BJ4" s="26">
        <f t="shared" si="24"/>
        <v>44855</v>
      </c>
      <c r="BK4" s="29">
        <f t="shared" si="24"/>
        <v>44856</v>
      </c>
      <c r="BL4" s="30">
        <f t="shared" si="24"/>
        <v>44857</v>
      </c>
      <c r="BM4" s="25">
        <f>BF4+7</f>
        <v>44858</v>
      </c>
      <c r="BN4" s="26">
        <f>BM4+1</f>
        <v>44859</v>
      </c>
      <c r="BO4" s="26">
        <f t="shared" ref="BO4:BS4" si="25">BN4+1</f>
        <v>44860</v>
      </c>
      <c r="BP4" s="26">
        <f t="shared" si="25"/>
        <v>44861</v>
      </c>
      <c r="BQ4" s="26">
        <f t="shared" si="25"/>
        <v>44862</v>
      </c>
      <c r="BR4" s="29">
        <f t="shared" si="25"/>
        <v>44863</v>
      </c>
      <c r="BS4" s="30">
        <f t="shared" si="25"/>
        <v>44864</v>
      </c>
      <c r="BT4" s="25">
        <f>BM4+7</f>
        <v>44865</v>
      </c>
      <c r="BU4" s="26">
        <f>BT4+1</f>
        <v>44866</v>
      </c>
      <c r="BV4" s="26">
        <f t="shared" ref="BV4:BZ4" si="26">BU4+1</f>
        <v>44867</v>
      </c>
      <c r="BW4" s="26">
        <f t="shared" si="26"/>
        <v>44868</v>
      </c>
      <c r="BX4" s="26">
        <f t="shared" si="26"/>
        <v>44869</v>
      </c>
      <c r="BY4" s="29">
        <f t="shared" si="26"/>
        <v>44870</v>
      </c>
      <c r="BZ4" s="30">
        <f t="shared" si="26"/>
        <v>44871</v>
      </c>
      <c r="CA4" s="25">
        <f>BT4+7</f>
        <v>44872</v>
      </c>
      <c r="CB4" s="26">
        <f>CA4+1</f>
        <v>44873</v>
      </c>
      <c r="CC4" s="26">
        <f t="shared" ref="CC4:CG4" si="27">CB4+1</f>
        <v>44874</v>
      </c>
      <c r="CD4" s="26">
        <f t="shared" si="27"/>
        <v>44875</v>
      </c>
      <c r="CE4" s="26">
        <f t="shared" si="27"/>
        <v>44876</v>
      </c>
      <c r="CF4" s="29">
        <f t="shared" si="27"/>
        <v>44877</v>
      </c>
      <c r="CG4" s="30">
        <f t="shared" si="27"/>
        <v>44878</v>
      </c>
      <c r="CH4" s="25">
        <f>CA4+7</f>
        <v>44879</v>
      </c>
      <c r="CI4" s="26">
        <f>CH4+1</f>
        <v>44880</v>
      </c>
      <c r="CJ4" s="26">
        <f t="shared" ref="CJ4:CN4" si="28">CI4+1</f>
        <v>44881</v>
      </c>
      <c r="CK4" s="26">
        <f t="shared" si="28"/>
        <v>44882</v>
      </c>
      <c r="CL4" s="26">
        <f t="shared" si="28"/>
        <v>44883</v>
      </c>
      <c r="CM4" s="29">
        <f t="shared" si="28"/>
        <v>44884</v>
      </c>
      <c r="CN4" s="30">
        <f t="shared" si="28"/>
        <v>44885</v>
      </c>
      <c r="CO4" s="25">
        <f>CH4+7</f>
        <v>44886</v>
      </c>
      <c r="CP4" s="26">
        <f>CO4+1</f>
        <v>44887</v>
      </c>
      <c r="CQ4" s="26">
        <f t="shared" ref="CQ4:CU4" si="29">CP4+1</f>
        <v>44888</v>
      </c>
      <c r="CR4" s="26">
        <f t="shared" si="29"/>
        <v>44889</v>
      </c>
      <c r="CS4" s="26">
        <f t="shared" si="29"/>
        <v>44890</v>
      </c>
      <c r="CT4" s="29">
        <f t="shared" si="29"/>
        <v>44891</v>
      </c>
      <c r="CU4" s="30">
        <f t="shared" si="29"/>
        <v>44892</v>
      </c>
      <c r="CV4" s="25">
        <f>CO4+7</f>
        <v>44893</v>
      </c>
      <c r="CW4" s="26">
        <f>CV4+1</f>
        <v>44894</v>
      </c>
      <c r="CX4" s="26">
        <f t="shared" ref="CX4:DB4" si="30">CW4+1</f>
        <v>44895</v>
      </c>
      <c r="CY4" s="26">
        <f t="shared" si="30"/>
        <v>44896</v>
      </c>
      <c r="CZ4" s="26">
        <f t="shared" si="30"/>
        <v>44897</v>
      </c>
      <c r="DA4" s="29">
        <f t="shared" si="30"/>
        <v>44898</v>
      </c>
      <c r="DB4" s="30">
        <f t="shared" si="30"/>
        <v>44899</v>
      </c>
      <c r="DC4" s="25">
        <f>CV4+7</f>
        <v>44900</v>
      </c>
      <c r="DD4" s="26">
        <f>DC4+1</f>
        <v>44901</v>
      </c>
      <c r="DE4" s="26">
        <f t="shared" ref="DE4:DI4" si="31">DD4+1</f>
        <v>44902</v>
      </c>
      <c r="DF4" s="26">
        <f t="shared" si="31"/>
        <v>44903</v>
      </c>
      <c r="DG4" s="26">
        <f t="shared" si="31"/>
        <v>44904</v>
      </c>
      <c r="DH4" s="29">
        <f t="shared" si="31"/>
        <v>44905</v>
      </c>
      <c r="DI4" s="30">
        <f t="shared" si="31"/>
        <v>44906</v>
      </c>
      <c r="DJ4" s="25">
        <f>DC4+7</f>
        <v>44907</v>
      </c>
      <c r="DK4" s="26">
        <f>DJ4+1</f>
        <v>44908</v>
      </c>
      <c r="DL4" s="26">
        <f t="shared" ref="DL4:DP4" si="32">DK4+1</f>
        <v>44909</v>
      </c>
      <c r="DM4" s="26">
        <f t="shared" si="32"/>
        <v>44910</v>
      </c>
      <c r="DN4" s="26">
        <f t="shared" si="32"/>
        <v>44911</v>
      </c>
      <c r="DO4" s="29">
        <f t="shared" si="32"/>
        <v>44912</v>
      </c>
      <c r="DP4" s="30">
        <f t="shared" si="32"/>
        <v>44913</v>
      </c>
      <c r="DQ4" s="25">
        <f>DJ4+7</f>
        <v>44914</v>
      </c>
      <c r="DR4" s="26">
        <f>DQ4+1</f>
        <v>44915</v>
      </c>
      <c r="DS4" s="26">
        <f t="shared" ref="DS4:DW4" si="33">DR4+1</f>
        <v>44916</v>
      </c>
      <c r="DT4" s="26">
        <f t="shared" si="33"/>
        <v>44917</v>
      </c>
      <c r="DU4" s="26">
        <f t="shared" si="33"/>
        <v>44918</v>
      </c>
      <c r="DV4" s="29">
        <f t="shared" si="33"/>
        <v>44919</v>
      </c>
      <c r="DW4" s="30">
        <f t="shared" si="33"/>
        <v>44920</v>
      </c>
    </row>
    <row r="5" spans="1:127" x14ac:dyDescent="0.25">
      <c r="A5" t="s">
        <v>140</v>
      </c>
      <c r="B5" s="13">
        <v>25</v>
      </c>
      <c r="C5" s="7">
        <v>25</v>
      </c>
      <c r="D5" s="7">
        <v>25</v>
      </c>
      <c r="E5" s="7">
        <v>25</v>
      </c>
      <c r="F5" s="7">
        <v>25</v>
      </c>
      <c r="G5" s="7">
        <v>0</v>
      </c>
      <c r="H5" s="10">
        <v>0</v>
      </c>
      <c r="I5" s="13">
        <v>25</v>
      </c>
      <c r="J5" s="7">
        <v>25</v>
      </c>
      <c r="K5" s="7">
        <v>25</v>
      </c>
      <c r="L5" s="7">
        <v>25</v>
      </c>
      <c r="M5" s="7">
        <v>25</v>
      </c>
      <c r="N5" s="7">
        <v>0</v>
      </c>
      <c r="O5" s="10">
        <v>0</v>
      </c>
      <c r="P5" s="13">
        <v>27</v>
      </c>
      <c r="Q5" s="7">
        <v>27</v>
      </c>
      <c r="R5" s="7">
        <v>27</v>
      </c>
      <c r="S5" s="7">
        <v>27</v>
      </c>
      <c r="T5" s="7">
        <v>27</v>
      </c>
      <c r="U5" s="7">
        <v>0</v>
      </c>
      <c r="V5" s="10">
        <v>0</v>
      </c>
      <c r="W5" s="13">
        <v>27</v>
      </c>
      <c r="X5" s="7">
        <v>27</v>
      </c>
      <c r="Y5" s="7">
        <v>27</v>
      </c>
      <c r="Z5" s="7">
        <v>27</v>
      </c>
      <c r="AA5" s="7">
        <v>27</v>
      </c>
      <c r="AB5" s="7">
        <v>0</v>
      </c>
      <c r="AC5" s="10">
        <v>0</v>
      </c>
      <c r="AD5" s="13">
        <v>27</v>
      </c>
      <c r="AE5" s="7">
        <v>27</v>
      </c>
      <c r="AF5" s="7">
        <v>27</v>
      </c>
      <c r="AG5" s="7">
        <v>27</v>
      </c>
      <c r="AH5" s="7">
        <v>27</v>
      </c>
      <c r="AI5" s="7">
        <v>0</v>
      </c>
      <c r="AJ5" s="10">
        <v>0</v>
      </c>
      <c r="AK5" s="13">
        <v>25</v>
      </c>
      <c r="AL5" s="7">
        <v>25</v>
      </c>
      <c r="AM5" s="7">
        <v>25</v>
      </c>
      <c r="AN5" s="7">
        <v>25</v>
      </c>
      <c r="AO5" s="7">
        <v>25</v>
      </c>
      <c r="AP5" s="7">
        <v>0</v>
      </c>
      <c r="AQ5" s="10">
        <v>0</v>
      </c>
      <c r="AR5" s="13">
        <v>25</v>
      </c>
      <c r="AS5" s="7">
        <v>25</v>
      </c>
      <c r="AT5" s="7">
        <v>25</v>
      </c>
      <c r="AU5" s="7">
        <v>25</v>
      </c>
      <c r="AV5" s="7">
        <v>25</v>
      </c>
      <c r="AW5" s="7">
        <v>0</v>
      </c>
      <c r="AX5" s="10">
        <v>0</v>
      </c>
      <c r="AY5" s="13">
        <v>25</v>
      </c>
      <c r="AZ5" s="7">
        <v>25</v>
      </c>
      <c r="BA5" s="7">
        <v>25</v>
      </c>
      <c r="BB5" s="7">
        <v>25</v>
      </c>
      <c r="BC5" s="7">
        <v>25</v>
      </c>
      <c r="BD5" s="7">
        <v>0</v>
      </c>
      <c r="BE5" s="10">
        <v>0</v>
      </c>
      <c r="BF5" s="13">
        <v>25</v>
      </c>
      <c r="BG5" s="7">
        <v>25</v>
      </c>
      <c r="BH5" s="7">
        <v>25</v>
      </c>
      <c r="BI5" s="7">
        <v>25</v>
      </c>
      <c r="BJ5" s="7">
        <v>25</v>
      </c>
      <c r="BK5" s="7">
        <v>0</v>
      </c>
      <c r="BL5" s="10">
        <v>0</v>
      </c>
      <c r="BM5" s="13">
        <v>25</v>
      </c>
      <c r="BN5" s="7">
        <v>25</v>
      </c>
      <c r="BO5" s="7">
        <v>25</v>
      </c>
      <c r="BP5" s="7">
        <v>25</v>
      </c>
      <c r="BQ5" s="7">
        <v>25</v>
      </c>
      <c r="BR5" s="7">
        <v>0</v>
      </c>
      <c r="BS5" s="10">
        <v>0</v>
      </c>
      <c r="BT5" s="13">
        <v>25</v>
      </c>
      <c r="BU5" s="7">
        <v>25</v>
      </c>
      <c r="BV5" s="7">
        <v>25</v>
      </c>
      <c r="BW5" s="7">
        <v>25</v>
      </c>
      <c r="BX5" s="7">
        <v>25</v>
      </c>
      <c r="BY5" s="7">
        <v>0</v>
      </c>
      <c r="BZ5" s="10">
        <v>0</v>
      </c>
      <c r="CA5" s="13">
        <v>25</v>
      </c>
      <c r="CB5" s="7">
        <v>25</v>
      </c>
      <c r="CC5" s="7">
        <v>25</v>
      </c>
      <c r="CD5" s="7">
        <v>25</v>
      </c>
      <c r="CE5" s="7">
        <v>25</v>
      </c>
      <c r="CF5" s="7">
        <v>0</v>
      </c>
      <c r="CG5" s="10">
        <v>0</v>
      </c>
      <c r="CH5" s="13">
        <v>25</v>
      </c>
      <c r="CI5" s="7">
        <v>25</v>
      </c>
      <c r="CJ5" s="7">
        <v>25</v>
      </c>
      <c r="CK5" s="7">
        <v>25</v>
      </c>
      <c r="CL5" s="7">
        <v>25</v>
      </c>
      <c r="CM5" s="7">
        <v>0</v>
      </c>
      <c r="CN5" s="10">
        <v>0</v>
      </c>
      <c r="CO5" s="13">
        <v>25</v>
      </c>
      <c r="CP5" s="7">
        <v>25</v>
      </c>
      <c r="CQ5" s="7">
        <v>25</v>
      </c>
      <c r="CR5" s="7">
        <v>25</v>
      </c>
      <c r="CS5" s="7">
        <v>25</v>
      </c>
      <c r="CT5" s="7">
        <v>0</v>
      </c>
      <c r="CU5" s="10">
        <v>0</v>
      </c>
      <c r="CV5" s="13">
        <v>25</v>
      </c>
      <c r="CW5" s="7">
        <v>25</v>
      </c>
      <c r="CX5" s="7">
        <v>25</v>
      </c>
      <c r="CY5" s="7">
        <v>25</v>
      </c>
      <c r="CZ5" s="7">
        <v>25</v>
      </c>
      <c r="DA5" s="7">
        <v>0</v>
      </c>
      <c r="DB5" s="10">
        <v>0</v>
      </c>
      <c r="DC5" s="13">
        <v>25</v>
      </c>
      <c r="DD5" s="7">
        <v>25</v>
      </c>
      <c r="DE5" s="7">
        <v>25</v>
      </c>
      <c r="DF5" s="7">
        <v>25</v>
      </c>
      <c r="DG5" s="7">
        <v>25</v>
      </c>
      <c r="DH5" s="7">
        <v>0</v>
      </c>
      <c r="DI5" s="10">
        <v>0</v>
      </c>
      <c r="DJ5" s="13">
        <v>25</v>
      </c>
      <c r="DK5" s="7">
        <v>25</v>
      </c>
      <c r="DL5" s="7">
        <v>25</v>
      </c>
      <c r="DM5" s="7">
        <v>25</v>
      </c>
      <c r="DN5" s="7">
        <v>25</v>
      </c>
      <c r="DO5" s="7">
        <v>0</v>
      </c>
      <c r="DP5" s="10">
        <v>0</v>
      </c>
      <c r="DQ5" s="13">
        <v>25</v>
      </c>
      <c r="DR5" s="7">
        <v>25</v>
      </c>
      <c r="DS5" s="7">
        <v>25</v>
      </c>
      <c r="DT5" s="7">
        <v>25</v>
      </c>
      <c r="DU5" s="7">
        <v>25</v>
      </c>
      <c r="DV5" s="7">
        <v>0</v>
      </c>
      <c r="DW5" s="10">
        <v>0</v>
      </c>
    </row>
    <row r="6" spans="1:127" x14ac:dyDescent="0.25">
      <c r="A6" t="s">
        <v>145</v>
      </c>
      <c r="B6" s="13">
        <f>SUMIFS(Export!$P56:$P10206,Export!$J56:$J10206,Planning!$A1,Export!$Q56:$Q10206,"&lt;="&amp;Planning!B4)</f>
        <v>0</v>
      </c>
      <c r="C6" s="7">
        <f>SUMIFS(Export!$P56:$P10206,Export!$J56:$J10206,Planning!$A1,Export!$Q56:$Q10206,Planning!C4)</f>
        <v>0</v>
      </c>
      <c r="D6" s="7">
        <f>SUMIFS(Export!$P56:$P10206,Export!$J56:$J10206,Planning!$A1,Export!$Q56:$Q10206,Planning!D4)</f>
        <v>0</v>
      </c>
      <c r="E6" s="7">
        <f>SUMIFS(Export!$P56:$P10206,Export!$J56:$J10206,Planning!$A1,Export!$Q56:$Q10206,Planning!E4)</f>
        <v>0</v>
      </c>
      <c r="F6" s="7">
        <f>SUMIFS(Export!$P56:$P10206,Export!$J56:$J10206,Planning!$A1,Export!$Q56:$Q10206,Planning!F4)</f>
        <v>0</v>
      </c>
      <c r="G6" s="7">
        <f>SUMIFS(Export!$P56:$P10206,Export!$J56:$J10206,Planning!$A1,Export!$Q56:$Q10206,Planning!G4)</f>
        <v>0</v>
      </c>
      <c r="H6" s="10">
        <f>SUMIFS(Export!$P56:$P10206,Export!$J56:$J10206,Planning!$A1,Export!$Q56:$Q10206,Planning!H4)</f>
        <v>0</v>
      </c>
      <c r="I6" s="13">
        <f>SUMIFS(Export!$P56:$P10206,Export!$J56:$J10206,Planning!$A1,Export!$Q56:$Q10206,Planning!I4)</f>
        <v>0</v>
      </c>
      <c r="J6" s="7">
        <f>SUMIFS(Export!$P56:$P10206,Export!$J56:$J10206,Planning!$A1,Export!$Q56:$Q10206,Planning!J4)</f>
        <v>0</v>
      </c>
      <c r="K6" s="7">
        <f>SUMIFS(Export!$P56:$P10206,Export!$J56:$J10206,Planning!$A1,Export!$Q56:$Q10206,Planning!K4)</f>
        <v>0</v>
      </c>
      <c r="L6" s="7">
        <f>SUMIFS(Export!$P56:$P10206,Export!$J56:$J10206,Planning!$A1,Export!$Q56:$Q10206,Planning!L4)</f>
        <v>0</v>
      </c>
      <c r="M6" s="7">
        <f>SUMIFS(Export!$P56:$P10206,Export!$J56:$J10206,Planning!$A1,Export!$Q56:$Q10206,Planning!M4)</f>
        <v>0</v>
      </c>
      <c r="N6" s="7">
        <f>SUMIFS(Export!$P56:$P10206,Export!$J56:$J10206,Planning!$A1,Export!$Q56:$Q10206,Planning!N4)</f>
        <v>0</v>
      </c>
      <c r="O6" s="10">
        <f>SUMIFS(Export!$P56:$P10206,Export!$J56:$J10206,Planning!$A1,Export!$Q56:$Q10206,Planning!O4)</f>
        <v>0</v>
      </c>
      <c r="P6" s="13">
        <f>SUMIFS(Export!$P56:$P10206,Export!$J56:$J10206,Planning!$A1,Export!$Q56:$Q10206,Planning!P4)</f>
        <v>0</v>
      </c>
      <c r="Q6" s="7">
        <f>SUMIFS(Export!$P56:$P10206,Export!$J56:$J10206,Planning!$A1,Export!$Q56:$Q10206,Planning!Q4)</f>
        <v>0</v>
      </c>
      <c r="R6" s="7">
        <f>SUMIFS(Export!$P56:$P10206,Export!$J56:$J10206,Planning!$A1,Export!$Q56:$Q10206,Planning!R4)</f>
        <v>0</v>
      </c>
      <c r="S6" s="7">
        <f>SUMIFS(Export!$P56:$P10206,Export!$J56:$J10206,Planning!$A1,Export!$Q56:$Q10206,Planning!S4)</f>
        <v>0</v>
      </c>
      <c r="T6" s="7">
        <f>SUMIFS(Export!$P56:$P10206,Export!$J56:$J10206,Planning!$A1,Export!$Q56:$Q10206,Planning!T4)</f>
        <v>0</v>
      </c>
      <c r="U6" s="7">
        <f>SUMIFS(Export!$P56:$P10206,Export!$J56:$J10206,Planning!$A1,Export!$Q56:$Q10206,Planning!U4)</f>
        <v>0</v>
      </c>
      <c r="V6" s="10">
        <f>SUMIFS(Export!$P56:$P10206,Export!$J56:$J10206,Planning!$A1,Export!$Q56:$Q10206,Planning!V4)</f>
        <v>0</v>
      </c>
      <c r="W6" s="13">
        <f>SUMIFS(Export!$P56:$P10206,Export!$J56:$J10206,Planning!$A1,Export!$Q56:$Q10206,Planning!W4)</f>
        <v>0</v>
      </c>
      <c r="X6" s="7">
        <f>SUMIFS(Export!$P56:$P10206,Export!$J56:$J10206,Planning!$A1,Export!$Q56:$Q10206,Planning!X4)</f>
        <v>0</v>
      </c>
      <c r="Y6" s="7">
        <f>SUMIFS(Export!$P56:$P10206,Export!$J56:$J10206,Planning!$A1,Export!$Q56:$Q10206,Planning!Y4)</f>
        <v>0</v>
      </c>
      <c r="Z6" s="7">
        <f>SUMIFS(Export!$P56:$P10206,Export!$J56:$J10206,Planning!$A1,Export!$Q56:$Q10206,Planning!Z4)</f>
        <v>0</v>
      </c>
      <c r="AA6" s="7">
        <f>SUMIFS(Export!$P56:$P10206,Export!$J56:$J10206,Planning!$A1,Export!$Q56:$Q10206,Planning!AA4)</f>
        <v>0</v>
      </c>
      <c r="AB6" s="7">
        <f>SUMIFS(Export!$P56:$P10206,Export!$J56:$J10206,Planning!$A1,Export!$Q56:$Q10206,Planning!AB4)</f>
        <v>0</v>
      </c>
      <c r="AC6" s="10">
        <f>SUMIFS(Export!$P56:$P10206,Export!$J56:$J10206,Planning!$A1,Export!$Q56:$Q10206,Planning!AC4)</f>
        <v>0</v>
      </c>
      <c r="AD6" s="13">
        <f>SUMIFS(Export!$P56:$P10206,Export!$J56:$J10206,Planning!$A1,Export!$Q56:$Q10206,Planning!AD4)</f>
        <v>0</v>
      </c>
      <c r="AE6" s="7">
        <f>SUMIFS(Export!$P56:$P10206,Export!$J56:$J10206,Planning!$A1,Export!$Q56:$Q10206,Planning!AE4)</f>
        <v>0</v>
      </c>
      <c r="AF6" s="7">
        <f>SUMIFS(Export!$P56:$P10206,Export!$J56:$J10206,Planning!$A1,Export!$Q56:$Q10206,Planning!AF4)</f>
        <v>0</v>
      </c>
      <c r="AG6" s="7">
        <f>SUMIFS(Export!$P56:$P10206,Export!$J56:$J10206,Planning!$A1,Export!$Q56:$Q10206,Planning!AG4)</f>
        <v>0</v>
      </c>
      <c r="AH6" s="7">
        <f>SUMIFS(Export!$P56:$P10206,Export!$J56:$J10206,Planning!$A1,Export!$Q56:$Q10206,Planning!AH4)</f>
        <v>0</v>
      </c>
      <c r="AI6" s="7">
        <f>SUMIFS(Export!$P56:$P10206,Export!$J56:$J10206,Planning!$A1,Export!$Q56:$Q10206,Planning!AI4)</f>
        <v>0</v>
      </c>
      <c r="AJ6" s="10">
        <f>SUMIFS(Export!$P56:$P10206,Export!$J56:$J10206,Planning!$A1,Export!$Q56:$Q10206,Planning!AJ4)</f>
        <v>0</v>
      </c>
      <c r="AK6" s="13">
        <f>SUMIFS(Export!$P56:$P10206,Export!$J56:$J10206,Planning!$A1,Export!$Q56:$Q10206,Planning!AK4)</f>
        <v>0</v>
      </c>
      <c r="AL6" s="7">
        <f>SUMIFS(Export!$P56:$P10206,Export!$J56:$J10206,Planning!$A1,Export!$Q56:$Q10206,Planning!AL4)</f>
        <v>0</v>
      </c>
      <c r="AM6" s="7">
        <f>SUMIFS(Export!$P56:$P10206,Export!$J56:$J10206,Planning!$A1,Export!$Q56:$Q10206,Planning!AM4)</f>
        <v>0</v>
      </c>
      <c r="AN6" s="7">
        <f>SUMIFS(Export!$P56:$P10206,Export!$J56:$J10206,Planning!$A1,Export!$Q56:$Q10206,Planning!AN4)</f>
        <v>0</v>
      </c>
      <c r="AO6" s="7">
        <f>SUMIFS(Export!$P56:$P10206,Export!$J56:$J10206,Planning!$A1,Export!$Q56:$Q10206,Planning!AO4)</f>
        <v>0</v>
      </c>
      <c r="AP6" s="7">
        <f>SUMIFS(Export!$P56:$P10206,Export!$J56:$J10206,Planning!$A1,Export!$Q56:$Q10206,Planning!AP4)</f>
        <v>0</v>
      </c>
      <c r="AQ6" s="10">
        <f>SUMIFS(Export!$P56:$P10206,Export!$J56:$J10206,Planning!$A1,Export!$Q56:$Q10206,Planning!AQ4)</f>
        <v>0</v>
      </c>
      <c r="AR6" s="13">
        <f>SUMIFS(Export!$P56:$P10206,Export!$J56:$J10206,Planning!$A1,Export!$Q56:$Q10206,Planning!AR4)</f>
        <v>0</v>
      </c>
      <c r="AS6" s="7">
        <f>SUMIFS(Export!$P56:$P10206,Export!$J56:$J10206,Planning!$A1,Export!$Q56:$Q10206,Planning!AS4)</f>
        <v>0</v>
      </c>
      <c r="AT6" s="7">
        <f>SUMIFS(Export!$P56:$P10206,Export!$J56:$J10206,Planning!$A1,Export!$Q56:$Q10206,Planning!AT4)</f>
        <v>0</v>
      </c>
      <c r="AU6" s="7">
        <f>SUMIFS(Export!$P56:$P10206,Export!$J56:$J10206,Planning!$A1,Export!$Q56:$Q10206,Planning!AU4)</f>
        <v>0</v>
      </c>
      <c r="AV6" s="7">
        <f>SUMIFS(Export!$P56:$P10206,Export!$J56:$J10206,Planning!$A1,Export!$Q56:$Q10206,Planning!AV4)</f>
        <v>0</v>
      </c>
      <c r="AW6" s="7">
        <f>SUMIFS(Export!$P56:$P10206,Export!$J56:$J10206,Planning!$A1,Export!$Q56:$Q10206,Planning!AW4)</f>
        <v>0</v>
      </c>
      <c r="AX6" s="10">
        <f>SUMIFS(Export!$P56:$P10206,Export!$J56:$J10206,Planning!$A1,Export!$Q56:$Q10206,Planning!AX4)</f>
        <v>0</v>
      </c>
      <c r="AY6" s="13">
        <f>SUMIFS(Export!$P56:$P10206,Export!$J56:$J10206,Planning!$A1,Export!$Q56:$Q10206,Planning!AY4)</f>
        <v>0</v>
      </c>
      <c r="AZ6" s="7">
        <f>SUMIFS(Export!$P56:$P10206,Export!$J56:$J10206,Planning!$A1,Export!$Q56:$Q10206,Planning!AZ4)</f>
        <v>0</v>
      </c>
      <c r="BA6" s="7">
        <f>SUMIFS(Export!$P56:$P10206,Export!$J56:$J10206,Planning!$A1,Export!$Q56:$Q10206,Planning!BA4)</f>
        <v>0</v>
      </c>
      <c r="BB6" s="7">
        <f>SUMIFS(Export!$P56:$P10206,Export!$J56:$J10206,Planning!$A1,Export!$Q56:$Q10206,Planning!BB4)</f>
        <v>0</v>
      </c>
      <c r="BC6" s="7">
        <f>SUMIFS(Export!$P56:$P10206,Export!$J56:$J10206,Planning!$A1,Export!$Q56:$Q10206,Planning!BC4)</f>
        <v>2</v>
      </c>
      <c r="BD6" s="7">
        <f>SUMIFS(Export!$P56:$P10206,Export!$J56:$J10206,Planning!$A1,Export!$Q56:$Q10206,Planning!BD4)</f>
        <v>1</v>
      </c>
      <c r="BE6" s="10">
        <f>SUMIFS(Export!$P56:$P10206,Export!$J56:$J10206,Planning!$A1,Export!$Q56:$Q10206,Planning!BE4)</f>
        <v>0</v>
      </c>
      <c r="BF6" s="13">
        <f>SUMIFS(Export!$P56:$P10206,Export!$J56:$J10206,Planning!$A1,Export!$Q56:$Q10206,Planning!BF4)</f>
        <v>0</v>
      </c>
      <c r="BG6" s="7">
        <f>SUMIFS(Export!$P56:$P10206,Export!$J56:$J10206,Planning!$A1,Export!$Q56:$Q10206,Planning!BG4)</f>
        <v>0</v>
      </c>
      <c r="BH6" s="7">
        <f>SUMIFS(Export!$P56:$P10206,Export!$J56:$J10206,Planning!$A1,Export!$Q56:$Q10206,Planning!BH4)</f>
        <v>0</v>
      </c>
      <c r="BI6" s="7">
        <f>SUMIFS(Export!$P56:$P10206,Export!$J56:$J10206,Planning!$A1,Export!$Q56:$Q10206,Planning!BI4)</f>
        <v>1</v>
      </c>
      <c r="BJ6" s="7">
        <f>SUMIFS(Export!$P56:$P10206,Export!$J56:$J10206,Planning!$A1,Export!$Q56:$Q10206,Planning!BJ4)</f>
        <v>60</v>
      </c>
      <c r="BK6" s="7">
        <f>SUMIFS(Export!$P56:$P10206,Export!$J56:$J10206,Planning!$A1,Export!$Q56:$Q10206,Planning!BK4)</f>
        <v>3</v>
      </c>
      <c r="BL6" s="10">
        <f>SUMIFS(Export!$P56:$P10206,Export!$J56:$J10206,Planning!$A1,Export!$Q56:$Q10206,Planning!BL4)</f>
        <v>2</v>
      </c>
      <c r="BM6" s="13">
        <f>SUMIFS(Export!$P56:$P10206,Export!$J56:$J10206,Planning!$A1,Export!$Q56:$Q10206,Planning!BM4)</f>
        <v>2</v>
      </c>
      <c r="BN6" s="7">
        <f>SUMIFS(Export!$P56:$P10206,Export!$J56:$J10206,Planning!$A1,Export!$Q56:$Q10206,Planning!BN4)</f>
        <v>0</v>
      </c>
      <c r="BO6" s="7">
        <f>SUMIFS(Export!$P56:$P10206,Export!$J56:$J10206,Planning!$A1,Export!$Q56:$Q10206,Planning!BO4)</f>
        <v>0</v>
      </c>
      <c r="BP6" s="7">
        <f>SUMIFS(Export!$P56:$P10206,Export!$J56:$J10206,Planning!$A1,Export!$Q56:$Q10206,Planning!BP4)</f>
        <v>0</v>
      </c>
      <c r="BQ6" s="7">
        <f>SUMIFS(Export!$P56:$P10206,Export!$J56:$J10206,Planning!$A1,Export!$Q56:$Q10206,Planning!BQ4)</f>
        <v>128</v>
      </c>
      <c r="BR6" s="7">
        <f>SUMIFS(Export!$P56:$P10206,Export!$J56:$J10206,Planning!$A1,Export!$Q56:$Q10206,Planning!BR4)</f>
        <v>1</v>
      </c>
      <c r="BS6" s="10">
        <f>SUMIFS(Export!$P56:$P10206,Export!$J56:$J10206,Planning!$A1,Export!$Q56:$Q10206,Planning!BS4)</f>
        <v>6</v>
      </c>
      <c r="BT6" s="13">
        <f>SUMIFS(Export!$P56:$P10206,Export!$J56:$J10206,Planning!$A1,Export!$Q56:$Q10206,Planning!BT4)</f>
        <v>3</v>
      </c>
      <c r="BU6" s="7">
        <f>SUMIFS(Export!$P56:$P10206,Export!$J56:$J10206,Planning!$A1,Export!$Q56:$Q10206,Planning!BU4)</f>
        <v>3</v>
      </c>
      <c r="BV6" s="7">
        <f>SUMIFS(Export!$P56:$P10206,Export!$J56:$J10206,Planning!$A1,Export!$Q56:$Q10206,Planning!BV4)</f>
        <v>8</v>
      </c>
      <c r="BW6" s="7">
        <f>SUMIFS(Export!$P56:$P10206,Export!$J56:$J10206,Planning!$A1,Export!$Q56:$Q10206,Planning!BW4)</f>
        <v>58</v>
      </c>
      <c r="BX6" s="7">
        <f>SUMIFS(Export!$P56:$P10206,Export!$J56:$J10206,Planning!$A1,Export!$Q56:$Q10206,Planning!BX4)</f>
        <v>2</v>
      </c>
      <c r="BY6" s="7">
        <f>SUMIFS(Export!$P56:$P10206,Export!$J56:$J10206,Planning!$A1,Export!$Q56:$Q10206,Planning!BY4)</f>
        <v>27</v>
      </c>
      <c r="BZ6" s="10">
        <f>SUMIFS(Export!$P56:$P10206,Export!$J56:$J10206,Planning!$A1,Export!$Q56:$Q10206,Planning!BZ4)</f>
        <v>0</v>
      </c>
      <c r="CA6" s="13">
        <f>SUMIFS(Export!$P56:$P10206,Export!$J56:$J10206,Planning!$A1,Export!$Q56:$Q10206,Planning!CA4)</f>
        <v>0</v>
      </c>
      <c r="CB6" s="7">
        <f>SUMIFS(Export!$P56:$P10206,Export!$J56:$J10206,Planning!$A1,Export!$Q56:$Q10206,Planning!CB4)</f>
        <v>0</v>
      </c>
      <c r="CC6" s="7">
        <f>SUMIFS(Export!$P56:$P10206,Export!$J56:$J10206,Planning!$A1,Export!$Q56:$Q10206,Planning!CC4)</f>
        <v>19</v>
      </c>
      <c r="CD6" s="7">
        <f>SUMIFS(Export!$P56:$P10206,Export!$J56:$J10206,Planning!$A1,Export!$Q56:$Q10206,Planning!CD4)</f>
        <v>6</v>
      </c>
      <c r="CE6" s="7">
        <f>SUMIFS(Export!$P56:$P10206,Export!$J56:$J10206,Planning!$A1,Export!$Q56:$Q10206,Planning!CE4)</f>
        <v>1</v>
      </c>
      <c r="CF6" s="7">
        <f>SUMIFS(Export!$P56:$P10206,Export!$J56:$J10206,Planning!$A1,Export!$Q56:$Q10206,Planning!CF4)</f>
        <v>0</v>
      </c>
      <c r="CG6" s="10">
        <f>SUMIFS(Export!$P56:$P10206,Export!$J56:$J10206,Planning!$A1,Export!$Q56:$Q10206,Planning!CG4)</f>
        <v>0</v>
      </c>
      <c r="CH6" s="13">
        <f>SUMIFS(Export!$P56:$P10206,Export!$J56:$J10206,Planning!$A1,Export!$Q56:$Q10206,Planning!CH4)</f>
        <v>77</v>
      </c>
      <c r="CI6" s="7">
        <f>SUMIFS(Export!$P56:$P10206,Export!$J56:$J10206,Planning!$A1,Export!$Q56:$Q10206,Planning!CI4)</f>
        <v>0</v>
      </c>
      <c r="CJ6" s="7">
        <f>SUMIFS(Export!$P56:$P10206,Export!$J56:$J10206,Planning!$A1,Export!$Q56:$Q10206,Planning!CJ4)</f>
        <v>0</v>
      </c>
      <c r="CK6" s="7">
        <f>SUMIFS(Export!$P56:$P10206,Export!$J56:$J10206,Planning!$A1,Export!$Q56:$Q10206,Planning!CK4)</f>
        <v>2</v>
      </c>
      <c r="CL6" s="7">
        <f>SUMIFS(Export!$P56:$P10206,Export!$J56:$J10206,Planning!$A1,Export!$Q56:$Q10206,Planning!CL4)</f>
        <v>15</v>
      </c>
      <c r="CM6" s="7">
        <f>SUMIFS(Export!$P56:$P10206,Export!$J56:$J10206,Planning!$A1,Export!$Q56:$Q10206,Planning!CM4)</f>
        <v>2</v>
      </c>
      <c r="CN6" s="10">
        <f>SUMIFS(Export!$P56:$P10206,Export!$J56:$J10206,Planning!$A1,Export!$Q56:$Q10206,Planning!CN4)</f>
        <v>0</v>
      </c>
      <c r="CO6" s="13">
        <f>SUMIFS(Export!$P56:$P10206,Export!$J56:$J10206,Planning!$A1,Export!$Q56:$Q10206,Planning!CO4)</f>
        <v>21</v>
      </c>
      <c r="CP6" s="7">
        <f>SUMIFS(Export!$P56:$P10206,Export!$J56:$J10206,Planning!$A1,Export!$Q56:$Q10206,Planning!CP4)</f>
        <v>29</v>
      </c>
      <c r="CQ6" s="7">
        <f>SUMIFS(Export!$P56:$P10206,Export!$J56:$J10206,Planning!$A1,Export!$Q56:$Q10206,Planning!CQ4)</f>
        <v>0</v>
      </c>
      <c r="CR6" s="7">
        <f>SUMIFS(Export!$P56:$P10206,Export!$J56:$J10206,Planning!$A1,Export!$Q56:$Q10206,Planning!CR4)</f>
        <v>0</v>
      </c>
      <c r="CS6" s="7">
        <f>SUMIFS(Export!$P56:$P10206,Export!$J56:$J10206,Planning!$A1,Export!$Q56:$Q10206,Planning!CS4)</f>
        <v>1</v>
      </c>
      <c r="CT6" s="7">
        <f>SUMIFS(Export!$P56:$P10206,Export!$J56:$J10206,Planning!$A1,Export!$Q56:$Q10206,Planning!CT4)</f>
        <v>0</v>
      </c>
      <c r="CU6" s="10">
        <f>SUMIFS(Export!$P56:$P10206,Export!$J56:$J10206,Planning!$A1,Export!$Q56:$Q10206,Planning!CU4)</f>
        <v>38</v>
      </c>
      <c r="CV6" s="13">
        <f>SUMIFS(Export!$P56:$P10206,Export!$J56:$J10206,Planning!$A1,Export!$Q56:$Q10206,Planning!CV4)</f>
        <v>1</v>
      </c>
      <c r="CW6" s="7">
        <f>SUMIFS(Export!$P56:$P10206,Export!$J56:$J10206,Planning!$A1,Export!$Q56:$Q10206,Planning!CW4)</f>
        <v>1</v>
      </c>
      <c r="CX6" s="7">
        <f>SUMIFS(Export!$P56:$P10206,Export!$J56:$J10206,Planning!$A1,Export!$Q56:$Q10206,Planning!CX4)</f>
        <v>22</v>
      </c>
      <c r="CY6" s="7">
        <f>SUMIFS(Export!$P56:$P10206,Export!$J56:$J10206,Planning!$A1,Export!$Q56:$Q10206,Planning!CY4)</f>
        <v>0</v>
      </c>
      <c r="CZ6" s="7">
        <f>SUMIFS(Export!$P56:$P10206,Export!$J56:$J10206,Planning!$A1,Export!$Q56:$Q10206,Planning!CZ4)</f>
        <v>11</v>
      </c>
      <c r="DA6" s="7">
        <f>SUMIFS(Export!$P56:$P10206,Export!$J56:$J10206,Planning!$A1,Export!$Q56:$Q10206,Planning!DA4)</f>
        <v>1</v>
      </c>
      <c r="DB6" s="10">
        <f>SUMIFS(Export!$P56:$P10206,Export!$J56:$J10206,Planning!$A1,Export!$Q56:$Q10206,Planning!DB4)</f>
        <v>3</v>
      </c>
      <c r="DC6" s="13">
        <f>SUMIFS(Export!$P56:$P10206,Export!$J56:$J10206,Planning!$A1,Export!$Q56:$Q10206,Planning!DC4)</f>
        <v>17</v>
      </c>
      <c r="DD6" s="7">
        <f>SUMIFS(Export!$P56:$P10206,Export!$J56:$J10206,Planning!$A1,Export!$Q56:$Q10206,Planning!DD4)</f>
        <v>11</v>
      </c>
      <c r="DE6" s="7">
        <f>SUMIFS(Export!$P56:$P10206,Export!$J56:$J10206,Planning!$A1,Export!$Q56:$Q10206,Planning!DE4)</f>
        <v>37</v>
      </c>
      <c r="DF6" s="7">
        <f>SUMIFS(Export!$P56:$P10206,Export!$J56:$J10206,Planning!$A1,Export!$Q56:$Q10206,Planning!DF4)</f>
        <v>0</v>
      </c>
      <c r="DG6" s="7">
        <f>SUMIFS(Export!$P56:$P10206,Export!$J56:$J10206,Planning!$A1,Export!$Q56:$Q10206,Planning!DG4)</f>
        <v>0</v>
      </c>
      <c r="DH6" s="7">
        <f>SUMIFS(Export!$P56:$P10206,Export!$J56:$J10206,Planning!$A1,Export!$Q56:$Q10206,Planning!DH4)</f>
        <v>2</v>
      </c>
      <c r="DI6" s="10">
        <f>SUMIFS(Export!$P56:$P10206,Export!$J56:$J10206,Planning!$A1,Export!$Q56:$Q10206,Planning!DI4)</f>
        <v>0</v>
      </c>
      <c r="DJ6" s="13">
        <f>SUMIFS(Export!$P56:$P10206,Export!$J56:$J10206,Planning!$A1,Export!$Q56:$Q10206,Planning!DJ4)</f>
        <v>0</v>
      </c>
      <c r="DK6" s="7">
        <f>SUMIFS(Export!$P56:$P10206,Export!$J56:$J10206,Planning!$A1,Export!$Q56:$Q10206,Planning!DK4)</f>
        <v>3</v>
      </c>
      <c r="DL6" s="7">
        <f>SUMIFS(Export!$P56:$P10206,Export!$J56:$J10206,Planning!$A1,Export!$Q56:$Q10206,Planning!DL4)</f>
        <v>0</v>
      </c>
      <c r="DM6" s="7">
        <f>SUMIFS(Export!$P56:$P10206,Export!$J56:$J10206,Planning!$A1,Export!$Q56:$Q10206,Planning!DM4)</f>
        <v>0</v>
      </c>
      <c r="DN6" s="7">
        <f>SUMIFS(Export!$P56:$P10206,Export!$J56:$J10206,Planning!$A1,Export!$Q56:$Q10206,Planning!DN4)</f>
        <v>1</v>
      </c>
      <c r="DO6" s="7">
        <f>SUMIFS(Export!$P56:$P10206,Export!$J56:$J10206,Planning!$A1,Export!$Q56:$Q10206,Planning!DO4)</f>
        <v>0</v>
      </c>
      <c r="DP6" s="10">
        <f>SUMIFS(Export!$P56:$P10206,Export!$J56:$J10206,Planning!$A1,Export!$Q56:$Q10206,Planning!DP4)</f>
        <v>0</v>
      </c>
      <c r="DQ6" s="13">
        <f>SUMIFS(Export!$P56:$P10206,Export!$J56:$J10206,Planning!$A1,Export!$Q56:$Q10206,Planning!DQ4)</f>
        <v>0</v>
      </c>
      <c r="DR6" s="7">
        <f>SUMIFS(Export!$P56:$P10206,Export!$J56:$J10206,Planning!$A1,Export!$Q56:$Q10206,Planning!DR4)</f>
        <v>0</v>
      </c>
      <c r="DS6" s="7">
        <f>SUMIFS(Export!$P56:$P10206,Export!$J56:$J10206,Planning!$A1,Export!$Q56:$Q10206,Planning!DS4)</f>
        <v>0</v>
      </c>
      <c r="DT6" s="7">
        <f>SUMIFS(Export!$P56:$P10206,Export!$J56:$J10206,Planning!$A1,Export!$Q56:$Q10206,Planning!DT4)</f>
        <v>0</v>
      </c>
      <c r="DU6" s="7">
        <f>SUMIFS(Export!$P56:$P10206,Export!$J56:$J10206,Planning!$A1,Export!$Q56:$Q10206,Planning!DU4)</f>
        <v>0</v>
      </c>
      <c r="DV6" s="7">
        <f>SUMIFS(Export!$P56:$P10206,Export!$J56:$J10206,Planning!$A1,Export!$Q56:$Q10206,Planning!DV4)</f>
        <v>0</v>
      </c>
      <c r="DW6" s="10">
        <f>SUMIFS(Export!$P56:$P10206,Export!$J56:$J10206,Planning!$A1,Export!$Q56:$Q10206,Planning!DW4)</f>
        <v>0</v>
      </c>
    </row>
    <row r="7" spans="1:127" x14ac:dyDescent="0.25">
      <c r="B7" s="4"/>
      <c r="H7" s="11"/>
      <c r="I7" s="4"/>
      <c r="O7" s="11"/>
      <c r="P7" s="4"/>
      <c r="V7" s="11"/>
      <c r="W7" s="4"/>
      <c r="AC7" s="11"/>
      <c r="AD7" s="4"/>
      <c r="AJ7" s="11"/>
      <c r="AK7" s="4"/>
      <c r="AQ7" s="11"/>
      <c r="AR7" s="4"/>
      <c r="AX7" s="11"/>
      <c r="AY7" s="4"/>
      <c r="BE7" s="11"/>
      <c r="BF7" s="4"/>
      <c r="BL7" s="11"/>
      <c r="BM7" s="4"/>
      <c r="BS7" s="11"/>
      <c r="BT7" s="4"/>
      <c r="BZ7" s="11"/>
      <c r="CA7" s="4"/>
      <c r="CG7" s="11"/>
      <c r="CH7" s="4"/>
      <c r="CN7" s="11"/>
      <c r="CO7" s="4"/>
      <c r="CU7" s="11"/>
      <c r="CV7" s="4"/>
      <c r="DB7" s="11"/>
      <c r="DC7" s="4"/>
      <c r="DI7" s="11"/>
      <c r="DJ7" s="4"/>
      <c r="DP7" s="11"/>
      <c r="DQ7" s="4"/>
      <c r="DW7" s="11"/>
    </row>
    <row r="8" spans="1:127" x14ac:dyDescent="0.25">
      <c r="A8" t="s">
        <v>147</v>
      </c>
      <c r="B8" s="13">
        <f>SUMIFS(Export!$P56:$P10206,Export!$J56:$J10206,Planning!$A1,Export!$X56:$X10206,Planning!B4,Export!$K56:$K10206,"Booked")</f>
        <v>0</v>
      </c>
      <c r="C8" s="7">
        <f>SUMIFS(Export!$P56:$P10206,Export!$J56:$J10206,Planning!$A1,Export!$X56:$X10206,Planning!C4,Export!$K56:$K10206,"Booked")</f>
        <v>0</v>
      </c>
      <c r="D8" s="7">
        <f>SUMIFS(Export!$P56:$P10206,Export!$J56:$J10206,Planning!$A1,Export!$X56:$X10206,Planning!D4,Export!$K56:$K10206,"Booked")</f>
        <v>0</v>
      </c>
      <c r="E8" s="7">
        <f>SUMIFS(Export!$P56:$P10206,Export!$J56:$J10206,Planning!$A1,Export!$X56:$X10206,Planning!E4,Export!$K56:$K10206,"Booked")</f>
        <v>0</v>
      </c>
      <c r="F8" s="7">
        <f>SUMIFS(Export!$P56:$P10206,Export!$J56:$J10206,Planning!$A1,Export!$X56:$X10206,Planning!F4,Export!$K56:$K10206,"Booked")</f>
        <v>0</v>
      </c>
      <c r="G8" s="21">
        <f>SUMIFS(Export!$P56:$P10206,Export!$J56:$J10206,Planning!$A1,Export!$X56:$X10206,Planning!G4,Export!$K56:$K10206,"Booked")</f>
        <v>0</v>
      </c>
      <c r="H8" s="22">
        <f>SUMIFS(Export!$P56:$P10206,Export!$J56:$J10206,Planning!$A1,Export!$X56:$X10206,Planning!H4,Export!$K56:$K10206,"Booked")</f>
        <v>0</v>
      </c>
      <c r="I8" s="13">
        <f>SUMIFS(Export!$P56:$P10206,Export!$J56:$J10206,Planning!$A1,Export!$X56:$X10206,Planning!I4,Export!$K56:$K10206,"Booked")</f>
        <v>0</v>
      </c>
      <c r="J8" s="7">
        <f>SUMIFS(Export!$P56:$P10206,Export!$J56:$J10206,Planning!$A1,Export!$X56:$X10206,Planning!J4,Export!$K56:$K10206,"Booked")</f>
        <v>0</v>
      </c>
      <c r="K8" s="7">
        <f>SUMIFS(Export!$P56:$P10206,Export!$J56:$J10206,Planning!$A1,Export!$X56:$X10206,Planning!K4,Export!$K56:$K10206,"Booked")</f>
        <v>0</v>
      </c>
      <c r="L8" s="7">
        <f>SUMIFS(Export!$P56:$P10206,Export!$J56:$J10206,Planning!$A1,Export!$X56:$X10206,Planning!L4,Export!$K56:$K10206,"Booked")</f>
        <v>0</v>
      </c>
      <c r="M8" s="7">
        <f>SUMIFS(Export!$P56:$P10206,Export!$J56:$J10206,Planning!$A1,Export!$X56:$X10206,Planning!M4,Export!$K56:$K10206,"Booked")</f>
        <v>0</v>
      </c>
      <c r="N8" s="21">
        <f>SUMIFS(Export!$P56:$P10206,Export!$J56:$J10206,Planning!$A1,Export!$X56:$X10206,Planning!N4,Export!$K56:$K10206,"Booked")</f>
        <v>0</v>
      </c>
      <c r="O8" s="22">
        <f>SUMIFS(Export!$P56:$P10206,Export!$J56:$J10206,Planning!$A1,Export!$X56:$X10206,Planning!O4,Export!$K56:$K10206,"Booked")</f>
        <v>0</v>
      </c>
      <c r="P8" s="13">
        <f>SUMIFS(Export!$P56:$P10206,Export!$J56:$J10206,Planning!$A1,Export!$X56:$X10206,Planning!P4,Export!$K56:$K10206,"Booked")</f>
        <v>0</v>
      </c>
      <c r="Q8" s="7">
        <f>SUMIFS(Export!$P56:$P10206,Export!$J56:$J10206,Planning!$A1,Export!$X56:$X10206,Planning!Q4,Export!$K56:$K10206,"Booked")</f>
        <v>0</v>
      </c>
      <c r="R8" s="7">
        <f>SUMIFS(Export!$P56:$P10206,Export!$J56:$J10206,Planning!$A1,Export!$X56:$X10206,Planning!R4,Export!$K56:$K10206,"Booked")</f>
        <v>0</v>
      </c>
      <c r="S8" s="7">
        <f>SUMIFS(Export!$P56:$P10206,Export!$J56:$J10206,Planning!$A1,Export!$X56:$X10206,Planning!S4,Export!$K56:$K10206,"Booked")</f>
        <v>0</v>
      </c>
      <c r="T8" s="7">
        <f>SUMIFS(Export!$P56:$P10206,Export!$J56:$J10206,Planning!$A1,Export!$X56:$X10206,Planning!T4,Export!$K56:$K10206,"Booked")</f>
        <v>0</v>
      </c>
      <c r="U8" s="21">
        <f>SUMIFS(Export!$P56:$P10206,Export!$J56:$J10206,Planning!$A1,Export!$X56:$X10206,Planning!U4,Export!$K56:$K10206,"Booked")</f>
        <v>0</v>
      </c>
      <c r="V8" s="22">
        <f>SUMIFS(Export!$P56:$P10206,Export!$J56:$J10206,Planning!$A1,Export!$X56:$X10206,Planning!V4,Export!$K56:$K10206,"Booked")</f>
        <v>0</v>
      </c>
      <c r="W8" s="13">
        <f>SUMIFS(Export!$P56:$P10206,Export!$J56:$J10206,Planning!$A1,Export!$X56:$X10206,Planning!W4,Export!$K56:$K10206,"Booked")</f>
        <v>0</v>
      </c>
      <c r="X8" s="7">
        <f>SUMIFS(Export!$P56:$P10206,Export!$J56:$J10206,Planning!$A1,Export!$X56:$X10206,Planning!X4,Export!$K56:$K10206,"Booked")</f>
        <v>0</v>
      </c>
      <c r="Y8" s="7">
        <f>SUMIFS(Export!$P56:$P10206,Export!$J56:$J10206,Planning!$A1,Export!$X56:$X10206,Planning!Y4,Export!$K56:$K10206,"Booked")</f>
        <v>0</v>
      </c>
      <c r="Z8" s="7">
        <f>SUMIFS(Export!$P56:$P10206,Export!$J56:$J10206,Planning!$A1,Export!$X56:$X10206,Planning!Z4,Export!$K56:$K10206,"Booked")</f>
        <v>0</v>
      </c>
      <c r="AA8" s="7">
        <f>SUMIFS(Export!$P56:$P10206,Export!$J56:$J10206,Planning!$A1,Export!$X56:$X10206,Planning!AA4,Export!$K56:$K10206,"Booked")</f>
        <v>0</v>
      </c>
      <c r="AB8" s="21">
        <f>SUMIFS(Export!$P56:$P10206,Export!$J56:$J10206,Planning!$A1,Export!$X56:$X10206,Planning!AB4,Export!$K56:$K10206,"Booked")</f>
        <v>0</v>
      </c>
      <c r="AC8" s="22">
        <f>SUMIFS(Export!$P56:$P10206,Export!$J56:$J10206,Planning!$A1,Export!$X56:$X10206,Planning!AC4,Export!$K56:$K10206,"Booked")</f>
        <v>0</v>
      </c>
      <c r="AD8" s="13">
        <f>SUMIFS(Export!$P56:$P10206,Export!$J56:$J10206,Planning!$A1,Export!$X56:$X10206,Planning!AD4,Export!$K56:$K10206,"Booked")</f>
        <v>0</v>
      </c>
      <c r="AE8" s="7">
        <f>SUMIFS(Export!$P56:$P10206,Export!$J56:$J10206,Planning!$A1,Export!$X56:$X10206,Planning!AE4,Export!$K56:$K10206,"Booked")</f>
        <v>0</v>
      </c>
      <c r="AF8" s="7">
        <f>SUMIFS(Export!$P56:$P10206,Export!$J56:$J10206,Planning!$A1,Export!$X56:$X10206,Planning!AF4,Export!$K56:$K10206,"Booked")</f>
        <v>0</v>
      </c>
      <c r="AG8" s="7">
        <f>SUMIFS(Export!$P56:$P10206,Export!$J56:$J10206,Planning!$A1,Export!$X56:$X10206,Planning!AG4,Export!$K56:$K10206,"Booked")</f>
        <v>0</v>
      </c>
      <c r="AH8" s="7">
        <f>SUMIFS(Export!$P56:$P10206,Export!$J56:$J10206,Planning!$A1,Export!$X56:$X10206,Planning!AH4,Export!$K56:$K10206,"Booked")</f>
        <v>0</v>
      </c>
      <c r="AI8" s="21">
        <f>SUMIFS(Export!$P56:$P10206,Export!$J56:$J10206,Planning!$A1,Export!$X56:$X10206,Planning!AI4,Export!$K56:$K10206,"Booked")</f>
        <v>0</v>
      </c>
      <c r="AJ8" s="22">
        <f>SUMIFS(Export!$P56:$P10206,Export!$J56:$J10206,Planning!$A1,Export!$X56:$X10206,Planning!AJ4,Export!$K56:$K10206,"Booked")</f>
        <v>0</v>
      </c>
      <c r="AK8" s="13">
        <f>SUMIFS(Export!$P56:$P10206,Export!$J56:$J10206,Planning!$A1,Export!$X56:$X10206,Planning!AK4,Export!$K56:$K10206,"Booked")</f>
        <v>0</v>
      </c>
      <c r="AL8" s="7">
        <f>SUMIFS(Export!$P56:$P10206,Export!$J56:$J10206,Planning!$A1,Export!$X56:$X10206,Planning!AL4,Export!$K56:$K10206,"Booked")</f>
        <v>0</v>
      </c>
      <c r="AM8" s="7">
        <f>SUMIFS(Export!$P56:$P10206,Export!$J56:$J10206,Planning!$A1,Export!$X56:$X10206,Planning!AM4,Export!$K56:$K10206,"Booked")</f>
        <v>0</v>
      </c>
      <c r="AN8" s="7">
        <f>SUMIFS(Export!$P56:$P10206,Export!$J56:$J10206,Planning!$A1,Export!$X56:$X10206,Planning!AN4,Export!$K56:$K10206,"Booked")</f>
        <v>0</v>
      </c>
      <c r="AO8" s="7">
        <f>SUMIFS(Export!$P56:$P10206,Export!$J56:$J10206,Planning!$A1,Export!$X56:$X10206,Planning!AO4,Export!$K56:$K10206,"Booked")</f>
        <v>0</v>
      </c>
      <c r="AP8" s="21">
        <f>SUMIFS(Export!$P56:$P10206,Export!$J56:$J10206,Planning!$A1,Export!$X56:$X10206,Planning!AP4,Export!$K56:$K10206,"Booked")</f>
        <v>0</v>
      </c>
      <c r="AQ8" s="22">
        <f>SUMIFS(Export!$P56:$P10206,Export!$J56:$J10206,Planning!$A1,Export!$X56:$X10206,Planning!AQ4,Export!$K56:$K10206,"Booked")</f>
        <v>0</v>
      </c>
      <c r="AR8" s="13">
        <f>SUMIFS(Export!$P56:$P10206,Export!$J56:$J10206,Planning!$A1,Export!$X56:$X10206,Planning!AR4,Export!$K56:$K10206,"Booked")</f>
        <v>0</v>
      </c>
      <c r="AS8" s="7">
        <f>SUMIFS(Export!$P56:$P10206,Export!$J56:$J10206,Planning!$A1,Export!$X56:$X10206,Planning!AS4,Export!$K56:$K10206,"Booked")</f>
        <v>0</v>
      </c>
      <c r="AT8" s="7">
        <f>SUMIFS(Export!$P56:$P10206,Export!$J56:$J10206,Planning!$A1,Export!$X56:$X10206,Planning!AT4,Export!$K56:$K10206,"Booked")</f>
        <v>0</v>
      </c>
      <c r="AU8" s="7">
        <f>SUMIFS(Export!$P56:$P10206,Export!$J56:$J10206,Planning!$A1,Export!$X56:$X10206,Planning!AU4,Export!$K56:$K10206,"Booked")</f>
        <v>0</v>
      </c>
      <c r="AV8" s="7">
        <f>SUMIFS(Export!$P56:$P10206,Export!$J56:$J10206,Planning!$A1,Export!$X56:$X10206,Planning!AV4,Export!$K56:$K10206,"Booked")</f>
        <v>0</v>
      </c>
      <c r="AW8" s="21">
        <f>SUMIFS(Export!$P56:$P10206,Export!$J56:$J10206,Planning!$A1,Export!$X56:$X10206,Planning!AW4,Export!$K56:$K10206,"Booked")</f>
        <v>0</v>
      </c>
      <c r="AX8" s="22">
        <f>SUMIFS(Export!$P56:$P10206,Export!$J56:$J10206,Planning!$A1,Export!$X56:$X10206,Planning!AX4,Export!$K56:$K10206,"Booked")</f>
        <v>0</v>
      </c>
      <c r="AY8" s="13">
        <f>SUMIFS(Export!$P56:$P10206,Export!$J56:$J10206,Planning!$A1,Export!$X56:$X10206,Planning!AY4,Export!$K56:$K10206,"Booked")</f>
        <v>0</v>
      </c>
      <c r="AZ8" s="7">
        <f>SUMIFS(Export!$P56:$P10206,Export!$J56:$J10206,Planning!$A1,Export!$X56:$X10206,Planning!AZ4,Export!$K56:$K10206,"Booked")</f>
        <v>0</v>
      </c>
      <c r="BA8" s="7">
        <f>SUMIFS(Export!$P56:$P10206,Export!$J56:$J10206,Planning!$A1,Export!$X56:$X10206,Planning!BA4,Export!$K56:$K10206,"Booked")</f>
        <v>0</v>
      </c>
      <c r="BB8" s="7">
        <f>SUMIFS(Export!$P56:$P10206,Export!$J56:$J10206,Planning!$A1,Export!$X56:$X10206,Planning!BB4,Export!$K56:$K10206,"Booked")</f>
        <v>0</v>
      </c>
      <c r="BC8" s="7">
        <f>SUMIFS(Export!$P56:$P10206,Export!$J56:$J10206,Planning!$A1,Export!$X56:$X10206,Planning!BC4,Export!$K56:$K10206,"Booked")</f>
        <v>0</v>
      </c>
      <c r="BD8" s="21">
        <f>SUMIFS(Export!$P56:$P10206,Export!$J56:$J10206,Planning!$A1,Export!$X56:$X10206,Planning!BD4,Export!$K56:$K10206,"Booked")</f>
        <v>0</v>
      </c>
      <c r="BE8" s="22">
        <f>SUMIFS(Export!$P56:$P10206,Export!$J56:$J10206,Planning!$A1,Export!$X56:$X10206,Planning!BE4,Export!$K56:$K10206,"Booked")</f>
        <v>0</v>
      </c>
      <c r="BF8" s="13">
        <f>SUMIFS(Export!$P56:$P10206,Export!$J56:$J10206,Planning!$A1,Export!$X56:$X10206,Planning!BF4,Export!$K56:$K10206,"Booked")</f>
        <v>0</v>
      </c>
      <c r="BG8" s="7">
        <f>SUMIFS(Export!$P56:$P10206,Export!$J56:$J10206,Planning!$A1,Export!$X56:$X10206,Planning!BG4,Export!$K56:$K10206,"Booked")</f>
        <v>0</v>
      </c>
      <c r="BH8" s="7">
        <f>SUMIFS(Export!$P56:$P10206,Export!$J56:$J10206,Planning!$A1,Export!$X56:$X10206,Planning!BH4,Export!$K56:$K10206,"Booked")</f>
        <v>0</v>
      </c>
      <c r="BI8" s="7">
        <f>SUMIFS(Export!$P56:$P10206,Export!$J56:$J10206,Planning!$A1,Export!$X56:$X10206,Planning!BI4,Export!$K56:$K10206,"Booked")</f>
        <v>0</v>
      </c>
      <c r="BJ8" s="7">
        <f>SUMIFS(Export!$P56:$P10206,Export!$J56:$J10206,Planning!$A1,Export!$X56:$X10206,Planning!BJ4,Export!$K56:$K10206,"Booked")</f>
        <v>0</v>
      </c>
      <c r="BK8" s="21">
        <f>SUMIFS(Export!$P56:$P10206,Export!$J56:$J10206,Planning!$A1,Export!$X56:$X10206,Planning!BK4,Export!$K56:$K10206,"Booked")</f>
        <v>0</v>
      </c>
      <c r="BL8" s="22">
        <f>SUMIFS(Export!$P56:$P10206,Export!$J56:$J10206,Planning!$A1,Export!$X56:$X10206,Planning!BL4,Export!$K56:$K10206,"Booked")</f>
        <v>0</v>
      </c>
      <c r="BM8" s="13">
        <f>SUMIFS(Export!$P56:$P10206,Export!$J56:$J10206,Planning!$A1,Export!$X56:$X10206,Planning!BM4,Export!$K56:$K10206,"Booked")</f>
        <v>0</v>
      </c>
      <c r="BN8" s="7">
        <f>SUMIFS(Export!$P56:$P10206,Export!$J56:$J10206,Planning!$A1,Export!$X56:$X10206,Planning!BN4,Export!$K56:$K10206,"Booked")</f>
        <v>0</v>
      </c>
      <c r="BO8" s="7">
        <f>SUMIFS(Export!$P56:$P10206,Export!$J56:$J10206,Planning!$A1,Export!$X56:$X10206,Planning!BO4,Export!$K56:$K10206,"Booked")</f>
        <v>0</v>
      </c>
      <c r="BP8" s="7">
        <f>SUMIFS(Export!$P56:$P10206,Export!$J56:$J10206,Planning!$A1,Export!$X56:$X10206,Planning!BP4,Export!$K56:$K10206,"Booked")</f>
        <v>0</v>
      </c>
      <c r="BQ8" s="7">
        <f>SUMIFS(Export!$P56:$P10206,Export!$J56:$J10206,Planning!$A1,Export!$X56:$X10206,Planning!BQ4,Export!$K56:$K10206,"Booked")</f>
        <v>0</v>
      </c>
      <c r="BR8" s="21">
        <f>SUMIFS(Export!$P56:$P10206,Export!$J56:$J10206,Planning!$A1,Export!$X56:$X10206,Planning!BR4,Export!$K56:$K10206,"Booked")</f>
        <v>0</v>
      </c>
      <c r="BS8" s="22">
        <f>SUMIFS(Export!$P56:$P10206,Export!$J56:$J10206,Planning!$A1,Export!$X56:$X10206,Planning!BS4,Export!$K56:$K10206,"Booked")</f>
        <v>0</v>
      </c>
      <c r="BT8" s="13">
        <f>SUMIFS(Export!$P56:$P10206,Export!$J56:$J10206,Planning!$A1,Export!$X56:$X10206,Planning!BT4,Export!$K56:$K10206,"Booked")</f>
        <v>0</v>
      </c>
      <c r="BU8" s="7">
        <f>SUMIFS(Export!$P56:$P10206,Export!$J56:$J10206,Planning!$A1,Export!$X56:$X10206,Planning!BU4,Export!$K56:$K10206,"Booked")</f>
        <v>0</v>
      </c>
      <c r="BV8" s="7">
        <f>SUMIFS(Export!$P56:$P10206,Export!$J56:$J10206,Planning!$A1,Export!$X56:$X10206,Planning!BV4,Export!$K56:$K10206,"Booked")</f>
        <v>0</v>
      </c>
      <c r="BW8" s="7">
        <f>SUMIFS(Export!$P56:$P10206,Export!$J56:$J10206,Planning!$A1,Export!$X56:$X10206,Planning!BW4,Export!$K56:$K10206,"Booked")</f>
        <v>0</v>
      </c>
      <c r="BX8" s="7">
        <f>SUMIFS(Export!$P56:$P10206,Export!$J56:$J10206,Planning!$A1,Export!$X56:$X10206,Planning!BX4,Export!$K56:$K10206,"Booked")</f>
        <v>0</v>
      </c>
      <c r="BY8" s="21">
        <f>SUMIFS(Export!$P56:$P10206,Export!$J56:$J10206,Planning!$A1,Export!$X56:$X10206,Planning!BY4,Export!$K56:$K10206,"Booked")</f>
        <v>0</v>
      </c>
      <c r="BZ8" s="22">
        <f>SUMIFS(Export!$P56:$P10206,Export!$J56:$J10206,Planning!$A1,Export!$X56:$X10206,Planning!BZ4,Export!$K56:$K10206,"Booked")</f>
        <v>0</v>
      </c>
      <c r="CA8" s="13">
        <f>SUMIFS(Export!$P56:$P10206,Export!$J56:$J10206,Planning!$A1,Export!$X56:$X10206,Planning!CA4,Export!$K56:$K10206,"Booked")</f>
        <v>0</v>
      </c>
      <c r="CB8" s="7">
        <f>SUMIFS(Export!$P56:$P10206,Export!$J56:$J10206,Planning!$A1,Export!$X56:$X10206,Planning!CB4,Export!$K56:$K10206,"Booked")</f>
        <v>0</v>
      </c>
      <c r="CC8" s="7">
        <f>SUMIFS(Export!$P56:$P10206,Export!$J56:$J10206,Planning!$A1,Export!$X56:$X10206,Planning!CC4,Export!$K56:$K10206,"Booked")</f>
        <v>0</v>
      </c>
      <c r="CD8" s="7">
        <f>SUMIFS(Export!$P56:$P10206,Export!$J56:$J10206,Planning!$A1,Export!$X56:$X10206,Planning!CD4,Export!$K56:$K10206,"Booked")</f>
        <v>0</v>
      </c>
      <c r="CE8" s="7">
        <f>SUMIFS(Export!$P56:$P10206,Export!$J56:$J10206,Planning!$A1,Export!$X56:$X10206,Planning!CE4,Export!$K56:$K10206,"Booked")</f>
        <v>0</v>
      </c>
      <c r="CF8" s="21">
        <f>SUMIFS(Export!$P56:$P10206,Export!$J56:$J10206,Planning!$A1,Export!$X56:$X10206,Planning!CF4,Export!$K56:$K10206,"Booked")</f>
        <v>0</v>
      </c>
      <c r="CG8" s="22">
        <f>SUMIFS(Export!$P56:$P10206,Export!$J56:$J10206,Planning!$A1,Export!$X56:$X10206,Planning!CG4,Export!$K56:$K10206,"Booked")</f>
        <v>0</v>
      </c>
      <c r="CH8" s="13">
        <f>SUMIFS(Export!$P56:$P10206,Export!$J56:$J10206,Planning!$A1,Export!$X56:$X10206,Planning!CH4,Export!$K56:$K10206,"Booked")</f>
        <v>0</v>
      </c>
      <c r="CI8" s="7">
        <f>SUMIFS(Export!$P56:$P10206,Export!$J56:$J10206,Planning!$A1,Export!$X56:$X10206,Planning!CI4,Export!$K56:$K10206,"Booked")</f>
        <v>0</v>
      </c>
      <c r="CJ8" s="7">
        <f>SUMIFS(Export!$P56:$P10206,Export!$J56:$J10206,Planning!$A1,Export!$X56:$X10206,Planning!CJ4,Export!$K56:$K10206,"Booked")</f>
        <v>0</v>
      </c>
      <c r="CK8" s="7">
        <f>SUMIFS(Export!$P56:$P10206,Export!$J56:$J10206,Planning!$A1,Export!$X56:$X10206,Planning!CK4,Export!$K56:$K10206,"Booked")</f>
        <v>0</v>
      </c>
      <c r="CL8" s="7">
        <f>SUMIFS(Export!$P56:$P10206,Export!$J56:$J10206,Planning!$A1,Export!$X56:$X10206,Planning!CL4,Export!$K56:$K10206,"Booked")</f>
        <v>0</v>
      </c>
      <c r="CM8" s="21">
        <f>SUMIFS(Export!$P56:$P10206,Export!$J56:$J10206,Planning!$A1,Export!$X56:$X10206,Planning!CM4,Export!$K56:$K10206,"Booked")</f>
        <v>0</v>
      </c>
      <c r="CN8" s="22">
        <f>SUMIFS(Export!$P56:$P10206,Export!$J56:$J10206,Planning!$A1,Export!$X56:$X10206,Planning!CN4,Export!$K56:$K10206,"Booked")</f>
        <v>0</v>
      </c>
      <c r="CO8" s="13">
        <f>SUMIFS(Export!$P56:$P10206,Export!$J56:$J10206,Planning!$A1,Export!$X56:$X10206,Planning!CO4,Export!$K56:$K10206,"Booked")</f>
        <v>0</v>
      </c>
      <c r="CP8" s="7">
        <f>SUMIFS(Export!$P56:$P10206,Export!$J56:$J10206,Planning!$A1,Export!$X56:$X10206,Planning!CP4,Export!$K56:$K10206,"Booked")</f>
        <v>0</v>
      </c>
      <c r="CQ8" s="7">
        <f>SUMIFS(Export!$P56:$P10206,Export!$J56:$J10206,Planning!$A1,Export!$X56:$X10206,Planning!CQ4,Export!$K56:$K10206,"Booked")</f>
        <v>0</v>
      </c>
      <c r="CR8" s="7">
        <f>SUMIFS(Export!$P56:$P10206,Export!$J56:$J10206,Planning!$A1,Export!$X56:$X10206,Planning!CR4,Export!$K56:$K10206,"Booked")</f>
        <v>0</v>
      </c>
      <c r="CS8" s="7">
        <f>SUMIFS(Export!$P56:$P10206,Export!$J56:$J10206,Planning!$A1,Export!$X56:$X10206,Planning!CS4,Export!$K56:$K10206,"Booked")</f>
        <v>0</v>
      </c>
      <c r="CT8" s="21">
        <f>SUMIFS(Export!$P56:$P10206,Export!$J56:$J10206,Planning!$A1,Export!$X56:$X10206,Planning!CT4,Export!$K56:$K10206,"Booked")</f>
        <v>0</v>
      </c>
      <c r="CU8" s="22">
        <f>SUMIFS(Export!$P56:$P10206,Export!$J56:$J10206,Planning!$A1,Export!$X56:$X10206,Planning!CU4,Export!$K56:$K10206,"Booked")</f>
        <v>0</v>
      </c>
      <c r="CV8" s="13">
        <f>SUMIFS(Export!$P56:$P10206,Export!$J56:$J10206,Planning!$A1,Export!$X56:$X10206,Planning!CV4,Export!$K56:$K10206,"Booked")</f>
        <v>0</v>
      </c>
      <c r="CW8" s="7">
        <f>SUMIFS(Export!$P56:$P10206,Export!$J56:$J10206,Planning!$A1,Export!$X56:$X10206,Planning!CW4,Export!$K56:$K10206,"Booked")</f>
        <v>0</v>
      </c>
      <c r="CX8" s="7">
        <f>SUMIFS(Export!$P56:$P10206,Export!$J56:$J10206,Planning!$A1,Export!$X56:$X10206,Planning!CX4,Export!$K56:$K10206,"Booked")</f>
        <v>0</v>
      </c>
      <c r="CY8" s="7">
        <f>SUMIFS(Export!$P56:$P10206,Export!$J56:$J10206,Planning!$A1,Export!$X56:$X10206,Planning!CY4,Export!$K56:$K10206,"Booked")</f>
        <v>0</v>
      </c>
      <c r="CZ8" s="7">
        <f>SUMIFS(Export!$P56:$P10206,Export!$J56:$J10206,Planning!$A1,Export!$X56:$X10206,Planning!CZ4,Export!$K56:$K10206,"Booked")</f>
        <v>0</v>
      </c>
      <c r="DA8" s="21">
        <f>SUMIFS(Export!$P56:$P10206,Export!$J56:$J10206,Planning!$A1,Export!$X56:$X10206,Planning!DA4,Export!$K56:$K10206,"Booked")</f>
        <v>0</v>
      </c>
      <c r="DB8" s="22">
        <f>SUMIFS(Export!$P56:$P10206,Export!$J56:$J10206,Planning!$A1,Export!$X56:$X10206,Planning!DB4,Export!$K56:$K10206,"Booked")</f>
        <v>0</v>
      </c>
      <c r="DC8" s="13">
        <f>SUMIFS(Export!$P56:$P10206,Export!$J56:$J10206,Planning!$A1,Export!$X56:$X10206,Planning!DC4,Export!$K56:$K10206,"Booked")</f>
        <v>0</v>
      </c>
      <c r="DD8" s="7">
        <f>SUMIFS(Export!$P56:$P10206,Export!$J56:$J10206,Planning!$A1,Export!$X56:$X10206,Planning!DD4,Export!$K56:$K10206,"Booked")</f>
        <v>0</v>
      </c>
      <c r="DE8" s="7">
        <f>SUMIFS(Export!$P56:$P10206,Export!$J56:$J10206,Planning!$A1,Export!$X56:$X10206,Planning!DE4,Export!$K56:$K10206,"Booked")</f>
        <v>0</v>
      </c>
      <c r="DF8" s="7">
        <f>SUMIFS(Export!$P56:$P10206,Export!$J56:$J10206,Planning!$A1,Export!$X56:$X10206,Planning!DF4,Export!$K56:$K10206,"Booked")</f>
        <v>0</v>
      </c>
      <c r="DG8" s="7">
        <f>SUMIFS(Export!$P56:$P10206,Export!$J56:$J10206,Planning!$A1,Export!$X56:$X10206,Planning!DG4,Export!$K56:$K10206,"Booked")</f>
        <v>0</v>
      </c>
      <c r="DH8" s="21">
        <f>SUMIFS(Export!$P56:$P10206,Export!$J56:$J10206,Planning!$A1,Export!$X56:$X10206,Planning!DH4,Export!$K56:$K10206,"Booked")</f>
        <v>0</v>
      </c>
      <c r="DI8" s="22">
        <f>SUMIFS(Export!$P56:$P10206,Export!$J56:$J10206,Planning!$A1,Export!$X56:$X10206,Planning!DI4,Export!$K56:$K10206,"Booked")</f>
        <v>0</v>
      </c>
      <c r="DJ8" s="13">
        <f>SUMIFS(Export!$P56:$P10206,Export!$J56:$J10206,Planning!$A1,Export!$X56:$X10206,Planning!DJ4,Export!$K56:$K10206,"Booked")</f>
        <v>0</v>
      </c>
      <c r="DK8" s="7">
        <f>SUMIFS(Export!$P56:$P10206,Export!$J56:$J10206,Planning!$A1,Export!$X56:$X10206,Planning!DK4,Export!$K56:$K10206,"Booked")</f>
        <v>0</v>
      </c>
      <c r="DL8" s="7">
        <f>SUMIFS(Export!$P56:$P10206,Export!$J56:$J10206,Planning!$A1,Export!$X56:$X10206,Planning!DL4,Export!$K56:$K10206,"Booked")</f>
        <v>0</v>
      </c>
      <c r="DM8" s="7">
        <f>SUMIFS(Export!$P56:$P10206,Export!$J56:$J10206,Planning!$A1,Export!$X56:$X10206,Planning!DM4,Export!$K56:$K10206,"Booked")</f>
        <v>0</v>
      </c>
      <c r="DN8" s="7">
        <f>SUMIFS(Export!$P56:$P10206,Export!$J56:$J10206,Planning!$A1,Export!$X56:$X10206,Planning!DN4,Export!$K56:$K10206,"Booked")</f>
        <v>0</v>
      </c>
      <c r="DO8" s="21">
        <f>SUMIFS(Export!$P56:$P10206,Export!$J56:$J10206,Planning!$A1,Export!$X56:$X10206,Planning!DO4,Export!$K56:$K10206,"Booked")</f>
        <v>0</v>
      </c>
      <c r="DP8" s="22">
        <f>SUMIFS(Export!$P56:$P10206,Export!$J56:$J10206,Planning!$A1,Export!$X56:$X10206,Planning!DP4,Export!$K56:$K10206,"Booked")</f>
        <v>0</v>
      </c>
      <c r="DQ8" s="13">
        <f>SUMIFS(Export!$P56:$P10206,Export!$J56:$J10206,Planning!$A1,Export!$X56:$X10206,Planning!DQ4,Export!$K56:$K10206,"Booked")</f>
        <v>0</v>
      </c>
      <c r="DR8" s="7">
        <f>SUMIFS(Export!$P56:$P10206,Export!$J56:$J10206,Planning!$A1,Export!$X56:$X10206,Planning!DR4,Export!$K56:$K10206,"Booked")</f>
        <v>0</v>
      </c>
      <c r="DS8" s="7">
        <f>SUMIFS(Export!$P56:$P10206,Export!$J56:$J10206,Planning!$A1,Export!$X56:$X10206,Planning!DS4,Export!$K56:$K10206,"Booked")</f>
        <v>0</v>
      </c>
      <c r="DT8" s="7">
        <f>SUMIFS(Export!$P56:$P10206,Export!$J56:$J10206,Planning!$A1,Export!$X56:$X10206,Planning!DT4,Export!$K56:$K10206,"Booked")</f>
        <v>0</v>
      </c>
      <c r="DU8" s="7">
        <f>SUMIFS(Export!$P56:$P10206,Export!$J56:$J10206,Planning!$A1,Export!$X56:$X10206,Planning!DU4,Export!$K56:$K10206,"Booked")</f>
        <v>0</v>
      </c>
      <c r="DV8" s="21">
        <f>SUMIFS(Export!$P56:$P10206,Export!$J56:$J10206,Planning!$A1,Export!$X56:$X10206,Planning!DV4,Export!$K56:$K10206,"Booked")</f>
        <v>0</v>
      </c>
      <c r="DW8" s="22">
        <f>SUMIFS(Export!$P56:$P10206,Export!$J56:$J10206,Planning!$A1,Export!$X56:$X10206,Planning!DW4,Export!$K56:$K10206,"Booked")</f>
        <v>0</v>
      </c>
    </row>
    <row r="9" spans="1:127" x14ac:dyDescent="0.25">
      <c r="A9" t="s">
        <v>146</v>
      </c>
      <c r="B9" s="12">
        <f>SUMIFS(Export!$P56:$P10206,Export!$J56:$J10206,Planning!$A1,Export!$X56:$X10206,"&lt;="&amp;Planning!B4,Export!$K56:$K10206,"Pending")</f>
        <v>0</v>
      </c>
      <c r="C9" s="6">
        <f>SUMIFS(Export!$P56:$P10206,Export!$J56:$J10206,Planning!$A1,Export!$X56:$X10206,Planning!C4,Export!$K56:$K10206,"Pending")</f>
        <v>0</v>
      </c>
      <c r="D9" s="6">
        <f>SUMIFS(Export!$P56:$P10206,Export!$J56:$J10206,Planning!$A1,Export!$X56:$X10206,Planning!D4,Export!$K56:$K10206,"Pending")</f>
        <v>0</v>
      </c>
      <c r="E9" s="6">
        <f>SUMIFS(Export!$P56:$P10206,Export!$J56:$J10206,Planning!$A1,Export!$X56:$X10206,Planning!E4,Export!$K56:$K10206,"Pending")</f>
        <v>0</v>
      </c>
      <c r="F9" s="6">
        <f>SUMIFS(Export!$P56:$P10206,Export!$J56:$J10206,Planning!$A1,Export!$X56:$X10206,Planning!F4,Export!$K56:$K10206,"Pending")</f>
        <v>0</v>
      </c>
      <c r="G9" s="6">
        <f>SUMIFS(Export!$P56:$P10206,Export!$J56:$J10206,Planning!$A1,Export!$X56:$X10206,Planning!G4,Export!$K56:$K10206,"Pending")</f>
        <v>0</v>
      </c>
      <c r="H9" s="9">
        <f>SUMIFS(Export!$P56:$P10206,Export!$J56:$J10206,Planning!$A1,Export!$X56:$X10206,Planning!H4,Export!$K56:$K10206,"Pending")</f>
        <v>0</v>
      </c>
      <c r="I9" s="12">
        <f>SUMIFS(Export!$P56:$P10206,Export!$J56:$J10206,Planning!$A1,Export!$X56:$X10206,Planning!I4,Export!$K56:$K10206,"Pending")</f>
        <v>0</v>
      </c>
      <c r="J9" s="6">
        <f>SUMIFS(Export!$P56:$P10206,Export!$J56:$J10206,Planning!$A1,Export!$X56:$X10206,Planning!J4,Export!$K56:$K10206,"Pending")</f>
        <v>0</v>
      </c>
      <c r="K9" s="6">
        <f>SUMIFS(Export!$P56:$P10206,Export!$J56:$J10206,Planning!$A1,Export!$X56:$X10206,Planning!K4,Export!$K56:$K10206,"Pending")</f>
        <v>0</v>
      </c>
      <c r="L9" s="6">
        <f>SUMIFS(Export!$P56:$P10206,Export!$J56:$J10206,Planning!$A1,Export!$X56:$X10206,Planning!L4,Export!$K56:$K10206,"Pending")</f>
        <v>0</v>
      </c>
      <c r="M9" s="6">
        <f>SUMIFS(Export!$P56:$P10206,Export!$J56:$J10206,Planning!$A1,Export!$X56:$X10206,Planning!M4,Export!$K56:$K10206,"Pending")</f>
        <v>0</v>
      </c>
      <c r="N9" s="6">
        <f>SUMIFS(Export!$P56:$P10206,Export!$J56:$J10206,Planning!$A1,Export!$X56:$X10206,Planning!N4,Export!$K56:$K10206,"Pending")</f>
        <v>0</v>
      </c>
      <c r="O9" s="9">
        <f>SUMIFS(Export!$P56:$P10206,Export!$J56:$J10206,Planning!$A1,Export!$X56:$X10206,Planning!O4,Export!$K56:$K10206,"Pending")</f>
        <v>0</v>
      </c>
      <c r="P9" s="12">
        <f>SUMIFS(Export!$P56:$P10206,Export!$J56:$J10206,Planning!$A1,Export!$X56:$X10206,Planning!P4,Export!$K56:$K10206,"Pending")</f>
        <v>0</v>
      </c>
      <c r="Q9" s="6">
        <f>SUMIFS(Export!$P56:$P10206,Export!$J56:$J10206,Planning!$A1,Export!$X56:$X10206,Planning!Q4,Export!$K56:$K10206,"Pending")</f>
        <v>0</v>
      </c>
      <c r="R9" s="6">
        <f>SUMIFS(Export!$P56:$P10206,Export!$J56:$J10206,Planning!$A1,Export!$X56:$X10206,Planning!R4,Export!$K56:$K10206,"Pending")</f>
        <v>0</v>
      </c>
      <c r="S9" s="6">
        <f>SUMIFS(Export!$P56:$P10206,Export!$J56:$J10206,Planning!$A1,Export!$X56:$X10206,Planning!S4,Export!$K56:$K10206,"Pending")</f>
        <v>0</v>
      </c>
      <c r="T9" s="6">
        <f>SUMIFS(Export!$P56:$P10206,Export!$J56:$J10206,Planning!$A1,Export!$X56:$X10206,Planning!T4,Export!$K56:$K10206,"Pending")</f>
        <v>0</v>
      </c>
      <c r="U9" s="6">
        <f>SUMIFS(Export!$P56:$P10206,Export!$J56:$J10206,Planning!$A1,Export!$X56:$X10206,Planning!U4,Export!$K56:$K10206,"Pending")</f>
        <v>0</v>
      </c>
      <c r="V9" s="9">
        <f>SUMIFS(Export!$P56:$P10206,Export!$J56:$J10206,Planning!$A1,Export!$X56:$X10206,Planning!V4,Export!$K56:$K10206,"Pending")</f>
        <v>0</v>
      </c>
      <c r="W9" s="12">
        <f>SUMIFS(Export!$P56:$P10206,Export!$J56:$J10206,Planning!$A1,Export!$X56:$X10206,Planning!W4,Export!$K56:$K10206,"Pending")</f>
        <v>0</v>
      </c>
      <c r="X9" s="6">
        <f>SUMIFS(Export!$P56:$P10206,Export!$J56:$J10206,Planning!$A1,Export!$X56:$X10206,Planning!X4,Export!$K56:$K10206,"Pending")</f>
        <v>0</v>
      </c>
      <c r="Y9" s="6">
        <f>SUMIFS(Export!$P56:$P10206,Export!$J56:$J10206,Planning!$A1,Export!$X56:$X10206,Planning!Y4,Export!$K56:$K10206,"Pending")</f>
        <v>0</v>
      </c>
      <c r="Z9" s="6">
        <f>SUMIFS(Export!$P56:$P10206,Export!$J56:$J10206,Planning!$A1,Export!$X56:$X10206,Planning!Z4,Export!$K56:$K10206,"Pending")</f>
        <v>0</v>
      </c>
      <c r="AA9" s="6">
        <f>SUMIFS(Export!$P56:$P10206,Export!$J56:$J10206,Planning!$A1,Export!$X56:$X10206,Planning!AA4,Export!$K56:$K10206,"Pending")</f>
        <v>0</v>
      </c>
      <c r="AB9" s="6">
        <f>SUMIFS(Export!$P56:$P10206,Export!$J56:$J10206,Planning!$A1,Export!$X56:$X10206,Planning!AB4,Export!$K56:$K10206,"Pending")</f>
        <v>0</v>
      </c>
      <c r="AC9" s="9">
        <f>SUMIFS(Export!$P56:$P10206,Export!$J56:$J10206,Planning!$A1,Export!$X56:$X10206,Planning!AC4,Export!$K56:$K10206,"Pending")</f>
        <v>0</v>
      </c>
      <c r="AD9" s="12">
        <f>SUMIFS(Export!$P56:$P10206,Export!$J56:$J10206,Planning!$A1,Export!$X56:$X10206,Planning!AD4,Export!$K56:$K10206,"Pending")</f>
        <v>0</v>
      </c>
      <c r="AE9" s="6">
        <f>SUMIFS(Export!$P56:$P10206,Export!$J56:$J10206,Planning!$A1,Export!$X56:$X10206,Planning!AE4,Export!$K56:$K10206,"Pending")</f>
        <v>0</v>
      </c>
      <c r="AF9" s="6">
        <f>SUMIFS(Export!$P56:$P10206,Export!$J56:$J10206,Planning!$A1,Export!$X56:$X10206,Planning!AF4,Export!$K56:$K10206,"Pending")</f>
        <v>0</v>
      </c>
      <c r="AG9" s="6">
        <f>SUMIFS(Export!$P56:$P10206,Export!$J56:$J10206,Planning!$A1,Export!$X56:$X10206,Planning!AG4,Export!$K56:$K10206,"Pending")</f>
        <v>0</v>
      </c>
      <c r="AH9" s="6">
        <f>SUMIFS(Export!$P56:$P10206,Export!$J56:$J10206,Planning!$A1,Export!$X56:$X10206,Planning!AH4,Export!$K56:$K10206,"Pending")</f>
        <v>0</v>
      </c>
      <c r="AI9" s="6">
        <f>SUMIFS(Export!$P56:$P10206,Export!$J56:$J10206,Planning!$A1,Export!$X56:$X10206,Planning!AI4,Export!$K56:$K10206,"Pending")</f>
        <v>0</v>
      </c>
      <c r="AJ9" s="9">
        <f>SUMIFS(Export!$P56:$P10206,Export!$J56:$J10206,Planning!$A1,Export!$X56:$X10206,Planning!AJ4,Export!$K56:$K10206,"Pending")</f>
        <v>0</v>
      </c>
      <c r="AK9" s="12">
        <f>SUMIFS(Export!$P56:$P10206,Export!$J56:$J10206,Planning!$A1,Export!$X56:$X10206,Planning!AK4,Export!$K56:$K10206,"Pending")</f>
        <v>0</v>
      </c>
      <c r="AL9" s="6">
        <f>SUMIFS(Export!$P56:$P10206,Export!$J56:$J10206,Planning!$A1,Export!$X56:$X10206,Planning!AL4,Export!$K56:$K10206,"Pending")</f>
        <v>0</v>
      </c>
      <c r="AM9" s="6">
        <f>SUMIFS(Export!$P56:$P10206,Export!$J56:$J10206,Planning!$A1,Export!$X56:$X10206,Planning!AM4,Export!$K56:$K10206,"Pending")</f>
        <v>0</v>
      </c>
      <c r="AN9" s="6">
        <f>SUMIFS(Export!$P56:$P10206,Export!$J56:$J10206,Planning!$A1,Export!$X56:$X10206,Planning!AN4,Export!$K56:$K10206,"Pending")</f>
        <v>0</v>
      </c>
      <c r="AO9" s="6">
        <f>SUMIFS(Export!$P56:$P10206,Export!$J56:$J10206,Planning!$A1,Export!$X56:$X10206,Planning!AO4,Export!$K56:$K10206,"Pending")</f>
        <v>0</v>
      </c>
      <c r="AP9" s="6">
        <f>SUMIFS(Export!$P56:$P10206,Export!$J56:$J10206,Planning!$A1,Export!$X56:$X10206,Planning!AP4,Export!$K56:$K10206,"Pending")</f>
        <v>0</v>
      </c>
      <c r="AQ9" s="9">
        <f>SUMIFS(Export!$P56:$P10206,Export!$J56:$J10206,Planning!$A1,Export!$X56:$X10206,Planning!AQ4,Export!$K56:$K10206,"Pending")</f>
        <v>0</v>
      </c>
      <c r="AR9" s="12">
        <f>SUMIFS(Export!$P56:$P10206,Export!$J56:$J10206,Planning!$A1,Export!$X56:$X10206,Planning!AR4,Export!$K56:$K10206,"Pending")</f>
        <v>0</v>
      </c>
      <c r="AS9" s="6">
        <f>SUMIFS(Export!$P56:$P10206,Export!$J56:$J10206,Planning!$A1,Export!$X56:$X10206,Planning!AS4,Export!$K56:$K10206,"Pending")</f>
        <v>0</v>
      </c>
      <c r="AT9" s="6">
        <f>SUMIFS(Export!$P56:$P10206,Export!$J56:$J10206,Planning!$A1,Export!$X56:$X10206,Planning!AT4,Export!$K56:$K10206,"Pending")</f>
        <v>0</v>
      </c>
      <c r="AU9" s="6">
        <f>SUMIFS(Export!$P56:$P10206,Export!$J56:$J10206,Planning!$A1,Export!$X56:$X10206,Planning!AU4,Export!$K56:$K10206,"Pending")</f>
        <v>0</v>
      </c>
      <c r="AV9" s="6">
        <f>SUMIFS(Export!$P56:$P10206,Export!$J56:$J10206,Planning!$A1,Export!$X56:$X10206,Planning!AV4,Export!$K56:$K10206,"Pending")</f>
        <v>0</v>
      </c>
      <c r="AW9" s="6">
        <f>SUMIFS(Export!$P56:$P10206,Export!$J56:$J10206,Planning!$A1,Export!$X56:$X10206,Planning!AW4,Export!$K56:$K10206,"Pending")</f>
        <v>0</v>
      </c>
      <c r="AX9" s="9">
        <f>SUMIFS(Export!$P56:$P10206,Export!$J56:$J10206,Planning!$A1,Export!$X56:$X10206,Planning!AX4,Export!$K56:$K10206,"Pending")</f>
        <v>0</v>
      </c>
      <c r="AY9" s="12">
        <f>SUMIFS(Export!$P56:$P10206,Export!$J56:$J10206,Planning!$A1,Export!$X56:$X10206,Planning!AY4,Export!$K56:$K10206,"Pending")</f>
        <v>0</v>
      </c>
      <c r="AZ9" s="6">
        <f>SUMIFS(Export!$P56:$P10206,Export!$J56:$J10206,Planning!$A1,Export!$X56:$X10206,Planning!AZ4,Export!$K56:$K10206,"Pending")</f>
        <v>0</v>
      </c>
      <c r="BA9" s="6">
        <f>SUMIFS(Export!$P56:$P10206,Export!$J56:$J10206,Planning!$A1,Export!$X56:$X10206,Planning!BA4,Export!$K56:$K10206,"Pending")</f>
        <v>0</v>
      </c>
      <c r="BB9" s="6">
        <f>SUMIFS(Export!$P56:$P10206,Export!$J56:$J10206,Planning!$A1,Export!$X56:$X10206,Planning!BB4,Export!$K56:$K10206,"Pending")</f>
        <v>0</v>
      </c>
      <c r="BC9" s="6">
        <f>SUMIFS(Export!$P56:$P10206,Export!$J56:$J10206,Planning!$A1,Export!$X56:$X10206,Planning!BC4,Export!$K56:$K10206,"Pending")</f>
        <v>0</v>
      </c>
      <c r="BD9" s="6">
        <f>SUMIFS(Export!$P56:$P10206,Export!$J56:$J10206,Planning!$A1,Export!$X56:$X10206,Planning!BD4,Export!$K56:$K10206,"Pending")</f>
        <v>0</v>
      </c>
      <c r="BE9" s="9">
        <f>SUMIFS(Export!$P56:$P10206,Export!$J56:$J10206,Planning!$A1,Export!$X56:$X10206,Planning!BE4,Export!$K56:$K10206,"Pending")</f>
        <v>0</v>
      </c>
      <c r="BF9" s="12">
        <f>SUMIFS(Export!$P56:$P10206,Export!$J56:$J10206,Planning!$A1,Export!$X56:$X10206,Planning!BF4,Export!$K56:$K10206,"Pending")</f>
        <v>0</v>
      </c>
      <c r="BG9" s="6">
        <f>SUMIFS(Export!$P56:$P10206,Export!$J56:$J10206,Planning!$A1,Export!$X56:$X10206,Planning!BG4,Export!$K56:$K10206,"Pending")</f>
        <v>0</v>
      </c>
      <c r="BH9" s="6">
        <f>SUMIFS(Export!$P56:$P10206,Export!$J56:$J10206,Planning!$A1,Export!$X56:$X10206,Planning!BH4,Export!$K56:$K10206,"Pending")</f>
        <v>0</v>
      </c>
      <c r="BI9" s="6">
        <f>SUMIFS(Export!$P56:$P10206,Export!$J56:$J10206,Planning!$A1,Export!$X56:$X10206,Planning!BI4,Export!$K56:$K10206,"Pending")</f>
        <v>0</v>
      </c>
      <c r="BJ9" s="6">
        <f>SUMIFS(Export!$P56:$P10206,Export!$J56:$J10206,Planning!$A1,Export!$X56:$X10206,Planning!BJ4,Export!$K56:$K10206,"Pending")</f>
        <v>0</v>
      </c>
      <c r="BK9" s="6">
        <f>SUMIFS(Export!$P56:$P10206,Export!$J56:$J10206,Planning!$A1,Export!$X56:$X10206,Planning!BK4,Export!$K56:$K10206,"Pending")</f>
        <v>0</v>
      </c>
      <c r="BL9" s="9">
        <f>SUMIFS(Export!$P56:$P10206,Export!$J56:$J10206,Planning!$A1,Export!$X56:$X10206,Planning!BL4,Export!$K56:$K10206,"Pending")</f>
        <v>0</v>
      </c>
      <c r="BM9" s="12">
        <f>SUMIFS(Export!$P56:$P10206,Export!$J56:$J10206,Planning!$A1,Export!$X56:$X10206,Planning!BM4,Export!$K56:$K10206,"Pending")</f>
        <v>0</v>
      </c>
      <c r="BN9" s="6">
        <f>SUMIFS(Export!$P56:$P10206,Export!$J56:$J10206,Planning!$A1,Export!$X56:$X10206,Planning!BN4,Export!$K56:$K10206,"Pending")</f>
        <v>0</v>
      </c>
      <c r="BO9" s="6">
        <f>SUMIFS(Export!$P56:$P10206,Export!$J56:$J10206,Planning!$A1,Export!$X56:$X10206,Planning!BO4,Export!$K56:$K10206,"Pending")</f>
        <v>0</v>
      </c>
      <c r="BP9" s="6">
        <f>SUMIFS(Export!$P56:$P10206,Export!$J56:$J10206,Planning!$A1,Export!$X56:$X10206,Planning!BP4,Export!$K56:$K10206,"Pending")</f>
        <v>0</v>
      </c>
      <c r="BQ9" s="6">
        <f>SUMIFS(Export!$P56:$P10206,Export!$J56:$J10206,Planning!$A1,Export!$X56:$X10206,Planning!BQ4,Export!$K56:$K10206,"Pending")</f>
        <v>0</v>
      </c>
      <c r="BR9" s="6">
        <f>SUMIFS(Export!$P56:$P10206,Export!$J56:$J10206,Planning!$A1,Export!$X56:$X10206,Planning!BR4,Export!$K56:$K10206,"Pending")</f>
        <v>0</v>
      </c>
      <c r="BS9" s="9">
        <f>SUMIFS(Export!$P56:$P10206,Export!$J56:$J10206,Planning!$A1,Export!$X56:$X10206,Planning!BS4,Export!$K56:$K10206,"Pending")</f>
        <v>0</v>
      </c>
      <c r="BT9" s="12">
        <f>SUMIFS(Export!$P56:$P10206,Export!$J56:$J10206,Planning!$A1,Export!$X56:$X10206,Planning!BT4,Export!$K56:$K10206,"Pending")</f>
        <v>0</v>
      </c>
      <c r="BU9" s="6">
        <f>SUMIFS(Export!$P56:$P10206,Export!$J56:$J10206,Planning!$A1,Export!$X56:$X10206,Planning!BU4,Export!$K56:$K10206,"Pending")</f>
        <v>0</v>
      </c>
      <c r="BV9" s="6">
        <f>SUMIFS(Export!$P56:$P10206,Export!$J56:$J10206,Planning!$A1,Export!$X56:$X10206,Planning!BV4,Export!$K56:$K10206,"Pending")</f>
        <v>0</v>
      </c>
      <c r="BW9" s="6">
        <f>SUMIFS(Export!$P56:$P10206,Export!$J56:$J10206,Planning!$A1,Export!$X56:$X10206,Planning!BW4,Export!$K56:$K10206,"Pending")</f>
        <v>0</v>
      </c>
      <c r="BX9" s="6">
        <f>SUMIFS(Export!$P56:$P10206,Export!$J56:$J10206,Planning!$A1,Export!$X56:$X10206,Planning!BX4,Export!$K56:$K10206,"Pending")</f>
        <v>0</v>
      </c>
      <c r="BY9" s="6">
        <f>SUMIFS(Export!$P56:$P10206,Export!$J56:$J10206,Planning!$A1,Export!$X56:$X10206,Planning!BY4,Export!$K56:$K10206,"Pending")</f>
        <v>0</v>
      </c>
      <c r="BZ9" s="9">
        <f>SUMIFS(Export!$P56:$P10206,Export!$J56:$J10206,Planning!$A1,Export!$X56:$X10206,Planning!BZ4,Export!$K56:$K10206,"Pending")</f>
        <v>0</v>
      </c>
      <c r="CA9" s="12">
        <f>SUMIFS(Export!$P56:$P10206,Export!$J56:$J10206,Planning!$A1,Export!$X56:$X10206,Planning!CA4,Export!$K56:$K10206,"Pending")</f>
        <v>0</v>
      </c>
      <c r="CB9" s="6">
        <f>SUMIFS(Export!$P56:$P10206,Export!$J56:$J10206,Planning!$A1,Export!$X56:$X10206,Planning!CB4,Export!$K56:$K10206,"Pending")</f>
        <v>0</v>
      </c>
      <c r="CC9" s="6">
        <f>SUMIFS(Export!$P56:$P10206,Export!$J56:$J10206,Planning!$A1,Export!$X56:$X10206,Planning!CC4,Export!$K56:$K10206,"Pending")</f>
        <v>0</v>
      </c>
      <c r="CD9" s="6">
        <f>SUMIFS(Export!$P56:$P10206,Export!$J56:$J10206,Planning!$A1,Export!$X56:$X10206,Planning!CD4,Export!$K56:$K10206,"Pending")</f>
        <v>0</v>
      </c>
      <c r="CE9" s="6">
        <f>SUMIFS(Export!$P56:$P10206,Export!$J56:$J10206,Planning!$A1,Export!$X56:$X10206,Planning!CE4,Export!$K56:$K10206,"Pending")</f>
        <v>0</v>
      </c>
      <c r="CF9" s="6">
        <f>SUMIFS(Export!$P56:$P10206,Export!$J56:$J10206,Planning!$A1,Export!$X56:$X10206,Planning!CF4,Export!$K56:$K10206,"Pending")</f>
        <v>0</v>
      </c>
      <c r="CG9" s="9">
        <f>SUMIFS(Export!$P56:$P10206,Export!$J56:$J10206,Planning!$A1,Export!$X56:$X10206,Planning!CG4,Export!$K56:$K10206,"Pending")</f>
        <v>0</v>
      </c>
      <c r="CH9" s="12">
        <f>SUMIFS(Export!$P56:$P10206,Export!$J56:$J10206,Planning!$A1,Export!$X56:$X10206,Planning!CH4,Export!$K56:$K10206,"Pending")</f>
        <v>0</v>
      </c>
      <c r="CI9" s="6">
        <f>SUMIFS(Export!$P56:$P10206,Export!$J56:$J10206,Planning!$A1,Export!$X56:$X10206,Planning!CI4,Export!$K56:$K10206,"Pending")</f>
        <v>0</v>
      </c>
      <c r="CJ9" s="6">
        <f>SUMIFS(Export!$P56:$P10206,Export!$J56:$J10206,Planning!$A1,Export!$X56:$X10206,Planning!CJ4,Export!$K56:$K10206,"Pending")</f>
        <v>0</v>
      </c>
      <c r="CK9" s="6">
        <f>SUMIFS(Export!$P56:$P10206,Export!$J56:$J10206,Planning!$A1,Export!$X56:$X10206,Planning!CK4,Export!$K56:$K10206,"Pending")</f>
        <v>0</v>
      </c>
      <c r="CL9" s="6">
        <f>SUMIFS(Export!$P56:$P10206,Export!$J56:$J10206,Planning!$A1,Export!$X56:$X10206,Planning!CL4,Export!$K56:$K10206,"Pending")</f>
        <v>0</v>
      </c>
      <c r="CM9" s="6">
        <f>SUMIFS(Export!$P56:$P10206,Export!$J56:$J10206,Planning!$A1,Export!$X56:$X10206,Planning!CM4,Export!$K56:$K10206,"Pending")</f>
        <v>0</v>
      </c>
      <c r="CN9" s="9">
        <f>SUMIFS(Export!$P56:$P10206,Export!$J56:$J10206,Planning!$A1,Export!$X56:$X10206,Planning!CN4,Export!$K56:$K10206,"Pending")</f>
        <v>0</v>
      </c>
      <c r="CO9" s="12">
        <f>SUMIFS(Export!$P56:$P10206,Export!$J56:$J10206,Planning!$A1,Export!$X56:$X10206,Planning!CO4,Export!$K56:$K10206,"Pending")</f>
        <v>0</v>
      </c>
      <c r="CP9" s="6">
        <f>SUMIFS(Export!$P56:$P10206,Export!$J56:$J10206,Planning!$A1,Export!$X56:$X10206,Planning!CP4,Export!$K56:$K10206,"Pending")</f>
        <v>0</v>
      </c>
      <c r="CQ9" s="6">
        <f>SUMIFS(Export!$P56:$P10206,Export!$J56:$J10206,Planning!$A1,Export!$X56:$X10206,Planning!CQ4,Export!$K56:$K10206,"Pending")</f>
        <v>0</v>
      </c>
      <c r="CR9" s="6">
        <f>SUMIFS(Export!$P56:$P10206,Export!$J56:$J10206,Planning!$A1,Export!$X56:$X10206,Planning!CR4,Export!$K56:$K10206,"Pending")</f>
        <v>0</v>
      </c>
      <c r="CS9" s="6">
        <f>SUMIFS(Export!$P56:$P10206,Export!$J56:$J10206,Planning!$A1,Export!$X56:$X10206,Planning!CS4,Export!$K56:$K10206,"Pending")</f>
        <v>0</v>
      </c>
      <c r="CT9" s="6">
        <f>SUMIFS(Export!$P56:$P10206,Export!$J56:$J10206,Planning!$A1,Export!$X56:$X10206,Planning!CT4,Export!$K56:$K10206,"Pending")</f>
        <v>0</v>
      </c>
      <c r="CU9" s="9">
        <f>SUMIFS(Export!$P56:$P10206,Export!$J56:$J10206,Planning!$A1,Export!$X56:$X10206,Planning!CU4,Export!$K56:$K10206,"Pending")</f>
        <v>0</v>
      </c>
      <c r="CV9" s="12">
        <f>SUMIFS(Export!$P56:$P10206,Export!$J56:$J10206,Planning!$A1,Export!$X56:$X10206,Planning!CV4,Export!$K56:$K10206,"Pending")</f>
        <v>0</v>
      </c>
      <c r="CW9" s="6">
        <f>SUMIFS(Export!$P56:$P10206,Export!$J56:$J10206,Planning!$A1,Export!$X56:$X10206,Planning!CW4,Export!$K56:$K10206,"Pending")</f>
        <v>0</v>
      </c>
      <c r="CX9" s="6">
        <f>SUMIFS(Export!$P56:$P10206,Export!$J56:$J10206,Planning!$A1,Export!$X56:$X10206,Planning!CX4,Export!$K56:$K10206,"Pending")</f>
        <v>0</v>
      </c>
      <c r="CY9" s="6">
        <f>SUMIFS(Export!$P56:$P10206,Export!$J56:$J10206,Planning!$A1,Export!$X56:$X10206,Planning!CY4,Export!$K56:$K10206,"Pending")</f>
        <v>0</v>
      </c>
      <c r="CZ9" s="6">
        <f>SUMIFS(Export!$P56:$P10206,Export!$J56:$J10206,Planning!$A1,Export!$X56:$X10206,Planning!CZ4,Export!$K56:$K10206,"Pending")</f>
        <v>0</v>
      </c>
      <c r="DA9" s="6">
        <f>SUMIFS(Export!$P56:$P10206,Export!$J56:$J10206,Planning!$A1,Export!$X56:$X10206,Planning!DA4,Export!$K56:$K10206,"Pending")</f>
        <v>0</v>
      </c>
      <c r="DB9" s="9">
        <f>SUMIFS(Export!$P56:$P10206,Export!$J56:$J10206,Planning!$A1,Export!$X56:$X10206,Planning!DB4,Export!$K56:$K10206,"Pending")</f>
        <v>0</v>
      </c>
      <c r="DC9" s="12">
        <f>SUMIFS(Export!$P56:$P10206,Export!$J56:$J10206,Planning!$A1,Export!$X56:$X10206,Planning!DC4,Export!$K56:$K10206,"Pending")</f>
        <v>0</v>
      </c>
      <c r="DD9" s="6">
        <f>SUMIFS(Export!$P56:$P10206,Export!$J56:$J10206,Planning!$A1,Export!$X56:$X10206,Planning!DD4,Export!$K56:$K10206,"Pending")</f>
        <v>0</v>
      </c>
      <c r="DE9" s="6">
        <f>SUMIFS(Export!$P56:$P10206,Export!$J56:$J10206,Planning!$A1,Export!$X56:$X10206,Planning!DE4,Export!$K56:$K10206,"Pending")</f>
        <v>0</v>
      </c>
      <c r="DF9" s="6">
        <f>SUMIFS(Export!$P56:$P10206,Export!$J56:$J10206,Planning!$A1,Export!$X56:$X10206,Planning!DF4,Export!$K56:$K10206,"Pending")</f>
        <v>0</v>
      </c>
      <c r="DG9" s="6">
        <f>SUMIFS(Export!$P56:$P10206,Export!$J56:$J10206,Planning!$A1,Export!$X56:$X10206,Planning!DG4,Export!$K56:$K10206,"Pending")</f>
        <v>0</v>
      </c>
      <c r="DH9" s="6">
        <f>SUMIFS(Export!$P56:$P10206,Export!$J56:$J10206,Planning!$A1,Export!$X56:$X10206,Planning!DH4,Export!$K56:$K10206,"Pending")</f>
        <v>0</v>
      </c>
      <c r="DI9" s="9">
        <f>SUMIFS(Export!$P56:$P10206,Export!$J56:$J10206,Planning!$A1,Export!$X56:$X10206,Planning!DI4,Export!$K56:$K10206,"Pending")</f>
        <v>0</v>
      </c>
      <c r="DJ9" s="12">
        <f>SUMIFS(Export!$P56:$P10206,Export!$J56:$J10206,Planning!$A1,Export!$X56:$X10206,Planning!DJ4,Export!$K56:$K10206,"Pending")</f>
        <v>0</v>
      </c>
      <c r="DK9" s="6">
        <f>SUMIFS(Export!$P56:$P10206,Export!$J56:$J10206,Planning!$A1,Export!$X56:$X10206,Planning!DK4,Export!$K56:$K10206,"Pending")</f>
        <v>0</v>
      </c>
      <c r="DL9" s="6">
        <f>SUMIFS(Export!$P56:$P10206,Export!$J56:$J10206,Planning!$A1,Export!$X56:$X10206,Planning!DL4,Export!$K56:$K10206,"Pending")</f>
        <v>0</v>
      </c>
      <c r="DM9" s="6">
        <f>SUMIFS(Export!$P56:$P10206,Export!$J56:$J10206,Planning!$A1,Export!$X56:$X10206,Planning!DM4,Export!$K56:$K10206,"Pending")</f>
        <v>0</v>
      </c>
      <c r="DN9" s="6">
        <f>SUMIFS(Export!$P56:$P10206,Export!$J56:$J10206,Planning!$A1,Export!$X56:$X10206,Planning!DN4,Export!$K56:$K10206,"Pending")</f>
        <v>0</v>
      </c>
      <c r="DO9" s="6">
        <f>SUMIFS(Export!$P56:$P10206,Export!$J56:$J10206,Planning!$A1,Export!$X56:$X10206,Planning!DO4,Export!$K56:$K10206,"Pending")</f>
        <v>0</v>
      </c>
      <c r="DP9" s="9">
        <f>SUMIFS(Export!$P56:$P10206,Export!$J56:$J10206,Planning!$A1,Export!$X56:$X10206,Planning!DP4,Export!$K56:$K10206,"Pending")</f>
        <v>0</v>
      </c>
      <c r="DQ9" s="12">
        <f>SUMIFS(Export!$P56:$P10206,Export!$J56:$J10206,Planning!$A1,Export!$X56:$X10206,Planning!DQ4,Export!$K56:$K10206,"Pending")</f>
        <v>0</v>
      </c>
      <c r="DR9" s="6">
        <f>SUMIFS(Export!$P56:$P10206,Export!$J56:$J10206,Planning!$A1,Export!$X56:$X10206,Planning!DR4,Export!$K56:$K10206,"Pending")</f>
        <v>0</v>
      </c>
      <c r="DS9" s="6">
        <f>SUMIFS(Export!$P56:$P10206,Export!$J56:$J10206,Planning!$A1,Export!$X56:$X10206,Planning!DS4,Export!$K56:$K10206,"Pending")</f>
        <v>0</v>
      </c>
      <c r="DT9" s="6">
        <f>SUMIFS(Export!$P56:$P10206,Export!$J56:$J10206,Planning!$A1,Export!$X56:$X10206,Planning!DT4,Export!$K56:$K10206,"Pending")</f>
        <v>0</v>
      </c>
      <c r="DU9" s="6">
        <f>SUMIFS(Export!$P56:$P10206,Export!$J56:$J10206,Planning!$A1,Export!$X56:$X10206,Planning!DU4,Export!$K56:$K10206,"Pending")</f>
        <v>0</v>
      </c>
      <c r="DV9" s="6">
        <f>SUMIFS(Export!$P56:$P10206,Export!$J56:$J10206,Planning!$A1,Export!$X56:$X10206,Planning!DV4,Export!$K56:$K10206,"Pending")</f>
        <v>0</v>
      </c>
      <c r="DW9" s="9">
        <f>SUMIFS(Export!$P56:$P10206,Export!$J56:$J10206,Planning!$A1,Export!$X56:$X10206,Planning!DW4,Export!$K56:$K10206,"Pending")</f>
        <v>0</v>
      </c>
    </row>
    <row r="10" spans="1:127" x14ac:dyDescent="0.25">
      <c r="A10" t="s">
        <v>138</v>
      </c>
      <c r="B10" s="39">
        <v>0</v>
      </c>
      <c r="C10" s="27">
        <v>0</v>
      </c>
      <c r="D10" s="27">
        <v>0</v>
      </c>
      <c r="E10" s="27">
        <v>0</v>
      </c>
      <c r="F10" s="27">
        <v>0</v>
      </c>
      <c r="G10" s="7">
        <f>G5-G8-G9</f>
        <v>0</v>
      </c>
      <c r="H10" s="10">
        <f>H5-H8-H9</f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7">
        <f>N5-N8-N9</f>
        <v>0</v>
      </c>
      <c r="O10" s="10">
        <f>O5-O8-O9</f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7">
        <f t="shared" ref="U10:AC10" si="34">U5-U8-U9</f>
        <v>0</v>
      </c>
      <c r="V10" s="10">
        <f t="shared" si="34"/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7">
        <f t="shared" si="34"/>
        <v>0</v>
      </c>
      <c r="AC10" s="10">
        <f t="shared" si="34"/>
        <v>0</v>
      </c>
      <c r="AD10" s="27">
        <v>0</v>
      </c>
      <c r="AE10" s="27">
        <v>0</v>
      </c>
      <c r="AF10" s="27">
        <v>0</v>
      </c>
      <c r="AG10" s="27">
        <v>0</v>
      </c>
      <c r="AH10" s="7">
        <f t="shared" ref="AH10:BM10" si="35">AH5-AH8-AH9</f>
        <v>27</v>
      </c>
      <c r="AI10" s="7">
        <f t="shared" si="35"/>
        <v>0</v>
      </c>
      <c r="AJ10" s="10">
        <f t="shared" si="35"/>
        <v>0</v>
      </c>
      <c r="AK10" s="13">
        <f t="shared" si="35"/>
        <v>25</v>
      </c>
      <c r="AL10" s="7">
        <f t="shared" si="35"/>
        <v>25</v>
      </c>
      <c r="AM10" s="7">
        <f t="shared" si="35"/>
        <v>25</v>
      </c>
      <c r="AN10" s="7">
        <f t="shared" si="35"/>
        <v>25</v>
      </c>
      <c r="AO10" s="7">
        <f t="shared" si="35"/>
        <v>25</v>
      </c>
      <c r="AP10" s="7">
        <f t="shared" si="35"/>
        <v>0</v>
      </c>
      <c r="AQ10" s="10">
        <f t="shared" si="35"/>
        <v>0</v>
      </c>
      <c r="AR10" s="13">
        <f t="shared" si="35"/>
        <v>25</v>
      </c>
      <c r="AS10" s="7">
        <f t="shared" si="35"/>
        <v>25</v>
      </c>
      <c r="AT10" s="7">
        <f t="shared" si="35"/>
        <v>25</v>
      </c>
      <c r="AU10" s="7">
        <f t="shared" si="35"/>
        <v>25</v>
      </c>
      <c r="AV10" s="7">
        <f t="shared" si="35"/>
        <v>25</v>
      </c>
      <c r="AW10" s="7">
        <f t="shared" si="35"/>
        <v>0</v>
      </c>
      <c r="AX10" s="10">
        <f t="shared" si="35"/>
        <v>0</v>
      </c>
      <c r="AY10" s="13">
        <f t="shared" si="35"/>
        <v>25</v>
      </c>
      <c r="AZ10" s="7">
        <f t="shared" si="35"/>
        <v>25</v>
      </c>
      <c r="BA10" s="7">
        <f t="shared" si="35"/>
        <v>25</v>
      </c>
      <c r="BB10" s="7">
        <f t="shared" si="35"/>
        <v>25</v>
      </c>
      <c r="BC10" s="7">
        <f t="shared" si="35"/>
        <v>25</v>
      </c>
      <c r="BD10" s="7">
        <f t="shared" si="35"/>
        <v>0</v>
      </c>
      <c r="BE10" s="10">
        <f t="shared" si="35"/>
        <v>0</v>
      </c>
      <c r="BF10" s="13">
        <f t="shared" si="35"/>
        <v>25</v>
      </c>
      <c r="BG10" s="7">
        <f t="shared" si="35"/>
        <v>25</v>
      </c>
      <c r="BH10" s="7">
        <f t="shared" si="35"/>
        <v>25</v>
      </c>
      <c r="BI10" s="7">
        <f t="shared" si="35"/>
        <v>25</v>
      </c>
      <c r="BJ10" s="7">
        <f t="shared" si="35"/>
        <v>25</v>
      </c>
      <c r="BK10" s="7">
        <f t="shared" si="35"/>
        <v>0</v>
      </c>
      <c r="BL10" s="10">
        <f t="shared" si="35"/>
        <v>0</v>
      </c>
      <c r="BM10" s="13">
        <f t="shared" si="35"/>
        <v>25</v>
      </c>
      <c r="BN10" s="7">
        <f t="shared" ref="BN10:CS10" si="36">BN5-BN8-BN9</f>
        <v>25</v>
      </c>
      <c r="BO10" s="7">
        <f t="shared" si="36"/>
        <v>25</v>
      </c>
      <c r="BP10" s="7">
        <f t="shared" si="36"/>
        <v>25</v>
      </c>
      <c r="BQ10" s="7">
        <f t="shared" si="36"/>
        <v>25</v>
      </c>
      <c r="BR10" s="7">
        <f t="shared" si="36"/>
        <v>0</v>
      </c>
      <c r="BS10" s="10">
        <f t="shared" si="36"/>
        <v>0</v>
      </c>
      <c r="BT10" s="13">
        <f t="shared" si="36"/>
        <v>25</v>
      </c>
      <c r="BU10" s="7">
        <f t="shared" si="36"/>
        <v>25</v>
      </c>
      <c r="BV10" s="7">
        <f t="shared" si="36"/>
        <v>25</v>
      </c>
      <c r="BW10" s="7">
        <f t="shared" si="36"/>
        <v>25</v>
      </c>
      <c r="BX10" s="7">
        <f t="shared" si="36"/>
        <v>25</v>
      </c>
      <c r="BY10" s="7">
        <f t="shared" si="36"/>
        <v>0</v>
      </c>
      <c r="BZ10" s="10">
        <f t="shared" si="36"/>
        <v>0</v>
      </c>
      <c r="CA10" s="13">
        <f t="shared" si="36"/>
        <v>25</v>
      </c>
      <c r="CB10" s="7">
        <f t="shared" si="36"/>
        <v>25</v>
      </c>
      <c r="CC10" s="7">
        <f t="shared" si="36"/>
        <v>25</v>
      </c>
      <c r="CD10" s="7">
        <f t="shared" si="36"/>
        <v>25</v>
      </c>
      <c r="CE10" s="7">
        <f t="shared" si="36"/>
        <v>25</v>
      </c>
      <c r="CF10" s="7">
        <f t="shared" si="36"/>
        <v>0</v>
      </c>
      <c r="CG10" s="10">
        <f t="shared" si="36"/>
        <v>0</v>
      </c>
      <c r="CH10" s="13">
        <f t="shared" si="36"/>
        <v>25</v>
      </c>
      <c r="CI10" s="7">
        <f t="shared" si="36"/>
        <v>25</v>
      </c>
      <c r="CJ10" s="7">
        <f t="shared" si="36"/>
        <v>25</v>
      </c>
      <c r="CK10" s="7">
        <f t="shared" si="36"/>
        <v>25</v>
      </c>
      <c r="CL10" s="7">
        <f t="shared" si="36"/>
        <v>25</v>
      </c>
      <c r="CM10" s="7">
        <f t="shared" si="36"/>
        <v>0</v>
      </c>
      <c r="CN10" s="10">
        <f t="shared" si="36"/>
        <v>0</v>
      </c>
      <c r="CO10" s="13">
        <f t="shared" si="36"/>
        <v>25</v>
      </c>
      <c r="CP10" s="7">
        <f t="shared" si="36"/>
        <v>25</v>
      </c>
      <c r="CQ10" s="7">
        <f t="shared" si="36"/>
        <v>25</v>
      </c>
      <c r="CR10" s="7">
        <f t="shared" si="36"/>
        <v>25</v>
      </c>
      <c r="CS10" s="7">
        <f t="shared" si="36"/>
        <v>25</v>
      </c>
      <c r="CT10" s="7">
        <f t="shared" ref="CT10:DW10" si="37">CT5-CT8-CT9</f>
        <v>0</v>
      </c>
      <c r="CU10" s="10">
        <f t="shared" si="37"/>
        <v>0</v>
      </c>
      <c r="CV10" s="13">
        <f t="shared" si="37"/>
        <v>25</v>
      </c>
      <c r="CW10" s="7">
        <f t="shared" si="37"/>
        <v>25</v>
      </c>
      <c r="CX10" s="7">
        <f t="shared" si="37"/>
        <v>25</v>
      </c>
      <c r="CY10" s="7">
        <f t="shared" si="37"/>
        <v>25</v>
      </c>
      <c r="CZ10" s="7">
        <f t="shared" si="37"/>
        <v>25</v>
      </c>
      <c r="DA10" s="7">
        <f t="shared" si="37"/>
        <v>0</v>
      </c>
      <c r="DB10" s="10">
        <f t="shared" si="37"/>
        <v>0</v>
      </c>
      <c r="DC10" s="13">
        <f t="shared" si="37"/>
        <v>25</v>
      </c>
      <c r="DD10" s="7">
        <f t="shared" si="37"/>
        <v>25</v>
      </c>
      <c r="DE10" s="7">
        <f t="shared" si="37"/>
        <v>25</v>
      </c>
      <c r="DF10" s="7">
        <f t="shared" si="37"/>
        <v>25</v>
      </c>
      <c r="DG10" s="7">
        <f t="shared" si="37"/>
        <v>25</v>
      </c>
      <c r="DH10" s="7">
        <f t="shared" si="37"/>
        <v>0</v>
      </c>
      <c r="DI10" s="10">
        <f t="shared" si="37"/>
        <v>0</v>
      </c>
      <c r="DJ10" s="13">
        <f t="shared" si="37"/>
        <v>25</v>
      </c>
      <c r="DK10" s="7">
        <f t="shared" si="37"/>
        <v>25</v>
      </c>
      <c r="DL10" s="7">
        <f t="shared" si="37"/>
        <v>25</v>
      </c>
      <c r="DM10" s="7">
        <f t="shared" si="37"/>
        <v>25</v>
      </c>
      <c r="DN10" s="7">
        <f t="shared" si="37"/>
        <v>25</v>
      </c>
      <c r="DO10" s="7">
        <f t="shared" si="37"/>
        <v>0</v>
      </c>
      <c r="DP10" s="10">
        <f t="shared" si="37"/>
        <v>0</v>
      </c>
      <c r="DQ10" s="13">
        <f t="shared" si="37"/>
        <v>25</v>
      </c>
      <c r="DR10" s="7">
        <f t="shared" si="37"/>
        <v>25</v>
      </c>
      <c r="DS10" s="7">
        <f t="shared" si="37"/>
        <v>25</v>
      </c>
      <c r="DT10" s="7">
        <f t="shared" si="37"/>
        <v>25</v>
      </c>
      <c r="DU10" s="7">
        <f t="shared" si="37"/>
        <v>25</v>
      </c>
      <c r="DV10" s="7">
        <f t="shared" si="37"/>
        <v>0</v>
      </c>
      <c r="DW10" s="10">
        <f t="shared" si="37"/>
        <v>0</v>
      </c>
    </row>
    <row r="11" spans="1:127" x14ac:dyDescent="0.25">
      <c r="A11" t="s">
        <v>158</v>
      </c>
      <c r="B11" s="13">
        <f>SUMIFS(Export!$P56:$P10206,Export!$J56:$J10206,Planning!$A1,Export!$X56:$X10206,"&lt;="&amp;Planning!B4,Export!$T56:$T10206,"Alert")</f>
        <v>0</v>
      </c>
      <c r="C11" s="7">
        <f>SUMIFS(Export!$P56:$P10206,Export!$J56:$J10206,Planning!$A1,Export!$X56:$X10206,Planning!C4,Export!$T56:$T10206,"Alert")</f>
        <v>0</v>
      </c>
      <c r="D11" s="7">
        <f>SUMIFS(Export!$P56:$P10206,Export!$J56:$J10206,Planning!$A1,Export!$X56:$X10206,Planning!D4,Export!$T56:$T10206,"Alert")</f>
        <v>0</v>
      </c>
      <c r="E11" s="7">
        <f>SUMIFS(Export!$P56:$P10206,Export!$J56:$J10206,Planning!$A1,Export!$X56:$X10206,Planning!E4,Export!$T56:$T10206,"Alert")</f>
        <v>0</v>
      </c>
      <c r="F11" s="7">
        <f>SUMIFS(Export!$P56:$P10206,Export!$J56:$J10206,Planning!$A1,Export!$X56:$X10206,Planning!F4,Export!$T56:$T10206,"Alert")</f>
        <v>0</v>
      </c>
      <c r="G11" s="7">
        <f>SUMIFS(Export!$P56:$P10206,Export!$J56:$J10206,Planning!$A1,Export!$X56:$X10206,Planning!G4,Export!$T56:$T10206,"Alert")</f>
        <v>0</v>
      </c>
      <c r="H11" s="10">
        <f>SUMIFS(Export!$P56:$P10206,Export!$J56:$J10206,Planning!$A1,Export!$X56:$X10206,Planning!H4,Export!$T56:$T10206,"Alert")</f>
        <v>0</v>
      </c>
      <c r="I11" s="13">
        <f>SUMIFS(Export!$P56:$P10206,Export!$J56:$J10206,Planning!$A1,Export!$X56:$X10206,Planning!I4,Export!$T56:$T10206,"Alert")</f>
        <v>0</v>
      </c>
      <c r="J11" s="7">
        <f>SUMIFS(Export!$P56:$P10206,Export!$J56:$J10206,Planning!$A1,Export!$X56:$X10206,Planning!J4,Export!$T56:$T10206,"Alert")</f>
        <v>0</v>
      </c>
      <c r="K11" s="7">
        <f>SUMIFS(Export!$P56:$P10206,Export!$J56:$J10206,Planning!$A1,Export!$X56:$X10206,Planning!K4,Export!$T56:$T10206,"Alert")</f>
        <v>0</v>
      </c>
      <c r="L11" s="7">
        <f>SUMIFS(Export!$P56:$P10206,Export!$J56:$J10206,Planning!$A1,Export!$X56:$X10206,Planning!L4,Export!$T56:$T10206,"Alert")</f>
        <v>0</v>
      </c>
      <c r="M11" s="7">
        <f>SUMIFS(Export!$P56:$P10206,Export!$J56:$J10206,Planning!$A1,Export!$X56:$X10206,Planning!M4,Export!$T56:$T10206,"Alert")</f>
        <v>0</v>
      </c>
      <c r="N11" s="7">
        <f>SUMIFS(Export!$P56:$P10206,Export!$J56:$J10206,Planning!$A1,Export!$X56:$X10206,Planning!N4,Export!$T56:$T10206,"Alert")</f>
        <v>0</v>
      </c>
      <c r="O11" s="10">
        <f>SUMIFS(Export!$P56:$P10206,Export!$J56:$J10206,Planning!$A1,Export!$X56:$X10206,Planning!O4,Export!$T56:$T10206,"Alert")</f>
        <v>0</v>
      </c>
      <c r="P11" s="13">
        <f>SUMIFS(Export!$P56:$P10206,Export!$J56:$J10206,Planning!$A1,Export!$X56:$X10206,Planning!P4,Export!$T56:$T10206,"Alert")</f>
        <v>0</v>
      </c>
      <c r="Q11" s="7">
        <f>SUMIFS(Export!$P56:$P10206,Export!$J56:$J10206,Planning!$A1,Export!$X56:$X10206,Planning!Q4,Export!$T56:$T10206,"Alert")</f>
        <v>0</v>
      </c>
      <c r="R11" s="7">
        <f>SUMIFS(Export!$P56:$P10206,Export!$J56:$J10206,Planning!$A1,Export!$X56:$X10206,Planning!R4,Export!$T56:$T10206,"Alert")</f>
        <v>0</v>
      </c>
      <c r="S11" s="7">
        <f>SUMIFS(Export!$P56:$P10206,Export!$J56:$J10206,Planning!$A1,Export!$X56:$X10206,Planning!S4,Export!$T56:$T10206,"Alert")</f>
        <v>0</v>
      </c>
      <c r="T11" s="7">
        <f>SUMIFS(Export!$P56:$P10206,Export!$J56:$J10206,Planning!$A1,Export!$X56:$X10206,Planning!T4,Export!$T56:$T10206,"Alert")</f>
        <v>0</v>
      </c>
      <c r="U11" s="7">
        <f>SUMIFS(Export!$P56:$P10206,Export!$J56:$J10206,Planning!$A1,Export!$X56:$X10206,Planning!U4,Export!$T56:$T10206,"Alert")</f>
        <v>0</v>
      </c>
      <c r="V11" s="10">
        <f>SUMIFS(Export!$P56:$P10206,Export!$J56:$J10206,Planning!$A1,Export!$X56:$X10206,Planning!V4,Export!$T56:$T10206,"Alert")</f>
        <v>0</v>
      </c>
      <c r="W11" s="13">
        <f>SUMIFS(Export!$P56:$P10206,Export!$J56:$J10206,Planning!$A1,Export!$X56:$X10206,Planning!W4,Export!$T56:$T10206,"Alert")</f>
        <v>0</v>
      </c>
      <c r="X11" s="7">
        <f>SUMIFS(Export!$P56:$P10206,Export!$J56:$J10206,Planning!$A1,Export!$X56:$X10206,Planning!X4,Export!$T56:$T10206,"Alert")</f>
        <v>0</v>
      </c>
      <c r="Y11" s="7">
        <f>SUMIFS(Export!$P56:$P10206,Export!$J56:$J10206,Planning!$A1,Export!$X56:$X10206,Planning!Y4,Export!$T56:$T10206,"Alert")</f>
        <v>0</v>
      </c>
      <c r="Z11" s="7">
        <f>SUMIFS(Export!$P56:$P10206,Export!$J56:$J10206,Planning!$A1,Export!$X56:$X10206,Planning!Z4,Export!$T56:$T10206,"Alert")</f>
        <v>0</v>
      </c>
      <c r="AA11" s="7">
        <f>SUMIFS(Export!$P56:$P10206,Export!$J56:$J10206,Planning!$A1,Export!$X56:$X10206,Planning!AA4,Export!$T56:$T10206,"Alert")</f>
        <v>0</v>
      </c>
      <c r="AB11" s="7">
        <f>SUMIFS(Export!$P56:$P10206,Export!$J56:$J10206,Planning!$A1,Export!$X56:$X10206,Planning!AB4,Export!$T56:$T10206,"Alert")</f>
        <v>0</v>
      </c>
      <c r="AC11" s="10">
        <f>SUMIFS(Export!$P56:$P10206,Export!$J56:$J10206,Planning!$A1,Export!$X56:$X10206,Planning!AC4,Export!$T56:$T10206,"Alert")</f>
        <v>0</v>
      </c>
      <c r="AD11" s="13">
        <f>SUMIFS(Export!$P56:$P10206,Export!$J56:$J10206,Planning!$A1,Export!$X56:$X10206,Planning!AD4,Export!$T56:$T10206,"Alert")</f>
        <v>0</v>
      </c>
      <c r="AE11" s="7">
        <f>SUMIFS(Export!$P56:$P10206,Export!$J56:$J10206,Planning!$A1,Export!$X56:$X10206,Planning!AE4,Export!$T56:$T10206,"Alert")</f>
        <v>0</v>
      </c>
      <c r="AF11" s="7">
        <f>SUMIFS(Export!$P56:$P10206,Export!$J56:$J10206,Planning!$A1,Export!$X56:$X10206,Planning!AF4,Export!$T56:$T10206,"Alert")</f>
        <v>0</v>
      </c>
      <c r="AG11" s="7">
        <f>SUMIFS(Export!$P56:$P10206,Export!$J56:$J10206,Planning!$A1,Export!$X56:$X10206,Planning!AG4,Export!$T56:$T10206,"Alert")</f>
        <v>0</v>
      </c>
      <c r="AH11" s="7">
        <f>SUMIFS(Export!$P56:$P10206,Export!$J56:$J10206,Planning!$A1,Export!$X56:$X10206,Planning!AH4,Export!$T56:$T10206,"Alert")</f>
        <v>0</v>
      </c>
      <c r="AI11" s="7">
        <f>SUMIFS(Export!$P56:$P10206,Export!$J56:$J10206,Planning!$A1,Export!$X56:$X10206,Planning!AI4,Export!$T56:$T10206,"Alert")</f>
        <v>0</v>
      </c>
      <c r="AJ11" s="10">
        <f>SUMIFS(Export!$P56:$P10206,Export!$J56:$J10206,Planning!$A1,Export!$X56:$X10206,Planning!AJ4,Export!$T56:$T10206,"Alert")</f>
        <v>0</v>
      </c>
      <c r="AK11" s="13">
        <f>SUMIFS(Export!$P56:$P10206,Export!$J56:$J10206,Planning!$A1,Export!$X56:$X10206,Planning!AK4,Export!$T56:$T10206,"Alert")</f>
        <v>0</v>
      </c>
      <c r="AL11" s="7">
        <f>SUMIFS(Export!$P56:$P10206,Export!$J56:$J10206,Planning!$A1,Export!$X56:$X10206,Planning!AL4,Export!$T56:$T10206,"Alert")</f>
        <v>0</v>
      </c>
      <c r="AM11" s="7">
        <f>SUMIFS(Export!$P56:$P10206,Export!$J56:$J10206,Planning!$A1,Export!$X56:$X10206,Planning!AM4,Export!$T56:$T10206,"Alert")</f>
        <v>0</v>
      </c>
      <c r="AN11" s="7">
        <f>SUMIFS(Export!$P56:$P10206,Export!$J56:$J10206,Planning!$A1,Export!$X56:$X10206,Planning!AN4,Export!$T56:$T10206,"Alert")</f>
        <v>0</v>
      </c>
      <c r="AO11" s="7">
        <f>SUMIFS(Export!$P56:$P10206,Export!$J56:$J10206,Planning!$A1,Export!$X56:$X10206,Planning!AO4,Export!$T56:$T10206,"Alert")</f>
        <v>0</v>
      </c>
      <c r="AP11" s="7">
        <f>SUMIFS(Export!$P56:$P10206,Export!$J56:$J10206,Planning!$A1,Export!$X56:$X10206,Planning!AP4,Export!$T56:$T10206,"Alert")</f>
        <v>0</v>
      </c>
      <c r="AQ11" s="10">
        <f>SUMIFS(Export!$P56:$P10206,Export!$J56:$J10206,Planning!$A1,Export!$X56:$X10206,Planning!AQ4,Export!$T56:$T10206,"Alert")</f>
        <v>0</v>
      </c>
      <c r="AR11" s="13">
        <f>SUMIFS(Export!$P56:$P10206,Export!$J56:$J10206,Planning!$A1,Export!$X56:$X10206,Planning!AR4,Export!$T56:$T10206,"Alert")</f>
        <v>0</v>
      </c>
      <c r="AS11" s="7">
        <f>SUMIFS(Export!$P56:$P10206,Export!$J56:$J10206,Planning!$A1,Export!$X56:$X10206,Planning!AS4,Export!$T56:$T10206,"Alert")</f>
        <v>0</v>
      </c>
      <c r="AT11" s="7">
        <f>SUMIFS(Export!$P56:$P10206,Export!$J56:$J10206,Planning!$A1,Export!$X56:$X10206,Planning!AT4,Export!$T56:$T10206,"Alert")</f>
        <v>0</v>
      </c>
      <c r="AU11" s="7">
        <f>SUMIFS(Export!$P56:$P10206,Export!$J56:$J10206,Planning!$A1,Export!$X56:$X10206,Planning!AU4,Export!$T56:$T10206,"Alert")</f>
        <v>0</v>
      </c>
      <c r="AV11" s="7">
        <f>SUMIFS(Export!$P56:$P10206,Export!$J56:$J10206,Planning!$A1,Export!$X56:$X10206,Planning!AV4,Export!$T56:$T10206,"Alert")</f>
        <v>0</v>
      </c>
      <c r="AW11" s="7">
        <f>SUMIFS(Export!$P56:$P10206,Export!$J56:$J10206,Planning!$A1,Export!$X56:$X10206,Planning!AW4,Export!$T56:$T10206,"Alert")</f>
        <v>0</v>
      </c>
      <c r="AX11" s="10">
        <f>SUMIFS(Export!$P56:$P10206,Export!$J56:$J10206,Planning!$A1,Export!$X56:$X10206,Planning!AX4,Export!$T56:$T10206,"Alert")</f>
        <v>0</v>
      </c>
      <c r="AY11" s="13">
        <f>SUMIFS(Export!$P56:$P10206,Export!$J56:$J10206,Planning!$A1,Export!$X56:$X10206,Planning!AY4,Export!$T56:$T10206,"Alert")</f>
        <v>0</v>
      </c>
      <c r="AZ11" s="7">
        <f>SUMIFS(Export!$P56:$P10206,Export!$J56:$J10206,Planning!$A1,Export!$X56:$X10206,Planning!AZ4,Export!$T56:$T10206,"Alert")</f>
        <v>0</v>
      </c>
      <c r="BA11" s="7">
        <f>SUMIFS(Export!$P56:$P10206,Export!$J56:$J10206,Planning!$A1,Export!$X56:$X10206,Planning!BA4,Export!$T56:$T10206,"Alert")</f>
        <v>0</v>
      </c>
      <c r="BB11" s="7">
        <f>SUMIFS(Export!$P56:$P10206,Export!$J56:$J10206,Planning!$A1,Export!$X56:$X10206,Planning!BB4,Export!$T56:$T10206,"Alert")</f>
        <v>0</v>
      </c>
      <c r="BC11" s="7">
        <f>SUMIFS(Export!$P56:$P10206,Export!$J56:$J10206,Planning!$A1,Export!$X56:$X10206,Planning!BC4,Export!$T56:$T10206,"Alert")</f>
        <v>0</v>
      </c>
      <c r="BD11" s="7">
        <f>SUMIFS(Export!$P56:$P10206,Export!$J56:$J10206,Planning!$A1,Export!$X56:$X10206,Planning!BD4,Export!$T56:$T10206,"Alert")</f>
        <v>0</v>
      </c>
      <c r="BE11" s="10">
        <f>SUMIFS(Export!$P56:$P10206,Export!$J56:$J10206,Planning!$A1,Export!$X56:$X10206,Planning!BE4,Export!$T56:$T10206,"Alert")</f>
        <v>0</v>
      </c>
      <c r="BF11" s="13">
        <f>SUMIFS(Export!$P56:$P10206,Export!$J56:$J10206,Planning!$A1,Export!$X56:$X10206,Planning!BF4,Export!$T56:$T10206,"Alert")</f>
        <v>0</v>
      </c>
      <c r="BG11" s="7">
        <f>SUMIFS(Export!$P56:$P10206,Export!$J56:$J10206,Planning!$A1,Export!$X56:$X10206,Planning!BG4,Export!$T56:$T10206,"Alert")</f>
        <v>0</v>
      </c>
      <c r="BH11" s="7">
        <f>SUMIFS(Export!$P56:$P10206,Export!$J56:$J10206,Planning!$A1,Export!$X56:$X10206,Planning!BH4,Export!$T56:$T10206,"Alert")</f>
        <v>0</v>
      </c>
      <c r="BI11" s="7">
        <f>SUMIFS(Export!$P56:$P10206,Export!$J56:$J10206,Planning!$A1,Export!$X56:$X10206,Planning!BI4,Export!$T56:$T10206,"Alert")</f>
        <v>0</v>
      </c>
      <c r="BJ11" s="7">
        <f>SUMIFS(Export!$P56:$P10206,Export!$J56:$J10206,Planning!$A1,Export!$X56:$X10206,Planning!BJ4,Export!$T56:$T10206,"Alert")</f>
        <v>0</v>
      </c>
      <c r="BK11" s="7">
        <f>SUMIFS(Export!$P56:$P10206,Export!$J56:$J10206,Planning!$A1,Export!$X56:$X10206,Planning!BK4,Export!$T56:$T10206,"Alert")</f>
        <v>0</v>
      </c>
      <c r="BL11" s="10">
        <f>SUMIFS(Export!$P56:$P10206,Export!$J56:$J10206,Planning!$A1,Export!$X56:$X10206,Planning!BL4,Export!$T56:$T10206,"Alert")</f>
        <v>0</v>
      </c>
      <c r="BM11" s="13">
        <f>SUMIFS(Export!$P56:$P10206,Export!$J56:$J10206,Planning!$A1,Export!$X56:$X10206,Planning!BM4,Export!$T56:$T10206,"Alert")</f>
        <v>0</v>
      </c>
      <c r="BN11" s="7">
        <f>SUMIFS(Export!$P56:$P10206,Export!$J56:$J10206,Planning!$A1,Export!$X56:$X10206,Planning!BN4,Export!$T56:$T10206,"Alert")</f>
        <v>0</v>
      </c>
      <c r="BO11" s="7">
        <f>SUMIFS(Export!$P56:$P10206,Export!$J56:$J10206,Planning!$A1,Export!$X56:$X10206,Planning!BO4,Export!$T56:$T10206,"Alert")</f>
        <v>0</v>
      </c>
      <c r="BP11" s="7">
        <f>SUMIFS(Export!$P56:$P10206,Export!$J56:$J10206,Planning!$A1,Export!$X56:$X10206,Planning!BP4,Export!$T56:$T10206,"Alert")</f>
        <v>0</v>
      </c>
      <c r="BQ11" s="7">
        <f>SUMIFS(Export!$P56:$P10206,Export!$J56:$J10206,Planning!$A1,Export!$X56:$X10206,Planning!BQ4,Export!$T56:$T10206,"Alert")</f>
        <v>0</v>
      </c>
      <c r="BR11" s="7">
        <f>SUMIFS(Export!$P56:$P10206,Export!$J56:$J10206,Planning!$A1,Export!$X56:$X10206,Planning!BR4,Export!$T56:$T10206,"Alert")</f>
        <v>0</v>
      </c>
      <c r="BS11" s="10">
        <f>SUMIFS(Export!$P56:$P10206,Export!$J56:$J10206,Planning!$A1,Export!$X56:$X10206,Planning!BS4,Export!$T56:$T10206,"Alert")</f>
        <v>0</v>
      </c>
      <c r="BT11" s="13">
        <f>SUMIFS(Export!$P56:$P10206,Export!$J56:$J10206,Planning!$A1,Export!$X56:$X10206,Planning!BT4,Export!$T56:$T10206,"Alert")</f>
        <v>0</v>
      </c>
      <c r="BU11" s="7">
        <f>SUMIFS(Export!$P56:$P10206,Export!$J56:$J10206,Planning!$A1,Export!$X56:$X10206,Planning!BU4,Export!$T56:$T10206,"Alert")</f>
        <v>0</v>
      </c>
      <c r="BV11" s="7">
        <f>SUMIFS(Export!$P56:$P10206,Export!$J56:$J10206,Planning!$A1,Export!$X56:$X10206,Planning!BV4,Export!$T56:$T10206,"Alert")</f>
        <v>0</v>
      </c>
      <c r="BW11" s="7">
        <f>SUMIFS(Export!$P56:$P10206,Export!$J56:$J10206,Planning!$A1,Export!$X56:$X10206,Planning!BW4,Export!$T56:$T10206,"Alert")</f>
        <v>0</v>
      </c>
      <c r="BX11" s="7">
        <f>SUMIFS(Export!$P56:$P10206,Export!$J56:$J10206,Planning!$A1,Export!$X56:$X10206,Planning!BX4,Export!$T56:$T10206,"Alert")</f>
        <v>0</v>
      </c>
      <c r="BY11" s="7">
        <f>SUMIFS(Export!$P56:$P10206,Export!$J56:$J10206,Planning!$A1,Export!$X56:$X10206,Planning!BY4,Export!$T56:$T10206,"Alert")</f>
        <v>0</v>
      </c>
      <c r="BZ11" s="10">
        <f>SUMIFS(Export!$P56:$P10206,Export!$J56:$J10206,Planning!$A1,Export!$X56:$X10206,Planning!BZ4,Export!$T56:$T10206,"Alert")</f>
        <v>0</v>
      </c>
      <c r="CA11" s="13">
        <f>SUMIFS(Export!$P56:$P10206,Export!$J56:$J10206,Planning!$A1,Export!$X56:$X10206,Planning!CA4,Export!$T56:$T10206,"Alert")</f>
        <v>0</v>
      </c>
      <c r="CB11" s="7">
        <f>SUMIFS(Export!$P56:$P10206,Export!$J56:$J10206,Planning!$A1,Export!$X56:$X10206,Planning!CB4,Export!$T56:$T10206,"Alert")</f>
        <v>0</v>
      </c>
      <c r="CC11" s="7">
        <f>SUMIFS(Export!$P56:$P10206,Export!$J56:$J10206,Planning!$A1,Export!$X56:$X10206,Planning!CC4,Export!$T56:$T10206,"Alert")</f>
        <v>0</v>
      </c>
      <c r="CD11" s="7">
        <f>SUMIFS(Export!$P56:$P10206,Export!$J56:$J10206,Planning!$A1,Export!$X56:$X10206,Planning!CD4,Export!$T56:$T10206,"Alert")</f>
        <v>0</v>
      </c>
      <c r="CE11" s="7">
        <f>SUMIFS(Export!$P56:$P10206,Export!$J56:$J10206,Planning!$A1,Export!$X56:$X10206,Planning!CE4,Export!$T56:$T10206,"Alert")</f>
        <v>0</v>
      </c>
      <c r="CF11" s="7">
        <f>SUMIFS(Export!$P56:$P10206,Export!$J56:$J10206,Planning!$A1,Export!$X56:$X10206,Planning!CF4,Export!$T56:$T10206,"Alert")</f>
        <v>0</v>
      </c>
      <c r="CG11" s="10">
        <f>SUMIFS(Export!$P56:$P10206,Export!$J56:$J10206,Planning!$A1,Export!$X56:$X10206,Planning!CG4,Export!$T56:$T10206,"Alert")</f>
        <v>0</v>
      </c>
      <c r="CH11" s="13">
        <f>SUMIFS(Export!$P56:$P10206,Export!$J56:$J10206,Planning!$A1,Export!$X56:$X10206,Planning!CH4,Export!$T56:$T10206,"Alert")</f>
        <v>0</v>
      </c>
      <c r="CI11" s="7">
        <f>SUMIFS(Export!$P56:$P10206,Export!$J56:$J10206,Planning!$A1,Export!$X56:$X10206,Planning!CI4,Export!$T56:$T10206,"Alert")</f>
        <v>0</v>
      </c>
      <c r="CJ11" s="7">
        <f>SUMIFS(Export!$P56:$P10206,Export!$J56:$J10206,Planning!$A1,Export!$X56:$X10206,Planning!CJ4,Export!$T56:$T10206,"Alert")</f>
        <v>0</v>
      </c>
      <c r="CK11" s="7">
        <f>SUMIFS(Export!$P56:$P10206,Export!$J56:$J10206,Planning!$A1,Export!$X56:$X10206,Planning!CK4,Export!$T56:$T10206,"Alert")</f>
        <v>0</v>
      </c>
      <c r="CL11" s="7">
        <f>SUMIFS(Export!$P56:$P10206,Export!$J56:$J10206,Planning!$A1,Export!$X56:$X10206,Planning!CL4,Export!$T56:$T10206,"Alert")</f>
        <v>0</v>
      </c>
      <c r="CM11" s="7">
        <f>SUMIFS(Export!$P56:$P10206,Export!$J56:$J10206,Planning!$A1,Export!$X56:$X10206,Planning!CM4,Export!$T56:$T10206,"Alert")</f>
        <v>0</v>
      </c>
      <c r="CN11" s="10">
        <f>SUMIFS(Export!$P56:$P10206,Export!$J56:$J10206,Planning!$A1,Export!$X56:$X10206,Planning!CN4,Export!$T56:$T10206,"Alert")</f>
        <v>0</v>
      </c>
      <c r="CO11" s="13">
        <f>SUMIFS(Export!$P56:$P10206,Export!$J56:$J10206,Planning!$A1,Export!$X56:$X10206,Planning!CO4,Export!$T56:$T10206,"Alert")</f>
        <v>0</v>
      </c>
      <c r="CP11" s="7">
        <f>SUMIFS(Export!$P56:$P10206,Export!$J56:$J10206,Planning!$A1,Export!$X56:$X10206,Planning!CP4,Export!$T56:$T10206,"Alert")</f>
        <v>0</v>
      </c>
      <c r="CQ11" s="7">
        <f>SUMIFS(Export!$P56:$P10206,Export!$J56:$J10206,Planning!$A1,Export!$X56:$X10206,Planning!CQ4,Export!$T56:$T10206,"Alert")</f>
        <v>0</v>
      </c>
      <c r="CR11" s="7">
        <f>SUMIFS(Export!$P56:$P10206,Export!$J56:$J10206,Planning!$A1,Export!$X56:$X10206,Planning!CR4,Export!$T56:$T10206,"Alert")</f>
        <v>0</v>
      </c>
      <c r="CS11" s="7">
        <f>SUMIFS(Export!$P56:$P10206,Export!$J56:$J10206,Planning!$A1,Export!$X56:$X10206,Planning!CS4,Export!$T56:$T10206,"Alert")</f>
        <v>0</v>
      </c>
      <c r="CT11" s="7">
        <f>SUMIFS(Export!$P56:$P10206,Export!$J56:$J10206,Planning!$A1,Export!$X56:$X10206,Planning!CT4,Export!$T56:$T10206,"Alert")</f>
        <v>0</v>
      </c>
      <c r="CU11" s="10">
        <f>SUMIFS(Export!$P56:$P10206,Export!$J56:$J10206,Planning!$A1,Export!$X56:$X10206,Planning!CU4,Export!$T56:$T10206,"Alert")</f>
        <v>0</v>
      </c>
      <c r="CV11" s="13">
        <f>SUMIFS(Export!$P56:$P10206,Export!$J56:$J10206,Planning!$A1,Export!$X56:$X10206,Planning!CV4,Export!$T56:$T10206,"Alert")</f>
        <v>0</v>
      </c>
      <c r="CW11" s="7">
        <f>SUMIFS(Export!$P56:$P10206,Export!$J56:$J10206,Planning!$A1,Export!$X56:$X10206,Planning!CW4,Export!$T56:$T10206,"Alert")</f>
        <v>0</v>
      </c>
      <c r="CX11" s="7">
        <f>SUMIFS(Export!$P56:$P10206,Export!$J56:$J10206,Planning!$A1,Export!$X56:$X10206,Planning!CX4,Export!$T56:$T10206,"Alert")</f>
        <v>0</v>
      </c>
      <c r="CY11" s="7">
        <f>SUMIFS(Export!$P56:$P10206,Export!$J56:$J10206,Planning!$A1,Export!$X56:$X10206,Planning!CY4,Export!$T56:$T10206,"Alert")</f>
        <v>0</v>
      </c>
      <c r="CZ11" s="7">
        <f>SUMIFS(Export!$P56:$P10206,Export!$J56:$J10206,Planning!$A1,Export!$X56:$X10206,Planning!CZ4,Export!$T56:$T10206,"Alert")</f>
        <v>0</v>
      </c>
      <c r="DA11" s="7">
        <f>SUMIFS(Export!$P56:$P10206,Export!$J56:$J10206,Planning!$A1,Export!$X56:$X10206,Planning!DA4,Export!$T56:$T10206,"Alert")</f>
        <v>0</v>
      </c>
      <c r="DB11" s="10">
        <f>SUMIFS(Export!$P56:$P10206,Export!$J56:$J10206,Planning!$A1,Export!$X56:$X10206,Planning!DB4,Export!$T56:$T10206,"Alert")</f>
        <v>0</v>
      </c>
      <c r="DC11" s="13">
        <f>SUMIFS(Export!$P56:$P10206,Export!$J56:$J10206,Planning!$A1,Export!$X56:$X10206,Planning!DC4,Export!$T56:$T10206,"Alert")</f>
        <v>0</v>
      </c>
      <c r="DD11" s="7">
        <f>SUMIFS(Export!$P56:$P10206,Export!$J56:$J10206,Planning!$A1,Export!$X56:$X10206,Planning!DD4,Export!$T56:$T10206,"Alert")</f>
        <v>0</v>
      </c>
      <c r="DE11" s="7">
        <f>SUMIFS(Export!$P56:$P10206,Export!$J56:$J10206,Planning!$A1,Export!$X56:$X10206,Planning!DE4,Export!$T56:$T10206,"Alert")</f>
        <v>0</v>
      </c>
      <c r="DF11" s="7">
        <f>SUMIFS(Export!$P56:$P10206,Export!$J56:$J10206,Planning!$A1,Export!$X56:$X10206,Planning!DF4,Export!$T56:$T10206,"Alert")</f>
        <v>0</v>
      </c>
      <c r="DG11" s="7">
        <f>SUMIFS(Export!$P56:$P10206,Export!$J56:$J10206,Planning!$A1,Export!$X56:$X10206,Planning!DG4,Export!$T56:$T10206,"Alert")</f>
        <v>0</v>
      </c>
      <c r="DH11" s="7">
        <f>SUMIFS(Export!$P56:$P10206,Export!$J56:$J10206,Planning!$A1,Export!$X56:$X10206,Planning!DH4,Export!$T56:$T10206,"Alert")</f>
        <v>0</v>
      </c>
      <c r="DI11" s="10">
        <f>SUMIFS(Export!$P56:$P10206,Export!$J56:$J10206,Planning!$A1,Export!$X56:$X10206,Planning!DI4,Export!$T56:$T10206,"Alert")</f>
        <v>0</v>
      </c>
      <c r="DJ11" s="13">
        <f>SUMIFS(Export!$P56:$P10206,Export!$J56:$J10206,Planning!$A1,Export!$X56:$X10206,Planning!DJ4,Export!$T56:$T10206,"Alert")</f>
        <v>0</v>
      </c>
      <c r="DK11" s="7">
        <f>SUMIFS(Export!$P56:$P10206,Export!$J56:$J10206,Planning!$A1,Export!$X56:$X10206,Planning!DK4,Export!$T56:$T10206,"Alert")</f>
        <v>0</v>
      </c>
      <c r="DL11" s="7">
        <f>SUMIFS(Export!$P56:$P10206,Export!$J56:$J10206,Planning!$A1,Export!$X56:$X10206,Planning!DL4,Export!$T56:$T10206,"Alert")</f>
        <v>0</v>
      </c>
      <c r="DM11" s="7">
        <f>SUMIFS(Export!$P56:$P10206,Export!$J56:$J10206,Planning!$A1,Export!$X56:$X10206,Planning!DM4,Export!$T56:$T10206,"Alert")</f>
        <v>0</v>
      </c>
      <c r="DN11" s="7">
        <f>SUMIFS(Export!$P56:$P10206,Export!$J56:$J10206,Planning!$A1,Export!$X56:$X10206,Planning!DN4,Export!$T56:$T10206,"Alert")</f>
        <v>0</v>
      </c>
      <c r="DO11" s="7">
        <f>SUMIFS(Export!$P56:$P10206,Export!$J56:$J10206,Planning!$A1,Export!$X56:$X10206,Planning!DO4,Export!$T56:$T10206,"Alert")</f>
        <v>0</v>
      </c>
      <c r="DP11" s="10">
        <f>SUMIFS(Export!$P56:$P10206,Export!$J56:$J10206,Planning!$A1,Export!$X56:$X10206,Planning!DP4,Export!$T56:$T10206,"Alert")</f>
        <v>0</v>
      </c>
      <c r="DQ11" s="13">
        <f>SUMIFS(Export!$P56:$P10206,Export!$J56:$J10206,Planning!$A1,Export!$X56:$X10206,Planning!DQ4,Export!$T56:$T10206,"Alert")</f>
        <v>0</v>
      </c>
      <c r="DR11" s="7">
        <f>SUMIFS(Export!$P56:$P10206,Export!$J56:$J10206,Planning!$A1,Export!$X56:$X10206,Planning!DR4,Export!$T56:$T10206,"Alert")</f>
        <v>0</v>
      </c>
      <c r="DS11" s="7">
        <f>SUMIFS(Export!$P56:$P10206,Export!$J56:$J10206,Planning!$A1,Export!$X56:$X10206,Planning!DS4,Export!$T56:$T10206,"Alert")</f>
        <v>0</v>
      </c>
      <c r="DT11" s="7">
        <f>SUMIFS(Export!$P56:$P10206,Export!$J56:$J10206,Planning!$A1,Export!$X56:$X10206,Planning!DT4,Export!$T56:$T10206,"Alert")</f>
        <v>0</v>
      </c>
      <c r="DU11" s="7">
        <f>SUMIFS(Export!$P56:$P10206,Export!$J56:$J10206,Planning!$A1,Export!$X56:$X10206,Planning!DU4,Export!$T56:$T10206,"Alert")</f>
        <v>0</v>
      </c>
      <c r="DV11" s="7">
        <f>SUMIFS(Export!$P56:$P10206,Export!$J56:$J10206,Planning!$A1,Export!$X56:$X10206,Planning!DV4,Export!$T56:$T10206,"Alert")</f>
        <v>0</v>
      </c>
      <c r="DW11" s="10">
        <f>SUMIFS(Export!$P56:$P10206,Export!$J56:$J10206,Planning!$A1,Export!$X56:$X10206,Planning!DW4,Export!$T56:$T10206,"Alert")</f>
        <v>0</v>
      </c>
    </row>
    <row r="12" spans="1:127" x14ac:dyDescent="0.25">
      <c r="A12" t="s">
        <v>159</v>
      </c>
      <c r="B12" s="37">
        <f t="shared" ref="B12:Q12" si="38">IFERROR(B11/B5,0)</f>
        <v>0</v>
      </c>
      <c r="C12" s="36">
        <f t="shared" si="38"/>
        <v>0</v>
      </c>
      <c r="D12" s="36">
        <f t="shared" si="38"/>
        <v>0</v>
      </c>
      <c r="E12" s="36">
        <f t="shared" si="38"/>
        <v>0</v>
      </c>
      <c r="F12" s="36">
        <f t="shared" si="38"/>
        <v>0</v>
      </c>
      <c r="G12" s="36">
        <f t="shared" si="38"/>
        <v>0</v>
      </c>
      <c r="H12" s="38">
        <f t="shared" si="38"/>
        <v>0</v>
      </c>
      <c r="I12" s="37">
        <f t="shared" si="38"/>
        <v>0</v>
      </c>
      <c r="J12" s="36">
        <f t="shared" si="38"/>
        <v>0</v>
      </c>
      <c r="K12" s="36">
        <f t="shared" si="38"/>
        <v>0</v>
      </c>
      <c r="L12" s="36">
        <f t="shared" si="38"/>
        <v>0</v>
      </c>
      <c r="M12" s="36">
        <f t="shared" si="38"/>
        <v>0</v>
      </c>
      <c r="N12" s="36">
        <f t="shared" si="38"/>
        <v>0</v>
      </c>
      <c r="O12" s="38">
        <f t="shared" si="38"/>
        <v>0</v>
      </c>
      <c r="P12" s="37">
        <f t="shared" si="38"/>
        <v>0</v>
      </c>
      <c r="Q12" s="36">
        <f t="shared" si="38"/>
        <v>0</v>
      </c>
      <c r="R12" s="36">
        <f t="shared" ref="R12" si="39">IFERROR(R11/R5,0)</f>
        <v>0</v>
      </c>
      <c r="S12" s="36">
        <f t="shared" ref="S12" si="40">IFERROR(S11/S5,0)</f>
        <v>0</v>
      </c>
      <c r="T12" s="36">
        <f t="shared" ref="T12" si="41">IFERROR(T11/T5,0)</f>
        <v>0</v>
      </c>
      <c r="U12" s="36">
        <f t="shared" ref="U12" si="42">IFERROR(U11/U5,0)</f>
        <v>0</v>
      </c>
      <c r="V12" s="38">
        <f t="shared" ref="V12" si="43">IFERROR(V11/V5,0)</f>
        <v>0</v>
      </c>
      <c r="W12" s="37">
        <f t="shared" ref="W12" si="44">IFERROR(W11/W5,0)</f>
        <v>0</v>
      </c>
      <c r="X12" s="36">
        <f t="shared" ref="X12" si="45">IFERROR(X11/X5,0)</f>
        <v>0</v>
      </c>
      <c r="Y12" s="36">
        <f t="shared" ref="Y12" si="46">IFERROR(Y11/Y5,0)</f>
        <v>0</v>
      </c>
      <c r="Z12" s="36">
        <f t="shared" ref="Z12" si="47">IFERROR(Z11/Z5,0)</f>
        <v>0</v>
      </c>
      <c r="AA12" s="36">
        <f t="shared" ref="AA12" si="48">IFERROR(AA11/AA5,0)</f>
        <v>0</v>
      </c>
      <c r="AB12" s="36">
        <f t="shared" ref="AB12" si="49">IFERROR(AB11/AB5,0)</f>
        <v>0</v>
      </c>
      <c r="AC12" s="38">
        <f t="shared" ref="AC12" si="50">IFERROR(AC11/AC5,0)</f>
        <v>0</v>
      </c>
      <c r="AD12" s="37">
        <f t="shared" ref="AD12" si="51">IFERROR(AD11/AD5,0)</f>
        <v>0</v>
      </c>
      <c r="AE12" s="36">
        <f t="shared" ref="AE12" si="52">IFERROR(AE11/AE5,0)</f>
        <v>0</v>
      </c>
      <c r="AF12" s="36">
        <f t="shared" ref="AF12" si="53">IFERROR(AF11/AF5,0)</f>
        <v>0</v>
      </c>
      <c r="AG12" s="36">
        <f t="shared" ref="AG12" si="54">IFERROR(AG11/AG5,0)</f>
        <v>0</v>
      </c>
      <c r="AH12" s="36">
        <f t="shared" ref="AH12" si="55">IFERROR(AH11/AH5,0)</f>
        <v>0</v>
      </c>
      <c r="AI12" s="36">
        <f t="shared" ref="AI12" si="56">IFERROR(AI11/AI5,0)</f>
        <v>0</v>
      </c>
      <c r="AJ12" s="38">
        <f t="shared" ref="AJ12" si="57">IFERROR(AJ11/AJ5,0)</f>
        <v>0</v>
      </c>
      <c r="AK12" s="37">
        <f t="shared" ref="AK12" si="58">IFERROR(AK11/AK5,0)</f>
        <v>0</v>
      </c>
      <c r="AL12" s="36">
        <f t="shared" ref="AL12" si="59">IFERROR(AL11/AL5,0)</f>
        <v>0</v>
      </c>
      <c r="AM12" s="36">
        <f t="shared" ref="AM12" si="60">IFERROR(AM11/AM5,0)</f>
        <v>0</v>
      </c>
      <c r="AN12" s="36">
        <f t="shared" ref="AN12" si="61">IFERROR(AN11/AN5,0)</f>
        <v>0</v>
      </c>
      <c r="AO12" s="36">
        <f t="shared" ref="AO12" si="62">IFERROR(AO11/AO5,0)</f>
        <v>0</v>
      </c>
      <c r="AP12" s="36">
        <f t="shared" ref="AP12" si="63">IFERROR(AP11/AP5,0)</f>
        <v>0</v>
      </c>
      <c r="AQ12" s="38">
        <f t="shared" ref="AQ12" si="64">IFERROR(AQ11/AQ5,0)</f>
        <v>0</v>
      </c>
      <c r="AR12" s="37">
        <f t="shared" ref="AR12" si="65">IFERROR(AR11/AR5,0)</f>
        <v>0</v>
      </c>
      <c r="AS12" s="36">
        <f t="shared" ref="AS12" si="66">IFERROR(AS11/AS5,0)</f>
        <v>0</v>
      </c>
      <c r="AT12" s="36">
        <f t="shared" ref="AT12" si="67">IFERROR(AT11/AT5,0)</f>
        <v>0</v>
      </c>
      <c r="AU12" s="36">
        <f t="shared" ref="AU12" si="68">IFERROR(AU11/AU5,0)</f>
        <v>0</v>
      </c>
      <c r="AV12" s="36">
        <f t="shared" ref="AV12" si="69">IFERROR(AV11/AV5,0)</f>
        <v>0</v>
      </c>
      <c r="AW12" s="36">
        <f t="shared" ref="AW12" si="70">IFERROR(AW11/AW5,0)</f>
        <v>0</v>
      </c>
      <c r="AX12" s="38">
        <f t="shared" ref="AX12" si="71">IFERROR(AX11/AX5,0)</f>
        <v>0</v>
      </c>
      <c r="AY12" s="37">
        <f t="shared" ref="AY12" si="72">IFERROR(AY11/AY5,0)</f>
        <v>0</v>
      </c>
      <c r="AZ12" s="36">
        <f t="shared" ref="AZ12" si="73">IFERROR(AZ11/AZ5,0)</f>
        <v>0</v>
      </c>
      <c r="BA12" s="36">
        <f t="shared" ref="BA12" si="74">IFERROR(BA11/BA5,0)</f>
        <v>0</v>
      </c>
      <c r="BB12" s="36">
        <f t="shared" ref="BB12" si="75">IFERROR(BB11/BB5,0)</f>
        <v>0</v>
      </c>
      <c r="BC12" s="36">
        <f t="shared" ref="BC12" si="76">IFERROR(BC11/BC5,0)</f>
        <v>0</v>
      </c>
      <c r="BD12" s="36">
        <f t="shared" ref="BD12" si="77">IFERROR(BD11/BD5,0)</f>
        <v>0</v>
      </c>
      <c r="BE12" s="38">
        <f t="shared" ref="BE12" si="78">IFERROR(BE11/BE5,0)</f>
        <v>0</v>
      </c>
      <c r="BF12" s="37">
        <f t="shared" ref="BF12" si="79">IFERROR(BF11/BF5,0)</f>
        <v>0</v>
      </c>
      <c r="BG12" s="36">
        <f t="shared" ref="BG12" si="80">IFERROR(BG11/BG5,0)</f>
        <v>0</v>
      </c>
      <c r="BH12" s="36">
        <f t="shared" ref="BH12" si="81">IFERROR(BH11/BH5,0)</f>
        <v>0</v>
      </c>
      <c r="BI12" s="36">
        <f t="shared" ref="BI12" si="82">IFERROR(BI11/BI5,0)</f>
        <v>0</v>
      </c>
      <c r="BJ12" s="36">
        <f t="shared" ref="BJ12" si="83">IFERROR(BJ11/BJ5,0)</f>
        <v>0</v>
      </c>
      <c r="BK12" s="36">
        <f t="shared" ref="BK12" si="84">IFERROR(BK11/BK5,0)</f>
        <v>0</v>
      </c>
      <c r="BL12" s="38">
        <f t="shared" ref="BL12" si="85">IFERROR(BL11/BL5,0)</f>
        <v>0</v>
      </c>
      <c r="BM12" s="37">
        <f t="shared" ref="BM12" si="86">IFERROR(BM11/BM5,0)</f>
        <v>0</v>
      </c>
      <c r="BN12" s="36">
        <f t="shared" ref="BN12" si="87">IFERROR(BN11/BN5,0)</f>
        <v>0</v>
      </c>
      <c r="BO12" s="36">
        <f t="shared" ref="BO12" si="88">IFERROR(BO11/BO5,0)</f>
        <v>0</v>
      </c>
      <c r="BP12" s="36">
        <f t="shared" ref="BP12" si="89">IFERROR(BP11/BP5,0)</f>
        <v>0</v>
      </c>
      <c r="BQ12" s="36">
        <f t="shared" ref="BQ12" si="90">IFERROR(BQ11/BQ5,0)</f>
        <v>0</v>
      </c>
      <c r="BR12" s="36">
        <f t="shared" ref="BR12" si="91">IFERROR(BR11/BR5,0)</f>
        <v>0</v>
      </c>
      <c r="BS12" s="38">
        <f t="shared" ref="BS12" si="92">IFERROR(BS11/BS5,0)</f>
        <v>0</v>
      </c>
      <c r="BT12" s="37">
        <f t="shared" ref="BT12" si="93">IFERROR(BT11/BT5,0)</f>
        <v>0</v>
      </c>
      <c r="BU12" s="36">
        <f t="shared" ref="BU12" si="94">IFERROR(BU11/BU5,0)</f>
        <v>0</v>
      </c>
      <c r="BV12" s="36">
        <f t="shared" ref="BV12" si="95">IFERROR(BV11/BV5,0)</f>
        <v>0</v>
      </c>
      <c r="BW12" s="36">
        <f t="shared" ref="BW12" si="96">IFERROR(BW11/BW5,0)</f>
        <v>0</v>
      </c>
      <c r="BX12" s="36">
        <f t="shared" ref="BX12" si="97">IFERROR(BX11/BX5,0)</f>
        <v>0</v>
      </c>
      <c r="BY12" s="36">
        <f t="shared" ref="BY12" si="98">IFERROR(BY11/BY5,0)</f>
        <v>0</v>
      </c>
      <c r="BZ12" s="38">
        <f t="shared" ref="BZ12" si="99">IFERROR(BZ11/BZ5,0)</f>
        <v>0</v>
      </c>
      <c r="CA12" s="37">
        <f t="shared" ref="CA12" si="100">IFERROR(CA11/CA5,0)</f>
        <v>0</v>
      </c>
      <c r="CB12" s="36">
        <f t="shared" ref="CB12" si="101">IFERROR(CB11/CB5,0)</f>
        <v>0</v>
      </c>
      <c r="CC12" s="36">
        <f t="shared" ref="CC12" si="102">IFERROR(CC11/CC5,0)</f>
        <v>0</v>
      </c>
      <c r="CD12" s="36">
        <f t="shared" ref="CD12" si="103">IFERROR(CD11/CD5,0)</f>
        <v>0</v>
      </c>
      <c r="CE12" s="36">
        <f t="shared" ref="CE12" si="104">IFERROR(CE11/CE5,0)</f>
        <v>0</v>
      </c>
      <c r="CF12" s="36">
        <f t="shared" ref="CF12" si="105">IFERROR(CF11/CF5,0)</f>
        <v>0</v>
      </c>
      <c r="CG12" s="38">
        <f t="shared" ref="CG12" si="106">IFERROR(CG11/CG5,0)</f>
        <v>0</v>
      </c>
      <c r="CH12" s="37">
        <f t="shared" ref="CH12" si="107">IFERROR(CH11/CH5,0)</f>
        <v>0</v>
      </c>
      <c r="CI12" s="36">
        <f t="shared" ref="CI12" si="108">IFERROR(CI11/CI5,0)</f>
        <v>0</v>
      </c>
      <c r="CJ12" s="36">
        <f t="shared" ref="CJ12" si="109">IFERROR(CJ11/CJ5,0)</f>
        <v>0</v>
      </c>
      <c r="CK12" s="36">
        <f t="shared" ref="CK12" si="110">IFERROR(CK11/CK5,0)</f>
        <v>0</v>
      </c>
      <c r="CL12" s="36">
        <f t="shared" ref="CL12" si="111">IFERROR(CL11/CL5,0)</f>
        <v>0</v>
      </c>
      <c r="CM12" s="36">
        <f t="shared" ref="CM12" si="112">IFERROR(CM11/CM5,0)</f>
        <v>0</v>
      </c>
      <c r="CN12" s="38">
        <f t="shared" ref="CN12" si="113">IFERROR(CN11/CN5,0)</f>
        <v>0</v>
      </c>
      <c r="CO12" s="37">
        <f t="shared" ref="CO12" si="114">IFERROR(CO11/CO5,0)</f>
        <v>0</v>
      </c>
      <c r="CP12" s="36">
        <f t="shared" ref="CP12" si="115">IFERROR(CP11/CP5,0)</f>
        <v>0</v>
      </c>
      <c r="CQ12" s="36">
        <f t="shared" ref="CQ12" si="116">IFERROR(CQ11/CQ5,0)</f>
        <v>0</v>
      </c>
      <c r="CR12" s="36">
        <f t="shared" ref="CR12" si="117">IFERROR(CR11/CR5,0)</f>
        <v>0</v>
      </c>
      <c r="CS12" s="36">
        <f t="shared" ref="CS12" si="118">IFERROR(CS11/CS5,0)</f>
        <v>0</v>
      </c>
      <c r="CT12" s="36">
        <f t="shared" ref="CT12" si="119">IFERROR(CT11/CT5,0)</f>
        <v>0</v>
      </c>
      <c r="CU12" s="38">
        <f t="shared" ref="CU12" si="120">IFERROR(CU11/CU5,0)</f>
        <v>0</v>
      </c>
      <c r="CV12" s="37">
        <f t="shared" ref="CV12" si="121">IFERROR(CV11/CV5,0)</f>
        <v>0</v>
      </c>
      <c r="CW12" s="36">
        <f t="shared" ref="CW12" si="122">IFERROR(CW11/CW5,0)</f>
        <v>0</v>
      </c>
      <c r="CX12" s="36">
        <f t="shared" ref="CX12" si="123">IFERROR(CX11/CX5,0)</f>
        <v>0</v>
      </c>
      <c r="CY12" s="36">
        <f t="shared" ref="CY12" si="124">IFERROR(CY11/CY5,0)</f>
        <v>0</v>
      </c>
      <c r="CZ12" s="36">
        <f t="shared" ref="CZ12" si="125">IFERROR(CZ11/CZ5,0)</f>
        <v>0</v>
      </c>
      <c r="DA12" s="36">
        <f t="shared" ref="DA12" si="126">IFERROR(DA11/DA5,0)</f>
        <v>0</v>
      </c>
      <c r="DB12" s="38">
        <f t="shared" ref="DB12" si="127">IFERROR(DB11/DB5,0)</f>
        <v>0</v>
      </c>
      <c r="DC12" s="37">
        <f t="shared" ref="DC12" si="128">IFERROR(DC11/DC5,0)</f>
        <v>0</v>
      </c>
      <c r="DD12" s="36">
        <f t="shared" ref="DD12" si="129">IFERROR(DD11/DD5,0)</f>
        <v>0</v>
      </c>
      <c r="DE12" s="36">
        <f t="shared" ref="DE12" si="130">IFERROR(DE11/DE5,0)</f>
        <v>0</v>
      </c>
      <c r="DF12" s="36">
        <f t="shared" ref="DF12" si="131">IFERROR(DF11/DF5,0)</f>
        <v>0</v>
      </c>
      <c r="DG12" s="36">
        <f t="shared" ref="DG12" si="132">IFERROR(DG11/DG5,0)</f>
        <v>0</v>
      </c>
      <c r="DH12" s="36">
        <f t="shared" ref="DH12" si="133">IFERROR(DH11/DH5,0)</f>
        <v>0</v>
      </c>
      <c r="DI12" s="38">
        <f t="shared" ref="DI12" si="134">IFERROR(DI11/DI5,0)</f>
        <v>0</v>
      </c>
      <c r="DJ12" s="37">
        <f t="shared" ref="DJ12" si="135">IFERROR(DJ11/DJ5,0)</f>
        <v>0</v>
      </c>
      <c r="DK12" s="36">
        <f t="shared" ref="DK12" si="136">IFERROR(DK11/DK5,0)</f>
        <v>0</v>
      </c>
      <c r="DL12" s="36">
        <f t="shared" ref="DL12" si="137">IFERROR(DL11/DL5,0)</f>
        <v>0</v>
      </c>
      <c r="DM12" s="36">
        <f t="shared" ref="DM12" si="138">IFERROR(DM11/DM5,0)</f>
        <v>0</v>
      </c>
      <c r="DN12" s="36">
        <f t="shared" ref="DN12" si="139">IFERROR(DN11/DN5,0)</f>
        <v>0</v>
      </c>
      <c r="DO12" s="36">
        <f t="shared" ref="DO12" si="140">IFERROR(DO11/DO5,0)</f>
        <v>0</v>
      </c>
      <c r="DP12" s="38">
        <f t="shared" ref="DP12" si="141">IFERROR(DP11/DP5,0)</f>
        <v>0</v>
      </c>
      <c r="DQ12" s="37">
        <f t="shared" ref="DQ12" si="142">IFERROR(DQ11/DQ5,0)</f>
        <v>0</v>
      </c>
      <c r="DR12" s="36">
        <f t="shared" ref="DR12" si="143">IFERROR(DR11/DR5,0)</f>
        <v>0</v>
      </c>
      <c r="DS12" s="36">
        <f t="shared" ref="DS12" si="144">IFERROR(DS11/DS5,0)</f>
        <v>0</v>
      </c>
      <c r="DT12" s="36">
        <f t="shared" ref="DT12" si="145">IFERROR(DT11/DT5,0)</f>
        <v>0</v>
      </c>
      <c r="DU12" s="36">
        <f t="shared" ref="DU12" si="146">IFERROR(DU11/DU5,0)</f>
        <v>0</v>
      </c>
      <c r="DV12" s="36">
        <f t="shared" ref="DV12" si="147">IFERROR(DV11/DV5,0)</f>
        <v>0</v>
      </c>
      <c r="DW12" s="38">
        <f t="shared" ref="DW12" si="148">IFERROR(DW11/DW5,0)</f>
        <v>0</v>
      </c>
    </row>
    <row r="13" spans="1:127" x14ac:dyDescent="0.25">
      <c r="A13" t="s">
        <v>157</v>
      </c>
      <c r="B13" s="33">
        <f>IFERROR(SUMIFS(Export!$V56:$V10206,Export!$J56:$J10206,Planning!$A1,Export!$X56:$X10206,"&lt;="&amp;Planning!B4,Export!$T56:$T10206,"Alert")/B11,0)</f>
        <v>0</v>
      </c>
      <c r="C13" s="34">
        <f>IFERROR(SUMIFS(Export!$V56:$V10206,Export!$J56:$J10206,Planning!$A1,Export!$X56:$X10206,Planning!C4,Export!$T56:$T10206,"Alert")/C11,0)</f>
        <v>0</v>
      </c>
      <c r="D13" s="34">
        <f>IFERROR(SUMIFS(Export!$V56:$V10206,Export!$J56:$J10206,Planning!$A1,Export!$X56:$X10206,Planning!D4,Export!$T56:$T10206,"Alert")/D11,0)</f>
        <v>0</v>
      </c>
      <c r="E13" s="34">
        <f>IFERROR(SUMIFS(Export!$V56:$V10206,Export!$J56:$J10206,Planning!$A1,Export!$X56:$X10206,Planning!E4,Export!$T56:$T10206,"Alert")/E11,0)</f>
        <v>0</v>
      </c>
      <c r="F13" s="34">
        <f>IFERROR(SUMIFS(Export!$V56:$V10206,Export!$J56:$J10206,Planning!$A1,Export!$X56:$X10206,Planning!F4,Export!$T56:$T10206,"Alert")/F11,0)</f>
        <v>0</v>
      </c>
      <c r="G13" s="34">
        <f>IFERROR(SUMIFS(Export!$V56:$V10206,Export!$J56:$J10206,Planning!$A1,Export!$X56:$X10206,Planning!G4,Export!$T56:$T10206,"Alert")/G11,0)</f>
        <v>0</v>
      </c>
      <c r="H13" s="35">
        <f>IFERROR(SUMIFS(Export!$V56:$V10206,Export!$J56:$J10206,Planning!$A1,Export!$X56:$X10206,Planning!H4,Export!$T56:$T10206,"Alert")/H11,0)</f>
        <v>0</v>
      </c>
      <c r="I13" s="33">
        <f>IFERROR(SUMIFS(Export!$V56:$V10206,Export!$J56:$J10206,Planning!$A1,Export!$X56:$X10206,Planning!I4,Export!$T56:$T10206,"Alert")/I11,0)</f>
        <v>0</v>
      </c>
      <c r="J13" s="34">
        <f>IFERROR(SUMIFS(Export!$V56:$V10206,Export!$J56:$J10206,Planning!$A1,Export!$X56:$X10206,Planning!J4,Export!$T56:$T10206,"Alert")/J11,0)</f>
        <v>0</v>
      </c>
      <c r="K13" s="34">
        <f>IFERROR(SUMIFS(Export!$V56:$V10206,Export!$J56:$J10206,Planning!$A1,Export!$X56:$X10206,Planning!K4,Export!$T56:$T10206,"Alert")/K11,0)</f>
        <v>0</v>
      </c>
      <c r="L13" s="34">
        <f>IFERROR(SUMIFS(Export!$V56:$V10206,Export!$J56:$J10206,Planning!$A1,Export!$X56:$X10206,Planning!L4,Export!$T56:$T10206,"Alert")/L11,0)</f>
        <v>0</v>
      </c>
      <c r="M13" s="34">
        <f>IFERROR(SUMIFS(Export!$V56:$V10206,Export!$J56:$J10206,Planning!$A1,Export!$X56:$X10206,Planning!M4,Export!$T56:$T10206,"Alert")/M11,0)</f>
        <v>0</v>
      </c>
      <c r="N13" s="34">
        <f>IFERROR(SUMIFS(Export!$V56:$V10206,Export!$J56:$J10206,Planning!$A1,Export!$X56:$X10206,Planning!N4,Export!$T56:$T10206,"Alert")/N11,0)</f>
        <v>0</v>
      </c>
      <c r="O13" s="35">
        <f>IFERROR(SUMIFS(Export!$V56:$V10206,Export!$J56:$J10206,Planning!$A1,Export!$X56:$X10206,Planning!O4,Export!$T56:$T10206,"Alert")/O11,0)</f>
        <v>0</v>
      </c>
      <c r="P13" s="33">
        <f>IFERROR(SUMIFS(Export!$V56:$V10206,Export!$J56:$J10206,Planning!$A1,Export!$X56:$X10206,Planning!P4,Export!$T56:$T10206,"Alert")/P11,0)</f>
        <v>0</v>
      </c>
      <c r="Q13" s="34">
        <f>IFERROR(SUMIFS(Export!$V56:$V10206,Export!$J56:$J10206,Planning!$A1,Export!$X56:$X10206,Planning!Q4,Export!$T56:$T10206,"Alert")/Q11,0)</f>
        <v>0</v>
      </c>
      <c r="R13" s="34">
        <f>IFERROR(SUMIFS(Export!$V56:$V10206,Export!$J56:$J10206,Planning!$A1,Export!$X56:$X10206,Planning!R4,Export!$T56:$T10206,"Alert")/R11,0)</f>
        <v>0</v>
      </c>
      <c r="S13" s="34">
        <f>IFERROR(SUMIFS(Export!$V56:$V10206,Export!$J56:$J10206,Planning!$A1,Export!$X56:$X10206,Planning!S4,Export!$T56:$T10206,"Alert")/S11,0)</f>
        <v>0</v>
      </c>
      <c r="T13" s="34">
        <f>IFERROR(SUMIFS(Export!$V56:$V10206,Export!$J56:$J10206,Planning!$A1,Export!$X56:$X10206,Planning!T4,Export!$T56:$T10206,"Alert")/T11,0)</f>
        <v>0</v>
      </c>
      <c r="U13" s="34">
        <f>IFERROR(SUMIFS(Export!$V56:$V10206,Export!$J56:$J10206,Planning!$A1,Export!$X56:$X10206,Planning!U4,Export!$T56:$T10206,"Alert")/U11,0)</f>
        <v>0</v>
      </c>
      <c r="V13" s="35">
        <f>IFERROR(SUMIFS(Export!$V56:$V10206,Export!$J56:$J10206,Planning!$A1,Export!$X56:$X10206,Planning!V4,Export!$T56:$T10206,"Alert")/V11,0)</f>
        <v>0</v>
      </c>
      <c r="W13" s="33">
        <f>IFERROR(SUMIFS(Export!$V56:$V10206,Export!$J56:$J10206,Planning!$A1,Export!$X56:$X10206,Planning!W4,Export!$T56:$T10206,"Alert")/W11,0)</f>
        <v>0</v>
      </c>
      <c r="X13" s="34">
        <f>IFERROR(SUMIFS(Export!$V56:$V10206,Export!$J56:$J10206,Planning!$A1,Export!$X56:$X10206,Planning!X4,Export!$T56:$T10206,"Alert")/X11,0)</f>
        <v>0</v>
      </c>
      <c r="Y13" s="34">
        <f>IFERROR(SUMIFS(Export!$V56:$V10206,Export!$J56:$J10206,Planning!$A1,Export!$X56:$X10206,Planning!Y4,Export!$T56:$T10206,"Alert")/Y11,0)</f>
        <v>0</v>
      </c>
      <c r="Z13" s="34">
        <f>IFERROR(SUMIFS(Export!$V56:$V10206,Export!$J56:$J10206,Planning!$A1,Export!$X56:$X10206,Planning!Z4,Export!$T56:$T10206,"Alert")/Z11,0)</f>
        <v>0</v>
      </c>
      <c r="AA13" s="34">
        <f>IFERROR(SUMIFS(Export!$V56:$V10206,Export!$J56:$J10206,Planning!$A1,Export!$X56:$X10206,Planning!AA4,Export!$T56:$T10206,"Alert")/AA11,0)</f>
        <v>0</v>
      </c>
      <c r="AB13" s="34">
        <f>IFERROR(SUMIFS(Export!$V56:$V10206,Export!$J56:$J10206,Planning!$A1,Export!$X56:$X10206,Planning!AB4,Export!$T56:$T10206,"Alert")/AB11,0)</f>
        <v>0</v>
      </c>
      <c r="AC13" s="35">
        <f>IFERROR(SUMIFS(Export!$V56:$V10206,Export!$J56:$J10206,Planning!$A1,Export!$X56:$X10206,Planning!AC4,Export!$T56:$T10206,"Alert")/AC11,0)</f>
        <v>0</v>
      </c>
      <c r="AD13" s="33">
        <f>IFERROR(SUMIFS(Export!$V56:$V10206,Export!$J56:$J10206,Planning!$A1,Export!$X56:$X10206,Planning!AD4,Export!$T56:$T10206,"Alert")/AD11,0)</f>
        <v>0</v>
      </c>
      <c r="AE13" s="34">
        <f>IFERROR(SUMIFS(Export!$V56:$V10206,Export!$J56:$J10206,Planning!$A1,Export!$X56:$X10206,Planning!AE4,Export!$T56:$T10206,"Alert")/AE11,0)</f>
        <v>0</v>
      </c>
      <c r="AF13" s="34">
        <f>IFERROR(SUMIFS(Export!$V56:$V10206,Export!$J56:$J10206,Planning!$A1,Export!$X56:$X10206,Planning!AF4,Export!$T56:$T10206,"Alert")/AF11,0)</f>
        <v>0</v>
      </c>
      <c r="AG13" s="34">
        <f>IFERROR(SUMIFS(Export!$V56:$V10206,Export!$J56:$J10206,Planning!$A1,Export!$X56:$X10206,Planning!AG4,Export!$T56:$T10206,"Alert")/AG11,0)</f>
        <v>0</v>
      </c>
      <c r="AH13" s="34">
        <f>IFERROR(SUMIFS(Export!$V56:$V10206,Export!$J56:$J10206,Planning!$A1,Export!$X56:$X10206,Planning!AH4,Export!$T56:$T10206,"Alert")/AH11,0)</f>
        <v>0</v>
      </c>
      <c r="AI13" s="34">
        <f>IFERROR(SUMIFS(Export!$V56:$V10206,Export!$J56:$J10206,Planning!$A1,Export!$X56:$X10206,Planning!AI4,Export!$T56:$T10206,"Alert")/AI11,0)</f>
        <v>0</v>
      </c>
      <c r="AJ13" s="35">
        <f>IFERROR(SUMIFS(Export!$V56:$V10206,Export!$J56:$J10206,Planning!$A1,Export!$X56:$X10206,Planning!AJ4,Export!$T56:$T10206,"Alert")/AJ11,0)</f>
        <v>0</v>
      </c>
      <c r="AK13" s="33">
        <f>IFERROR(SUMIFS(Export!$V56:$V10206,Export!$J56:$J10206,Planning!$A1,Export!$X56:$X10206,Planning!AK4,Export!$T56:$T10206,"Alert")/AK11,0)</f>
        <v>0</v>
      </c>
      <c r="AL13" s="34">
        <f>IFERROR(SUMIFS(Export!$V56:$V10206,Export!$J56:$J10206,Planning!$A1,Export!$X56:$X10206,Planning!AL4,Export!$T56:$T10206,"Alert")/AL11,0)</f>
        <v>0</v>
      </c>
      <c r="AM13" s="34">
        <f>IFERROR(SUMIFS(Export!$V56:$V10206,Export!$J56:$J10206,Planning!$A1,Export!$X56:$X10206,Planning!AM4,Export!$T56:$T10206,"Alert")/AM11,0)</f>
        <v>0</v>
      </c>
      <c r="AN13" s="34">
        <f>IFERROR(SUMIFS(Export!$V56:$V10206,Export!$J56:$J10206,Planning!$A1,Export!$X56:$X10206,Planning!AN4,Export!$T56:$T10206,"Alert")/AN11,0)</f>
        <v>0</v>
      </c>
      <c r="AO13" s="34">
        <f>IFERROR(SUMIFS(Export!$V56:$V10206,Export!$J56:$J10206,Planning!$A1,Export!$X56:$X10206,Planning!AO4,Export!$T56:$T10206,"Alert")/AO11,0)</f>
        <v>0</v>
      </c>
      <c r="AP13" s="34">
        <f>IFERROR(SUMIFS(Export!$V56:$V10206,Export!$J56:$J10206,Planning!$A1,Export!$X56:$X10206,Planning!AP4,Export!$T56:$T10206,"Alert")/AP11,0)</f>
        <v>0</v>
      </c>
      <c r="AQ13" s="35">
        <f>IFERROR(SUMIFS(Export!$V56:$V10206,Export!$J56:$J10206,Planning!$A1,Export!$X56:$X10206,Planning!AQ4,Export!$T56:$T10206,"Alert")/AQ11,0)</f>
        <v>0</v>
      </c>
      <c r="AR13" s="33">
        <f>IFERROR(SUMIFS(Export!$V56:$V10206,Export!$J56:$J10206,Planning!$A1,Export!$X56:$X10206,Planning!AR4,Export!$T56:$T10206,"Alert")/AR11,0)</f>
        <v>0</v>
      </c>
      <c r="AS13" s="34">
        <f>IFERROR(SUMIFS(Export!$V56:$V10206,Export!$J56:$J10206,Planning!$A1,Export!$X56:$X10206,Planning!AS4,Export!$T56:$T10206,"Alert")/AS11,0)</f>
        <v>0</v>
      </c>
      <c r="AT13" s="34">
        <f>IFERROR(SUMIFS(Export!$V56:$V10206,Export!$J56:$J10206,Planning!$A1,Export!$X56:$X10206,Planning!AT4,Export!$T56:$T10206,"Alert")/AT11,0)</f>
        <v>0</v>
      </c>
      <c r="AU13" s="34">
        <f>IFERROR(SUMIFS(Export!$V56:$V10206,Export!$J56:$J10206,Planning!$A1,Export!$X56:$X10206,Planning!AU4,Export!$T56:$T10206,"Alert")/AU11,0)</f>
        <v>0</v>
      </c>
      <c r="AV13" s="34">
        <f>IFERROR(SUMIFS(Export!$V56:$V10206,Export!$J56:$J10206,Planning!$A1,Export!$X56:$X10206,Planning!AV4,Export!$T56:$T10206,"Alert")/AV11,0)</f>
        <v>0</v>
      </c>
      <c r="AW13" s="34">
        <f>IFERROR(SUMIFS(Export!$V56:$V10206,Export!$J56:$J10206,Planning!$A1,Export!$X56:$X10206,Planning!AW4,Export!$T56:$T10206,"Alert")/AW11,0)</f>
        <v>0</v>
      </c>
      <c r="AX13" s="35">
        <f>IFERROR(SUMIFS(Export!$V56:$V10206,Export!$J56:$J10206,Planning!$A1,Export!$X56:$X10206,Planning!AX4,Export!$T56:$T10206,"Alert")/AX11,0)</f>
        <v>0</v>
      </c>
      <c r="AY13" s="33">
        <f>IFERROR(SUMIFS(Export!$V56:$V10206,Export!$J56:$J10206,Planning!$A1,Export!$X56:$X10206,Planning!AY4,Export!$T56:$T10206,"Alert")/AY11,0)</f>
        <v>0</v>
      </c>
      <c r="AZ13" s="34">
        <f>IFERROR(SUMIFS(Export!$V56:$V10206,Export!$J56:$J10206,Planning!$A1,Export!$X56:$X10206,Planning!AZ4,Export!$T56:$T10206,"Alert")/AZ11,0)</f>
        <v>0</v>
      </c>
      <c r="BA13" s="34">
        <f>IFERROR(SUMIFS(Export!$V56:$V10206,Export!$J56:$J10206,Planning!$A1,Export!$X56:$X10206,Planning!BA4,Export!$T56:$T10206,"Alert")/BA11,0)</f>
        <v>0</v>
      </c>
      <c r="BB13" s="34">
        <f>IFERROR(SUMIFS(Export!$V56:$V10206,Export!$J56:$J10206,Planning!$A1,Export!$X56:$X10206,Planning!BB4,Export!$T56:$T10206,"Alert")/BB11,0)</f>
        <v>0</v>
      </c>
      <c r="BC13" s="34">
        <f>IFERROR(SUMIFS(Export!$V56:$V10206,Export!$J56:$J10206,Planning!$A1,Export!$X56:$X10206,Planning!BC4,Export!$T56:$T10206,"Alert")/BC11,0)</f>
        <v>0</v>
      </c>
      <c r="BD13" s="34">
        <f>IFERROR(SUMIFS(Export!$V56:$V10206,Export!$J56:$J10206,Planning!$A1,Export!$X56:$X10206,Planning!BD4,Export!$T56:$T10206,"Alert")/BD11,0)</f>
        <v>0</v>
      </c>
      <c r="BE13" s="35">
        <f>IFERROR(SUMIFS(Export!$V56:$V10206,Export!$J56:$J10206,Planning!$A1,Export!$X56:$X10206,Planning!BE4,Export!$T56:$T10206,"Alert")/BE11,0)</f>
        <v>0</v>
      </c>
      <c r="BF13" s="33">
        <f>IFERROR(SUMIFS(Export!$V56:$V10206,Export!$J56:$J10206,Planning!$A1,Export!$X56:$X10206,Planning!BF4,Export!$T56:$T10206,"Alert")/BF11,0)</f>
        <v>0</v>
      </c>
      <c r="BG13" s="34">
        <f>IFERROR(SUMIFS(Export!$V56:$V10206,Export!$J56:$J10206,Planning!$A1,Export!$X56:$X10206,Planning!BG4,Export!$T56:$T10206,"Alert")/BG11,0)</f>
        <v>0</v>
      </c>
      <c r="BH13" s="34">
        <f>IFERROR(SUMIFS(Export!$V56:$V10206,Export!$J56:$J10206,Planning!$A1,Export!$X56:$X10206,Planning!BH4,Export!$T56:$T10206,"Alert")/BH11,0)</f>
        <v>0</v>
      </c>
      <c r="BI13" s="34">
        <f>IFERROR(SUMIFS(Export!$V56:$V10206,Export!$J56:$J10206,Planning!$A1,Export!$X56:$X10206,Planning!BI4,Export!$T56:$T10206,"Alert")/BI11,0)</f>
        <v>0</v>
      </c>
      <c r="BJ13" s="34">
        <f>IFERROR(SUMIFS(Export!$V56:$V10206,Export!$J56:$J10206,Planning!$A1,Export!$X56:$X10206,Planning!BJ4,Export!$T56:$T10206,"Alert")/BJ11,0)</f>
        <v>0</v>
      </c>
      <c r="BK13" s="34">
        <f>IFERROR(SUMIFS(Export!$V56:$V10206,Export!$J56:$J10206,Planning!$A1,Export!$X56:$X10206,Planning!BK4,Export!$T56:$T10206,"Alert")/BK11,0)</f>
        <v>0</v>
      </c>
      <c r="BL13" s="35">
        <f>IFERROR(SUMIFS(Export!$V56:$V10206,Export!$J56:$J10206,Planning!$A1,Export!$X56:$X10206,Planning!BL4,Export!$T56:$T10206,"Alert")/BL11,0)</f>
        <v>0</v>
      </c>
      <c r="BM13" s="33">
        <f>IFERROR(SUMIFS(Export!$V56:$V10206,Export!$J56:$J10206,Planning!$A1,Export!$X56:$X10206,Planning!BM4,Export!$T56:$T10206,"Alert")/BM11,0)</f>
        <v>0</v>
      </c>
      <c r="BN13" s="34">
        <f>IFERROR(SUMIFS(Export!$V56:$V10206,Export!$J56:$J10206,Planning!$A1,Export!$X56:$X10206,Planning!BN4,Export!$T56:$T10206,"Alert")/BN11,0)</f>
        <v>0</v>
      </c>
      <c r="BO13" s="34">
        <f>IFERROR(SUMIFS(Export!$V56:$V10206,Export!$J56:$J10206,Planning!$A1,Export!$X56:$X10206,Planning!BO4,Export!$T56:$T10206,"Alert")/BO11,0)</f>
        <v>0</v>
      </c>
      <c r="BP13" s="34">
        <f>IFERROR(SUMIFS(Export!$V56:$V10206,Export!$J56:$J10206,Planning!$A1,Export!$X56:$X10206,Planning!BP4,Export!$T56:$T10206,"Alert")/BP11,0)</f>
        <v>0</v>
      </c>
      <c r="BQ13" s="34">
        <f>IFERROR(SUMIFS(Export!$V56:$V10206,Export!$J56:$J10206,Planning!$A1,Export!$X56:$X10206,Planning!BQ4,Export!$T56:$T10206,"Alert")/BQ11,0)</f>
        <v>0</v>
      </c>
      <c r="BR13" s="34">
        <f>IFERROR(SUMIFS(Export!$V56:$V10206,Export!$J56:$J10206,Planning!$A1,Export!$X56:$X10206,Planning!BR4,Export!$T56:$T10206,"Alert")/BR11,0)</f>
        <v>0</v>
      </c>
      <c r="BS13" s="35">
        <f>IFERROR(SUMIFS(Export!$V56:$V10206,Export!$J56:$J10206,Planning!$A1,Export!$X56:$X10206,Planning!BS4,Export!$T56:$T10206,"Alert")/BS11,0)</f>
        <v>0</v>
      </c>
      <c r="BT13" s="33">
        <f>IFERROR(SUMIFS(Export!$V56:$V10206,Export!$J56:$J10206,Planning!$A1,Export!$X56:$X10206,Planning!BT4,Export!$T56:$T10206,"Alert")/BT11,0)</f>
        <v>0</v>
      </c>
      <c r="BU13" s="34">
        <f>IFERROR(SUMIFS(Export!$V56:$V10206,Export!$J56:$J10206,Planning!$A1,Export!$X56:$X10206,Planning!BU4,Export!$T56:$T10206,"Alert")/BU11,0)</f>
        <v>0</v>
      </c>
      <c r="BV13" s="34">
        <f>IFERROR(SUMIFS(Export!$V56:$V10206,Export!$J56:$J10206,Planning!$A1,Export!$X56:$X10206,Planning!BV4,Export!$T56:$T10206,"Alert")/BV11,0)</f>
        <v>0</v>
      </c>
      <c r="BW13" s="34">
        <f>IFERROR(SUMIFS(Export!$V56:$V10206,Export!$J56:$J10206,Planning!$A1,Export!$X56:$X10206,Planning!BW4,Export!$T56:$T10206,"Alert")/BW11,0)</f>
        <v>0</v>
      </c>
      <c r="BX13" s="34">
        <f>IFERROR(SUMIFS(Export!$V56:$V10206,Export!$J56:$J10206,Planning!$A1,Export!$X56:$X10206,Planning!BX4,Export!$T56:$T10206,"Alert")/BX11,0)</f>
        <v>0</v>
      </c>
      <c r="BY13" s="34">
        <f>IFERROR(SUMIFS(Export!$V56:$V10206,Export!$J56:$J10206,Planning!$A1,Export!$X56:$X10206,Planning!BY4,Export!$T56:$T10206,"Alert")/BY11,0)</f>
        <v>0</v>
      </c>
      <c r="BZ13" s="35">
        <f>IFERROR(SUMIFS(Export!$V56:$V10206,Export!$J56:$J10206,Planning!$A1,Export!$X56:$X10206,Planning!BZ4,Export!$T56:$T10206,"Alert")/BZ11,0)</f>
        <v>0</v>
      </c>
      <c r="CA13" s="33">
        <f>IFERROR(SUMIFS(Export!$V56:$V10206,Export!$J56:$J10206,Planning!$A1,Export!$X56:$X10206,Planning!CA4,Export!$T56:$T10206,"Alert")/CA11,0)</f>
        <v>0</v>
      </c>
      <c r="CB13" s="34">
        <f>IFERROR(SUMIFS(Export!$V56:$V10206,Export!$J56:$J10206,Planning!$A1,Export!$X56:$X10206,Planning!CB4,Export!$T56:$T10206,"Alert")/CB11,0)</f>
        <v>0</v>
      </c>
      <c r="CC13" s="34">
        <f>IFERROR(SUMIFS(Export!$V56:$V10206,Export!$J56:$J10206,Planning!$A1,Export!$X56:$X10206,Planning!CC4,Export!$T56:$T10206,"Alert")/CC11,0)</f>
        <v>0</v>
      </c>
      <c r="CD13" s="34">
        <f>IFERROR(SUMIFS(Export!$V56:$V10206,Export!$J56:$J10206,Planning!$A1,Export!$X56:$X10206,Planning!CD4,Export!$T56:$T10206,"Alert")/CD11,0)</f>
        <v>0</v>
      </c>
      <c r="CE13" s="34">
        <f>IFERROR(SUMIFS(Export!$V56:$V10206,Export!$J56:$J10206,Planning!$A1,Export!$X56:$X10206,Planning!CE4,Export!$T56:$T10206,"Alert")/CE11,0)</f>
        <v>0</v>
      </c>
      <c r="CF13" s="34">
        <f>IFERROR(SUMIFS(Export!$V56:$V10206,Export!$J56:$J10206,Planning!$A1,Export!$X56:$X10206,Planning!CF4,Export!$T56:$T10206,"Alert")/CF11,0)</f>
        <v>0</v>
      </c>
      <c r="CG13" s="35">
        <f>IFERROR(SUMIFS(Export!$V56:$V10206,Export!$J56:$J10206,Planning!$A1,Export!$X56:$X10206,Planning!CG4,Export!$T56:$T10206,"Alert")/CG11,0)</f>
        <v>0</v>
      </c>
      <c r="CH13" s="33">
        <f>IFERROR(SUMIFS(Export!$V56:$V10206,Export!$J56:$J10206,Planning!$A1,Export!$X56:$X10206,Planning!CH4,Export!$T56:$T10206,"Alert")/CH11,0)</f>
        <v>0</v>
      </c>
      <c r="CI13" s="34">
        <f>IFERROR(SUMIFS(Export!$V56:$V10206,Export!$J56:$J10206,Planning!$A1,Export!$X56:$X10206,Planning!CI4,Export!$T56:$T10206,"Alert")/CI11,0)</f>
        <v>0</v>
      </c>
      <c r="CJ13" s="34">
        <f>IFERROR(SUMIFS(Export!$V56:$V10206,Export!$J56:$J10206,Planning!$A1,Export!$X56:$X10206,Planning!CJ4,Export!$T56:$T10206,"Alert")/CJ11,0)</f>
        <v>0</v>
      </c>
      <c r="CK13" s="34">
        <f>IFERROR(SUMIFS(Export!$V56:$V10206,Export!$J56:$J10206,Planning!$A1,Export!$X56:$X10206,Planning!CK4,Export!$T56:$T10206,"Alert")/CK11,0)</f>
        <v>0</v>
      </c>
      <c r="CL13" s="34">
        <f>IFERROR(SUMIFS(Export!$V56:$V10206,Export!$J56:$J10206,Planning!$A1,Export!$X56:$X10206,Planning!CL4,Export!$T56:$T10206,"Alert")/CL11,0)</f>
        <v>0</v>
      </c>
      <c r="CM13" s="34">
        <f>IFERROR(SUMIFS(Export!$V56:$V10206,Export!$J56:$J10206,Planning!$A1,Export!$X56:$X10206,Planning!CM4,Export!$T56:$T10206,"Alert")/CM11,0)</f>
        <v>0</v>
      </c>
      <c r="CN13" s="35">
        <f>IFERROR(SUMIFS(Export!$V56:$V10206,Export!$J56:$J10206,Planning!$A1,Export!$X56:$X10206,Planning!CN4,Export!$T56:$T10206,"Alert")/CN11,0)</f>
        <v>0</v>
      </c>
      <c r="CO13" s="33">
        <f>IFERROR(SUMIFS(Export!$V56:$V10206,Export!$J56:$J10206,Planning!$A1,Export!$X56:$X10206,Planning!CO4,Export!$T56:$T10206,"Alert")/CO11,0)</f>
        <v>0</v>
      </c>
      <c r="CP13" s="34">
        <f>IFERROR(SUMIFS(Export!$V56:$V10206,Export!$J56:$J10206,Planning!$A1,Export!$X56:$X10206,Planning!CP4,Export!$T56:$T10206,"Alert")/CP11,0)</f>
        <v>0</v>
      </c>
      <c r="CQ13" s="34">
        <f>IFERROR(SUMIFS(Export!$V56:$V10206,Export!$J56:$J10206,Planning!$A1,Export!$X56:$X10206,Planning!CQ4,Export!$T56:$T10206,"Alert")/CQ11,0)</f>
        <v>0</v>
      </c>
      <c r="CR13" s="34">
        <f>IFERROR(SUMIFS(Export!$V56:$V10206,Export!$J56:$J10206,Planning!$A1,Export!$X56:$X10206,Planning!CR4,Export!$T56:$T10206,"Alert")/CR11,0)</f>
        <v>0</v>
      </c>
      <c r="CS13" s="34">
        <f>IFERROR(SUMIFS(Export!$V56:$V10206,Export!$J56:$J10206,Planning!$A1,Export!$X56:$X10206,Planning!CS4,Export!$T56:$T10206,"Alert")/CS11,0)</f>
        <v>0</v>
      </c>
      <c r="CT13" s="34">
        <f>IFERROR(SUMIFS(Export!$V56:$V10206,Export!$J56:$J10206,Planning!$A1,Export!$X56:$X10206,Planning!CT4,Export!$T56:$T10206,"Alert")/CT11,0)</f>
        <v>0</v>
      </c>
      <c r="CU13" s="35">
        <f>IFERROR(SUMIFS(Export!$V56:$V10206,Export!$J56:$J10206,Planning!$A1,Export!$X56:$X10206,Planning!CU4,Export!$T56:$T10206,"Alert")/CU11,0)</f>
        <v>0</v>
      </c>
      <c r="CV13" s="33">
        <f>IFERROR(SUMIFS(Export!$V56:$V10206,Export!$J56:$J10206,Planning!$A1,Export!$X56:$X10206,Planning!CV4,Export!$T56:$T10206,"Alert")/CV11,0)</f>
        <v>0</v>
      </c>
      <c r="CW13" s="34">
        <f>IFERROR(SUMIFS(Export!$V56:$V10206,Export!$J56:$J10206,Planning!$A1,Export!$X56:$X10206,Planning!CW4,Export!$T56:$T10206,"Alert")/CW11,0)</f>
        <v>0</v>
      </c>
      <c r="CX13" s="34">
        <f>IFERROR(SUMIFS(Export!$V56:$V10206,Export!$J56:$J10206,Planning!$A1,Export!$X56:$X10206,Planning!CX4,Export!$T56:$T10206,"Alert")/CX11,0)</f>
        <v>0</v>
      </c>
      <c r="CY13" s="34">
        <f>IFERROR(SUMIFS(Export!$V56:$V10206,Export!$J56:$J10206,Planning!$A1,Export!$X56:$X10206,Planning!CY4,Export!$T56:$T10206,"Alert")/CY11,0)</f>
        <v>0</v>
      </c>
      <c r="CZ13" s="34">
        <f>IFERROR(SUMIFS(Export!$V56:$V10206,Export!$J56:$J10206,Planning!$A1,Export!$X56:$X10206,Planning!CZ4,Export!$T56:$T10206,"Alert")/CZ11,0)</f>
        <v>0</v>
      </c>
      <c r="DA13" s="34">
        <f>IFERROR(SUMIFS(Export!$V56:$V10206,Export!$J56:$J10206,Planning!$A1,Export!$X56:$X10206,Planning!DA4,Export!$T56:$T10206,"Alert")/DA11,0)</f>
        <v>0</v>
      </c>
      <c r="DB13" s="35">
        <f>IFERROR(SUMIFS(Export!$V56:$V10206,Export!$J56:$J10206,Planning!$A1,Export!$X56:$X10206,Planning!DB4,Export!$T56:$T10206,"Alert")/DB11,0)</f>
        <v>0</v>
      </c>
      <c r="DC13" s="33">
        <f>IFERROR(SUMIFS(Export!$V56:$V10206,Export!$J56:$J10206,Planning!$A1,Export!$X56:$X10206,Planning!DC4,Export!$T56:$T10206,"Alert")/DC11,0)</f>
        <v>0</v>
      </c>
      <c r="DD13" s="34">
        <f>IFERROR(SUMIFS(Export!$V56:$V10206,Export!$J56:$J10206,Planning!$A1,Export!$X56:$X10206,Planning!DD4,Export!$T56:$T10206,"Alert")/DD11,0)</f>
        <v>0</v>
      </c>
      <c r="DE13" s="34">
        <f>IFERROR(SUMIFS(Export!$V56:$V10206,Export!$J56:$J10206,Planning!$A1,Export!$X56:$X10206,Planning!DE4,Export!$T56:$T10206,"Alert")/DE11,0)</f>
        <v>0</v>
      </c>
      <c r="DF13" s="34">
        <f>IFERROR(SUMIFS(Export!$V56:$V10206,Export!$J56:$J10206,Planning!$A1,Export!$X56:$X10206,Planning!DF4,Export!$T56:$T10206,"Alert")/DF11,0)</f>
        <v>0</v>
      </c>
      <c r="DG13" s="34">
        <f>IFERROR(SUMIFS(Export!$V56:$V10206,Export!$J56:$J10206,Planning!$A1,Export!$X56:$X10206,Planning!DG4,Export!$T56:$T10206,"Alert")/DG11,0)</f>
        <v>0</v>
      </c>
      <c r="DH13" s="34">
        <f>IFERROR(SUMIFS(Export!$V56:$V10206,Export!$J56:$J10206,Planning!$A1,Export!$X56:$X10206,Planning!DH4,Export!$T56:$T10206,"Alert")/DH11,0)</f>
        <v>0</v>
      </c>
      <c r="DI13" s="35">
        <f>IFERROR(SUMIFS(Export!$V56:$V10206,Export!$J56:$J10206,Planning!$A1,Export!$X56:$X10206,Planning!DI4,Export!$T56:$T10206,"Alert")/DI11,0)</f>
        <v>0</v>
      </c>
      <c r="DJ13" s="33">
        <f>IFERROR(SUMIFS(Export!$V56:$V10206,Export!$J56:$J10206,Planning!$A1,Export!$X56:$X10206,Planning!DJ4,Export!$T56:$T10206,"Alert")/DJ11,0)</f>
        <v>0</v>
      </c>
      <c r="DK13" s="34">
        <f>IFERROR(SUMIFS(Export!$V56:$V10206,Export!$J56:$J10206,Planning!$A1,Export!$X56:$X10206,Planning!DK4,Export!$T56:$T10206,"Alert")/DK11,0)</f>
        <v>0</v>
      </c>
      <c r="DL13" s="34">
        <f>IFERROR(SUMIFS(Export!$V56:$V10206,Export!$J56:$J10206,Planning!$A1,Export!$X56:$X10206,Planning!DL4,Export!$T56:$T10206,"Alert")/DL11,0)</f>
        <v>0</v>
      </c>
      <c r="DM13" s="34">
        <f>IFERROR(SUMIFS(Export!$V56:$V10206,Export!$J56:$J10206,Planning!$A1,Export!$X56:$X10206,Planning!DM4,Export!$T56:$T10206,"Alert")/DM11,0)</f>
        <v>0</v>
      </c>
      <c r="DN13" s="34">
        <f>IFERROR(SUMIFS(Export!$V56:$V10206,Export!$J56:$J10206,Planning!$A1,Export!$X56:$X10206,Planning!DN4,Export!$T56:$T10206,"Alert")/DN11,0)</f>
        <v>0</v>
      </c>
      <c r="DO13" s="34">
        <f>IFERROR(SUMIFS(Export!$V56:$V10206,Export!$J56:$J10206,Planning!$A1,Export!$X56:$X10206,Planning!DO4,Export!$T56:$T10206,"Alert")/DO11,0)</f>
        <v>0</v>
      </c>
      <c r="DP13" s="35">
        <f>IFERROR(SUMIFS(Export!$V56:$V10206,Export!$J56:$J10206,Planning!$A1,Export!$X56:$X10206,Planning!DP4,Export!$T56:$T10206,"Alert")/DP11,0)</f>
        <v>0</v>
      </c>
      <c r="DQ13" s="33">
        <f>IFERROR(SUMIFS(Export!$V56:$V10206,Export!$J56:$J10206,Planning!$A1,Export!$X56:$X10206,Planning!DQ4,Export!$T56:$T10206,"Alert")/DQ11,0)</f>
        <v>0</v>
      </c>
      <c r="DR13" s="34">
        <f>IFERROR(SUMIFS(Export!$V56:$V10206,Export!$J56:$J10206,Planning!$A1,Export!$X56:$X10206,Planning!DR4,Export!$T56:$T10206,"Alert")/DR11,0)</f>
        <v>0</v>
      </c>
      <c r="DS13" s="34">
        <f>IFERROR(SUMIFS(Export!$V56:$V10206,Export!$J56:$J10206,Planning!$A1,Export!$X56:$X10206,Planning!DS4,Export!$T56:$T10206,"Alert")/DS11,0)</f>
        <v>0</v>
      </c>
      <c r="DT13" s="34">
        <f>IFERROR(SUMIFS(Export!$V56:$V10206,Export!$J56:$J10206,Planning!$A1,Export!$X56:$X10206,Planning!DT4,Export!$T56:$T10206,"Alert")/DT11,0)</f>
        <v>0</v>
      </c>
      <c r="DU13" s="34">
        <f>IFERROR(SUMIFS(Export!$V56:$V10206,Export!$J56:$J10206,Planning!$A1,Export!$X56:$X10206,Planning!DU4,Export!$T56:$T10206,"Alert")/DU11,0)</f>
        <v>0</v>
      </c>
      <c r="DV13" s="34">
        <f>IFERROR(SUMIFS(Export!$V56:$V10206,Export!$J56:$J10206,Planning!$A1,Export!$X56:$X10206,Planning!DV4,Export!$T56:$T10206,"Alert")/DV11,0)</f>
        <v>0</v>
      </c>
      <c r="DW13" s="35">
        <f>IFERROR(SUMIFS(Export!$V56:$V10206,Export!$J56:$J10206,Planning!$A1,Export!$X56:$X10206,Planning!DW4,Export!$T56:$T10206,"Alert")/DW11,0)</f>
        <v>0</v>
      </c>
    </row>
    <row r="14" spans="1:127" x14ac:dyDescent="0.25">
      <c r="B14" s="13"/>
      <c r="C14" s="7"/>
      <c r="D14" s="7"/>
      <c r="E14" s="7"/>
      <c r="F14" s="7"/>
      <c r="G14" s="7"/>
      <c r="H14" s="10"/>
      <c r="I14" s="13"/>
      <c r="J14" s="7"/>
      <c r="K14" s="7"/>
      <c r="L14" s="7"/>
      <c r="M14" s="7"/>
      <c r="N14" s="7"/>
      <c r="O14" s="10"/>
      <c r="P14" s="13"/>
      <c r="Q14" s="7"/>
      <c r="R14" s="7"/>
      <c r="S14" s="7"/>
      <c r="T14" s="7"/>
      <c r="U14" s="7"/>
      <c r="V14" s="10"/>
      <c r="W14" s="13"/>
      <c r="X14" s="7"/>
      <c r="Y14" s="7"/>
      <c r="Z14" s="7"/>
      <c r="AA14" s="7"/>
      <c r="AB14" s="7"/>
      <c r="AC14" s="10"/>
      <c r="AD14" s="13"/>
      <c r="AE14" s="7"/>
      <c r="AF14" s="7"/>
      <c r="AG14" s="7"/>
      <c r="AH14" s="7"/>
      <c r="AI14" s="7"/>
      <c r="AJ14" s="10"/>
      <c r="AK14" s="13"/>
      <c r="AL14" s="7"/>
      <c r="AM14" s="7"/>
      <c r="AN14" s="7"/>
      <c r="AO14" s="7"/>
      <c r="AP14" s="7"/>
      <c r="AQ14" s="10"/>
      <c r="AR14" s="13"/>
      <c r="AS14" s="7"/>
      <c r="AT14" s="7"/>
      <c r="AU14" s="7"/>
      <c r="AV14" s="7"/>
      <c r="AW14" s="7"/>
      <c r="AX14" s="10"/>
      <c r="AY14" s="13"/>
      <c r="AZ14" s="7"/>
      <c r="BA14" s="7"/>
      <c r="BB14" s="7"/>
      <c r="BC14" s="7"/>
      <c r="BD14" s="7"/>
      <c r="BE14" s="10"/>
      <c r="BF14" s="13"/>
      <c r="BG14" s="7"/>
      <c r="BH14" s="7"/>
      <c r="BI14" s="7"/>
      <c r="BJ14" s="7"/>
      <c r="BK14" s="7"/>
      <c r="BL14" s="10"/>
      <c r="BM14" s="13"/>
      <c r="BN14" s="7"/>
      <c r="BO14" s="7"/>
      <c r="BP14" s="7"/>
      <c r="BQ14" s="7"/>
      <c r="BR14" s="7"/>
      <c r="BS14" s="10"/>
      <c r="BT14" s="13"/>
      <c r="BU14" s="7"/>
      <c r="BV14" s="7"/>
      <c r="BW14" s="7"/>
      <c r="BX14" s="7"/>
      <c r="BY14" s="7"/>
      <c r="BZ14" s="10"/>
      <c r="CA14" s="13"/>
      <c r="CB14" s="7"/>
      <c r="CC14" s="7"/>
      <c r="CD14" s="7"/>
      <c r="CE14" s="7"/>
      <c r="CF14" s="7"/>
      <c r="CG14" s="10"/>
      <c r="CH14" s="13"/>
      <c r="CI14" s="7"/>
      <c r="CJ14" s="7"/>
      <c r="CK14" s="7"/>
      <c r="CL14" s="7"/>
      <c r="CM14" s="7"/>
      <c r="CN14" s="10"/>
      <c r="CO14" s="13"/>
      <c r="CP14" s="7"/>
      <c r="CQ14" s="7"/>
      <c r="CR14" s="7"/>
      <c r="CS14" s="7"/>
      <c r="CT14" s="7"/>
      <c r="CU14" s="10"/>
      <c r="CV14" s="13"/>
      <c r="CW14" s="7"/>
      <c r="CX14" s="7"/>
      <c r="CY14" s="7"/>
      <c r="CZ14" s="7"/>
      <c r="DA14" s="7"/>
      <c r="DB14" s="10"/>
      <c r="DC14" s="13"/>
      <c r="DD14" s="7"/>
      <c r="DE14" s="7"/>
      <c r="DF14" s="7"/>
      <c r="DG14" s="7"/>
      <c r="DH14" s="7"/>
      <c r="DI14" s="10"/>
      <c r="DJ14" s="13"/>
      <c r="DK14" s="7"/>
      <c r="DL14" s="7"/>
      <c r="DM14" s="7"/>
      <c r="DN14" s="7"/>
      <c r="DO14" s="7"/>
      <c r="DP14" s="10"/>
      <c r="DQ14" s="13"/>
      <c r="DR14" s="7"/>
      <c r="DS14" s="7"/>
      <c r="DT14" s="7"/>
      <c r="DU14" s="7"/>
      <c r="DV14" s="7"/>
      <c r="DW14" s="10"/>
    </row>
    <row r="15" spans="1:127" x14ac:dyDescent="0.25">
      <c r="A15" s="17" t="s">
        <v>141</v>
      </c>
      <c r="B15" s="18">
        <f>SUMIFS(Export!$P56:$P10206,Export!$J56:$J10206,Planning!$A1,Export!$W56:$W10206,"&lt;="&amp;Planning!B4,Export!$K56:$K10206,"Pending")</f>
        <v>0</v>
      </c>
      <c r="C15" s="19">
        <f>SUMIFS(Export!$P56:$P10206,Export!$J56:$J10206,Planning!$A1,Export!$W56:$W10206,Planning!C4,Export!$K56:$K10206,"Pending")</f>
        <v>0</v>
      </c>
      <c r="D15" s="19">
        <f>SUMIFS(Export!$P56:$P10206,Export!$J56:$J10206,Planning!$A1,Export!$W56:$W10206,Planning!D4,Export!$K56:$K10206,"Pending")</f>
        <v>0</v>
      </c>
      <c r="E15" s="19">
        <f>SUMIFS(Export!$P56:$P10206,Export!$J56:$J10206,Planning!$A1,Export!$W56:$W10206,Planning!E4,Export!$K56:$K10206,"Pending")</f>
        <v>0</v>
      </c>
      <c r="F15" s="19">
        <f>SUMIFS(Export!$P56:$P10206,Export!$J56:$J10206,Planning!$A1,Export!$W56:$W10206,Planning!F4,Export!$K56:$K10206,"Pending")</f>
        <v>0</v>
      </c>
      <c r="G15" s="19">
        <f>SUMIFS(Export!$P56:$P10206,Export!$J56:$J10206,Planning!$A1,Export!$W56:$W10206,Planning!G4,Export!$K56:$K10206,"Pending")</f>
        <v>0</v>
      </c>
      <c r="H15" s="20">
        <f>SUMIFS(Export!$P56:$P10206,Export!$J56:$J10206,Planning!$A1,Export!$W56:$W10206,Planning!H4,Export!$K56:$K10206,"Pending")</f>
        <v>0</v>
      </c>
      <c r="I15" s="18">
        <f>SUMIFS(Export!$P56:$P10206,Export!$J56:$J10206,Planning!$A1,Export!$W56:$W10206,Planning!I4,Export!$K56:$K10206,"Pending")</f>
        <v>0</v>
      </c>
      <c r="J15" s="19">
        <f>SUMIFS(Export!$P56:$P10206,Export!$J56:$J10206,Planning!$A1,Export!$W56:$W10206,Planning!J4,Export!$K56:$K10206,"Pending")</f>
        <v>0</v>
      </c>
      <c r="K15" s="19">
        <f>SUMIFS(Export!$P56:$P10206,Export!$J56:$J10206,Planning!$A1,Export!$W56:$W10206,Planning!K4,Export!$K56:$K10206,"Pending")</f>
        <v>0</v>
      </c>
      <c r="L15" s="19">
        <f>SUMIFS(Export!$P56:$P10206,Export!$J56:$J10206,Planning!$A1,Export!$W56:$W10206,Planning!L4,Export!$K56:$K10206,"Pending")</f>
        <v>0</v>
      </c>
      <c r="M15" s="19">
        <f>SUMIFS(Export!$P56:$P10206,Export!$J56:$J10206,Planning!$A1,Export!$W56:$W10206,Planning!M4,Export!$K56:$K10206,"Pending")</f>
        <v>0</v>
      </c>
      <c r="N15" s="19">
        <f>SUMIFS(Export!$P56:$P10206,Export!$J56:$J10206,Planning!$A1,Export!$W56:$W10206,Planning!N4,Export!$K56:$K10206,"Pending")</f>
        <v>0</v>
      </c>
      <c r="O15" s="20">
        <f>SUMIFS(Export!$P56:$P10206,Export!$J56:$J10206,Planning!$A1,Export!$W56:$W10206,Planning!O4,Export!$K56:$K10206,"Pending")</f>
        <v>0</v>
      </c>
      <c r="P15" s="18">
        <f>SUMIFS(Export!$P56:$P10206,Export!$J56:$J10206,Planning!$A1,Export!$W56:$W10206,Planning!P4,Export!$K56:$K10206,"Pending")</f>
        <v>0</v>
      </c>
      <c r="Q15" s="19">
        <f>SUMIFS(Export!$P56:$P10206,Export!$J56:$J10206,Planning!$A1,Export!$W56:$W10206,Planning!Q4,Export!$K56:$K10206,"Pending")</f>
        <v>0</v>
      </c>
      <c r="R15" s="19">
        <f>SUMIFS(Export!$P56:$P10206,Export!$J56:$J10206,Planning!$A1,Export!$W56:$W10206,Planning!R4,Export!$K56:$K10206,"Pending")</f>
        <v>0</v>
      </c>
      <c r="S15" s="19">
        <f>SUMIFS(Export!$P56:$P10206,Export!$J56:$J10206,Planning!$A1,Export!$W56:$W10206,Planning!S4,Export!$K56:$K10206,"Pending")</f>
        <v>0</v>
      </c>
      <c r="T15" s="19">
        <f>SUMIFS(Export!$P56:$P10206,Export!$J56:$J10206,Planning!$A1,Export!$W56:$W10206,Planning!T4,Export!$K56:$K10206,"Pending")</f>
        <v>0</v>
      </c>
      <c r="U15" s="19">
        <f>SUMIFS(Export!$P56:$P10206,Export!$J56:$J10206,Planning!$A1,Export!$W56:$W10206,Planning!U4,Export!$K56:$K10206,"Pending")</f>
        <v>0</v>
      </c>
      <c r="V15" s="20">
        <f>SUMIFS(Export!$P56:$P10206,Export!$J56:$J10206,Planning!$A1,Export!$W56:$W10206,Planning!V4,Export!$K56:$K10206,"Pending")</f>
        <v>0</v>
      </c>
      <c r="W15" s="18">
        <f>SUMIFS(Export!$P56:$P10206,Export!$J56:$J10206,Planning!$A1,Export!$W56:$W10206,Planning!W4,Export!$K56:$K10206,"Pending")</f>
        <v>0</v>
      </c>
      <c r="X15" s="19">
        <f>SUMIFS(Export!$P56:$P10206,Export!$J56:$J10206,Planning!$A1,Export!$W56:$W10206,Planning!X4,Export!$K56:$K10206,"Pending")</f>
        <v>0</v>
      </c>
      <c r="Y15" s="19">
        <f>SUMIFS(Export!$P56:$P10206,Export!$J56:$J10206,Planning!$A1,Export!$W56:$W10206,Planning!Y4,Export!$K56:$K10206,"Pending")</f>
        <v>0</v>
      </c>
      <c r="Z15" s="19">
        <f>SUMIFS(Export!$P56:$P10206,Export!$J56:$J10206,Planning!$A1,Export!$W56:$W10206,Planning!Z4,Export!$K56:$K10206,"Pending")</f>
        <v>0</v>
      </c>
      <c r="AA15" s="19">
        <f>SUMIFS(Export!$P56:$P10206,Export!$J56:$J10206,Planning!$A1,Export!$W56:$W10206,Planning!AA4,Export!$K56:$K10206,"Pending")</f>
        <v>0</v>
      </c>
      <c r="AB15" s="19">
        <f>SUMIFS(Export!$P56:$P10206,Export!$J56:$J10206,Planning!$A1,Export!$W56:$W10206,Planning!AB4,Export!$K56:$K10206,"Pending")</f>
        <v>0</v>
      </c>
      <c r="AC15" s="20">
        <f>SUMIFS(Export!$P56:$P10206,Export!$J56:$J10206,Planning!$A1,Export!$W56:$W10206,Planning!AC4,Export!$K56:$K10206,"Pending")</f>
        <v>0</v>
      </c>
      <c r="AD15" s="18">
        <f>SUMIFS(Export!$P56:$P10206,Export!$J56:$J10206,Planning!$A1,Export!$W56:$W10206,Planning!AD4,Export!$K56:$K10206,"Pending")</f>
        <v>0</v>
      </c>
      <c r="AE15" s="19">
        <f>SUMIFS(Export!$P56:$P10206,Export!$J56:$J10206,Planning!$A1,Export!$W56:$W10206,Planning!AE4,Export!$K56:$K10206,"Pending")</f>
        <v>0</v>
      </c>
      <c r="AF15" s="19">
        <f>SUMIFS(Export!$P56:$P10206,Export!$J56:$J10206,Planning!$A1,Export!$W56:$W10206,Planning!AF4,Export!$K56:$K10206,"Pending")</f>
        <v>0</v>
      </c>
      <c r="AG15" s="19">
        <f>SUMIFS(Export!$P56:$P10206,Export!$J56:$J10206,Planning!$A1,Export!$W56:$W10206,Planning!AG4,Export!$K56:$K10206,"Pending")</f>
        <v>0</v>
      </c>
      <c r="AH15" s="19">
        <f>SUMIFS(Export!$P56:$P10206,Export!$J56:$J10206,Planning!$A1,Export!$W56:$W10206,Planning!AH4,Export!$K56:$K10206,"Pending")</f>
        <v>0</v>
      </c>
      <c r="AI15" s="19">
        <f>SUMIFS(Export!$P56:$P10206,Export!$J56:$J10206,Planning!$A1,Export!$W56:$W10206,Planning!AI4,Export!$K56:$K10206,"Pending")</f>
        <v>0</v>
      </c>
      <c r="AJ15" s="20">
        <f>SUMIFS(Export!$P56:$P10206,Export!$J56:$J10206,Planning!$A1,Export!$W56:$W10206,Planning!AJ4,Export!$K56:$K10206,"Pending")</f>
        <v>0</v>
      </c>
      <c r="AK15" s="18">
        <f>SUMIFS(Export!$P56:$P10206,Export!$J56:$J10206,Planning!$A1,Export!$W56:$W10206,Planning!AK4,Export!$K56:$K10206,"Pending")</f>
        <v>0</v>
      </c>
      <c r="AL15" s="19">
        <f>SUMIFS(Export!$P56:$P10206,Export!$J56:$J10206,Planning!$A1,Export!$W56:$W10206,Planning!AL4,Export!$K56:$K10206,"Pending")</f>
        <v>0</v>
      </c>
      <c r="AM15" s="19">
        <f>SUMIFS(Export!$P56:$P10206,Export!$J56:$J10206,Planning!$A1,Export!$W56:$W10206,Planning!AM4,Export!$K56:$K10206,"Pending")</f>
        <v>0</v>
      </c>
      <c r="AN15" s="19">
        <f>SUMIFS(Export!$P56:$P10206,Export!$J56:$J10206,Planning!$A1,Export!$W56:$W10206,Planning!AN4,Export!$K56:$K10206,"Pending")</f>
        <v>0</v>
      </c>
      <c r="AO15" s="19">
        <f>SUMIFS(Export!$P56:$P10206,Export!$J56:$J10206,Planning!$A1,Export!$W56:$W10206,Planning!AO4,Export!$K56:$K10206,"Pending")</f>
        <v>0</v>
      </c>
      <c r="AP15" s="19">
        <f>SUMIFS(Export!$P56:$P10206,Export!$J56:$J10206,Planning!$A1,Export!$W56:$W10206,Planning!AP4,Export!$K56:$K10206,"Pending")</f>
        <v>0</v>
      </c>
      <c r="AQ15" s="20">
        <f>SUMIFS(Export!$P56:$P10206,Export!$J56:$J10206,Planning!$A1,Export!$W56:$W10206,Planning!AQ4,Export!$K56:$K10206,"Pending")</f>
        <v>0</v>
      </c>
      <c r="AR15" s="18">
        <f>SUMIFS(Export!$P56:$P10206,Export!$J56:$J10206,Planning!$A1,Export!$W56:$W10206,Planning!AR4,Export!$K56:$K10206,"Pending")</f>
        <v>0</v>
      </c>
      <c r="AS15" s="19">
        <f>SUMIFS(Export!$P56:$P10206,Export!$J56:$J10206,Planning!$A1,Export!$W56:$W10206,Planning!AS4,Export!$K56:$K10206,"Pending")</f>
        <v>0</v>
      </c>
      <c r="AT15" s="19">
        <f>SUMIFS(Export!$P56:$P10206,Export!$J56:$J10206,Planning!$A1,Export!$W56:$W10206,Planning!AT4,Export!$K56:$K10206,"Pending")</f>
        <v>0</v>
      </c>
      <c r="AU15" s="19">
        <f>SUMIFS(Export!$P56:$P10206,Export!$J56:$J10206,Planning!$A1,Export!$W56:$W10206,Planning!AU4,Export!$K56:$K10206,"Pending")</f>
        <v>0</v>
      </c>
      <c r="AV15" s="19">
        <f>SUMIFS(Export!$P56:$P10206,Export!$J56:$J10206,Planning!$A1,Export!$W56:$W10206,Planning!AV4,Export!$K56:$K10206,"Pending")</f>
        <v>0</v>
      </c>
      <c r="AW15" s="19">
        <f>SUMIFS(Export!$P56:$P10206,Export!$J56:$J10206,Planning!$A1,Export!$W56:$W10206,Planning!AW4,Export!$K56:$K10206,"Pending")</f>
        <v>0</v>
      </c>
      <c r="AX15" s="20">
        <f>SUMIFS(Export!$P56:$P10206,Export!$J56:$J10206,Planning!$A1,Export!$W56:$W10206,Planning!AX4,Export!$K56:$K10206,"Pending")</f>
        <v>0</v>
      </c>
      <c r="AY15" s="18">
        <f>SUMIFS(Export!$P56:$P10206,Export!$J56:$J10206,Planning!$A1,Export!$W56:$W10206,Planning!AY4,Export!$K56:$K10206,"Pending")</f>
        <v>0</v>
      </c>
      <c r="AZ15" s="19">
        <f>SUMIFS(Export!$P56:$P10206,Export!$J56:$J10206,Planning!$A1,Export!$W56:$W10206,Planning!AZ4,Export!$K56:$K10206,"Pending")</f>
        <v>0</v>
      </c>
      <c r="BA15" s="19">
        <f>SUMIFS(Export!$P56:$P10206,Export!$J56:$J10206,Planning!$A1,Export!$W56:$W10206,Planning!BA4,Export!$K56:$K10206,"Pending")</f>
        <v>0</v>
      </c>
      <c r="BB15" s="19">
        <f>SUMIFS(Export!$P56:$P10206,Export!$J56:$J10206,Planning!$A1,Export!$W56:$W10206,Planning!BB4,Export!$K56:$K10206,"Pending")</f>
        <v>0</v>
      </c>
      <c r="BC15" s="19">
        <f>SUMIFS(Export!$P56:$P10206,Export!$J56:$J10206,Planning!$A1,Export!$W56:$W10206,Planning!BC4,Export!$K56:$K10206,"Pending")</f>
        <v>0</v>
      </c>
      <c r="BD15" s="19">
        <f>SUMIFS(Export!$P56:$P10206,Export!$J56:$J10206,Planning!$A1,Export!$W56:$W10206,Planning!BD4,Export!$K56:$K10206,"Pending")</f>
        <v>0</v>
      </c>
      <c r="BE15" s="20">
        <f>SUMIFS(Export!$P56:$P10206,Export!$J56:$J10206,Planning!$A1,Export!$W56:$W10206,Planning!BE4,Export!$K56:$K10206,"Pending")</f>
        <v>0</v>
      </c>
      <c r="BF15" s="18">
        <f>SUMIFS(Export!$P56:$P10206,Export!$J56:$J10206,Planning!$A1,Export!$W56:$W10206,Planning!BF4,Export!$K56:$K10206,"Pending")</f>
        <v>0</v>
      </c>
      <c r="BG15" s="19">
        <f>SUMIFS(Export!$P56:$P10206,Export!$J56:$J10206,Planning!$A1,Export!$W56:$W10206,Planning!BG4,Export!$K56:$K10206,"Pending")</f>
        <v>0</v>
      </c>
      <c r="BH15" s="19">
        <f>SUMIFS(Export!$P56:$P10206,Export!$J56:$J10206,Planning!$A1,Export!$W56:$W10206,Planning!BH4,Export!$K56:$K10206,"Pending")</f>
        <v>0</v>
      </c>
      <c r="BI15" s="19">
        <f>SUMIFS(Export!$P56:$P10206,Export!$J56:$J10206,Planning!$A1,Export!$W56:$W10206,Planning!BI4,Export!$K56:$K10206,"Pending")</f>
        <v>0</v>
      </c>
      <c r="BJ15" s="19">
        <f>SUMIFS(Export!$P56:$P10206,Export!$J56:$J10206,Planning!$A1,Export!$W56:$W10206,Planning!BJ4,Export!$K56:$K10206,"Pending")</f>
        <v>0</v>
      </c>
      <c r="BK15" s="19">
        <f>SUMIFS(Export!$P56:$P10206,Export!$J56:$J10206,Planning!$A1,Export!$W56:$W10206,Planning!BK4,Export!$K56:$K10206,"Pending")</f>
        <v>0</v>
      </c>
      <c r="BL15" s="20">
        <f>SUMIFS(Export!$P56:$P10206,Export!$J56:$J10206,Planning!$A1,Export!$W56:$W10206,Planning!BL4,Export!$K56:$K10206,"Pending")</f>
        <v>0</v>
      </c>
      <c r="BM15" s="18">
        <f>SUMIFS(Export!$P56:$P10206,Export!$J56:$J10206,Planning!$A1,Export!$W56:$W10206,Planning!BM4,Export!$K56:$K10206,"Pending")</f>
        <v>0</v>
      </c>
      <c r="BN15" s="19">
        <f>SUMIFS(Export!$P56:$P10206,Export!$J56:$J10206,Planning!$A1,Export!$W56:$W10206,Planning!BN4,Export!$K56:$K10206,"Pending")</f>
        <v>0</v>
      </c>
      <c r="BO15" s="19">
        <f>SUMIFS(Export!$P56:$P10206,Export!$J56:$J10206,Planning!$A1,Export!$W56:$W10206,Planning!BO4,Export!$K56:$K10206,"Pending")</f>
        <v>0</v>
      </c>
      <c r="BP15" s="19">
        <f>SUMIFS(Export!$P56:$P10206,Export!$J56:$J10206,Planning!$A1,Export!$W56:$W10206,Planning!BP4,Export!$K56:$K10206,"Pending")</f>
        <v>0</v>
      </c>
      <c r="BQ15" s="19">
        <f>SUMIFS(Export!$P56:$P10206,Export!$J56:$J10206,Planning!$A1,Export!$W56:$W10206,Planning!BQ4,Export!$K56:$K10206,"Pending")</f>
        <v>0</v>
      </c>
      <c r="BR15" s="19">
        <f>SUMIFS(Export!$P56:$P10206,Export!$J56:$J10206,Planning!$A1,Export!$W56:$W10206,Planning!BR4,Export!$K56:$K10206,"Pending")</f>
        <v>0</v>
      </c>
      <c r="BS15" s="20">
        <f>SUMIFS(Export!$P56:$P10206,Export!$J56:$J10206,Planning!$A1,Export!$W56:$W10206,Planning!BS4,Export!$K56:$K10206,"Pending")</f>
        <v>0</v>
      </c>
      <c r="BT15" s="18">
        <f>SUMIFS(Export!$P56:$P10206,Export!$J56:$J10206,Planning!$A1,Export!$W56:$W10206,Planning!BT4,Export!$K56:$K10206,"Pending")</f>
        <v>0</v>
      </c>
      <c r="BU15" s="19">
        <f>SUMIFS(Export!$P56:$P10206,Export!$J56:$J10206,Planning!$A1,Export!$W56:$W10206,Planning!BU4,Export!$K56:$K10206,"Pending")</f>
        <v>0</v>
      </c>
      <c r="BV15" s="19">
        <f>SUMIFS(Export!$P56:$P10206,Export!$J56:$J10206,Planning!$A1,Export!$W56:$W10206,Planning!BV4,Export!$K56:$K10206,"Pending")</f>
        <v>0</v>
      </c>
      <c r="BW15" s="19">
        <f>SUMIFS(Export!$P56:$P10206,Export!$J56:$J10206,Planning!$A1,Export!$W56:$W10206,Planning!BW4,Export!$K56:$K10206,"Pending")</f>
        <v>0</v>
      </c>
      <c r="BX15" s="19">
        <f>SUMIFS(Export!$P56:$P10206,Export!$J56:$J10206,Planning!$A1,Export!$W56:$W10206,Planning!BX4,Export!$K56:$K10206,"Pending")</f>
        <v>2</v>
      </c>
      <c r="BY15" s="19">
        <f>SUMIFS(Export!$P56:$P10206,Export!$J56:$J10206,Planning!$A1,Export!$W56:$W10206,Planning!BY4,Export!$K56:$K10206,"Pending")</f>
        <v>0</v>
      </c>
      <c r="BZ15" s="20">
        <f>SUMIFS(Export!$P56:$P10206,Export!$J56:$J10206,Planning!$A1,Export!$W56:$W10206,Planning!BZ4,Export!$K56:$K10206,"Pending")</f>
        <v>0</v>
      </c>
      <c r="CA15" s="18">
        <f>SUMIFS(Export!$P56:$P10206,Export!$J56:$J10206,Planning!$A1,Export!$W56:$W10206,Planning!CA4,Export!$K56:$K10206,"Pending")</f>
        <v>0</v>
      </c>
      <c r="CB15" s="19">
        <f>SUMIFS(Export!$P56:$P10206,Export!$J56:$J10206,Planning!$A1,Export!$W56:$W10206,Planning!CB4,Export!$K56:$K10206,"Pending")</f>
        <v>15</v>
      </c>
      <c r="CC15" s="19">
        <f>SUMIFS(Export!$P56:$P10206,Export!$J56:$J10206,Planning!$A1,Export!$W56:$W10206,Planning!CC4,Export!$K56:$K10206,"Pending")</f>
        <v>0</v>
      </c>
      <c r="CD15" s="19">
        <f>SUMIFS(Export!$P56:$P10206,Export!$J56:$J10206,Planning!$A1,Export!$W56:$W10206,Planning!CD4,Export!$K56:$K10206,"Pending")</f>
        <v>11</v>
      </c>
      <c r="CE15" s="19">
        <f>SUMIFS(Export!$P56:$P10206,Export!$J56:$J10206,Planning!$A1,Export!$W56:$W10206,Planning!CE4,Export!$K56:$K10206,"Pending")</f>
        <v>1</v>
      </c>
      <c r="CF15" s="19">
        <f>SUMIFS(Export!$P56:$P10206,Export!$J56:$J10206,Planning!$A1,Export!$W56:$W10206,Planning!CF4,Export!$K56:$K10206,"Pending")</f>
        <v>13</v>
      </c>
      <c r="CG15" s="20">
        <f>SUMIFS(Export!$P56:$P10206,Export!$J56:$J10206,Planning!$A1,Export!$W56:$W10206,Planning!CG4,Export!$K56:$K10206,"Pending")</f>
        <v>21</v>
      </c>
      <c r="CH15" s="18">
        <f>SUMIFS(Export!$P56:$P10206,Export!$J56:$J10206,Planning!$A1,Export!$W56:$W10206,Planning!CH4,Export!$K56:$K10206,"Pending")</f>
        <v>2</v>
      </c>
      <c r="CI15" s="19">
        <f>SUMIFS(Export!$P56:$P10206,Export!$J56:$J10206,Planning!$A1,Export!$W56:$W10206,Planning!CI4,Export!$K56:$K10206,"Pending")</f>
        <v>1</v>
      </c>
      <c r="CJ15" s="19">
        <f>SUMIFS(Export!$P56:$P10206,Export!$J56:$J10206,Planning!$A1,Export!$W56:$W10206,Planning!CJ4,Export!$K56:$K10206,"Pending")</f>
        <v>15</v>
      </c>
      <c r="CK15" s="19">
        <f>SUMIFS(Export!$P56:$P10206,Export!$J56:$J10206,Planning!$A1,Export!$W56:$W10206,Planning!CK4,Export!$K56:$K10206,"Pending")</f>
        <v>4</v>
      </c>
      <c r="CL15" s="19">
        <f>SUMIFS(Export!$P56:$P10206,Export!$J56:$J10206,Planning!$A1,Export!$W56:$W10206,Planning!CL4,Export!$K56:$K10206,"Pending")</f>
        <v>9</v>
      </c>
      <c r="CM15" s="19">
        <f>SUMIFS(Export!$P56:$P10206,Export!$J56:$J10206,Planning!$A1,Export!$W56:$W10206,Planning!CM4,Export!$K56:$K10206,"Pending")</f>
        <v>7</v>
      </c>
      <c r="CN15" s="20">
        <f>SUMIFS(Export!$P56:$P10206,Export!$J56:$J10206,Planning!$A1,Export!$W56:$W10206,Planning!CN4,Export!$K56:$K10206,"Pending")</f>
        <v>2</v>
      </c>
      <c r="CO15" s="18">
        <f>SUMIFS(Export!$P56:$P10206,Export!$J56:$J10206,Planning!$A1,Export!$W56:$W10206,Planning!CO4,Export!$K56:$K10206,"Pending")</f>
        <v>2</v>
      </c>
      <c r="CP15" s="19">
        <f>SUMIFS(Export!$P56:$P10206,Export!$J56:$J10206,Planning!$A1,Export!$W56:$W10206,Planning!CP4,Export!$K56:$K10206,"Pending")</f>
        <v>0</v>
      </c>
      <c r="CQ15" s="19">
        <f>SUMIFS(Export!$P56:$P10206,Export!$J56:$J10206,Planning!$A1,Export!$W56:$W10206,Planning!CQ4,Export!$K56:$K10206,"Pending")</f>
        <v>2</v>
      </c>
      <c r="CR15" s="19">
        <f>SUMIFS(Export!$P56:$P10206,Export!$J56:$J10206,Planning!$A1,Export!$W56:$W10206,Planning!CR4,Export!$K56:$K10206,"Pending")</f>
        <v>42</v>
      </c>
      <c r="CS15" s="19">
        <f>SUMIFS(Export!$P56:$P10206,Export!$J56:$J10206,Planning!$A1,Export!$W56:$W10206,Planning!CS4,Export!$K56:$K10206,"Pending")</f>
        <v>29</v>
      </c>
      <c r="CT15" s="19">
        <f>SUMIFS(Export!$P56:$P10206,Export!$J56:$J10206,Planning!$A1,Export!$W56:$W10206,Planning!CT4,Export!$K56:$K10206,"Pending")</f>
        <v>6</v>
      </c>
      <c r="CU15" s="20">
        <f>SUMIFS(Export!$P56:$P10206,Export!$J56:$J10206,Planning!$A1,Export!$W56:$W10206,Planning!CU4,Export!$K56:$K10206,"Pending")</f>
        <v>9</v>
      </c>
      <c r="CV15" s="18">
        <f>SUMIFS(Export!$P56:$P10206,Export!$J56:$J10206,Planning!$A1,Export!$W56:$W10206,Planning!CV4,Export!$K56:$K10206,"Pending")</f>
        <v>2</v>
      </c>
      <c r="CW15" s="19">
        <f>SUMIFS(Export!$P56:$P10206,Export!$J56:$J10206,Planning!$A1,Export!$W56:$W10206,Planning!CW4,Export!$K56:$K10206,"Pending")</f>
        <v>2</v>
      </c>
      <c r="CX15" s="19">
        <f>SUMIFS(Export!$P56:$P10206,Export!$J56:$J10206,Planning!$A1,Export!$W56:$W10206,Planning!CX4,Export!$K56:$K10206,"Pending")</f>
        <v>5</v>
      </c>
      <c r="CY15" s="19">
        <f>SUMIFS(Export!$P56:$P10206,Export!$J56:$J10206,Planning!$A1,Export!$W56:$W10206,Planning!CY4,Export!$K56:$K10206,"Pending")</f>
        <v>1</v>
      </c>
      <c r="CZ15" s="19">
        <f>SUMIFS(Export!$P56:$P10206,Export!$J56:$J10206,Planning!$A1,Export!$W56:$W10206,Planning!CZ4,Export!$K56:$K10206,"Pending")</f>
        <v>1</v>
      </c>
      <c r="DA15" s="19">
        <f>SUMIFS(Export!$P56:$P10206,Export!$J56:$J10206,Planning!$A1,Export!$W56:$W10206,Planning!DA4,Export!$K56:$K10206,"Pending")</f>
        <v>6</v>
      </c>
      <c r="DB15" s="20">
        <f>SUMIFS(Export!$P56:$P10206,Export!$J56:$J10206,Planning!$A1,Export!$W56:$W10206,Planning!DB4,Export!$K56:$K10206,"Pending")</f>
        <v>1</v>
      </c>
      <c r="DC15" s="18">
        <f>SUMIFS(Export!$P56:$P10206,Export!$J56:$J10206,Planning!$A1,Export!$W56:$W10206,Planning!DC4,Export!$K56:$K10206,"Pending")</f>
        <v>14</v>
      </c>
      <c r="DD15" s="19">
        <f>SUMIFS(Export!$P56:$P10206,Export!$J56:$J10206,Planning!$A1,Export!$W56:$W10206,Planning!DD4,Export!$K56:$K10206,"Pending")</f>
        <v>0</v>
      </c>
      <c r="DE15" s="19">
        <f>SUMIFS(Export!$P56:$P10206,Export!$J56:$J10206,Planning!$A1,Export!$W56:$W10206,Planning!DE4,Export!$K56:$K10206,"Pending")</f>
        <v>9</v>
      </c>
      <c r="DF15" s="19">
        <f>SUMIFS(Export!$P56:$P10206,Export!$J56:$J10206,Planning!$A1,Export!$W56:$W10206,Planning!DF4,Export!$K56:$K10206,"Pending")</f>
        <v>4</v>
      </c>
      <c r="DG15" s="19">
        <f>SUMIFS(Export!$P56:$P10206,Export!$J56:$J10206,Planning!$A1,Export!$W56:$W10206,Planning!DG4,Export!$K56:$K10206,"Pending")</f>
        <v>0</v>
      </c>
      <c r="DH15" s="19">
        <f>SUMIFS(Export!$P56:$P10206,Export!$J56:$J10206,Planning!$A1,Export!$W56:$W10206,Planning!DH4,Export!$K56:$K10206,"Pending")</f>
        <v>28</v>
      </c>
      <c r="DI15" s="20">
        <f>SUMIFS(Export!$P56:$P10206,Export!$J56:$J10206,Planning!$A1,Export!$W56:$W10206,Planning!DI4,Export!$K56:$K10206,"Pending")</f>
        <v>0</v>
      </c>
      <c r="DJ15" s="18">
        <f>SUMIFS(Export!$P56:$P10206,Export!$J56:$J10206,Planning!$A1,Export!$W56:$W10206,Planning!DJ4,Export!$K56:$K10206,"Pending")</f>
        <v>8</v>
      </c>
      <c r="DK15" s="19">
        <f>SUMIFS(Export!$P56:$P10206,Export!$J56:$J10206,Planning!$A1,Export!$W56:$W10206,Planning!DK4,Export!$K56:$K10206,"Pending")</f>
        <v>0</v>
      </c>
      <c r="DL15" s="19">
        <f>SUMIFS(Export!$P56:$P10206,Export!$J56:$J10206,Planning!$A1,Export!$W56:$W10206,Planning!DL4,Export!$K56:$K10206,"Pending")</f>
        <v>0</v>
      </c>
      <c r="DM15" s="19">
        <f>SUMIFS(Export!$P56:$P10206,Export!$J56:$J10206,Planning!$A1,Export!$W56:$W10206,Planning!DM4,Export!$K56:$K10206,"Pending")</f>
        <v>6</v>
      </c>
      <c r="DN15" s="19">
        <f>SUMIFS(Export!$P56:$P10206,Export!$J56:$J10206,Planning!$A1,Export!$W56:$W10206,Planning!DN4,Export!$K56:$K10206,"Pending")</f>
        <v>0</v>
      </c>
      <c r="DO15" s="19">
        <f>SUMIFS(Export!$P56:$P10206,Export!$J56:$J10206,Planning!$A1,Export!$W56:$W10206,Planning!DO4,Export!$K56:$K10206,"Pending")</f>
        <v>15</v>
      </c>
      <c r="DP15" s="20">
        <f>SUMIFS(Export!$P56:$P10206,Export!$J56:$J10206,Planning!$A1,Export!$W56:$W10206,Planning!DP4,Export!$K56:$K10206,"Pending")</f>
        <v>17</v>
      </c>
      <c r="DQ15" s="18">
        <f>SUMIFS(Export!$P56:$P10206,Export!$J56:$J10206,Planning!$A1,Export!$W56:$W10206,Planning!DQ4,Export!$K56:$K10206,"Pending")</f>
        <v>11</v>
      </c>
      <c r="DR15" s="19">
        <f>SUMIFS(Export!$P56:$P10206,Export!$J56:$J10206,Planning!$A1,Export!$W56:$W10206,Planning!DR4,Export!$K56:$K10206,"Pending")</f>
        <v>22</v>
      </c>
      <c r="DS15" s="19">
        <f>SUMIFS(Export!$P56:$P10206,Export!$J56:$J10206,Planning!$A1,Export!$W56:$W10206,Planning!DS4,Export!$K56:$K10206,"Pending")</f>
        <v>1</v>
      </c>
      <c r="DT15" s="19">
        <f>SUMIFS(Export!$P56:$P10206,Export!$J56:$J10206,Planning!$A1,Export!$W56:$W10206,Planning!DT4,Export!$K56:$K10206,"Pending")</f>
        <v>0</v>
      </c>
      <c r="DU15" s="19">
        <f>SUMIFS(Export!$P56:$P10206,Export!$J56:$J10206,Planning!$A1,Export!$W56:$W10206,Planning!DU4,Export!$K56:$K10206,"Pending")</f>
        <v>1</v>
      </c>
      <c r="DV15" s="19">
        <f>SUMIFS(Export!$P56:$P10206,Export!$J56:$J10206,Planning!$A1,Export!$W56:$W10206,Planning!DV4,Export!$K56:$K10206,"Pending")</f>
        <v>0</v>
      </c>
      <c r="DW15" s="20">
        <f>SUMIFS(Export!$P56:$P10206,Export!$J56:$J10206,Planning!$A1,Export!$W56:$W10206,Planning!DW4,Export!$K56:$K10206,"Pending")</f>
        <v>2</v>
      </c>
    </row>
    <row r="17" spans="1:127" x14ac:dyDescent="0.25">
      <c r="A17" s="8" t="s">
        <v>28</v>
      </c>
      <c r="I17">
        <v>25</v>
      </c>
      <c r="P17">
        <v>30</v>
      </c>
    </row>
    <row r="18" spans="1:127" x14ac:dyDescent="0.25">
      <c r="B18" s="12" t="str">
        <f>IF(B26&gt;0,"Oui","Non")</f>
        <v>Non</v>
      </c>
      <c r="C18" s="6" t="str">
        <f t="shared" ref="C18:H18" si="149">IF(C26&gt;0,"Oui","Non")</f>
        <v>Non</v>
      </c>
      <c r="D18" s="6" t="str">
        <f t="shared" si="149"/>
        <v>Non</v>
      </c>
      <c r="E18" s="6" t="str">
        <f t="shared" si="149"/>
        <v>Non</v>
      </c>
      <c r="F18" s="6" t="str">
        <f t="shared" si="149"/>
        <v>Non</v>
      </c>
      <c r="G18" s="6" t="str">
        <f t="shared" si="149"/>
        <v>Non</v>
      </c>
      <c r="H18" s="9" t="str">
        <f t="shared" si="149"/>
        <v>Non</v>
      </c>
      <c r="I18" s="12" t="str">
        <f t="shared" ref="I18:W18" si="150">IF(I26&gt;0,"Oui","Non")</f>
        <v>Non</v>
      </c>
      <c r="J18" s="6" t="str">
        <f t="shared" si="150"/>
        <v>Non</v>
      </c>
      <c r="K18" s="6" t="str">
        <f t="shared" si="150"/>
        <v>Non</v>
      </c>
      <c r="L18" s="6" t="str">
        <f t="shared" si="150"/>
        <v>Non</v>
      </c>
      <c r="M18" s="6" t="str">
        <f t="shared" si="150"/>
        <v>Non</v>
      </c>
      <c r="N18" s="6" t="str">
        <f t="shared" si="150"/>
        <v>Non</v>
      </c>
      <c r="O18" s="9" t="str">
        <f t="shared" si="150"/>
        <v>Non</v>
      </c>
      <c r="P18" s="12" t="str">
        <f t="shared" si="150"/>
        <v>Non</v>
      </c>
      <c r="Q18" s="6" t="str">
        <f t="shared" si="150"/>
        <v>Non</v>
      </c>
      <c r="R18" s="6" t="str">
        <f t="shared" si="150"/>
        <v>Non</v>
      </c>
      <c r="S18" s="6" t="str">
        <f t="shared" si="150"/>
        <v>Non</v>
      </c>
      <c r="T18" s="6" t="str">
        <f t="shared" si="150"/>
        <v>Non</v>
      </c>
      <c r="U18" s="6" t="str">
        <f t="shared" si="150"/>
        <v>Non</v>
      </c>
      <c r="V18" s="9" t="str">
        <f t="shared" si="150"/>
        <v>Non</v>
      </c>
      <c r="W18" s="12" t="str">
        <f t="shared" si="150"/>
        <v>Non</v>
      </c>
      <c r="X18" s="6" t="str">
        <f t="shared" ref="X18:AC18" si="151">IF(X26&gt;0,"Oui","Non")</f>
        <v>Non</v>
      </c>
      <c r="Y18" s="6" t="str">
        <f t="shared" si="151"/>
        <v>Non</v>
      </c>
      <c r="Z18" s="6" t="str">
        <f t="shared" si="151"/>
        <v>Non</v>
      </c>
      <c r="AA18" s="6" t="str">
        <f t="shared" si="151"/>
        <v>Non</v>
      </c>
      <c r="AB18" s="6" t="str">
        <f t="shared" si="151"/>
        <v>Non</v>
      </c>
      <c r="AC18" s="9" t="str">
        <f t="shared" si="151"/>
        <v>Non</v>
      </c>
      <c r="AD18" s="12" t="str">
        <f>IF(AD26&gt;0,"Oui","Non")</f>
        <v>Non</v>
      </c>
      <c r="AE18" s="6" t="str">
        <f t="shared" ref="AE18:AJ18" si="152">IF(AE26&gt;0,"Oui","Non")</f>
        <v>Non</v>
      </c>
      <c r="AF18" s="6" t="str">
        <f t="shared" si="152"/>
        <v>Non</v>
      </c>
      <c r="AG18" s="6" t="str">
        <f t="shared" si="152"/>
        <v>Non</v>
      </c>
      <c r="AH18" s="6" t="str">
        <f t="shared" si="152"/>
        <v>Oui</v>
      </c>
      <c r="AI18" s="6" t="str">
        <f t="shared" si="152"/>
        <v>Non</v>
      </c>
      <c r="AJ18" s="9" t="str">
        <f t="shared" si="152"/>
        <v>Non</v>
      </c>
      <c r="AK18" s="12" t="str">
        <f>IF(AK26&gt;0,"Oui","Non")</f>
        <v>Oui</v>
      </c>
      <c r="AL18" s="6" t="str">
        <f t="shared" ref="AL18:AQ18" si="153">IF(AL26&gt;0,"Oui","Non")</f>
        <v>Oui</v>
      </c>
      <c r="AM18" s="6" t="str">
        <f t="shared" si="153"/>
        <v>Oui</v>
      </c>
      <c r="AN18" s="6" t="str">
        <f t="shared" si="153"/>
        <v>Oui</v>
      </c>
      <c r="AO18" s="6" t="str">
        <f t="shared" si="153"/>
        <v>Oui</v>
      </c>
      <c r="AP18" s="6" t="str">
        <f t="shared" si="153"/>
        <v>Non</v>
      </c>
      <c r="AQ18" s="9" t="str">
        <f t="shared" si="153"/>
        <v>Non</v>
      </c>
      <c r="AR18" s="12" t="str">
        <f>IF(AR26&gt;0,"Oui","Non")</f>
        <v>Oui</v>
      </c>
      <c r="AS18" s="6" t="str">
        <f t="shared" ref="AS18:AX18" si="154">IF(AS26&gt;0,"Oui","Non")</f>
        <v>Oui</v>
      </c>
      <c r="AT18" s="6" t="str">
        <f t="shared" si="154"/>
        <v>Oui</v>
      </c>
      <c r="AU18" s="6" t="str">
        <f t="shared" si="154"/>
        <v>Oui</v>
      </c>
      <c r="AV18" s="6" t="str">
        <f t="shared" si="154"/>
        <v>Oui</v>
      </c>
      <c r="AW18" s="6" t="str">
        <f t="shared" si="154"/>
        <v>Non</v>
      </c>
      <c r="AX18" s="9" t="str">
        <f t="shared" si="154"/>
        <v>Non</v>
      </c>
      <c r="AY18" s="12" t="str">
        <f>IF(AY26&gt;0,"Oui","Non")</f>
        <v>Oui</v>
      </c>
      <c r="AZ18" s="6" t="str">
        <f t="shared" ref="AZ18:BE18" si="155">IF(AZ26&gt;0,"Oui","Non")</f>
        <v>Oui</v>
      </c>
      <c r="BA18" s="6" t="str">
        <f t="shared" si="155"/>
        <v>Oui</v>
      </c>
      <c r="BB18" s="6" t="str">
        <f t="shared" si="155"/>
        <v>Oui</v>
      </c>
      <c r="BC18" s="6" t="str">
        <f t="shared" si="155"/>
        <v>Oui</v>
      </c>
      <c r="BD18" s="6" t="str">
        <f t="shared" si="155"/>
        <v>Non</v>
      </c>
      <c r="BE18" s="9" t="str">
        <f t="shared" si="155"/>
        <v>Non</v>
      </c>
      <c r="BF18" s="12" t="str">
        <f>IF(BF26&gt;0,"Oui","Non")</f>
        <v>Oui</v>
      </c>
      <c r="BG18" s="6" t="str">
        <f t="shared" ref="BG18:BL18" si="156">IF(BG26&gt;0,"Oui","Non")</f>
        <v>Oui</v>
      </c>
      <c r="BH18" s="6" t="str">
        <f t="shared" si="156"/>
        <v>Oui</v>
      </c>
      <c r="BI18" s="6" t="str">
        <f t="shared" si="156"/>
        <v>Oui</v>
      </c>
      <c r="BJ18" s="6" t="str">
        <f t="shared" si="156"/>
        <v>Oui</v>
      </c>
      <c r="BK18" s="6" t="str">
        <f t="shared" si="156"/>
        <v>Non</v>
      </c>
      <c r="BL18" s="9" t="str">
        <f t="shared" si="156"/>
        <v>Non</v>
      </c>
      <c r="BM18" s="12" t="str">
        <f>IF(BM26&gt;0,"Oui","Non")</f>
        <v>Oui</v>
      </c>
      <c r="BN18" s="6" t="str">
        <f t="shared" ref="BN18:BS18" si="157">IF(BN26&gt;0,"Oui","Non")</f>
        <v>Oui</v>
      </c>
      <c r="BO18" s="6" t="str">
        <f t="shared" si="157"/>
        <v>Oui</v>
      </c>
      <c r="BP18" s="6" t="str">
        <f t="shared" si="157"/>
        <v>Oui</v>
      </c>
      <c r="BQ18" s="6" t="str">
        <f t="shared" si="157"/>
        <v>Oui</v>
      </c>
      <c r="BR18" s="6" t="str">
        <f t="shared" si="157"/>
        <v>Non</v>
      </c>
      <c r="BS18" s="9" t="str">
        <f t="shared" si="157"/>
        <v>Non</v>
      </c>
      <c r="BT18" s="12" t="str">
        <f>IF(BT26&gt;0,"Oui","Non")</f>
        <v>Oui</v>
      </c>
      <c r="BU18" s="6" t="str">
        <f t="shared" ref="BU18:BZ18" si="158">IF(BU26&gt;0,"Oui","Non")</f>
        <v>Oui</v>
      </c>
      <c r="BV18" s="6" t="str">
        <f t="shared" si="158"/>
        <v>Oui</v>
      </c>
      <c r="BW18" s="6" t="str">
        <f t="shared" si="158"/>
        <v>Oui</v>
      </c>
      <c r="BX18" s="6" t="str">
        <f t="shared" si="158"/>
        <v>Oui</v>
      </c>
      <c r="BY18" s="6" t="str">
        <f t="shared" si="158"/>
        <v>Non</v>
      </c>
      <c r="BZ18" s="9" t="str">
        <f t="shared" si="158"/>
        <v>Non</v>
      </c>
      <c r="CA18" s="12" t="str">
        <f>IF(CA26&gt;0,"Oui","Non")</f>
        <v>Oui</v>
      </c>
      <c r="CB18" s="6" t="str">
        <f t="shared" ref="CB18:CG18" si="159">IF(CB26&gt;0,"Oui","Non")</f>
        <v>Oui</v>
      </c>
      <c r="CC18" s="6" t="str">
        <f t="shared" si="159"/>
        <v>Oui</v>
      </c>
      <c r="CD18" s="6" t="str">
        <f t="shared" si="159"/>
        <v>Oui</v>
      </c>
      <c r="CE18" s="6" t="str">
        <f t="shared" si="159"/>
        <v>Oui</v>
      </c>
      <c r="CF18" s="6" t="str">
        <f t="shared" si="159"/>
        <v>Non</v>
      </c>
      <c r="CG18" s="9" t="str">
        <f t="shared" si="159"/>
        <v>Non</v>
      </c>
      <c r="CH18" s="12" t="str">
        <f>IF(CH26&gt;0,"Oui","Non")</f>
        <v>Oui</v>
      </c>
      <c r="CI18" s="6" t="str">
        <f t="shared" ref="CI18:CN18" si="160">IF(CI26&gt;0,"Oui","Non")</f>
        <v>Oui</v>
      </c>
      <c r="CJ18" s="6" t="str">
        <f t="shared" si="160"/>
        <v>Oui</v>
      </c>
      <c r="CK18" s="6" t="str">
        <f t="shared" si="160"/>
        <v>Oui</v>
      </c>
      <c r="CL18" s="6" t="str">
        <f t="shared" si="160"/>
        <v>Oui</v>
      </c>
      <c r="CM18" s="6" t="str">
        <f t="shared" si="160"/>
        <v>Non</v>
      </c>
      <c r="CN18" s="9" t="str">
        <f t="shared" si="160"/>
        <v>Non</v>
      </c>
      <c r="CO18" s="12" t="str">
        <f>IF(CO26&gt;0,"Oui","Non")</f>
        <v>Oui</v>
      </c>
      <c r="CP18" s="6" t="str">
        <f t="shared" ref="CP18:CU18" si="161">IF(CP26&gt;0,"Oui","Non")</f>
        <v>Oui</v>
      </c>
      <c r="CQ18" s="6" t="str">
        <f t="shared" si="161"/>
        <v>Oui</v>
      </c>
      <c r="CR18" s="6" t="str">
        <f t="shared" si="161"/>
        <v>Oui</v>
      </c>
      <c r="CS18" s="6" t="str">
        <f t="shared" si="161"/>
        <v>Oui</v>
      </c>
      <c r="CT18" s="6" t="str">
        <f t="shared" si="161"/>
        <v>Non</v>
      </c>
      <c r="CU18" s="9" t="str">
        <f t="shared" si="161"/>
        <v>Non</v>
      </c>
      <c r="CV18" s="12" t="str">
        <f>IF(CV26&gt;0,"Oui","Non")</f>
        <v>Oui</v>
      </c>
      <c r="CW18" s="6" t="str">
        <f t="shared" ref="CW18:DB18" si="162">IF(CW26&gt;0,"Oui","Non")</f>
        <v>Oui</v>
      </c>
      <c r="CX18" s="6" t="str">
        <f t="shared" si="162"/>
        <v>Oui</v>
      </c>
      <c r="CY18" s="6" t="str">
        <f t="shared" si="162"/>
        <v>Oui</v>
      </c>
      <c r="CZ18" s="6" t="str">
        <f t="shared" si="162"/>
        <v>Oui</v>
      </c>
      <c r="DA18" s="6" t="str">
        <f t="shared" si="162"/>
        <v>Non</v>
      </c>
      <c r="DB18" s="9" t="str">
        <f t="shared" si="162"/>
        <v>Non</v>
      </c>
      <c r="DC18" s="12" t="str">
        <f>IF(DC26&gt;0,"Oui","Non")</f>
        <v>Oui</v>
      </c>
      <c r="DD18" s="6" t="str">
        <f t="shared" ref="DD18:DI18" si="163">IF(DD26&gt;0,"Oui","Non")</f>
        <v>Oui</v>
      </c>
      <c r="DE18" s="6" t="str">
        <f t="shared" si="163"/>
        <v>Oui</v>
      </c>
      <c r="DF18" s="6" t="str">
        <f t="shared" si="163"/>
        <v>Oui</v>
      </c>
      <c r="DG18" s="6" t="str">
        <f t="shared" si="163"/>
        <v>Oui</v>
      </c>
      <c r="DH18" s="6" t="str">
        <f t="shared" si="163"/>
        <v>Non</v>
      </c>
      <c r="DI18" s="9" t="str">
        <f t="shared" si="163"/>
        <v>Non</v>
      </c>
      <c r="DJ18" s="12" t="str">
        <f>IF(DJ26&gt;0,"Oui","Non")</f>
        <v>Oui</v>
      </c>
      <c r="DK18" s="6" t="str">
        <f t="shared" ref="DK18:DP18" si="164">IF(DK26&gt;0,"Oui","Non")</f>
        <v>Oui</v>
      </c>
      <c r="DL18" s="6" t="str">
        <f t="shared" si="164"/>
        <v>Oui</v>
      </c>
      <c r="DM18" s="6" t="str">
        <f t="shared" si="164"/>
        <v>Oui</v>
      </c>
      <c r="DN18" s="6" t="str">
        <f t="shared" si="164"/>
        <v>Oui</v>
      </c>
      <c r="DO18" s="6" t="str">
        <f t="shared" si="164"/>
        <v>Non</v>
      </c>
      <c r="DP18" s="9" t="str">
        <f t="shared" si="164"/>
        <v>Non</v>
      </c>
      <c r="DQ18" s="12" t="str">
        <f>IF(DQ26&gt;0,"Oui","Non")</f>
        <v>Oui</v>
      </c>
      <c r="DR18" s="6" t="str">
        <f t="shared" ref="DR18:DW18" si="165">IF(DR26&gt;0,"Oui","Non")</f>
        <v>Oui</v>
      </c>
      <c r="DS18" s="6" t="str">
        <f t="shared" si="165"/>
        <v>Oui</v>
      </c>
      <c r="DT18" s="6" t="str">
        <f t="shared" si="165"/>
        <v>Oui</v>
      </c>
      <c r="DU18" s="6" t="str">
        <f t="shared" si="165"/>
        <v>Oui</v>
      </c>
      <c r="DV18" s="6" t="str">
        <f t="shared" si="165"/>
        <v>Non</v>
      </c>
      <c r="DW18" s="9" t="str">
        <f t="shared" si="165"/>
        <v>Non</v>
      </c>
    </row>
    <row r="19" spans="1:127" x14ac:dyDescent="0.25">
      <c r="B19" s="23" t="s">
        <v>132</v>
      </c>
      <c r="C19" s="24" t="s">
        <v>133</v>
      </c>
      <c r="D19" s="24" t="s">
        <v>134</v>
      </c>
      <c r="E19" s="24" t="s">
        <v>135</v>
      </c>
      <c r="F19" s="24" t="s">
        <v>136</v>
      </c>
      <c r="G19" s="27" t="s">
        <v>142</v>
      </c>
      <c r="H19" s="28" t="s">
        <v>143</v>
      </c>
      <c r="I19" s="23" t="s">
        <v>132</v>
      </c>
      <c r="J19" s="24" t="s">
        <v>133</v>
      </c>
      <c r="K19" s="24" t="s">
        <v>134</v>
      </c>
      <c r="L19" s="24" t="s">
        <v>135</v>
      </c>
      <c r="M19" s="24" t="s">
        <v>136</v>
      </c>
      <c r="N19" s="27" t="s">
        <v>142</v>
      </c>
      <c r="O19" s="28" t="s">
        <v>143</v>
      </c>
      <c r="P19" s="23" t="s">
        <v>132</v>
      </c>
      <c r="Q19" s="24" t="s">
        <v>133</v>
      </c>
      <c r="R19" s="24" t="s">
        <v>134</v>
      </c>
      <c r="S19" s="24" t="s">
        <v>135</v>
      </c>
      <c r="T19" s="24" t="s">
        <v>136</v>
      </c>
      <c r="U19" s="27" t="s">
        <v>142</v>
      </c>
      <c r="V19" s="28" t="s">
        <v>143</v>
      </c>
      <c r="W19" s="23" t="s">
        <v>132</v>
      </c>
      <c r="X19" s="24" t="s">
        <v>133</v>
      </c>
      <c r="Y19" s="24" t="s">
        <v>134</v>
      </c>
      <c r="Z19" s="24" t="s">
        <v>135</v>
      </c>
      <c r="AA19" s="24" t="s">
        <v>136</v>
      </c>
      <c r="AB19" s="27" t="s">
        <v>142</v>
      </c>
      <c r="AC19" s="28" t="s">
        <v>143</v>
      </c>
      <c r="AD19" s="23" t="s">
        <v>132</v>
      </c>
      <c r="AE19" s="24" t="s">
        <v>133</v>
      </c>
      <c r="AF19" s="24" t="s">
        <v>134</v>
      </c>
      <c r="AG19" s="24" t="s">
        <v>135</v>
      </c>
      <c r="AH19" s="24" t="s">
        <v>136</v>
      </c>
      <c r="AI19" s="27" t="s">
        <v>142</v>
      </c>
      <c r="AJ19" s="28" t="s">
        <v>143</v>
      </c>
      <c r="AK19" s="23" t="s">
        <v>132</v>
      </c>
      <c r="AL19" s="24" t="s">
        <v>133</v>
      </c>
      <c r="AM19" s="24" t="s">
        <v>134</v>
      </c>
      <c r="AN19" s="24" t="s">
        <v>135</v>
      </c>
      <c r="AO19" s="24" t="s">
        <v>136</v>
      </c>
      <c r="AP19" s="27" t="s">
        <v>142</v>
      </c>
      <c r="AQ19" s="28" t="s">
        <v>143</v>
      </c>
      <c r="AR19" s="23" t="s">
        <v>132</v>
      </c>
      <c r="AS19" s="24" t="s">
        <v>133</v>
      </c>
      <c r="AT19" s="24" t="s">
        <v>134</v>
      </c>
      <c r="AU19" s="24" t="s">
        <v>135</v>
      </c>
      <c r="AV19" s="24" t="s">
        <v>136</v>
      </c>
      <c r="AW19" s="27" t="s">
        <v>142</v>
      </c>
      <c r="AX19" s="28" t="s">
        <v>143</v>
      </c>
      <c r="AY19" s="23" t="s">
        <v>132</v>
      </c>
      <c r="AZ19" s="24" t="s">
        <v>133</v>
      </c>
      <c r="BA19" s="24" t="s">
        <v>134</v>
      </c>
      <c r="BB19" s="24" t="s">
        <v>135</v>
      </c>
      <c r="BC19" s="24" t="s">
        <v>136</v>
      </c>
      <c r="BD19" s="27" t="s">
        <v>142</v>
      </c>
      <c r="BE19" s="28" t="s">
        <v>143</v>
      </c>
      <c r="BF19" s="23" t="s">
        <v>132</v>
      </c>
      <c r="BG19" s="24" t="s">
        <v>133</v>
      </c>
      <c r="BH19" s="24" t="s">
        <v>134</v>
      </c>
      <c r="BI19" s="24" t="s">
        <v>135</v>
      </c>
      <c r="BJ19" s="24" t="s">
        <v>136</v>
      </c>
      <c r="BK19" s="27" t="s">
        <v>142</v>
      </c>
      <c r="BL19" s="28" t="s">
        <v>143</v>
      </c>
      <c r="BM19" s="23" t="s">
        <v>132</v>
      </c>
      <c r="BN19" s="24" t="s">
        <v>133</v>
      </c>
      <c r="BO19" s="24" t="s">
        <v>134</v>
      </c>
      <c r="BP19" s="24" t="s">
        <v>135</v>
      </c>
      <c r="BQ19" s="24" t="s">
        <v>136</v>
      </c>
      <c r="BR19" s="27" t="s">
        <v>142</v>
      </c>
      <c r="BS19" s="28" t="s">
        <v>143</v>
      </c>
      <c r="BT19" s="23" t="s">
        <v>132</v>
      </c>
      <c r="BU19" s="24" t="s">
        <v>133</v>
      </c>
      <c r="BV19" s="24" t="s">
        <v>134</v>
      </c>
      <c r="BW19" s="24" t="s">
        <v>135</v>
      </c>
      <c r="BX19" s="24" t="s">
        <v>136</v>
      </c>
      <c r="BY19" s="27" t="s">
        <v>142</v>
      </c>
      <c r="BZ19" s="28" t="s">
        <v>143</v>
      </c>
      <c r="CA19" s="23" t="s">
        <v>132</v>
      </c>
      <c r="CB19" s="24" t="s">
        <v>133</v>
      </c>
      <c r="CC19" s="24" t="s">
        <v>134</v>
      </c>
      <c r="CD19" s="24" t="s">
        <v>135</v>
      </c>
      <c r="CE19" s="24" t="s">
        <v>136</v>
      </c>
      <c r="CF19" s="27" t="s">
        <v>142</v>
      </c>
      <c r="CG19" s="28" t="s">
        <v>143</v>
      </c>
      <c r="CH19" s="23" t="s">
        <v>132</v>
      </c>
      <c r="CI19" s="24" t="s">
        <v>133</v>
      </c>
      <c r="CJ19" s="24" t="s">
        <v>134</v>
      </c>
      <c r="CK19" s="24" t="s">
        <v>135</v>
      </c>
      <c r="CL19" s="24" t="s">
        <v>136</v>
      </c>
      <c r="CM19" s="27" t="s">
        <v>142</v>
      </c>
      <c r="CN19" s="28" t="s">
        <v>143</v>
      </c>
      <c r="CO19" s="23" t="s">
        <v>132</v>
      </c>
      <c r="CP19" s="24" t="s">
        <v>133</v>
      </c>
      <c r="CQ19" s="24" t="s">
        <v>134</v>
      </c>
      <c r="CR19" s="24" t="s">
        <v>135</v>
      </c>
      <c r="CS19" s="24" t="s">
        <v>136</v>
      </c>
      <c r="CT19" s="27" t="s">
        <v>142</v>
      </c>
      <c r="CU19" s="28" t="s">
        <v>143</v>
      </c>
      <c r="CV19" s="23" t="s">
        <v>132</v>
      </c>
      <c r="CW19" s="24" t="s">
        <v>133</v>
      </c>
      <c r="CX19" s="24" t="s">
        <v>134</v>
      </c>
      <c r="CY19" s="24" t="s">
        <v>135</v>
      </c>
      <c r="CZ19" s="24" t="s">
        <v>136</v>
      </c>
      <c r="DA19" s="27" t="s">
        <v>142</v>
      </c>
      <c r="DB19" s="28" t="s">
        <v>143</v>
      </c>
      <c r="DC19" s="23" t="s">
        <v>132</v>
      </c>
      <c r="DD19" s="24" t="s">
        <v>133</v>
      </c>
      <c r="DE19" s="24" t="s">
        <v>134</v>
      </c>
      <c r="DF19" s="24" t="s">
        <v>135</v>
      </c>
      <c r="DG19" s="24" t="s">
        <v>136</v>
      </c>
      <c r="DH19" s="27" t="s">
        <v>142</v>
      </c>
      <c r="DI19" s="28" t="s">
        <v>143</v>
      </c>
      <c r="DJ19" s="23" t="s">
        <v>132</v>
      </c>
      <c r="DK19" s="24" t="s">
        <v>133</v>
      </c>
      <c r="DL19" s="24" t="s">
        <v>134</v>
      </c>
      <c r="DM19" s="24" t="s">
        <v>135</v>
      </c>
      <c r="DN19" s="24" t="s">
        <v>136</v>
      </c>
      <c r="DO19" s="27" t="s">
        <v>142</v>
      </c>
      <c r="DP19" s="28" t="s">
        <v>143</v>
      </c>
      <c r="DQ19" s="23" t="s">
        <v>132</v>
      </c>
      <c r="DR19" s="24" t="s">
        <v>133</v>
      </c>
      <c r="DS19" s="24" t="s">
        <v>134</v>
      </c>
      <c r="DT19" s="24" t="s">
        <v>135</v>
      </c>
      <c r="DU19" s="24" t="s">
        <v>136</v>
      </c>
      <c r="DV19" s="27" t="s">
        <v>142</v>
      </c>
      <c r="DW19" s="28" t="s">
        <v>143</v>
      </c>
    </row>
    <row r="20" spans="1:127" x14ac:dyDescent="0.25">
      <c r="B20" s="25">
        <v>44795</v>
      </c>
      <c r="C20" s="26">
        <f t="shared" ref="C20:H20" si="166">B20+1</f>
        <v>44796</v>
      </c>
      <c r="D20" s="26">
        <f t="shared" si="166"/>
        <v>44797</v>
      </c>
      <c r="E20" s="26">
        <f t="shared" si="166"/>
        <v>44798</v>
      </c>
      <c r="F20" s="26">
        <f t="shared" si="166"/>
        <v>44799</v>
      </c>
      <c r="G20" s="29">
        <f t="shared" si="166"/>
        <v>44800</v>
      </c>
      <c r="H20" s="30">
        <f t="shared" si="166"/>
        <v>44801</v>
      </c>
      <c r="I20" s="25">
        <f>B20+7</f>
        <v>44802</v>
      </c>
      <c r="J20" s="26">
        <f t="shared" ref="J20:O20" si="167">I20+1</f>
        <v>44803</v>
      </c>
      <c r="K20" s="26">
        <f t="shared" si="167"/>
        <v>44804</v>
      </c>
      <c r="L20" s="26">
        <f t="shared" si="167"/>
        <v>44805</v>
      </c>
      <c r="M20" s="26">
        <f t="shared" si="167"/>
        <v>44806</v>
      </c>
      <c r="N20" s="29">
        <f t="shared" si="167"/>
        <v>44807</v>
      </c>
      <c r="O20" s="30">
        <f t="shared" si="167"/>
        <v>44808</v>
      </c>
      <c r="P20" s="25">
        <f>I20+7</f>
        <v>44809</v>
      </c>
      <c r="Q20" s="26">
        <f t="shared" ref="Q20:V20" si="168">P20+1</f>
        <v>44810</v>
      </c>
      <c r="R20" s="26">
        <f t="shared" si="168"/>
        <v>44811</v>
      </c>
      <c r="S20" s="26">
        <f t="shared" si="168"/>
        <v>44812</v>
      </c>
      <c r="T20" s="26">
        <f t="shared" si="168"/>
        <v>44813</v>
      </c>
      <c r="U20" s="29">
        <f t="shared" si="168"/>
        <v>44814</v>
      </c>
      <c r="V20" s="30">
        <f t="shared" si="168"/>
        <v>44815</v>
      </c>
      <c r="W20" s="25">
        <f>P20+7</f>
        <v>44816</v>
      </c>
      <c r="X20" s="26">
        <f>W20+1</f>
        <v>44817</v>
      </c>
      <c r="Y20" s="26">
        <f t="shared" ref="Y20:AC20" si="169">X20+1</f>
        <v>44818</v>
      </c>
      <c r="Z20" s="26">
        <f t="shared" si="169"/>
        <v>44819</v>
      </c>
      <c r="AA20" s="26">
        <f t="shared" si="169"/>
        <v>44820</v>
      </c>
      <c r="AB20" s="29">
        <f t="shared" si="169"/>
        <v>44821</v>
      </c>
      <c r="AC20" s="30">
        <f t="shared" si="169"/>
        <v>44822</v>
      </c>
      <c r="AD20" s="25">
        <f>W20+7</f>
        <v>44823</v>
      </c>
      <c r="AE20" s="26">
        <f>AD20+1</f>
        <v>44824</v>
      </c>
      <c r="AF20" s="26">
        <f t="shared" ref="AF20:AJ20" si="170">AE20+1</f>
        <v>44825</v>
      </c>
      <c r="AG20" s="26">
        <f t="shared" si="170"/>
        <v>44826</v>
      </c>
      <c r="AH20" s="26">
        <f t="shared" si="170"/>
        <v>44827</v>
      </c>
      <c r="AI20" s="29">
        <f t="shared" si="170"/>
        <v>44828</v>
      </c>
      <c r="AJ20" s="30">
        <f t="shared" si="170"/>
        <v>44829</v>
      </c>
      <c r="AK20" s="25">
        <f>AD20+7</f>
        <v>44830</v>
      </c>
      <c r="AL20" s="26">
        <f>AK20+1</f>
        <v>44831</v>
      </c>
      <c r="AM20" s="26">
        <f t="shared" ref="AM20:AQ20" si="171">AL20+1</f>
        <v>44832</v>
      </c>
      <c r="AN20" s="26">
        <f t="shared" si="171"/>
        <v>44833</v>
      </c>
      <c r="AO20" s="26">
        <f t="shared" si="171"/>
        <v>44834</v>
      </c>
      <c r="AP20" s="29">
        <f t="shared" si="171"/>
        <v>44835</v>
      </c>
      <c r="AQ20" s="30">
        <f t="shared" si="171"/>
        <v>44836</v>
      </c>
      <c r="AR20" s="25">
        <f>AK20+7</f>
        <v>44837</v>
      </c>
      <c r="AS20" s="26">
        <f>AR20+1</f>
        <v>44838</v>
      </c>
      <c r="AT20" s="26">
        <f t="shared" ref="AT20:AX20" si="172">AS20+1</f>
        <v>44839</v>
      </c>
      <c r="AU20" s="26">
        <f t="shared" si="172"/>
        <v>44840</v>
      </c>
      <c r="AV20" s="26">
        <f t="shared" si="172"/>
        <v>44841</v>
      </c>
      <c r="AW20" s="29">
        <f t="shared" si="172"/>
        <v>44842</v>
      </c>
      <c r="AX20" s="30">
        <f t="shared" si="172"/>
        <v>44843</v>
      </c>
      <c r="AY20" s="25">
        <f>AR20+7</f>
        <v>44844</v>
      </c>
      <c r="AZ20" s="26">
        <f>AY20+1</f>
        <v>44845</v>
      </c>
      <c r="BA20" s="26">
        <f t="shared" ref="BA20:BE20" si="173">AZ20+1</f>
        <v>44846</v>
      </c>
      <c r="BB20" s="26">
        <f t="shared" si="173"/>
        <v>44847</v>
      </c>
      <c r="BC20" s="26">
        <f t="shared" si="173"/>
        <v>44848</v>
      </c>
      <c r="BD20" s="29">
        <f t="shared" si="173"/>
        <v>44849</v>
      </c>
      <c r="BE20" s="30">
        <f t="shared" si="173"/>
        <v>44850</v>
      </c>
      <c r="BF20" s="25">
        <f>AY20+7</f>
        <v>44851</v>
      </c>
      <c r="BG20" s="26">
        <f>BF20+1</f>
        <v>44852</v>
      </c>
      <c r="BH20" s="26">
        <f t="shared" ref="BH20:BL20" si="174">BG20+1</f>
        <v>44853</v>
      </c>
      <c r="BI20" s="26">
        <f t="shared" si="174"/>
        <v>44854</v>
      </c>
      <c r="BJ20" s="26">
        <f t="shared" si="174"/>
        <v>44855</v>
      </c>
      <c r="BK20" s="29">
        <f t="shared" si="174"/>
        <v>44856</v>
      </c>
      <c r="BL20" s="30">
        <f t="shared" si="174"/>
        <v>44857</v>
      </c>
      <c r="BM20" s="25">
        <f>BF20+7</f>
        <v>44858</v>
      </c>
      <c r="BN20" s="26">
        <f>BM20+1</f>
        <v>44859</v>
      </c>
      <c r="BO20" s="26">
        <f t="shared" ref="BO20:BS20" si="175">BN20+1</f>
        <v>44860</v>
      </c>
      <c r="BP20" s="26">
        <f t="shared" si="175"/>
        <v>44861</v>
      </c>
      <c r="BQ20" s="26">
        <f t="shared" si="175"/>
        <v>44862</v>
      </c>
      <c r="BR20" s="29">
        <f t="shared" si="175"/>
        <v>44863</v>
      </c>
      <c r="BS20" s="30">
        <f t="shared" si="175"/>
        <v>44864</v>
      </c>
      <c r="BT20" s="25">
        <f>BM20+7</f>
        <v>44865</v>
      </c>
      <c r="BU20" s="26">
        <f>BT20+1</f>
        <v>44866</v>
      </c>
      <c r="BV20" s="26">
        <f t="shared" ref="BV20:BZ20" si="176">BU20+1</f>
        <v>44867</v>
      </c>
      <c r="BW20" s="26">
        <f t="shared" si="176"/>
        <v>44868</v>
      </c>
      <c r="BX20" s="26">
        <f t="shared" si="176"/>
        <v>44869</v>
      </c>
      <c r="BY20" s="29">
        <f t="shared" si="176"/>
        <v>44870</v>
      </c>
      <c r="BZ20" s="30">
        <f t="shared" si="176"/>
        <v>44871</v>
      </c>
      <c r="CA20" s="25">
        <f>BT20+7</f>
        <v>44872</v>
      </c>
      <c r="CB20" s="26">
        <f>CA20+1</f>
        <v>44873</v>
      </c>
      <c r="CC20" s="26">
        <f t="shared" ref="CC20:CG20" si="177">CB20+1</f>
        <v>44874</v>
      </c>
      <c r="CD20" s="26">
        <f t="shared" si="177"/>
        <v>44875</v>
      </c>
      <c r="CE20" s="26">
        <f t="shared" si="177"/>
        <v>44876</v>
      </c>
      <c r="CF20" s="29">
        <f t="shared" si="177"/>
        <v>44877</v>
      </c>
      <c r="CG20" s="30">
        <f t="shared" si="177"/>
        <v>44878</v>
      </c>
      <c r="CH20" s="25">
        <f>CA20+7</f>
        <v>44879</v>
      </c>
      <c r="CI20" s="26">
        <f>CH20+1</f>
        <v>44880</v>
      </c>
      <c r="CJ20" s="26">
        <f t="shared" ref="CJ20:CN20" si="178">CI20+1</f>
        <v>44881</v>
      </c>
      <c r="CK20" s="26">
        <f t="shared" si="178"/>
        <v>44882</v>
      </c>
      <c r="CL20" s="26">
        <f t="shared" si="178"/>
        <v>44883</v>
      </c>
      <c r="CM20" s="29">
        <f t="shared" si="178"/>
        <v>44884</v>
      </c>
      <c r="CN20" s="30">
        <f t="shared" si="178"/>
        <v>44885</v>
      </c>
      <c r="CO20" s="25">
        <f>CH20+7</f>
        <v>44886</v>
      </c>
      <c r="CP20" s="26">
        <f>CO20+1</f>
        <v>44887</v>
      </c>
      <c r="CQ20" s="26">
        <f t="shared" ref="CQ20:CU20" si="179">CP20+1</f>
        <v>44888</v>
      </c>
      <c r="CR20" s="26">
        <f t="shared" si="179"/>
        <v>44889</v>
      </c>
      <c r="CS20" s="26">
        <f t="shared" si="179"/>
        <v>44890</v>
      </c>
      <c r="CT20" s="29">
        <f t="shared" si="179"/>
        <v>44891</v>
      </c>
      <c r="CU20" s="30">
        <f t="shared" si="179"/>
        <v>44892</v>
      </c>
      <c r="CV20" s="25">
        <f>CO20+7</f>
        <v>44893</v>
      </c>
      <c r="CW20" s="26">
        <f>CV20+1</f>
        <v>44894</v>
      </c>
      <c r="CX20" s="26">
        <f t="shared" ref="CX20:DB20" si="180">CW20+1</f>
        <v>44895</v>
      </c>
      <c r="CY20" s="26">
        <f t="shared" si="180"/>
        <v>44896</v>
      </c>
      <c r="CZ20" s="26">
        <f t="shared" si="180"/>
        <v>44897</v>
      </c>
      <c r="DA20" s="29">
        <f t="shared" si="180"/>
        <v>44898</v>
      </c>
      <c r="DB20" s="30">
        <f t="shared" si="180"/>
        <v>44899</v>
      </c>
      <c r="DC20" s="25">
        <f>CV20+7</f>
        <v>44900</v>
      </c>
      <c r="DD20" s="26">
        <f>DC20+1</f>
        <v>44901</v>
      </c>
      <c r="DE20" s="26">
        <f t="shared" ref="DE20:DI20" si="181">DD20+1</f>
        <v>44902</v>
      </c>
      <c r="DF20" s="26">
        <f t="shared" si="181"/>
        <v>44903</v>
      </c>
      <c r="DG20" s="26">
        <f t="shared" si="181"/>
        <v>44904</v>
      </c>
      <c r="DH20" s="29">
        <f t="shared" si="181"/>
        <v>44905</v>
      </c>
      <c r="DI20" s="30">
        <f t="shared" si="181"/>
        <v>44906</v>
      </c>
      <c r="DJ20" s="25">
        <f>DC20+7</f>
        <v>44907</v>
      </c>
      <c r="DK20" s="26">
        <f>DJ20+1</f>
        <v>44908</v>
      </c>
      <c r="DL20" s="26">
        <f t="shared" ref="DL20:DP20" si="182">DK20+1</f>
        <v>44909</v>
      </c>
      <c r="DM20" s="26">
        <f t="shared" si="182"/>
        <v>44910</v>
      </c>
      <c r="DN20" s="26">
        <f t="shared" si="182"/>
        <v>44911</v>
      </c>
      <c r="DO20" s="29">
        <f t="shared" si="182"/>
        <v>44912</v>
      </c>
      <c r="DP20" s="30">
        <f t="shared" si="182"/>
        <v>44913</v>
      </c>
      <c r="DQ20" s="25">
        <f>DJ20+7</f>
        <v>44914</v>
      </c>
      <c r="DR20" s="26">
        <f>DQ20+1</f>
        <v>44915</v>
      </c>
      <c r="DS20" s="26">
        <f t="shared" ref="DS20:DW20" si="183">DR20+1</f>
        <v>44916</v>
      </c>
      <c r="DT20" s="26">
        <f t="shared" si="183"/>
        <v>44917</v>
      </c>
      <c r="DU20" s="26">
        <f t="shared" si="183"/>
        <v>44918</v>
      </c>
      <c r="DV20" s="29">
        <f t="shared" si="183"/>
        <v>44919</v>
      </c>
      <c r="DW20" s="30">
        <f t="shared" si="183"/>
        <v>44920</v>
      </c>
    </row>
    <row r="21" spans="1:127" x14ac:dyDescent="0.25">
      <c r="A21" t="s">
        <v>140</v>
      </c>
      <c r="B21" s="13">
        <v>25</v>
      </c>
      <c r="C21" s="7">
        <v>25</v>
      </c>
      <c r="D21" s="7">
        <v>25</v>
      </c>
      <c r="E21" s="7">
        <v>25</v>
      </c>
      <c r="F21" s="7">
        <v>25</v>
      </c>
      <c r="G21" s="7">
        <v>0</v>
      </c>
      <c r="H21" s="10">
        <v>0</v>
      </c>
      <c r="I21" s="13">
        <v>25</v>
      </c>
      <c r="J21" s="7">
        <v>25</v>
      </c>
      <c r="K21" s="7">
        <v>25</v>
      </c>
      <c r="L21" s="7">
        <v>25</v>
      </c>
      <c r="M21" s="7">
        <v>25</v>
      </c>
      <c r="N21" s="7">
        <v>0</v>
      </c>
      <c r="O21" s="10">
        <v>0</v>
      </c>
      <c r="P21" s="13">
        <v>30</v>
      </c>
      <c r="Q21" s="7">
        <v>30</v>
      </c>
      <c r="R21" s="7">
        <v>30</v>
      </c>
      <c r="S21" s="7">
        <v>30</v>
      </c>
      <c r="T21" s="7">
        <v>30</v>
      </c>
      <c r="U21" s="7">
        <v>0</v>
      </c>
      <c r="V21" s="10">
        <v>0</v>
      </c>
      <c r="W21" s="13">
        <v>30</v>
      </c>
      <c r="X21" s="7">
        <v>30</v>
      </c>
      <c r="Y21" s="7">
        <v>30</v>
      </c>
      <c r="Z21" s="7">
        <v>30</v>
      </c>
      <c r="AA21" s="7">
        <v>30</v>
      </c>
      <c r="AB21" s="7">
        <v>0</v>
      </c>
      <c r="AC21" s="10">
        <v>0</v>
      </c>
      <c r="AD21" s="13">
        <v>30</v>
      </c>
      <c r="AE21" s="7">
        <v>30</v>
      </c>
      <c r="AF21" s="7">
        <v>30</v>
      </c>
      <c r="AG21" s="7">
        <v>30</v>
      </c>
      <c r="AH21" s="7">
        <v>30</v>
      </c>
      <c r="AI21" s="7">
        <v>0</v>
      </c>
      <c r="AJ21" s="10">
        <v>0</v>
      </c>
      <c r="AK21" s="13">
        <v>30</v>
      </c>
      <c r="AL21" s="7">
        <v>30</v>
      </c>
      <c r="AM21" s="7">
        <v>30</v>
      </c>
      <c r="AN21" s="7">
        <v>30</v>
      </c>
      <c r="AO21" s="7">
        <v>30</v>
      </c>
      <c r="AP21" s="7">
        <v>0</v>
      </c>
      <c r="AQ21" s="10">
        <v>0</v>
      </c>
      <c r="AR21" s="13">
        <v>30</v>
      </c>
      <c r="AS21" s="7">
        <v>30</v>
      </c>
      <c r="AT21" s="7">
        <v>30</v>
      </c>
      <c r="AU21" s="7">
        <v>30</v>
      </c>
      <c r="AV21" s="7">
        <v>30</v>
      </c>
      <c r="AW21" s="7">
        <v>0</v>
      </c>
      <c r="AX21" s="10">
        <v>0</v>
      </c>
      <c r="AY21" s="13">
        <v>30</v>
      </c>
      <c r="AZ21" s="7">
        <v>30</v>
      </c>
      <c r="BA21" s="7">
        <v>30</v>
      </c>
      <c r="BB21" s="7">
        <v>30</v>
      </c>
      <c r="BC21" s="7">
        <v>30</v>
      </c>
      <c r="BD21" s="7">
        <v>0</v>
      </c>
      <c r="BE21" s="10">
        <v>0</v>
      </c>
      <c r="BF21" s="13">
        <v>25</v>
      </c>
      <c r="BG21" s="7">
        <v>25</v>
      </c>
      <c r="BH21" s="7">
        <v>25</v>
      </c>
      <c r="BI21" s="7">
        <v>25</v>
      </c>
      <c r="BJ21" s="7">
        <v>25</v>
      </c>
      <c r="BK21" s="7">
        <v>0</v>
      </c>
      <c r="BL21" s="10">
        <v>0</v>
      </c>
      <c r="BM21" s="13">
        <v>25</v>
      </c>
      <c r="BN21" s="7">
        <v>25</v>
      </c>
      <c r="BO21" s="7">
        <v>25</v>
      </c>
      <c r="BP21" s="7">
        <v>25</v>
      </c>
      <c r="BQ21" s="7">
        <v>25</v>
      </c>
      <c r="BR21" s="7">
        <v>0</v>
      </c>
      <c r="BS21" s="10">
        <v>0</v>
      </c>
      <c r="BT21" s="13">
        <v>25</v>
      </c>
      <c r="BU21" s="7">
        <v>25</v>
      </c>
      <c r="BV21" s="7">
        <v>25</v>
      </c>
      <c r="BW21" s="7">
        <v>25</v>
      </c>
      <c r="BX21" s="7">
        <v>25</v>
      </c>
      <c r="BY21" s="7">
        <v>0</v>
      </c>
      <c r="BZ21" s="10">
        <v>0</v>
      </c>
      <c r="CA21" s="13">
        <v>25</v>
      </c>
      <c r="CB21" s="7">
        <v>25</v>
      </c>
      <c r="CC21" s="7">
        <v>25</v>
      </c>
      <c r="CD21" s="7">
        <v>25</v>
      </c>
      <c r="CE21" s="7">
        <v>25</v>
      </c>
      <c r="CF21" s="7">
        <v>0</v>
      </c>
      <c r="CG21" s="10">
        <v>0</v>
      </c>
      <c r="CH21" s="13">
        <v>30</v>
      </c>
      <c r="CI21" s="7">
        <v>30</v>
      </c>
      <c r="CJ21" s="7">
        <v>30</v>
      </c>
      <c r="CK21" s="7">
        <v>30</v>
      </c>
      <c r="CL21" s="7">
        <v>30</v>
      </c>
      <c r="CM21" s="7">
        <v>0</v>
      </c>
      <c r="CN21" s="10">
        <v>0</v>
      </c>
      <c r="CO21" s="13">
        <v>30</v>
      </c>
      <c r="CP21" s="7">
        <v>30</v>
      </c>
      <c r="CQ21" s="7">
        <v>30</v>
      </c>
      <c r="CR21" s="7">
        <v>30</v>
      </c>
      <c r="CS21" s="7">
        <v>30</v>
      </c>
      <c r="CT21" s="7">
        <v>0</v>
      </c>
      <c r="CU21" s="10">
        <v>0</v>
      </c>
      <c r="CV21" s="13">
        <v>30</v>
      </c>
      <c r="CW21" s="7">
        <v>30</v>
      </c>
      <c r="CX21" s="7">
        <v>30</v>
      </c>
      <c r="CY21" s="7">
        <v>30</v>
      </c>
      <c r="CZ21" s="7">
        <v>30</v>
      </c>
      <c r="DA21" s="7">
        <v>0</v>
      </c>
      <c r="DB21" s="10">
        <v>0</v>
      </c>
      <c r="DC21" s="13">
        <v>30</v>
      </c>
      <c r="DD21" s="7">
        <v>30</v>
      </c>
      <c r="DE21" s="7">
        <v>30</v>
      </c>
      <c r="DF21" s="7">
        <v>30</v>
      </c>
      <c r="DG21" s="7">
        <v>30</v>
      </c>
      <c r="DH21" s="7">
        <v>0</v>
      </c>
      <c r="DI21" s="10">
        <v>0</v>
      </c>
      <c r="DJ21" s="13">
        <v>30</v>
      </c>
      <c r="DK21" s="7">
        <v>30</v>
      </c>
      <c r="DL21" s="7">
        <v>30</v>
      </c>
      <c r="DM21" s="7">
        <v>30</v>
      </c>
      <c r="DN21" s="7">
        <v>30</v>
      </c>
      <c r="DO21" s="7">
        <v>0</v>
      </c>
      <c r="DP21" s="10">
        <v>0</v>
      </c>
      <c r="DQ21" s="13">
        <v>30</v>
      </c>
      <c r="DR21" s="7">
        <v>30</v>
      </c>
      <c r="DS21" s="7">
        <v>30</v>
      </c>
      <c r="DT21" s="7">
        <v>30</v>
      </c>
      <c r="DU21" s="7">
        <v>30</v>
      </c>
      <c r="DV21" s="7">
        <v>0</v>
      </c>
      <c r="DW21" s="10">
        <v>0</v>
      </c>
    </row>
    <row r="22" spans="1:127" x14ac:dyDescent="0.25">
      <c r="A22" t="s">
        <v>145</v>
      </c>
      <c r="B22" s="13">
        <f>SUMIFS(Export!$P56:$P10206,Export!$J56:$J10206,Planning!$A17,Export!$Q56:$Q10206,"&lt;="&amp;Planning!B20)</f>
        <v>0</v>
      </c>
      <c r="C22" s="7">
        <f>SUMIFS(Export!$P56:$P10206,Export!$J56:$J10206,Planning!$A17,Export!$Q56:$Q10206,Planning!C20)</f>
        <v>0</v>
      </c>
      <c r="D22" s="7">
        <f>SUMIFS(Export!$P56:$P10206,Export!$J56:$J10206,Planning!$A17,Export!$Q56:$Q10206,Planning!D20)</f>
        <v>0</v>
      </c>
      <c r="E22" s="7">
        <f>SUMIFS(Export!$P56:$P10206,Export!$J56:$J10206,Planning!$A17,Export!$Q56:$Q10206,Planning!E20)</f>
        <v>0</v>
      </c>
      <c r="F22" s="7">
        <f>SUMIFS(Export!$P56:$P10206,Export!$J56:$J10206,Planning!$A17,Export!$Q56:$Q10206,Planning!F20)</f>
        <v>0</v>
      </c>
      <c r="G22" s="7">
        <f>SUMIFS(Export!$P56:$P10206,Export!$J56:$J10206,Planning!$A17,Export!$Q56:$Q10206,Planning!G20)</f>
        <v>0</v>
      </c>
      <c r="H22" s="10">
        <f>SUMIFS(Export!$P56:$P10206,Export!$J56:$J10206,Planning!$A17,Export!$Q56:$Q10206,Planning!H20)</f>
        <v>0</v>
      </c>
      <c r="I22" s="13">
        <f>SUMIFS(Export!$P56:$P10206,Export!$J56:$J10206,Planning!$A17,Export!$Q56:$Q10206,Planning!I20)</f>
        <v>0</v>
      </c>
      <c r="J22" s="7">
        <f>SUMIFS(Export!$P56:$P10206,Export!$J56:$J10206,Planning!$A17,Export!$Q56:$Q10206,Planning!J20)</f>
        <v>0</v>
      </c>
      <c r="K22" s="7">
        <f>SUMIFS(Export!$P56:$P10206,Export!$J56:$J10206,Planning!$A17,Export!$Q56:$Q10206,Planning!K20)</f>
        <v>0</v>
      </c>
      <c r="L22" s="7">
        <f>SUMIFS(Export!$P56:$P10206,Export!$J56:$J10206,Planning!$A17,Export!$Q56:$Q10206,Planning!L20)</f>
        <v>0</v>
      </c>
      <c r="M22" s="7">
        <f>SUMIFS(Export!$P56:$P10206,Export!$J56:$J10206,Planning!$A17,Export!$Q56:$Q10206,Planning!M20)</f>
        <v>0</v>
      </c>
      <c r="N22" s="7">
        <f>SUMIFS(Export!$P56:$P10206,Export!$J56:$J10206,Planning!$A17,Export!$Q56:$Q10206,Planning!N20)</f>
        <v>0</v>
      </c>
      <c r="O22" s="10">
        <f>SUMIFS(Export!$P56:$P10206,Export!$J56:$J10206,Planning!$A17,Export!$Q56:$Q10206,Planning!O20)</f>
        <v>0</v>
      </c>
      <c r="P22" s="13">
        <f>SUMIFS(Export!$P56:$P10206,Export!$J56:$J10206,Planning!$A17,Export!$Q56:$Q10206,Planning!P20)</f>
        <v>0</v>
      </c>
      <c r="Q22" s="7">
        <f>SUMIFS(Export!$P56:$P10206,Export!$J56:$J10206,Planning!$A17,Export!$Q56:$Q10206,Planning!Q20)</f>
        <v>0</v>
      </c>
      <c r="R22" s="7">
        <f>SUMIFS(Export!$P56:$P10206,Export!$J56:$J10206,Planning!$A17,Export!$Q56:$Q10206,Planning!R20)</f>
        <v>0</v>
      </c>
      <c r="S22" s="7">
        <f>SUMIFS(Export!$P56:$P10206,Export!$J56:$J10206,Planning!$A17,Export!$Q56:$Q10206,Planning!S20)</f>
        <v>0</v>
      </c>
      <c r="T22" s="7">
        <f>SUMIFS(Export!$P56:$P10206,Export!$J56:$J10206,Planning!$A17,Export!$Q56:$Q10206,Planning!T20)</f>
        <v>0</v>
      </c>
      <c r="U22" s="7">
        <f>SUMIFS(Export!$P56:$P10206,Export!$J56:$J10206,Planning!$A17,Export!$Q56:$Q10206,Planning!U20)</f>
        <v>0</v>
      </c>
      <c r="V22" s="10">
        <f>SUMIFS(Export!$P56:$P10206,Export!$J56:$J10206,Planning!$A17,Export!$Q56:$Q10206,Planning!V20)</f>
        <v>0</v>
      </c>
      <c r="W22" s="13">
        <f>SUMIFS(Export!$P56:$P10206,Export!$J56:$J10206,Planning!$A17,Export!$Q56:$Q10206,Planning!W20)</f>
        <v>0</v>
      </c>
      <c r="X22" s="7">
        <f>SUMIFS(Export!$P56:$P10206,Export!$J56:$J10206,Planning!$A17,Export!$Q56:$Q10206,Planning!X20)</f>
        <v>0</v>
      </c>
      <c r="Y22" s="7">
        <f>SUMIFS(Export!$P56:$P10206,Export!$J56:$J10206,Planning!$A17,Export!$Q56:$Q10206,Planning!Y20)</f>
        <v>0</v>
      </c>
      <c r="Z22" s="7">
        <f>SUMIFS(Export!$P56:$P10206,Export!$J56:$J10206,Planning!$A17,Export!$Q56:$Q10206,Planning!Z20)</f>
        <v>0</v>
      </c>
      <c r="AA22" s="7">
        <f>SUMIFS(Export!$P56:$P10206,Export!$J56:$J10206,Planning!$A17,Export!$Q56:$Q10206,Planning!AA20)</f>
        <v>0</v>
      </c>
      <c r="AB22" s="7">
        <f>SUMIFS(Export!$P56:$P10206,Export!$J56:$J10206,Planning!$A17,Export!$Q56:$Q10206,Planning!AB20)</f>
        <v>0</v>
      </c>
      <c r="AC22" s="10">
        <f>SUMIFS(Export!$P56:$P10206,Export!$J56:$J10206,Planning!$A17,Export!$Q56:$Q10206,Planning!AC20)</f>
        <v>0</v>
      </c>
      <c r="AD22" s="13">
        <f>SUMIFS(Export!$P56:$P10206,Export!$J56:$J10206,Planning!$A17,Export!$Q56:$Q10206,Planning!AD20)</f>
        <v>0</v>
      </c>
      <c r="AE22" s="7">
        <f>SUMIFS(Export!$P56:$P10206,Export!$J56:$J10206,Planning!$A17,Export!$Q56:$Q10206,Planning!AE20)</f>
        <v>0</v>
      </c>
      <c r="AF22" s="7">
        <f>SUMIFS(Export!$P56:$P10206,Export!$J56:$J10206,Planning!$A17,Export!$Q56:$Q10206,Planning!AF20)</f>
        <v>0</v>
      </c>
      <c r="AG22" s="7">
        <f>SUMIFS(Export!$P56:$P10206,Export!$J56:$J10206,Planning!$A17,Export!$Q56:$Q10206,Planning!AG20)</f>
        <v>0</v>
      </c>
      <c r="AH22" s="7">
        <f>SUMIFS(Export!$P56:$P10206,Export!$J56:$J10206,Planning!$A17,Export!$Q56:$Q10206,Planning!AH20)</f>
        <v>0</v>
      </c>
      <c r="AI22" s="7">
        <f>SUMIFS(Export!$P56:$P10206,Export!$J56:$J10206,Planning!$A17,Export!$Q56:$Q10206,Planning!AI20)</f>
        <v>0</v>
      </c>
      <c r="AJ22" s="10">
        <f>SUMIFS(Export!$P56:$P10206,Export!$J56:$J10206,Planning!$A17,Export!$Q56:$Q10206,Planning!AJ20)</f>
        <v>0</v>
      </c>
      <c r="AK22" s="13">
        <f>SUMIFS(Export!$P56:$P10206,Export!$J56:$J10206,Planning!$A17,Export!$Q56:$Q10206,Planning!AK20)</f>
        <v>0</v>
      </c>
      <c r="AL22" s="7">
        <f>SUMIFS(Export!$P56:$P10206,Export!$J56:$J10206,Planning!$A17,Export!$Q56:$Q10206,Planning!AL20)</f>
        <v>0</v>
      </c>
      <c r="AM22" s="7">
        <f>SUMIFS(Export!$P56:$P10206,Export!$J56:$J10206,Planning!$A17,Export!$Q56:$Q10206,Planning!AM20)</f>
        <v>0</v>
      </c>
      <c r="AN22" s="7">
        <f>SUMIFS(Export!$P56:$P10206,Export!$J56:$J10206,Planning!$A17,Export!$Q56:$Q10206,Planning!AN20)</f>
        <v>0</v>
      </c>
      <c r="AO22" s="7">
        <f>SUMIFS(Export!$P56:$P10206,Export!$J56:$J10206,Planning!$A17,Export!$Q56:$Q10206,Planning!AO20)</f>
        <v>0</v>
      </c>
      <c r="AP22" s="7">
        <f>SUMIFS(Export!$P56:$P10206,Export!$J56:$J10206,Planning!$A17,Export!$Q56:$Q10206,Planning!AP20)</f>
        <v>0</v>
      </c>
      <c r="AQ22" s="10">
        <f>SUMIFS(Export!$P56:$P10206,Export!$J56:$J10206,Planning!$A17,Export!$Q56:$Q10206,Planning!AQ20)</f>
        <v>0</v>
      </c>
      <c r="AR22" s="13">
        <f>SUMIFS(Export!$P56:$P10206,Export!$J56:$J10206,Planning!$A17,Export!$Q56:$Q10206,Planning!AR20)</f>
        <v>0</v>
      </c>
      <c r="AS22" s="7">
        <f>SUMIFS(Export!$P56:$P10206,Export!$J56:$J10206,Planning!$A17,Export!$Q56:$Q10206,Planning!AS20)</f>
        <v>0</v>
      </c>
      <c r="AT22" s="7">
        <f>SUMIFS(Export!$P56:$P10206,Export!$J56:$J10206,Planning!$A17,Export!$Q56:$Q10206,Planning!AT20)</f>
        <v>0</v>
      </c>
      <c r="AU22" s="7">
        <f>SUMIFS(Export!$P56:$P10206,Export!$J56:$J10206,Planning!$A17,Export!$Q56:$Q10206,Planning!AU20)</f>
        <v>0</v>
      </c>
      <c r="AV22" s="7">
        <f>SUMIFS(Export!$P56:$P10206,Export!$J56:$J10206,Planning!$A17,Export!$Q56:$Q10206,Planning!AV20)</f>
        <v>0</v>
      </c>
      <c r="AW22" s="7">
        <f>SUMIFS(Export!$P56:$P10206,Export!$J56:$J10206,Planning!$A17,Export!$Q56:$Q10206,Planning!AW20)</f>
        <v>0</v>
      </c>
      <c r="AX22" s="10">
        <f>SUMIFS(Export!$P56:$P10206,Export!$J56:$J10206,Planning!$A17,Export!$Q56:$Q10206,Planning!AX20)</f>
        <v>0</v>
      </c>
      <c r="AY22" s="13">
        <f>SUMIFS(Export!$P56:$P10206,Export!$J56:$J10206,Planning!$A17,Export!$Q56:$Q10206,Planning!AY20)</f>
        <v>0</v>
      </c>
      <c r="AZ22" s="7">
        <f>SUMIFS(Export!$P56:$P10206,Export!$J56:$J10206,Planning!$A17,Export!$Q56:$Q10206,Planning!AZ20)</f>
        <v>0</v>
      </c>
      <c r="BA22" s="7">
        <f>SUMIFS(Export!$P56:$P10206,Export!$J56:$J10206,Planning!$A17,Export!$Q56:$Q10206,Planning!BA20)</f>
        <v>0</v>
      </c>
      <c r="BB22" s="7">
        <f>SUMIFS(Export!$P56:$P10206,Export!$J56:$J10206,Planning!$A17,Export!$Q56:$Q10206,Planning!BB20)</f>
        <v>0</v>
      </c>
      <c r="BC22" s="7">
        <f>SUMIFS(Export!$P56:$P10206,Export!$J56:$J10206,Planning!$A17,Export!$Q56:$Q10206,Planning!BC20)</f>
        <v>3</v>
      </c>
      <c r="BD22" s="7">
        <f>SUMIFS(Export!$P56:$P10206,Export!$J56:$J10206,Planning!$A17,Export!$Q56:$Q10206,Planning!BD20)</f>
        <v>0</v>
      </c>
      <c r="BE22" s="10">
        <f>SUMIFS(Export!$P56:$P10206,Export!$J56:$J10206,Planning!$A17,Export!$Q56:$Q10206,Planning!BE20)</f>
        <v>0</v>
      </c>
      <c r="BF22" s="13">
        <f>SUMIFS(Export!$P56:$P10206,Export!$J56:$J10206,Planning!$A17,Export!$Q56:$Q10206,Planning!BF20)</f>
        <v>0</v>
      </c>
      <c r="BG22" s="7">
        <f>SUMIFS(Export!$P56:$P10206,Export!$J56:$J10206,Planning!$A17,Export!$Q56:$Q10206,Planning!BG20)</f>
        <v>0</v>
      </c>
      <c r="BH22" s="7">
        <f>SUMIFS(Export!$P56:$P10206,Export!$J56:$J10206,Planning!$A17,Export!$Q56:$Q10206,Planning!BH20)</f>
        <v>0</v>
      </c>
      <c r="BI22" s="7">
        <f>SUMIFS(Export!$P56:$P10206,Export!$J56:$J10206,Planning!$A17,Export!$Q56:$Q10206,Planning!BI20)</f>
        <v>3</v>
      </c>
      <c r="BJ22" s="7">
        <f>SUMIFS(Export!$P56:$P10206,Export!$J56:$J10206,Planning!$A17,Export!$Q56:$Q10206,Planning!BJ20)</f>
        <v>65</v>
      </c>
      <c r="BK22" s="7">
        <f>SUMIFS(Export!$P56:$P10206,Export!$J56:$J10206,Planning!$A17,Export!$Q56:$Q10206,Planning!BK20)</f>
        <v>16</v>
      </c>
      <c r="BL22" s="10">
        <f>SUMIFS(Export!$P56:$P10206,Export!$J56:$J10206,Planning!$A17,Export!$Q56:$Q10206,Planning!BL20)</f>
        <v>0</v>
      </c>
      <c r="BM22" s="13">
        <f>SUMIFS(Export!$P56:$P10206,Export!$J56:$J10206,Planning!$A17,Export!$Q56:$Q10206,Planning!BM20)</f>
        <v>1</v>
      </c>
      <c r="BN22" s="7">
        <f>SUMIFS(Export!$P56:$P10206,Export!$J56:$J10206,Planning!$A17,Export!$Q56:$Q10206,Planning!BN20)</f>
        <v>0</v>
      </c>
      <c r="BO22" s="7">
        <f>SUMIFS(Export!$P56:$P10206,Export!$J56:$J10206,Planning!$A17,Export!$Q56:$Q10206,Planning!BO20)</f>
        <v>9</v>
      </c>
      <c r="BP22" s="7">
        <f>SUMIFS(Export!$P56:$P10206,Export!$J56:$J10206,Planning!$A17,Export!$Q56:$Q10206,Planning!BP20)</f>
        <v>1</v>
      </c>
      <c r="BQ22" s="7">
        <f>SUMIFS(Export!$P56:$P10206,Export!$J56:$J10206,Planning!$A17,Export!$Q56:$Q10206,Planning!BQ20)</f>
        <v>104</v>
      </c>
      <c r="BR22" s="7">
        <f>SUMIFS(Export!$P56:$P10206,Export!$J56:$J10206,Planning!$A17,Export!$Q56:$Q10206,Planning!BR20)</f>
        <v>4</v>
      </c>
      <c r="BS22" s="10">
        <f>SUMIFS(Export!$P56:$P10206,Export!$J56:$J10206,Planning!$A17,Export!$Q56:$Q10206,Planning!BS20)</f>
        <v>10</v>
      </c>
      <c r="BT22" s="13">
        <f>SUMIFS(Export!$P56:$P10206,Export!$J56:$J10206,Planning!$A17,Export!$Q56:$Q10206,Planning!BT20)</f>
        <v>4</v>
      </c>
      <c r="BU22" s="7">
        <f>SUMIFS(Export!$P56:$P10206,Export!$J56:$J10206,Planning!$A17,Export!$Q56:$Q10206,Planning!BU20)</f>
        <v>7</v>
      </c>
      <c r="BV22" s="7">
        <f>SUMIFS(Export!$P56:$P10206,Export!$J56:$J10206,Planning!$A17,Export!$Q56:$Q10206,Planning!BV20)</f>
        <v>6</v>
      </c>
      <c r="BW22" s="7">
        <f>SUMIFS(Export!$P56:$P10206,Export!$J56:$J10206,Planning!$A17,Export!$Q56:$Q10206,Planning!BW20)</f>
        <v>60</v>
      </c>
      <c r="BX22" s="7">
        <f>SUMIFS(Export!$P56:$P10206,Export!$J56:$J10206,Planning!$A17,Export!$Q56:$Q10206,Planning!BX20)</f>
        <v>4</v>
      </c>
      <c r="BY22" s="7">
        <f>SUMIFS(Export!$P56:$P10206,Export!$J56:$J10206,Planning!$A17,Export!$Q56:$Q10206,Planning!BY20)</f>
        <v>45</v>
      </c>
      <c r="BZ22" s="10">
        <f>SUMIFS(Export!$P56:$P10206,Export!$J56:$J10206,Planning!$A17,Export!$Q56:$Q10206,Planning!BZ20)</f>
        <v>1</v>
      </c>
      <c r="CA22" s="13">
        <f>SUMIFS(Export!$P56:$P10206,Export!$J56:$J10206,Planning!$A17,Export!$Q56:$Q10206,Planning!CA20)</f>
        <v>0</v>
      </c>
      <c r="CB22" s="7">
        <f>SUMIFS(Export!$P56:$P10206,Export!$J56:$J10206,Planning!$A17,Export!$Q56:$Q10206,Planning!CB20)</f>
        <v>0</v>
      </c>
      <c r="CC22" s="7">
        <f>SUMIFS(Export!$P56:$P10206,Export!$J56:$J10206,Planning!$A17,Export!$Q56:$Q10206,Planning!CC20)</f>
        <v>35</v>
      </c>
      <c r="CD22" s="7">
        <f>SUMIFS(Export!$P56:$P10206,Export!$J56:$J10206,Planning!$A17,Export!$Q56:$Q10206,Planning!CD20)</f>
        <v>13</v>
      </c>
      <c r="CE22" s="7">
        <f>SUMIFS(Export!$P56:$P10206,Export!$J56:$J10206,Planning!$A17,Export!$Q56:$Q10206,Planning!CE20)</f>
        <v>0</v>
      </c>
      <c r="CF22" s="7">
        <f>SUMIFS(Export!$P56:$P10206,Export!$J56:$J10206,Planning!$A17,Export!$Q56:$Q10206,Planning!CF20)</f>
        <v>0</v>
      </c>
      <c r="CG22" s="10">
        <f>SUMIFS(Export!$P56:$P10206,Export!$J56:$J10206,Planning!$A17,Export!$Q56:$Q10206,Planning!CG20)</f>
        <v>7</v>
      </c>
      <c r="CH22" s="13">
        <f>SUMIFS(Export!$P56:$P10206,Export!$J56:$J10206,Planning!$A17,Export!$Q56:$Q10206,Planning!CH20)</f>
        <v>76</v>
      </c>
      <c r="CI22" s="7">
        <f>SUMIFS(Export!$P56:$P10206,Export!$J56:$J10206,Planning!$A17,Export!$Q56:$Q10206,Planning!CI20)</f>
        <v>0</v>
      </c>
      <c r="CJ22" s="7">
        <f>SUMIFS(Export!$P56:$P10206,Export!$J56:$J10206,Planning!$A17,Export!$Q56:$Q10206,Planning!CJ20)</f>
        <v>0</v>
      </c>
      <c r="CK22" s="7">
        <f>SUMIFS(Export!$P56:$P10206,Export!$J56:$J10206,Planning!$A17,Export!$Q56:$Q10206,Planning!CK20)</f>
        <v>5</v>
      </c>
      <c r="CL22" s="7">
        <f>SUMIFS(Export!$P56:$P10206,Export!$J56:$J10206,Planning!$A17,Export!$Q56:$Q10206,Planning!CL20)</f>
        <v>27</v>
      </c>
      <c r="CM22" s="7">
        <f>SUMIFS(Export!$P56:$P10206,Export!$J56:$J10206,Planning!$A17,Export!$Q56:$Q10206,Planning!CM20)</f>
        <v>0</v>
      </c>
      <c r="CN22" s="10">
        <f>SUMIFS(Export!$P56:$P10206,Export!$J56:$J10206,Planning!$A17,Export!$Q56:$Q10206,Planning!CN20)</f>
        <v>0</v>
      </c>
      <c r="CO22" s="13">
        <f>SUMIFS(Export!$P56:$P10206,Export!$J56:$J10206,Planning!$A17,Export!$Q56:$Q10206,Planning!CO20)</f>
        <v>27</v>
      </c>
      <c r="CP22" s="7">
        <f>SUMIFS(Export!$P56:$P10206,Export!$J56:$J10206,Planning!$A17,Export!$Q56:$Q10206,Planning!CP20)</f>
        <v>15</v>
      </c>
      <c r="CQ22" s="7">
        <f>SUMIFS(Export!$P56:$P10206,Export!$J56:$J10206,Planning!$A17,Export!$Q56:$Q10206,Planning!CQ20)</f>
        <v>0</v>
      </c>
      <c r="CR22" s="7">
        <f>SUMIFS(Export!$P56:$P10206,Export!$J56:$J10206,Planning!$A17,Export!$Q56:$Q10206,Planning!CR20)</f>
        <v>0</v>
      </c>
      <c r="CS22" s="7">
        <f>SUMIFS(Export!$P56:$P10206,Export!$J56:$J10206,Planning!$A17,Export!$Q56:$Q10206,Planning!CS20)</f>
        <v>9</v>
      </c>
      <c r="CT22" s="7">
        <f>SUMIFS(Export!$P56:$P10206,Export!$J56:$J10206,Planning!$A17,Export!$Q56:$Q10206,Planning!CT20)</f>
        <v>1</v>
      </c>
      <c r="CU22" s="10">
        <f>SUMIFS(Export!$P56:$P10206,Export!$J56:$J10206,Planning!$A17,Export!$Q56:$Q10206,Planning!CU20)</f>
        <v>62</v>
      </c>
      <c r="CV22" s="13">
        <f>SUMIFS(Export!$P56:$P10206,Export!$J56:$J10206,Planning!$A17,Export!$Q56:$Q10206,Planning!CV20)</f>
        <v>16</v>
      </c>
      <c r="CW22" s="7">
        <f>SUMIFS(Export!$P56:$P10206,Export!$J56:$J10206,Planning!$A17,Export!$Q56:$Q10206,Planning!CW20)</f>
        <v>2</v>
      </c>
      <c r="CX22" s="7">
        <f>SUMIFS(Export!$P56:$P10206,Export!$J56:$J10206,Planning!$A17,Export!$Q56:$Q10206,Planning!CX20)</f>
        <v>42</v>
      </c>
      <c r="CY22" s="7">
        <f>SUMIFS(Export!$P56:$P10206,Export!$J56:$J10206,Planning!$A17,Export!$Q56:$Q10206,Planning!CY20)</f>
        <v>0</v>
      </c>
      <c r="CZ22" s="7">
        <f>SUMIFS(Export!$P56:$P10206,Export!$J56:$J10206,Planning!$A17,Export!$Q56:$Q10206,Planning!CZ20)</f>
        <v>12</v>
      </c>
      <c r="DA22" s="7">
        <f>SUMIFS(Export!$P56:$P10206,Export!$J56:$J10206,Planning!$A17,Export!$Q56:$Q10206,Planning!DA20)</f>
        <v>3</v>
      </c>
      <c r="DB22" s="10">
        <f>SUMIFS(Export!$P56:$P10206,Export!$J56:$J10206,Planning!$A17,Export!$Q56:$Q10206,Planning!DB20)</f>
        <v>6</v>
      </c>
      <c r="DC22" s="13">
        <f>SUMIFS(Export!$P56:$P10206,Export!$J56:$J10206,Planning!$A17,Export!$Q56:$Q10206,Planning!DC20)</f>
        <v>21</v>
      </c>
      <c r="DD22" s="7">
        <f>SUMIFS(Export!$P56:$P10206,Export!$J56:$J10206,Planning!$A17,Export!$Q56:$Q10206,Planning!DD20)</f>
        <v>0</v>
      </c>
      <c r="DE22" s="7">
        <f>SUMIFS(Export!$P56:$P10206,Export!$J56:$J10206,Planning!$A17,Export!$Q56:$Q10206,Planning!DE20)</f>
        <v>27</v>
      </c>
      <c r="DF22" s="7">
        <f>SUMIFS(Export!$P56:$P10206,Export!$J56:$J10206,Planning!$A17,Export!$Q56:$Q10206,Planning!DF20)</f>
        <v>0</v>
      </c>
      <c r="DG22" s="7">
        <f>SUMIFS(Export!$P56:$P10206,Export!$J56:$J10206,Planning!$A17,Export!$Q56:$Q10206,Planning!DG20)</f>
        <v>1</v>
      </c>
      <c r="DH22" s="7">
        <f>SUMIFS(Export!$P56:$P10206,Export!$J56:$J10206,Planning!$A17,Export!$Q56:$Q10206,Planning!DH20)</f>
        <v>1</v>
      </c>
      <c r="DI22" s="10">
        <f>SUMIFS(Export!$P56:$P10206,Export!$J56:$J10206,Planning!$A17,Export!$Q56:$Q10206,Planning!DI20)</f>
        <v>0</v>
      </c>
      <c r="DJ22" s="13">
        <f>SUMIFS(Export!$P56:$P10206,Export!$J56:$J10206,Planning!$A17,Export!$Q56:$Q10206,Planning!DJ20)</f>
        <v>1</v>
      </c>
      <c r="DK22" s="7">
        <f>SUMIFS(Export!$P56:$P10206,Export!$J56:$J10206,Planning!$A17,Export!$Q56:$Q10206,Planning!DK20)</f>
        <v>5</v>
      </c>
      <c r="DL22" s="7">
        <f>SUMIFS(Export!$P56:$P10206,Export!$J56:$J10206,Planning!$A17,Export!$Q56:$Q10206,Planning!DL20)</f>
        <v>0</v>
      </c>
      <c r="DM22" s="7">
        <f>SUMIFS(Export!$P56:$P10206,Export!$J56:$J10206,Planning!$A17,Export!$Q56:$Q10206,Planning!DM20)</f>
        <v>0</v>
      </c>
      <c r="DN22" s="7">
        <f>SUMIFS(Export!$P56:$P10206,Export!$J56:$J10206,Planning!$A17,Export!$Q56:$Q10206,Planning!DN20)</f>
        <v>0</v>
      </c>
      <c r="DO22" s="7">
        <f>SUMIFS(Export!$P56:$P10206,Export!$J56:$J10206,Planning!$A17,Export!$Q56:$Q10206,Planning!DO20)</f>
        <v>0</v>
      </c>
      <c r="DP22" s="10">
        <f>SUMIFS(Export!$P56:$P10206,Export!$J56:$J10206,Planning!$A17,Export!$Q56:$Q10206,Planning!DP20)</f>
        <v>0</v>
      </c>
      <c r="DQ22" s="13">
        <f>SUMIFS(Export!$P56:$P10206,Export!$J56:$J10206,Planning!$A17,Export!$Q56:$Q10206,Planning!DQ20)</f>
        <v>0</v>
      </c>
      <c r="DR22" s="7">
        <f>SUMIFS(Export!$P56:$P10206,Export!$J56:$J10206,Planning!$A17,Export!$Q56:$Q10206,Planning!DR20)</f>
        <v>0</v>
      </c>
      <c r="DS22" s="7">
        <f>SUMIFS(Export!$P56:$P10206,Export!$J56:$J10206,Planning!$A17,Export!$Q56:$Q10206,Planning!DS20)</f>
        <v>0</v>
      </c>
      <c r="DT22" s="7">
        <f>SUMIFS(Export!$P56:$P10206,Export!$J56:$J10206,Planning!$A17,Export!$Q56:$Q10206,Planning!DT20)</f>
        <v>0</v>
      </c>
      <c r="DU22" s="7">
        <f>SUMIFS(Export!$P56:$P10206,Export!$J56:$J10206,Planning!$A17,Export!$Q56:$Q10206,Planning!DU20)</f>
        <v>0</v>
      </c>
      <c r="DV22" s="7">
        <f>SUMIFS(Export!$P56:$P10206,Export!$J56:$J10206,Planning!$A17,Export!$Q56:$Q10206,Planning!DV20)</f>
        <v>0</v>
      </c>
      <c r="DW22" s="10">
        <f>SUMIFS(Export!$P56:$P10206,Export!$J56:$J10206,Planning!$A17,Export!$Q56:$Q10206,Planning!DW20)</f>
        <v>0</v>
      </c>
    </row>
    <row r="23" spans="1:127" x14ac:dyDescent="0.25">
      <c r="B23" s="4"/>
      <c r="H23" s="11"/>
      <c r="I23" s="4"/>
      <c r="O23" s="11"/>
      <c r="P23" s="4"/>
      <c r="V23" s="11"/>
      <c r="W23" s="4"/>
      <c r="AC23" s="11"/>
      <c r="AD23" s="4"/>
      <c r="AJ23" s="11"/>
      <c r="AK23" s="4"/>
      <c r="AQ23" s="11"/>
      <c r="AR23" s="4"/>
      <c r="AX23" s="11"/>
      <c r="AY23" s="4"/>
      <c r="BE23" s="11"/>
      <c r="BF23" s="4"/>
      <c r="BL23" s="11"/>
      <c r="BM23" s="4"/>
      <c r="BS23" s="11"/>
      <c r="BT23" s="4"/>
      <c r="BZ23" s="11"/>
      <c r="CA23" s="4"/>
      <c r="CG23" s="11"/>
      <c r="CH23" s="4"/>
      <c r="CN23" s="11"/>
      <c r="CO23" s="4"/>
      <c r="CU23" s="11"/>
      <c r="CV23" s="4"/>
      <c r="DB23" s="11"/>
      <c r="DC23" s="4"/>
      <c r="DI23" s="11"/>
      <c r="DJ23" s="4"/>
      <c r="DP23" s="11"/>
      <c r="DQ23" s="4"/>
      <c r="DW23" s="11"/>
    </row>
    <row r="24" spans="1:127" x14ac:dyDescent="0.25">
      <c r="A24" t="s">
        <v>147</v>
      </c>
      <c r="B24" s="13">
        <f>SUMIFS(Export!$P56:$P10206,Export!$J56:$J10206,Planning!$A17,Export!$X56:$X10206,Planning!B20,Export!$K56:$K10206,"Booked")</f>
        <v>0</v>
      </c>
      <c r="C24" s="7">
        <f>SUMIFS(Export!$P56:$P10206,Export!$J56:$J10206,Planning!$A17,Export!$X56:$X10206,Planning!C20,Export!$K56:$K10206,"Booked")</f>
        <v>0</v>
      </c>
      <c r="D24" s="7">
        <f>SUMIFS(Export!$P56:$P10206,Export!$J56:$J10206,Planning!$A17,Export!$X56:$X10206,Planning!D20,Export!$K56:$K10206,"Booked")</f>
        <v>0</v>
      </c>
      <c r="E24" s="7">
        <f>SUMIFS(Export!$P56:$P10206,Export!$J56:$J10206,Planning!$A17,Export!$X56:$X10206,Planning!E20,Export!$K56:$K10206,"Booked")</f>
        <v>0</v>
      </c>
      <c r="F24" s="7">
        <f>SUMIFS(Export!$P56:$P10206,Export!$J56:$J10206,Planning!$A17,Export!$X56:$X10206,Planning!F20,Export!$K56:$K10206,"Booked")</f>
        <v>0</v>
      </c>
      <c r="G24" s="21">
        <f>SUMIFS(Export!$P56:$P10206,Export!$J56:$J10206,Planning!$A17,Export!$X56:$X10206,Planning!G20,Export!$K56:$K10206,"Booked")</f>
        <v>0</v>
      </c>
      <c r="H24" s="22">
        <f>SUMIFS(Export!$P56:$P10206,Export!$J56:$J10206,Planning!$A17,Export!$X56:$X10206,Planning!H20,Export!$K56:$K10206,"Booked")</f>
        <v>0</v>
      </c>
      <c r="I24" s="13">
        <f>SUMIFS(Export!$P56:$P10206,Export!$J56:$J10206,Planning!$A17,Export!$X56:$X10206,Planning!I20,Export!$K56:$K10206,"Booked")</f>
        <v>0</v>
      </c>
      <c r="J24" s="7">
        <f>SUMIFS(Export!$P56:$P10206,Export!$J56:$J10206,Planning!$A17,Export!$X56:$X10206,Planning!J20,Export!$K56:$K10206,"Booked")</f>
        <v>0</v>
      </c>
      <c r="K24" s="7">
        <f>SUMIFS(Export!$P56:$P10206,Export!$J56:$J10206,Planning!$A17,Export!$X56:$X10206,Planning!K20,Export!$K56:$K10206,"Booked")</f>
        <v>0</v>
      </c>
      <c r="L24" s="7">
        <f>SUMIFS(Export!$P56:$P10206,Export!$J56:$J10206,Planning!$A17,Export!$X56:$X10206,Planning!L20,Export!$K56:$K10206,"Booked")</f>
        <v>0</v>
      </c>
      <c r="M24" s="7">
        <f>SUMIFS(Export!$P56:$P10206,Export!$J56:$J10206,Planning!$A17,Export!$X56:$X10206,Planning!M20,Export!$K56:$K10206,"Booked")</f>
        <v>0</v>
      </c>
      <c r="N24" s="21">
        <f>SUMIFS(Export!$P56:$P10206,Export!$J56:$J10206,Planning!$A17,Export!$X56:$X10206,Planning!N20,Export!$K56:$K10206,"Booked")</f>
        <v>0</v>
      </c>
      <c r="O24" s="22">
        <f>SUMIFS(Export!$P56:$P10206,Export!$J56:$J10206,Planning!$A17,Export!$X56:$X10206,Planning!O20,Export!$K56:$K10206,"Booked")</f>
        <v>0</v>
      </c>
      <c r="P24" s="13">
        <f>SUMIFS(Export!$P56:$P10206,Export!$J56:$J10206,Planning!$A17,Export!$X56:$X10206,Planning!P20,Export!$K56:$K10206,"Booked")</f>
        <v>0</v>
      </c>
      <c r="Q24" s="7">
        <f>SUMIFS(Export!$P56:$P10206,Export!$J56:$J10206,Planning!$A17,Export!$X56:$X10206,Planning!Q20,Export!$K56:$K10206,"Booked")</f>
        <v>0</v>
      </c>
      <c r="R24" s="7">
        <f>SUMIFS(Export!$P56:$P10206,Export!$J56:$J10206,Planning!$A17,Export!$X56:$X10206,Planning!R20,Export!$K56:$K10206,"Booked")</f>
        <v>0</v>
      </c>
      <c r="S24" s="7">
        <f>SUMIFS(Export!$P56:$P10206,Export!$J56:$J10206,Planning!$A17,Export!$X56:$X10206,Planning!S20,Export!$K56:$K10206,"Booked")</f>
        <v>0</v>
      </c>
      <c r="T24" s="7">
        <f>SUMIFS(Export!$P56:$P10206,Export!$J56:$J10206,Planning!$A17,Export!$X56:$X10206,Planning!T20,Export!$K56:$K10206,"Booked")</f>
        <v>0</v>
      </c>
      <c r="U24" s="21">
        <f>SUMIFS(Export!$P56:$P10206,Export!$J56:$J10206,Planning!$A17,Export!$X56:$X10206,Planning!U20,Export!$K56:$K10206,"Booked")</f>
        <v>0</v>
      </c>
      <c r="V24" s="22">
        <f>SUMIFS(Export!$P56:$P10206,Export!$J56:$J10206,Planning!$A17,Export!$X56:$X10206,Planning!V20,Export!$K56:$K10206,"Booked")</f>
        <v>0</v>
      </c>
      <c r="W24" s="13">
        <f>SUMIFS(Export!$P56:$P10206,Export!$J56:$J10206,Planning!$A17,Export!$X56:$X10206,Planning!W20,Export!$K56:$K10206,"Booked")</f>
        <v>0</v>
      </c>
      <c r="X24" s="7">
        <f>SUMIFS(Export!$P56:$P10206,Export!$J56:$J10206,Planning!$A17,Export!$X56:$X10206,Planning!X20,Export!$K56:$K10206,"Booked")</f>
        <v>0</v>
      </c>
      <c r="Y24" s="7">
        <f>SUMIFS(Export!$P56:$P10206,Export!$J56:$J10206,Planning!$A17,Export!$X56:$X10206,Planning!Y20,Export!$K56:$K10206,"Booked")</f>
        <v>0</v>
      </c>
      <c r="Z24" s="7">
        <f>SUMIFS(Export!$P56:$P10206,Export!$J56:$J10206,Planning!$A17,Export!$X56:$X10206,Planning!Z20,Export!$K56:$K10206,"Booked")</f>
        <v>0</v>
      </c>
      <c r="AA24" s="7">
        <f>SUMIFS(Export!$P56:$P10206,Export!$J56:$J10206,Planning!$A17,Export!$X56:$X10206,Planning!AA20,Export!$K56:$K10206,"Booked")</f>
        <v>0</v>
      </c>
      <c r="AB24" s="21">
        <f>SUMIFS(Export!$P56:$P10206,Export!$J56:$J10206,Planning!$A17,Export!$X56:$X10206,Planning!AB20,Export!$K56:$K10206,"Booked")</f>
        <v>0</v>
      </c>
      <c r="AC24" s="22">
        <f>SUMIFS(Export!$P56:$P10206,Export!$J56:$J10206,Planning!$A17,Export!$X56:$X10206,Planning!AC20,Export!$K56:$K10206,"Booked")</f>
        <v>0</v>
      </c>
      <c r="AD24" s="13">
        <f>SUMIFS(Export!$P56:$P10206,Export!$J56:$J10206,Planning!$A17,Export!$X56:$X10206,Planning!AD20,Export!$K56:$K10206,"Booked")</f>
        <v>0</v>
      </c>
      <c r="AE24" s="7">
        <f>SUMIFS(Export!$P56:$P10206,Export!$J56:$J10206,Planning!$A17,Export!$X56:$X10206,Planning!AE20,Export!$K56:$K10206,"Booked")</f>
        <v>0</v>
      </c>
      <c r="AF24" s="7">
        <f>SUMIFS(Export!$P56:$P10206,Export!$J56:$J10206,Planning!$A17,Export!$X56:$X10206,Planning!AF20,Export!$K56:$K10206,"Booked")</f>
        <v>0</v>
      </c>
      <c r="AG24" s="7">
        <f>SUMIFS(Export!$P56:$P10206,Export!$J56:$J10206,Planning!$A17,Export!$X56:$X10206,Planning!AG20,Export!$K56:$K10206,"Booked")</f>
        <v>0</v>
      </c>
      <c r="AH24" s="7">
        <f>SUMIFS(Export!$P56:$P10206,Export!$J56:$J10206,Planning!$A17,Export!$X56:$X10206,Planning!AH20,Export!$K56:$K10206,"Booked")</f>
        <v>0</v>
      </c>
      <c r="AI24" s="21">
        <f>SUMIFS(Export!$P56:$P10206,Export!$J56:$J10206,Planning!$A17,Export!$X56:$X10206,Planning!AI20,Export!$K56:$K10206,"Booked")</f>
        <v>0</v>
      </c>
      <c r="AJ24" s="22">
        <f>SUMIFS(Export!$P56:$P10206,Export!$J56:$J10206,Planning!$A17,Export!$X56:$X10206,Planning!AJ20,Export!$K56:$K10206,"Booked")</f>
        <v>0</v>
      </c>
      <c r="AK24" s="13">
        <f>SUMIFS(Export!$P56:$P10206,Export!$J56:$J10206,Planning!$A17,Export!$X56:$X10206,Planning!AK20,Export!$K56:$K10206,"Booked")</f>
        <v>0</v>
      </c>
      <c r="AL24" s="7">
        <f>SUMIFS(Export!$P56:$P10206,Export!$J56:$J10206,Planning!$A17,Export!$X56:$X10206,Planning!AL20,Export!$K56:$K10206,"Booked")</f>
        <v>0</v>
      </c>
      <c r="AM24" s="7">
        <f>SUMIFS(Export!$P56:$P10206,Export!$J56:$J10206,Planning!$A17,Export!$X56:$X10206,Planning!AM20,Export!$K56:$K10206,"Booked")</f>
        <v>0</v>
      </c>
      <c r="AN24" s="7">
        <f>SUMIFS(Export!$P56:$P10206,Export!$J56:$J10206,Planning!$A17,Export!$X56:$X10206,Planning!AN20,Export!$K56:$K10206,"Booked")</f>
        <v>0</v>
      </c>
      <c r="AO24" s="7">
        <f>SUMIFS(Export!$P56:$P10206,Export!$J56:$J10206,Planning!$A17,Export!$X56:$X10206,Planning!AO20,Export!$K56:$K10206,"Booked")</f>
        <v>0</v>
      </c>
      <c r="AP24" s="21">
        <f>SUMIFS(Export!$P56:$P10206,Export!$J56:$J10206,Planning!$A17,Export!$X56:$X10206,Planning!AP20,Export!$K56:$K10206,"Booked")</f>
        <v>0</v>
      </c>
      <c r="AQ24" s="22">
        <f>SUMIFS(Export!$P56:$P10206,Export!$J56:$J10206,Planning!$A17,Export!$X56:$X10206,Planning!AQ20,Export!$K56:$K10206,"Booked")</f>
        <v>0</v>
      </c>
      <c r="AR24" s="13">
        <f>SUMIFS(Export!$P56:$P10206,Export!$J56:$J10206,Planning!$A17,Export!$X56:$X10206,Planning!AR20,Export!$K56:$K10206,"Booked")</f>
        <v>0</v>
      </c>
      <c r="AS24" s="7">
        <f>SUMIFS(Export!$P56:$P10206,Export!$J56:$J10206,Planning!$A17,Export!$X56:$X10206,Planning!AS20,Export!$K56:$K10206,"Booked")</f>
        <v>0</v>
      </c>
      <c r="AT24" s="7">
        <f>SUMIFS(Export!$P56:$P10206,Export!$J56:$J10206,Planning!$A17,Export!$X56:$X10206,Planning!AT20,Export!$K56:$K10206,"Booked")</f>
        <v>0</v>
      </c>
      <c r="AU24" s="7">
        <f>SUMIFS(Export!$P56:$P10206,Export!$J56:$J10206,Planning!$A17,Export!$X56:$X10206,Planning!AU20,Export!$K56:$K10206,"Booked")</f>
        <v>0</v>
      </c>
      <c r="AV24" s="7">
        <f>SUMIFS(Export!$P56:$P10206,Export!$J56:$J10206,Planning!$A17,Export!$X56:$X10206,Planning!AV20,Export!$K56:$K10206,"Booked")</f>
        <v>0</v>
      </c>
      <c r="AW24" s="21">
        <f>SUMIFS(Export!$P56:$P10206,Export!$J56:$J10206,Planning!$A17,Export!$X56:$X10206,Planning!AW20,Export!$K56:$K10206,"Booked")</f>
        <v>0</v>
      </c>
      <c r="AX24" s="22">
        <f>SUMIFS(Export!$P56:$P10206,Export!$J56:$J10206,Planning!$A17,Export!$X56:$X10206,Planning!AX20,Export!$K56:$K10206,"Booked")</f>
        <v>0</v>
      </c>
      <c r="AY24" s="13">
        <f>SUMIFS(Export!$P56:$P10206,Export!$J56:$J10206,Planning!$A17,Export!$X56:$X10206,Planning!AY20,Export!$K56:$K10206,"Booked")</f>
        <v>0</v>
      </c>
      <c r="AZ24" s="7">
        <f>SUMIFS(Export!$P56:$P10206,Export!$J56:$J10206,Planning!$A17,Export!$X56:$X10206,Planning!AZ20,Export!$K56:$K10206,"Booked")</f>
        <v>0</v>
      </c>
      <c r="BA24" s="7">
        <f>SUMIFS(Export!$P56:$P10206,Export!$J56:$J10206,Planning!$A17,Export!$X56:$X10206,Planning!BA20,Export!$K56:$K10206,"Booked")</f>
        <v>0</v>
      </c>
      <c r="BB24" s="7">
        <f>SUMIFS(Export!$P56:$P10206,Export!$J56:$J10206,Planning!$A17,Export!$X56:$X10206,Planning!BB20,Export!$K56:$K10206,"Booked")</f>
        <v>0</v>
      </c>
      <c r="BC24" s="7">
        <f>SUMIFS(Export!$P56:$P10206,Export!$J56:$J10206,Planning!$A17,Export!$X56:$X10206,Planning!BC20,Export!$K56:$K10206,"Booked")</f>
        <v>0</v>
      </c>
      <c r="BD24" s="21">
        <f>SUMIFS(Export!$P56:$P10206,Export!$J56:$J10206,Planning!$A17,Export!$X56:$X10206,Planning!BD20,Export!$K56:$K10206,"Booked")</f>
        <v>0</v>
      </c>
      <c r="BE24" s="22">
        <f>SUMIFS(Export!$P56:$P10206,Export!$J56:$J10206,Planning!$A17,Export!$X56:$X10206,Planning!BE20,Export!$K56:$K10206,"Booked")</f>
        <v>0</v>
      </c>
      <c r="BF24" s="13">
        <f>SUMIFS(Export!$P56:$P10206,Export!$J56:$J10206,Planning!$A17,Export!$X56:$X10206,Planning!BF20,Export!$K56:$K10206,"Booked")</f>
        <v>0</v>
      </c>
      <c r="BG24" s="7">
        <f>SUMIFS(Export!$P56:$P10206,Export!$J56:$J10206,Planning!$A17,Export!$X56:$X10206,Planning!BG20,Export!$K56:$K10206,"Booked")</f>
        <v>0</v>
      </c>
      <c r="BH24" s="7">
        <f>SUMIFS(Export!$P56:$P10206,Export!$J56:$J10206,Planning!$A17,Export!$X56:$X10206,Planning!BH20,Export!$K56:$K10206,"Booked")</f>
        <v>0</v>
      </c>
      <c r="BI24" s="7">
        <f>SUMIFS(Export!$P56:$P10206,Export!$J56:$J10206,Planning!$A17,Export!$X56:$X10206,Planning!BI20,Export!$K56:$K10206,"Booked")</f>
        <v>0</v>
      </c>
      <c r="BJ24" s="7">
        <f>SUMIFS(Export!$P56:$P10206,Export!$J56:$J10206,Planning!$A17,Export!$X56:$X10206,Planning!BJ20,Export!$K56:$K10206,"Booked")</f>
        <v>0</v>
      </c>
      <c r="BK24" s="21">
        <f>SUMIFS(Export!$P56:$P10206,Export!$J56:$J10206,Planning!$A17,Export!$X56:$X10206,Planning!BK20,Export!$K56:$K10206,"Booked")</f>
        <v>0</v>
      </c>
      <c r="BL24" s="22">
        <f>SUMIFS(Export!$P56:$P10206,Export!$J56:$J10206,Planning!$A17,Export!$X56:$X10206,Planning!BL20,Export!$K56:$K10206,"Booked")</f>
        <v>0</v>
      </c>
      <c r="BM24" s="13">
        <f>SUMIFS(Export!$P56:$P10206,Export!$J56:$J10206,Planning!$A17,Export!$X56:$X10206,Planning!BM20,Export!$K56:$K10206,"Booked")</f>
        <v>0</v>
      </c>
      <c r="BN24" s="7">
        <f>SUMIFS(Export!$P56:$P10206,Export!$J56:$J10206,Planning!$A17,Export!$X56:$X10206,Planning!BN20,Export!$K56:$K10206,"Booked")</f>
        <v>0</v>
      </c>
      <c r="BO24" s="7">
        <f>SUMIFS(Export!$P56:$P10206,Export!$J56:$J10206,Planning!$A17,Export!$X56:$X10206,Planning!BO20,Export!$K56:$K10206,"Booked")</f>
        <v>0</v>
      </c>
      <c r="BP24" s="7">
        <f>SUMIFS(Export!$P56:$P10206,Export!$J56:$J10206,Planning!$A17,Export!$X56:$X10206,Planning!BP20,Export!$K56:$K10206,"Booked")</f>
        <v>0</v>
      </c>
      <c r="BQ24" s="7">
        <f>SUMIFS(Export!$P56:$P10206,Export!$J56:$J10206,Planning!$A17,Export!$X56:$X10206,Planning!BQ20,Export!$K56:$K10206,"Booked")</f>
        <v>0</v>
      </c>
      <c r="BR24" s="21">
        <f>SUMIFS(Export!$P56:$P10206,Export!$J56:$J10206,Planning!$A17,Export!$X56:$X10206,Planning!BR20,Export!$K56:$K10206,"Booked")</f>
        <v>0</v>
      </c>
      <c r="BS24" s="22">
        <f>SUMIFS(Export!$P56:$P10206,Export!$J56:$J10206,Planning!$A17,Export!$X56:$X10206,Planning!BS20,Export!$K56:$K10206,"Booked")</f>
        <v>0</v>
      </c>
      <c r="BT24" s="13">
        <f>SUMIFS(Export!$P56:$P10206,Export!$J56:$J10206,Planning!$A17,Export!$X56:$X10206,Planning!BT20,Export!$K56:$K10206,"Booked")</f>
        <v>0</v>
      </c>
      <c r="BU24" s="7">
        <f>SUMIFS(Export!$P56:$P10206,Export!$J56:$J10206,Planning!$A17,Export!$X56:$X10206,Planning!BU20,Export!$K56:$K10206,"Booked")</f>
        <v>0</v>
      </c>
      <c r="BV24" s="7">
        <f>SUMIFS(Export!$P56:$P10206,Export!$J56:$J10206,Planning!$A17,Export!$X56:$X10206,Planning!BV20,Export!$K56:$K10206,"Booked")</f>
        <v>0</v>
      </c>
      <c r="BW24" s="7">
        <f>SUMIFS(Export!$P56:$P10206,Export!$J56:$J10206,Planning!$A17,Export!$X56:$X10206,Planning!BW20,Export!$K56:$K10206,"Booked")</f>
        <v>0</v>
      </c>
      <c r="BX24" s="7">
        <f>SUMIFS(Export!$P56:$P10206,Export!$J56:$J10206,Planning!$A17,Export!$X56:$X10206,Planning!BX20,Export!$K56:$K10206,"Booked")</f>
        <v>0</v>
      </c>
      <c r="BY24" s="21">
        <f>SUMIFS(Export!$P56:$P10206,Export!$J56:$J10206,Planning!$A17,Export!$X56:$X10206,Planning!BY20,Export!$K56:$K10206,"Booked")</f>
        <v>0</v>
      </c>
      <c r="BZ24" s="22">
        <f>SUMIFS(Export!$P56:$P10206,Export!$J56:$J10206,Planning!$A17,Export!$X56:$X10206,Planning!BZ20,Export!$K56:$K10206,"Booked")</f>
        <v>0</v>
      </c>
      <c r="CA24" s="13">
        <f>SUMIFS(Export!$P56:$P10206,Export!$J56:$J10206,Planning!$A17,Export!$X56:$X10206,Planning!CA20,Export!$K56:$K10206,"Booked")</f>
        <v>0</v>
      </c>
      <c r="CB24" s="7">
        <f>SUMIFS(Export!$P56:$P10206,Export!$J56:$J10206,Planning!$A17,Export!$X56:$X10206,Planning!CB20,Export!$K56:$K10206,"Booked")</f>
        <v>0</v>
      </c>
      <c r="CC24" s="7">
        <f>SUMIFS(Export!$P56:$P10206,Export!$J56:$J10206,Planning!$A17,Export!$X56:$X10206,Planning!CC20,Export!$K56:$K10206,"Booked")</f>
        <v>0</v>
      </c>
      <c r="CD24" s="7">
        <f>SUMIFS(Export!$P56:$P10206,Export!$J56:$J10206,Planning!$A17,Export!$X56:$X10206,Planning!CD20,Export!$K56:$K10206,"Booked")</f>
        <v>0</v>
      </c>
      <c r="CE24" s="7">
        <f>SUMIFS(Export!$P56:$P10206,Export!$J56:$J10206,Planning!$A17,Export!$X56:$X10206,Planning!CE20,Export!$K56:$K10206,"Booked")</f>
        <v>0</v>
      </c>
      <c r="CF24" s="21">
        <f>SUMIFS(Export!$P56:$P10206,Export!$J56:$J10206,Planning!$A17,Export!$X56:$X10206,Planning!CF20,Export!$K56:$K10206,"Booked")</f>
        <v>0</v>
      </c>
      <c r="CG24" s="22">
        <f>SUMIFS(Export!$P56:$P10206,Export!$J56:$J10206,Planning!$A17,Export!$X56:$X10206,Planning!CG20,Export!$K56:$K10206,"Booked")</f>
        <v>0</v>
      </c>
      <c r="CH24" s="13">
        <f>SUMIFS(Export!$P56:$P10206,Export!$J56:$J10206,Planning!$A17,Export!$X56:$X10206,Planning!CH20,Export!$K56:$K10206,"Booked")</f>
        <v>0</v>
      </c>
      <c r="CI24" s="7">
        <f>SUMIFS(Export!$P56:$P10206,Export!$J56:$J10206,Planning!$A17,Export!$X56:$X10206,Planning!CI20,Export!$K56:$K10206,"Booked")</f>
        <v>0</v>
      </c>
      <c r="CJ24" s="7">
        <f>SUMIFS(Export!$P56:$P10206,Export!$J56:$J10206,Planning!$A17,Export!$X56:$X10206,Planning!CJ20,Export!$K56:$K10206,"Booked")</f>
        <v>0</v>
      </c>
      <c r="CK24" s="7">
        <f>SUMIFS(Export!$P56:$P10206,Export!$J56:$J10206,Planning!$A17,Export!$X56:$X10206,Planning!CK20,Export!$K56:$K10206,"Booked")</f>
        <v>0</v>
      </c>
      <c r="CL24" s="7">
        <f>SUMIFS(Export!$P56:$P10206,Export!$J56:$J10206,Planning!$A17,Export!$X56:$X10206,Planning!CL20,Export!$K56:$K10206,"Booked")</f>
        <v>0</v>
      </c>
      <c r="CM24" s="21">
        <f>SUMIFS(Export!$P56:$P10206,Export!$J56:$J10206,Planning!$A17,Export!$X56:$X10206,Planning!CM20,Export!$K56:$K10206,"Booked")</f>
        <v>0</v>
      </c>
      <c r="CN24" s="22">
        <f>SUMIFS(Export!$P56:$P10206,Export!$J56:$J10206,Planning!$A17,Export!$X56:$X10206,Planning!CN20,Export!$K56:$K10206,"Booked")</f>
        <v>0</v>
      </c>
      <c r="CO24" s="13">
        <f>SUMIFS(Export!$P56:$P10206,Export!$J56:$J10206,Planning!$A17,Export!$X56:$X10206,Planning!CO20,Export!$K56:$K10206,"Booked")</f>
        <v>0</v>
      </c>
      <c r="CP24" s="7">
        <f>SUMIFS(Export!$P56:$P10206,Export!$J56:$J10206,Planning!$A17,Export!$X56:$X10206,Planning!CP20,Export!$K56:$K10206,"Booked")</f>
        <v>0</v>
      </c>
      <c r="CQ24" s="7">
        <f>SUMIFS(Export!$P56:$P10206,Export!$J56:$J10206,Planning!$A17,Export!$X56:$X10206,Planning!CQ20,Export!$K56:$K10206,"Booked")</f>
        <v>0</v>
      </c>
      <c r="CR24" s="7">
        <f>SUMIFS(Export!$P56:$P10206,Export!$J56:$J10206,Planning!$A17,Export!$X56:$X10206,Planning!CR20,Export!$K56:$K10206,"Booked")</f>
        <v>0</v>
      </c>
      <c r="CS24" s="7">
        <f>SUMIFS(Export!$P56:$P10206,Export!$J56:$J10206,Planning!$A17,Export!$X56:$X10206,Planning!CS20,Export!$K56:$K10206,"Booked")</f>
        <v>0</v>
      </c>
      <c r="CT24" s="21">
        <f>SUMIFS(Export!$P56:$P10206,Export!$J56:$J10206,Planning!$A17,Export!$X56:$X10206,Planning!CT20,Export!$K56:$K10206,"Booked")</f>
        <v>0</v>
      </c>
      <c r="CU24" s="22">
        <f>SUMIFS(Export!$P56:$P10206,Export!$J56:$J10206,Planning!$A17,Export!$X56:$X10206,Planning!CU20,Export!$K56:$K10206,"Booked")</f>
        <v>0</v>
      </c>
      <c r="CV24" s="13">
        <f>SUMIFS(Export!$P56:$P10206,Export!$J56:$J10206,Planning!$A17,Export!$X56:$X10206,Planning!CV20,Export!$K56:$K10206,"Booked")</f>
        <v>0</v>
      </c>
      <c r="CW24" s="7">
        <f>SUMIFS(Export!$P56:$P10206,Export!$J56:$J10206,Planning!$A17,Export!$X56:$X10206,Planning!CW20,Export!$K56:$K10206,"Booked")</f>
        <v>0</v>
      </c>
      <c r="CX24" s="7">
        <f>SUMIFS(Export!$P56:$P10206,Export!$J56:$J10206,Planning!$A17,Export!$X56:$X10206,Planning!CX20,Export!$K56:$K10206,"Booked")</f>
        <v>0</v>
      </c>
      <c r="CY24" s="7">
        <f>SUMIFS(Export!$P56:$P10206,Export!$J56:$J10206,Planning!$A17,Export!$X56:$X10206,Planning!CY20,Export!$K56:$K10206,"Booked")</f>
        <v>0</v>
      </c>
      <c r="CZ24" s="7">
        <f>SUMIFS(Export!$P56:$P10206,Export!$J56:$J10206,Planning!$A17,Export!$X56:$X10206,Planning!CZ20,Export!$K56:$K10206,"Booked")</f>
        <v>0</v>
      </c>
      <c r="DA24" s="21">
        <f>SUMIFS(Export!$P56:$P10206,Export!$J56:$J10206,Planning!$A17,Export!$X56:$X10206,Planning!DA20,Export!$K56:$K10206,"Booked")</f>
        <v>0</v>
      </c>
      <c r="DB24" s="22">
        <f>SUMIFS(Export!$P56:$P10206,Export!$J56:$J10206,Planning!$A17,Export!$X56:$X10206,Planning!DB20,Export!$K56:$K10206,"Booked")</f>
        <v>0</v>
      </c>
      <c r="DC24" s="13">
        <f>SUMIFS(Export!$P56:$P10206,Export!$J56:$J10206,Planning!$A17,Export!$X56:$X10206,Planning!DC20,Export!$K56:$K10206,"Booked")</f>
        <v>0</v>
      </c>
      <c r="DD24" s="7">
        <f>SUMIFS(Export!$P56:$P10206,Export!$J56:$J10206,Planning!$A17,Export!$X56:$X10206,Planning!DD20,Export!$K56:$K10206,"Booked")</f>
        <v>0</v>
      </c>
      <c r="DE24" s="7">
        <f>SUMIFS(Export!$P56:$P10206,Export!$J56:$J10206,Planning!$A17,Export!$X56:$X10206,Planning!DE20,Export!$K56:$K10206,"Booked")</f>
        <v>0</v>
      </c>
      <c r="DF24" s="7">
        <f>SUMIFS(Export!$P56:$P10206,Export!$J56:$J10206,Planning!$A17,Export!$X56:$X10206,Planning!DF20,Export!$K56:$K10206,"Booked")</f>
        <v>0</v>
      </c>
      <c r="DG24" s="7">
        <f>SUMIFS(Export!$P56:$P10206,Export!$J56:$J10206,Planning!$A17,Export!$X56:$X10206,Planning!DG20,Export!$K56:$K10206,"Booked")</f>
        <v>0</v>
      </c>
      <c r="DH24" s="21">
        <f>SUMIFS(Export!$P56:$P10206,Export!$J56:$J10206,Planning!$A17,Export!$X56:$X10206,Planning!DH20,Export!$K56:$K10206,"Booked")</f>
        <v>0</v>
      </c>
      <c r="DI24" s="22">
        <f>SUMIFS(Export!$P56:$P10206,Export!$J56:$J10206,Planning!$A17,Export!$X56:$X10206,Planning!DI20,Export!$K56:$K10206,"Booked")</f>
        <v>0</v>
      </c>
      <c r="DJ24" s="13">
        <f>SUMIFS(Export!$P56:$P10206,Export!$J56:$J10206,Planning!$A17,Export!$X56:$X10206,Planning!DJ20,Export!$K56:$K10206,"Booked")</f>
        <v>0</v>
      </c>
      <c r="DK24" s="7">
        <f>SUMIFS(Export!$P56:$P10206,Export!$J56:$J10206,Planning!$A17,Export!$X56:$X10206,Planning!DK20,Export!$K56:$K10206,"Booked")</f>
        <v>0</v>
      </c>
      <c r="DL24" s="7">
        <f>SUMIFS(Export!$P56:$P10206,Export!$J56:$J10206,Planning!$A17,Export!$X56:$X10206,Planning!DL20,Export!$K56:$K10206,"Booked")</f>
        <v>0</v>
      </c>
      <c r="DM24" s="7">
        <f>SUMIFS(Export!$P56:$P10206,Export!$J56:$J10206,Planning!$A17,Export!$X56:$X10206,Planning!DM20,Export!$K56:$K10206,"Booked")</f>
        <v>0</v>
      </c>
      <c r="DN24" s="7">
        <f>SUMIFS(Export!$P56:$P10206,Export!$J56:$J10206,Planning!$A17,Export!$X56:$X10206,Planning!DN20,Export!$K56:$K10206,"Booked")</f>
        <v>0</v>
      </c>
      <c r="DO24" s="21">
        <f>SUMIFS(Export!$P56:$P10206,Export!$J56:$J10206,Planning!$A17,Export!$X56:$X10206,Planning!DO20,Export!$K56:$K10206,"Booked")</f>
        <v>0</v>
      </c>
      <c r="DP24" s="22">
        <f>SUMIFS(Export!$P56:$P10206,Export!$J56:$J10206,Planning!$A17,Export!$X56:$X10206,Planning!DP20,Export!$K56:$K10206,"Booked")</f>
        <v>0</v>
      </c>
      <c r="DQ24" s="13">
        <f>SUMIFS(Export!$P56:$P10206,Export!$J56:$J10206,Planning!$A17,Export!$X56:$X10206,Planning!DQ20,Export!$K56:$K10206,"Booked")</f>
        <v>0</v>
      </c>
      <c r="DR24" s="7">
        <f>SUMIFS(Export!$P56:$P10206,Export!$J56:$J10206,Planning!$A17,Export!$X56:$X10206,Planning!DR20,Export!$K56:$K10206,"Booked")</f>
        <v>0</v>
      </c>
      <c r="DS24" s="7">
        <f>SUMIFS(Export!$P56:$P10206,Export!$J56:$J10206,Planning!$A17,Export!$X56:$X10206,Planning!DS20,Export!$K56:$K10206,"Booked")</f>
        <v>0</v>
      </c>
      <c r="DT24" s="7">
        <f>SUMIFS(Export!$P56:$P10206,Export!$J56:$J10206,Planning!$A17,Export!$X56:$X10206,Planning!DT20,Export!$K56:$K10206,"Booked")</f>
        <v>0</v>
      </c>
      <c r="DU24" s="7">
        <f>SUMIFS(Export!$P56:$P10206,Export!$J56:$J10206,Planning!$A17,Export!$X56:$X10206,Planning!DU20,Export!$K56:$K10206,"Booked")</f>
        <v>0</v>
      </c>
      <c r="DV24" s="21">
        <f>SUMIFS(Export!$P56:$P10206,Export!$J56:$J10206,Planning!$A17,Export!$X56:$X10206,Planning!DV20,Export!$K56:$K10206,"Booked")</f>
        <v>0</v>
      </c>
      <c r="DW24" s="22">
        <f>SUMIFS(Export!$P56:$P10206,Export!$J56:$J10206,Planning!$A17,Export!$X56:$X10206,Planning!DW20,Export!$K56:$K10206,"Booked")</f>
        <v>0</v>
      </c>
    </row>
    <row r="25" spans="1:127" x14ac:dyDescent="0.25">
      <c r="A25" t="s">
        <v>146</v>
      </c>
      <c r="B25" s="12">
        <f>SUMIFS(Export!$P56:$P10206,Export!$J56:$J10206,Planning!$A17,Export!$X56:$X10206,"&lt;="&amp;Planning!B20,Export!$K56:$K10206,"Pending")</f>
        <v>0</v>
      </c>
      <c r="C25" s="6">
        <f>SUMIFS(Export!$P56:$P10206,Export!$J56:$J10206,Planning!$A17,Export!$X56:$X10206,Planning!C20,Export!$K56:$K10206,"Pending")</f>
        <v>0</v>
      </c>
      <c r="D25" s="6">
        <f>SUMIFS(Export!$P56:$P10206,Export!$J56:$J10206,Planning!$A17,Export!$X56:$X10206,Planning!D20,Export!$K56:$K10206,"Pending")</f>
        <v>0</v>
      </c>
      <c r="E25" s="6">
        <f>SUMIFS(Export!$P56:$P10206,Export!$J56:$J10206,Planning!$A17,Export!$X56:$X10206,Planning!E20,Export!$K56:$K10206,"Pending")</f>
        <v>0</v>
      </c>
      <c r="F25" s="6">
        <f>SUMIFS(Export!$P56:$P10206,Export!$J56:$J10206,Planning!$A17,Export!$X56:$X10206,Planning!F20,Export!$K56:$K10206,"Pending")</f>
        <v>0</v>
      </c>
      <c r="G25" s="6">
        <f>SUMIFS(Export!$P56:$P10206,Export!$J56:$J10206,Planning!$A17,Export!$X56:$X10206,Planning!G20,Export!$K56:$K10206,"Pending")</f>
        <v>0</v>
      </c>
      <c r="H25" s="9">
        <f>SUMIFS(Export!$P56:$P10206,Export!$J56:$J10206,Planning!$A17,Export!$X56:$X10206,Planning!H20,Export!$K56:$K10206,"Pending")</f>
        <v>0</v>
      </c>
      <c r="I25" s="12">
        <f>SUMIFS(Export!$P56:$P10206,Export!$J56:$J10206,Planning!$A17,Export!$X56:$X10206,Planning!I20,Export!$K56:$K10206,"Pending")</f>
        <v>0</v>
      </c>
      <c r="J25" s="6">
        <f>SUMIFS(Export!$P56:$P10206,Export!$J56:$J10206,Planning!$A17,Export!$X56:$X10206,Planning!J20,Export!$K56:$K10206,"Pending")</f>
        <v>0</v>
      </c>
      <c r="K25" s="6">
        <f>SUMIFS(Export!$P56:$P10206,Export!$J56:$J10206,Planning!$A17,Export!$X56:$X10206,Planning!K20,Export!$K56:$K10206,"Pending")</f>
        <v>0</v>
      </c>
      <c r="L25" s="6">
        <f>SUMIFS(Export!$P56:$P10206,Export!$J56:$J10206,Planning!$A17,Export!$X56:$X10206,Planning!L20,Export!$K56:$K10206,"Pending")</f>
        <v>0</v>
      </c>
      <c r="M25" s="6">
        <f>SUMIFS(Export!$P56:$P10206,Export!$J56:$J10206,Planning!$A17,Export!$X56:$X10206,Planning!M20,Export!$K56:$K10206,"Pending")</f>
        <v>0</v>
      </c>
      <c r="N25" s="6">
        <f>SUMIFS(Export!$P56:$P10206,Export!$J56:$J10206,Planning!$A17,Export!$X56:$X10206,Planning!N20,Export!$K56:$K10206,"Pending")</f>
        <v>0</v>
      </c>
      <c r="O25" s="9">
        <f>SUMIFS(Export!$P56:$P10206,Export!$J56:$J10206,Planning!$A17,Export!$X56:$X10206,Planning!O20,Export!$K56:$K10206,"Pending")</f>
        <v>0</v>
      </c>
      <c r="P25" s="12">
        <f>SUMIFS(Export!$P56:$P10206,Export!$J56:$J10206,Planning!$A17,Export!$X56:$X10206,Planning!P20,Export!$K56:$K10206,"Pending")</f>
        <v>0</v>
      </c>
      <c r="Q25" s="6">
        <f>SUMIFS(Export!$P56:$P10206,Export!$J56:$J10206,Planning!$A17,Export!$X56:$X10206,Planning!Q20,Export!$K56:$K10206,"Pending")</f>
        <v>0</v>
      </c>
      <c r="R25" s="6">
        <f>SUMIFS(Export!$P56:$P10206,Export!$J56:$J10206,Planning!$A17,Export!$X56:$X10206,Planning!R20,Export!$K56:$K10206,"Pending")</f>
        <v>0</v>
      </c>
      <c r="S25" s="6">
        <f>SUMIFS(Export!$P56:$P10206,Export!$J56:$J10206,Planning!$A17,Export!$X56:$X10206,Planning!S20,Export!$K56:$K10206,"Pending")</f>
        <v>0</v>
      </c>
      <c r="T25" s="6">
        <f>SUMIFS(Export!$P56:$P10206,Export!$J56:$J10206,Planning!$A17,Export!$X56:$X10206,Planning!T20,Export!$K56:$K10206,"Pending")</f>
        <v>0</v>
      </c>
      <c r="U25" s="6">
        <f>SUMIFS(Export!$P56:$P10206,Export!$J56:$J10206,Planning!$A17,Export!$X56:$X10206,Planning!U20,Export!$K56:$K10206,"Pending")</f>
        <v>0</v>
      </c>
      <c r="V25" s="9">
        <f>SUMIFS(Export!$P56:$P10206,Export!$J56:$J10206,Planning!$A17,Export!$X56:$X10206,Planning!V20,Export!$K56:$K10206,"Pending")</f>
        <v>0</v>
      </c>
      <c r="W25" s="12">
        <f>SUMIFS(Export!$P56:$P10206,Export!$J56:$J10206,Planning!$A17,Export!$X56:$X10206,Planning!W20,Export!$K56:$K10206,"Pending")</f>
        <v>0</v>
      </c>
      <c r="X25" s="6">
        <f>SUMIFS(Export!$P56:$P10206,Export!$J56:$J10206,Planning!$A17,Export!$X56:$X10206,Planning!X20,Export!$K56:$K10206,"Pending")</f>
        <v>0</v>
      </c>
      <c r="Y25" s="6">
        <f>SUMIFS(Export!$P56:$P10206,Export!$J56:$J10206,Planning!$A17,Export!$X56:$X10206,Planning!Y20,Export!$K56:$K10206,"Pending")</f>
        <v>0</v>
      </c>
      <c r="Z25" s="6">
        <f>SUMIFS(Export!$P56:$P10206,Export!$J56:$J10206,Planning!$A17,Export!$X56:$X10206,Planning!Z20,Export!$K56:$K10206,"Pending")</f>
        <v>0</v>
      </c>
      <c r="AA25" s="6">
        <f>SUMIFS(Export!$P56:$P10206,Export!$J56:$J10206,Planning!$A17,Export!$X56:$X10206,Planning!AA20,Export!$K56:$K10206,"Pending")</f>
        <v>0</v>
      </c>
      <c r="AB25" s="6">
        <f>SUMIFS(Export!$P56:$P10206,Export!$J56:$J10206,Planning!$A17,Export!$X56:$X10206,Planning!AB20,Export!$K56:$K10206,"Pending")</f>
        <v>0</v>
      </c>
      <c r="AC25" s="9">
        <f>SUMIFS(Export!$P56:$P10206,Export!$J56:$J10206,Planning!$A17,Export!$X56:$X10206,Planning!AC20,Export!$K56:$K10206,"Pending")</f>
        <v>0</v>
      </c>
      <c r="AD25" s="12">
        <f>SUMIFS(Export!$P56:$P10206,Export!$J56:$J10206,Planning!$A17,Export!$X56:$X10206,Planning!AD20,Export!$K56:$K10206,"Pending")</f>
        <v>0</v>
      </c>
      <c r="AE25" s="6">
        <f>SUMIFS(Export!$P56:$P10206,Export!$J56:$J10206,Planning!$A17,Export!$X56:$X10206,Planning!AE20,Export!$K56:$K10206,"Pending")</f>
        <v>0</v>
      </c>
      <c r="AF25" s="6">
        <f>SUMIFS(Export!$P56:$P10206,Export!$J56:$J10206,Planning!$A17,Export!$X56:$X10206,Planning!AF20,Export!$K56:$K10206,"Pending")</f>
        <v>0</v>
      </c>
      <c r="AG25" s="6">
        <f>SUMIFS(Export!$P56:$P10206,Export!$J56:$J10206,Planning!$A17,Export!$X56:$X10206,Planning!AG20,Export!$K56:$K10206,"Pending")</f>
        <v>0</v>
      </c>
      <c r="AH25" s="6">
        <f>SUMIFS(Export!$P56:$P10206,Export!$J56:$J10206,Planning!$A17,Export!$X56:$X10206,Planning!AH20,Export!$K56:$K10206,"Pending")</f>
        <v>0</v>
      </c>
      <c r="AI25" s="6">
        <f>SUMIFS(Export!$P56:$P10206,Export!$J56:$J10206,Planning!$A17,Export!$X56:$X10206,Planning!AI20,Export!$K56:$K10206,"Pending")</f>
        <v>0</v>
      </c>
      <c r="AJ25" s="9">
        <f>SUMIFS(Export!$P56:$P10206,Export!$J56:$J10206,Planning!$A17,Export!$X56:$X10206,Planning!AJ20,Export!$K56:$K10206,"Pending")</f>
        <v>0</v>
      </c>
      <c r="AK25" s="12">
        <f>SUMIFS(Export!$P56:$P10206,Export!$J56:$J10206,Planning!$A17,Export!$X56:$X10206,Planning!AK20,Export!$K56:$K10206,"Pending")</f>
        <v>0</v>
      </c>
      <c r="AL25" s="6">
        <f>SUMIFS(Export!$P56:$P10206,Export!$J56:$J10206,Planning!$A17,Export!$X56:$X10206,Planning!AL20,Export!$K56:$K10206,"Pending")</f>
        <v>0</v>
      </c>
      <c r="AM25" s="6">
        <f>SUMIFS(Export!$P56:$P10206,Export!$J56:$J10206,Planning!$A17,Export!$X56:$X10206,Planning!AM20,Export!$K56:$K10206,"Pending")</f>
        <v>0</v>
      </c>
      <c r="AN25" s="6">
        <f>SUMIFS(Export!$P56:$P10206,Export!$J56:$J10206,Planning!$A17,Export!$X56:$X10206,Planning!AN20,Export!$K56:$K10206,"Pending")</f>
        <v>0</v>
      </c>
      <c r="AO25" s="6">
        <f>SUMIFS(Export!$P56:$P10206,Export!$J56:$J10206,Planning!$A17,Export!$X56:$X10206,Planning!AO20,Export!$K56:$K10206,"Pending")</f>
        <v>0</v>
      </c>
      <c r="AP25" s="6">
        <f>SUMIFS(Export!$P56:$P10206,Export!$J56:$J10206,Planning!$A17,Export!$X56:$X10206,Planning!AP20,Export!$K56:$K10206,"Pending")</f>
        <v>0</v>
      </c>
      <c r="AQ25" s="9">
        <f>SUMIFS(Export!$P56:$P10206,Export!$J56:$J10206,Planning!$A17,Export!$X56:$X10206,Planning!AQ20,Export!$K56:$K10206,"Pending")</f>
        <v>0</v>
      </c>
      <c r="AR25" s="12">
        <f>SUMIFS(Export!$P56:$P10206,Export!$J56:$J10206,Planning!$A17,Export!$X56:$X10206,Planning!AR20,Export!$K56:$K10206,"Pending")</f>
        <v>0</v>
      </c>
      <c r="AS25" s="6">
        <f>SUMIFS(Export!$P56:$P10206,Export!$J56:$J10206,Planning!$A17,Export!$X56:$X10206,Planning!AS20,Export!$K56:$K10206,"Pending")</f>
        <v>0</v>
      </c>
      <c r="AT25" s="6">
        <f>SUMIFS(Export!$P56:$P10206,Export!$J56:$J10206,Planning!$A17,Export!$X56:$X10206,Planning!AT20,Export!$K56:$K10206,"Pending")</f>
        <v>0</v>
      </c>
      <c r="AU25" s="6">
        <f>SUMIFS(Export!$P56:$P10206,Export!$J56:$J10206,Planning!$A17,Export!$X56:$X10206,Planning!AU20,Export!$K56:$K10206,"Pending")</f>
        <v>0</v>
      </c>
      <c r="AV25" s="6">
        <f>SUMIFS(Export!$P56:$P10206,Export!$J56:$J10206,Planning!$A17,Export!$X56:$X10206,Planning!AV20,Export!$K56:$K10206,"Pending")</f>
        <v>0</v>
      </c>
      <c r="AW25" s="6">
        <f>SUMIFS(Export!$P56:$P10206,Export!$J56:$J10206,Planning!$A17,Export!$X56:$X10206,Planning!AW20,Export!$K56:$K10206,"Pending")</f>
        <v>0</v>
      </c>
      <c r="AX25" s="9">
        <f>SUMIFS(Export!$P56:$P10206,Export!$J56:$J10206,Planning!$A17,Export!$X56:$X10206,Planning!AX20,Export!$K56:$K10206,"Pending")</f>
        <v>0</v>
      </c>
      <c r="AY25" s="12">
        <f>SUMIFS(Export!$P56:$P10206,Export!$J56:$J10206,Planning!$A17,Export!$X56:$X10206,Planning!AY20,Export!$K56:$K10206,"Pending")</f>
        <v>0</v>
      </c>
      <c r="AZ25" s="6">
        <f>SUMIFS(Export!$P56:$P10206,Export!$J56:$J10206,Planning!$A17,Export!$X56:$X10206,Planning!AZ20,Export!$K56:$K10206,"Pending")</f>
        <v>0</v>
      </c>
      <c r="BA25" s="6">
        <f>SUMIFS(Export!$P56:$P10206,Export!$J56:$J10206,Planning!$A17,Export!$X56:$X10206,Planning!BA20,Export!$K56:$K10206,"Pending")</f>
        <v>0</v>
      </c>
      <c r="BB25" s="6">
        <f>SUMIFS(Export!$P56:$P10206,Export!$J56:$J10206,Planning!$A17,Export!$X56:$X10206,Planning!BB20,Export!$K56:$K10206,"Pending")</f>
        <v>0</v>
      </c>
      <c r="BC25" s="6">
        <f>SUMIFS(Export!$P56:$P10206,Export!$J56:$J10206,Planning!$A17,Export!$X56:$X10206,Planning!BC20,Export!$K56:$K10206,"Pending")</f>
        <v>0</v>
      </c>
      <c r="BD25" s="6">
        <f>SUMIFS(Export!$P56:$P10206,Export!$J56:$J10206,Planning!$A17,Export!$X56:$X10206,Planning!BD20,Export!$K56:$K10206,"Pending")</f>
        <v>0</v>
      </c>
      <c r="BE25" s="9">
        <f>SUMIFS(Export!$P56:$P10206,Export!$J56:$J10206,Planning!$A17,Export!$X56:$X10206,Planning!BE20,Export!$K56:$K10206,"Pending")</f>
        <v>0</v>
      </c>
      <c r="BF25" s="12">
        <f>SUMIFS(Export!$P56:$P10206,Export!$J56:$J10206,Planning!$A17,Export!$X56:$X10206,Planning!BF20,Export!$K56:$K10206,"Pending")</f>
        <v>0</v>
      </c>
      <c r="BG25" s="6">
        <f>SUMIFS(Export!$P56:$P10206,Export!$J56:$J10206,Planning!$A17,Export!$X56:$X10206,Planning!BG20,Export!$K56:$K10206,"Pending")</f>
        <v>0</v>
      </c>
      <c r="BH25" s="6">
        <f>SUMIFS(Export!$P56:$P10206,Export!$J56:$J10206,Planning!$A17,Export!$X56:$X10206,Planning!BH20,Export!$K56:$K10206,"Pending")</f>
        <v>0</v>
      </c>
      <c r="BI25" s="6">
        <f>SUMIFS(Export!$P56:$P10206,Export!$J56:$J10206,Planning!$A17,Export!$X56:$X10206,Planning!BI20,Export!$K56:$K10206,"Pending")</f>
        <v>0</v>
      </c>
      <c r="BJ25" s="6">
        <f>SUMIFS(Export!$P56:$P10206,Export!$J56:$J10206,Planning!$A17,Export!$X56:$X10206,Planning!BJ20,Export!$K56:$K10206,"Pending")</f>
        <v>0</v>
      </c>
      <c r="BK25" s="6">
        <f>SUMIFS(Export!$P56:$P10206,Export!$J56:$J10206,Planning!$A17,Export!$X56:$X10206,Planning!BK20,Export!$K56:$K10206,"Pending")</f>
        <v>0</v>
      </c>
      <c r="BL25" s="9">
        <f>SUMIFS(Export!$P56:$P10206,Export!$J56:$J10206,Planning!$A17,Export!$X56:$X10206,Planning!BL20,Export!$K56:$K10206,"Pending")</f>
        <v>0</v>
      </c>
      <c r="BM25" s="12">
        <f>SUMIFS(Export!$P56:$P10206,Export!$J56:$J10206,Planning!$A17,Export!$X56:$X10206,Planning!BM20,Export!$K56:$K10206,"Pending")</f>
        <v>0</v>
      </c>
      <c r="BN25" s="6">
        <f>SUMIFS(Export!$P56:$P10206,Export!$J56:$J10206,Planning!$A17,Export!$X56:$X10206,Planning!BN20,Export!$K56:$K10206,"Pending")</f>
        <v>0</v>
      </c>
      <c r="BO25" s="6">
        <f>SUMIFS(Export!$P56:$P10206,Export!$J56:$J10206,Planning!$A17,Export!$X56:$X10206,Planning!BO20,Export!$K56:$K10206,"Pending")</f>
        <v>0</v>
      </c>
      <c r="BP25" s="6">
        <f>SUMIFS(Export!$P56:$P10206,Export!$J56:$J10206,Planning!$A17,Export!$X56:$X10206,Planning!BP20,Export!$K56:$K10206,"Pending")</f>
        <v>0</v>
      </c>
      <c r="BQ25" s="6">
        <f>SUMIFS(Export!$P56:$P10206,Export!$J56:$J10206,Planning!$A17,Export!$X56:$X10206,Planning!BQ20,Export!$K56:$K10206,"Pending")</f>
        <v>0</v>
      </c>
      <c r="BR25" s="6">
        <f>SUMIFS(Export!$P56:$P10206,Export!$J56:$J10206,Planning!$A17,Export!$X56:$X10206,Planning!BR20,Export!$K56:$K10206,"Pending")</f>
        <v>0</v>
      </c>
      <c r="BS25" s="9">
        <f>SUMIFS(Export!$P56:$P10206,Export!$J56:$J10206,Planning!$A17,Export!$X56:$X10206,Planning!BS20,Export!$K56:$K10206,"Pending")</f>
        <v>0</v>
      </c>
      <c r="BT25" s="12">
        <f>SUMIFS(Export!$P56:$P10206,Export!$J56:$J10206,Planning!$A17,Export!$X56:$X10206,Planning!BT20,Export!$K56:$K10206,"Pending")</f>
        <v>0</v>
      </c>
      <c r="BU25" s="6">
        <f>SUMIFS(Export!$P56:$P10206,Export!$J56:$J10206,Planning!$A17,Export!$X56:$X10206,Planning!BU20,Export!$K56:$K10206,"Pending")</f>
        <v>0</v>
      </c>
      <c r="BV25" s="6">
        <f>SUMIFS(Export!$P56:$P10206,Export!$J56:$J10206,Planning!$A17,Export!$X56:$X10206,Planning!BV20,Export!$K56:$K10206,"Pending")</f>
        <v>0</v>
      </c>
      <c r="BW25" s="6">
        <f>SUMIFS(Export!$P56:$P10206,Export!$J56:$J10206,Planning!$A17,Export!$X56:$X10206,Planning!BW20,Export!$K56:$K10206,"Pending")</f>
        <v>0</v>
      </c>
      <c r="BX25" s="6">
        <f>SUMIFS(Export!$P56:$P10206,Export!$J56:$J10206,Planning!$A17,Export!$X56:$X10206,Planning!BX20,Export!$K56:$K10206,"Pending")</f>
        <v>0</v>
      </c>
      <c r="BY25" s="6">
        <f>SUMIFS(Export!$P56:$P10206,Export!$J56:$J10206,Planning!$A17,Export!$X56:$X10206,Planning!BY20,Export!$K56:$K10206,"Pending")</f>
        <v>0</v>
      </c>
      <c r="BZ25" s="9">
        <f>SUMIFS(Export!$P56:$P10206,Export!$J56:$J10206,Planning!$A17,Export!$X56:$X10206,Planning!BZ20,Export!$K56:$K10206,"Pending")</f>
        <v>0</v>
      </c>
      <c r="CA25" s="12">
        <f>SUMIFS(Export!$P56:$P10206,Export!$J56:$J10206,Planning!$A17,Export!$X56:$X10206,Planning!CA20,Export!$K56:$K10206,"Pending")</f>
        <v>0</v>
      </c>
      <c r="CB25" s="6">
        <f>SUMIFS(Export!$P56:$P10206,Export!$J56:$J10206,Planning!$A17,Export!$X56:$X10206,Planning!CB20,Export!$K56:$K10206,"Pending")</f>
        <v>0</v>
      </c>
      <c r="CC25" s="6">
        <f>SUMIFS(Export!$P56:$P10206,Export!$J56:$J10206,Planning!$A17,Export!$X56:$X10206,Planning!CC20,Export!$K56:$K10206,"Pending")</f>
        <v>0</v>
      </c>
      <c r="CD25" s="6">
        <f>SUMIFS(Export!$P56:$P10206,Export!$J56:$J10206,Planning!$A17,Export!$X56:$X10206,Planning!CD20,Export!$K56:$K10206,"Pending")</f>
        <v>0</v>
      </c>
      <c r="CE25" s="6">
        <f>SUMIFS(Export!$P56:$P10206,Export!$J56:$J10206,Planning!$A17,Export!$X56:$X10206,Planning!CE20,Export!$K56:$K10206,"Pending")</f>
        <v>0</v>
      </c>
      <c r="CF25" s="6">
        <f>SUMIFS(Export!$P56:$P10206,Export!$J56:$J10206,Planning!$A17,Export!$X56:$X10206,Planning!CF20,Export!$K56:$K10206,"Pending")</f>
        <v>0</v>
      </c>
      <c r="CG25" s="9">
        <f>SUMIFS(Export!$P56:$P10206,Export!$J56:$J10206,Planning!$A17,Export!$X56:$X10206,Planning!CG20,Export!$K56:$K10206,"Pending")</f>
        <v>0</v>
      </c>
      <c r="CH25" s="12">
        <f>SUMIFS(Export!$P56:$P10206,Export!$J56:$J10206,Planning!$A17,Export!$X56:$X10206,Planning!CH20,Export!$K56:$K10206,"Pending")</f>
        <v>0</v>
      </c>
      <c r="CI25" s="6">
        <f>SUMIFS(Export!$P56:$P10206,Export!$J56:$J10206,Planning!$A17,Export!$X56:$X10206,Planning!CI20,Export!$K56:$K10206,"Pending")</f>
        <v>0</v>
      </c>
      <c r="CJ25" s="6">
        <f>SUMIFS(Export!$P56:$P10206,Export!$J56:$J10206,Planning!$A17,Export!$X56:$X10206,Planning!CJ20,Export!$K56:$K10206,"Pending")</f>
        <v>0</v>
      </c>
      <c r="CK25" s="6">
        <f>SUMIFS(Export!$P56:$P10206,Export!$J56:$J10206,Planning!$A17,Export!$X56:$X10206,Planning!CK20,Export!$K56:$K10206,"Pending")</f>
        <v>0</v>
      </c>
      <c r="CL25" s="6">
        <f>SUMIFS(Export!$P56:$P10206,Export!$J56:$J10206,Planning!$A17,Export!$X56:$X10206,Planning!CL20,Export!$K56:$K10206,"Pending")</f>
        <v>0</v>
      </c>
      <c r="CM25" s="6">
        <f>SUMIFS(Export!$P56:$P10206,Export!$J56:$J10206,Planning!$A17,Export!$X56:$X10206,Planning!CM20,Export!$K56:$K10206,"Pending")</f>
        <v>0</v>
      </c>
      <c r="CN25" s="9">
        <f>SUMIFS(Export!$P56:$P10206,Export!$J56:$J10206,Planning!$A17,Export!$X56:$X10206,Planning!CN20,Export!$K56:$K10206,"Pending")</f>
        <v>0</v>
      </c>
      <c r="CO25" s="12">
        <f>SUMIFS(Export!$P56:$P10206,Export!$J56:$J10206,Planning!$A17,Export!$X56:$X10206,Planning!CO20,Export!$K56:$K10206,"Pending")</f>
        <v>0</v>
      </c>
      <c r="CP25" s="6">
        <f>SUMIFS(Export!$P56:$P10206,Export!$J56:$J10206,Planning!$A17,Export!$X56:$X10206,Planning!CP20,Export!$K56:$K10206,"Pending")</f>
        <v>0</v>
      </c>
      <c r="CQ25" s="6">
        <f>SUMIFS(Export!$P56:$P10206,Export!$J56:$J10206,Planning!$A17,Export!$X56:$X10206,Planning!CQ20,Export!$K56:$K10206,"Pending")</f>
        <v>0</v>
      </c>
      <c r="CR25" s="6">
        <f>SUMIFS(Export!$P56:$P10206,Export!$J56:$J10206,Planning!$A17,Export!$X56:$X10206,Planning!CR20,Export!$K56:$K10206,"Pending")</f>
        <v>0</v>
      </c>
      <c r="CS25" s="6">
        <f>SUMIFS(Export!$P56:$P10206,Export!$J56:$J10206,Planning!$A17,Export!$X56:$X10206,Planning!CS20,Export!$K56:$K10206,"Pending")</f>
        <v>0</v>
      </c>
      <c r="CT25" s="6">
        <f>SUMIFS(Export!$P56:$P10206,Export!$J56:$J10206,Planning!$A17,Export!$X56:$X10206,Planning!CT20,Export!$K56:$K10206,"Pending")</f>
        <v>0</v>
      </c>
      <c r="CU25" s="9">
        <f>SUMIFS(Export!$P56:$P10206,Export!$J56:$J10206,Planning!$A17,Export!$X56:$X10206,Planning!CU20,Export!$K56:$K10206,"Pending")</f>
        <v>0</v>
      </c>
      <c r="CV25" s="12">
        <f>SUMIFS(Export!$P56:$P10206,Export!$J56:$J10206,Planning!$A17,Export!$X56:$X10206,Planning!CV20,Export!$K56:$K10206,"Pending")</f>
        <v>0</v>
      </c>
      <c r="CW25" s="6">
        <f>SUMIFS(Export!$P56:$P10206,Export!$J56:$J10206,Planning!$A17,Export!$X56:$X10206,Planning!CW20,Export!$K56:$K10206,"Pending")</f>
        <v>0</v>
      </c>
      <c r="CX25" s="6">
        <f>SUMIFS(Export!$P56:$P10206,Export!$J56:$J10206,Planning!$A17,Export!$X56:$X10206,Planning!CX20,Export!$K56:$K10206,"Pending")</f>
        <v>0</v>
      </c>
      <c r="CY25" s="6">
        <f>SUMIFS(Export!$P56:$P10206,Export!$J56:$J10206,Planning!$A17,Export!$X56:$X10206,Planning!CY20,Export!$K56:$K10206,"Pending")</f>
        <v>0</v>
      </c>
      <c r="CZ25" s="6">
        <f>SUMIFS(Export!$P56:$P10206,Export!$J56:$J10206,Planning!$A17,Export!$X56:$X10206,Planning!CZ20,Export!$K56:$K10206,"Pending")</f>
        <v>0</v>
      </c>
      <c r="DA25" s="6">
        <f>SUMIFS(Export!$P56:$P10206,Export!$J56:$J10206,Planning!$A17,Export!$X56:$X10206,Planning!DA20,Export!$K56:$K10206,"Pending")</f>
        <v>0</v>
      </c>
      <c r="DB25" s="9">
        <f>SUMIFS(Export!$P56:$P10206,Export!$J56:$J10206,Planning!$A17,Export!$X56:$X10206,Planning!DB20,Export!$K56:$K10206,"Pending")</f>
        <v>0</v>
      </c>
      <c r="DC25" s="12">
        <f>SUMIFS(Export!$P56:$P10206,Export!$J56:$J10206,Planning!$A17,Export!$X56:$X10206,Planning!DC20,Export!$K56:$K10206,"Pending")</f>
        <v>0</v>
      </c>
      <c r="DD25" s="6">
        <f>SUMIFS(Export!$P56:$P10206,Export!$J56:$J10206,Planning!$A17,Export!$X56:$X10206,Planning!DD20,Export!$K56:$K10206,"Pending")</f>
        <v>0</v>
      </c>
      <c r="DE25" s="6">
        <f>SUMIFS(Export!$P56:$P10206,Export!$J56:$J10206,Planning!$A17,Export!$X56:$X10206,Planning!DE20,Export!$K56:$K10206,"Pending")</f>
        <v>0</v>
      </c>
      <c r="DF25" s="6">
        <f>SUMIFS(Export!$P56:$P10206,Export!$J56:$J10206,Planning!$A17,Export!$X56:$X10206,Planning!DF20,Export!$K56:$K10206,"Pending")</f>
        <v>0</v>
      </c>
      <c r="DG25" s="6">
        <f>SUMIFS(Export!$P56:$P10206,Export!$J56:$J10206,Planning!$A17,Export!$X56:$X10206,Planning!DG20,Export!$K56:$K10206,"Pending")</f>
        <v>0</v>
      </c>
      <c r="DH25" s="6">
        <f>SUMIFS(Export!$P56:$P10206,Export!$J56:$J10206,Planning!$A17,Export!$X56:$X10206,Planning!DH20,Export!$K56:$K10206,"Pending")</f>
        <v>0</v>
      </c>
      <c r="DI25" s="9">
        <f>SUMIFS(Export!$P56:$P10206,Export!$J56:$J10206,Planning!$A17,Export!$X56:$X10206,Planning!DI20,Export!$K56:$K10206,"Pending")</f>
        <v>0</v>
      </c>
      <c r="DJ25" s="12">
        <f>SUMIFS(Export!$P56:$P10206,Export!$J56:$J10206,Planning!$A17,Export!$X56:$X10206,Planning!DJ20,Export!$K56:$K10206,"Pending")</f>
        <v>0</v>
      </c>
      <c r="DK25" s="6">
        <f>SUMIFS(Export!$P56:$P10206,Export!$J56:$J10206,Planning!$A17,Export!$X56:$X10206,Planning!DK20,Export!$K56:$K10206,"Pending")</f>
        <v>0</v>
      </c>
      <c r="DL25" s="6">
        <f>SUMIFS(Export!$P56:$P10206,Export!$J56:$J10206,Planning!$A17,Export!$X56:$X10206,Planning!DL20,Export!$K56:$K10206,"Pending")</f>
        <v>0</v>
      </c>
      <c r="DM25" s="6">
        <f>SUMIFS(Export!$P56:$P10206,Export!$J56:$J10206,Planning!$A17,Export!$X56:$X10206,Planning!DM20,Export!$K56:$K10206,"Pending")</f>
        <v>0</v>
      </c>
      <c r="DN25" s="6">
        <f>SUMIFS(Export!$P56:$P10206,Export!$J56:$J10206,Planning!$A17,Export!$X56:$X10206,Planning!DN20,Export!$K56:$K10206,"Pending")</f>
        <v>0</v>
      </c>
      <c r="DO25" s="6">
        <f>SUMIFS(Export!$P56:$P10206,Export!$J56:$J10206,Planning!$A17,Export!$X56:$X10206,Planning!DO20,Export!$K56:$K10206,"Pending")</f>
        <v>0</v>
      </c>
      <c r="DP25" s="9">
        <f>SUMIFS(Export!$P56:$P10206,Export!$J56:$J10206,Planning!$A17,Export!$X56:$X10206,Planning!DP20,Export!$K56:$K10206,"Pending")</f>
        <v>0</v>
      </c>
      <c r="DQ25" s="12">
        <f>SUMIFS(Export!$P56:$P10206,Export!$J56:$J10206,Planning!$A17,Export!$X56:$X10206,Planning!DQ20,Export!$K56:$K10206,"Pending")</f>
        <v>0</v>
      </c>
      <c r="DR25" s="6">
        <f>SUMIFS(Export!$P56:$P10206,Export!$J56:$J10206,Planning!$A17,Export!$X56:$X10206,Planning!DR20,Export!$K56:$K10206,"Pending")</f>
        <v>0</v>
      </c>
      <c r="DS25" s="6">
        <f>SUMIFS(Export!$P56:$P10206,Export!$J56:$J10206,Planning!$A17,Export!$X56:$X10206,Planning!DS20,Export!$K56:$K10206,"Pending")</f>
        <v>0</v>
      </c>
      <c r="DT25" s="6">
        <f>SUMIFS(Export!$P56:$P10206,Export!$J56:$J10206,Planning!$A17,Export!$X56:$X10206,Planning!DT20,Export!$K56:$K10206,"Pending")</f>
        <v>0</v>
      </c>
      <c r="DU25" s="6">
        <f>SUMIFS(Export!$P56:$P10206,Export!$J56:$J10206,Planning!$A17,Export!$X56:$X10206,Planning!DU20,Export!$K56:$K10206,"Pending")</f>
        <v>0</v>
      </c>
      <c r="DV25" s="6">
        <f>SUMIFS(Export!$P56:$P10206,Export!$J56:$J10206,Planning!$A17,Export!$X56:$X10206,Planning!DV20,Export!$K56:$K10206,"Pending")</f>
        <v>0</v>
      </c>
      <c r="DW25" s="9">
        <f>SUMIFS(Export!$P56:$P10206,Export!$J56:$J10206,Planning!$A17,Export!$X56:$X10206,Planning!DW20,Export!$K56:$K10206,"Pending")</f>
        <v>0</v>
      </c>
    </row>
    <row r="26" spans="1:127" x14ac:dyDescent="0.25">
      <c r="A26" t="s">
        <v>138</v>
      </c>
      <c r="B26" s="39">
        <v>0</v>
      </c>
      <c r="C26" s="27">
        <v>0</v>
      </c>
      <c r="D26" s="27">
        <v>0</v>
      </c>
      <c r="E26" s="27">
        <v>0</v>
      </c>
      <c r="F26" s="27">
        <v>0</v>
      </c>
      <c r="G26" s="7">
        <f>G21-G24-G25</f>
        <v>0</v>
      </c>
      <c r="H26" s="10">
        <f>H21-H24-H25</f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7">
        <f>N21-N24-N25</f>
        <v>0</v>
      </c>
      <c r="O26" s="10">
        <f>O21-O24-O25</f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7">
        <f t="shared" ref="U26:AC26" si="184">U21-U24-U25</f>
        <v>0</v>
      </c>
      <c r="V26" s="10">
        <f t="shared" si="184"/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7">
        <f t="shared" si="184"/>
        <v>0</v>
      </c>
      <c r="AC26" s="10">
        <f t="shared" si="184"/>
        <v>0</v>
      </c>
      <c r="AD26" s="27">
        <v>0</v>
      </c>
      <c r="AE26" s="27">
        <v>0</v>
      </c>
      <c r="AF26" s="27">
        <v>0</v>
      </c>
      <c r="AG26" s="27">
        <v>0</v>
      </c>
      <c r="AH26" s="7">
        <f t="shared" ref="AH26:BM26" si="185">AH21-AH24-AH25</f>
        <v>30</v>
      </c>
      <c r="AI26" s="7">
        <f t="shared" si="185"/>
        <v>0</v>
      </c>
      <c r="AJ26" s="10">
        <f t="shared" si="185"/>
        <v>0</v>
      </c>
      <c r="AK26" s="13">
        <f t="shared" si="185"/>
        <v>30</v>
      </c>
      <c r="AL26" s="7">
        <f t="shared" si="185"/>
        <v>30</v>
      </c>
      <c r="AM26" s="7">
        <f t="shared" si="185"/>
        <v>30</v>
      </c>
      <c r="AN26" s="7">
        <f t="shared" si="185"/>
        <v>30</v>
      </c>
      <c r="AO26" s="7">
        <f t="shared" si="185"/>
        <v>30</v>
      </c>
      <c r="AP26" s="7">
        <f t="shared" si="185"/>
        <v>0</v>
      </c>
      <c r="AQ26" s="10">
        <f t="shared" si="185"/>
        <v>0</v>
      </c>
      <c r="AR26" s="13">
        <f t="shared" si="185"/>
        <v>30</v>
      </c>
      <c r="AS26" s="7">
        <f t="shared" si="185"/>
        <v>30</v>
      </c>
      <c r="AT26" s="7">
        <f t="shared" si="185"/>
        <v>30</v>
      </c>
      <c r="AU26" s="7">
        <f t="shared" si="185"/>
        <v>30</v>
      </c>
      <c r="AV26" s="7">
        <f t="shared" si="185"/>
        <v>30</v>
      </c>
      <c r="AW26" s="7">
        <f t="shared" si="185"/>
        <v>0</v>
      </c>
      <c r="AX26" s="10">
        <f t="shared" si="185"/>
        <v>0</v>
      </c>
      <c r="AY26" s="13">
        <f t="shared" si="185"/>
        <v>30</v>
      </c>
      <c r="AZ26" s="7">
        <f t="shared" si="185"/>
        <v>30</v>
      </c>
      <c r="BA26" s="7">
        <f t="shared" si="185"/>
        <v>30</v>
      </c>
      <c r="BB26" s="7">
        <f t="shared" si="185"/>
        <v>30</v>
      </c>
      <c r="BC26" s="7">
        <f t="shared" si="185"/>
        <v>30</v>
      </c>
      <c r="BD26" s="7">
        <f t="shared" si="185"/>
        <v>0</v>
      </c>
      <c r="BE26" s="10">
        <f t="shared" si="185"/>
        <v>0</v>
      </c>
      <c r="BF26" s="13">
        <f t="shared" si="185"/>
        <v>25</v>
      </c>
      <c r="BG26" s="7">
        <f t="shared" si="185"/>
        <v>25</v>
      </c>
      <c r="BH26" s="7">
        <f t="shared" si="185"/>
        <v>25</v>
      </c>
      <c r="BI26" s="7">
        <f t="shared" si="185"/>
        <v>25</v>
      </c>
      <c r="BJ26" s="7">
        <f t="shared" si="185"/>
        <v>25</v>
      </c>
      <c r="BK26" s="7">
        <f t="shared" si="185"/>
        <v>0</v>
      </c>
      <c r="BL26" s="10">
        <f t="shared" si="185"/>
        <v>0</v>
      </c>
      <c r="BM26" s="13">
        <f t="shared" si="185"/>
        <v>25</v>
      </c>
      <c r="BN26" s="7">
        <f t="shared" ref="BN26:CS26" si="186">BN21-BN24-BN25</f>
        <v>25</v>
      </c>
      <c r="BO26" s="7">
        <f t="shared" si="186"/>
        <v>25</v>
      </c>
      <c r="BP26" s="7">
        <f t="shared" si="186"/>
        <v>25</v>
      </c>
      <c r="BQ26" s="7">
        <f t="shared" si="186"/>
        <v>25</v>
      </c>
      <c r="BR26" s="7">
        <f t="shared" si="186"/>
        <v>0</v>
      </c>
      <c r="BS26" s="10">
        <f t="shared" si="186"/>
        <v>0</v>
      </c>
      <c r="BT26" s="13">
        <f t="shared" si="186"/>
        <v>25</v>
      </c>
      <c r="BU26" s="7">
        <f t="shared" si="186"/>
        <v>25</v>
      </c>
      <c r="BV26" s="7">
        <f t="shared" si="186"/>
        <v>25</v>
      </c>
      <c r="BW26" s="7">
        <f t="shared" si="186"/>
        <v>25</v>
      </c>
      <c r="BX26" s="7">
        <f t="shared" si="186"/>
        <v>25</v>
      </c>
      <c r="BY26" s="7">
        <f t="shared" si="186"/>
        <v>0</v>
      </c>
      <c r="BZ26" s="10">
        <f t="shared" si="186"/>
        <v>0</v>
      </c>
      <c r="CA26" s="13">
        <f t="shared" si="186"/>
        <v>25</v>
      </c>
      <c r="CB26" s="7">
        <f t="shared" si="186"/>
        <v>25</v>
      </c>
      <c r="CC26" s="7">
        <f t="shared" si="186"/>
        <v>25</v>
      </c>
      <c r="CD26" s="7">
        <f t="shared" si="186"/>
        <v>25</v>
      </c>
      <c r="CE26" s="7">
        <f t="shared" si="186"/>
        <v>25</v>
      </c>
      <c r="CF26" s="7">
        <f t="shared" si="186"/>
        <v>0</v>
      </c>
      <c r="CG26" s="10">
        <f t="shared" si="186"/>
        <v>0</v>
      </c>
      <c r="CH26" s="13">
        <f t="shared" si="186"/>
        <v>30</v>
      </c>
      <c r="CI26" s="7">
        <f t="shared" si="186"/>
        <v>30</v>
      </c>
      <c r="CJ26" s="7">
        <f t="shared" si="186"/>
        <v>30</v>
      </c>
      <c r="CK26" s="7">
        <f t="shared" si="186"/>
        <v>30</v>
      </c>
      <c r="CL26" s="7">
        <f t="shared" si="186"/>
        <v>30</v>
      </c>
      <c r="CM26" s="7">
        <f t="shared" si="186"/>
        <v>0</v>
      </c>
      <c r="CN26" s="10">
        <f t="shared" si="186"/>
        <v>0</v>
      </c>
      <c r="CO26" s="13">
        <f t="shared" si="186"/>
        <v>30</v>
      </c>
      <c r="CP26" s="7">
        <f t="shared" si="186"/>
        <v>30</v>
      </c>
      <c r="CQ26" s="7">
        <f t="shared" si="186"/>
        <v>30</v>
      </c>
      <c r="CR26" s="7">
        <f t="shared" si="186"/>
        <v>30</v>
      </c>
      <c r="CS26" s="7">
        <f t="shared" si="186"/>
        <v>30</v>
      </c>
      <c r="CT26" s="7">
        <f t="shared" ref="CT26:DW26" si="187">CT21-CT24-CT25</f>
        <v>0</v>
      </c>
      <c r="CU26" s="10">
        <f t="shared" si="187"/>
        <v>0</v>
      </c>
      <c r="CV26" s="13">
        <f t="shared" si="187"/>
        <v>30</v>
      </c>
      <c r="CW26" s="7">
        <f t="shared" si="187"/>
        <v>30</v>
      </c>
      <c r="CX26" s="7">
        <f t="shared" si="187"/>
        <v>30</v>
      </c>
      <c r="CY26" s="7">
        <f t="shared" si="187"/>
        <v>30</v>
      </c>
      <c r="CZ26" s="7">
        <f t="shared" si="187"/>
        <v>30</v>
      </c>
      <c r="DA26" s="7">
        <f t="shared" si="187"/>
        <v>0</v>
      </c>
      <c r="DB26" s="10">
        <f t="shared" si="187"/>
        <v>0</v>
      </c>
      <c r="DC26" s="13">
        <f t="shared" si="187"/>
        <v>30</v>
      </c>
      <c r="DD26" s="7">
        <f t="shared" si="187"/>
        <v>30</v>
      </c>
      <c r="DE26" s="7">
        <f t="shared" si="187"/>
        <v>30</v>
      </c>
      <c r="DF26" s="7">
        <f t="shared" si="187"/>
        <v>30</v>
      </c>
      <c r="DG26" s="7">
        <f t="shared" si="187"/>
        <v>30</v>
      </c>
      <c r="DH26" s="7">
        <f t="shared" si="187"/>
        <v>0</v>
      </c>
      <c r="DI26" s="10">
        <f t="shared" si="187"/>
        <v>0</v>
      </c>
      <c r="DJ26" s="13">
        <f t="shared" si="187"/>
        <v>30</v>
      </c>
      <c r="DK26" s="7">
        <f t="shared" si="187"/>
        <v>30</v>
      </c>
      <c r="DL26" s="7">
        <f t="shared" si="187"/>
        <v>30</v>
      </c>
      <c r="DM26" s="7">
        <f t="shared" si="187"/>
        <v>30</v>
      </c>
      <c r="DN26" s="7">
        <f t="shared" si="187"/>
        <v>30</v>
      </c>
      <c r="DO26" s="7">
        <f t="shared" si="187"/>
        <v>0</v>
      </c>
      <c r="DP26" s="10">
        <f t="shared" si="187"/>
        <v>0</v>
      </c>
      <c r="DQ26" s="13">
        <f t="shared" si="187"/>
        <v>30</v>
      </c>
      <c r="DR26" s="7">
        <f t="shared" si="187"/>
        <v>30</v>
      </c>
      <c r="DS26" s="7">
        <f t="shared" si="187"/>
        <v>30</v>
      </c>
      <c r="DT26" s="7">
        <f t="shared" si="187"/>
        <v>30</v>
      </c>
      <c r="DU26" s="7">
        <f t="shared" si="187"/>
        <v>30</v>
      </c>
      <c r="DV26" s="7">
        <f t="shared" si="187"/>
        <v>0</v>
      </c>
      <c r="DW26" s="10">
        <f t="shared" si="187"/>
        <v>0</v>
      </c>
    </row>
    <row r="27" spans="1:127" x14ac:dyDescent="0.25">
      <c r="A27" t="s">
        <v>158</v>
      </c>
      <c r="B27" s="13">
        <f>SUMIFS(Export!$P56:$P10206,Export!$J56:$J10206,Planning!$A17,Export!$X56:$X10206,"&lt;="&amp;Planning!B20,Export!$T56:$T10206,"Alert")</f>
        <v>0</v>
      </c>
      <c r="C27" s="7">
        <f>SUMIFS(Export!$P56:$P10206,Export!$J56:$J10206,Planning!$A17,Export!$X56:$X10206,Planning!C20,Export!$T56:$T10206,"Alert")</f>
        <v>0</v>
      </c>
      <c r="D27" s="7">
        <f>SUMIFS(Export!$P56:$P10206,Export!$J56:$J10206,Planning!$A17,Export!$X56:$X10206,Planning!D20,Export!$T56:$T10206,"Alert")</f>
        <v>0</v>
      </c>
      <c r="E27" s="7">
        <f>SUMIFS(Export!$P56:$P10206,Export!$J56:$J10206,Planning!$A17,Export!$X56:$X10206,Planning!E20,Export!$T56:$T10206,"Alert")</f>
        <v>0</v>
      </c>
      <c r="F27" s="7">
        <f>SUMIFS(Export!$P56:$P10206,Export!$J56:$J10206,Planning!$A17,Export!$X56:$X10206,Planning!F20,Export!$T56:$T10206,"Alert")</f>
        <v>0</v>
      </c>
      <c r="G27" s="7">
        <f>SUMIFS(Export!$P56:$P10206,Export!$J56:$J10206,Planning!$A17,Export!$X56:$X10206,Planning!G20,Export!$T56:$T10206,"Alert")</f>
        <v>0</v>
      </c>
      <c r="H27" s="10">
        <f>SUMIFS(Export!$P56:$P10206,Export!$J56:$J10206,Planning!$A17,Export!$X56:$X10206,Planning!H20,Export!$T56:$T10206,"Alert")</f>
        <v>0</v>
      </c>
      <c r="I27" s="13">
        <f>SUMIFS(Export!$P56:$P10206,Export!$J56:$J10206,Planning!$A17,Export!$X56:$X10206,Planning!I20,Export!$T56:$T10206,"Alert")</f>
        <v>0</v>
      </c>
      <c r="J27" s="7">
        <f>SUMIFS(Export!$P56:$P10206,Export!$J56:$J10206,Planning!$A17,Export!$X56:$X10206,Planning!J20,Export!$T56:$T10206,"Alert")</f>
        <v>0</v>
      </c>
      <c r="K27" s="7">
        <f>SUMIFS(Export!$P56:$P10206,Export!$J56:$J10206,Planning!$A17,Export!$X56:$X10206,Planning!K20,Export!$T56:$T10206,"Alert")</f>
        <v>0</v>
      </c>
      <c r="L27" s="7">
        <f>SUMIFS(Export!$P56:$P10206,Export!$J56:$J10206,Planning!$A17,Export!$X56:$X10206,Planning!L20,Export!$T56:$T10206,"Alert")</f>
        <v>0</v>
      </c>
      <c r="M27" s="7">
        <f>SUMIFS(Export!$P56:$P10206,Export!$J56:$J10206,Planning!$A17,Export!$X56:$X10206,Planning!M20,Export!$T56:$T10206,"Alert")</f>
        <v>0</v>
      </c>
      <c r="N27" s="7">
        <f>SUMIFS(Export!$P56:$P10206,Export!$J56:$J10206,Planning!$A17,Export!$X56:$X10206,Planning!N20,Export!$T56:$T10206,"Alert")</f>
        <v>0</v>
      </c>
      <c r="O27" s="10">
        <f>SUMIFS(Export!$P56:$P10206,Export!$J56:$J10206,Planning!$A17,Export!$X56:$X10206,Planning!O20,Export!$T56:$T10206,"Alert")</f>
        <v>0</v>
      </c>
      <c r="P27" s="13">
        <f>SUMIFS(Export!$P56:$P10206,Export!$J56:$J10206,Planning!$A17,Export!$X56:$X10206,Planning!P20,Export!$T56:$T10206,"Alert")</f>
        <v>0</v>
      </c>
      <c r="Q27" s="7">
        <f>SUMIFS(Export!$P56:$P10206,Export!$J56:$J10206,Planning!$A17,Export!$X56:$X10206,Planning!Q20,Export!$T56:$T10206,"Alert")</f>
        <v>0</v>
      </c>
      <c r="R27" s="7">
        <f>SUMIFS(Export!$P56:$P10206,Export!$J56:$J10206,Planning!$A17,Export!$X56:$X10206,Planning!R20,Export!$T56:$T10206,"Alert")</f>
        <v>0</v>
      </c>
      <c r="S27" s="7">
        <f>SUMIFS(Export!$P56:$P10206,Export!$J56:$J10206,Planning!$A17,Export!$X56:$X10206,Planning!S20,Export!$T56:$T10206,"Alert")</f>
        <v>0</v>
      </c>
      <c r="T27" s="7">
        <f>SUMIFS(Export!$P56:$P10206,Export!$J56:$J10206,Planning!$A17,Export!$X56:$X10206,Planning!T20,Export!$T56:$T10206,"Alert")</f>
        <v>0</v>
      </c>
      <c r="U27" s="7">
        <f>SUMIFS(Export!$P56:$P10206,Export!$J56:$J10206,Planning!$A17,Export!$X56:$X10206,Planning!U20,Export!$T56:$T10206,"Alert")</f>
        <v>0</v>
      </c>
      <c r="V27" s="10">
        <f>SUMIFS(Export!$P56:$P10206,Export!$J56:$J10206,Planning!$A17,Export!$X56:$X10206,Planning!V20,Export!$T56:$T10206,"Alert")</f>
        <v>0</v>
      </c>
      <c r="W27" s="13">
        <f>SUMIFS(Export!$P56:$P10206,Export!$J56:$J10206,Planning!$A17,Export!$X56:$X10206,Planning!W20,Export!$T56:$T10206,"Alert")</f>
        <v>0</v>
      </c>
      <c r="X27" s="7">
        <f>SUMIFS(Export!$P56:$P10206,Export!$J56:$J10206,Planning!$A17,Export!$X56:$X10206,Planning!X20,Export!$T56:$T10206,"Alert")</f>
        <v>0</v>
      </c>
      <c r="Y27" s="7">
        <f>SUMIFS(Export!$P56:$P10206,Export!$J56:$J10206,Planning!$A17,Export!$X56:$X10206,Planning!Y20,Export!$T56:$T10206,"Alert")</f>
        <v>0</v>
      </c>
      <c r="Z27" s="7">
        <f>SUMIFS(Export!$P56:$P10206,Export!$J56:$J10206,Planning!$A17,Export!$X56:$X10206,Planning!Z20,Export!$T56:$T10206,"Alert")</f>
        <v>0</v>
      </c>
      <c r="AA27" s="7">
        <f>SUMIFS(Export!$P56:$P10206,Export!$J56:$J10206,Planning!$A17,Export!$X56:$X10206,Planning!AA20,Export!$T56:$T10206,"Alert")</f>
        <v>0</v>
      </c>
      <c r="AB27" s="7">
        <f>SUMIFS(Export!$P56:$P10206,Export!$J56:$J10206,Planning!$A17,Export!$X56:$X10206,Planning!AB20,Export!$T56:$T10206,"Alert")</f>
        <v>0</v>
      </c>
      <c r="AC27" s="10">
        <f>SUMIFS(Export!$P56:$P10206,Export!$J56:$J10206,Planning!$A17,Export!$X56:$X10206,Planning!AC20,Export!$T56:$T10206,"Alert")</f>
        <v>0</v>
      </c>
      <c r="AD27" s="13">
        <f>SUMIFS(Export!$P56:$P10206,Export!$J56:$J10206,Planning!$A17,Export!$X56:$X10206,Planning!AD20,Export!$T56:$T10206,"Alert")</f>
        <v>0</v>
      </c>
      <c r="AE27" s="7">
        <f>SUMIFS(Export!$P56:$P10206,Export!$J56:$J10206,Planning!$A17,Export!$X56:$X10206,Planning!AE20,Export!$T56:$T10206,"Alert")</f>
        <v>0</v>
      </c>
      <c r="AF27" s="7">
        <f>SUMIFS(Export!$P56:$P10206,Export!$J56:$J10206,Planning!$A17,Export!$X56:$X10206,Planning!AF20,Export!$T56:$T10206,"Alert")</f>
        <v>0</v>
      </c>
      <c r="AG27" s="7">
        <f>SUMIFS(Export!$P56:$P10206,Export!$J56:$J10206,Planning!$A17,Export!$X56:$X10206,Planning!AG20,Export!$T56:$T10206,"Alert")</f>
        <v>0</v>
      </c>
      <c r="AH27" s="7">
        <f>SUMIFS(Export!$P56:$P10206,Export!$J56:$J10206,Planning!$A17,Export!$X56:$X10206,Planning!AH20,Export!$T56:$T10206,"Alert")</f>
        <v>0</v>
      </c>
      <c r="AI27" s="7">
        <f>SUMIFS(Export!$P56:$P10206,Export!$J56:$J10206,Planning!$A17,Export!$X56:$X10206,Planning!AI20,Export!$T56:$T10206,"Alert")</f>
        <v>0</v>
      </c>
      <c r="AJ27" s="10">
        <f>SUMIFS(Export!$P56:$P10206,Export!$J56:$J10206,Planning!$A17,Export!$X56:$X10206,Planning!AJ20,Export!$T56:$T10206,"Alert")</f>
        <v>0</v>
      </c>
      <c r="AK27" s="13">
        <f>SUMIFS(Export!$P56:$P10206,Export!$J56:$J10206,Planning!$A17,Export!$X56:$X10206,Planning!AK20,Export!$T56:$T10206,"Alert")</f>
        <v>0</v>
      </c>
      <c r="AL27" s="7">
        <f>SUMIFS(Export!$P56:$P10206,Export!$J56:$J10206,Planning!$A17,Export!$X56:$X10206,Planning!AL20,Export!$T56:$T10206,"Alert")</f>
        <v>0</v>
      </c>
      <c r="AM27" s="7">
        <f>SUMIFS(Export!$P56:$P10206,Export!$J56:$J10206,Planning!$A17,Export!$X56:$X10206,Planning!AM20,Export!$T56:$T10206,"Alert")</f>
        <v>0</v>
      </c>
      <c r="AN27" s="7">
        <f>SUMIFS(Export!$P56:$P10206,Export!$J56:$J10206,Planning!$A17,Export!$X56:$X10206,Planning!AN20,Export!$T56:$T10206,"Alert")</f>
        <v>0</v>
      </c>
      <c r="AO27" s="7">
        <f>SUMIFS(Export!$P56:$P10206,Export!$J56:$J10206,Planning!$A17,Export!$X56:$X10206,Planning!AO20,Export!$T56:$T10206,"Alert")</f>
        <v>0</v>
      </c>
      <c r="AP27" s="7">
        <f>SUMIFS(Export!$P56:$P10206,Export!$J56:$J10206,Planning!$A17,Export!$X56:$X10206,Planning!AP20,Export!$T56:$T10206,"Alert")</f>
        <v>0</v>
      </c>
      <c r="AQ27" s="10">
        <f>SUMIFS(Export!$P56:$P10206,Export!$J56:$J10206,Planning!$A17,Export!$X56:$X10206,Planning!AQ20,Export!$T56:$T10206,"Alert")</f>
        <v>0</v>
      </c>
      <c r="AR27" s="13">
        <f>SUMIFS(Export!$P56:$P10206,Export!$J56:$J10206,Planning!$A17,Export!$X56:$X10206,Planning!AR20,Export!$T56:$T10206,"Alert")</f>
        <v>0</v>
      </c>
      <c r="AS27" s="7">
        <f>SUMIFS(Export!$P56:$P10206,Export!$J56:$J10206,Planning!$A17,Export!$X56:$X10206,Planning!AS20,Export!$T56:$T10206,"Alert")</f>
        <v>0</v>
      </c>
      <c r="AT27" s="7">
        <f>SUMIFS(Export!$P56:$P10206,Export!$J56:$J10206,Planning!$A17,Export!$X56:$X10206,Planning!AT20,Export!$T56:$T10206,"Alert")</f>
        <v>0</v>
      </c>
      <c r="AU27" s="7">
        <f>SUMIFS(Export!$P56:$P10206,Export!$J56:$J10206,Planning!$A17,Export!$X56:$X10206,Planning!AU20,Export!$T56:$T10206,"Alert")</f>
        <v>0</v>
      </c>
      <c r="AV27" s="7">
        <f>SUMIFS(Export!$P56:$P10206,Export!$J56:$J10206,Planning!$A17,Export!$X56:$X10206,Planning!AV20,Export!$T56:$T10206,"Alert")</f>
        <v>0</v>
      </c>
      <c r="AW27" s="7">
        <f>SUMIFS(Export!$P56:$P10206,Export!$J56:$J10206,Planning!$A17,Export!$X56:$X10206,Planning!AW20,Export!$T56:$T10206,"Alert")</f>
        <v>0</v>
      </c>
      <c r="AX27" s="10">
        <f>SUMIFS(Export!$P56:$P10206,Export!$J56:$J10206,Planning!$A17,Export!$X56:$X10206,Planning!AX20,Export!$T56:$T10206,"Alert")</f>
        <v>0</v>
      </c>
      <c r="AY27" s="13">
        <f>SUMIFS(Export!$P56:$P10206,Export!$J56:$J10206,Planning!$A17,Export!$X56:$X10206,Planning!AY20,Export!$T56:$T10206,"Alert")</f>
        <v>0</v>
      </c>
      <c r="AZ27" s="7">
        <f>SUMIFS(Export!$P56:$P10206,Export!$J56:$J10206,Planning!$A17,Export!$X56:$X10206,Planning!AZ20,Export!$T56:$T10206,"Alert")</f>
        <v>0</v>
      </c>
      <c r="BA27" s="7">
        <f>SUMIFS(Export!$P56:$P10206,Export!$J56:$J10206,Planning!$A17,Export!$X56:$X10206,Planning!BA20,Export!$T56:$T10206,"Alert")</f>
        <v>0</v>
      </c>
      <c r="BB27" s="7">
        <f>SUMIFS(Export!$P56:$P10206,Export!$J56:$J10206,Planning!$A17,Export!$X56:$X10206,Planning!BB20,Export!$T56:$T10206,"Alert")</f>
        <v>0</v>
      </c>
      <c r="BC27" s="7">
        <f>SUMIFS(Export!$P56:$P10206,Export!$J56:$J10206,Planning!$A17,Export!$X56:$X10206,Planning!BC20,Export!$T56:$T10206,"Alert")</f>
        <v>0</v>
      </c>
      <c r="BD27" s="7">
        <f>SUMIFS(Export!$P56:$P10206,Export!$J56:$J10206,Planning!$A17,Export!$X56:$X10206,Planning!BD20,Export!$T56:$T10206,"Alert")</f>
        <v>0</v>
      </c>
      <c r="BE27" s="10">
        <f>SUMIFS(Export!$P56:$P10206,Export!$J56:$J10206,Planning!$A17,Export!$X56:$X10206,Planning!BE20,Export!$T56:$T10206,"Alert")</f>
        <v>0</v>
      </c>
      <c r="BF27" s="13">
        <f>SUMIFS(Export!$P56:$P10206,Export!$J56:$J10206,Planning!$A17,Export!$X56:$X10206,Planning!BF20,Export!$T56:$T10206,"Alert")</f>
        <v>0</v>
      </c>
      <c r="BG27" s="7">
        <f>SUMIFS(Export!$P56:$P10206,Export!$J56:$J10206,Planning!$A17,Export!$X56:$X10206,Planning!BG20,Export!$T56:$T10206,"Alert")</f>
        <v>0</v>
      </c>
      <c r="BH27" s="7">
        <f>SUMIFS(Export!$P56:$P10206,Export!$J56:$J10206,Planning!$A17,Export!$X56:$X10206,Planning!BH20,Export!$T56:$T10206,"Alert")</f>
        <v>0</v>
      </c>
      <c r="BI27" s="7">
        <f>SUMIFS(Export!$P56:$P10206,Export!$J56:$J10206,Planning!$A17,Export!$X56:$X10206,Planning!BI20,Export!$T56:$T10206,"Alert")</f>
        <v>0</v>
      </c>
      <c r="BJ27" s="7">
        <f>SUMIFS(Export!$P56:$P10206,Export!$J56:$J10206,Planning!$A17,Export!$X56:$X10206,Planning!BJ20,Export!$T56:$T10206,"Alert")</f>
        <v>0</v>
      </c>
      <c r="BK27" s="7">
        <f>SUMIFS(Export!$P56:$P10206,Export!$J56:$J10206,Planning!$A17,Export!$X56:$X10206,Planning!BK20,Export!$T56:$T10206,"Alert")</f>
        <v>0</v>
      </c>
      <c r="BL27" s="10">
        <f>SUMIFS(Export!$P56:$P10206,Export!$J56:$J10206,Planning!$A17,Export!$X56:$X10206,Planning!BL20,Export!$T56:$T10206,"Alert")</f>
        <v>0</v>
      </c>
      <c r="BM27" s="13">
        <f>SUMIFS(Export!$P56:$P10206,Export!$J56:$J10206,Planning!$A17,Export!$X56:$X10206,Planning!BM20,Export!$T56:$T10206,"Alert")</f>
        <v>0</v>
      </c>
      <c r="BN27" s="7">
        <f>SUMIFS(Export!$P56:$P10206,Export!$J56:$J10206,Planning!$A17,Export!$X56:$X10206,Planning!BN20,Export!$T56:$T10206,"Alert")</f>
        <v>0</v>
      </c>
      <c r="BO27" s="7">
        <f>SUMIFS(Export!$P56:$P10206,Export!$J56:$J10206,Planning!$A17,Export!$X56:$X10206,Planning!BO20,Export!$T56:$T10206,"Alert")</f>
        <v>0</v>
      </c>
      <c r="BP27" s="7">
        <f>SUMIFS(Export!$P56:$P10206,Export!$J56:$J10206,Planning!$A17,Export!$X56:$X10206,Planning!BP20,Export!$T56:$T10206,"Alert")</f>
        <v>0</v>
      </c>
      <c r="BQ27" s="7">
        <f>SUMIFS(Export!$P56:$P10206,Export!$J56:$J10206,Planning!$A17,Export!$X56:$X10206,Planning!BQ20,Export!$T56:$T10206,"Alert")</f>
        <v>0</v>
      </c>
      <c r="BR27" s="7">
        <f>SUMIFS(Export!$P56:$P10206,Export!$J56:$J10206,Planning!$A17,Export!$X56:$X10206,Planning!BR20,Export!$T56:$T10206,"Alert")</f>
        <v>0</v>
      </c>
      <c r="BS27" s="10">
        <f>SUMIFS(Export!$P56:$P10206,Export!$J56:$J10206,Planning!$A17,Export!$X56:$X10206,Planning!BS20,Export!$T56:$T10206,"Alert")</f>
        <v>0</v>
      </c>
      <c r="BT27" s="13">
        <f>SUMIFS(Export!$P56:$P10206,Export!$J56:$J10206,Planning!$A17,Export!$X56:$X10206,Planning!BT20,Export!$T56:$T10206,"Alert")</f>
        <v>0</v>
      </c>
      <c r="BU27" s="7">
        <f>SUMIFS(Export!$P56:$P10206,Export!$J56:$J10206,Planning!$A17,Export!$X56:$X10206,Planning!BU20,Export!$T56:$T10206,"Alert")</f>
        <v>0</v>
      </c>
      <c r="BV27" s="7">
        <f>SUMIFS(Export!$P56:$P10206,Export!$J56:$J10206,Planning!$A17,Export!$X56:$X10206,Planning!BV20,Export!$T56:$T10206,"Alert")</f>
        <v>0</v>
      </c>
      <c r="BW27" s="7">
        <f>SUMIFS(Export!$P56:$P10206,Export!$J56:$J10206,Planning!$A17,Export!$X56:$X10206,Planning!BW20,Export!$T56:$T10206,"Alert")</f>
        <v>0</v>
      </c>
      <c r="BX27" s="7">
        <f>SUMIFS(Export!$P56:$P10206,Export!$J56:$J10206,Planning!$A17,Export!$X56:$X10206,Planning!BX20,Export!$T56:$T10206,"Alert")</f>
        <v>0</v>
      </c>
      <c r="BY27" s="7">
        <f>SUMIFS(Export!$P56:$P10206,Export!$J56:$J10206,Planning!$A17,Export!$X56:$X10206,Planning!BY20,Export!$T56:$T10206,"Alert")</f>
        <v>0</v>
      </c>
      <c r="BZ27" s="10">
        <f>SUMIFS(Export!$P56:$P10206,Export!$J56:$J10206,Planning!$A17,Export!$X56:$X10206,Planning!BZ20,Export!$T56:$T10206,"Alert")</f>
        <v>0</v>
      </c>
      <c r="CA27" s="13">
        <f>SUMIFS(Export!$P56:$P10206,Export!$J56:$J10206,Planning!$A17,Export!$X56:$X10206,Planning!CA20,Export!$T56:$T10206,"Alert")</f>
        <v>0</v>
      </c>
      <c r="CB27" s="7">
        <f>SUMIFS(Export!$P56:$P10206,Export!$J56:$J10206,Planning!$A17,Export!$X56:$X10206,Planning!CB20,Export!$T56:$T10206,"Alert")</f>
        <v>0</v>
      </c>
      <c r="CC27" s="7">
        <f>SUMIFS(Export!$P56:$P10206,Export!$J56:$J10206,Planning!$A17,Export!$X56:$X10206,Planning!CC20,Export!$T56:$T10206,"Alert")</f>
        <v>0</v>
      </c>
      <c r="CD27" s="7">
        <f>SUMIFS(Export!$P56:$P10206,Export!$J56:$J10206,Planning!$A17,Export!$X56:$X10206,Planning!CD20,Export!$T56:$T10206,"Alert")</f>
        <v>0</v>
      </c>
      <c r="CE27" s="7">
        <f>SUMIFS(Export!$P56:$P10206,Export!$J56:$J10206,Planning!$A17,Export!$X56:$X10206,Planning!CE20,Export!$T56:$T10206,"Alert")</f>
        <v>0</v>
      </c>
      <c r="CF27" s="7">
        <f>SUMIFS(Export!$P56:$P10206,Export!$J56:$J10206,Planning!$A17,Export!$X56:$X10206,Planning!CF20,Export!$T56:$T10206,"Alert")</f>
        <v>0</v>
      </c>
      <c r="CG27" s="10">
        <f>SUMIFS(Export!$P56:$P10206,Export!$J56:$J10206,Planning!$A17,Export!$X56:$X10206,Planning!CG20,Export!$T56:$T10206,"Alert")</f>
        <v>0</v>
      </c>
      <c r="CH27" s="13">
        <f>SUMIFS(Export!$P56:$P10206,Export!$J56:$J10206,Planning!$A17,Export!$X56:$X10206,Planning!CH20,Export!$T56:$T10206,"Alert")</f>
        <v>0</v>
      </c>
      <c r="CI27" s="7">
        <f>SUMIFS(Export!$P56:$P10206,Export!$J56:$J10206,Planning!$A17,Export!$X56:$X10206,Planning!CI20,Export!$T56:$T10206,"Alert")</f>
        <v>0</v>
      </c>
      <c r="CJ27" s="7">
        <f>SUMIFS(Export!$P56:$P10206,Export!$J56:$J10206,Planning!$A17,Export!$X56:$X10206,Planning!CJ20,Export!$T56:$T10206,"Alert")</f>
        <v>0</v>
      </c>
      <c r="CK27" s="7">
        <f>SUMIFS(Export!$P56:$P10206,Export!$J56:$J10206,Planning!$A17,Export!$X56:$X10206,Planning!CK20,Export!$T56:$T10206,"Alert")</f>
        <v>0</v>
      </c>
      <c r="CL27" s="7">
        <f>SUMIFS(Export!$P56:$P10206,Export!$J56:$J10206,Planning!$A17,Export!$X56:$X10206,Planning!CL20,Export!$T56:$T10206,"Alert")</f>
        <v>0</v>
      </c>
      <c r="CM27" s="7">
        <f>SUMIFS(Export!$P56:$P10206,Export!$J56:$J10206,Planning!$A17,Export!$X56:$X10206,Planning!CM20,Export!$T56:$T10206,"Alert")</f>
        <v>0</v>
      </c>
      <c r="CN27" s="10">
        <f>SUMIFS(Export!$P56:$P10206,Export!$J56:$J10206,Planning!$A17,Export!$X56:$X10206,Planning!CN20,Export!$T56:$T10206,"Alert")</f>
        <v>0</v>
      </c>
      <c r="CO27" s="13">
        <f>SUMIFS(Export!$P56:$P10206,Export!$J56:$J10206,Planning!$A17,Export!$X56:$X10206,Planning!CO20,Export!$T56:$T10206,"Alert")</f>
        <v>0</v>
      </c>
      <c r="CP27" s="7">
        <f>SUMIFS(Export!$P56:$P10206,Export!$J56:$J10206,Planning!$A17,Export!$X56:$X10206,Planning!CP20,Export!$T56:$T10206,"Alert")</f>
        <v>0</v>
      </c>
      <c r="CQ27" s="7">
        <f>SUMIFS(Export!$P56:$P10206,Export!$J56:$J10206,Planning!$A17,Export!$X56:$X10206,Planning!CQ20,Export!$T56:$T10206,"Alert")</f>
        <v>0</v>
      </c>
      <c r="CR27" s="7">
        <f>SUMIFS(Export!$P56:$P10206,Export!$J56:$J10206,Planning!$A17,Export!$X56:$X10206,Planning!CR20,Export!$T56:$T10206,"Alert")</f>
        <v>0</v>
      </c>
      <c r="CS27" s="7">
        <f>SUMIFS(Export!$P56:$P10206,Export!$J56:$J10206,Planning!$A17,Export!$X56:$X10206,Planning!CS20,Export!$T56:$T10206,"Alert")</f>
        <v>0</v>
      </c>
      <c r="CT27" s="7">
        <f>SUMIFS(Export!$P56:$P10206,Export!$J56:$J10206,Planning!$A17,Export!$X56:$X10206,Planning!CT20,Export!$T56:$T10206,"Alert")</f>
        <v>0</v>
      </c>
      <c r="CU27" s="10">
        <f>SUMIFS(Export!$P56:$P10206,Export!$J56:$J10206,Planning!$A17,Export!$X56:$X10206,Planning!CU20,Export!$T56:$T10206,"Alert")</f>
        <v>0</v>
      </c>
      <c r="CV27" s="13">
        <f>SUMIFS(Export!$P56:$P10206,Export!$J56:$J10206,Planning!$A17,Export!$X56:$X10206,Planning!CV20,Export!$T56:$T10206,"Alert")</f>
        <v>0</v>
      </c>
      <c r="CW27" s="7">
        <f>SUMIFS(Export!$P56:$P10206,Export!$J56:$J10206,Planning!$A17,Export!$X56:$X10206,Planning!CW20,Export!$T56:$T10206,"Alert")</f>
        <v>0</v>
      </c>
      <c r="CX27" s="7">
        <f>SUMIFS(Export!$P56:$P10206,Export!$J56:$J10206,Planning!$A17,Export!$X56:$X10206,Planning!CX20,Export!$T56:$T10206,"Alert")</f>
        <v>0</v>
      </c>
      <c r="CY27" s="7">
        <f>SUMIFS(Export!$P56:$P10206,Export!$J56:$J10206,Planning!$A17,Export!$X56:$X10206,Planning!CY20,Export!$T56:$T10206,"Alert")</f>
        <v>0</v>
      </c>
      <c r="CZ27" s="7">
        <f>SUMIFS(Export!$P56:$P10206,Export!$J56:$J10206,Planning!$A17,Export!$X56:$X10206,Planning!CZ20,Export!$T56:$T10206,"Alert")</f>
        <v>0</v>
      </c>
      <c r="DA27" s="7">
        <f>SUMIFS(Export!$P56:$P10206,Export!$J56:$J10206,Planning!$A17,Export!$X56:$X10206,Planning!DA20,Export!$T56:$T10206,"Alert")</f>
        <v>0</v>
      </c>
      <c r="DB27" s="10">
        <f>SUMIFS(Export!$P56:$P10206,Export!$J56:$J10206,Planning!$A17,Export!$X56:$X10206,Planning!DB20,Export!$T56:$T10206,"Alert")</f>
        <v>0</v>
      </c>
      <c r="DC27" s="13">
        <f>SUMIFS(Export!$P56:$P10206,Export!$J56:$J10206,Planning!$A17,Export!$X56:$X10206,Planning!DC20,Export!$T56:$T10206,"Alert")</f>
        <v>0</v>
      </c>
      <c r="DD27" s="7">
        <f>SUMIFS(Export!$P56:$P10206,Export!$J56:$J10206,Planning!$A17,Export!$X56:$X10206,Planning!DD20,Export!$T56:$T10206,"Alert")</f>
        <v>0</v>
      </c>
      <c r="DE27" s="7">
        <f>SUMIFS(Export!$P56:$P10206,Export!$J56:$J10206,Planning!$A17,Export!$X56:$X10206,Planning!DE20,Export!$T56:$T10206,"Alert")</f>
        <v>0</v>
      </c>
      <c r="DF27" s="7">
        <f>SUMIFS(Export!$P56:$P10206,Export!$J56:$J10206,Planning!$A17,Export!$X56:$X10206,Planning!DF20,Export!$T56:$T10206,"Alert")</f>
        <v>0</v>
      </c>
      <c r="DG27" s="7">
        <f>SUMIFS(Export!$P56:$P10206,Export!$J56:$J10206,Planning!$A17,Export!$X56:$X10206,Planning!DG20,Export!$T56:$T10206,"Alert")</f>
        <v>0</v>
      </c>
      <c r="DH27" s="7">
        <f>SUMIFS(Export!$P56:$P10206,Export!$J56:$J10206,Planning!$A17,Export!$X56:$X10206,Planning!DH20,Export!$T56:$T10206,"Alert")</f>
        <v>0</v>
      </c>
      <c r="DI27" s="10">
        <f>SUMIFS(Export!$P56:$P10206,Export!$J56:$J10206,Planning!$A17,Export!$X56:$X10206,Planning!DI20,Export!$T56:$T10206,"Alert")</f>
        <v>0</v>
      </c>
      <c r="DJ27" s="13">
        <f>SUMIFS(Export!$P56:$P10206,Export!$J56:$J10206,Planning!$A17,Export!$X56:$X10206,Planning!DJ20,Export!$T56:$T10206,"Alert")</f>
        <v>0</v>
      </c>
      <c r="DK27" s="7">
        <f>SUMIFS(Export!$P56:$P10206,Export!$J56:$J10206,Planning!$A17,Export!$X56:$X10206,Planning!DK20,Export!$T56:$T10206,"Alert")</f>
        <v>0</v>
      </c>
      <c r="DL27" s="7">
        <f>SUMIFS(Export!$P56:$P10206,Export!$J56:$J10206,Planning!$A17,Export!$X56:$X10206,Planning!DL20,Export!$T56:$T10206,"Alert")</f>
        <v>0</v>
      </c>
      <c r="DM27" s="7">
        <f>SUMIFS(Export!$P56:$P10206,Export!$J56:$J10206,Planning!$A17,Export!$X56:$X10206,Planning!DM20,Export!$T56:$T10206,"Alert")</f>
        <v>0</v>
      </c>
      <c r="DN27" s="7">
        <f>SUMIFS(Export!$P56:$P10206,Export!$J56:$J10206,Planning!$A17,Export!$X56:$X10206,Planning!DN20,Export!$T56:$T10206,"Alert")</f>
        <v>0</v>
      </c>
      <c r="DO27" s="7">
        <f>SUMIFS(Export!$P56:$P10206,Export!$J56:$J10206,Planning!$A17,Export!$X56:$X10206,Planning!DO20,Export!$T56:$T10206,"Alert")</f>
        <v>0</v>
      </c>
      <c r="DP27" s="10">
        <f>SUMIFS(Export!$P56:$P10206,Export!$J56:$J10206,Planning!$A17,Export!$X56:$X10206,Planning!DP20,Export!$T56:$T10206,"Alert")</f>
        <v>0</v>
      </c>
      <c r="DQ27" s="13">
        <f>SUMIFS(Export!$P56:$P10206,Export!$J56:$J10206,Planning!$A17,Export!$X56:$X10206,Planning!DQ20,Export!$T56:$T10206,"Alert")</f>
        <v>0</v>
      </c>
      <c r="DR27" s="7">
        <f>SUMIFS(Export!$P56:$P10206,Export!$J56:$J10206,Planning!$A17,Export!$X56:$X10206,Planning!DR20,Export!$T56:$T10206,"Alert")</f>
        <v>0</v>
      </c>
      <c r="DS27" s="7">
        <f>SUMIFS(Export!$P56:$P10206,Export!$J56:$J10206,Planning!$A17,Export!$X56:$X10206,Planning!DS20,Export!$T56:$T10206,"Alert")</f>
        <v>0</v>
      </c>
      <c r="DT27" s="7">
        <f>SUMIFS(Export!$P56:$P10206,Export!$J56:$J10206,Planning!$A17,Export!$X56:$X10206,Planning!DT20,Export!$T56:$T10206,"Alert")</f>
        <v>0</v>
      </c>
      <c r="DU27" s="7">
        <f>SUMIFS(Export!$P56:$P10206,Export!$J56:$J10206,Planning!$A17,Export!$X56:$X10206,Planning!DU20,Export!$T56:$T10206,"Alert")</f>
        <v>0</v>
      </c>
      <c r="DV27" s="7">
        <f>SUMIFS(Export!$P56:$P10206,Export!$J56:$J10206,Planning!$A17,Export!$X56:$X10206,Planning!DV20,Export!$T56:$T10206,"Alert")</f>
        <v>0</v>
      </c>
      <c r="DW27" s="10">
        <f>SUMIFS(Export!$P56:$P10206,Export!$J56:$J10206,Planning!$A17,Export!$X56:$X10206,Planning!DW20,Export!$T56:$T10206,"Alert")</f>
        <v>0</v>
      </c>
    </row>
    <row r="28" spans="1:127" x14ac:dyDescent="0.25">
      <c r="A28" t="s">
        <v>159</v>
      </c>
      <c r="B28" s="37">
        <f t="shared" ref="B28:AG28" si="188">IFERROR(B27/B21,0)</f>
        <v>0</v>
      </c>
      <c r="C28" s="36">
        <f t="shared" si="188"/>
        <v>0</v>
      </c>
      <c r="D28" s="36">
        <f t="shared" si="188"/>
        <v>0</v>
      </c>
      <c r="E28" s="36">
        <f t="shared" si="188"/>
        <v>0</v>
      </c>
      <c r="F28" s="36">
        <f t="shared" si="188"/>
        <v>0</v>
      </c>
      <c r="G28" s="36">
        <f t="shared" si="188"/>
        <v>0</v>
      </c>
      <c r="H28" s="38">
        <f t="shared" si="188"/>
        <v>0</v>
      </c>
      <c r="I28" s="37">
        <f t="shared" si="188"/>
        <v>0</v>
      </c>
      <c r="J28" s="36">
        <f t="shared" si="188"/>
        <v>0</v>
      </c>
      <c r="K28" s="36">
        <f t="shared" si="188"/>
        <v>0</v>
      </c>
      <c r="L28" s="36">
        <f t="shared" si="188"/>
        <v>0</v>
      </c>
      <c r="M28" s="36">
        <f t="shared" si="188"/>
        <v>0</v>
      </c>
      <c r="N28" s="36">
        <f t="shared" si="188"/>
        <v>0</v>
      </c>
      <c r="O28" s="38">
        <f t="shared" si="188"/>
        <v>0</v>
      </c>
      <c r="P28" s="37">
        <f t="shared" si="188"/>
        <v>0</v>
      </c>
      <c r="Q28" s="36">
        <f t="shared" si="188"/>
        <v>0</v>
      </c>
      <c r="R28" s="36">
        <f t="shared" si="188"/>
        <v>0</v>
      </c>
      <c r="S28" s="36">
        <f t="shared" si="188"/>
        <v>0</v>
      </c>
      <c r="T28" s="36">
        <f t="shared" si="188"/>
        <v>0</v>
      </c>
      <c r="U28" s="36">
        <f t="shared" si="188"/>
        <v>0</v>
      </c>
      <c r="V28" s="38">
        <f t="shared" si="188"/>
        <v>0</v>
      </c>
      <c r="W28" s="37">
        <f t="shared" si="188"/>
        <v>0</v>
      </c>
      <c r="X28" s="36">
        <f t="shared" si="188"/>
        <v>0</v>
      </c>
      <c r="Y28" s="36">
        <f t="shared" si="188"/>
        <v>0</v>
      </c>
      <c r="Z28" s="36">
        <f t="shared" si="188"/>
        <v>0</v>
      </c>
      <c r="AA28" s="36">
        <f t="shared" si="188"/>
        <v>0</v>
      </c>
      <c r="AB28" s="36">
        <f t="shared" si="188"/>
        <v>0</v>
      </c>
      <c r="AC28" s="38">
        <f t="shared" si="188"/>
        <v>0</v>
      </c>
      <c r="AD28" s="37">
        <f t="shared" si="188"/>
        <v>0</v>
      </c>
      <c r="AE28" s="36">
        <f t="shared" si="188"/>
        <v>0</v>
      </c>
      <c r="AF28" s="36">
        <f t="shared" si="188"/>
        <v>0</v>
      </c>
      <c r="AG28" s="36">
        <f t="shared" si="188"/>
        <v>0</v>
      </c>
      <c r="AH28" s="36">
        <f t="shared" ref="AH28:BM28" si="189">IFERROR(AH27/AH21,0)</f>
        <v>0</v>
      </c>
      <c r="AI28" s="36">
        <f t="shared" si="189"/>
        <v>0</v>
      </c>
      <c r="AJ28" s="38">
        <f t="shared" si="189"/>
        <v>0</v>
      </c>
      <c r="AK28" s="37">
        <f t="shared" si="189"/>
        <v>0</v>
      </c>
      <c r="AL28" s="36">
        <f t="shared" si="189"/>
        <v>0</v>
      </c>
      <c r="AM28" s="36">
        <f t="shared" si="189"/>
        <v>0</v>
      </c>
      <c r="AN28" s="36">
        <f t="shared" si="189"/>
        <v>0</v>
      </c>
      <c r="AO28" s="36">
        <f t="shared" si="189"/>
        <v>0</v>
      </c>
      <c r="AP28" s="36">
        <f t="shared" si="189"/>
        <v>0</v>
      </c>
      <c r="AQ28" s="38">
        <f t="shared" si="189"/>
        <v>0</v>
      </c>
      <c r="AR28" s="37">
        <f t="shared" si="189"/>
        <v>0</v>
      </c>
      <c r="AS28" s="36">
        <f t="shared" si="189"/>
        <v>0</v>
      </c>
      <c r="AT28" s="36">
        <f t="shared" si="189"/>
        <v>0</v>
      </c>
      <c r="AU28" s="36">
        <f t="shared" si="189"/>
        <v>0</v>
      </c>
      <c r="AV28" s="36">
        <f t="shared" si="189"/>
        <v>0</v>
      </c>
      <c r="AW28" s="36">
        <f t="shared" si="189"/>
        <v>0</v>
      </c>
      <c r="AX28" s="38">
        <f t="shared" si="189"/>
        <v>0</v>
      </c>
      <c r="AY28" s="37">
        <f t="shared" si="189"/>
        <v>0</v>
      </c>
      <c r="AZ28" s="36">
        <f t="shared" si="189"/>
        <v>0</v>
      </c>
      <c r="BA28" s="36">
        <f t="shared" si="189"/>
        <v>0</v>
      </c>
      <c r="BB28" s="36">
        <f t="shared" si="189"/>
        <v>0</v>
      </c>
      <c r="BC28" s="36">
        <f t="shared" si="189"/>
        <v>0</v>
      </c>
      <c r="BD28" s="36">
        <f t="shared" si="189"/>
        <v>0</v>
      </c>
      <c r="BE28" s="38">
        <f t="shared" si="189"/>
        <v>0</v>
      </c>
      <c r="BF28" s="37">
        <f t="shared" si="189"/>
        <v>0</v>
      </c>
      <c r="BG28" s="36">
        <f t="shared" si="189"/>
        <v>0</v>
      </c>
      <c r="BH28" s="36">
        <f t="shared" si="189"/>
        <v>0</v>
      </c>
      <c r="BI28" s="36">
        <f t="shared" si="189"/>
        <v>0</v>
      </c>
      <c r="BJ28" s="36">
        <f t="shared" si="189"/>
        <v>0</v>
      </c>
      <c r="BK28" s="36">
        <f t="shared" si="189"/>
        <v>0</v>
      </c>
      <c r="BL28" s="38">
        <f t="shared" si="189"/>
        <v>0</v>
      </c>
      <c r="BM28" s="37">
        <f t="shared" si="189"/>
        <v>0</v>
      </c>
      <c r="BN28" s="36">
        <f t="shared" ref="BN28:BO28" si="190">IFERROR(BN27/BN21,0)</f>
        <v>0</v>
      </c>
      <c r="BO28" s="36">
        <f t="shared" si="190"/>
        <v>0</v>
      </c>
      <c r="BP28" s="36">
        <f t="shared" ref="BP28:DW28" si="191">IFERROR(BP27/BP21,0)</f>
        <v>0</v>
      </c>
      <c r="BQ28" s="36">
        <f t="shared" si="191"/>
        <v>0</v>
      </c>
      <c r="BR28" s="36">
        <f t="shared" si="191"/>
        <v>0</v>
      </c>
      <c r="BS28" s="38">
        <f t="shared" si="191"/>
        <v>0</v>
      </c>
      <c r="BT28" s="37">
        <f t="shared" si="191"/>
        <v>0</v>
      </c>
      <c r="BU28" s="36">
        <f t="shared" si="191"/>
        <v>0</v>
      </c>
      <c r="BV28" s="36">
        <f t="shared" si="191"/>
        <v>0</v>
      </c>
      <c r="BW28" s="36">
        <f t="shared" si="191"/>
        <v>0</v>
      </c>
      <c r="BX28" s="36">
        <f t="shared" si="191"/>
        <v>0</v>
      </c>
      <c r="BY28" s="36">
        <f t="shared" si="191"/>
        <v>0</v>
      </c>
      <c r="BZ28" s="38">
        <f t="shared" si="191"/>
        <v>0</v>
      </c>
      <c r="CA28" s="37">
        <f t="shared" si="191"/>
        <v>0</v>
      </c>
      <c r="CB28" s="36">
        <f t="shared" si="191"/>
        <v>0</v>
      </c>
      <c r="CC28" s="36">
        <f t="shared" si="191"/>
        <v>0</v>
      </c>
      <c r="CD28" s="36">
        <f t="shared" si="191"/>
        <v>0</v>
      </c>
      <c r="CE28" s="36">
        <f t="shared" si="191"/>
        <v>0</v>
      </c>
      <c r="CF28" s="36">
        <f t="shared" si="191"/>
        <v>0</v>
      </c>
      <c r="CG28" s="38">
        <f t="shared" si="191"/>
        <v>0</v>
      </c>
      <c r="CH28" s="37">
        <f t="shared" si="191"/>
        <v>0</v>
      </c>
      <c r="CI28" s="36">
        <f t="shared" si="191"/>
        <v>0</v>
      </c>
      <c r="CJ28" s="36">
        <f t="shared" si="191"/>
        <v>0</v>
      </c>
      <c r="CK28" s="36">
        <f t="shared" si="191"/>
        <v>0</v>
      </c>
      <c r="CL28" s="36">
        <f t="shared" si="191"/>
        <v>0</v>
      </c>
      <c r="CM28" s="36">
        <f t="shared" si="191"/>
        <v>0</v>
      </c>
      <c r="CN28" s="38">
        <f t="shared" si="191"/>
        <v>0</v>
      </c>
      <c r="CO28" s="37">
        <f t="shared" si="191"/>
        <v>0</v>
      </c>
      <c r="CP28" s="36">
        <f t="shared" si="191"/>
        <v>0</v>
      </c>
      <c r="CQ28" s="36">
        <f t="shared" si="191"/>
        <v>0</v>
      </c>
      <c r="CR28" s="36">
        <f t="shared" si="191"/>
        <v>0</v>
      </c>
      <c r="CS28" s="36">
        <f t="shared" si="191"/>
        <v>0</v>
      </c>
      <c r="CT28" s="36">
        <f t="shared" si="191"/>
        <v>0</v>
      </c>
      <c r="CU28" s="38">
        <f t="shared" si="191"/>
        <v>0</v>
      </c>
      <c r="CV28" s="37">
        <f t="shared" si="191"/>
        <v>0</v>
      </c>
      <c r="CW28" s="36">
        <f t="shared" si="191"/>
        <v>0</v>
      </c>
      <c r="CX28" s="36">
        <f t="shared" si="191"/>
        <v>0</v>
      </c>
      <c r="CY28" s="36">
        <f t="shared" si="191"/>
        <v>0</v>
      </c>
      <c r="CZ28" s="36">
        <f t="shared" si="191"/>
        <v>0</v>
      </c>
      <c r="DA28" s="36">
        <f t="shared" si="191"/>
        <v>0</v>
      </c>
      <c r="DB28" s="38">
        <f t="shared" si="191"/>
        <v>0</v>
      </c>
      <c r="DC28" s="37">
        <f t="shared" si="191"/>
        <v>0</v>
      </c>
      <c r="DD28" s="36">
        <f t="shared" si="191"/>
        <v>0</v>
      </c>
      <c r="DE28" s="36">
        <f t="shared" si="191"/>
        <v>0</v>
      </c>
      <c r="DF28" s="36">
        <f t="shared" si="191"/>
        <v>0</v>
      </c>
      <c r="DG28" s="36">
        <f t="shared" si="191"/>
        <v>0</v>
      </c>
      <c r="DH28" s="36">
        <f t="shared" si="191"/>
        <v>0</v>
      </c>
      <c r="DI28" s="38">
        <f t="shared" si="191"/>
        <v>0</v>
      </c>
      <c r="DJ28" s="37">
        <f t="shared" si="191"/>
        <v>0</v>
      </c>
      <c r="DK28" s="36">
        <f t="shared" si="191"/>
        <v>0</v>
      </c>
      <c r="DL28" s="36">
        <f t="shared" si="191"/>
        <v>0</v>
      </c>
      <c r="DM28" s="36">
        <f t="shared" si="191"/>
        <v>0</v>
      </c>
      <c r="DN28" s="36">
        <f t="shared" si="191"/>
        <v>0</v>
      </c>
      <c r="DO28" s="36">
        <f t="shared" si="191"/>
        <v>0</v>
      </c>
      <c r="DP28" s="38">
        <f t="shared" si="191"/>
        <v>0</v>
      </c>
      <c r="DQ28" s="37">
        <f t="shared" si="191"/>
        <v>0</v>
      </c>
      <c r="DR28" s="36">
        <f t="shared" si="191"/>
        <v>0</v>
      </c>
      <c r="DS28" s="36">
        <f t="shared" si="191"/>
        <v>0</v>
      </c>
      <c r="DT28" s="36">
        <f t="shared" si="191"/>
        <v>0</v>
      </c>
      <c r="DU28" s="36">
        <f t="shared" si="191"/>
        <v>0</v>
      </c>
      <c r="DV28" s="36">
        <f t="shared" si="191"/>
        <v>0</v>
      </c>
      <c r="DW28" s="38">
        <f t="shared" si="191"/>
        <v>0</v>
      </c>
    </row>
    <row r="29" spans="1:127" x14ac:dyDescent="0.25">
      <c r="A29" t="s">
        <v>157</v>
      </c>
      <c r="B29" s="33">
        <f>IFERROR(SUMIFS(Export!$V56:$V10206,Export!$J56:$J10206,Planning!$A17,Export!$X56:$X10206,"&lt;="&amp;Planning!B20,Export!$T56:$T10206,"Alert")/B27,0)</f>
        <v>0</v>
      </c>
      <c r="C29" s="34">
        <f>IFERROR(SUMIFS(Export!$V56:$V10206,Export!$J56:$J10206,Planning!$A17,Export!$X56:$X10206,Planning!C20,Export!$T56:$T10206,"Alert")/C27,0)</f>
        <v>0</v>
      </c>
      <c r="D29" s="34">
        <f>IFERROR(SUMIFS(Export!$V56:$V10206,Export!$J56:$J10206,Planning!$A17,Export!$X56:$X10206,Planning!D20,Export!$T56:$T10206,"Alert")/D27,0)</f>
        <v>0</v>
      </c>
      <c r="E29" s="34">
        <f>IFERROR(SUMIFS(Export!$V56:$V10206,Export!$J56:$J10206,Planning!$A17,Export!$X56:$X10206,Planning!E20,Export!$T56:$T10206,"Alert")/E27,0)</f>
        <v>0</v>
      </c>
      <c r="F29" s="34">
        <f>IFERROR(SUMIFS(Export!$V56:$V10206,Export!$J56:$J10206,Planning!$A17,Export!$X56:$X10206,Planning!F20,Export!$T56:$T10206,"Alert")/F27,0)</f>
        <v>0</v>
      </c>
      <c r="G29" s="34">
        <f>IFERROR(SUMIFS(Export!$V56:$V10206,Export!$J56:$J10206,Planning!$A17,Export!$X56:$X10206,Planning!G20,Export!$T56:$T10206,"Alert")/G27,0)</f>
        <v>0</v>
      </c>
      <c r="H29" s="35">
        <f>IFERROR(SUMIFS(Export!$V56:$V10206,Export!$J56:$J10206,Planning!$A17,Export!$X56:$X10206,Planning!H20,Export!$T56:$T10206,"Alert")/H27,0)</f>
        <v>0</v>
      </c>
      <c r="I29" s="33">
        <f>IFERROR(SUMIFS(Export!$V56:$V10206,Export!$J56:$J10206,Planning!$A17,Export!$X56:$X10206,Planning!I20,Export!$T56:$T10206,"Alert")/I27,0)</f>
        <v>0</v>
      </c>
      <c r="J29" s="34">
        <f>IFERROR(SUMIFS(Export!$V56:$V10206,Export!$J56:$J10206,Planning!$A17,Export!$X56:$X10206,Planning!J20,Export!$T56:$T10206,"Alert")/J27,0)</f>
        <v>0</v>
      </c>
      <c r="K29" s="34">
        <f>IFERROR(SUMIFS(Export!$V56:$V10206,Export!$J56:$J10206,Planning!$A17,Export!$X56:$X10206,Planning!K20,Export!$T56:$T10206,"Alert")/K27,0)</f>
        <v>0</v>
      </c>
      <c r="L29" s="34">
        <f>IFERROR(SUMIFS(Export!$V56:$V10206,Export!$J56:$J10206,Planning!$A17,Export!$X56:$X10206,Planning!L20,Export!$T56:$T10206,"Alert")/L27,0)</f>
        <v>0</v>
      </c>
      <c r="M29" s="34">
        <f>IFERROR(SUMIFS(Export!$V56:$V10206,Export!$J56:$J10206,Planning!$A17,Export!$X56:$X10206,Planning!M20,Export!$T56:$T10206,"Alert")/M27,0)</f>
        <v>0</v>
      </c>
      <c r="N29" s="34">
        <f>IFERROR(SUMIFS(Export!$V56:$V10206,Export!$J56:$J10206,Planning!$A17,Export!$X56:$X10206,Planning!N20,Export!$T56:$T10206,"Alert")/N27,0)</f>
        <v>0</v>
      </c>
      <c r="O29" s="35">
        <f>IFERROR(SUMIFS(Export!$V56:$V10206,Export!$J56:$J10206,Planning!$A17,Export!$X56:$X10206,Planning!O20,Export!$T56:$T10206,"Alert")/O27,0)</f>
        <v>0</v>
      </c>
      <c r="P29" s="33">
        <f>IFERROR(SUMIFS(Export!$V56:$V10206,Export!$J56:$J10206,Planning!$A17,Export!$X56:$X10206,Planning!P20,Export!$T56:$T10206,"Alert")/P27,0)</f>
        <v>0</v>
      </c>
      <c r="Q29" s="34">
        <f>IFERROR(SUMIFS(Export!$V56:$V10206,Export!$J56:$J10206,Planning!$A17,Export!$X56:$X10206,Planning!Q20,Export!$T56:$T10206,"Alert")/Q27,0)</f>
        <v>0</v>
      </c>
      <c r="R29" s="34">
        <f>IFERROR(SUMIFS(Export!$V56:$V10206,Export!$J56:$J10206,Planning!$A17,Export!$X56:$X10206,Planning!R20,Export!$T56:$T10206,"Alert")/R27,0)</f>
        <v>0</v>
      </c>
      <c r="S29" s="34">
        <f>IFERROR(SUMIFS(Export!$V56:$V10206,Export!$J56:$J10206,Planning!$A17,Export!$X56:$X10206,Planning!S20,Export!$T56:$T10206,"Alert")/S27,0)</f>
        <v>0</v>
      </c>
      <c r="T29" s="34">
        <f>IFERROR(SUMIFS(Export!$V56:$V10206,Export!$J56:$J10206,Planning!$A17,Export!$X56:$X10206,Planning!T20,Export!$T56:$T10206,"Alert")/T27,0)</f>
        <v>0</v>
      </c>
      <c r="U29" s="34">
        <f>IFERROR(SUMIFS(Export!$V56:$V10206,Export!$J56:$J10206,Planning!$A17,Export!$X56:$X10206,Planning!U20,Export!$T56:$T10206,"Alert")/U27,0)</f>
        <v>0</v>
      </c>
      <c r="V29" s="35">
        <f>IFERROR(SUMIFS(Export!$V56:$V10206,Export!$J56:$J10206,Planning!$A17,Export!$X56:$X10206,Planning!V20,Export!$T56:$T10206,"Alert")/V27,0)</f>
        <v>0</v>
      </c>
      <c r="W29" s="33">
        <f>IFERROR(SUMIFS(Export!$V56:$V10206,Export!$J56:$J10206,Planning!$A17,Export!$X56:$X10206,Planning!W20,Export!$T56:$T10206,"Alert")/W27,0)</f>
        <v>0</v>
      </c>
      <c r="X29" s="34">
        <f>IFERROR(SUMIFS(Export!$V56:$V10206,Export!$J56:$J10206,Planning!$A17,Export!$X56:$X10206,Planning!X20,Export!$T56:$T10206,"Alert")/X27,0)</f>
        <v>0</v>
      </c>
      <c r="Y29" s="34">
        <f>IFERROR(SUMIFS(Export!$V56:$V10206,Export!$J56:$J10206,Planning!$A17,Export!$X56:$X10206,Planning!Y20,Export!$T56:$T10206,"Alert")/Y27,0)</f>
        <v>0</v>
      </c>
      <c r="Z29" s="34">
        <f>IFERROR(SUMIFS(Export!$V56:$V10206,Export!$J56:$J10206,Planning!$A17,Export!$X56:$X10206,Planning!Z20,Export!$T56:$T10206,"Alert")/Z27,0)</f>
        <v>0</v>
      </c>
      <c r="AA29" s="34">
        <f>IFERROR(SUMIFS(Export!$V56:$V10206,Export!$J56:$J10206,Planning!$A17,Export!$X56:$X10206,Planning!AA20,Export!$T56:$T10206,"Alert")/AA27,0)</f>
        <v>0</v>
      </c>
      <c r="AB29" s="34">
        <f>IFERROR(SUMIFS(Export!$V56:$V10206,Export!$J56:$J10206,Planning!$A17,Export!$X56:$X10206,Planning!AB20,Export!$T56:$T10206,"Alert")/AB27,0)</f>
        <v>0</v>
      </c>
      <c r="AC29" s="35">
        <f>IFERROR(SUMIFS(Export!$V56:$V10206,Export!$J56:$J10206,Planning!$A17,Export!$X56:$X10206,Planning!AC20,Export!$T56:$T10206,"Alert")/AC27,0)</f>
        <v>0</v>
      </c>
      <c r="AD29" s="33">
        <f>IFERROR(SUMIFS(Export!$V56:$V10206,Export!$J56:$J10206,Planning!$A17,Export!$X56:$X10206,Planning!AD20,Export!$T56:$T10206,"Alert")/AD27,0)</f>
        <v>0</v>
      </c>
      <c r="AE29" s="34">
        <f>IFERROR(SUMIFS(Export!$V56:$V10206,Export!$J56:$J10206,Planning!$A17,Export!$X56:$X10206,Planning!AE20,Export!$T56:$T10206,"Alert")/AE27,0)</f>
        <v>0</v>
      </c>
      <c r="AF29" s="34">
        <f>IFERROR(SUMIFS(Export!$V56:$V10206,Export!$J56:$J10206,Planning!$A17,Export!$X56:$X10206,Planning!AF20,Export!$T56:$T10206,"Alert")/AF27,0)</f>
        <v>0</v>
      </c>
      <c r="AG29" s="34">
        <f>IFERROR(SUMIFS(Export!$V56:$V10206,Export!$J56:$J10206,Planning!$A17,Export!$X56:$X10206,Planning!AG20,Export!$T56:$T10206,"Alert")/AG27,0)</f>
        <v>0</v>
      </c>
      <c r="AH29" s="34">
        <f>IFERROR(SUMIFS(Export!$V56:$V10206,Export!$J56:$J10206,Planning!$A17,Export!$X56:$X10206,Planning!AH20,Export!$T56:$T10206,"Alert")/AH27,0)</f>
        <v>0</v>
      </c>
      <c r="AI29" s="34">
        <f>IFERROR(SUMIFS(Export!$V56:$V10206,Export!$J56:$J10206,Planning!$A17,Export!$X56:$X10206,Planning!AI20,Export!$T56:$T10206,"Alert")/AI27,0)</f>
        <v>0</v>
      </c>
      <c r="AJ29" s="35">
        <f>IFERROR(SUMIFS(Export!$V56:$V10206,Export!$J56:$J10206,Planning!$A17,Export!$X56:$X10206,Planning!AJ20,Export!$T56:$T10206,"Alert")/AJ27,0)</f>
        <v>0</v>
      </c>
      <c r="AK29" s="33">
        <f>IFERROR(SUMIFS(Export!$V56:$V10206,Export!$J56:$J10206,Planning!$A17,Export!$X56:$X10206,Planning!AK20,Export!$T56:$T10206,"Alert")/AK27,0)</f>
        <v>0</v>
      </c>
      <c r="AL29" s="34">
        <f>IFERROR(SUMIFS(Export!$V56:$V10206,Export!$J56:$J10206,Planning!$A17,Export!$X56:$X10206,Planning!AL20,Export!$T56:$T10206,"Alert")/AL27,0)</f>
        <v>0</v>
      </c>
      <c r="AM29" s="34">
        <f>IFERROR(SUMIFS(Export!$V56:$V10206,Export!$J56:$J10206,Planning!$A17,Export!$X56:$X10206,Planning!AM20,Export!$T56:$T10206,"Alert")/AM27,0)</f>
        <v>0</v>
      </c>
      <c r="AN29" s="34">
        <f>IFERROR(SUMIFS(Export!$V56:$V10206,Export!$J56:$J10206,Planning!$A17,Export!$X56:$X10206,Planning!AN20,Export!$T56:$T10206,"Alert")/AN27,0)</f>
        <v>0</v>
      </c>
      <c r="AO29" s="34">
        <f>IFERROR(SUMIFS(Export!$V56:$V10206,Export!$J56:$J10206,Planning!$A17,Export!$X56:$X10206,Planning!AO20,Export!$T56:$T10206,"Alert")/AO27,0)</f>
        <v>0</v>
      </c>
      <c r="AP29" s="34">
        <f>IFERROR(SUMIFS(Export!$V56:$V10206,Export!$J56:$J10206,Planning!$A17,Export!$X56:$X10206,Planning!AP20,Export!$T56:$T10206,"Alert")/AP27,0)</f>
        <v>0</v>
      </c>
      <c r="AQ29" s="35">
        <f>IFERROR(SUMIFS(Export!$V56:$V10206,Export!$J56:$J10206,Planning!$A17,Export!$X56:$X10206,Planning!AQ20,Export!$T56:$T10206,"Alert")/AQ27,0)</f>
        <v>0</v>
      </c>
      <c r="AR29" s="33">
        <f>IFERROR(SUMIFS(Export!$V56:$V10206,Export!$J56:$J10206,Planning!$A17,Export!$X56:$X10206,Planning!AR20,Export!$T56:$T10206,"Alert")/AR27,0)</f>
        <v>0</v>
      </c>
      <c r="AS29" s="34">
        <f>IFERROR(SUMIFS(Export!$V56:$V10206,Export!$J56:$J10206,Planning!$A17,Export!$X56:$X10206,Planning!AS20,Export!$T56:$T10206,"Alert")/AS27,0)</f>
        <v>0</v>
      </c>
      <c r="AT29" s="34">
        <f>IFERROR(SUMIFS(Export!$V56:$V10206,Export!$J56:$J10206,Planning!$A17,Export!$X56:$X10206,Planning!AT20,Export!$T56:$T10206,"Alert")/AT27,0)</f>
        <v>0</v>
      </c>
      <c r="AU29" s="34">
        <f>IFERROR(SUMIFS(Export!$V56:$V10206,Export!$J56:$J10206,Planning!$A17,Export!$X56:$X10206,Planning!AU20,Export!$T56:$T10206,"Alert")/AU27,0)</f>
        <v>0</v>
      </c>
      <c r="AV29" s="34">
        <f>IFERROR(SUMIFS(Export!$V56:$V10206,Export!$J56:$J10206,Planning!$A17,Export!$X56:$X10206,Planning!AV20,Export!$T56:$T10206,"Alert")/AV27,0)</f>
        <v>0</v>
      </c>
      <c r="AW29" s="34">
        <f>IFERROR(SUMIFS(Export!$V56:$V10206,Export!$J56:$J10206,Planning!$A17,Export!$X56:$X10206,Planning!AW20,Export!$T56:$T10206,"Alert")/AW27,0)</f>
        <v>0</v>
      </c>
      <c r="AX29" s="35">
        <f>IFERROR(SUMIFS(Export!$V56:$V10206,Export!$J56:$J10206,Planning!$A17,Export!$X56:$X10206,Planning!AX20,Export!$T56:$T10206,"Alert")/AX27,0)</f>
        <v>0</v>
      </c>
      <c r="AY29" s="33">
        <f>IFERROR(SUMIFS(Export!$V56:$V10206,Export!$J56:$J10206,Planning!$A17,Export!$X56:$X10206,Planning!AY20,Export!$T56:$T10206,"Alert")/AY27,0)</f>
        <v>0</v>
      </c>
      <c r="AZ29" s="34">
        <f>IFERROR(SUMIFS(Export!$V56:$V10206,Export!$J56:$J10206,Planning!$A17,Export!$X56:$X10206,Planning!AZ20,Export!$T56:$T10206,"Alert")/AZ27,0)</f>
        <v>0</v>
      </c>
      <c r="BA29" s="34">
        <f>IFERROR(SUMIFS(Export!$V56:$V10206,Export!$J56:$J10206,Planning!$A17,Export!$X56:$X10206,Planning!BA20,Export!$T56:$T10206,"Alert")/BA27,0)</f>
        <v>0</v>
      </c>
      <c r="BB29" s="34">
        <f>IFERROR(SUMIFS(Export!$V56:$V10206,Export!$J56:$J10206,Planning!$A17,Export!$X56:$X10206,Planning!BB20,Export!$T56:$T10206,"Alert")/BB27,0)</f>
        <v>0</v>
      </c>
      <c r="BC29" s="34">
        <f>IFERROR(SUMIFS(Export!$V56:$V10206,Export!$J56:$J10206,Planning!$A17,Export!$X56:$X10206,Planning!BC20,Export!$T56:$T10206,"Alert")/BC27,0)</f>
        <v>0</v>
      </c>
      <c r="BD29" s="34">
        <f>IFERROR(SUMIFS(Export!$V56:$V10206,Export!$J56:$J10206,Planning!$A17,Export!$X56:$X10206,Planning!BD20,Export!$T56:$T10206,"Alert")/BD27,0)</f>
        <v>0</v>
      </c>
      <c r="BE29" s="35">
        <f>IFERROR(SUMIFS(Export!$V56:$V10206,Export!$J56:$J10206,Planning!$A17,Export!$X56:$X10206,Planning!BE20,Export!$T56:$T10206,"Alert")/BE27,0)</f>
        <v>0</v>
      </c>
      <c r="BF29" s="33">
        <f>IFERROR(SUMIFS(Export!$V56:$V10206,Export!$J56:$J10206,Planning!$A17,Export!$X56:$X10206,Planning!BF20,Export!$T56:$T10206,"Alert")/BF27,0)</f>
        <v>0</v>
      </c>
      <c r="BG29" s="34">
        <f>IFERROR(SUMIFS(Export!$V56:$V10206,Export!$J56:$J10206,Planning!$A17,Export!$X56:$X10206,Planning!BG20,Export!$T56:$T10206,"Alert")/BG27,0)</f>
        <v>0</v>
      </c>
      <c r="BH29" s="34">
        <f>IFERROR(SUMIFS(Export!$V56:$V10206,Export!$J56:$J10206,Planning!$A17,Export!$X56:$X10206,Planning!BH20,Export!$T56:$T10206,"Alert")/BH27,0)</f>
        <v>0</v>
      </c>
      <c r="BI29" s="34">
        <f>IFERROR(SUMIFS(Export!$V56:$V10206,Export!$J56:$J10206,Planning!$A17,Export!$X56:$X10206,Planning!BI20,Export!$T56:$T10206,"Alert")/BI27,0)</f>
        <v>0</v>
      </c>
      <c r="BJ29" s="34">
        <f>IFERROR(SUMIFS(Export!$V56:$V10206,Export!$J56:$J10206,Planning!$A17,Export!$X56:$X10206,Planning!BJ20,Export!$T56:$T10206,"Alert")/BJ27,0)</f>
        <v>0</v>
      </c>
      <c r="BK29" s="34">
        <f>IFERROR(SUMIFS(Export!$V56:$V10206,Export!$J56:$J10206,Planning!$A17,Export!$X56:$X10206,Planning!BK20,Export!$T56:$T10206,"Alert")/BK27,0)</f>
        <v>0</v>
      </c>
      <c r="BL29" s="35">
        <f>IFERROR(SUMIFS(Export!$V56:$V10206,Export!$J56:$J10206,Planning!$A17,Export!$X56:$X10206,Planning!BL20,Export!$T56:$T10206,"Alert")/BL27,0)</f>
        <v>0</v>
      </c>
      <c r="BM29" s="33">
        <f>IFERROR(SUMIFS(Export!$V56:$V10206,Export!$J56:$J10206,Planning!$A17,Export!$X56:$X10206,Planning!BM20,Export!$T56:$T10206,"Alert")/BM27,0)</f>
        <v>0</v>
      </c>
      <c r="BN29" s="34">
        <f>IFERROR(SUMIFS(Export!$V56:$V10206,Export!$J56:$J10206,Planning!$A17,Export!$X56:$X10206,Planning!BN20,Export!$T56:$T10206,"Alert")/BN27,0)</f>
        <v>0</v>
      </c>
      <c r="BO29" s="34">
        <f>IFERROR(SUMIFS(Export!$V56:$V10206,Export!$J56:$J10206,Planning!$A17,Export!$X56:$X10206,Planning!BO20,Export!$T56:$T10206,"Alert")/BO27,0)</f>
        <v>0</v>
      </c>
      <c r="BP29" s="34">
        <f>IFERROR(SUMIFS(Export!$V56:$V10206,Export!$J56:$J10206,Planning!$A17,Export!$X56:$X10206,Planning!BP20,Export!$T56:$T10206,"Alert")/BP27,0)</f>
        <v>0</v>
      </c>
      <c r="BQ29" s="34">
        <f>IFERROR(SUMIFS(Export!$V56:$V10206,Export!$J56:$J10206,Planning!$A17,Export!$X56:$X10206,Planning!BQ20,Export!$T56:$T10206,"Alert")/BQ27,0)</f>
        <v>0</v>
      </c>
      <c r="BR29" s="34">
        <f>IFERROR(SUMIFS(Export!$V56:$V10206,Export!$J56:$J10206,Planning!$A17,Export!$X56:$X10206,Planning!BR20,Export!$T56:$T10206,"Alert")/BR27,0)</f>
        <v>0</v>
      </c>
      <c r="BS29" s="35">
        <f>IFERROR(SUMIFS(Export!$V56:$V10206,Export!$J56:$J10206,Planning!$A17,Export!$X56:$X10206,Planning!BS20,Export!$T56:$T10206,"Alert")/BS27,0)</f>
        <v>0</v>
      </c>
      <c r="BT29" s="33">
        <f>IFERROR(SUMIFS(Export!$V56:$V10206,Export!$J56:$J10206,Planning!$A17,Export!$X56:$X10206,Planning!BT20,Export!$T56:$T10206,"Alert")/BT27,0)</f>
        <v>0</v>
      </c>
      <c r="BU29" s="34">
        <f>IFERROR(SUMIFS(Export!$V56:$V10206,Export!$J56:$J10206,Planning!$A17,Export!$X56:$X10206,Planning!BU20,Export!$T56:$T10206,"Alert")/BU27,0)</f>
        <v>0</v>
      </c>
      <c r="BV29" s="34">
        <f>IFERROR(SUMIFS(Export!$V56:$V10206,Export!$J56:$J10206,Planning!$A17,Export!$X56:$X10206,Planning!BV20,Export!$T56:$T10206,"Alert")/BV27,0)</f>
        <v>0</v>
      </c>
      <c r="BW29" s="34">
        <f>IFERROR(SUMIFS(Export!$V56:$V10206,Export!$J56:$J10206,Planning!$A17,Export!$X56:$X10206,Planning!BW20,Export!$T56:$T10206,"Alert")/BW27,0)</f>
        <v>0</v>
      </c>
      <c r="BX29" s="34">
        <f>IFERROR(SUMIFS(Export!$V56:$V10206,Export!$J56:$J10206,Planning!$A17,Export!$X56:$X10206,Planning!BX20,Export!$T56:$T10206,"Alert")/BX27,0)</f>
        <v>0</v>
      </c>
      <c r="BY29" s="34">
        <f>IFERROR(SUMIFS(Export!$V56:$V10206,Export!$J56:$J10206,Planning!$A17,Export!$X56:$X10206,Planning!BY20,Export!$T56:$T10206,"Alert")/BY27,0)</f>
        <v>0</v>
      </c>
      <c r="BZ29" s="35">
        <f>IFERROR(SUMIFS(Export!$V56:$V10206,Export!$J56:$J10206,Planning!$A17,Export!$X56:$X10206,Planning!BZ20,Export!$T56:$T10206,"Alert")/BZ27,0)</f>
        <v>0</v>
      </c>
      <c r="CA29" s="33">
        <f>IFERROR(SUMIFS(Export!$V56:$V10206,Export!$J56:$J10206,Planning!$A17,Export!$X56:$X10206,Planning!CA20,Export!$T56:$T10206,"Alert")/CA27,0)</f>
        <v>0</v>
      </c>
      <c r="CB29" s="34">
        <f>IFERROR(SUMIFS(Export!$V56:$V10206,Export!$J56:$J10206,Planning!$A17,Export!$X56:$X10206,Planning!CB20,Export!$T56:$T10206,"Alert")/CB27,0)</f>
        <v>0</v>
      </c>
      <c r="CC29" s="34">
        <f>IFERROR(SUMIFS(Export!$V56:$V10206,Export!$J56:$J10206,Planning!$A17,Export!$X56:$X10206,Planning!CC20,Export!$T56:$T10206,"Alert")/CC27,0)</f>
        <v>0</v>
      </c>
      <c r="CD29" s="34">
        <f>IFERROR(SUMIFS(Export!$V56:$V10206,Export!$J56:$J10206,Planning!$A17,Export!$X56:$X10206,Planning!CD20,Export!$T56:$T10206,"Alert")/CD27,0)</f>
        <v>0</v>
      </c>
      <c r="CE29" s="34">
        <f>IFERROR(SUMIFS(Export!$V56:$V10206,Export!$J56:$J10206,Planning!$A17,Export!$X56:$X10206,Planning!CE20,Export!$T56:$T10206,"Alert")/CE27,0)</f>
        <v>0</v>
      </c>
      <c r="CF29" s="34">
        <f>IFERROR(SUMIFS(Export!$V56:$V10206,Export!$J56:$J10206,Planning!$A17,Export!$X56:$X10206,Planning!CF20,Export!$T56:$T10206,"Alert")/CF27,0)</f>
        <v>0</v>
      </c>
      <c r="CG29" s="35">
        <f>IFERROR(SUMIFS(Export!$V56:$V10206,Export!$J56:$J10206,Planning!$A17,Export!$X56:$X10206,Planning!CG20,Export!$T56:$T10206,"Alert")/CG27,0)</f>
        <v>0</v>
      </c>
      <c r="CH29" s="33">
        <f>IFERROR(SUMIFS(Export!$V56:$V10206,Export!$J56:$J10206,Planning!$A17,Export!$X56:$X10206,Planning!CH20,Export!$T56:$T10206,"Alert")/CH27,0)</f>
        <v>0</v>
      </c>
      <c r="CI29" s="34">
        <f>IFERROR(SUMIFS(Export!$V56:$V10206,Export!$J56:$J10206,Planning!$A17,Export!$X56:$X10206,Planning!CI20,Export!$T56:$T10206,"Alert")/CI27,0)</f>
        <v>0</v>
      </c>
      <c r="CJ29" s="34">
        <f>IFERROR(SUMIFS(Export!$V56:$V10206,Export!$J56:$J10206,Planning!$A17,Export!$X56:$X10206,Planning!CJ20,Export!$T56:$T10206,"Alert")/CJ27,0)</f>
        <v>0</v>
      </c>
      <c r="CK29" s="34">
        <f>IFERROR(SUMIFS(Export!$V56:$V10206,Export!$J56:$J10206,Planning!$A17,Export!$X56:$X10206,Planning!CK20,Export!$T56:$T10206,"Alert")/CK27,0)</f>
        <v>0</v>
      </c>
      <c r="CL29" s="34">
        <f>IFERROR(SUMIFS(Export!$V56:$V10206,Export!$J56:$J10206,Planning!$A17,Export!$X56:$X10206,Planning!CL20,Export!$T56:$T10206,"Alert")/CL27,0)</f>
        <v>0</v>
      </c>
      <c r="CM29" s="34">
        <f>IFERROR(SUMIFS(Export!$V56:$V10206,Export!$J56:$J10206,Planning!$A17,Export!$X56:$X10206,Planning!CM20,Export!$T56:$T10206,"Alert")/CM27,0)</f>
        <v>0</v>
      </c>
      <c r="CN29" s="35">
        <f>IFERROR(SUMIFS(Export!$V56:$V10206,Export!$J56:$J10206,Planning!$A17,Export!$X56:$X10206,Planning!CN20,Export!$T56:$T10206,"Alert")/CN27,0)</f>
        <v>0</v>
      </c>
      <c r="CO29" s="33">
        <f>IFERROR(SUMIFS(Export!$V56:$V10206,Export!$J56:$J10206,Planning!$A17,Export!$X56:$X10206,Planning!CO20,Export!$T56:$T10206,"Alert")/CO27,0)</f>
        <v>0</v>
      </c>
      <c r="CP29" s="34">
        <f>IFERROR(SUMIFS(Export!$V56:$V10206,Export!$J56:$J10206,Planning!$A17,Export!$X56:$X10206,Planning!CP20,Export!$T56:$T10206,"Alert")/CP27,0)</f>
        <v>0</v>
      </c>
      <c r="CQ29" s="34">
        <f>IFERROR(SUMIFS(Export!$V56:$V10206,Export!$J56:$J10206,Planning!$A17,Export!$X56:$X10206,Planning!CQ20,Export!$T56:$T10206,"Alert")/CQ27,0)</f>
        <v>0</v>
      </c>
      <c r="CR29" s="34">
        <f>IFERROR(SUMIFS(Export!$V56:$V10206,Export!$J56:$J10206,Planning!$A17,Export!$X56:$X10206,Planning!CR20,Export!$T56:$T10206,"Alert")/CR27,0)</f>
        <v>0</v>
      </c>
      <c r="CS29" s="34">
        <f>IFERROR(SUMIFS(Export!$V56:$V10206,Export!$J56:$J10206,Planning!$A17,Export!$X56:$X10206,Planning!CS20,Export!$T56:$T10206,"Alert")/CS27,0)</f>
        <v>0</v>
      </c>
      <c r="CT29" s="34">
        <f>IFERROR(SUMIFS(Export!$V56:$V10206,Export!$J56:$J10206,Planning!$A17,Export!$X56:$X10206,Planning!CT20,Export!$T56:$T10206,"Alert")/CT27,0)</f>
        <v>0</v>
      </c>
      <c r="CU29" s="35">
        <f>IFERROR(SUMIFS(Export!$V56:$V10206,Export!$J56:$J10206,Planning!$A17,Export!$X56:$X10206,Planning!CU20,Export!$T56:$T10206,"Alert")/CU27,0)</f>
        <v>0</v>
      </c>
      <c r="CV29" s="33">
        <f>IFERROR(SUMIFS(Export!$V56:$V10206,Export!$J56:$J10206,Planning!$A17,Export!$X56:$X10206,Planning!CV20,Export!$T56:$T10206,"Alert")/CV27,0)</f>
        <v>0</v>
      </c>
      <c r="CW29" s="34">
        <f>IFERROR(SUMIFS(Export!$V56:$V10206,Export!$J56:$J10206,Planning!$A17,Export!$X56:$X10206,Planning!CW20,Export!$T56:$T10206,"Alert")/CW27,0)</f>
        <v>0</v>
      </c>
      <c r="CX29" s="34">
        <f>IFERROR(SUMIFS(Export!$V56:$V10206,Export!$J56:$J10206,Planning!$A17,Export!$X56:$X10206,Planning!CX20,Export!$T56:$T10206,"Alert")/CX27,0)</f>
        <v>0</v>
      </c>
      <c r="CY29" s="34">
        <f>IFERROR(SUMIFS(Export!$V56:$V10206,Export!$J56:$J10206,Planning!$A17,Export!$X56:$X10206,Planning!CY20,Export!$T56:$T10206,"Alert")/CY27,0)</f>
        <v>0</v>
      </c>
      <c r="CZ29" s="34">
        <f>IFERROR(SUMIFS(Export!$V56:$V10206,Export!$J56:$J10206,Planning!$A17,Export!$X56:$X10206,Planning!CZ20,Export!$T56:$T10206,"Alert")/CZ27,0)</f>
        <v>0</v>
      </c>
      <c r="DA29" s="34">
        <f>IFERROR(SUMIFS(Export!$V56:$V10206,Export!$J56:$J10206,Planning!$A17,Export!$X56:$X10206,Planning!DA20,Export!$T56:$T10206,"Alert")/DA27,0)</f>
        <v>0</v>
      </c>
      <c r="DB29" s="35">
        <f>IFERROR(SUMIFS(Export!$V56:$V10206,Export!$J56:$J10206,Planning!$A17,Export!$X56:$X10206,Planning!DB20,Export!$T56:$T10206,"Alert")/DB27,0)</f>
        <v>0</v>
      </c>
      <c r="DC29" s="33">
        <f>IFERROR(SUMIFS(Export!$V56:$V10206,Export!$J56:$J10206,Planning!$A17,Export!$X56:$X10206,Planning!DC20,Export!$T56:$T10206,"Alert")/DC27,0)</f>
        <v>0</v>
      </c>
      <c r="DD29" s="34">
        <f>IFERROR(SUMIFS(Export!$V56:$V10206,Export!$J56:$J10206,Planning!$A17,Export!$X56:$X10206,Planning!DD20,Export!$T56:$T10206,"Alert")/DD27,0)</f>
        <v>0</v>
      </c>
      <c r="DE29" s="34">
        <f>IFERROR(SUMIFS(Export!$V56:$V10206,Export!$J56:$J10206,Planning!$A17,Export!$X56:$X10206,Planning!DE20,Export!$T56:$T10206,"Alert")/DE27,0)</f>
        <v>0</v>
      </c>
      <c r="DF29" s="34">
        <f>IFERROR(SUMIFS(Export!$V56:$V10206,Export!$J56:$J10206,Planning!$A17,Export!$X56:$X10206,Planning!DF20,Export!$T56:$T10206,"Alert")/DF27,0)</f>
        <v>0</v>
      </c>
      <c r="DG29" s="34">
        <f>IFERROR(SUMIFS(Export!$V56:$V10206,Export!$J56:$J10206,Planning!$A17,Export!$X56:$X10206,Planning!DG20,Export!$T56:$T10206,"Alert")/DG27,0)</f>
        <v>0</v>
      </c>
      <c r="DH29" s="34">
        <f>IFERROR(SUMIFS(Export!$V56:$V10206,Export!$J56:$J10206,Planning!$A17,Export!$X56:$X10206,Planning!DH20,Export!$T56:$T10206,"Alert")/DH27,0)</f>
        <v>0</v>
      </c>
      <c r="DI29" s="35">
        <f>IFERROR(SUMIFS(Export!$V56:$V10206,Export!$J56:$J10206,Planning!$A17,Export!$X56:$X10206,Planning!DI20,Export!$T56:$T10206,"Alert")/DI27,0)</f>
        <v>0</v>
      </c>
      <c r="DJ29" s="33">
        <f>IFERROR(SUMIFS(Export!$V56:$V10206,Export!$J56:$J10206,Planning!$A17,Export!$X56:$X10206,Planning!DJ20,Export!$T56:$T10206,"Alert")/DJ27,0)</f>
        <v>0</v>
      </c>
      <c r="DK29" s="34">
        <f>IFERROR(SUMIFS(Export!$V56:$V10206,Export!$J56:$J10206,Planning!$A17,Export!$X56:$X10206,Planning!DK20,Export!$T56:$T10206,"Alert")/DK27,0)</f>
        <v>0</v>
      </c>
      <c r="DL29" s="34">
        <f>IFERROR(SUMIFS(Export!$V56:$V10206,Export!$J56:$J10206,Planning!$A17,Export!$X56:$X10206,Planning!DL20,Export!$T56:$T10206,"Alert")/DL27,0)</f>
        <v>0</v>
      </c>
      <c r="DM29" s="34">
        <f>IFERROR(SUMIFS(Export!$V56:$V10206,Export!$J56:$J10206,Planning!$A17,Export!$X56:$X10206,Planning!DM20,Export!$T56:$T10206,"Alert")/DM27,0)</f>
        <v>0</v>
      </c>
      <c r="DN29" s="34">
        <f>IFERROR(SUMIFS(Export!$V56:$V10206,Export!$J56:$J10206,Planning!$A17,Export!$X56:$X10206,Planning!DN20,Export!$T56:$T10206,"Alert")/DN27,0)</f>
        <v>0</v>
      </c>
      <c r="DO29" s="34">
        <f>IFERROR(SUMIFS(Export!$V56:$V10206,Export!$J56:$J10206,Planning!$A17,Export!$X56:$X10206,Planning!DO20,Export!$T56:$T10206,"Alert")/DO27,0)</f>
        <v>0</v>
      </c>
      <c r="DP29" s="35">
        <f>IFERROR(SUMIFS(Export!$V56:$V10206,Export!$J56:$J10206,Planning!$A17,Export!$X56:$X10206,Planning!DP20,Export!$T56:$T10206,"Alert")/DP27,0)</f>
        <v>0</v>
      </c>
      <c r="DQ29" s="33">
        <f>IFERROR(SUMIFS(Export!$V56:$V10206,Export!$J56:$J10206,Planning!$A17,Export!$X56:$X10206,Planning!DQ20,Export!$T56:$T10206,"Alert")/DQ27,0)</f>
        <v>0</v>
      </c>
      <c r="DR29" s="34">
        <f>IFERROR(SUMIFS(Export!$V56:$V10206,Export!$J56:$J10206,Planning!$A17,Export!$X56:$X10206,Planning!DR20,Export!$T56:$T10206,"Alert")/DR27,0)</f>
        <v>0</v>
      </c>
      <c r="DS29" s="34">
        <f>IFERROR(SUMIFS(Export!$V56:$V10206,Export!$J56:$J10206,Planning!$A17,Export!$X56:$X10206,Planning!DS20,Export!$T56:$T10206,"Alert")/DS27,0)</f>
        <v>0</v>
      </c>
      <c r="DT29" s="34">
        <f>IFERROR(SUMIFS(Export!$V56:$V10206,Export!$J56:$J10206,Planning!$A17,Export!$X56:$X10206,Planning!DT20,Export!$T56:$T10206,"Alert")/DT27,0)</f>
        <v>0</v>
      </c>
      <c r="DU29" s="34">
        <f>IFERROR(SUMIFS(Export!$V56:$V10206,Export!$J56:$J10206,Planning!$A17,Export!$X56:$X10206,Planning!DU20,Export!$T56:$T10206,"Alert")/DU27,0)</f>
        <v>0</v>
      </c>
      <c r="DV29" s="34">
        <f>IFERROR(SUMIFS(Export!$V56:$V10206,Export!$J56:$J10206,Planning!$A17,Export!$X56:$X10206,Planning!DV20,Export!$T56:$T10206,"Alert")/DV27,0)</f>
        <v>0</v>
      </c>
      <c r="DW29" s="35">
        <f>IFERROR(SUMIFS(Export!$V56:$V10206,Export!$J56:$J10206,Planning!$A17,Export!$X56:$X10206,Planning!DW20,Export!$T56:$T10206,"Alert")/DW27,0)</f>
        <v>0</v>
      </c>
    </row>
    <row r="30" spans="1:127" x14ac:dyDescent="0.25">
      <c r="B30" s="13"/>
      <c r="C30" s="7"/>
      <c r="D30" s="7"/>
      <c r="E30" s="7"/>
      <c r="F30" s="7"/>
      <c r="G30" s="7"/>
      <c r="H30" s="10"/>
      <c r="I30" s="13"/>
      <c r="J30" s="7"/>
      <c r="K30" s="7"/>
      <c r="L30" s="7"/>
      <c r="M30" s="7"/>
      <c r="N30" s="7"/>
      <c r="O30" s="10"/>
      <c r="P30" s="13"/>
      <c r="Q30" s="7"/>
      <c r="R30" s="7"/>
      <c r="S30" s="7"/>
      <c r="T30" s="7"/>
      <c r="U30" s="7"/>
      <c r="V30" s="10"/>
      <c r="W30" s="13"/>
      <c r="X30" s="7"/>
      <c r="Y30" s="7"/>
      <c r="Z30" s="7"/>
      <c r="AA30" s="7"/>
      <c r="AB30" s="7"/>
      <c r="AC30" s="10"/>
      <c r="AD30" s="13"/>
      <c r="AE30" s="7"/>
      <c r="AF30" s="7"/>
      <c r="AG30" s="7"/>
      <c r="AH30" s="7"/>
      <c r="AI30" s="7"/>
      <c r="AJ30" s="10"/>
      <c r="AK30" s="13"/>
      <c r="AL30" s="7"/>
      <c r="AM30" s="7"/>
      <c r="AN30" s="7"/>
      <c r="AO30" s="7"/>
      <c r="AP30" s="7"/>
      <c r="AQ30" s="10"/>
      <c r="AR30" s="13"/>
      <c r="AS30" s="7"/>
      <c r="AT30" s="7"/>
      <c r="AU30" s="7"/>
      <c r="AV30" s="7"/>
      <c r="AW30" s="7"/>
      <c r="AX30" s="10"/>
      <c r="AY30" s="13"/>
      <c r="AZ30" s="7"/>
      <c r="BA30" s="7"/>
      <c r="BB30" s="7"/>
      <c r="BC30" s="7"/>
      <c r="BD30" s="7"/>
      <c r="BE30" s="10"/>
      <c r="BF30" s="13"/>
      <c r="BG30" s="7"/>
      <c r="BH30" s="7"/>
      <c r="BI30" s="7"/>
      <c r="BJ30" s="7"/>
      <c r="BK30" s="7"/>
      <c r="BL30" s="10"/>
      <c r="BM30" s="13"/>
      <c r="BN30" s="7"/>
      <c r="BO30" s="7"/>
      <c r="BP30" s="7"/>
      <c r="BQ30" s="7"/>
      <c r="BR30" s="7"/>
      <c r="BS30" s="10"/>
      <c r="BT30" s="13"/>
      <c r="BU30" s="7"/>
      <c r="BV30" s="7"/>
      <c r="BW30" s="7"/>
      <c r="BX30" s="7"/>
      <c r="BY30" s="7"/>
      <c r="BZ30" s="10"/>
      <c r="CA30" s="13"/>
      <c r="CB30" s="7"/>
      <c r="CC30" s="7"/>
      <c r="CD30" s="7"/>
      <c r="CE30" s="7"/>
      <c r="CF30" s="7"/>
      <c r="CG30" s="10"/>
      <c r="CH30" s="13"/>
      <c r="CI30" s="7"/>
      <c r="CJ30" s="7"/>
      <c r="CK30" s="7"/>
      <c r="CL30" s="7"/>
      <c r="CM30" s="7"/>
      <c r="CN30" s="10"/>
      <c r="CO30" s="13"/>
      <c r="CP30" s="7"/>
      <c r="CQ30" s="7"/>
      <c r="CR30" s="7"/>
      <c r="CS30" s="7"/>
      <c r="CT30" s="7"/>
      <c r="CU30" s="10"/>
      <c r="CV30" s="13"/>
      <c r="CW30" s="7"/>
      <c r="CX30" s="7"/>
      <c r="CY30" s="7"/>
      <c r="CZ30" s="7"/>
      <c r="DA30" s="7"/>
      <c r="DB30" s="10"/>
      <c r="DC30" s="13"/>
      <c r="DD30" s="7"/>
      <c r="DE30" s="7"/>
      <c r="DF30" s="7"/>
      <c r="DG30" s="7"/>
      <c r="DH30" s="7"/>
      <c r="DI30" s="10"/>
      <c r="DJ30" s="13"/>
      <c r="DK30" s="7"/>
      <c r="DL30" s="7"/>
      <c r="DM30" s="7"/>
      <c r="DN30" s="7"/>
      <c r="DO30" s="7"/>
      <c r="DP30" s="10"/>
      <c r="DQ30" s="13"/>
      <c r="DR30" s="7"/>
      <c r="DS30" s="7"/>
      <c r="DT30" s="7"/>
      <c r="DU30" s="7"/>
      <c r="DV30" s="7"/>
      <c r="DW30" s="10"/>
    </row>
    <row r="31" spans="1:127" x14ac:dyDescent="0.25">
      <c r="A31" s="17" t="s">
        <v>141</v>
      </c>
      <c r="B31" s="18">
        <f>SUMIFS(Export!$P56:$P10206,Export!$J56:$J10206,Planning!$A17,Export!$W56:$W10206,"&lt;="&amp;Planning!B20,Export!$K56:$K10206,"Pending")</f>
        <v>0</v>
      </c>
      <c r="C31" s="19">
        <f>SUMIFS(Export!$P56:$P10206,Export!$J56:$J10206,Planning!$A17,Export!$W56:$W10206,Planning!C20,Export!$K56:$K10206,"Pending")</f>
        <v>0</v>
      </c>
      <c r="D31" s="19">
        <f>SUMIFS(Export!$P56:$P10206,Export!$J56:$J10206,Planning!$A17,Export!$W56:$W10206,Planning!D20,Export!$K56:$K10206,"Pending")</f>
        <v>0</v>
      </c>
      <c r="E31" s="19">
        <f>SUMIFS(Export!$P56:$P10206,Export!$J56:$J10206,Planning!$A17,Export!$W56:$W10206,Planning!E20,Export!$K56:$K10206,"Pending")</f>
        <v>0</v>
      </c>
      <c r="F31" s="19">
        <f>SUMIFS(Export!$P56:$P10206,Export!$J56:$J10206,Planning!$A17,Export!$W56:$W10206,Planning!F20,Export!$K56:$K10206,"Pending")</f>
        <v>0</v>
      </c>
      <c r="G31" s="19">
        <f>SUMIFS(Export!$P56:$P10206,Export!$J56:$J10206,Planning!$A17,Export!$W56:$W10206,Planning!G20,Export!$K56:$K10206,"Pending")</f>
        <v>0</v>
      </c>
      <c r="H31" s="20">
        <f>SUMIFS(Export!$P56:$P10206,Export!$J56:$J10206,Planning!$A17,Export!$W56:$W10206,Planning!H20,Export!$K56:$K10206,"Pending")</f>
        <v>0</v>
      </c>
      <c r="I31" s="18">
        <f>SUMIFS(Export!$P56:$P10206,Export!$J56:$J10206,Planning!$A17,Export!$W56:$W10206,Planning!I20,Export!$K56:$K10206,"Pending")</f>
        <v>0</v>
      </c>
      <c r="J31" s="19">
        <f>SUMIFS(Export!$P56:$P10206,Export!$J56:$J10206,Planning!$A17,Export!$W56:$W10206,Planning!J20,Export!$K56:$K10206,"Pending")</f>
        <v>0</v>
      </c>
      <c r="K31" s="19">
        <f>SUMIFS(Export!$P56:$P10206,Export!$J56:$J10206,Planning!$A17,Export!$W56:$W10206,Planning!K20,Export!$K56:$K10206,"Pending")</f>
        <v>0</v>
      </c>
      <c r="L31" s="19">
        <f>SUMIFS(Export!$P56:$P10206,Export!$J56:$J10206,Planning!$A17,Export!$W56:$W10206,Planning!L20,Export!$K56:$K10206,"Pending")</f>
        <v>0</v>
      </c>
      <c r="M31" s="19">
        <f>SUMIFS(Export!$P56:$P10206,Export!$J56:$J10206,Planning!$A17,Export!$W56:$W10206,Planning!M20,Export!$K56:$K10206,"Pending")</f>
        <v>0</v>
      </c>
      <c r="N31" s="19">
        <f>SUMIFS(Export!$P56:$P10206,Export!$J56:$J10206,Planning!$A17,Export!$W56:$W10206,Planning!N20,Export!$K56:$K10206,"Pending")</f>
        <v>0</v>
      </c>
      <c r="O31" s="20">
        <f>SUMIFS(Export!$P56:$P10206,Export!$J56:$J10206,Planning!$A17,Export!$W56:$W10206,Planning!O20,Export!$K56:$K10206,"Pending")</f>
        <v>0</v>
      </c>
      <c r="P31" s="18">
        <f>SUMIFS(Export!$P56:$P10206,Export!$J56:$J10206,Planning!$A17,Export!$W56:$W10206,Planning!P20,Export!$K56:$K10206,"Pending")</f>
        <v>0</v>
      </c>
      <c r="Q31" s="19">
        <f>SUMIFS(Export!$P56:$P10206,Export!$J56:$J10206,Planning!$A17,Export!$W56:$W10206,Planning!Q20,Export!$K56:$K10206,"Pending")</f>
        <v>0</v>
      </c>
      <c r="R31" s="19">
        <f>SUMIFS(Export!$P56:$P10206,Export!$J56:$J10206,Planning!$A17,Export!$W56:$W10206,Planning!R20,Export!$K56:$K10206,"Pending")</f>
        <v>0</v>
      </c>
      <c r="S31" s="19">
        <f>SUMIFS(Export!$P56:$P10206,Export!$J56:$J10206,Planning!$A17,Export!$W56:$W10206,Planning!S20,Export!$K56:$K10206,"Pending")</f>
        <v>0</v>
      </c>
      <c r="T31" s="19">
        <f>SUMIFS(Export!$P56:$P10206,Export!$J56:$J10206,Planning!$A17,Export!$W56:$W10206,Planning!T20,Export!$K56:$K10206,"Pending")</f>
        <v>0</v>
      </c>
      <c r="U31" s="19">
        <f>SUMIFS(Export!$P56:$P10206,Export!$J56:$J10206,Planning!$A17,Export!$W56:$W10206,Planning!U20,Export!$K56:$K10206,"Pending")</f>
        <v>0</v>
      </c>
      <c r="V31" s="20">
        <f>SUMIFS(Export!$P56:$P10206,Export!$J56:$J10206,Planning!$A17,Export!$W56:$W10206,Planning!V20,Export!$K56:$K10206,"Pending")</f>
        <v>0</v>
      </c>
      <c r="W31" s="18">
        <f>SUMIFS(Export!$P56:$P10206,Export!$J56:$J10206,Planning!$A17,Export!$W56:$W10206,Planning!W20,Export!$K56:$K10206,"Pending")</f>
        <v>0</v>
      </c>
      <c r="X31" s="19">
        <f>SUMIFS(Export!$P56:$P10206,Export!$J56:$J10206,Planning!$A17,Export!$W56:$W10206,Planning!X20,Export!$K56:$K10206,"Pending")</f>
        <v>0</v>
      </c>
      <c r="Y31" s="19">
        <f>SUMIFS(Export!$P56:$P10206,Export!$J56:$J10206,Planning!$A17,Export!$W56:$W10206,Planning!Y20,Export!$K56:$K10206,"Pending")</f>
        <v>0</v>
      </c>
      <c r="Z31" s="19">
        <f>SUMIFS(Export!$P56:$P10206,Export!$J56:$J10206,Planning!$A17,Export!$W56:$W10206,Planning!Z20,Export!$K56:$K10206,"Pending")</f>
        <v>0</v>
      </c>
      <c r="AA31" s="19">
        <f>SUMIFS(Export!$P56:$P10206,Export!$J56:$J10206,Planning!$A17,Export!$W56:$W10206,Planning!AA20,Export!$K56:$K10206,"Pending")</f>
        <v>0</v>
      </c>
      <c r="AB31" s="19">
        <f>SUMIFS(Export!$P56:$P10206,Export!$J56:$J10206,Planning!$A17,Export!$W56:$W10206,Planning!AB20,Export!$K56:$K10206,"Pending")</f>
        <v>0</v>
      </c>
      <c r="AC31" s="20">
        <f>SUMIFS(Export!$P56:$P10206,Export!$J56:$J10206,Planning!$A17,Export!$W56:$W10206,Planning!AC20,Export!$K56:$K10206,"Pending")</f>
        <v>0</v>
      </c>
      <c r="AD31" s="18">
        <f>SUMIFS(Export!$P56:$P10206,Export!$J56:$J10206,Planning!$A17,Export!$W56:$W10206,Planning!AD20,Export!$K56:$K10206,"Pending")</f>
        <v>0</v>
      </c>
      <c r="AE31" s="19">
        <f>SUMIFS(Export!$P56:$P10206,Export!$J56:$J10206,Planning!$A17,Export!$W56:$W10206,Planning!AE20,Export!$K56:$K10206,"Pending")</f>
        <v>0</v>
      </c>
      <c r="AF31" s="19">
        <f>SUMIFS(Export!$P56:$P10206,Export!$J56:$J10206,Planning!$A17,Export!$W56:$W10206,Planning!AF20,Export!$K56:$K10206,"Pending")</f>
        <v>0</v>
      </c>
      <c r="AG31" s="19">
        <f>SUMIFS(Export!$P56:$P10206,Export!$J56:$J10206,Planning!$A17,Export!$W56:$W10206,Planning!AG20,Export!$K56:$K10206,"Pending")</f>
        <v>0</v>
      </c>
      <c r="AH31" s="19">
        <f>SUMIFS(Export!$P56:$P10206,Export!$J56:$J10206,Planning!$A17,Export!$W56:$W10206,Planning!AH20,Export!$K56:$K10206,"Pending")</f>
        <v>0</v>
      </c>
      <c r="AI31" s="19">
        <f>SUMIFS(Export!$P56:$P10206,Export!$J56:$J10206,Planning!$A17,Export!$W56:$W10206,Planning!AI20,Export!$K56:$K10206,"Pending")</f>
        <v>0</v>
      </c>
      <c r="AJ31" s="20">
        <f>SUMIFS(Export!$P56:$P10206,Export!$J56:$J10206,Planning!$A17,Export!$W56:$W10206,Planning!AJ20,Export!$K56:$K10206,"Pending")</f>
        <v>0</v>
      </c>
      <c r="AK31" s="18">
        <f>SUMIFS(Export!$P56:$P10206,Export!$J56:$J10206,Planning!$A17,Export!$W56:$W10206,Planning!AK20,Export!$K56:$K10206,"Pending")</f>
        <v>0</v>
      </c>
      <c r="AL31" s="19">
        <f>SUMIFS(Export!$P56:$P10206,Export!$J56:$J10206,Planning!$A17,Export!$W56:$W10206,Planning!AL20,Export!$K56:$K10206,"Pending")</f>
        <v>0</v>
      </c>
      <c r="AM31" s="19">
        <f>SUMIFS(Export!$P56:$P10206,Export!$J56:$J10206,Planning!$A17,Export!$W56:$W10206,Planning!AM20,Export!$K56:$K10206,"Pending")</f>
        <v>0</v>
      </c>
      <c r="AN31" s="19">
        <f>SUMIFS(Export!$P56:$P10206,Export!$J56:$J10206,Planning!$A17,Export!$W56:$W10206,Planning!AN20,Export!$K56:$K10206,"Pending")</f>
        <v>0</v>
      </c>
      <c r="AO31" s="19">
        <f>SUMIFS(Export!$P56:$P10206,Export!$J56:$J10206,Planning!$A17,Export!$W56:$W10206,Planning!AO20,Export!$K56:$K10206,"Pending")</f>
        <v>0</v>
      </c>
      <c r="AP31" s="19">
        <f>SUMIFS(Export!$P56:$P10206,Export!$J56:$J10206,Planning!$A17,Export!$W56:$W10206,Planning!AP20,Export!$K56:$K10206,"Pending")</f>
        <v>0</v>
      </c>
      <c r="AQ31" s="20">
        <f>SUMIFS(Export!$P56:$P10206,Export!$J56:$J10206,Planning!$A17,Export!$W56:$W10206,Planning!AQ20,Export!$K56:$K10206,"Pending")</f>
        <v>0</v>
      </c>
      <c r="AR31" s="18">
        <f>SUMIFS(Export!$P56:$P10206,Export!$J56:$J10206,Planning!$A17,Export!$W56:$W10206,Planning!AR20,Export!$K56:$K10206,"Pending")</f>
        <v>0</v>
      </c>
      <c r="AS31" s="19">
        <f>SUMIFS(Export!$P56:$P10206,Export!$J56:$J10206,Planning!$A17,Export!$W56:$W10206,Planning!AS20,Export!$K56:$K10206,"Pending")</f>
        <v>0</v>
      </c>
      <c r="AT31" s="19">
        <f>SUMIFS(Export!$P56:$P10206,Export!$J56:$J10206,Planning!$A17,Export!$W56:$W10206,Planning!AT20,Export!$K56:$K10206,"Pending")</f>
        <v>0</v>
      </c>
      <c r="AU31" s="19">
        <f>SUMIFS(Export!$P56:$P10206,Export!$J56:$J10206,Planning!$A17,Export!$W56:$W10206,Planning!AU20,Export!$K56:$K10206,"Pending")</f>
        <v>0</v>
      </c>
      <c r="AV31" s="19">
        <f>SUMIFS(Export!$P56:$P10206,Export!$J56:$J10206,Planning!$A17,Export!$W56:$W10206,Planning!AV20,Export!$K56:$K10206,"Pending")</f>
        <v>0</v>
      </c>
      <c r="AW31" s="19">
        <f>SUMIFS(Export!$P56:$P10206,Export!$J56:$J10206,Planning!$A17,Export!$W56:$W10206,Planning!AW20,Export!$K56:$K10206,"Pending")</f>
        <v>0</v>
      </c>
      <c r="AX31" s="20">
        <f>SUMIFS(Export!$P56:$P10206,Export!$J56:$J10206,Planning!$A17,Export!$W56:$W10206,Planning!AX20,Export!$K56:$K10206,"Pending")</f>
        <v>0</v>
      </c>
      <c r="AY31" s="18">
        <f>SUMIFS(Export!$P56:$P10206,Export!$J56:$J10206,Planning!$A17,Export!$W56:$W10206,Planning!AY20,Export!$K56:$K10206,"Pending")</f>
        <v>0</v>
      </c>
      <c r="AZ31" s="19">
        <f>SUMIFS(Export!$P56:$P10206,Export!$J56:$J10206,Planning!$A17,Export!$W56:$W10206,Planning!AZ20,Export!$K56:$K10206,"Pending")</f>
        <v>0</v>
      </c>
      <c r="BA31" s="19">
        <f>SUMIFS(Export!$P56:$P10206,Export!$J56:$J10206,Planning!$A17,Export!$W56:$W10206,Planning!BA20,Export!$K56:$K10206,"Pending")</f>
        <v>0</v>
      </c>
      <c r="BB31" s="19">
        <f>SUMIFS(Export!$P56:$P10206,Export!$J56:$J10206,Planning!$A17,Export!$W56:$W10206,Planning!BB20,Export!$K56:$K10206,"Pending")</f>
        <v>0</v>
      </c>
      <c r="BC31" s="19">
        <f>SUMIFS(Export!$P56:$P10206,Export!$J56:$J10206,Planning!$A17,Export!$W56:$W10206,Planning!BC20,Export!$K56:$K10206,"Pending")</f>
        <v>0</v>
      </c>
      <c r="BD31" s="19">
        <f>SUMIFS(Export!$P56:$P10206,Export!$J56:$J10206,Planning!$A17,Export!$W56:$W10206,Planning!BD20,Export!$K56:$K10206,"Pending")</f>
        <v>0</v>
      </c>
      <c r="BE31" s="20">
        <f>SUMIFS(Export!$P56:$P10206,Export!$J56:$J10206,Planning!$A17,Export!$W56:$W10206,Planning!BE20,Export!$K56:$K10206,"Pending")</f>
        <v>0</v>
      </c>
      <c r="BF31" s="18">
        <f>SUMIFS(Export!$P56:$P10206,Export!$J56:$J10206,Planning!$A17,Export!$W56:$W10206,Planning!BF20,Export!$K56:$K10206,"Pending")</f>
        <v>0</v>
      </c>
      <c r="BG31" s="19">
        <f>SUMIFS(Export!$P56:$P10206,Export!$J56:$J10206,Planning!$A17,Export!$W56:$W10206,Planning!BG20,Export!$K56:$K10206,"Pending")</f>
        <v>0</v>
      </c>
      <c r="BH31" s="19">
        <f>SUMIFS(Export!$P56:$P10206,Export!$J56:$J10206,Planning!$A17,Export!$W56:$W10206,Planning!BH20,Export!$K56:$K10206,"Pending")</f>
        <v>0</v>
      </c>
      <c r="BI31" s="19">
        <f>SUMIFS(Export!$P56:$P10206,Export!$J56:$J10206,Planning!$A17,Export!$W56:$W10206,Planning!BI20,Export!$K56:$K10206,"Pending")</f>
        <v>0</v>
      </c>
      <c r="BJ31" s="19">
        <f>SUMIFS(Export!$P56:$P10206,Export!$J56:$J10206,Planning!$A17,Export!$W56:$W10206,Planning!BJ20,Export!$K56:$K10206,"Pending")</f>
        <v>0</v>
      </c>
      <c r="BK31" s="19">
        <f>SUMIFS(Export!$P56:$P10206,Export!$J56:$J10206,Planning!$A17,Export!$W56:$W10206,Planning!BK20,Export!$K56:$K10206,"Pending")</f>
        <v>0</v>
      </c>
      <c r="BL31" s="20">
        <f>SUMIFS(Export!$P56:$P10206,Export!$J56:$J10206,Planning!$A17,Export!$W56:$W10206,Planning!BL20,Export!$K56:$K10206,"Pending")</f>
        <v>0</v>
      </c>
      <c r="BM31" s="18">
        <f>SUMIFS(Export!$P56:$P10206,Export!$J56:$J10206,Planning!$A17,Export!$W56:$W10206,Planning!BM20,Export!$K56:$K10206,"Pending")</f>
        <v>0</v>
      </c>
      <c r="BN31" s="19">
        <f>SUMIFS(Export!$P56:$P10206,Export!$J56:$J10206,Planning!$A17,Export!$W56:$W10206,Planning!BN20,Export!$K56:$K10206,"Pending")</f>
        <v>0</v>
      </c>
      <c r="BO31" s="19">
        <f>SUMIFS(Export!$P56:$P10206,Export!$J56:$J10206,Planning!$A17,Export!$W56:$W10206,Planning!BO20,Export!$K56:$K10206,"Pending")</f>
        <v>0</v>
      </c>
      <c r="BP31" s="19">
        <f>SUMIFS(Export!$P56:$P10206,Export!$J56:$J10206,Planning!$A17,Export!$W56:$W10206,Planning!BP20,Export!$K56:$K10206,"Pending")</f>
        <v>0</v>
      </c>
      <c r="BQ31" s="19">
        <f>SUMIFS(Export!$P56:$P10206,Export!$J56:$J10206,Planning!$A17,Export!$W56:$W10206,Planning!BQ20,Export!$K56:$K10206,"Pending")</f>
        <v>0</v>
      </c>
      <c r="BR31" s="19">
        <f>SUMIFS(Export!$P56:$P10206,Export!$J56:$J10206,Planning!$A17,Export!$W56:$W10206,Planning!BR20,Export!$K56:$K10206,"Pending")</f>
        <v>0</v>
      </c>
      <c r="BS31" s="20">
        <f>SUMIFS(Export!$P56:$P10206,Export!$J56:$J10206,Planning!$A17,Export!$W56:$W10206,Planning!BS20,Export!$K56:$K10206,"Pending")</f>
        <v>0</v>
      </c>
      <c r="BT31" s="18">
        <f>SUMIFS(Export!$P56:$P10206,Export!$J56:$J10206,Planning!$A17,Export!$W56:$W10206,Planning!BT20,Export!$K56:$K10206,"Pending")</f>
        <v>0</v>
      </c>
      <c r="BU31" s="19">
        <f>SUMIFS(Export!$P56:$P10206,Export!$J56:$J10206,Planning!$A17,Export!$W56:$W10206,Planning!BU20,Export!$K56:$K10206,"Pending")</f>
        <v>5</v>
      </c>
      <c r="BV31" s="19">
        <f>SUMIFS(Export!$P56:$P10206,Export!$J56:$J10206,Planning!$A17,Export!$W56:$W10206,Planning!BV20,Export!$K56:$K10206,"Pending")</f>
        <v>1</v>
      </c>
      <c r="BW31" s="19">
        <f>SUMIFS(Export!$P56:$P10206,Export!$J56:$J10206,Planning!$A17,Export!$W56:$W10206,Planning!BW20,Export!$K56:$K10206,"Pending")</f>
        <v>0</v>
      </c>
      <c r="BX31" s="19">
        <f>SUMIFS(Export!$P56:$P10206,Export!$J56:$J10206,Planning!$A17,Export!$W56:$W10206,Planning!BX20,Export!$K56:$K10206,"Pending")</f>
        <v>3</v>
      </c>
      <c r="BY31" s="19">
        <f>SUMIFS(Export!$P56:$P10206,Export!$J56:$J10206,Planning!$A17,Export!$W56:$W10206,Planning!BY20,Export!$K56:$K10206,"Pending")</f>
        <v>0</v>
      </c>
      <c r="BZ31" s="20">
        <f>SUMIFS(Export!$P56:$P10206,Export!$J56:$J10206,Planning!$A17,Export!$W56:$W10206,Planning!BZ20,Export!$K56:$K10206,"Pending")</f>
        <v>4</v>
      </c>
      <c r="CA31" s="18">
        <f>SUMIFS(Export!$P56:$P10206,Export!$J56:$J10206,Planning!$A17,Export!$W56:$W10206,Planning!CA20,Export!$K56:$K10206,"Pending")</f>
        <v>1</v>
      </c>
      <c r="CB31" s="19">
        <f>SUMIFS(Export!$P56:$P10206,Export!$J56:$J10206,Planning!$A17,Export!$W56:$W10206,Planning!CB20,Export!$K56:$K10206,"Pending")</f>
        <v>40</v>
      </c>
      <c r="CC31" s="19">
        <f>SUMIFS(Export!$P56:$P10206,Export!$J56:$J10206,Planning!$A17,Export!$W56:$W10206,Planning!CC20,Export!$K56:$K10206,"Pending")</f>
        <v>2</v>
      </c>
      <c r="CD31" s="19">
        <f>SUMIFS(Export!$P56:$P10206,Export!$J56:$J10206,Planning!$A17,Export!$W56:$W10206,Planning!CD20,Export!$K56:$K10206,"Pending")</f>
        <v>6</v>
      </c>
      <c r="CE31" s="19">
        <f>SUMIFS(Export!$P56:$P10206,Export!$J56:$J10206,Planning!$A17,Export!$W56:$W10206,Planning!CE20,Export!$K56:$K10206,"Pending")</f>
        <v>3</v>
      </c>
      <c r="CF31" s="19">
        <f>SUMIFS(Export!$P56:$P10206,Export!$J56:$J10206,Planning!$A17,Export!$W56:$W10206,Planning!CF20,Export!$K56:$K10206,"Pending")</f>
        <v>21</v>
      </c>
      <c r="CG31" s="20">
        <f>SUMIFS(Export!$P56:$P10206,Export!$J56:$J10206,Planning!$A17,Export!$W56:$W10206,Planning!CG20,Export!$K56:$K10206,"Pending")</f>
        <v>18</v>
      </c>
      <c r="CH31" s="18">
        <f>SUMIFS(Export!$P56:$P10206,Export!$J56:$J10206,Planning!$A17,Export!$W56:$W10206,Planning!CH20,Export!$K56:$K10206,"Pending")</f>
        <v>3</v>
      </c>
      <c r="CI31" s="19">
        <f>SUMIFS(Export!$P56:$P10206,Export!$J56:$J10206,Planning!$A17,Export!$W56:$W10206,Planning!CI20,Export!$K56:$K10206,"Pending")</f>
        <v>3</v>
      </c>
      <c r="CJ31" s="19">
        <f>SUMIFS(Export!$P56:$P10206,Export!$J56:$J10206,Planning!$A17,Export!$W56:$W10206,Planning!CJ20,Export!$K56:$K10206,"Pending")</f>
        <v>14</v>
      </c>
      <c r="CK31" s="19">
        <f>SUMIFS(Export!$P56:$P10206,Export!$J56:$J10206,Planning!$A17,Export!$W56:$W10206,Planning!CK20,Export!$K56:$K10206,"Pending")</f>
        <v>0</v>
      </c>
      <c r="CL31" s="19">
        <f>SUMIFS(Export!$P56:$P10206,Export!$J56:$J10206,Planning!$A17,Export!$W56:$W10206,Planning!CL20,Export!$K56:$K10206,"Pending")</f>
        <v>13</v>
      </c>
      <c r="CM31" s="19">
        <f>SUMIFS(Export!$P56:$P10206,Export!$J56:$J10206,Planning!$A17,Export!$W56:$W10206,Planning!CM20,Export!$K56:$K10206,"Pending")</f>
        <v>13</v>
      </c>
      <c r="CN31" s="20">
        <f>SUMIFS(Export!$P56:$P10206,Export!$J56:$J10206,Planning!$A17,Export!$W56:$W10206,Planning!CN20,Export!$K56:$K10206,"Pending")</f>
        <v>0</v>
      </c>
      <c r="CO31" s="18">
        <f>SUMIFS(Export!$P56:$P10206,Export!$J56:$J10206,Planning!$A17,Export!$W56:$W10206,Planning!CO20,Export!$K56:$K10206,"Pending")</f>
        <v>7</v>
      </c>
      <c r="CP31" s="19">
        <f>SUMIFS(Export!$P56:$P10206,Export!$J56:$J10206,Planning!$A17,Export!$W56:$W10206,Planning!CP20,Export!$K56:$K10206,"Pending")</f>
        <v>1</v>
      </c>
      <c r="CQ31" s="19">
        <f>SUMIFS(Export!$P56:$P10206,Export!$J56:$J10206,Planning!$A17,Export!$W56:$W10206,Planning!CQ20,Export!$K56:$K10206,"Pending")</f>
        <v>3</v>
      </c>
      <c r="CR31" s="19">
        <f>SUMIFS(Export!$P56:$P10206,Export!$J56:$J10206,Planning!$A17,Export!$W56:$W10206,Planning!CR20,Export!$K56:$K10206,"Pending")</f>
        <v>17</v>
      </c>
      <c r="CS31" s="19">
        <f>SUMIFS(Export!$P56:$P10206,Export!$J56:$J10206,Planning!$A17,Export!$W56:$W10206,Planning!CS20,Export!$K56:$K10206,"Pending")</f>
        <v>38</v>
      </c>
      <c r="CT31" s="19">
        <f>SUMIFS(Export!$P56:$P10206,Export!$J56:$J10206,Planning!$A17,Export!$W56:$W10206,Planning!CT20,Export!$K56:$K10206,"Pending")</f>
        <v>19</v>
      </c>
      <c r="CU31" s="20">
        <f>SUMIFS(Export!$P56:$P10206,Export!$J56:$J10206,Planning!$A17,Export!$W56:$W10206,Planning!CU20,Export!$K56:$K10206,"Pending")</f>
        <v>4</v>
      </c>
      <c r="CV31" s="18">
        <f>SUMIFS(Export!$P56:$P10206,Export!$J56:$J10206,Planning!$A17,Export!$W56:$W10206,Planning!CV20,Export!$K56:$K10206,"Pending")</f>
        <v>5</v>
      </c>
      <c r="CW31" s="19">
        <f>SUMIFS(Export!$P56:$P10206,Export!$J56:$J10206,Planning!$A17,Export!$W56:$W10206,Planning!CW20,Export!$K56:$K10206,"Pending")</f>
        <v>0</v>
      </c>
      <c r="CX31" s="19">
        <f>SUMIFS(Export!$P56:$P10206,Export!$J56:$J10206,Planning!$A17,Export!$W56:$W10206,Planning!CX20,Export!$K56:$K10206,"Pending")</f>
        <v>3</v>
      </c>
      <c r="CY31" s="19">
        <f>SUMIFS(Export!$P56:$P10206,Export!$J56:$J10206,Planning!$A17,Export!$W56:$W10206,Planning!CY20,Export!$K56:$K10206,"Pending")</f>
        <v>0</v>
      </c>
      <c r="CZ31" s="19">
        <f>SUMIFS(Export!$P56:$P10206,Export!$J56:$J10206,Planning!$A17,Export!$W56:$W10206,Planning!CZ20,Export!$K56:$K10206,"Pending")</f>
        <v>2</v>
      </c>
      <c r="DA31" s="19">
        <f>SUMIFS(Export!$P56:$P10206,Export!$J56:$J10206,Planning!$A17,Export!$W56:$W10206,Planning!DA20,Export!$K56:$K10206,"Pending")</f>
        <v>14</v>
      </c>
      <c r="DB31" s="20">
        <f>SUMIFS(Export!$P56:$P10206,Export!$J56:$J10206,Planning!$A17,Export!$W56:$W10206,Planning!DB20,Export!$K56:$K10206,"Pending")</f>
        <v>2</v>
      </c>
      <c r="DC31" s="18">
        <f>SUMIFS(Export!$P56:$P10206,Export!$J56:$J10206,Planning!$A17,Export!$W56:$W10206,Planning!DC20,Export!$K56:$K10206,"Pending")</f>
        <v>29</v>
      </c>
      <c r="DD31" s="19">
        <f>SUMIFS(Export!$P56:$P10206,Export!$J56:$J10206,Planning!$A17,Export!$W56:$W10206,Planning!DD20,Export!$K56:$K10206,"Pending")</f>
        <v>0</v>
      </c>
      <c r="DE31" s="19">
        <f>SUMIFS(Export!$P56:$P10206,Export!$J56:$J10206,Planning!$A17,Export!$W56:$W10206,Planning!DE20,Export!$K56:$K10206,"Pending")</f>
        <v>30</v>
      </c>
      <c r="DF31" s="19">
        <f>SUMIFS(Export!$P56:$P10206,Export!$J56:$J10206,Planning!$A17,Export!$W56:$W10206,Planning!DF20,Export!$K56:$K10206,"Pending")</f>
        <v>8</v>
      </c>
      <c r="DG31" s="19">
        <f>SUMIFS(Export!$P56:$P10206,Export!$J56:$J10206,Planning!$A17,Export!$W56:$W10206,Planning!DG20,Export!$K56:$K10206,"Pending")</f>
        <v>1</v>
      </c>
      <c r="DH31" s="19">
        <f>SUMIFS(Export!$P56:$P10206,Export!$J56:$J10206,Planning!$A17,Export!$W56:$W10206,Planning!DH20,Export!$K56:$K10206,"Pending")</f>
        <v>32</v>
      </c>
      <c r="DI31" s="20">
        <f>SUMIFS(Export!$P56:$P10206,Export!$J56:$J10206,Planning!$A17,Export!$W56:$W10206,Planning!DI20,Export!$K56:$K10206,"Pending")</f>
        <v>9</v>
      </c>
      <c r="DJ31" s="18">
        <f>SUMIFS(Export!$P56:$P10206,Export!$J56:$J10206,Planning!$A17,Export!$W56:$W10206,Planning!DJ20,Export!$K56:$K10206,"Pending")</f>
        <v>4</v>
      </c>
      <c r="DK31" s="19">
        <f>SUMIFS(Export!$P56:$P10206,Export!$J56:$J10206,Planning!$A17,Export!$W56:$W10206,Planning!DK20,Export!$K56:$K10206,"Pending")</f>
        <v>0</v>
      </c>
      <c r="DL31" s="19">
        <f>SUMIFS(Export!$P56:$P10206,Export!$J56:$J10206,Planning!$A17,Export!$W56:$W10206,Planning!DL20,Export!$K56:$K10206,"Pending")</f>
        <v>1</v>
      </c>
      <c r="DM31" s="19">
        <f>SUMIFS(Export!$P56:$P10206,Export!$J56:$J10206,Planning!$A17,Export!$W56:$W10206,Planning!DM20,Export!$K56:$K10206,"Pending")</f>
        <v>13</v>
      </c>
      <c r="DN31" s="19">
        <f>SUMIFS(Export!$P56:$P10206,Export!$J56:$J10206,Planning!$A17,Export!$W56:$W10206,Planning!DN20,Export!$K56:$K10206,"Pending")</f>
        <v>2</v>
      </c>
      <c r="DO31" s="19">
        <f>SUMIFS(Export!$P56:$P10206,Export!$J56:$J10206,Planning!$A17,Export!$W56:$W10206,Planning!DO20,Export!$K56:$K10206,"Pending")</f>
        <v>15</v>
      </c>
      <c r="DP31" s="20">
        <f>SUMIFS(Export!$P56:$P10206,Export!$J56:$J10206,Planning!$A17,Export!$W56:$W10206,Planning!DP20,Export!$K56:$K10206,"Pending")</f>
        <v>17</v>
      </c>
      <c r="DQ31" s="18">
        <f>SUMIFS(Export!$P56:$P10206,Export!$J56:$J10206,Planning!$A17,Export!$W56:$W10206,Planning!DQ20,Export!$K56:$K10206,"Pending")</f>
        <v>0</v>
      </c>
      <c r="DR31" s="19">
        <f>SUMIFS(Export!$P56:$P10206,Export!$J56:$J10206,Planning!$A17,Export!$W56:$W10206,Planning!DR20,Export!$K56:$K10206,"Pending")</f>
        <v>16</v>
      </c>
      <c r="DS31" s="19">
        <f>SUMIFS(Export!$P56:$P10206,Export!$J56:$J10206,Planning!$A17,Export!$W56:$W10206,Planning!DS20,Export!$K56:$K10206,"Pending")</f>
        <v>0</v>
      </c>
      <c r="DT31" s="19">
        <f>SUMIFS(Export!$P56:$P10206,Export!$J56:$J10206,Planning!$A17,Export!$W56:$W10206,Planning!DT20,Export!$K56:$K10206,"Pending")</f>
        <v>0</v>
      </c>
      <c r="DU31" s="19">
        <f>SUMIFS(Export!$P56:$P10206,Export!$J56:$J10206,Planning!$A17,Export!$W56:$W10206,Planning!DU20,Export!$K56:$K10206,"Pending")</f>
        <v>0</v>
      </c>
      <c r="DV31" s="19">
        <f>SUMIFS(Export!$P56:$P10206,Export!$J56:$J10206,Planning!$A17,Export!$W56:$W10206,Planning!DV20,Export!$K56:$K10206,"Pending")</f>
        <v>0</v>
      </c>
      <c r="DW31" s="20">
        <f>SUMIFS(Export!$P56:$P10206,Export!$J56:$J10206,Planning!$A17,Export!$W56:$W10206,Planning!DW20,Export!$K56:$K10206,"Pending")</f>
        <v>1</v>
      </c>
    </row>
    <row r="33" spans="1:127" x14ac:dyDescent="0.25">
      <c r="A33" s="8" t="s">
        <v>23</v>
      </c>
      <c r="I33">
        <v>20</v>
      </c>
      <c r="P33" s="8">
        <v>25</v>
      </c>
      <c r="Q33" s="8">
        <v>25</v>
      </c>
      <c r="R33" s="8">
        <v>25</v>
      </c>
      <c r="S33" s="8">
        <v>25</v>
      </c>
      <c r="T33" s="8">
        <v>25</v>
      </c>
      <c r="W33">
        <v>25</v>
      </c>
      <c r="AD33" s="8">
        <v>30</v>
      </c>
      <c r="AE33" s="8">
        <v>30</v>
      </c>
      <c r="AF33" s="8">
        <v>30</v>
      </c>
      <c r="AG33" s="8">
        <v>30</v>
      </c>
      <c r="AH33" s="8">
        <v>30</v>
      </c>
    </row>
    <row r="34" spans="1:127" x14ac:dyDescent="0.25">
      <c r="B34" s="12" t="str">
        <f>IF(B42&gt;0,"Oui","Non")</f>
        <v>Non</v>
      </c>
      <c r="C34" s="6" t="str">
        <f t="shared" ref="C34:H34" si="192">IF(C42&gt;0,"Oui","Non")</f>
        <v>Non</v>
      </c>
      <c r="D34" s="6" t="str">
        <f t="shared" si="192"/>
        <v>Non</v>
      </c>
      <c r="E34" s="6" t="str">
        <f t="shared" si="192"/>
        <v>Non</v>
      </c>
      <c r="F34" s="6" t="str">
        <f t="shared" si="192"/>
        <v>Non</v>
      </c>
      <c r="G34" s="6" t="str">
        <f t="shared" si="192"/>
        <v>Non</v>
      </c>
      <c r="H34" s="9" t="str">
        <f t="shared" si="192"/>
        <v>Non</v>
      </c>
      <c r="I34" s="12" t="str">
        <f>IF(I42&gt;0,"Oui","Non")</f>
        <v>Non</v>
      </c>
      <c r="J34" s="6" t="str">
        <f t="shared" ref="J34:O34" si="193">IF(J42&gt;0,"Oui","Non")</f>
        <v>Non</v>
      </c>
      <c r="K34" s="6" t="str">
        <f t="shared" si="193"/>
        <v>Non</v>
      </c>
      <c r="L34" s="6" t="str">
        <f t="shared" si="193"/>
        <v>Non</v>
      </c>
      <c r="M34" s="6" t="str">
        <f t="shared" si="193"/>
        <v>Non</v>
      </c>
      <c r="N34" s="6" t="str">
        <f t="shared" si="193"/>
        <v>Non</v>
      </c>
      <c r="O34" s="9" t="str">
        <f t="shared" si="193"/>
        <v>Non</v>
      </c>
      <c r="P34" s="12" t="str">
        <f>IF(P42&gt;0,"Oui","Non")</f>
        <v>Non</v>
      </c>
      <c r="Q34" s="6" t="str">
        <f t="shared" ref="Q34:V34" si="194">IF(Q42&gt;0,"Oui","Non")</f>
        <v>Non</v>
      </c>
      <c r="R34" s="6" t="str">
        <f t="shared" si="194"/>
        <v>Non</v>
      </c>
      <c r="S34" s="6" t="str">
        <f t="shared" si="194"/>
        <v>Non</v>
      </c>
      <c r="T34" s="6" t="str">
        <f t="shared" si="194"/>
        <v>Non</v>
      </c>
      <c r="U34" s="6" t="str">
        <f t="shared" si="194"/>
        <v>Non</v>
      </c>
      <c r="V34" s="9" t="str">
        <f t="shared" si="194"/>
        <v>Non</v>
      </c>
      <c r="W34" s="12" t="str">
        <f>IF(W42&gt;0,"Oui","Non")</f>
        <v>Non</v>
      </c>
      <c r="X34" s="6" t="str">
        <f t="shared" ref="X34:AC34" si="195">IF(X42&gt;0,"Oui","Non")</f>
        <v>Non</v>
      </c>
      <c r="Y34" s="6" t="str">
        <f t="shared" si="195"/>
        <v>Non</v>
      </c>
      <c r="Z34" s="6" t="str">
        <f t="shared" si="195"/>
        <v>Non</v>
      </c>
      <c r="AA34" s="6" t="str">
        <f t="shared" si="195"/>
        <v>Non</v>
      </c>
      <c r="AB34" s="6" t="str">
        <f t="shared" si="195"/>
        <v>Non</v>
      </c>
      <c r="AC34" s="9" t="str">
        <f t="shared" si="195"/>
        <v>Non</v>
      </c>
      <c r="AD34" s="12" t="str">
        <f>IF(AD42&gt;0,"Oui","Non")</f>
        <v>Non</v>
      </c>
      <c r="AE34" s="6" t="str">
        <f t="shared" ref="AE34:AJ34" si="196">IF(AE42&gt;0,"Oui","Non")</f>
        <v>Non</v>
      </c>
      <c r="AF34" s="6" t="str">
        <f t="shared" si="196"/>
        <v>Non</v>
      </c>
      <c r="AG34" s="6" t="str">
        <f t="shared" si="196"/>
        <v>Non</v>
      </c>
      <c r="AH34" s="6" t="str">
        <f t="shared" si="196"/>
        <v>Oui</v>
      </c>
      <c r="AI34" s="6" t="str">
        <f t="shared" si="196"/>
        <v>Non</v>
      </c>
      <c r="AJ34" s="9" t="str">
        <f t="shared" si="196"/>
        <v>Non</v>
      </c>
      <c r="AK34" s="12" t="str">
        <f>IF(AK42&gt;0,"Oui","Non")</f>
        <v>Oui</v>
      </c>
      <c r="AL34" s="6" t="str">
        <f t="shared" ref="AL34:AQ34" si="197">IF(AL42&gt;0,"Oui","Non")</f>
        <v>Oui</v>
      </c>
      <c r="AM34" s="6" t="str">
        <f t="shared" si="197"/>
        <v>Oui</v>
      </c>
      <c r="AN34" s="6" t="str">
        <f t="shared" si="197"/>
        <v>Oui</v>
      </c>
      <c r="AO34" s="6" t="str">
        <f t="shared" si="197"/>
        <v>Oui</v>
      </c>
      <c r="AP34" s="6" t="str">
        <f t="shared" si="197"/>
        <v>Non</v>
      </c>
      <c r="AQ34" s="9" t="str">
        <f t="shared" si="197"/>
        <v>Non</v>
      </c>
      <c r="AR34" s="12" t="str">
        <f>IF(AR42&gt;0,"Oui","Non")</f>
        <v>Oui</v>
      </c>
      <c r="AS34" s="6" t="str">
        <f t="shared" ref="AS34:AX34" si="198">IF(AS42&gt;0,"Oui","Non")</f>
        <v>Oui</v>
      </c>
      <c r="AT34" s="6" t="str">
        <f t="shared" si="198"/>
        <v>Oui</v>
      </c>
      <c r="AU34" s="6" t="str">
        <f t="shared" si="198"/>
        <v>Oui</v>
      </c>
      <c r="AV34" s="6" t="str">
        <f t="shared" si="198"/>
        <v>Oui</v>
      </c>
      <c r="AW34" s="6" t="str">
        <f t="shared" si="198"/>
        <v>Non</v>
      </c>
      <c r="AX34" s="9" t="str">
        <f t="shared" si="198"/>
        <v>Non</v>
      </c>
      <c r="AY34" s="12" t="str">
        <f>IF(AY42&gt;0,"Oui","Non")</f>
        <v>Oui</v>
      </c>
      <c r="AZ34" s="6" t="str">
        <f t="shared" ref="AZ34:BE34" si="199">IF(AZ42&gt;0,"Oui","Non")</f>
        <v>Oui</v>
      </c>
      <c r="BA34" s="6" t="str">
        <f t="shared" si="199"/>
        <v>Oui</v>
      </c>
      <c r="BB34" s="6" t="str">
        <f t="shared" si="199"/>
        <v>Oui</v>
      </c>
      <c r="BC34" s="6" t="str">
        <f t="shared" si="199"/>
        <v>Oui</v>
      </c>
      <c r="BD34" s="6" t="str">
        <f t="shared" si="199"/>
        <v>Non</v>
      </c>
      <c r="BE34" s="9" t="str">
        <f t="shared" si="199"/>
        <v>Non</v>
      </c>
      <c r="BF34" s="12" t="str">
        <f>IF(BF42&gt;0,"Oui","Non")</f>
        <v>Oui</v>
      </c>
      <c r="BG34" s="6" t="str">
        <f t="shared" ref="BG34:BL34" si="200">IF(BG42&gt;0,"Oui","Non")</f>
        <v>Oui</v>
      </c>
      <c r="BH34" s="6" t="str">
        <f t="shared" si="200"/>
        <v>Oui</v>
      </c>
      <c r="BI34" s="6" t="str">
        <f t="shared" si="200"/>
        <v>Oui</v>
      </c>
      <c r="BJ34" s="6" t="str">
        <f t="shared" si="200"/>
        <v>Oui</v>
      </c>
      <c r="BK34" s="6" t="str">
        <f t="shared" si="200"/>
        <v>Non</v>
      </c>
      <c r="BL34" s="9" t="str">
        <f t="shared" si="200"/>
        <v>Non</v>
      </c>
      <c r="BM34" s="12" t="str">
        <f>IF(BM42&gt;0,"Oui","Non")</f>
        <v>Oui</v>
      </c>
      <c r="BN34" s="6" t="str">
        <f t="shared" ref="BN34:BS34" si="201">IF(BN42&gt;0,"Oui","Non")</f>
        <v>Oui</v>
      </c>
      <c r="BO34" s="6" t="str">
        <f t="shared" si="201"/>
        <v>Oui</v>
      </c>
      <c r="BP34" s="6" t="str">
        <f t="shared" si="201"/>
        <v>Oui</v>
      </c>
      <c r="BQ34" s="6" t="str">
        <f t="shared" si="201"/>
        <v>Oui</v>
      </c>
      <c r="BR34" s="6" t="str">
        <f t="shared" si="201"/>
        <v>Non</v>
      </c>
      <c r="BS34" s="9" t="str">
        <f t="shared" si="201"/>
        <v>Non</v>
      </c>
      <c r="BT34" s="12" t="str">
        <f>IF(BT42&gt;0,"Oui","Non")</f>
        <v>Oui</v>
      </c>
      <c r="BU34" s="6" t="str">
        <f t="shared" ref="BU34:BZ34" si="202">IF(BU42&gt;0,"Oui","Non")</f>
        <v>Oui</v>
      </c>
      <c r="BV34" s="6" t="str">
        <f t="shared" si="202"/>
        <v>Oui</v>
      </c>
      <c r="BW34" s="6" t="str">
        <f t="shared" si="202"/>
        <v>Oui</v>
      </c>
      <c r="BX34" s="6" t="str">
        <f t="shared" si="202"/>
        <v>Oui</v>
      </c>
      <c r="BY34" s="6" t="str">
        <f t="shared" si="202"/>
        <v>Non</v>
      </c>
      <c r="BZ34" s="9" t="str">
        <f t="shared" si="202"/>
        <v>Non</v>
      </c>
      <c r="CA34" s="12" t="str">
        <f>IF(CA42&gt;0,"Oui","Non")</f>
        <v>Oui</v>
      </c>
      <c r="CB34" s="6" t="str">
        <f t="shared" ref="CB34:CG34" si="203">IF(CB42&gt;0,"Oui","Non")</f>
        <v>Oui</v>
      </c>
      <c r="CC34" s="6" t="str">
        <f t="shared" si="203"/>
        <v>Oui</v>
      </c>
      <c r="CD34" s="6" t="str">
        <f t="shared" si="203"/>
        <v>Oui</v>
      </c>
      <c r="CE34" s="6" t="str">
        <f t="shared" si="203"/>
        <v>Oui</v>
      </c>
      <c r="CF34" s="6" t="str">
        <f t="shared" si="203"/>
        <v>Non</v>
      </c>
      <c r="CG34" s="9" t="str">
        <f t="shared" si="203"/>
        <v>Non</v>
      </c>
      <c r="CH34" s="12" t="str">
        <f>IF(CH42&gt;0,"Oui","Non")</f>
        <v>Oui</v>
      </c>
      <c r="CI34" s="6" t="str">
        <f t="shared" ref="CI34:CN34" si="204">IF(CI42&gt;0,"Oui","Non")</f>
        <v>Oui</v>
      </c>
      <c r="CJ34" s="6" t="str">
        <f t="shared" si="204"/>
        <v>Oui</v>
      </c>
      <c r="CK34" s="6" t="str">
        <f t="shared" si="204"/>
        <v>Oui</v>
      </c>
      <c r="CL34" s="6" t="str">
        <f t="shared" si="204"/>
        <v>Oui</v>
      </c>
      <c r="CM34" s="6" t="str">
        <f t="shared" si="204"/>
        <v>Non</v>
      </c>
      <c r="CN34" s="9" t="str">
        <f t="shared" si="204"/>
        <v>Non</v>
      </c>
      <c r="CO34" s="12" t="str">
        <f>IF(CO42&gt;0,"Oui","Non")</f>
        <v>Oui</v>
      </c>
      <c r="CP34" s="6" t="str">
        <f t="shared" ref="CP34:CU34" si="205">IF(CP42&gt;0,"Oui","Non")</f>
        <v>Oui</v>
      </c>
      <c r="CQ34" s="6" t="str">
        <f t="shared" si="205"/>
        <v>Oui</v>
      </c>
      <c r="CR34" s="6" t="str">
        <f t="shared" si="205"/>
        <v>Oui</v>
      </c>
      <c r="CS34" s="6" t="str">
        <f t="shared" si="205"/>
        <v>Oui</v>
      </c>
      <c r="CT34" s="6" t="str">
        <f t="shared" si="205"/>
        <v>Non</v>
      </c>
      <c r="CU34" s="9" t="str">
        <f t="shared" si="205"/>
        <v>Non</v>
      </c>
      <c r="CV34" s="12" t="str">
        <f>IF(CV42&gt;0,"Oui","Non")</f>
        <v>Oui</v>
      </c>
      <c r="CW34" s="6" t="str">
        <f t="shared" ref="CW34:DB34" si="206">IF(CW42&gt;0,"Oui","Non")</f>
        <v>Oui</v>
      </c>
      <c r="CX34" s="6" t="str">
        <f t="shared" si="206"/>
        <v>Oui</v>
      </c>
      <c r="CY34" s="6" t="str">
        <f t="shared" si="206"/>
        <v>Oui</v>
      </c>
      <c r="CZ34" s="6" t="str">
        <f t="shared" si="206"/>
        <v>Oui</v>
      </c>
      <c r="DA34" s="6" t="str">
        <f t="shared" si="206"/>
        <v>Non</v>
      </c>
      <c r="DB34" s="9" t="str">
        <f t="shared" si="206"/>
        <v>Non</v>
      </c>
      <c r="DC34" s="12" t="str">
        <f>IF(DC42&gt;0,"Oui","Non")</f>
        <v>Oui</v>
      </c>
      <c r="DD34" s="6" t="str">
        <f t="shared" ref="DD34:DI34" si="207">IF(DD42&gt;0,"Oui","Non")</f>
        <v>Oui</v>
      </c>
      <c r="DE34" s="6" t="str">
        <f t="shared" si="207"/>
        <v>Oui</v>
      </c>
      <c r="DF34" s="6" t="str">
        <f t="shared" si="207"/>
        <v>Oui</v>
      </c>
      <c r="DG34" s="6" t="str">
        <f t="shared" si="207"/>
        <v>Oui</v>
      </c>
      <c r="DH34" s="6" t="str">
        <f t="shared" si="207"/>
        <v>Non</v>
      </c>
      <c r="DI34" s="9" t="str">
        <f t="shared" si="207"/>
        <v>Non</v>
      </c>
      <c r="DJ34" s="12" t="str">
        <f>IF(DJ42&gt;0,"Oui","Non")</f>
        <v>Oui</v>
      </c>
      <c r="DK34" s="6" t="str">
        <f t="shared" ref="DK34:DP34" si="208">IF(DK42&gt;0,"Oui","Non")</f>
        <v>Oui</v>
      </c>
      <c r="DL34" s="6" t="str">
        <f t="shared" si="208"/>
        <v>Oui</v>
      </c>
      <c r="DM34" s="6" t="str">
        <f t="shared" si="208"/>
        <v>Oui</v>
      </c>
      <c r="DN34" s="6" t="str">
        <f t="shared" si="208"/>
        <v>Oui</v>
      </c>
      <c r="DO34" s="6" t="str">
        <f t="shared" si="208"/>
        <v>Non</v>
      </c>
      <c r="DP34" s="9" t="str">
        <f t="shared" si="208"/>
        <v>Non</v>
      </c>
      <c r="DQ34" s="12" t="str">
        <f>IF(DQ42&gt;0,"Oui","Non")</f>
        <v>Oui</v>
      </c>
      <c r="DR34" s="6" t="str">
        <f t="shared" ref="DR34:DW34" si="209">IF(DR42&gt;0,"Oui","Non")</f>
        <v>Oui</v>
      </c>
      <c r="DS34" s="6" t="str">
        <f t="shared" si="209"/>
        <v>Oui</v>
      </c>
      <c r="DT34" s="6" t="str">
        <f t="shared" si="209"/>
        <v>Oui</v>
      </c>
      <c r="DU34" s="6" t="str">
        <f t="shared" si="209"/>
        <v>Oui</v>
      </c>
      <c r="DV34" s="6" t="str">
        <f t="shared" si="209"/>
        <v>Non</v>
      </c>
      <c r="DW34" s="9" t="str">
        <f t="shared" si="209"/>
        <v>Non</v>
      </c>
    </row>
    <row r="35" spans="1:127" x14ac:dyDescent="0.25">
      <c r="B35" s="23" t="s">
        <v>132</v>
      </c>
      <c r="C35" s="24" t="s">
        <v>133</v>
      </c>
      <c r="D35" s="24" t="s">
        <v>134</v>
      </c>
      <c r="E35" s="24" t="s">
        <v>135</v>
      </c>
      <c r="F35" s="24" t="s">
        <v>136</v>
      </c>
      <c r="G35" s="27" t="s">
        <v>142</v>
      </c>
      <c r="H35" s="28" t="s">
        <v>143</v>
      </c>
      <c r="I35" s="23" t="s">
        <v>132</v>
      </c>
      <c r="J35" s="24" t="s">
        <v>133</v>
      </c>
      <c r="K35" s="24" t="s">
        <v>134</v>
      </c>
      <c r="L35" s="24" t="s">
        <v>135</v>
      </c>
      <c r="M35" s="24" t="s">
        <v>136</v>
      </c>
      <c r="N35" s="27" t="s">
        <v>142</v>
      </c>
      <c r="O35" s="28" t="s">
        <v>143</v>
      </c>
      <c r="P35" s="23" t="s">
        <v>132</v>
      </c>
      <c r="Q35" s="24" t="s">
        <v>133</v>
      </c>
      <c r="R35" s="24" t="s">
        <v>134</v>
      </c>
      <c r="S35" s="24" t="s">
        <v>135</v>
      </c>
      <c r="T35" s="24" t="s">
        <v>136</v>
      </c>
      <c r="U35" s="27" t="s">
        <v>142</v>
      </c>
      <c r="V35" s="28" t="s">
        <v>143</v>
      </c>
      <c r="W35" s="23" t="s">
        <v>132</v>
      </c>
      <c r="X35" s="24" t="s">
        <v>133</v>
      </c>
      <c r="Y35" s="24" t="s">
        <v>134</v>
      </c>
      <c r="Z35" s="24" t="s">
        <v>135</v>
      </c>
      <c r="AA35" s="24" t="s">
        <v>136</v>
      </c>
      <c r="AB35" s="27" t="s">
        <v>142</v>
      </c>
      <c r="AC35" s="28" t="s">
        <v>143</v>
      </c>
      <c r="AD35" s="23" t="s">
        <v>132</v>
      </c>
      <c r="AE35" s="24" t="s">
        <v>133</v>
      </c>
      <c r="AF35" s="24" t="s">
        <v>134</v>
      </c>
      <c r="AG35" s="24" t="s">
        <v>135</v>
      </c>
      <c r="AH35" s="24" t="s">
        <v>136</v>
      </c>
      <c r="AI35" s="27" t="s">
        <v>142</v>
      </c>
      <c r="AJ35" s="28" t="s">
        <v>143</v>
      </c>
      <c r="AK35" s="23" t="s">
        <v>132</v>
      </c>
      <c r="AL35" s="24" t="s">
        <v>133</v>
      </c>
      <c r="AM35" s="24" t="s">
        <v>134</v>
      </c>
      <c r="AN35" s="24" t="s">
        <v>135</v>
      </c>
      <c r="AO35" s="24" t="s">
        <v>136</v>
      </c>
      <c r="AP35" s="27" t="s">
        <v>142</v>
      </c>
      <c r="AQ35" s="28" t="s">
        <v>143</v>
      </c>
      <c r="AR35" s="23" t="s">
        <v>132</v>
      </c>
      <c r="AS35" s="24" t="s">
        <v>133</v>
      </c>
      <c r="AT35" s="24" t="s">
        <v>134</v>
      </c>
      <c r="AU35" s="24" t="s">
        <v>135</v>
      </c>
      <c r="AV35" s="24" t="s">
        <v>136</v>
      </c>
      <c r="AW35" s="27" t="s">
        <v>142</v>
      </c>
      <c r="AX35" s="28" t="s">
        <v>143</v>
      </c>
      <c r="AY35" s="23" t="s">
        <v>132</v>
      </c>
      <c r="AZ35" s="24" t="s">
        <v>133</v>
      </c>
      <c r="BA35" s="24" t="s">
        <v>134</v>
      </c>
      <c r="BB35" s="24" t="s">
        <v>135</v>
      </c>
      <c r="BC35" s="24" t="s">
        <v>136</v>
      </c>
      <c r="BD35" s="27" t="s">
        <v>142</v>
      </c>
      <c r="BE35" s="28" t="s">
        <v>143</v>
      </c>
      <c r="BF35" s="23" t="s">
        <v>132</v>
      </c>
      <c r="BG35" s="24" t="s">
        <v>133</v>
      </c>
      <c r="BH35" s="24" t="s">
        <v>134</v>
      </c>
      <c r="BI35" s="24" t="s">
        <v>135</v>
      </c>
      <c r="BJ35" s="24" t="s">
        <v>136</v>
      </c>
      <c r="BK35" s="27" t="s">
        <v>142</v>
      </c>
      <c r="BL35" s="28" t="s">
        <v>143</v>
      </c>
      <c r="BM35" s="23" t="s">
        <v>132</v>
      </c>
      <c r="BN35" s="24" t="s">
        <v>133</v>
      </c>
      <c r="BO35" s="24" t="s">
        <v>134</v>
      </c>
      <c r="BP35" s="24" t="s">
        <v>135</v>
      </c>
      <c r="BQ35" s="24" t="s">
        <v>136</v>
      </c>
      <c r="BR35" s="27" t="s">
        <v>142</v>
      </c>
      <c r="BS35" s="28" t="s">
        <v>143</v>
      </c>
      <c r="BT35" s="23" t="s">
        <v>132</v>
      </c>
      <c r="BU35" s="24" t="s">
        <v>133</v>
      </c>
      <c r="BV35" s="24" t="s">
        <v>134</v>
      </c>
      <c r="BW35" s="24" t="s">
        <v>135</v>
      </c>
      <c r="BX35" s="24" t="s">
        <v>136</v>
      </c>
      <c r="BY35" s="27" t="s">
        <v>142</v>
      </c>
      <c r="BZ35" s="28" t="s">
        <v>143</v>
      </c>
      <c r="CA35" s="23" t="s">
        <v>132</v>
      </c>
      <c r="CB35" s="24" t="s">
        <v>133</v>
      </c>
      <c r="CC35" s="24" t="s">
        <v>134</v>
      </c>
      <c r="CD35" s="24" t="s">
        <v>135</v>
      </c>
      <c r="CE35" s="24" t="s">
        <v>136</v>
      </c>
      <c r="CF35" s="27" t="s">
        <v>142</v>
      </c>
      <c r="CG35" s="28" t="s">
        <v>143</v>
      </c>
      <c r="CH35" s="23" t="s">
        <v>132</v>
      </c>
      <c r="CI35" s="24" t="s">
        <v>133</v>
      </c>
      <c r="CJ35" s="24" t="s">
        <v>134</v>
      </c>
      <c r="CK35" s="24" t="s">
        <v>135</v>
      </c>
      <c r="CL35" s="24" t="s">
        <v>136</v>
      </c>
      <c r="CM35" s="27" t="s">
        <v>142</v>
      </c>
      <c r="CN35" s="28" t="s">
        <v>143</v>
      </c>
      <c r="CO35" s="23" t="s">
        <v>132</v>
      </c>
      <c r="CP35" s="24" t="s">
        <v>133</v>
      </c>
      <c r="CQ35" s="24" t="s">
        <v>134</v>
      </c>
      <c r="CR35" s="24" t="s">
        <v>135</v>
      </c>
      <c r="CS35" s="24" t="s">
        <v>136</v>
      </c>
      <c r="CT35" s="27" t="s">
        <v>142</v>
      </c>
      <c r="CU35" s="28" t="s">
        <v>143</v>
      </c>
      <c r="CV35" s="23" t="s">
        <v>132</v>
      </c>
      <c r="CW35" s="24" t="s">
        <v>133</v>
      </c>
      <c r="CX35" s="24" t="s">
        <v>134</v>
      </c>
      <c r="CY35" s="24" t="s">
        <v>135</v>
      </c>
      <c r="CZ35" s="24" t="s">
        <v>136</v>
      </c>
      <c r="DA35" s="27" t="s">
        <v>142</v>
      </c>
      <c r="DB35" s="28" t="s">
        <v>143</v>
      </c>
      <c r="DC35" s="23" t="s">
        <v>132</v>
      </c>
      <c r="DD35" s="24" t="s">
        <v>133</v>
      </c>
      <c r="DE35" s="24" t="s">
        <v>134</v>
      </c>
      <c r="DF35" s="24" t="s">
        <v>135</v>
      </c>
      <c r="DG35" s="24" t="s">
        <v>136</v>
      </c>
      <c r="DH35" s="27" t="s">
        <v>142</v>
      </c>
      <c r="DI35" s="28" t="s">
        <v>143</v>
      </c>
      <c r="DJ35" s="23" t="s">
        <v>132</v>
      </c>
      <c r="DK35" s="24" t="s">
        <v>133</v>
      </c>
      <c r="DL35" s="24" t="s">
        <v>134</v>
      </c>
      <c r="DM35" s="24" t="s">
        <v>135</v>
      </c>
      <c r="DN35" s="24" t="s">
        <v>136</v>
      </c>
      <c r="DO35" s="27" t="s">
        <v>142</v>
      </c>
      <c r="DP35" s="28" t="s">
        <v>143</v>
      </c>
      <c r="DQ35" s="23" t="s">
        <v>132</v>
      </c>
      <c r="DR35" s="24" t="s">
        <v>133</v>
      </c>
      <c r="DS35" s="24" t="s">
        <v>134</v>
      </c>
      <c r="DT35" s="24" t="s">
        <v>135</v>
      </c>
      <c r="DU35" s="24" t="s">
        <v>136</v>
      </c>
      <c r="DV35" s="27" t="s">
        <v>142</v>
      </c>
      <c r="DW35" s="28" t="s">
        <v>143</v>
      </c>
    </row>
    <row r="36" spans="1:127" x14ac:dyDescent="0.25">
      <c r="B36" s="25">
        <v>44795</v>
      </c>
      <c r="C36" s="26">
        <f>B36+1</f>
        <v>44796</v>
      </c>
      <c r="D36" s="26">
        <f t="shared" ref="D36:H36" si="210">C36+1</f>
        <v>44797</v>
      </c>
      <c r="E36" s="26">
        <f t="shared" si="210"/>
        <v>44798</v>
      </c>
      <c r="F36" s="26">
        <f t="shared" si="210"/>
        <v>44799</v>
      </c>
      <c r="G36" s="29">
        <f t="shared" si="210"/>
        <v>44800</v>
      </c>
      <c r="H36" s="30">
        <f t="shared" si="210"/>
        <v>44801</v>
      </c>
      <c r="I36" s="25">
        <f>B36+7</f>
        <v>44802</v>
      </c>
      <c r="J36" s="26">
        <f>I36+1</f>
        <v>44803</v>
      </c>
      <c r="K36" s="26">
        <f t="shared" ref="K36:O36" si="211">J36+1</f>
        <v>44804</v>
      </c>
      <c r="L36" s="26">
        <f t="shared" si="211"/>
        <v>44805</v>
      </c>
      <c r="M36" s="26">
        <f t="shared" si="211"/>
        <v>44806</v>
      </c>
      <c r="N36" s="29">
        <f t="shared" si="211"/>
        <v>44807</v>
      </c>
      <c r="O36" s="30">
        <f t="shared" si="211"/>
        <v>44808</v>
      </c>
      <c r="P36" s="25">
        <f>I36+7</f>
        <v>44809</v>
      </c>
      <c r="Q36" s="26">
        <f>P36+1</f>
        <v>44810</v>
      </c>
      <c r="R36" s="26">
        <f t="shared" ref="R36:V36" si="212">Q36+1</f>
        <v>44811</v>
      </c>
      <c r="S36" s="26">
        <f t="shared" si="212"/>
        <v>44812</v>
      </c>
      <c r="T36" s="26">
        <f t="shared" si="212"/>
        <v>44813</v>
      </c>
      <c r="U36" s="29">
        <f t="shared" si="212"/>
        <v>44814</v>
      </c>
      <c r="V36" s="30">
        <f t="shared" si="212"/>
        <v>44815</v>
      </c>
      <c r="W36" s="25">
        <f>P36+7</f>
        <v>44816</v>
      </c>
      <c r="X36" s="26">
        <f>W36+1</f>
        <v>44817</v>
      </c>
      <c r="Y36" s="26">
        <f t="shared" ref="Y36:AC36" si="213">X36+1</f>
        <v>44818</v>
      </c>
      <c r="Z36" s="26">
        <f t="shared" si="213"/>
        <v>44819</v>
      </c>
      <c r="AA36" s="26">
        <f t="shared" si="213"/>
        <v>44820</v>
      </c>
      <c r="AB36" s="29">
        <f t="shared" si="213"/>
        <v>44821</v>
      </c>
      <c r="AC36" s="30">
        <f t="shared" si="213"/>
        <v>44822</v>
      </c>
      <c r="AD36" s="25">
        <f>W36+7</f>
        <v>44823</v>
      </c>
      <c r="AE36" s="26">
        <f>AD36+1</f>
        <v>44824</v>
      </c>
      <c r="AF36" s="26">
        <f t="shared" ref="AF36:AJ36" si="214">AE36+1</f>
        <v>44825</v>
      </c>
      <c r="AG36" s="26">
        <f t="shared" si="214"/>
        <v>44826</v>
      </c>
      <c r="AH36" s="26">
        <f t="shared" si="214"/>
        <v>44827</v>
      </c>
      <c r="AI36" s="29">
        <f t="shared" si="214"/>
        <v>44828</v>
      </c>
      <c r="AJ36" s="30">
        <f t="shared" si="214"/>
        <v>44829</v>
      </c>
      <c r="AK36" s="25">
        <f>AD36+7</f>
        <v>44830</v>
      </c>
      <c r="AL36" s="26">
        <f>AK36+1</f>
        <v>44831</v>
      </c>
      <c r="AM36" s="26">
        <f t="shared" ref="AM36:AQ36" si="215">AL36+1</f>
        <v>44832</v>
      </c>
      <c r="AN36" s="26">
        <f t="shared" si="215"/>
        <v>44833</v>
      </c>
      <c r="AO36" s="26">
        <f t="shared" si="215"/>
        <v>44834</v>
      </c>
      <c r="AP36" s="29">
        <f t="shared" si="215"/>
        <v>44835</v>
      </c>
      <c r="AQ36" s="30">
        <f t="shared" si="215"/>
        <v>44836</v>
      </c>
      <c r="AR36" s="25">
        <f>AK36+7</f>
        <v>44837</v>
      </c>
      <c r="AS36" s="26">
        <f>AR36+1</f>
        <v>44838</v>
      </c>
      <c r="AT36" s="26">
        <f t="shared" ref="AT36:AX36" si="216">AS36+1</f>
        <v>44839</v>
      </c>
      <c r="AU36" s="26">
        <f t="shared" si="216"/>
        <v>44840</v>
      </c>
      <c r="AV36" s="26">
        <f t="shared" si="216"/>
        <v>44841</v>
      </c>
      <c r="AW36" s="29">
        <f t="shared" si="216"/>
        <v>44842</v>
      </c>
      <c r="AX36" s="30">
        <f t="shared" si="216"/>
        <v>44843</v>
      </c>
      <c r="AY36" s="25">
        <f>AR36+7</f>
        <v>44844</v>
      </c>
      <c r="AZ36" s="26">
        <f>AY36+1</f>
        <v>44845</v>
      </c>
      <c r="BA36" s="26">
        <f t="shared" ref="BA36:BE36" si="217">AZ36+1</f>
        <v>44846</v>
      </c>
      <c r="BB36" s="26">
        <f t="shared" si="217"/>
        <v>44847</v>
      </c>
      <c r="BC36" s="26">
        <f t="shared" si="217"/>
        <v>44848</v>
      </c>
      <c r="BD36" s="29">
        <f t="shared" si="217"/>
        <v>44849</v>
      </c>
      <c r="BE36" s="30">
        <f t="shared" si="217"/>
        <v>44850</v>
      </c>
      <c r="BF36" s="25">
        <f>AY36+7</f>
        <v>44851</v>
      </c>
      <c r="BG36" s="26">
        <f>BF36+1</f>
        <v>44852</v>
      </c>
      <c r="BH36" s="26">
        <f t="shared" ref="BH36:BL36" si="218">BG36+1</f>
        <v>44853</v>
      </c>
      <c r="BI36" s="26">
        <f t="shared" si="218"/>
        <v>44854</v>
      </c>
      <c r="BJ36" s="26">
        <f t="shared" si="218"/>
        <v>44855</v>
      </c>
      <c r="BK36" s="29">
        <f t="shared" si="218"/>
        <v>44856</v>
      </c>
      <c r="BL36" s="30">
        <f t="shared" si="218"/>
        <v>44857</v>
      </c>
      <c r="BM36" s="25">
        <f>BF36+7</f>
        <v>44858</v>
      </c>
      <c r="BN36" s="26">
        <f>BM36+1</f>
        <v>44859</v>
      </c>
      <c r="BO36" s="26">
        <f t="shared" ref="BO36:BS36" si="219">BN36+1</f>
        <v>44860</v>
      </c>
      <c r="BP36" s="26">
        <f t="shared" si="219"/>
        <v>44861</v>
      </c>
      <c r="BQ36" s="26">
        <f t="shared" si="219"/>
        <v>44862</v>
      </c>
      <c r="BR36" s="29">
        <f t="shared" si="219"/>
        <v>44863</v>
      </c>
      <c r="BS36" s="30">
        <f t="shared" si="219"/>
        <v>44864</v>
      </c>
      <c r="BT36" s="25">
        <f>BM36+7</f>
        <v>44865</v>
      </c>
      <c r="BU36" s="26">
        <f>BT36+1</f>
        <v>44866</v>
      </c>
      <c r="BV36" s="26">
        <f t="shared" ref="BV36:BZ36" si="220">BU36+1</f>
        <v>44867</v>
      </c>
      <c r="BW36" s="26">
        <f t="shared" si="220"/>
        <v>44868</v>
      </c>
      <c r="BX36" s="26">
        <f t="shared" si="220"/>
        <v>44869</v>
      </c>
      <c r="BY36" s="29">
        <f t="shared" si="220"/>
        <v>44870</v>
      </c>
      <c r="BZ36" s="30">
        <f t="shared" si="220"/>
        <v>44871</v>
      </c>
      <c r="CA36" s="25">
        <f>BT36+7</f>
        <v>44872</v>
      </c>
      <c r="CB36" s="26">
        <f>CA36+1</f>
        <v>44873</v>
      </c>
      <c r="CC36" s="26">
        <f t="shared" ref="CC36:CG36" si="221">CB36+1</f>
        <v>44874</v>
      </c>
      <c r="CD36" s="26">
        <f t="shared" si="221"/>
        <v>44875</v>
      </c>
      <c r="CE36" s="26">
        <f t="shared" si="221"/>
        <v>44876</v>
      </c>
      <c r="CF36" s="29">
        <f t="shared" si="221"/>
        <v>44877</v>
      </c>
      <c r="CG36" s="30">
        <f t="shared" si="221"/>
        <v>44878</v>
      </c>
      <c r="CH36" s="25">
        <f>CA36+7</f>
        <v>44879</v>
      </c>
      <c r="CI36" s="26">
        <f>CH36+1</f>
        <v>44880</v>
      </c>
      <c r="CJ36" s="26">
        <f t="shared" ref="CJ36:CN36" si="222">CI36+1</f>
        <v>44881</v>
      </c>
      <c r="CK36" s="26">
        <f t="shared" si="222"/>
        <v>44882</v>
      </c>
      <c r="CL36" s="26">
        <f t="shared" si="222"/>
        <v>44883</v>
      </c>
      <c r="CM36" s="29">
        <f t="shared" si="222"/>
        <v>44884</v>
      </c>
      <c r="CN36" s="30">
        <f t="shared" si="222"/>
        <v>44885</v>
      </c>
      <c r="CO36" s="25">
        <f>CH36+7</f>
        <v>44886</v>
      </c>
      <c r="CP36" s="26">
        <f>CO36+1</f>
        <v>44887</v>
      </c>
      <c r="CQ36" s="26">
        <f t="shared" ref="CQ36:CU36" si="223">CP36+1</f>
        <v>44888</v>
      </c>
      <c r="CR36" s="26">
        <f t="shared" si="223"/>
        <v>44889</v>
      </c>
      <c r="CS36" s="26">
        <f t="shared" si="223"/>
        <v>44890</v>
      </c>
      <c r="CT36" s="29">
        <f t="shared" si="223"/>
        <v>44891</v>
      </c>
      <c r="CU36" s="30">
        <f t="shared" si="223"/>
        <v>44892</v>
      </c>
      <c r="CV36" s="25">
        <f>CO36+7</f>
        <v>44893</v>
      </c>
      <c r="CW36" s="26">
        <f>CV36+1</f>
        <v>44894</v>
      </c>
      <c r="CX36" s="26">
        <f t="shared" ref="CX36:DB36" si="224">CW36+1</f>
        <v>44895</v>
      </c>
      <c r="CY36" s="26">
        <f t="shared" si="224"/>
        <v>44896</v>
      </c>
      <c r="CZ36" s="26">
        <f t="shared" si="224"/>
        <v>44897</v>
      </c>
      <c r="DA36" s="29">
        <f t="shared" si="224"/>
        <v>44898</v>
      </c>
      <c r="DB36" s="30">
        <f t="shared" si="224"/>
        <v>44899</v>
      </c>
      <c r="DC36" s="25">
        <f>CV36+7</f>
        <v>44900</v>
      </c>
      <c r="DD36" s="26">
        <f>DC36+1</f>
        <v>44901</v>
      </c>
      <c r="DE36" s="26">
        <f t="shared" ref="DE36:DI36" si="225">DD36+1</f>
        <v>44902</v>
      </c>
      <c r="DF36" s="26">
        <f t="shared" si="225"/>
        <v>44903</v>
      </c>
      <c r="DG36" s="26">
        <f t="shared" si="225"/>
        <v>44904</v>
      </c>
      <c r="DH36" s="29">
        <f t="shared" si="225"/>
        <v>44905</v>
      </c>
      <c r="DI36" s="30">
        <f t="shared" si="225"/>
        <v>44906</v>
      </c>
      <c r="DJ36" s="25">
        <f>DC36+7</f>
        <v>44907</v>
      </c>
      <c r="DK36" s="26">
        <f>DJ36+1</f>
        <v>44908</v>
      </c>
      <c r="DL36" s="26">
        <f t="shared" ref="DL36:DP36" si="226">DK36+1</f>
        <v>44909</v>
      </c>
      <c r="DM36" s="26">
        <f t="shared" si="226"/>
        <v>44910</v>
      </c>
      <c r="DN36" s="26">
        <f t="shared" si="226"/>
        <v>44911</v>
      </c>
      <c r="DO36" s="29">
        <f t="shared" si="226"/>
        <v>44912</v>
      </c>
      <c r="DP36" s="30">
        <f t="shared" si="226"/>
        <v>44913</v>
      </c>
      <c r="DQ36" s="25">
        <f>DJ36+7</f>
        <v>44914</v>
      </c>
      <c r="DR36" s="26">
        <f>DQ36+1</f>
        <v>44915</v>
      </c>
      <c r="DS36" s="26">
        <f t="shared" ref="DS36:DW36" si="227">DR36+1</f>
        <v>44916</v>
      </c>
      <c r="DT36" s="26">
        <f t="shared" si="227"/>
        <v>44917</v>
      </c>
      <c r="DU36" s="26">
        <f t="shared" si="227"/>
        <v>44918</v>
      </c>
      <c r="DV36" s="29">
        <f t="shared" si="227"/>
        <v>44919</v>
      </c>
      <c r="DW36" s="30">
        <f t="shared" si="227"/>
        <v>44920</v>
      </c>
    </row>
    <row r="37" spans="1:127" x14ac:dyDescent="0.25">
      <c r="A37" t="s">
        <v>140</v>
      </c>
      <c r="B37" s="13">
        <v>30</v>
      </c>
      <c r="C37" s="7">
        <v>30</v>
      </c>
      <c r="D37" s="7">
        <v>30</v>
      </c>
      <c r="E37" s="7">
        <v>30</v>
      </c>
      <c r="F37" s="7">
        <v>30</v>
      </c>
      <c r="G37" s="7">
        <v>0</v>
      </c>
      <c r="H37" s="10">
        <v>0</v>
      </c>
      <c r="I37" s="13">
        <v>20</v>
      </c>
      <c r="J37" s="7">
        <v>20</v>
      </c>
      <c r="K37" s="7">
        <v>20</v>
      </c>
      <c r="L37" s="7">
        <v>20</v>
      </c>
      <c r="M37" s="7">
        <v>20</v>
      </c>
      <c r="N37" s="7">
        <v>0</v>
      </c>
      <c r="O37" s="10">
        <v>0</v>
      </c>
      <c r="P37" s="13">
        <v>25</v>
      </c>
      <c r="Q37" s="7">
        <v>25</v>
      </c>
      <c r="R37" s="7">
        <v>25</v>
      </c>
      <c r="S37" s="7">
        <v>25</v>
      </c>
      <c r="T37" s="7">
        <v>25</v>
      </c>
      <c r="U37" s="7">
        <v>0</v>
      </c>
      <c r="V37" s="10">
        <v>0</v>
      </c>
      <c r="W37" s="13">
        <v>25</v>
      </c>
      <c r="X37" s="7">
        <v>25</v>
      </c>
      <c r="Y37" s="7">
        <v>25</v>
      </c>
      <c r="Z37" s="7">
        <v>25</v>
      </c>
      <c r="AA37" s="7">
        <v>25</v>
      </c>
      <c r="AB37" s="7">
        <v>0</v>
      </c>
      <c r="AC37" s="10">
        <v>0</v>
      </c>
      <c r="AD37" s="13">
        <v>25</v>
      </c>
      <c r="AE37" s="7">
        <v>25</v>
      </c>
      <c r="AF37" s="7">
        <v>25</v>
      </c>
      <c r="AG37" s="7">
        <v>25</v>
      </c>
      <c r="AH37" s="7">
        <v>25</v>
      </c>
      <c r="AI37" s="7">
        <v>0</v>
      </c>
      <c r="AJ37" s="10">
        <v>0</v>
      </c>
      <c r="AK37" s="13">
        <v>25</v>
      </c>
      <c r="AL37" s="7">
        <v>25</v>
      </c>
      <c r="AM37" s="7">
        <v>25</v>
      </c>
      <c r="AN37" s="7">
        <v>25</v>
      </c>
      <c r="AO37" s="7">
        <v>25</v>
      </c>
      <c r="AP37" s="7">
        <v>0</v>
      </c>
      <c r="AQ37" s="10">
        <v>0</v>
      </c>
      <c r="AR37" s="13">
        <v>25</v>
      </c>
      <c r="AS37" s="7">
        <v>25</v>
      </c>
      <c r="AT37" s="7">
        <v>25</v>
      </c>
      <c r="AU37" s="7">
        <v>25</v>
      </c>
      <c r="AV37" s="7">
        <v>25</v>
      </c>
      <c r="AW37" s="7">
        <v>0</v>
      </c>
      <c r="AX37" s="10">
        <v>0</v>
      </c>
      <c r="AY37" s="13">
        <v>25</v>
      </c>
      <c r="AZ37" s="7">
        <v>25</v>
      </c>
      <c r="BA37" s="7">
        <v>25</v>
      </c>
      <c r="BB37" s="7">
        <v>25</v>
      </c>
      <c r="BC37" s="7">
        <v>25</v>
      </c>
      <c r="BD37" s="7">
        <v>0</v>
      </c>
      <c r="BE37" s="10">
        <v>0</v>
      </c>
      <c r="BF37" s="13">
        <v>25</v>
      </c>
      <c r="BG37" s="7">
        <v>25</v>
      </c>
      <c r="BH37" s="7">
        <v>25</v>
      </c>
      <c r="BI37" s="7">
        <v>25</v>
      </c>
      <c r="BJ37" s="7">
        <v>25</v>
      </c>
      <c r="BK37" s="7">
        <v>0</v>
      </c>
      <c r="BL37" s="10">
        <v>0</v>
      </c>
      <c r="BM37" s="13">
        <v>25</v>
      </c>
      <c r="BN37" s="7">
        <v>25</v>
      </c>
      <c r="BO37" s="7">
        <v>25</v>
      </c>
      <c r="BP37" s="7">
        <v>25</v>
      </c>
      <c r="BQ37" s="7">
        <v>25</v>
      </c>
      <c r="BR37" s="7">
        <v>0</v>
      </c>
      <c r="BS37" s="10">
        <v>0</v>
      </c>
      <c r="BT37" s="13">
        <v>25</v>
      </c>
      <c r="BU37" s="7">
        <v>25</v>
      </c>
      <c r="BV37" s="7">
        <v>25</v>
      </c>
      <c r="BW37" s="7">
        <v>25</v>
      </c>
      <c r="BX37" s="7">
        <v>25</v>
      </c>
      <c r="BY37" s="7">
        <v>0</v>
      </c>
      <c r="BZ37" s="10">
        <v>0</v>
      </c>
      <c r="CA37" s="13">
        <v>25</v>
      </c>
      <c r="CB37" s="7">
        <v>25</v>
      </c>
      <c r="CC37" s="7">
        <v>25</v>
      </c>
      <c r="CD37" s="7">
        <v>25</v>
      </c>
      <c r="CE37" s="7">
        <v>25</v>
      </c>
      <c r="CF37" s="7">
        <v>0</v>
      </c>
      <c r="CG37" s="10">
        <v>0</v>
      </c>
      <c r="CH37" s="13">
        <v>25</v>
      </c>
      <c r="CI37" s="7">
        <v>25</v>
      </c>
      <c r="CJ37" s="7">
        <v>25</v>
      </c>
      <c r="CK37" s="7">
        <v>25</v>
      </c>
      <c r="CL37" s="7">
        <v>25</v>
      </c>
      <c r="CM37" s="7">
        <v>0</v>
      </c>
      <c r="CN37" s="10">
        <v>0</v>
      </c>
      <c r="CO37" s="13">
        <v>25</v>
      </c>
      <c r="CP37" s="7">
        <v>25</v>
      </c>
      <c r="CQ37" s="7">
        <v>25</v>
      </c>
      <c r="CR37" s="7">
        <v>25</v>
      </c>
      <c r="CS37" s="7">
        <v>25</v>
      </c>
      <c r="CT37" s="7">
        <v>0</v>
      </c>
      <c r="CU37" s="10">
        <v>0</v>
      </c>
      <c r="CV37" s="13">
        <v>25</v>
      </c>
      <c r="CW37" s="7">
        <v>25</v>
      </c>
      <c r="CX37" s="7">
        <v>25</v>
      </c>
      <c r="CY37" s="7">
        <v>25</v>
      </c>
      <c r="CZ37" s="7">
        <v>25</v>
      </c>
      <c r="DA37" s="7">
        <v>0</v>
      </c>
      <c r="DB37" s="10">
        <v>0</v>
      </c>
      <c r="DC37" s="13">
        <v>25</v>
      </c>
      <c r="DD37" s="7">
        <v>25</v>
      </c>
      <c r="DE37" s="7">
        <v>25</v>
      </c>
      <c r="DF37" s="7">
        <v>25</v>
      </c>
      <c r="DG37" s="7">
        <v>25</v>
      </c>
      <c r="DH37" s="7">
        <v>0</v>
      </c>
      <c r="DI37" s="10">
        <v>0</v>
      </c>
      <c r="DJ37" s="13">
        <v>25</v>
      </c>
      <c r="DK37" s="7">
        <v>25</v>
      </c>
      <c r="DL37" s="7">
        <v>25</v>
      </c>
      <c r="DM37" s="7">
        <v>25</v>
      </c>
      <c r="DN37" s="7">
        <v>25</v>
      </c>
      <c r="DO37" s="7">
        <v>0</v>
      </c>
      <c r="DP37" s="10">
        <v>0</v>
      </c>
      <c r="DQ37" s="13">
        <v>25</v>
      </c>
      <c r="DR37" s="7">
        <v>25</v>
      </c>
      <c r="DS37" s="7">
        <v>25</v>
      </c>
      <c r="DT37" s="7">
        <v>25</v>
      </c>
      <c r="DU37" s="7">
        <v>25</v>
      </c>
      <c r="DV37" s="7">
        <v>0</v>
      </c>
      <c r="DW37" s="10">
        <v>0</v>
      </c>
    </row>
    <row r="38" spans="1:127" x14ac:dyDescent="0.25">
      <c r="A38" t="s">
        <v>145</v>
      </c>
      <c r="B38" s="13">
        <f>SUMIFS(Export!$P56:$P10206,Export!$J56:$J10206,Planning!$A33,Export!$Q56:$Q10206,"&lt;="&amp;Planning!B36)</f>
        <v>0</v>
      </c>
      <c r="C38" s="7">
        <f>SUMIFS(Export!$P56:$P10206,Export!$J56:$J10206,Planning!$A33,Export!$Q56:$Q10206,Planning!C36)</f>
        <v>0</v>
      </c>
      <c r="D38" s="7">
        <f>SUMIFS(Export!$P56:$P10206,Export!$J56:$J10206,Planning!$A33,Export!$Q56:$Q10206,Planning!D36)</f>
        <v>0</v>
      </c>
      <c r="E38" s="7">
        <f>SUMIFS(Export!$P56:$P10206,Export!$J56:$J10206,Planning!$A33,Export!$Q56:$Q10206,Planning!E36)</f>
        <v>0</v>
      </c>
      <c r="F38" s="7">
        <f>SUMIFS(Export!$P56:$P10206,Export!$J56:$J10206,Planning!$A33,Export!$Q56:$Q10206,Planning!F36)</f>
        <v>0</v>
      </c>
      <c r="G38" s="7">
        <f>SUMIFS(Export!$P56:$P10206,Export!$J56:$J10206,Planning!$A33,Export!$Q56:$Q10206,Planning!G36)</f>
        <v>0</v>
      </c>
      <c r="H38" s="10">
        <f>SUMIFS(Export!$P56:$P10206,Export!$J56:$J10206,Planning!$A33,Export!$Q56:$Q10206,Planning!H36)</f>
        <v>0</v>
      </c>
      <c r="I38" s="13">
        <f>SUMIFS(Export!$P56:$P10206,Export!$J56:$J10206,Planning!$A33,Export!$Q56:$Q10206,Planning!I36)</f>
        <v>0</v>
      </c>
      <c r="J38" s="7">
        <f>SUMIFS(Export!$P56:$P10206,Export!$J56:$J10206,Planning!$A33,Export!$Q56:$Q10206,Planning!J36)</f>
        <v>0</v>
      </c>
      <c r="K38" s="7">
        <f>SUMIFS(Export!$P56:$P10206,Export!$J56:$J10206,Planning!$A33,Export!$Q56:$Q10206,Planning!K36)</f>
        <v>0</v>
      </c>
      <c r="L38" s="7">
        <f>SUMIFS(Export!$P56:$P10206,Export!$J56:$J10206,Planning!$A33,Export!$Q56:$Q10206,Planning!L36)</f>
        <v>0</v>
      </c>
      <c r="M38" s="7">
        <f>SUMIFS(Export!$P56:$P10206,Export!$J56:$J10206,Planning!$A33,Export!$Q56:$Q10206,Planning!M36)</f>
        <v>0</v>
      </c>
      <c r="N38" s="7">
        <f>SUMIFS(Export!$P56:$P10206,Export!$J56:$J10206,Planning!$A33,Export!$Q56:$Q10206,Planning!N36)</f>
        <v>0</v>
      </c>
      <c r="O38" s="10">
        <f>SUMIFS(Export!$P56:$P10206,Export!$J56:$J10206,Planning!$A33,Export!$Q56:$Q10206,Planning!O36)</f>
        <v>0</v>
      </c>
      <c r="P38" s="13">
        <f>SUMIFS(Export!$P56:$P10206,Export!$J56:$J10206,Planning!$A33,Export!$Q56:$Q10206,Planning!P36)</f>
        <v>0</v>
      </c>
      <c r="Q38" s="7">
        <f>SUMIFS(Export!$P56:$P10206,Export!$J56:$J10206,Planning!$A33,Export!$Q56:$Q10206,Planning!Q36)</f>
        <v>0</v>
      </c>
      <c r="R38" s="7">
        <f>SUMIFS(Export!$P56:$P10206,Export!$J56:$J10206,Planning!$A33,Export!$Q56:$Q10206,Planning!R36)</f>
        <v>0</v>
      </c>
      <c r="S38" s="7">
        <f>SUMIFS(Export!$P56:$P10206,Export!$J56:$J10206,Planning!$A33,Export!$Q56:$Q10206,Planning!S36)</f>
        <v>0</v>
      </c>
      <c r="T38" s="7">
        <f>SUMIFS(Export!$P56:$P10206,Export!$J56:$J10206,Planning!$A33,Export!$Q56:$Q10206,Planning!T36)</f>
        <v>0</v>
      </c>
      <c r="U38" s="7">
        <f>SUMIFS(Export!$P56:$P10206,Export!$J56:$J10206,Planning!$A33,Export!$Q56:$Q10206,Planning!U36)</f>
        <v>0</v>
      </c>
      <c r="V38" s="10">
        <f>SUMIFS(Export!$P56:$P10206,Export!$J56:$J10206,Planning!$A33,Export!$Q56:$Q10206,Planning!V36)</f>
        <v>0</v>
      </c>
      <c r="W38" s="13">
        <f>SUMIFS(Export!$P56:$P10206,Export!$J56:$J10206,Planning!$A33,Export!$Q56:$Q10206,Planning!W36)</f>
        <v>0</v>
      </c>
      <c r="X38" s="7">
        <f>SUMIFS(Export!$P56:$P10206,Export!$J56:$J10206,Planning!$A33,Export!$Q56:$Q10206,Planning!X36)</f>
        <v>0</v>
      </c>
      <c r="Y38" s="7">
        <f>SUMIFS(Export!$P56:$P10206,Export!$J56:$J10206,Planning!$A33,Export!$Q56:$Q10206,Planning!Y36)</f>
        <v>0</v>
      </c>
      <c r="Z38" s="7">
        <f>SUMIFS(Export!$P56:$P10206,Export!$J56:$J10206,Planning!$A33,Export!$Q56:$Q10206,Planning!Z36)</f>
        <v>0</v>
      </c>
      <c r="AA38" s="7">
        <f>SUMIFS(Export!$P56:$P10206,Export!$J56:$J10206,Planning!$A33,Export!$Q56:$Q10206,Planning!AA36)</f>
        <v>0</v>
      </c>
      <c r="AB38" s="7">
        <f>SUMIFS(Export!$P56:$P10206,Export!$J56:$J10206,Planning!$A33,Export!$Q56:$Q10206,Planning!AB36)</f>
        <v>0</v>
      </c>
      <c r="AC38" s="10">
        <f>SUMIFS(Export!$P56:$P10206,Export!$J56:$J10206,Planning!$A33,Export!$Q56:$Q10206,Planning!AC36)</f>
        <v>0</v>
      </c>
      <c r="AD38" s="13">
        <f>SUMIFS(Export!$P56:$P10206,Export!$J56:$J10206,Planning!$A33,Export!$Q56:$Q10206,Planning!AD36)</f>
        <v>0</v>
      </c>
      <c r="AE38" s="7">
        <f>SUMIFS(Export!$P56:$P10206,Export!$J56:$J10206,Planning!$A33,Export!$Q56:$Q10206,Planning!AE36)</f>
        <v>0</v>
      </c>
      <c r="AF38" s="7">
        <f>SUMIFS(Export!$P56:$P10206,Export!$J56:$J10206,Planning!$A33,Export!$Q56:$Q10206,Planning!AF36)</f>
        <v>0</v>
      </c>
      <c r="AG38" s="7">
        <f>SUMIFS(Export!$P56:$P10206,Export!$J56:$J10206,Planning!$A33,Export!$Q56:$Q10206,Planning!AG36)</f>
        <v>0</v>
      </c>
      <c r="AH38" s="7">
        <f>SUMIFS(Export!$P56:$P10206,Export!$J56:$J10206,Planning!$A33,Export!$Q56:$Q10206,Planning!AH36)</f>
        <v>0</v>
      </c>
      <c r="AI38" s="7">
        <f>SUMIFS(Export!$P56:$P10206,Export!$J56:$J10206,Planning!$A33,Export!$Q56:$Q10206,Planning!AI36)</f>
        <v>0</v>
      </c>
      <c r="AJ38" s="10">
        <f>SUMIFS(Export!$P56:$P10206,Export!$J56:$J10206,Planning!$A33,Export!$Q56:$Q10206,Planning!AJ36)</f>
        <v>0</v>
      </c>
      <c r="AK38" s="13">
        <f>SUMIFS(Export!$P56:$P10206,Export!$J56:$J10206,Planning!$A33,Export!$Q56:$Q10206,Planning!AK36)</f>
        <v>0</v>
      </c>
      <c r="AL38" s="7">
        <f>SUMIFS(Export!$P56:$P10206,Export!$J56:$J10206,Planning!$A33,Export!$Q56:$Q10206,Planning!AL36)</f>
        <v>0</v>
      </c>
      <c r="AM38" s="7">
        <f>SUMIFS(Export!$P56:$P10206,Export!$J56:$J10206,Planning!$A33,Export!$Q56:$Q10206,Planning!AM36)</f>
        <v>0</v>
      </c>
      <c r="AN38" s="7">
        <f>SUMIFS(Export!$P56:$P10206,Export!$J56:$J10206,Planning!$A33,Export!$Q56:$Q10206,Planning!AN36)</f>
        <v>0</v>
      </c>
      <c r="AO38" s="7">
        <f>SUMIFS(Export!$P56:$P10206,Export!$J56:$J10206,Planning!$A33,Export!$Q56:$Q10206,Planning!AO36)</f>
        <v>0</v>
      </c>
      <c r="AP38" s="7">
        <f>SUMIFS(Export!$P56:$P10206,Export!$J56:$J10206,Planning!$A33,Export!$Q56:$Q10206,Planning!AP36)</f>
        <v>0</v>
      </c>
      <c r="AQ38" s="10">
        <f>SUMIFS(Export!$P56:$P10206,Export!$J56:$J10206,Planning!$A33,Export!$Q56:$Q10206,Planning!AQ36)</f>
        <v>0</v>
      </c>
      <c r="AR38" s="13">
        <f>SUMIFS(Export!$P56:$P10206,Export!$J56:$J10206,Planning!$A33,Export!$Q56:$Q10206,Planning!AR36)</f>
        <v>0</v>
      </c>
      <c r="AS38" s="7">
        <f>SUMIFS(Export!$P56:$P10206,Export!$J56:$J10206,Planning!$A33,Export!$Q56:$Q10206,Planning!AS36)</f>
        <v>0</v>
      </c>
      <c r="AT38" s="7">
        <f>SUMIFS(Export!$P56:$P10206,Export!$J56:$J10206,Planning!$A33,Export!$Q56:$Q10206,Planning!AT36)</f>
        <v>0</v>
      </c>
      <c r="AU38" s="7">
        <f>SUMIFS(Export!$P56:$P10206,Export!$J56:$J10206,Planning!$A33,Export!$Q56:$Q10206,Planning!AU36)</f>
        <v>0</v>
      </c>
      <c r="AV38" s="7">
        <f>SUMIFS(Export!$P56:$P10206,Export!$J56:$J10206,Planning!$A33,Export!$Q56:$Q10206,Planning!AV36)</f>
        <v>0</v>
      </c>
      <c r="AW38" s="7">
        <f>SUMIFS(Export!$P56:$P10206,Export!$J56:$J10206,Planning!$A33,Export!$Q56:$Q10206,Planning!AW36)</f>
        <v>0</v>
      </c>
      <c r="AX38" s="10">
        <f>SUMIFS(Export!$P56:$P10206,Export!$J56:$J10206,Planning!$A33,Export!$Q56:$Q10206,Planning!AX36)</f>
        <v>0</v>
      </c>
      <c r="AY38" s="13">
        <f>SUMIFS(Export!$P56:$P10206,Export!$J56:$J10206,Planning!$A33,Export!$Q56:$Q10206,Planning!AY36)</f>
        <v>0</v>
      </c>
      <c r="AZ38" s="7">
        <f>SUMIFS(Export!$P56:$P10206,Export!$J56:$J10206,Planning!$A33,Export!$Q56:$Q10206,Planning!AZ36)</f>
        <v>0</v>
      </c>
      <c r="BA38" s="7">
        <f>SUMIFS(Export!$P56:$P10206,Export!$J56:$J10206,Planning!$A33,Export!$Q56:$Q10206,Planning!BA36)</f>
        <v>0</v>
      </c>
      <c r="BB38" s="7">
        <f>SUMIFS(Export!$P56:$P10206,Export!$J56:$J10206,Planning!$A33,Export!$Q56:$Q10206,Planning!BB36)</f>
        <v>0</v>
      </c>
      <c r="BC38" s="7">
        <f>SUMIFS(Export!$P56:$P10206,Export!$J56:$J10206,Planning!$A33,Export!$Q56:$Q10206,Planning!BC36)</f>
        <v>0</v>
      </c>
      <c r="BD38" s="7">
        <f>SUMIFS(Export!$P56:$P10206,Export!$J56:$J10206,Planning!$A33,Export!$Q56:$Q10206,Planning!BD36)</f>
        <v>0</v>
      </c>
      <c r="BE38" s="10">
        <f>SUMIFS(Export!$P56:$P10206,Export!$J56:$J10206,Planning!$A33,Export!$Q56:$Q10206,Planning!BE36)</f>
        <v>0</v>
      </c>
      <c r="BF38" s="13">
        <f>SUMIFS(Export!$P56:$P10206,Export!$J56:$J10206,Planning!$A33,Export!$Q56:$Q10206,Planning!BF36)</f>
        <v>0</v>
      </c>
      <c r="BG38" s="7">
        <f>SUMIFS(Export!$P56:$P10206,Export!$J56:$J10206,Planning!$A33,Export!$Q56:$Q10206,Planning!BG36)</f>
        <v>0</v>
      </c>
      <c r="BH38" s="7">
        <f>SUMIFS(Export!$P56:$P10206,Export!$J56:$J10206,Planning!$A33,Export!$Q56:$Q10206,Planning!BH36)</f>
        <v>0</v>
      </c>
      <c r="BI38" s="7">
        <f>SUMIFS(Export!$P56:$P10206,Export!$J56:$J10206,Planning!$A33,Export!$Q56:$Q10206,Planning!BI36)</f>
        <v>6</v>
      </c>
      <c r="BJ38" s="7">
        <f>SUMIFS(Export!$P56:$P10206,Export!$J56:$J10206,Planning!$A33,Export!$Q56:$Q10206,Planning!BJ36)</f>
        <v>17</v>
      </c>
      <c r="BK38" s="7">
        <f>SUMIFS(Export!$P56:$P10206,Export!$J56:$J10206,Planning!$A33,Export!$Q56:$Q10206,Planning!BK36)</f>
        <v>1</v>
      </c>
      <c r="BL38" s="10">
        <f>SUMIFS(Export!$P56:$P10206,Export!$J56:$J10206,Planning!$A33,Export!$Q56:$Q10206,Planning!BL36)</f>
        <v>1</v>
      </c>
      <c r="BM38" s="13">
        <f>SUMIFS(Export!$P56:$P10206,Export!$J56:$J10206,Planning!$A33,Export!$Q56:$Q10206,Planning!BM36)</f>
        <v>0</v>
      </c>
      <c r="BN38" s="7">
        <f>SUMIFS(Export!$P56:$P10206,Export!$J56:$J10206,Planning!$A33,Export!$Q56:$Q10206,Planning!BN36)</f>
        <v>5</v>
      </c>
      <c r="BO38" s="7">
        <f>SUMIFS(Export!$P56:$P10206,Export!$J56:$J10206,Planning!$A33,Export!$Q56:$Q10206,Planning!BO36)</f>
        <v>1</v>
      </c>
      <c r="BP38" s="7">
        <f>SUMIFS(Export!$P56:$P10206,Export!$J56:$J10206,Planning!$A33,Export!$Q56:$Q10206,Planning!BP36)</f>
        <v>3</v>
      </c>
      <c r="BQ38" s="7">
        <f>SUMIFS(Export!$P56:$P10206,Export!$J56:$J10206,Planning!$A33,Export!$Q56:$Q10206,Planning!BQ36)</f>
        <v>91</v>
      </c>
      <c r="BR38" s="7">
        <f>SUMIFS(Export!$P56:$P10206,Export!$J56:$J10206,Planning!$A33,Export!$Q56:$Q10206,Planning!BR36)</f>
        <v>0</v>
      </c>
      <c r="BS38" s="10">
        <f>SUMIFS(Export!$P56:$P10206,Export!$J56:$J10206,Planning!$A33,Export!$Q56:$Q10206,Planning!BS36)</f>
        <v>0</v>
      </c>
      <c r="BT38" s="13">
        <f>SUMIFS(Export!$P56:$P10206,Export!$J56:$J10206,Planning!$A33,Export!$Q56:$Q10206,Planning!BT36)</f>
        <v>0</v>
      </c>
      <c r="BU38" s="7">
        <f>SUMIFS(Export!$P56:$P10206,Export!$J56:$J10206,Planning!$A33,Export!$Q56:$Q10206,Planning!BU36)</f>
        <v>1</v>
      </c>
      <c r="BV38" s="7">
        <f>SUMIFS(Export!$P56:$P10206,Export!$J56:$J10206,Planning!$A33,Export!$Q56:$Q10206,Planning!BV36)</f>
        <v>13</v>
      </c>
      <c r="BW38" s="7">
        <f>SUMIFS(Export!$P56:$P10206,Export!$J56:$J10206,Planning!$A33,Export!$Q56:$Q10206,Planning!BW36)</f>
        <v>59</v>
      </c>
      <c r="BX38" s="7">
        <f>SUMIFS(Export!$P56:$P10206,Export!$J56:$J10206,Planning!$A33,Export!$Q56:$Q10206,Planning!BX36)</f>
        <v>1</v>
      </c>
      <c r="BY38" s="7">
        <f>SUMIFS(Export!$P56:$P10206,Export!$J56:$J10206,Planning!$A33,Export!$Q56:$Q10206,Planning!BY36)</f>
        <v>0</v>
      </c>
      <c r="BZ38" s="10">
        <f>SUMIFS(Export!$P56:$P10206,Export!$J56:$J10206,Planning!$A33,Export!$Q56:$Q10206,Planning!BZ36)</f>
        <v>2</v>
      </c>
      <c r="CA38" s="13">
        <f>SUMIFS(Export!$P56:$P10206,Export!$J56:$J10206,Planning!$A33,Export!$Q56:$Q10206,Planning!CA36)</f>
        <v>0</v>
      </c>
      <c r="CB38" s="7">
        <f>SUMIFS(Export!$P56:$P10206,Export!$J56:$J10206,Planning!$A33,Export!$Q56:$Q10206,Planning!CB36)</f>
        <v>0</v>
      </c>
      <c r="CC38" s="7">
        <f>SUMIFS(Export!$P56:$P10206,Export!$J56:$J10206,Planning!$A33,Export!$Q56:$Q10206,Planning!CC36)</f>
        <v>14</v>
      </c>
      <c r="CD38" s="7">
        <f>SUMIFS(Export!$P56:$P10206,Export!$J56:$J10206,Planning!$A33,Export!$Q56:$Q10206,Planning!CD36)</f>
        <v>15</v>
      </c>
      <c r="CE38" s="7">
        <f>SUMIFS(Export!$P56:$P10206,Export!$J56:$J10206,Planning!$A33,Export!$Q56:$Q10206,Planning!CE36)</f>
        <v>0</v>
      </c>
      <c r="CF38" s="7">
        <f>SUMIFS(Export!$P56:$P10206,Export!$J56:$J10206,Planning!$A33,Export!$Q56:$Q10206,Planning!CF36)</f>
        <v>0</v>
      </c>
      <c r="CG38" s="10">
        <f>SUMIFS(Export!$P56:$P10206,Export!$J56:$J10206,Planning!$A33,Export!$Q56:$Q10206,Planning!CG36)</f>
        <v>0</v>
      </c>
      <c r="CH38" s="13">
        <f>SUMIFS(Export!$P56:$P10206,Export!$J56:$J10206,Planning!$A33,Export!$Q56:$Q10206,Planning!CH36)</f>
        <v>159</v>
      </c>
      <c r="CI38" s="7">
        <f>SUMIFS(Export!$P56:$P10206,Export!$J56:$J10206,Planning!$A33,Export!$Q56:$Q10206,Planning!CI36)</f>
        <v>0</v>
      </c>
      <c r="CJ38" s="7">
        <f>SUMIFS(Export!$P56:$P10206,Export!$J56:$J10206,Planning!$A33,Export!$Q56:$Q10206,Planning!CJ36)</f>
        <v>0</v>
      </c>
      <c r="CK38" s="7">
        <f>SUMIFS(Export!$P56:$P10206,Export!$J56:$J10206,Planning!$A33,Export!$Q56:$Q10206,Planning!CK36)</f>
        <v>20</v>
      </c>
      <c r="CL38" s="7">
        <f>SUMIFS(Export!$P56:$P10206,Export!$J56:$J10206,Planning!$A33,Export!$Q56:$Q10206,Planning!CL36)</f>
        <v>57</v>
      </c>
      <c r="CM38" s="7">
        <f>SUMIFS(Export!$P56:$P10206,Export!$J56:$J10206,Planning!$A33,Export!$Q56:$Q10206,Planning!CM36)</f>
        <v>2</v>
      </c>
      <c r="CN38" s="10">
        <f>SUMIFS(Export!$P56:$P10206,Export!$J56:$J10206,Planning!$A33,Export!$Q56:$Q10206,Planning!CN36)</f>
        <v>0</v>
      </c>
      <c r="CO38" s="13">
        <f>SUMIFS(Export!$P56:$P10206,Export!$J56:$J10206,Planning!$A33,Export!$Q56:$Q10206,Planning!CO36)</f>
        <v>58</v>
      </c>
      <c r="CP38" s="7">
        <f>SUMIFS(Export!$P56:$P10206,Export!$J56:$J10206,Planning!$A33,Export!$Q56:$Q10206,Planning!CP36)</f>
        <v>64</v>
      </c>
      <c r="CQ38" s="7">
        <f>SUMIFS(Export!$P56:$P10206,Export!$J56:$J10206,Planning!$A33,Export!$Q56:$Q10206,Planning!CQ36)</f>
        <v>0</v>
      </c>
      <c r="CR38" s="7">
        <f>SUMIFS(Export!$P56:$P10206,Export!$J56:$J10206,Planning!$A33,Export!$Q56:$Q10206,Planning!CR36)</f>
        <v>0</v>
      </c>
      <c r="CS38" s="7">
        <f>SUMIFS(Export!$P56:$P10206,Export!$J56:$J10206,Planning!$A33,Export!$Q56:$Q10206,Planning!CS36)</f>
        <v>0</v>
      </c>
      <c r="CT38" s="7">
        <f>SUMIFS(Export!$P56:$P10206,Export!$J56:$J10206,Planning!$A33,Export!$Q56:$Q10206,Planning!CT36)</f>
        <v>0</v>
      </c>
      <c r="CU38" s="10">
        <f>SUMIFS(Export!$P56:$P10206,Export!$J56:$J10206,Planning!$A33,Export!$Q56:$Q10206,Planning!CU36)</f>
        <v>65</v>
      </c>
      <c r="CV38" s="13">
        <f>SUMIFS(Export!$P56:$P10206,Export!$J56:$J10206,Planning!$A33,Export!$Q56:$Q10206,Planning!CV36)</f>
        <v>0</v>
      </c>
      <c r="CW38" s="7">
        <f>SUMIFS(Export!$P56:$P10206,Export!$J56:$J10206,Planning!$A33,Export!$Q56:$Q10206,Planning!CW36)</f>
        <v>0</v>
      </c>
      <c r="CX38" s="7">
        <f>SUMIFS(Export!$P56:$P10206,Export!$J56:$J10206,Planning!$A33,Export!$Q56:$Q10206,Planning!CX36)</f>
        <v>51</v>
      </c>
      <c r="CY38" s="7">
        <f>SUMIFS(Export!$P56:$P10206,Export!$J56:$J10206,Planning!$A33,Export!$Q56:$Q10206,Planning!CY36)</f>
        <v>0</v>
      </c>
      <c r="CZ38" s="7">
        <f>SUMIFS(Export!$P56:$P10206,Export!$J56:$J10206,Planning!$A33,Export!$Q56:$Q10206,Planning!CZ36)</f>
        <v>0</v>
      </c>
      <c r="DA38" s="7">
        <f>SUMIFS(Export!$P56:$P10206,Export!$J56:$J10206,Planning!$A33,Export!$Q56:$Q10206,Planning!DA36)</f>
        <v>0</v>
      </c>
      <c r="DB38" s="10">
        <f>SUMIFS(Export!$P56:$P10206,Export!$J56:$J10206,Planning!$A33,Export!$Q56:$Q10206,Planning!DB36)</f>
        <v>0</v>
      </c>
      <c r="DC38" s="13">
        <f>SUMIFS(Export!$P56:$P10206,Export!$J56:$J10206,Planning!$A33,Export!$Q56:$Q10206,Planning!DC36)</f>
        <v>4</v>
      </c>
      <c r="DD38" s="7">
        <f>SUMIFS(Export!$P56:$P10206,Export!$J56:$J10206,Planning!$A33,Export!$Q56:$Q10206,Planning!DD36)</f>
        <v>0</v>
      </c>
      <c r="DE38" s="7">
        <f>SUMIFS(Export!$P56:$P10206,Export!$J56:$J10206,Planning!$A33,Export!$Q56:$Q10206,Planning!DE36)</f>
        <v>20</v>
      </c>
      <c r="DF38" s="7">
        <f>SUMIFS(Export!$P56:$P10206,Export!$J56:$J10206,Planning!$A33,Export!$Q56:$Q10206,Planning!DF36)</f>
        <v>0</v>
      </c>
      <c r="DG38" s="7">
        <f>SUMIFS(Export!$P56:$P10206,Export!$J56:$J10206,Planning!$A33,Export!$Q56:$Q10206,Planning!DG36)</f>
        <v>0</v>
      </c>
      <c r="DH38" s="7">
        <f>SUMIFS(Export!$P56:$P10206,Export!$J56:$J10206,Planning!$A33,Export!$Q56:$Q10206,Planning!DH36)</f>
        <v>7</v>
      </c>
      <c r="DI38" s="10">
        <f>SUMIFS(Export!$P56:$P10206,Export!$J56:$J10206,Planning!$A33,Export!$Q56:$Q10206,Planning!DI36)</f>
        <v>0</v>
      </c>
      <c r="DJ38" s="13">
        <f>SUMIFS(Export!$P56:$P10206,Export!$J56:$J10206,Planning!$A33,Export!$Q56:$Q10206,Planning!DJ36)</f>
        <v>0</v>
      </c>
      <c r="DK38" s="7">
        <f>SUMIFS(Export!$P56:$P10206,Export!$J56:$J10206,Planning!$A33,Export!$Q56:$Q10206,Planning!DK36)</f>
        <v>1</v>
      </c>
      <c r="DL38" s="7">
        <f>SUMIFS(Export!$P56:$P10206,Export!$J56:$J10206,Planning!$A33,Export!$Q56:$Q10206,Planning!DL36)</f>
        <v>0</v>
      </c>
      <c r="DM38" s="7">
        <f>SUMIFS(Export!$P56:$P10206,Export!$J56:$J10206,Planning!$A33,Export!$Q56:$Q10206,Planning!DM36)</f>
        <v>0</v>
      </c>
      <c r="DN38" s="7">
        <f>SUMIFS(Export!$P56:$P10206,Export!$J56:$J10206,Planning!$A33,Export!$Q56:$Q10206,Planning!DN36)</f>
        <v>0</v>
      </c>
      <c r="DO38" s="7">
        <f>SUMIFS(Export!$P56:$P10206,Export!$J56:$J10206,Planning!$A33,Export!$Q56:$Q10206,Planning!DO36)</f>
        <v>0</v>
      </c>
      <c r="DP38" s="10">
        <f>SUMIFS(Export!$P56:$P10206,Export!$J56:$J10206,Planning!$A33,Export!$Q56:$Q10206,Planning!DP36)</f>
        <v>0</v>
      </c>
      <c r="DQ38" s="13">
        <f>SUMIFS(Export!$P56:$P10206,Export!$J56:$J10206,Planning!$A33,Export!$Q56:$Q10206,Planning!DQ36)</f>
        <v>0</v>
      </c>
      <c r="DR38" s="7">
        <f>SUMIFS(Export!$P56:$P10206,Export!$J56:$J10206,Planning!$A33,Export!$Q56:$Q10206,Planning!DR36)</f>
        <v>0</v>
      </c>
      <c r="DS38" s="7">
        <f>SUMIFS(Export!$P56:$P10206,Export!$J56:$J10206,Planning!$A33,Export!$Q56:$Q10206,Planning!DS36)</f>
        <v>0</v>
      </c>
      <c r="DT38" s="7">
        <f>SUMIFS(Export!$P56:$P10206,Export!$J56:$J10206,Planning!$A33,Export!$Q56:$Q10206,Planning!DT36)</f>
        <v>0</v>
      </c>
      <c r="DU38" s="7">
        <f>SUMIFS(Export!$P56:$P10206,Export!$J56:$J10206,Planning!$A33,Export!$Q56:$Q10206,Planning!DU36)</f>
        <v>0</v>
      </c>
      <c r="DV38" s="7">
        <f>SUMIFS(Export!$P56:$P10206,Export!$J56:$J10206,Planning!$A33,Export!$Q56:$Q10206,Planning!DV36)</f>
        <v>0</v>
      </c>
      <c r="DW38" s="10">
        <f>SUMIFS(Export!$P56:$P10206,Export!$J56:$J10206,Planning!$A33,Export!$Q56:$Q10206,Planning!DW36)</f>
        <v>0</v>
      </c>
    </row>
    <row r="39" spans="1:127" x14ac:dyDescent="0.25">
      <c r="B39" s="4"/>
      <c r="H39" s="11"/>
      <c r="I39" s="4"/>
      <c r="O39" s="11"/>
      <c r="P39" s="4"/>
      <c r="V39" s="11"/>
      <c r="W39" s="4"/>
      <c r="AC39" s="11"/>
      <c r="AD39" s="4"/>
      <c r="AJ39" s="11"/>
      <c r="AK39" s="4"/>
      <c r="AQ39" s="11"/>
      <c r="AR39" s="4"/>
      <c r="AX39" s="11"/>
      <c r="AY39" s="4"/>
      <c r="BE39" s="11"/>
      <c r="BF39" s="4"/>
      <c r="BL39" s="11"/>
      <c r="BM39" s="4"/>
      <c r="BS39" s="11"/>
      <c r="BT39" s="4"/>
      <c r="BZ39" s="11"/>
      <c r="CA39" s="4"/>
      <c r="CG39" s="11"/>
      <c r="CH39" s="4"/>
      <c r="CN39" s="11"/>
      <c r="CO39" s="4"/>
      <c r="CU39" s="11"/>
      <c r="CV39" s="4"/>
      <c r="DB39" s="11"/>
      <c r="DC39" s="4"/>
      <c r="DI39" s="11"/>
      <c r="DJ39" s="4"/>
      <c r="DP39" s="11"/>
      <c r="DQ39" s="4"/>
      <c r="DW39" s="11"/>
    </row>
    <row r="40" spans="1:127" x14ac:dyDescent="0.25">
      <c r="A40" t="s">
        <v>147</v>
      </c>
      <c r="B40" s="13">
        <f>SUMIFS(Export!$P56:$P10206,Export!$J56:$J10206,Planning!$A33,Export!$X56:$X10206,Planning!B36,Export!$K56:$K10206,"Booked")</f>
        <v>0</v>
      </c>
      <c r="C40" s="7">
        <f>SUMIFS(Export!$P56:$P10206,Export!$J56:$J10206,Planning!$A33,Export!$X56:$X10206,Planning!C36,Export!$K56:$K10206,"Booked")</f>
        <v>0</v>
      </c>
      <c r="D40" s="7">
        <f>SUMIFS(Export!$P56:$P10206,Export!$J56:$J10206,Planning!$A33,Export!$X56:$X10206,Planning!D36,Export!$K56:$K10206,"Booked")</f>
        <v>0</v>
      </c>
      <c r="E40" s="7">
        <f>SUMIFS(Export!$P56:$P10206,Export!$J56:$J10206,Planning!$A33,Export!$X56:$X10206,Planning!E36,Export!$K56:$K10206,"Booked")</f>
        <v>0</v>
      </c>
      <c r="F40" s="7">
        <f>SUMIFS(Export!$P56:$P10206,Export!$J56:$J10206,Planning!$A33,Export!$X56:$X10206,Planning!F36,Export!$K56:$K10206,"Booked")</f>
        <v>0</v>
      </c>
      <c r="G40" s="21">
        <f>SUMIFS(Export!$P56:$P10206,Export!$J56:$J10206,Planning!$A33,Export!$X56:$X10206,Planning!G36,Export!$K56:$K10206,"Booked")</f>
        <v>0</v>
      </c>
      <c r="H40" s="22">
        <f>SUMIFS(Export!$P56:$P10206,Export!$J56:$J10206,Planning!$A33,Export!$X56:$X10206,Planning!H36,Export!$K56:$K10206,"Booked")</f>
        <v>0</v>
      </c>
      <c r="I40" s="13">
        <f>SUMIFS(Export!$P56:$P10206,Export!$J56:$J10206,Planning!$A33,Export!$X56:$X10206,Planning!I36,Export!$K56:$K10206,"Booked")</f>
        <v>0</v>
      </c>
      <c r="J40" s="7">
        <f>SUMIFS(Export!$P56:$P10206,Export!$J56:$J10206,Planning!$A33,Export!$X56:$X10206,Planning!J36,Export!$K56:$K10206,"Booked")</f>
        <v>0</v>
      </c>
      <c r="K40" s="7">
        <f>SUMIFS(Export!$P56:$P10206,Export!$J56:$J10206,Planning!$A33,Export!$X56:$X10206,Planning!K36,Export!$K56:$K10206,"Booked")</f>
        <v>0</v>
      </c>
      <c r="L40" s="7">
        <f>SUMIFS(Export!$P56:$P10206,Export!$J56:$J10206,Planning!$A33,Export!$X56:$X10206,Planning!L36,Export!$K56:$K10206,"Booked")</f>
        <v>0</v>
      </c>
      <c r="M40" s="7">
        <f>SUMIFS(Export!$P56:$P10206,Export!$J56:$J10206,Planning!$A33,Export!$X56:$X10206,Planning!M36,Export!$K56:$K10206,"Booked")</f>
        <v>0</v>
      </c>
      <c r="N40" s="21">
        <f>SUMIFS(Export!$P56:$P10206,Export!$J56:$J10206,Planning!$A33,Export!$X56:$X10206,Planning!N36,Export!$K56:$K10206,"Booked")</f>
        <v>0</v>
      </c>
      <c r="O40" s="22">
        <f>SUMIFS(Export!$P56:$P10206,Export!$J56:$J10206,Planning!$A33,Export!$X56:$X10206,Planning!O36,Export!$K56:$K10206,"Booked")</f>
        <v>0</v>
      </c>
      <c r="P40" s="13">
        <f>SUMIFS(Export!$P56:$P10206,Export!$J56:$J10206,Planning!$A33,Export!$X56:$X10206,Planning!P36,Export!$K56:$K10206,"Booked")</f>
        <v>0</v>
      </c>
      <c r="Q40" s="7">
        <f>SUMIFS(Export!$P56:$P10206,Export!$J56:$J10206,Planning!$A33,Export!$X56:$X10206,Planning!Q36,Export!$K56:$K10206,"Booked")</f>
        <v>0</v>
      </c>
      <c r="R40" s="7">
        <f>SUMIFS(Export!$P56:$P10206,Export!$J56:$J10206,Planning!$A33,Export!$X56:$X10206,Planning!R36,Export!$K56:$K10206,"Booked")</f>
        <v>0</v>
      </c>
      <c r="S40" s="7">
        <f>SUMIFS(Export!$P56:$P10206,Export!$J56:$J10206,Planning!$A33,Export!$X56:$X10206,Planning!S36,Export!$K56:$K10206,"Booked")</f>
        <v>0</v>
      </c>
      <c r="T40" s="7">
        <f>SUMIFS(Export!$P56:$P10206,Export!$J56:$J10206,Planning!$A33,Export!$X56:$X10206,Planning!T36,Export!$K56:$K10206,"Booked")</f>
        <v>0</v>
      </c>
      <c r="U40" s="21">
        <f>SUMIFS(Export!$P56:$P10206,Export!$J56:$J10206,Planning!$A33,Export!$X56:$X10206,Planning!U36,Export!$K56:$K10206,"Booked")</f>
        <v>0</v>
      </c>
      <c r="V40" s="22">
        <f>SUMIFS(Export!$P56:$P10206,Export!$J56:$J10206,Planning!$A33,Export!$X56:$X10206,Planning!V36,Export!$K56:$K10206,"Booked")</f>
        <v>0</v>
      </c>
      <c r="W40" s="13">
        <f>SUMIFS(Export!$P56:$P10206,Export!$J56:$J10206,Planning!$A33,Export!$X56:$X10206,Planning!W36,Export!$K56:$K10206,"Booked")</f>
        <v>0</v>
      </c>
      <c r="X40" s="7">
        <f>SUMIFS(Export!$P56:$P10206,Export!$J56:$J10206,Planning!$A33,Export!$X56:$X10206,Planning!X36,Export!$K56:$K10206,"Booked")</f>
        <v>0</v>
      </c>
      <c r="Y40" s="7">
        <f>SUMIFS(Export!$P56:$P10206,Export!$J56:$J10206,Planning!$A33,Export!$X56:$X10206,Planning!Y36,Export!$K56:$K10206,"Booked")</f>
        <v>0</v>
      </c>
      <c r="Z40" s="7">
        <f>SUMIFS(Export!$P56:$P10206,Export!$J56:$J10206,Planning!$A33,Export!$X56:$X10206,Planning!Z36,Export!$K56:$K10206,"Booked")</f>
        <v>0</v>
      </c>
      <c r="AA40" s="7">
        <f>SUMIFS(Export!$P56:$P10206,Export!$J56:$J10206,Planning!$A33,Export!$X56:$X10206,Planning!AA36,Export!$K56:$K10206,"Booked")</f>
        <v>0</v>
      </c>
      <c r="AB40" s="21">
        <f>SUMIFS(Export!$P56:$P10206,Export!$J56:$J10206,Planning!$A33,Export!$X56:$X10206,Planning!AB36,Export!$K56:$K10206,"Booked")</f>
        <v>0</v>
      </c>
      <c r="AC40" s="22">
        <f>SUMIFS(Export!$P56:$P10206,Export!$J56:$J10206,Planning!$A33,Export!$X56:$X10206,Planning!AC36,Export!$K56:$K10206,"Booked")</f>
        <v>0</v>
      </c>
      <c r="AD40" s="13">
        <f>SUMIFS(Export!$P56:$P10206,Export!$J56:$J10206,Planning!$A33,Export!$X56:$X10206,Planning!AD36,Export!$K56:$K10206,"Booked")</f>
        <v>0</v>
      </c>
      <c r="AE40" s="7">
        <f>SUMIFS(Export!$P56:$P10206,Export!$J56:$J10206,Planning!$A33,Export!$X56:$X10206,Planning!AE36,Export!$K56:$K10206,"Booked")</f>
        <v>0</v>
      </c>
      <c r="AF40" s="7">
        <f>SUMIFS(Export!$P56:$P10206,Export!$J56:$J10206,Planning!$A33,Export!$X56:$X10206,Planning!AF36,Export!$K56:$K10206,"Booked")</f>
        <v>0</v>
      </c>
      <c r="AG40" s="7">
        <f>SUMIFS(Export!$P56:$P10206,Export!$J56:$J10206,Planning!$A33,Export!$X56:$X10206,Planning!AG36,Export!$K56:$K10206,"Booked")</f>
        <v>0</v>
      </c>
      <c r="AH40" s="7">
        <f>SUMIFS(Export!$P56:$P10206,Export!$J56:$J10206,Planning!$A33,Export!$X56:$X10206,Planning!AH36,Export!$K56:$K10206,"Booked")</f>
        <v>0</v>
      </c>
      <c r="AI40" s="21">
        <f>SUMIFS(Export!$P56:$P10206,Export!$J56:$J10206,Planning!$A33,Export!$X56:$X10206,Planning!AI36,Export!$K56:$K10206,"Booked")</f>
        <v>0</v>
      </c>
      <c r="AJ40" s="22">
        <f>SUMIFS(Export!$P56:$P10206,Export!$J56:$J10206,Planning!$A33,Export!$X56:$X10206,Planning!AJ36,Export!$K56:$K10206,"Booked")</f>
        <v>0</v>
      </c>
      <c r="AK40" s="13">
        <f>SUMIFS(Export!$P56:$P10206,Export!$J56:$J10206,Planning!$A33,Export!$X56:$X10206,Planning!AK36,Export!$K56:$K10206,"Booked")</f>
        <v>0</v>
      </c>
      <c r="AL40" s="7">
        <f>SUMIFS(Export!$P56:$P10206,Export!$J56:$J10206,Planning!$A33,Export!$X56:$X10206,Planning!AL36,Export!$K56:$K10206,"Booked")</f>
        <v>0</v>
      </c>
      <c r="AM40" s="7">
        <f>SUMIFS(Export!$P56:$P10206,Export!$J56:$J10206,Planning!$A33,Export!$X56:$X10206,Planning!AM36,Export!$K56:$K10206,"Booked")</f>
        <v>0</v>
      </c>
      <c r="AN40" s="7">
        <f>SUMIFS(Export!$P56:$P10206,Export!$J56:$J10206,Planning!$A33,Export!$X56:$X10206,Planning!AN36,Export!$K56:$K10206,"Booked")</f>
        <v>0</v>
      </c>
      <c r="AO40" s="7">
        <f>SUMIFS(Export!$P56:$P10206,Export!$J56:$J10206,Planning!$A33,Export!$X56:$X10206,Planning!AO36,Export!$K56:$K10206,"Booked")</f>
        <v>0</v>
      </c>
      <c r="AP40" s="21">
        <f>SUMIFS(Export!$P56:$P10206,Export!$J56:$J10206,Planning!$A33,Export!$X56:$X10206,Planning!AP36,Export!$K56:$K10206,"Booked")</f>
        <v>0</v>
      </c>
      <c r="AQ40" s="22">
        <f>SUMIFS(Export!$P56:$P10206,Export!$J56:$J10206,Planning!$A33,Export!$X56:$X10206,Planning!AQ36,Export!$K56:$K10206,"Booked")</f>
        <v>0</v>
      </c>
      <c r="AR40" s="13">
        <f>SUMIFS(Export!$P56:$P10206,Export!$J56:$J10206,Planning!$A33,Export!$X56:$X10206,Planning!AR36,Export!$K56:$K10206,"Booked")</f>
        <v>0</v>
      </c>
      <c r="AS40" s="7">
        <f>SUMIFS(Export!$P56:$P10206,Export!$J56:$J10206,Planning!$A33,Export!$X56:$X10206,Planning!AS36,Export!$K56:$K10206,"Booked")</f>
        <v>0</v>
      </c>
      <c r="AT40" s="7">
        <f>SUMIFS(Export!$P56:$P10206,Export!$J56:$J10206,Planning!$A33,Export!$X56:$X10206,Planning!AT36,Export!$K56:$K10206,"Booked")</f>
        <v>0</v>
      </c>
      <c r="AU40" s="7">
        <f>SUMIFS(Export!$P56:$P10206,Export!$J56:$J10206,Planning!$A33,Export!$X56:$X10206,Planning!AU36,Export!$K56:$K10206,"Booked")</f>
        <v>0</v>
      </c>
      <c r="AV40" s="7">
        <f>SUMIFS(Export!$P56:$P10206,Export!$J56:$J10206,Planning!$A33,Export!$X56:$X10206,Planning!AV36,Export!$K56:$K10206,"Booked")</f>
        <v>0</v>
      </c>
      <c r="AW40" s="21">
        <f>SUMIFS(Export!$P56:$P10206,Export!$J56:$J10206,Planning!$A33,Export!$X56:$X10206,Planning!AW36,Export!$K56:$K10206,"Booked")</f>
        <v>0</v>
      </c>
      <c r="AX40" s="22">
        <f>SUMIFS(Export!$P56:$P10206,Export!$J56:$J10206,Planning!$A33,Export!$X56:$X10206,Planning!AX36,Export!$K56:$K10206,"Booked")</f>
        <v>0</v>
      </c>
      <c r="AY40" s="13">
        <f>SUMIFS(Export!$P56:$P10206,Export!$J56:$J10206,Planning!$A33,Export!$X56:$X10206,Planning!AY36,Export!$K56:$K10206,"Booked")</f>
        <v>0</v>
      </c>
      <c r="AZ40" s="7">
        <f>SUMIFS(Export!$P56:$P10206,Export!$J56:$J10206,Planning!$A33,Export!$X56:$X10206,Planning!AZ36,Export!$K56:$K10206,"Booked")</f>
        <v>0</v>
      </c>
      <c r="BA40" s="7">
        <f>SUMIFS(Export!$P56:$P10206,Export!$J56:$J10206,Planning!$A33,Export!$X56:$X10206,Planning!BA36,Export!$K56:$K10206,"Booked")</f>
        <v>0</v>
      </c>
      <c r="BB40" s="7">
        <f>SUMIFS(Export!$P56:$P10206,Export!$J56:$J10206,Planning!$A33,Export!$X56:$X10206,Planning!BB36,Export!$K56:$K10206,"Booked")</f>
        <v>0</v>
      </c>
      <c r="BC40" s="7">
        <f>SUMIFS(Export!$P56:$P10206,Export!$J56:$J10206,Planning!$A33,Export!$X56:$X10206,Planning!BC36,Export!$K56:$K10206,"Booked")</f>
        <v>0</v>
      </c>
      <c r="BD40" s="21">
        <f>SUMIFS(Export!$P56:$P10206,Export!$J56:$J10206,Planning!$A33,Export!$X56:$X10206,Planning!BD36,Export!$K56:$K10206,"Booked")</f>
        <v>0</v>
      </c>
      <c r="BE40" s="22">
        <f>SUMIFS(Export!$P56:$P10206,Export!$J56:$J10206,Planning!$A33,Export!$X56:$X10206,Planning!BE36,Export!$K56:$K10206,"Booked")</f>
        <v>0</v>
      </c>
      <c r="BF40" s="13">
        <f>SUMIFS(Export!$P56:$P10206,Export!$J56:$J10206,Planning!$A33,Export!$X56:$X10206,Planning!BF36,Export!$K56:$K10206,"Booked")</f>
        <v>0</v>
      </c>
      <c r="BG40" s="7">
        <f>SUMIFS(Export!$P56:$P10206,Export!$J56:$J10206,Planning!$A33,Export!$X56:$X10206,Planning!BG36,Export!$K56:$K10206,"Booked")</f>
        <v>0</v>
      </c>
      <c r="BH40" s="7">
        <f>SUMIFS(Export!$P56:$P10206,Export!$J56:$J10206,Planning!$A33,Export!$X56:$X10206,Planning!BH36,Export!$K56:$K10206,"Booked")</f>
        <v>0</v>
      </c>
      <c r="BI40" s="7">
        <f>SUMIFS(Export!$P56:$P10206,Export!$J56:$J10206,Planning!$A33,Export!$X56:$X10206,Planning!BI36,Export!$K56:$K10206,"Booked")</f>
        <v>0</v>
      </c>
      <c r="BJ40" s="7">
        <f>SUMIFS(Export!$P56:$P10206,Export!$J56:$J10206,Planning!$A33,Export!$X56:$X10206,Planning!BJ36,Export!$K56:$K10206,"Booked")</f>
        <v>0</v>
      </c>
      <c r="BK40" s="21">
        <f>SUMIFS(Export!$P56:$P10206,Export!$J56:$J10206,Planning!$A33,Export!$X56:$X10206,Planning!BK36,Export!$K56:$K10206,"Booked")</f>
        <v>0</v>
      </c>
      <c r="BL40" s="22">
        <f>SUMIFS(Export!$P56:$P10206,Export!$J56:$J10206,Planning!$A33,Export!$X56:$X10206,Planning!BL36,Export!$K56:$K10206,"Booked")</f>
        <v>0</v>
      </c>
      <c r="BM40" s="13">
        <f>SUMIFS(Export!$P56:$P10206,Export!$J56:$J10206,Planning!$A33,Export!$X56:$X10206,Planning!BM36,Export!$K56:$K10206,"Booked")</f>
        <v>0</v>
      </c>
      <c r="BN40" s="7">
        <f>SUMIFS(Export!$P56:$P10206,Export!$J56:$J10206,Planning!$A33,Export!$X56:$X10206,Planning!BN36,Export!$K56:$K10206,"Booked")</f>
        <v>0</v>
      </c>
      <c r="BO40" s="7">
        <f>SUMIFS(Export!$P56:$P10206,Export!$J56:$J10206,Planning!$A33,Export!$X56:$X10206,Planning!BO36,Export!$K56:$K10206,"Booked")</f>
        <v>0</v>
      </c>
      <c r="BP40" s="7">
        <f>SUMIFS(Export!$P56:$P10206,Export!$J56:$J10206,Planning!$A33,Export!$X56:$X10206,Planning!BP36,Export!$K56:$K10206,"Booked")</f>
        <v>0</v>
      </c>
      <c r="BQ40" s="7">
        <f>SUMIFS(Export!$P56:$P10206,Export!$J56:$J10206,Planning!$A33,Export!$X56:$X10206,Planning!BQ36,Export!$K56:$K10206,"Booked")</f>
        <v>0</v>
      </c>
      <c r="BR40" s="21">
        <f>SUMIFS(Export!$P56:$P10206,Export!$J56:$J10206,Planning!$A33,Export!$X56:$X10206,Planning!BR36,Export!$K56:$K10206,"Booked")</f>
        <v>0</v>
      </c>
      <c r="BS40" s="22">
        <f>SUMIFS(Export!$P56:$P10206,Export!$J56:$J10206,Planning!$A33,Export!$X56:$X10206,Planning!BS36,Export!$K56:$K10206,"Booked")</f>
        <v>0</v>
      </c>
      <c r="BT40" s="13">
        <f>SUMIFS(Export!$P56:$P10206,Export!$J56:$J10206,Planning!$A33,Export!$X56:$X10206,Planning!BT36,Export!$K56:$K10206,"Booked")</f>
        <v>0</v>
      </c>
      <c r="BU40" s="7">
        <f>SUMIFS(Export!$P56:$P10206,Export!$J56:$J10206,Planning!$A33,Export!$X56:$X10206,Planning!BU36,Export!$K56:$K10206,"Booked")</f>
        <v>0</v>
      </c>
      <c r="BV40" s="7">
        <f>SUMIFS(Export!$P56:$P10206,Export!$J56:$J10206,Planning!$A33,Export!$X56:$X10206,Planning!BV36,Export!$K56:$K10206,"Booked")</f>
        <v>0</v>
      </c>
      <c r="BW40" s="7">
        <f>SUMIFS(Export!$P56:$P10206,Export!$J56:$J10206,Planning!$A33,Export!$X56:$X10206,Planning!BW36,Export!$K56:$K10206,"Booked")</f>
        <v>0</v>
      </c>
      <c r="BX40" s="7">
        <f>SUMIFS(Export!$P56:$P10206,Export!$J56:$J10206,Planning!$A33,Export!$X56:$X10206,Planning!BX36,Export!$K56:$K10206,"Booked")</f>
        <v>0</v>
      </c>
      <c r="BY40" s="21">
        <f>SUMIFS(Export!$P56:$P10206,Export!$J56:$J10206,Planning!$A33,Export!$X56:$X10206,Planning!BY36,Export!$K56:$K10206,"Booked")</f>
        <v>0</v>
      </c>
      <c r="BZ40" s="22">
        <f>SUMIFS(Export!$P56:$P10206,Export!$J56:$J10206,Planning!$A33,Export!$X56:$X10206,Planning!BZ36,Export!$K56:$K10206,"Booked")</f>
        <v>0</v>
      </c>
      <c r="CA40" s="13">
        <f>SUMIFS(Export!$P56:$P10206,Export!$J56:$J10206,Planning!$A33,Export!$X56:$X10206,Planning!CA36,Export!$K56:$K10206,"Booked")</f>
        <v>0</v>
      </c>
      <c r="CB40" s="7">
        <f>SUMIFS(Export!$P56:$P10206,Export!$J56:$J10206,Planning!$A33,Export!$X56:$X10206,Planning!CB36,Export!$K56:$K10206,"Booked")</f>
        <v>0</v>
      </c>
      <c r="CC40" s="7">
        <f>SUMIFS(Export!$P56:$P10206,Export!$J56:$J10206,Planning!$A33,Export!$X56:$X10206,Planning!CC36,Export!$K56:$K10206,"Booked")</f>
        <v>0</v>
      </c>
      <c r="CD40" s="7">
        <f>SUMIFS(Export!$P56:$P10206,Export!$J56:$J10206,Planning!$A33,Export!$X56:$X10206,Planning!CD36,Export!$K56:$K10206,"Booked")</f>
        <v>0</v>
      </c>
      <c r="CE40" s="7">
        <f>SUMIFS(Export!$P56:$P10206,Export!$J56:$J10206,Planning!$A33,Export!$X56:$X10206,Planning!CE36,Export!$K56:$K10206,"Booked")</f>
        <v>0</v>
      </c>
      <c r="CF40" s="21">
        <f>SUMIFS(Export!$P56:$P10206,Export!$J56:$J10206,Planning!$A33,Export!$X56:$X10206,Planning!CF36,Export!$K56:$K10206,"Booked")</f>
        <v>0</v>
      </c>
      <c r="CG40" s="22">
        <f>SUMIFS(Export!$P56:$P10206,Export!$J56:$J10206,Planning!$A33,Export!$X56:$X10206,Planning!CG36,Export!$K56:$K10206,"Booked")</f>
        <v>0</v>
      </c>
      <c r="CH40" s="13">
        <f>SUMIFS(Export!$P56:$P10206,Export!$J56:$J10206,Planning!$A33,Export!$X56:$X10206,Planning!CH36,Export!$K56:$K10206,"Booked")</f>
        <v>0</v>
      </c>
      <c r="CI40" s="7">
        <f>SUMIFS(Export!$P56:$P10206,Export!$J56:$J10206,Planning!$A33,Export!$X56:$X10206,Planning!CI36,Export!$K56:$K10206,"Booked")</f>
        <v>0</v>
      </c>
      <c r="CJ40" s="7">
        <f>SUMIFS(Export!$P56:$P10206,Export!$J56:$J10206,Planning!$A33,Export!$X56:$X10206,Planning!CJ36,Export!$K56:$K10206,"Booked")</f>
        <v>0</v>
      </c>
      <c r="CK40" s="7">
        <f>SUMIFS(Export!$P56:$P10206,Export!$J56:$J10206,Planning!$A33,Export!$X56:$X10206,Planning!CK36,Export!$K56:$K10206,"Booked")</f>
        <v>0</v>
      </c>
      <c r="CL40" s="7">
        <f>SUMIFS(Export!$P56:$P10206,Export!$J56:$J10206,Planning!$A33,Export!$X56:$X10206,Planning!CL36,Export!$K56:$K10206,"Booked")</f>
        <v>0</v>
      </c>
      <c r="CM40" s="21">
        <f>SUMIFS(Export!$P56:$P10206,Export!$J56:$J10206,Planning!$A33,Export!$X56:$X10206,Planning!CM36,Export!$K56:$K10206,"Booked")</f>
        <v>0</v>
      </c>
      <c r="CN40" s="22">
        <f>SUMIFS(Export!$P56:$P10206,Export!$J56:$J10206,Planning!$A33,Export!$X56:$X10206,Planning!CN36,Export!$K56:$K10206,"Booked")</f>
        <v>0</v>
      </c>
      <c r="CO40" s="13">
        <f>SUMIFS(Export!$P56:$P10206,Export!$J56:$J10206,Planning!$A33,Export!$X56:$X10206,Planning!CO36,Export!$K56:$K10206,"Booked")</f>
        <v>0</v>
      </c>
      <c r="CP40" s="7">
        <f>SUMIFS(Export!$P56:$P10206,Export!$J56:$J10206,Planning!$A33,Export!$X56:$X10206,Planning!CP36,Export!$K56:$K10206,"Booked")</f>
        <v>0</v>
      </c>
      <c r="CQ40" s="7">
        <f>SUMIFS(Export!$P56:$P10206,Export!$J56:$J10206,Planning!$A33,Export!$X56:$X10206,Planning!CQ36,Export!$K56:$K10206,"Booked")</f>
        <v>0</v>
      </c>
      <c r="CR40" s="7">
        <f>SUMIFS(Export!$P56:$P10206,Export!$J56:$J10206,Planning!$A33,Export!$X56:$X10206,Planning!CR36,Export!$K56:$K10206,"Booked")</f>
        <v>0</v>
      </c>
      <c r="CS40" s="7">
        <f>SUMIFS(Export!$P56:$P10206,Export!$J56:$J10206,Planning!$A33,Export!$X56:$X10206,Planning!CS36,Export!$K56:$K10206,"Booked")</f>
        <v>0</v>
      </c>
      <c r="CT40" s="21">
        <f>SUMIFS(Export!$P56:$P10206,Export!$J56:$J10206,Planning!$A33,Export!$X56:$X10206,Planning!CT36,Export!$K56:$K10206,"Booked")</f>
        <v>0</v>
      </c>
      <c r="CU40" s="22">
        <f>SUMIFS(Export!$P56:$P10206,Export!$J56:$J10206,Planning!$A33,Export!$X56:$X10206,Planning!CU36,Export!$K56:$K10206,"Booked")</f>
        <v>0</v>
      </c>
      <c r="CV40" s="13">
        <f>SUMIFS(Export!$P56:$P10206,Export!$J56:$J10206,Planning!$A33,Export!$X56:$X10206,Planning!CV36,Export!$K56:$K10206,"Booked")</f>
        <v>0</v>
      </c>
      <c r="CW40" s="7">
        <f>SUMIFS(Export!$P56:$P10206,Export!$J56:$J10206,Planning!$A33,Export!$X56:$X10206,Planning!CW36,Export!$K56:$K10206,"Booked")</f>
        <v>0</v>
      </c>
      <c r="CX40" s="7">
        <f>SUMIFS(Export!$P56:$P10206,Export!$J56:$J10206,Planning!$A33,Export!$X56:$X10206,Planning!CX36,Export!$K56:$K10206,"Booked")</f>
        <v>0</v>
      </c>
      <c r="CY40" s="7">
        <f>SUMIFS(Export!$P56:$P10206,Export!$J56:$J10206,Planning!$A33,Export!$X56:$X10206,Planning!CY36,Export!$K56:$K10206,"Booked")</f>
        <v>0</v>
      </c>
      <c r="CZ40" s="7">
        <f>SUMIFS(Export!$P56:$P10206,Export!$J56:$J10206,Planning!$A33,Export!$X56:$X10206,Planning!CZ36,Export!$K56:$K10206,"Booked")</f>
        <v>0</v>
      </c>
      <c r="DA40" s="21">
        <f>SUMIFS(Export!$P56:$P10206,Export!$J56:$J10206,Planning!$A33,Export!$X56:$X10206,Planning!DA36,Export!$K56:$K10206,"Booked")</f>
        <v>0</v>
      </c>
      <c r="DB40" s="22">
        <f>SUMIFS(Export!$P56:$P10206,Export!$J56:$J10206,Planning!$A33,Export!$X56:$X10206,Planning!DB36,Export!$K56:$K10206,"Booked")</f>
        <v>0</v>
      </c>
      <c r="DC40" s="13">
        <f>SUMIFS(Export!$P56:$P10206,Export!$J56:$J10206,Planning!$A33,Export!$X56:$X10206,Planning!DC36,Export!$K56:$K10206,"Booked")</f>
        <v>0</v>
      </c>
      <c r="DD40" s="7">
        <f>SUMIFS(Export!$P56:$P10206,Export!$J56:$J10206,Planning!$A33,Export!$X56:$X10206,Planning!DD36,Export!$K56:$K10206,"Booked")</f>
        <v>0</v>
      </c>
      <c r="DE40" s="7">
        <f>SUMIFS(Export!$P56:$P10206,Export!$J56:$J10206,Planning!$A33,Export!$X56:$X10206,Planning!DE36,Export!$K56:$K10206,"Booked")</f>
        <v>0</v>
      </c>
      <c r="DF40" s="7">
        <f>SUMIFS(Export!$P56:$P10206,Export!$J56:$J10206,Planning!$A33,Export!$X56:$X10206,Planning!DF36,Export!$K56:$K10206,"Booked")</f>
        <v>0</v>
      </c>
      <c r="DG40" s="7">
        <f>SUMIFS(Export!$P56:$P10206,Export!$J56:$J10206,Planning!$A33,Export!$X56:$X10206,Planning!DG36,Export!$K56:$K10206,"Booked")</f>
        <v>0</v>
      </c>
      <c r="DH40" s="21">
        <f>SUMIFS(Export!$P56:$P10206,Export!$J56:$J10206,Planning!$A33,Export!$X56:$X10206,Planning!DH36,Export!$K56:$K10206,"Booked")</f>
        <v>0</v>
      </c>
      <c r="DI40" s="22">
        <f>SUMIFS(Export!$P56:$P10206,Export!$J56:$J10206,Planning!$A33,Export!$X56:$X10206,Planning!DI36,Export!$K56:$K10206,"Booked")</f>
        <v>0</v>
      </c>
      <c r="DJ40" s="13">
        <f>SUMIFS(Export!$P56:$P10206,Export!$J56:$J10206,Planning!$A33,Export!$X56:$X10206,Planning!DJ36,Export!$K56:$K10206,"Booked")</f>
        <v>0</v>
      </c>
      <c r="DK40" s="7">
        <f>SUMIFS(Export!$P56:$P10206,Export!$J56:$J10206,Planning!$A33,Export!$X56:$X10206,Planning!DK36,Export!$K56:$K10206,"Booked")</f>
        <v>0</v>
      </c>
      <c r="DL40" s="7">
        <f>SUMIFS(Export!$P56:$P10206,Export!$J56:$J10206,Planning!$A33,Export!$X56:$X10206,Planning!DL36,Export!$K56:$K10206,"Booked")</f>
        <v>0</v>
      </c>
      <c r="DM40" s="7">
        <f>SUMIFS(Export!$P56:$P10206,Export!$J56:$J10206,Planning!$A33,Export!$X56:$X10206,Planning!DM36,Export!$K56:$K10206,"Booked")</f>
        <v>0</v>
      </c>
      <c r="DN40" s="7">
        <f>SUMIFS(Export!$P56:$P10206,Export!$J56:$J10206,Planning!$A33,Export!$X56:$X10206,Planning!DN36,Export!$K56:$K10206,"Booked")</f>
        <v>0</v>
      </c>
      <c r="DO40" s="21">
        <f>SUMIFS(Export!$P56:$P10206,Export!$J56:$J10206,Planning!$A33,Export!$X56:$X10206,Planning!DO36,Export!$K56:$K10206,"Booked")</f>
        <v>0</v>
      </c>
      <c r="DP40" s="22">
        <f>SUMIFS(Export!$P56:$P10206,Export!$J56:$J10206,Planning!$A33,Export!$X56:$X10206,Planning!DP36,Export!$K56:$K10206,"Booked")</f>
        <v>0</v>
      </c>
      <c r="DQ40" s="13">
        <f>SUMIFS(Export!$P56:$P10206,Export!$J56:$J10206,Planning!$A33,Export!$X56:$X10206,Planning!DQ36,Export!$K56:$K10206,"Booked")</f>
        <v>0</v>
      </c>
      <c r="DR40" s="7">
        <f>SUMIFS(Export!$P56:$P10206,Export!$J56:$J10206,Planning!$A33,Export!$X56:$X10206,Planning!DR36,Export!$K56:$K10206,"Booked")</f>
        <v>0</v>
      </c>
      <c r="DS40" s="7">
        <f>SUMIFS(Export!$P56:$P10206,Export!$J56:$J10206,Planning!$A33,Export!$X56:$X10206,Planning!DS36,Export!$K56:$K10206,"Booked")</f>
        <v>0</v>
      </c>
      <c r="DT40" s="7">
        <f>SUMIFS(Export!$P56:$P10206,Export!$J56:$J10206,Planning!$A33,Export!$X56:$X10206,Planning!DT36,Export!$K56:$K10206,"Booked")</f>
        <v>0</v>
      </c>
      <c r="DU40" s="7">
        <f>SUMIFS(Export!$P56:$P10206,Export!$J56:$J10206,Planning!$A33,Export!$X56:$X10206,Planning!DU36,Export!$K56:$K10206,"Booked")</f>
        <v>0</v>
      </c>
      <c r="DV40" s="21">
        <f>SUMIFS(Export!$P56:$P10206,Export!$J56:$J10206,Planning!$A33,Export!$X56:$X10206,Planning!DV36,Export!$K56:$K10206,"Booked")</f>
        <v>0</v>
      </c>
      <c r="DW40" s="22">
        <f>SUMIFS(Export!$P56:$P10206,Export!$J56:$J10206,Planning!$A33,Export!$X56:$X10206,Planning!DW36,Export!$K56:$K10206,"Booked")</f>
        <v>0</v>
      </c>
    </row>
    <row r="41" spans="1:127" x14ac:dyDescent="0.25">
      <c r="A41" t="s">
        <v>146</v>
      </c>
      <c r="B41" s="12">
        <f>SUMIFS(Export!$P56:$P10206,Export!$J56:$J10206,Planning!$A33,Export!$X56:$X10206,"&lt;="&amp;Planning!B36,Export!$K56:$K10206,"Pending")</f>
        <v>0</v>
      </c>
      <c r="C41" s="6">
        <f>SUMIFS(Export!$P56:$P10206,Export!$J56:$J10206,Planning!$A33,Export!$X56:$X10206,Planning!C36,Export!$K56:$K10206,"Pending")</f>
        <v>0</v>
      </c>
      <c r="D41" s="6">
        <f>SUMIFS(Export!$P56:$P10206,Export!$J56:$J10206,Planning!$A33,Export!$X56:$X10206,Planning!D36,Export!$K56:$K10206,"Pending")</f>
        <v>0</v>
      </c>
      <c r="E41" s="6">
        <f>SUMIFS(Export!$P56:$P10206,Export!$J56:$J10206,Planning!$A33,Export!$X56:$X10206,Planning!E36,Export!$K56:$K10206,"Pending")</f>
        <v>0</v>
      </c>
      <c r="F41" s="6">
        <f>SUMIFS(Export!$P56:$P10206,Export!$J56:$J10206,Planning!$A33,Export!$X56:$X10206,Planning!F36,Export!$K56:$K10206,"Pending")</f>
        <v>0</v>
      </c>
      <c r="G41" s="6">
        <f>SUMIFS(Export!$P56:$P10206,Export!$J56:$J10206,Planning!$A33,Export!$X56:$X10206,Planning!G36,Export!$K56:$K10206,"Pending")</f>
        <v>0</v>
      </c>
      <c r="H41" s="9">
        <f>SUMIFS(Export!$P56:$P10206,Export!$J56:$J10206,Planning!$A33,Export!$X56:$X10206,Planning!H36,Export!$K56:$K10206,"Pending")</f>
        <v>0</v>
      </c>
      <c r="I41" s="12">
        <f>SUMIFS(Export!$P56:$P10206,Export!$J56:$J10206,Planning!$A33,Export!$X56:$X10206,Planning!I36,Export!$K56:$K10206,"Pending")</f>
        <v>0</v>
      </c>
      <c r="J41" s="6">
        <f>SUMIFS(Export!$P56:$P10206,Export!$J56:$J10206,Planning!$A33,Export!$X56:$X10206,Planning!J36,Export!$K56:$K10206,"Pending")</f>
        <v>0</v>
      </c>
      <c r="K41" s="6">
        <f>SUMIFS(Export!$P56:$P10206,Export!$J56:$J10206,Planning!$A33,Export!$X56:$X10206,Planning!K36,Export!$K56:$K10206,"Pending")</f>
        <v>0</v>
      </c>
      <c r="L41" s="6">
        <f>SUMIFS(Export!$P56:$P10206,Export!$J56:$J10206,Planning!$A33,Export!$X56:$X10206,Planning!L36,Export!$K56:$K10206,"Pending")</f>
        <v>0</v>
      </c>
      <c r="M41" s="6">
        <f>SUMIFS(Export!$P56:$P10206,Export!$J56:$J10206,Planning!$A33,Export!$X56:$X10206,Planning!M36,Export!$K56:$K10206,"Pending")</f>
        <v>0</v>
      </c>
      <c r="N41" s="6">
        <f>SUMIFS(Export!$P56:$P10206,Export!$J56:$J10206,Planning!$A33,Export!$X56:$X10206,Planning!N36,Export!$K56:$K10206,"Pending")</f>
        <v>0</v>
      </c>
      <c r="O41" s="9">
        <f>SUMIFS(Export!$P56:$P10206,Export!$J56:$J10206,Planning!$A33,Export!$X56:$X10206,Planning!O36,Export!$K56:$K10206,"Pending")</f>
        <v>0</v>
      </c>
      <c r="P41" s="12">
        <f>SUMIFS(Export!$P56:$P10206,Export!$J56:$J10206,Planning!$A33,Export!$X56:$X10206,Planning!P36,Export!$K56:$K10206,"Pending")</f>
        <v>0</v>
      </c>
      <c r="Q41" s="6">
        <f>SUMIFS(Export!$P56:$P10206,Export!$J56:$J10206,Planning!$A33,Export!$X56:$X10206,Planning!Q36,Export!$K56:$K10206,"Pending")</f>
        <v>0</v>
      </c>
      <c r="R41" s="6">
        <f>SUMIFS(Export!$P56:$P10206,Export!$J56:$J10206,Planning!$A33,Export!$X56:$X10206,Planning!R36,Export!$K56:$K10206,"Pending")</f>
        <v>0</v>
      </c>
      <c r="S41" s="6">
        <f>SUMIFS(Export!$P56:$P10206,Export!$J56:$J10206,Planning!$A33,Export!$X56:$X10206,Planning!S36,Export!$K56:$K10206,"Pending")</f>
        <v>0</v>
      </c>
      <c r="T41" s="6">
        <f>SUMIFS(Export!$P56:$P10206,Export!$J56:$J10206,Planning!$A33,Export!$X56:$X10206,Planning!T36,Export!$K56:$K10206,"Pending")</f>
        <v>0</v>
      </c>
      <c r="U41" s="6">
        <f>SUMIFS(Export!$P56:$P10206,Export!$J56:$J10206,Planning!$A33,Export!$X56:$X10206,Planning!U36,Export!$K56:$K10206,"Pending")</f>
        <v>0</v>
      </c>
      <c r="V41" s="9">
        <f>SUMIFS(Export!$P56:$P10206,Export!$J56:$J10206,Planning!$A33,Export!$X56:$X10206,Planning!V36,Export!$K56:$K10206,"Pending")</f>
        <v>0</v>
      </c>
      <c r="W41" s="12">
        <f>SUMIFS(Export!$P56:$P10206,Export!$J56:$J10206,Planning!$A33,Export!$X56:$X10206,Planning!W36,Export!$K56:$K10206,"Pending")</f>
        <v>0</v>
      </c>
      <c r="X41" s="6">
        <f>SUMIFS(Export!$P56:$P10206,Export!$J56:$J10206,Planning!$A33,Export!$X56:$X10206,Planning!X36,Export!$K56:$K10206,"Pending")</f>
        <v>0</v>
      </c>
      <c r="Y41" s="6">
        <f>SUMIFS(Export!$P56:$P10206,Export!$J56:$J10206,Planning!$A33,Export!$X56:$X10206,Planning!Y36,Export!$K56:$K10206,"Pending")</f>
        <v>0</v>
      </c>
      <c r="Z41" s="6">
        <f>SUMIFS(Export!$P56:$P10206,Export!$J56:$J10206,Planning!$A33,Export!$X56:$X10206,Planning!Z36,Export!$K56:$K10206,"Pending")</f>
        <v>0</v>
      </c>
      <c r="AA41" s="6">
        <f>SUMIFS(Export!$P56:$P10206,Export!$J56:$J10206,Planning!$A33,Export!$X56:$X10206,Planning!AA36,Export!$K56:$K10206,"Pending")</f>
        <v>0</v>
      </c>
      <c r="AB41" s="6">
        <f>SUMIFS(Export!$P56:$P10206,Export!$J56:$J10206,Planning!$A33,Export!$X56:$X10206,Planning!AB36,Export!$K56:$K10206,"Pending")</f>
        <v>0</v>
      </c>
      <c r="AC41" s="9">
        <f>SUMIFS(Export!$P56:$P10206,Export!$J56:$J10206,Planning!$A33,Export!$X56:$X10206,Planning!AC36,Export!$K56:$K10206,"Pending")</f>
        <v>0</v>
      </c>
      <c r="AD41" s="12">
        <f>SUMIFS(Export!$P56:$P10206,Export!$J56:$J10206,Planning!$A33,Export!$X56:$X10206,Planning!AD36,Export!$K56:$K10206,"Pending")</f>
        <v>0</v>
      </c>
      <c r="AE41" s="6">
        <f>SUMIFS(Export!$P56:$P10206,Export!$J56:$J10206,Planning!$A33,Export!$X56:$X10206,Planning!AE36,Export!$K56:$K10206,"Pending")</f>
        <v>0</v>
      </c>
      <c r="AF41" s="6">
        <f>SUMIFS(Export!$P56:$P10206,Export!$J56:$J10206,Planning!$A33,Export!$X56:$X10206,Planning!AF36,Export!$K56:$K10206,"Pending")</f>
        <v>0</v>
      </c>
      <c r="AG41" s="6">
        <f>SUMIFS(Export!$P56:$P10206,Export!$J56:$J10206,Planning!$A33,Export!$X56:$X10206,Planning!AG36,Export!$K56:$K10206,"Pending")</f>
        <v>0</v>
      </c>
      <c r="AH41" s="6">
        <f>SUMIFS(Export!$P56:$P10206,Export!$J56:$J10206,Planning!$A33,Export!$X56:$X10206,Planning!AH36,Export!$K56:$K10206,"Pending")</f>
        <v>0</v>
      </c>
      <c r="AI41" s="6">
        <f>SUMIFS(Export!$P56:$P10206,Export!$J56:$J10206,Planning!$A33,Export!$X56:$X10206,Planning!AI36,Export!$K56:$K10206,"Pending")</f>
        <v>0</v>
      </c>
      <c r="AJ41" s="9">
        <f>SUMIFS(Export!$P56:$P10206,Export!$J56:$J10206,Planning!$A33,Export!$X56:$X10206,Planning!AJ36,Export!$K56:$K10206,"Pending")</f>
        <v>0</v>
      </c>
      <c r="AK41" s="12">
        <f>SUMIFS(Export!$P56:$P10206,Export!$J56:$J10206,Planning!$A33,Export!$X56:$X10206,Planning!AK36,Export!$K56:$K10206,"Pending")</f>
        <v>0</v>
      </c>
      <c r="AL41" s="6">
        <f>SUMIFS(Export!$P56:$P10206,Export!$J56:$J10206,Planning!$A33,Export!$X56:$X10206,Planning!AL36,Export!$K56:$K10206,"Pending")</f>
        <v>0</v>
      </c>
      <c r="AM41" s="6">
        <f>SUMIFS(Export!$P56:$P10206,Export!$J56:$J10206,Planning!$A33,Export!$X56:$X10206,Planning!AM36,Export!$K56:$K10206,"Pending")</f>
        <v>0</v>
      </c>
      <c r="AN41" s="6">
        <f>SUMIFS(Export!$P56:$P10206,Export!$J56:$J10206,Planning!$A33,Export!$X56:$X10206,Planning!AN36,Export!$K56:$K10206,"Pending")</f>
        <v>0</v>
      </c>
      <c r="AO41" s="6">
        <f>SUMIFS(Export!$P56:$P10206,Export!$J56:$J10206,Planning!$A33,Export!$X56:$X10206,Planning!AO36,Export!$K56:$K10206,"Pending")</f>
        <v>0</v>
      </c>
      <c r="AP41" s="6">
        <f>SUMIFS(Export!$P56:$P10206,Export!$J56:$J10206,Planning!$A33,Export!$X56:$X10206,Planning!AP36,Export!$K56:$K10206,"Pending")</f>
        <v>0</v>
      </c>
      <c r="AQ41" s="9">
        <f>SUMIFS(Export!$P56:$P10206,Export!$J56:$J10206,Planning!$A33,Export!$X56:$X10206,Planning!AQ36,Export!$K56:$K10206,"Pending")</f>
        <v>0</v>
      </c>
      <c r="AR41" s="12">
        <f>SUMIFS(Export!$P56:$P10206,Export!$J56:$J10206,Planning!$A33,Export!$X56:$X10206,Planning!AR36,Export!$K56:$K10206,"Pending")</f>
        <v>0</v>
      </c>
      <c r="AS41" s="6">
        <f>SUMIFS(Export!$P56:$P10206,Export!$J56:$J10206,Planning!$A33,Export!$X56:$X10206,Planning!AS36,Export!$K56:$K10206,"Pending")</f>
        <v>0</v>
      </c>
      <c r="AT41" s="6">
        <f>SUMIFS(Export!$P56:$P10206,Export!$J56:$J10206,Planning!$A33,Export!$X56:$X10206,Planning!AT36,Export!$K56:$K10206,"Pending")</f>
        <v>0</v>
      </c>
      <c r="AU41" s="6">
        <f>SUMIFS(Export!$P56:$P10206,Export!$J56:$J10206,Planning!$A33,Export!$X56:$X10206,Planning!AU36,Export!$K56:$K10206,"Pending")</f>
        <v>0</v>
      </c>
      <c r="AV41" s="6">
        <f>SUMIFS(Export!$P56:$P10206,Export!$J56:$J10206,Planning!$A33,Export!$X56:$X10206,Planning!AV36,Export!$K56:$K10206,"Pending")</f>
        <v>0</v>
      </c>
      <c r="AW41" s="6">
        <f>SUMIFS(Export!$P56:$P10206,Export!$J56:$J10206,Planning!$A33,Export!$X56:$X10206,Planning!AW36,Export!$K56:$K10206,"Pending")</f>
        <v>0</v>
      </c>
      <c r="AX41" s="9">
        <f>SUMIFS(Export!$P56:$P10206,Export!$J56:$J10206,Planning!$A33,Export!$X56:$X10206,Planning!AX36,Export!$K56:$K10206,"Pending")</f>
        <v>0</v>
      </c>
      <c r="AY41" s="12">
        <f>SUMIFS(Export!$P56:$P10206,Export!$J56:$J10206,Planning!$A33,Export!$X56:$X10206,Planning!AY36,Export!$K56:$K10206,"Pending")</f>
        <v>0</v>
      </c>
      <c r="AZ41" s="6">
        <f>SUMIFS(Export!$P56:$P10206,Export!$J56:$J10206,Planning!$A33,Export!$X56:$X10206,Planning!AZ36,Export!$K56:$K10206,"Pending")</f>
        <v>0</v>
      </c>
      <c r="BA41" s="6">
        <f>SUMIFS(Export!$P56:$P10206,Export!$J56:$J10206,Planning!$A33,Export!$X56:$X10206,Planning!BA36,Export!$K56:$K10206,"Pending")</f>
        <v>0</v>
      </c>
      <c r="BB41" s="6">
        <f>SUMIFS(Export!$P56:$P10206,Export!$J56:$J10206,Planning!$A33,Export!$X56:$X10206,Planning!BB36,Export!$K56:$K10206,"Pending")</f>
        <v>0</v>
      </c>
      <c r="BC41" s="6">
        <f>SUMIFS(Export!$P56:$P10206,Export!$J56:$J10206,Planning!$A33,Export!$X56:$X10206,Planning!BC36,Export!$K56:$K10206,"Pending")</f>
        <v>0</v>
      </c>
      <c r="BD41" s="6">
        <f>SUMIFS(Export!$P56:$P10206,Export!$J56:$J10206,Planning!$A33,Export!$X56:$X10206,Planning!BD36,Export!$K56:$K10206,"Pending")</f>
        <v>0</v>
      </c>
      <c r="BE41" s="9">
        <f>SUMIFS(Export!$P56:$P10206,Export!$J56:$J10206,Planning!$A33,Export!$X56:$X10206,Planning!BE36,Export!$K56:$K10206,"Pending")</f>
        <v>0</v>
      </c>
      <c r="BF41" s="12">
        <f>SUMIFS(Export!$P56:$P10206,Export!$J56:$J10206,Planning!$A33,Export!$X56:$X10206,Planning!BF36,Export!$K56:$K10206,"Pending")</f>
        <v>0</v>
      </c>
      <c r="BG41" s="6">
        <f>SUMIFS(Export!$P56:$P10206,Export!$J56:$J10206,Planning!$A33,Export!$X56:$X10206,Planning!BG36,Export!$K56:$K10206,"Pending")</f>
        <v>0</v>
      </c>
      <c r="BH41" s="6">
        <f>SUMIFS(Export!$P56:$P10206,Export!$J56:$J10206,Planning!$A33,Export!$X56:$X10206,Planning!BH36,Export!$K56:$K10206,"Pending")</f>
        <v>0</v>
      </c>
      <c r="BI41" s="6">
        <f>SUMIFS(Export!$P56:$P10206,Export!$J56:$J10206,Planning!$A33,Export!$X56:$X10206,Planning!BI36,Export!$K56:$K10206,"Pending")</f>
        <v>0</v>
      </c>
      <c r="BJ41" s="6">
        <f>SUMIFS(Export!$P56:$P10206,Export!$J56:$J10206,Planning!$A33,Export!$X56:$X10206,Planning!BJ36,Export!$K56:$K10206,"Pending")</f>
        <v>0</v>
      </c>
      <c r="BK41" s="6">
        <f>SUMIFS(Export!$P56:$P10206,Export!$J56:$J10206,Planning!$A33,Export!$X56:$X10206,Planning!BK36,Export!$K56:$K10206,"Pending")</f>
        <v>0</v>
      </c>
      <c r="BL41" s="9">
        <f>SUMIFS(Export!$P56:$P10206,Export!$J56:$J10206,Planning!$A33,Export!$X56:$X10206,Planning!BL36,Export!$K56:$K10206,"Pending")</f>
        <v>0</v>
      </c>
      <c r="BM41" s="12">
        <f>SUMIFS(Export!$P56:$P10206,Export!$J56:$J10206,Planning!$A33,Export!$X56:$X10206,Planning!BM36,Export!$K56:$K10206,"Pending")</f>
        <v>0</v>
      </c>
      <c r="BN41" s="6">
        <f>SUMIFS(Export!$P56:$P10206,Export!$J56:$J10206,Planning!$A33,Export!$X56:$X10206,Planning!BN36,Export!$K56:$K10206,"Pending")</f>
        <v>0</v>
      </c>
      <c r="BO41" s="6">
        <f>SUMIFS(Export!$P56:$P10206,Export!$J56:$J10206,Planning!$A33,Export!$X56:$X10206,Planning!BO36,Export!$K56:$K10206,"Pending")</f>
        <v>0</v>
      </c>
      <c r="BP41" s="6">
        <f>SUMIFS(Export!$P56:$P10206,Export!$J56:$J10206,Planning!$A33,Export!$X56:$X10206,Planning!BP36,Export!$K56:$K10206,"Pending")</f>
        <v>0</v>
      </c>
      <c r="BQ41" s="6">
        <f>SUMIFS(Export!$P56:$P10206,Export!$J56:$J10206,Planning!$A33,Export!$X56:$X10206,Planning!BQ36,Export!$K56:$K10206,"Pending")</f>
        <v>0</v>
      </c>
      <c r="BR41" s="6">
        <f>SUMIFS(Export!$P56:$P10206,Export!$J56:$J10206,Planning!$A33,Export!$X56:$X10206,Planning!BR36,Export!$K56:$K10206,"Pending")</f>
        <v>0</v>
      </c>
      <c r="BS41" s="9">
        <f>SUMIFS(Export!$P56:$P10206,Export!$J56:$J10206,Planning!$A33,Export!$X56:$X10206,Planning!BS36,Export!$K56:$K10206,"Pending")</f>
        <v>0</v>
      </c>
      <c r="BT41" s="12">
        <f>SUMIFS(Export!$P56:$P10206,Export!$J56:$J10206,Planning!$A33,Export!$X56:$X10206,Planning!BT36,Export!$K56:$K10206,"Pending")</f>
        <v>0</v>
      </c>
      <c r="BU41" s="6">
        <f>SUMIFS(Export!$P56:$P10206,Export!$J56:$J10206,Planning!$A33,Export!$X56:$X10206,Planning!BU36,Export!$K56:$K10206,"Pending")</f>
        <v>0</v>
      </c>
      <c r="BV41" s="6">
        <f>SUMIFS(Export!$P56:$P10206,Export!$J56:$J10206,Planning!$A33,Export!$X56:$X10206,Planning!BV36,Export!$K56:$K10206,"Pending")</f>
        <v>0</v>
      </c>
      <c r="BW41" s="6">
        <f>SUMIFS(Export!$P56:$P10206,Export!$J56:$J10206,Planning!$A33,Export!$X56:$X10206,Planning!BW36,Export!$K56:$K10206,"Pending")</f>
        <v>0</v>
      </c>
      <c r="BX41" s="6">
        <f>SUMIFS(Export!$P56:$P10206,Export!$J56:$J10206,Planning!$A33,Export!$X56:$X10206,Planning!BX36,Export!$K56:$K10206,"Pending")</f>
        <v>0</v>
      </c>
      <c r="BY41" s="6">
        <f>SUMIFS(Export!$P56:$P10206,Export!$J56:$J10206,Planning!$A33,Export!$X56:$X10206,Planning!BY36,Export!$K56:$K10206,"Pending")</f>
        <v>0</v>
      </c>
      <c r="BZ41" s="9">
        <f>SUMIFS(Export!$P56:$P10206,Export!$J56:$J10206,Planning!$A33,Export!$X56:$X10206,Planning!BZ36,Export!$K56:$K10206,"Pending")</f>
        <v>0</v>
      </c>
      <c r="CA41" s="12">
        <f>SUMIFS(Export!$P56:$P10206,Export!$J56:$J10206,Planning!$A33,Export!$X56:$X10206,Planning!CA36,Export!$K56:$K10206,"Pending")</f>
        <v>0</v>
      </c>
      <c r="CB41" s="6">
        <f>SUMIFS(Export!$P56:$P10206,Export!$J56:$J10206,Planning!$A33,Export!$X56:$X10206,Planning!CB36,Export!$K56:$K10206,"Pending")</f>
        <v>0</v>
      </c>
      <c r="CC41" s="6">
        <f>SUMIFS(Export!$P56:$P10206,Export!$J56:$J10206,Planning!$A33,Export!$X56:$X10206,Planning!CC36,Export!$K56:$K10206,"Pending")</f>
        <v>0</v>
      </c>
      <c r="CD41" s="6">
        <f>SUMIFS(Export!$P56:$P10206,Export!$J56:$J10206,Planning!$A33,Export!$X56:$X10206,Planning!CD36,Export!$K56:$K10206,"Pending")</f>
        <v>0</v>
      </c>
      <c r="CE41" s="6">
        <f>SUMIFS(Export!$P56:$P10206,Export!$J56:$J10206,Planning!$A33,Export!$X56:$X10206,Planning!CE36,Export!$K56:$K10206,"Pending")</f>
        <v>0</v>
      </c>
      <c r="CF41" s="6">
        <f>SUMIFS(Export!$P56:$P10206,Export!$J56:$J10206,Planning!$A33,Export!$X56:$X10206,Planning!CF36,Export!$K56:$K10206,"Pending")</f>
        <v>0</v>
      </c>
      <c r="CG41" s="9">
        <f>SUMIFS(Export!$P56:$P10206,Export!$J56:$J10206,Planning!$A33,Export!$X56:$X10206,Planning!CG36,Export!$K56:$K10206,"Pending")</f>
        <v>0</v>
      </c>
      <c r="CH41" s="12">
        <f>SUMIFS(Export!$P56:$P10206,Export!$J56:$J10206,Planning!$A33,Export!$X56:$X10206,Planning!CH36,Export!$K56:$K10206,"Pending")</f>
        <v>0</v>
      </c>
      <c r="CI41" s="6">
        <f>SUMIFS(Export!$P56:$P10206,Export!$J56:$J10206,Planning!$A33,Export!$X56:$X10206,Planning!CI36,Export!$K56:$K10206,"Pending")</f>
        <v>0</v>
      </c>
      <c r="CJ41" s="6">
        <f>SUMIFS(Export!$P56:$P10206,Export!$J56:$J10206,Planning!$A33,Export!$X56:$X10206,Planning!CJ36,Export!$K56:$K10206,"Pending")</f>
        <v>0</v>
      </c>
      <c r="CK41" s="6">
        <f>SUMIFS(Export!$P56:$P10206,Export!$J56:$J10206,Planning!$A33,Export!$X56:$X10206,Planning!CK36,Export!$K56:$K10206,"Pending")</f>
        <v>0</v>
      </c>
      <c r="CL41" s="6">
        <f>SUMIFS(Export!$P56:$P10206,Export!$J56:$J10206,Planning!$A33,Export!$X56:$X10206,Planning!CL36,Export!$K56:$K10206,"Pending")</f>
        <v>0</v>
      </c>
      <c r="CM41" s="6">
        <f>SUMIFS(Export!$P56:$P10206,Export!$J56:$J10206,Planning!$A33,Export!$X56:$X10206,Planning!CM36,Export!$K56:$K10206,"Pending")</f>
        <v>0</v>
      </c>
      <c r="CN41" s="9">
        <f>SUMIFS(Export!$P56:$P10206,Export!$J56:$J10206,Planning!$A33,Export!$X56:$X10206,Planning!CN36,Export!$K56:$K10206,"Pending")</f>
        <v>0</v>
      </c>
      <c r="CO41" s="12">
        <f>SUMIFS(Export!$P56:$P10206,Export!$J56:$J10206,Planning!$A33,Export!$X56:$X10206,Planning!CO36,Export!$K56:$K10206,"Pending")</f>
        <v>0</v>
      </c>
      <c r="CP41" s="6">
        <f>SUMIFS(Export!$P56:$P10206,Export!$J56:$J10206,Planning!$A33,Export!$X56:$X10206,Planning!CP36,Export!$K56:$K10206,"Pending")</f>
        <v>0</v>
      </c>
      <c r="CQ41" s="6">
        <f>SUMIFS(Export!$P56:$P10206,Export!$J56:$J10206,Planning!$A33,Export!$X56:$X10206,Planning!CQ36,Export!$K56:$K10206,"Pending")</f>
        <v>0</v>
      </c>
      <c r="CR41" s="6">
        <f>SUMIFS(Export!$P56:$P10206,Export!$J56:$J10206,Planning!$A33,Export!$X56:$X10206,Planning!CR36,Export!$K56:$K10206,"Pending")</f>
        <v>0</v>
      </c>
      <c r="CS41" s="6">
        <f>SUMIFS(Export!$P56:$P10206,Export!$J56:$J10206,Planning!$A33,Export!$X56:$X10206,Planning!CS36,Export!$K56:$K10206,"Pending")</f>
        <v>0</v>
      </c>
      <c r="CT41" s="6">
        <f>SUMIFS(Export!$P56:$P10206,Export!$J56:$J10206,Planning!$A33,Export!$X56:$X10206,Planning!CT36,Export!$K56:$K10206,"Pending")</f>
        <v>0</v>
      </c>
      <c r="CU41" s="9">
        <f>SUMIFS(Export!$P56:$P10206,Export!$J56:$J10206,Planning!$A33,Export!$X56:$X10206,Planning!CU36,Export!$K56:$K10206,"Pending")</f>
        <v>0</v>
      </c>
      <c r="CV41" s="12">
        <f>SUMIFS(Export!$P56:$P10206,Export!$J56:$J10206,Planning!$A33,Export!$X56:$X10206,Planning!CV36,Export!$K56:$K10206,"Pending")</f>
        <v>0</v>
      </c>
      <c r="CW41" s="6">
        <f>SUMIFS(Export!$P56:$P10206,Export!$J56:$J10206,Planning!$A33,Export!$X56:$X10206,Planning!CW36,Export!$K56:$K10206,"Pending")</f>
        <v>0</v>
      </c>
      <c r="CX41" s="6">
        <f>SUMIFS(Export!$P56:$P10206,Export!$J56:$J10206,Planning!$A33,Export!$X56:$X10206,Planning!CX36,Export!$K56:$K10206,"Pending")</f>
        <v>0</v>
      </c>
      <c r="CY41" s="6">
        <f>SUMIFS(Export!$P56:$P10206,Export!$J56:$J10206,Planning!$A33,Export!$X56:$X10206,Planning!CY36,Export!$K56:$K10206,"Pending")</f>
        <v>0</v>
      </c>
      <c r="CZ41" s="6">
        <f>SUMIFS(Export!$P56:$P10206,Export!$J56:$J10206,Planning!$A33,Export!$X56:$X10206,Planning!CZ36,Export!$K56:$K10206,"Pending")</f>
        <v>0</v>
      </c>
      <c r="DA41" s="6">
        <f>SUMIFS(Export!$P56:$P10206,Export!$J56:$J10206,Planning!$A33,Export!$X56:$X10206,Planning!DA36,Export!$K56:$K10206,"Pending")</f>
        <v>0</v>
      </c>
      <c r="DB41" s="9">
        <f>SUMIFS(Export!$P56:$P10206,Export!$J56:$J10206,Planning!$A33,Export!$X56:$X10206,Planning!DB36,Export!$K56:$K10206,"Pending")</f>
        <v>0</v>
      </c>
      <c r="DC41" s="12">
        <f>SUMIFS(Export!$P56:$P10206,Export!$J56:$J10206,Planning!$A33,Export!$X56:$X10206,Planning!DC36,Export!$K56:$K10206,"Pending")</f>
        <v>0</v>
      </c>
      <c r="DD41" s="6">
        <f>SUMIFS(Export!$P56:$P10206,Export!$J56:$J10206,Planning!$A33,Export!$X56:$X10206,Planning!DD36,Export!$K56:$K10206,"Pending")</f>
        <v>0</v>
      </c>
      <c r="DE41" s="6">
        <f>SUMIFS(Export!$P56:$P10206,Export!$J56:$J10206,Planning!$A33,Export!$X56:$X10206,Planning!DE36,Export!$K56:$K10206,"Pending")</f>
        <v>0</v>
      </c>
      <c r="DF41" s="6">
        <f>SUMIFS(Export!$P56:$P10206,Export!$J56:$J10206,Planning!$A33,Export!$X56:$X10206,Planning!DF36,Export!$K56:$K10206,"Pending")</f>
        <v>0</v>
      </c>
      <c r="DG41" s="6">
        <f>SUMIFS(Export!$P56:$P10206,Export!$J56:$J10206,Planning!$A33,Export!$X56:$X10206,Planning!DG36,Export!$K56:$K10206,"Pending")</f>
        <v>0</v>
      </c>
      <c r="DH41" s="6">
        <f>SUMIFS(Export!$P56:$P10206,Export!$J56:$J10206,Planning!$A33,Export!$X56:$X10206,Planning!DH36,Export!$K56:$K10206,"Pending")</f>
        <v>0</v>
      </c>
      <c r="DI41" s="9">
        <f>SUMIFS(Export!$P56:$P10206,Export!$J56:$J10206,Planning!$A33,Export!$X56:$X10206,Planning!DI36,Export!$K56:$K10206,"Pending")</f>
        <v>0</v>
      </c>
      <c r="DJ41" s="12">
        <f>SUMIFS(Export!$P56:$P10206,Export!$J56:$J10206,Planning!$A33,Export!$X56:$X10206,Planning!DJ36,Export!$K56:$K10206,"Pending")</f>
        <v>0</v>
      </c>
      <c r="DK41" s="6">
        <f>SUMIFS(Export!$P56:$P10206,Export!$J56:$J10206,Planning!$A33,Export!$X56:$X10206,Planning!DK36,Export!$K56:$K10206,"Pending")</f>
        <v>0</v>
      </c>
      <c r="DL41" s="6">
        <f>SUMIFS(Export!$P56:$P10206,Export!$J56:$J10206,Planning!$A33,Export!$X56:$X10206,Planning!DL36,Export!$K56:$K10206,"Pending")</f>
        <v>0</v>
      </c>
      <c r="DM41" s="6">
        <f>SUMIFS(Export!$P56:$P10206,Export!$J56:$J10206,Planning!$A33,Export!$X56:$X10206,Planning!DM36,Export!$K56:$K10206,"Pending")</f>
        <v>0</v>
      </c>
      <c r="DN41" s="6">
        <f>SUMIFS(Export!$P56:$P10206,Export!$J56:$J10206,Planning!$A33,Export!$X56:$X10206,Planning!DN36,Export!$K56:$K10206,"Pending")</f>
        <v>0</v>
      </c>
      <c r="DO41" s="6">
        <f>SUMIFS(Export!$P56:$P10206,Export!$J56:$J10206,Planning!$A33,Export!$X56:$X10206,Planning!DO36,Export!$K56:$K10206,"Pending")</f>
        <v>0</v>
      </c>
      <c r="DP41" s="9">
        <f>SUMIFS(Export!$P56:$P10206,Export!$J56:$J10206,Planning!$A33,Export!$X56:$X10206,Planning!DP36,Export!$K56:$K10206,"Pending")</f>
        <v>0</v>
      </c>
      <c r="DQ41" s="12">
        <f>SUMIFS(Export!$P56:$P10206,Export!$J56:$J10206,Planning!$A33,Export!$X56:$X10206,Planning!DQ36,Export!$K56:$K10206,"Pending")</f>
        <v>0</v>
      </c>
      <c r="DR41" s="6">
        <f>SUMIFS(Export!$P56:$P10206,Export!$J56:$J10206,Planning!$A33,Export!$X56:$X10206,Planning!DR36,Export!$K56:$K10206,"Pending")</f>
        <v>0</v>
      </c>
      <c r="DS41" s="6">
        <f>SUMIFS(Export!$P56:$P10206,Export!$J56:$J10206,Planning!$A33,Export!$X56:$X10206,Planning!DS36,Export!$K56:$K10206,"Pending")</f>
        <v>0</v>
      </c>
      <c r="DT41" s="6">
        <f>SUMIFS(Export!$P56:$P10206,Export!$J56:$J10206,Planning!$A33,Export!$X56:$X10206,Planning!DT36,Export!$K56:$K10206,"Pending")</f>
        <v>0</v>
      </c>
      <c r="DU41" s="6">
        <f>SUMIFS(Export!$P56:$P10206,Export!$J56:$J10206,Planning!$A33,Export!$X56:$X10206,Planning!DU36,Export!$K56:$K10206,"Pending")</f>
        <v>0</v>
      </c>
      <c r="DV41" s="6">
        <f>SUMIFS(Export!$P56:$P10206,Export!$J56:$J10206,Planning!$A33,Export!$X56:$X10206,Planning!DV36,Export!$K56:$K10206,"Pending")</f>
        <v>0</v>
      </c>
      <c r="DW41" s="9">
        <f>SUMIFS(Export!$P56:$P10206,Export!$J56:$J10206,Planning!$A33,Export!$X56:$X10206,Planning!DW36,Export!$K56:$K10206,"Pending")</f>
        <v>0</v>
      </c>
    </row>
    <row r="42" spans="1:127" x14ac:dyDescent="0.25">
      <c r="A42" t="s">
        <v>138</v>
      </c>
      <c r="B42" s="39">
        <v>0</v>
      </c>
      <c r="C42" s="27">
        <v>0</v>
      </c>
      <c r="D42" s="27">
        <v>0</v>
      </c>
      <c r="E42" s="27">
        <v>0</v>
      </c>
      <c r="F42" s="27">
        <v>0</v>
      </c>
      <c r="G42" s="7">
        <f t="shared" ref="G42:AC42" si="228">G37-G40-G41</f>
        <v>0</v>
      </c>
      <c r="H42" s="10">
        <f t="shared" si="228"/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7">
        <f t="shared" si="228"/>
        <v>0</v>
      </c>
      <c r="O42" s="10">
        <f t="shared" si="228"/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7">
        <f t="shared" si="228"/>
        <v>0</v>
      </c>
      <c r="V42" s="10">
        <f t="shared" si="228"/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7">
        <f t="shared" si="228"/>
        <v>0</v>
      </c>
      <c r="AC42" s="10">
        <f t="shared" si="228"/>
        <v>0</v>
      </c>
      <c r="AD42" s="27">
        <v>0</v>
      </c>
      <c r="AE42" s="27">
        <v>0</v>
      </c>
      <c r="AF42" s="27">
        <v>0</v>
      </c>
      <c r="AG42" s="27">
        <v>0</v>
      </c>
      <c r="AH42" s="7">
        <f t="shared" ref="AH42:BM42" si="229">AH37-AH40-AH41</f>
        <v>25</v>
      </c>
      <c r="AI42" s="7">
        <f t="shared" si="229"/>
        <v>0</v>
      </c>
      <c r="AJ42" s="10">
        <f t="shared" si="229"/>
        <v>0</v>
      </c>
      <c r="AK42" s="13">
        <f t="shared" si="229"/>
        <v>25</v>
      </c>
      <c r="AL42" s="7">
        <f t="shared" si="229"/>
        <v>25</v>
      </c>
      <c r="AM42" s="7">
        <f t="shared" si="229"/>
        <v>25</v>
      </c>
      <c r="AN42" s="7">
        <f t="shared" si="229"/>
        <v>25</v>
      </c>
      <c r="AO42" s="7">
        <f t="shared" si="229"/>
        <v>25</v>
      </c>
      <c r="AP42" s="7">
        <f t="shared" si="229"/>
        <v>0</v>
      </c>
      <c r="AQ42" s="10">
        <f t="shared" si="229"/>
        <v>0</v>
      </c>
      <c r="AR42" s="13">
        <f t="shared" si="229"/>
        <v>25</v>
      </c>
      <c r="AS42" s="7">
        <f t="shared" si="229"/>
        <v>25</v>
      </c>
      <c r="AT42" s="7">
        <f t="shared" si="229"/>
        <v>25</v>
      </c>
      <c r="AU42" s="7">
        <f t="shared" si="229"/>
        <v>25</v>
      </c>
      <c r="AV42" s="7">
        <f t="shared" si="229"/>
        <v>25</v>
      </c>
      <c r="AW42" s="7">
        <f t="shared" si="229"/>
        <v>0</v>
      </c>
      <c r="AX42" s="10">
        <f t="shared" si="229"/>
        <v>0</v>
      </c>
      <c r="AY42" s="13">
        <f t="shared" si="229"/>
        <v>25</v>
      </c>
      <c r="AZ42" s="7">
        <f t="shared" si="229"/>
        <v>25</v>
      </c>
      <c r="BA42" s="7">
        <f t="shared" si="229"/>
        <v>25</v>
      </c>
      <c r="BB42" s="7">
        <f t="shared" si="229"/>
        <v>25</v>
      </c>
      <c r="BC42" s="7">
        <f t="shared" si="229"/>
        <v>25</v>
      </c>
      <c r="BD42" s="7">
        <f t="shared" si="229"/>
        <v>0</v>
      </c>
      <c r="BE42" s="10">
        <f t="shared" si="229"/>
        <v>0</v>
      </c>
      <c r="BF42" s="13">
        <f t="shared" si="229"/>
        <v>25</v>
      </c>
      <c r="BG42" s="7">
        <f t="shared" si="229"/>
        <v>25</v>
      </c>
      <c r="BH42" s="7">
        <f t="shared" si="229"/>
        <v>25</v>
      </c>
      <c r="BI42" s="7">
        <f t="shared" si="229"/>
        <v>25</v>
      </c>
      <c r="BJ42" s="7">
        <f t="shared" si="229"/>
        <v>25</v>
      </c>
      <c r="BK42" s="7">
        <f t="shared" si="229"/>
        <v>0</v>
      </c>
      <c r="BL42" s="10">
        <f t="shared" si="229"/>
        <v>0</v>
      </c>
      <c r="BM42" s="13">
        <f t="shared" si="229"/>
        <v>25</v>
      </c>
      <c r="BN42" s="7">
        <f t="shared" ref="BN42:CS42" si="230">BN37-BN40-BN41</f>
        <v>25</v>
      </c>
      <c r="BO42" s="7">
        <f t="shared" si="230"/>
        <v>25</v>
      </c>
      <c r="BP42" s="7">
        <f t="shared" si="230"/>
        <v>25</v>
      </c>
      <c r="BQ42" s="7">
        <f t="shared" si="230"/>
        <v>25</v>
      </c>
      <c r="BR42" s="7">
        <f t="shared" si="230"/>
        <v>0</v>
      </c>
      <c r="BS42" s="10">
        <f t="shared" si="230"/>
        <v>0</v>
      </c>
      <c r="BT42" s="13">
        <f t="shared" si="230"/>
        <v>25</v>
      </c>
      <c r="BU42" s="7">
        <f t="shared" si="230"/>
        <v>25</v>
      </c>
      <c r="BV42" s="7">
        <f t="shared" si="230"/>
        <v>25</v>
      </c>
      <c r="BW42" s="7">
        <f t="shared" si="230"/>
        <v>25</v>
      </c>
      <c r="BX42" s="7">
        <f t="shared" si="230"/>
        <v>25</v>
      </c>
      <c r="BY42" s="7">
        <f t="shared" si="230"/>
        <v>0</v>
      </c>
      <c r="BZ42" s="10">
        <f t="shared" si="230"/>
        <v>0</v>
      </c>
      <c r="CA42" s="13">
        <f t="shared" si="230"/>
        <v>25</v>
      </c>
      <c r="CB42" s="7">
        <f t="shared" si="230"/>
        <v>25</v>
      </c>
      <c r="CC42" s="7">
        <f t="shared" si="230"/>
        <v>25</v>
      </c>
      <c r="CD42" s="7">
        <f t="shared" si="230"/>
        <v>25</v>
      </c>
      <c r="CE42" s="7">
        <f t="shared" si="230"/>
        <v>25</v>
      </c>
      <c r="CF42" s="7">
        <f t="shared" si="230"/>
        <v>0</v>
      </c>
      <c r="CG42" s="10">
        <f t="shared" si="230"/>
        <v>0</v>
      </c>
      <c r="CH42" s="13">
        <f t="shared" si="230"/>
        <v>25</v>
      </c>
      <c r="CI42" s="7">
        <f t="shared" si="230"/>
        <v>25</v>
      </c>
      <c r="CJ42" s="7">
        <f t="shared" si="230"/>
        <v>25</v>
      </c>
      <c r="CK42" s="7">
        <f t="shared" si="230"/>
        <v>25</v>
      </c>
      <c r="CL42" s="7">
        <f t="shared" si="230"/>
        <v>25</v>
      </c>
      <c r="CM42" s="7">
        <f t="shared" si="230"/>
        <v>0</v>
      </c>
      <c r="CN42" s="10">
        <f t="shared" si="230"/>
        <v>0</v>
      </c>
      <c r="CO42" s="13">
        <f t="shared" si="230"/>
        <v>25</v>
      </c>
      <c r="CP42" s="7">
        <f t="shared" si="230"/>
        <v>25</v>
      </c>
      <c r="CQ42" s="7">
        <f t="shared" si="230"/>
        <v>25</v>
      </c>
      <c r="CR42" s="7">
        <f t="shared" si="230"/>
        <v>25</v>
      </c>
      <c r="CS42" s="7">
        <f t="shared" si="230"/>
        <v>25</v>
      </c>
      <c r="CT42" s="7">
        <f t="shared" ref="CT42:DW42" si="231">CT37-CT40-CT41</f>
        <v>0</v>
      </c>
      <c r="CU42" s="10">
        <f t="shared" si="231"/>
        <v>0</v>
      </c>
      <c r="CV42" s="13">
        <f t="shared" si="231"/>
        <v>25</v>
      </c>
      <c r="CW42" s="7">
        <f t="shared" si="231"/>
        <v>25</v>
      </c>
      <c r="CX42" s="7">
        <f t="shared" si="231"/>
        <v>25</v>
      </c>
      <c r="CY42" s="7">
        <f t="shared" si="231"/>
        <v>25</v>
      </c>
      <c r="CZ42" s="7">
        <f t="shared" si="231"/>
        <v>25</v>
      </c>
      <c r="DA42" s="7">
        <f t="shared" si="231"/>
        <v>0</v>
      </c>
      <c r="DB42" s="10">
        <f t="shared" si="231"/>
        <v>0</v>
      </c>
      <c r="DC42" s="13">
        <f t="shared" si="231"/>
        <v>25</v>
      </c>
      <c r="DD42" s="7">
        <f t="shared" si="231"/>
        <v>25</v>
      </c>
      <c r="DE42" s="7">
        <f t="shared" si="231"/>
        <v>25</v>
      </c>
      <c r="DF42" s="7">
        <f t="shared" si="231"/>
        <v>25</v>
      </c>
      <c r="DG42" s="7">
        <f t="shared" si="231"/>
        <v>25</v>
      </c>
      <c r="DH42" s="7">
        <f t="shared" si="231"/>
        <v>0</v>
      </c>
      <c r="DI42" s="10">
        <f t="shared" si="231"/>
        <v>0</v>
      </c>
      <c r="DJ42" s="13">
        <f t="shared" si="231"/>
        <v>25</v>
      </c>
      <c r="DK42" s="7">
        <f t="shared" si="231"/>
        <v>25</v>
      </c>
      <c r="DL42" s="7">
        <f t="shared" si="231"/>
        <v>25</v>
      </c>
      <c r="DM42" s="7">
        <f t="shared" si="231"/>
        <v>25</v>
      </c>
      <c r="DN42" s="7">
        <f t="shared" si="231"/>
        <v>25</v>
      </c>
      <c r="DO42" s="7">
        <f t="shared" si="231"/>
        <v>0</v>
      </c>
      <c r="DP42" s="10">
        <f t="shared" si="231"/>
        <v>0</v>
      </c>
      <c r="DQ42" s="13">
        <f t="shared" si="231"/>
        <v>25</v>
      </c>
      <c r="DR42" s="7">
        <f t="shared" si="231"/>
        <v>25</v>
      </c>
      <c r="DS42" s="7">
        <f t="shared" si="231"/>
        <v>25</v>
      </c>
      <c r="DT42" s="7">
        <f t="shared" si="231"/>
        <v>25</v>
      </c>
      <c r="DU42" s="7">
        <f t="shared" si="231"/>
        <v>25</v>
      </c>
      <c r="DV42" s="7">
        <f t="shared" si="231"/>
        <v>0</v>
      </c>
      <c r="DW42" s="10">
        <f t="shared" si="231"/>
        <v>0</v>
      </c>
    </row>
    <row r="43" spans="1:127" x14ac:dyDescent="0.25">
      <c r="A43" t="s">
        <v>158</v>
      </c>
      <c r="B43" s="13">
        <f>SUMIFS(Export!$P56:$P10206,Export!$J56:$J10206,Planning!$A33,Export!$X56:$X10206,"&lt;="&amp;Planning!B36,Export!$T56:$T10206,"Alert")</f>
        <v>0</v>
      </c>
      <c r="C43" s="7">
        <f>SUMIFS(Export!$P56:$P10206,Export!$J56:$J10206,Planning!$A33,Export!$X56:$X10206,Planning!C36,Export!$T56:$T10206,"Alert")</f>
        <v>0</v>
      </c>
      <c r="D43" s="7">
        <f>SUMIFS(Export!$P56:$P10206,Export!$J56:$J10206,Planning!$A33,Export!$X56:$X10206,Planning!D36,Export!$T56:$T10206,"Alert")</f>
        <v>0</v>
      </c>
      <c r="E43" s="7">
        <f>SUMIFS(Export!$P56:$P10206,Export!$J56:$J10206,Planning!$A33,Export!$X56:$X10206,Planning!E36,Export!$T56:$T10206,"Alert")</f>
        <v>0</v>
      </c>
      <c r="F43" s="7">
        <f>SUMIFS(Export!$P56:$P10206,Export!$J56:$J10206,Planning!$A33,Export!$X56:$X10206,Planning!F36,Export!$T56:$T10206,"Alert")</f>
        <v>0</v>
      </c>
      <c r="G43" s="7">
        <f>SUMIFS(Export!$P56:$P10206,Export!$J56:$J10206,Planning!$A33,Export!$X56:$X10206,Planning!G36,Export!$T56:$T10206,"Alert")</f>
        <v>0</v>
      </c>
      <c r="H43" s="10">
        <f>SUMIFS(Export!$P56:$P10206,Export!$J56:$J10206,Planning!$A33,Export!$X56:$X10206,Planning!H36,Export!$T56:$T10206,"Alert")</f>
        <v>0</v>
      </c>
      <c r="I43" s="13">
        <f>SUMIFS(Export!$P56:$P10206,Export!$J56:$J10206,Planning!$A33,Export!$X56:$X10206,Planning!I36,Export!$T56:$T10206,"Alert")</f>
        <v>0</v>
      </c>
      <c r="J43" s="7">
        <f>SUMIFS(Export!$P56:$P10206,Export!$J56:$J10206,Planning!$A33,Export!$X56:$X10206,Planning!J36,Export!$T56:$T10206,"Alert")</f>
        <v>0</v>
      </c>
      <c r="K43" s="7">
        <f>SUMIFS(Export!$P56:$P10206,Export!$J56:$J10206,Planning!$A33,Export!$X56:$X10206,Planning!K36,Export!$T56:$T10206,"Alert")</f>
        <v>0</v>
      </c>
      <c r="L43" s="7">
        <f>SUMIFS(Export!$P56:$P10206,Export!$J56:$J10206,Planning!$A33,Export!$X56:$X10206,Planning!L36,Export!$T56:$T10206,"Alert")</f>
        <v>0</v>
      </c>
      <c r="M43" s="7">
        <f>SUMIFS(Export!$P56:$P10206,Export!$J56:$J10206,Planning!$A33,Export!$X56:$X10206,Planning!M36,Export!$T56:$T10206,"Alert")</f>
        <v>0</v>
      </c>
      <c r="N43" s="7">
        <f>SUMIFS(Export!$P56:$P10206,Export!$J56:$J10206,Planning!$A33,Export!$X56:$X10206,Planning!N36,Export!$T56:$T10206,"Alert")</f>
        <v>0</v>
      </c>
      <c r="O43" s="10">
        <f>SUMIFS(Export!$P56:$P10206,Export!$J56:$J10206,Planning!$A33,Export!$X56:$X10206,Planning!O36,Export!$T56:$T10206,"Alert")</f>
        <v>0</v>
      </c>
      <c r="P43" s="13">
        <f>SUMIFS(Export!$P56:$P10206,Export!$J56:$J10206,Planning!$A33,Export!$X56:$X10206,Planning!P36,Export!$T56:$T10206,"Alert")</f>
        <v>0</v>
      </c>
      <c r="Q43" s="7">
        <f>SUMIFS(Export!$P56:$P10206,Export!$J56:$J10206,Planning!$A33,Export!$X56:$X10206,Planning!Q36,Export!$T56:$T10206,"Alert")</f>
        <v>0</v>
      </c>
      <c r="R43" s="7">
        <f>SUMIFS(Export!$P56:$P10206,Export!$J56:$J10206,Planning!$A33,Export!$X56:$X10206,Planning!R36,Export!$T56:$T10206,"Alert")</f>
        <v>0</v>
      </c>
      <c r="S43" s="7">
        <f>SUMIFS(Export!$P56:$P10206,Export!$J56:$J10206,Planning!$A33,Export!$X56:$X10206,Planning!S36,Export!$T56:$T10206,"Alert")</f>
        <v>0</v>
      </c>
      <c r="T43" s="7">
        <f>SUMIFS(Export!$P56:$P10206,Export!$J56:$J10206,Planning!$A33,Export!$X56:$X10206,Planning!T36,Export!$T56:$T10206,"Alert")</f>
        <v>0</v>
      </c>
      <c r="U43" s="7">
        <f>SUMIFS(Export!$P56:$P10206,Export!$J56:$J10206,Planning!$A33,Export!$X56:$X10206,Planning!U36,Export!$T56:$T10206,"Alert")</f>
        <v>0</v>
      </c>
      <c r="V43" s="10">
        <f>SUMIFS(Export!$P56:$P10206,Export!$J56:$J10206,Planning!$A33,Export!$X56:$X10206,Planning!V36,Export!$T56:$T10206,"Alert")</f>
        <v>0</v>
      </c>
      <c r="W43" s="13">
        <f>SUMIFS(Export!$P56:$P10206,Export!$J56:$J10206,Planning!$A33,Export!$X56:$X10206,Planning!W36,Export!$T56:$T10206,"Alert")</f>
        <v>0</v>
      </c>
      <c r="X43" s="7">
        <f>SUMIFS(Export!$P56:$P10206,Export!$J56:$J10206,Planning!$A33,Export!$X56:$X10206,Planning!X36,Export!$T56:$T10206,"Alert")</f>
        <v>0</v>
      </c>
      <c r="Y43" s="7">
        <f>SUMIFS(Export!$P56:$P10206,Export!$J56:$J10206,Planning!$A33,Export!$X56:$X10206,Planning!Y36,Export!$T56:$T10206,"Alert")</f>
        <v>0</v>
      </c>
      <c r="Z43" s="7">
        <f>SUMIFS(Export!$P56:$P10206,Export!$J56:$J10206,Planning!$A33,Export!$X56:$X10206,Planning!Z36,Export!$T56:$T10206,"Alert")</f>
        <v>0</v>
      </c>
      <c r="AA43" s="7">
        <f>SUMIFS(Export!$P56:$P10206,Export!$J56:$J10206,Planning!$A33,Export!$X56:$X10206,Planning!AA36,Export!$T56:$T10206,"Alert")</f>
        <v>0</v>
      </c>
      <c r="AB43" s="7">
        <f>SUMIFS(Export!$P56:$P10206,Export!$J56:$J10206,Planning!$A33,Export!$X56:$X10206,Planning!AB36,Export!$T56:$T10206,"Alert")</f>
        <v>0</v>
      </c>
      <c r="AC43" s="10">
        <f>SUMIFS(Export!$P56:$P10206,Export!$J56:$J10206,Planning!$A33,Export!$X56:$X10206,Planning!AC36,Export!$T56:$T10206,"Alert")</f>
        <v>0</v>
      </c>
      <c r="AD43" s="13">
        <f>SUMIFS(Export!$P56:$P10206,Export!$J56:$J10206,Planning!$A33,Export!$X56:$X10206,Planning!AD36,Export!$T56:$T10206,"Alert")</f>
        <v>0</v>
      </c>
      <c r="AE43" s="7">
        <f>SUMIFS(Export!$P56:$P10206,Export!$J56:$J10206,Planning!$A33,Export!$X56:$X10206,Planning!AE36,Export!$T56:$T10206,"Alert")</f>
        <v>0</v>
      </c>
      <c r="AF43" s="7">
        <f>SUMIFS(Export!$P56:$P10206,Export!$J56:$J10206,Planning!$A33,Export!$X56:$X10206,Planning!AF36,Export!$T56:$T10206,"Alert")</f>
        <v>0</v>
      </c>
      <c r="AG43" s="7">
        <f>SUMIFS(Export!$P56:$P10206,Export!$J56:$J10206,Planning!$A33,Export!$X56:$X10206,Planning!AG36,Export!$T56:$T10206,"Alert")</f>
        <v>0</v>
      </c>
      <c r="AH43" s="7">
        <f>SUMIFS(Export!$P56:$P10206,Export!$J56:$J10206,Planning!$A33,Export!$X56:$X10206,Planning!AH36,Export!$T56:$T10206,"Alert")</f>
        <v>0</v>
      </c>
      <c r="AI43" s="7">
        <f>SUMIFS(Export!$P56:$P10206,Export!$J56:$J10206,Planning!$A33,Export!$X56:$X10206,Planning!AI36,Export!$T56:$T10206,"Alert")</f>
        <v>0</v>
      </c>
      <c r="AJ43" s="10">
        <f>SUMIFS(Export!$P56:$P10206,Export!$J56:$J10206,Planning!$A33,Export!$X56:$X10206,Planning!AJ36,Export!$T56:$T10206,"Alert")</f>
        <v>0</v>
      </c>
      <c r="AK43" s="13">
        <f>SUMIFS(Export!$P56:$P10206,Export!$J56:$J10206,Planning!$A33,Export!$X56:$X10206,Planning!AK36,Export!$T56:$T10206,"Alert")</f>
        <v>0</v>
      </c>
      <c r="AL43" s="7">
        <f>SUMIFS(Export!$P56:$P10206,Export!$J56:$J10206,Planning!$A33,Export!$X56:$X10206,Planning!AL36,Export!$T56:$T10206,"Alert")</f>
        <v>0</v>
      </c>
      <c r="AM43" s="7">
        <f>SUMIFS(Export!$P56:$P10206,Export!$J56:$J10206,Planning!$A33,Export!$X56:$X10206,Planning!AM36,Export!$T56:$T10206,"Alert")</f>
        <v>0</v>
      </c>
      <c r="AN43" s="7">
        <f>SUMIFS(Export!$P56:$P10206,Export!$J56:$J10206,Planning!$A33,Export!$X56:$X10206,Planning!AN36,Export!$T56:$T10206,"Alert")</f>
        <v>0</v>
      </c>
      <c r="AO43" s="7">
        <f>SUMIFS(Export!$P56:$P10206,Export!$J56:$J10206,Planning!$A33,Export!$X56:$X10206,Planning!AO36,Export!$T56:$T10206,"Alert")</f>
        <v>0</v>
      </c>
      <c r="AP43" s="7">
        <f>SUMIFS(Export!$P56:$P10206,Export!$J56:$J10206,Planning!$A33,Export!$X56:$X10206,Planning!AP36,Export!$T56:$T10206,"Alert")</f>
        <v>0</v>
      </c>
      <c r="AQ43" s="10">
        <f>SUMIFS(Export!$P56:$P10206,Export!$J56:$J10206,Planning!$A33,Export!$X56:$X10206,Planning!AQ36,Export!$T56:$T10206,"Alert")</f>
        <v>0</v>
      </c>
      <c r="AR43" s="13">
        <f>SUMIFS(Export!$P56:$P10206,Export!$J56:$J10206,Planning!$A33,Export!$X56:$X10206,Planning!AR36,Export!$T56:$T10206,"Alert")</f>
        <v>0</v>
      </c>
      <c r="AS43" s="7">
        <f>SUMIFS(Export!$P56:$P10206,Export!$J56:$J10206,Planning!$A33,Export!$X56:$X10206,Planning!AS36,Export!$T56:$T10206,"Alert")</f>
        <v>0</v>
      </c>
      <c r="AT43" s="7">
        <f>SUMIFS(Export!$P56:$P10206,Export!$J56:$J10206,Planning!$A33,Export!$X56:$X10206,Planning!AT36,Export!$T56:$T10206,"Alert")</f>
        <v>0</v>
      </c>
      <c r="AU43" s="7">
        <f>SUMIFS(Export!$P56:$P10206,Export!$J56:$J10206,Planning!$A33,Export!$X56:$X10206,Planning!AU36,Export!$T56:$T10206,"Alert")</f>
        <v>0</v>
      </c>
      <c r="AV43" s="7">
        <f>SUMIFS(Export!$P56:$P10206,Export!$J56:$J10206,Planning!$A33,Export!$X56:$X10206,Planning!AV36,Export!$T56:$T10206,"Alert")</f>
        <v>0</v>
      </c>
      <c r="AW43" s="7">
        <f>SUMIFS(Export!$P56:$P10206,Export!$J56:$J10206,Planning!$A33,Export!$X56:$X10206,Planning!AW36,Export!$T56:$T10206,"Alert")</f>
        <v>0</v>
      </c>
      <c r="AX43" s="10">
        <f>SUMIFS(Export!$P56:$P10206,Export!$J56:$J10206,Planning!$A33,Export!$X56:$X10206,Planning!AX36,Export!$T56:$T10206,"Alert")</f>
        <v>0</v>
      </c>
      <c r="AY43" s="13">
        <f>SUMIFS(Export!$P56:$P10206,Export!$J56:$J10206,Planning!$A33,Export!$X56:$X10206,Planning!AY36,Export!$T56:$T10206,"Alert")</f>
        <v>0</v>
      </c>
      <c r="AZ43" s="7">
        <f>SUMIFS(Export!$P56:$P10206,Export!$J56:$J10206,Planning!$A33,Export!$X56:$X10206,Planning!AZ36,Export!$T56:$T10206,"Alert")</f>
        <v>0</v>
      </c>
      <c r="BA43" s="7">
        <f>SUMIFS(Export!$P56:$P10206,Export!$J56:$J10206,Planning!$A33,Export!$X56:$X10206,Planning!BA36,Export!$T56:$T10206,"Alert")</f>
        <v>0</v>
      </c>
      <c r="BB43" s="7">
        <f>SUMIFS(Export!$P56:$P10206,Export!$J56:$J10206,Planning!$A33,Export!$X56:$X10206,Planning!BB36,Export!$T56:$T10206,"Alert")</f>
        <v>0</v>
      </c>
      <c r="BC43" s="7">
        <f>SUMIFS(Export!$P56:$P10206,Export!$J56:$J10206,Planning!$A33,Export!$X56:$X10206,Planning!BC36,Export!$T56:$T10206,"Alert")</f>
        <v>0</v>
      </c>
      <c r="BD43" s="7">
        <f>SUMIFS(Export!$P56:$P10206,Export!$J56:$J10206,Planning!$A33,Export!$X56:$X10206,Planning!BD36,Export!$T56:$T10206,"Alert")</f>
        <v>0</v>
      </c>
      <c r="BE43" s="10">
        <f>SUMIFS(Export!$P56:$P10206,Export!$J56:$J10206,Planning!$A33,Export!$X56:$X10206,Planning!BE36,Export!$T56:$T10206,"Alert")</f>
        <v>0</v>
      </c>
      <c r="BF43" s="13">
        <f>SUMIFS(Export!$P56:$P10206,Export!$J56:$J10206,Planning!$A33,Export!$X56:$X10206,Planning!BF36,Export!$T56:$T10206,"Alert")</f>
        <v>0</v>
      </c>
      <c r="BG43" s="7">
        <f>SUMIFS(Export!$P56:$P10206,Export!$J56:$J10206,Planning!$A33,Export!$X56:$X10206,Planning!BG36,Export!$T56:$T10206,"Alert")</f>
        <v>0</v>
      </c>
      <c r="BH43" s="7">
        <f>SUMIFS(Export!$P56:$P10206,Export!$J56:$J10206,Planning!$A33,Export!$X56:$X10206,Planning!BH36,Export!$T56:$T10206,"Alert")</f>
        <v>0</v>
      </c>
      <c r="BI43" s="7">
        <f>SUMIFS(Export!$P56:$P10206,Export!$J56:$J10206,Planning!$A33,Export!$X56:$X10206,Planning!BI36,Export!$T56:$T10206,"Alert")</f>
        <v>0</v>
      </c>
      <c r="BJ43" s="7">
        <f>SUMIFS(Export!$P56:$P10206,Export!$J56:$J10206,Planning!$A33,Export!$X56:$X10206,Planning!BJ36,Export!$T56:$T10206,"Alert")</f>
        <v>0</v>
      </c>
      <c r="BK43" s="7">
        <f>SUMIFS(Export!$P56:$P10206,Export!$J56:$J10206,Planning!$A33,Export!$X56:$X10206,Planning!BK36,Export!$T56:$T10206,"Alert")</f>
        <v>0</v>
      </c>
      <c r="BL43" s="10">
        <f>SUMIFS(Export!$P56:$P10206,Export!$J56:$J10206,Planning!$A33,Export!$X56:$X10206,Planning!BL36,Export!$T56:$T10206,"Alert")</f>
        <v>0</v>
      </c>
      <c r="BM43" s="13">
        <f>SUMIFS(Export!$P56:$P10206,Export!$J56:$J10206,Planning!$A33,Export!$X56:$X10206,Planning!BM36,Export!$T56:$T10206,"Alert")</f>
        <v>0</v>
      </c>
      <c r="BN43" s="7">
        <f>SUMIFS(Export!$P56:$P10206,Export!$J56:$J10206,Planning!$A33,Export!$X56:$X10206,Planning!BN36,Export!$T56:$T10206,"Alert")</f>
        <v>0</v>
      </c>
      <c r="BO43" s="7">
        <f>SUMIFS(Export!$P56:$P10206,Export!$J56:$J10206,Planning!$A33,Export!$X56:$X10206,Planning!BO36,Export!$T56:$T10206,"Alert")</f>
        <v>0</v>
      </c>
      <c r="BP43" s="7">
        <f>SUMIFS(Export!$P56:$P10206,Export!$J56:$J10206,Planning!$A33,Export!$X56:$X10206,Planning!BP36,Export!$T56:$T10206,"Alert")</f>
        <v>0</v>
      </c>
      <c r="BQ43" s="7">
        <f>SUMIFS(Export!$P56:$P10206,Export!$J56:$J10206,Planning!$A33,Export!$X56:$X10206,Planning!BQ36,Export!$T56:$T10206,"Alert")</f>
        <v>0</v>
      </c>
      <c r="BR43" s="7">
        <f>SUMIFS(Export!$P56:$P10206,Export!$J56:$J10206,Planning!$A33,Export!$X56:$X10206,Planning!BR36,Export!$T56:$T10206,"Alert")</f>
        <v>0</v>
      </c>
      <c r="BS43" s="10">
        <f>SUMIFS(Export!$P56:$P10206,Export!$J56:$J10206,Planning!$A33,Export!$X56:$X10206,Planning!BS36,Export!$T56:$T10206,"Alert")</f>
        <v>0</v>
      </c>
      <c r="BT43" s="13">
        <f>SUMIFS(Export!$P56:$P10206,Export!$J56:$J10206,Planning!$A33,Export!$X56:$X10206,Planning!BT36,Export!$T56:$T10206,"Alert")</f>
        <v>0</v>
      </c>
      <c r="BU43" s="7">
        <f>SUMIFS(Export!$P56:$P10206,Export!$J56:$J10206,Planning!$A33,Export!$X56:$X10206,Planning!BU36,Export!$T56:$T10206,"Alert")</f>
        <v>0</v>
      </c>
      <c r="BV43" s="7">
        <f>SUMIFS(Export!$P56:$P10206,Export!$J56:$J10206,Planning!$A33,Export!$X56:$X10206,Planning!BV36,Export!$T56:$T10206,"Alert")</f>
        <v>0</v>
      </c>
      <c r="BW43" s="7">
        <f>SUMIFS(Export!$P56:$P10206,Export!$J56:$J10206,Planning!$A33,Export!$X56:$X10206,Planning!BW36,Export!$T56:$T10206,"Alert")</f>
        <v>0</v>
      </c>
      <c r="BX43" s="7">
        <f>SUMIFS(Export!$P56:$P10206,Export!$J56:$J10206,Planning!$A33,Export!$X56:$X10206,Planning!BX36,Export!$T56:$T10206,"Alert")</f>
        <v>0</v>
      </c>
      <c r="BY43" s="7">
        <f>SUMIFS(Export!$P56:$P10206,Export!$J56:$J10206,Planning!$A33,Export!$X56:$X10206,Planning!BY36,Export!$T56:$T10206,"Alert")</f>
        <v>0</v>
      </c>
      <c r="BZ43" s="10">
        <f>SUMIFS(Export!$P56:$P10206,Export!$J56:$J10206,Planning!$A33,Export!$X56:$X10206,Planning!BZ36,Export!$T56:$T10206,"Alert")</f>
        <v>0</v>
      </c>
      <c r="CA43" s="13">
        <f>SUMIFS(Export!$P56:$P10206,Export!$J56:$J10206,Planning!$A33,Export!$X56:$X10206,Planning!CA36,Export!$T56:$T10206,"Alert")</f>
        <v>0</v>
      </c>
      <c r="CB43" s="7">
        <f>SUMIFS(Export!$P56:$P10206,Export!$J56:$J10206,Planning!$A33,Export!$X56:$X10206,Planning!CB36,Export!$T56:$T10206,"Alert")</f>
        <v>0</v>
      </c>
      <c r="CC43" s="7">
        <f>SUMIFS(Export!$P56:$P10206,Export!$J56:$J10206,Planning!$A33,Export!$X56:$X10206,Planning!CC36,Export!$T56:$T10206,"Alert")</f>
        <v>0</v>
      </c>
      <c r="CD43" s="7">
        <f>SUMIFS(Export!$P56:$P10206,Export!$J56:$J10206,Planning!$A33,Export!$X56:$X10206,Planning!CD36,Export!$T56:$T10206,"Alert")</f>
        <v>0</v>
      </c>
      <c r="CE43" s="7">
        <f>SUMIFS(Export!$P56:$P10206,Export!$J56:$J10206,Planning!$A33,Export!$X56:$X10206,Planning!CE36,Export!$T56:$T10206,"Alert")</f>
        <v>0</v>
      </c>
      <c r="CF43" s="7">
        <f>SUMIFS(Export!$P56:$P10206,Export!$J56:$J10206,Planning!$A33,Export!$X56:$X10206,Planning!CF36,Export!$T56:$T10206,"Alert")</f>
        <v>0</v>
      </c>
      <c r="CG43" s="10">
        <f>SUMIFS(Export!$P56:$P10206,Export!$J56:$J10206,Planning!$A33,Export!$X56:$X10206,Planning!CG36,Export!$T56:$T10206,"Alert")</f>
        <v>0</v>
      </c>
      <c r="CH43" s="13">
        <f>SUMIFS(Export!$P56:$P10206,Export!$J56:$J10206,Planning!$A33,Export!$X56:$X10206,Planning!CH36,Export!$T56:$T10206,"Alert")</f>
        <v>0</v>
      </c>
      <c r="CI43" s="7">
        <f>SUMIFS(Export!$P56:$P10206,Export!$J56:$J10206,Planning!$A33,Export!$X56:$X10206,Planning!CI36,Export!$T56:$T10206,"Alert")</f>
        <v>0</v>
      </c>
      <c r="CJ43" s="7">
        <f>SUMIFS(Export!$P56:$P10206,Export!$J56:$J10206,Planning!$A33,Export!$X56:$X10206,Planning!CJ36,Export!$T56:$T10206,"Alert")</f>
        <v>0</v>
      </c>
      <c r="CK43" s="7">
        <f>SUMIFS(Export!$P56:$P10206,Export!$J56:$J10206,Planning!$A33,Export!$X56:$X10206,Planning!CK36,Export!$T56:$T10206,"Alert")</f>
        <v>0</v>
      </c>
      <c r="CL43" s="7">
        <f>SUMIFS(Export!$P56:$P10206,Export!$J56:$J10206,Planning!$A33,Export!$X56:$X10206,Planning!CL36,Export!$T56:$T10206,"Alert")</f>
        <v>0</v>
      </c>
      <c r="CM43" s="7">
        <f>SUMIFS(Export!$P56:$P10206,Export!$J56:$J10206,Planning!$A33,Export!$X56:$X10206,Planning!CM36,Export!$T56:$T10206,"Alert")</f>
        <v>0</v>
      </c>
      <c r="CN43" s="10">
        <f>SUMIFS(Export!$P56:$P10206,Export!$J56:$J10206,Planning!$A33,Export!$X56:$X10206,Planning!CN36,Export!$T56:$T10206,"Alert")</f>
        <v>0</v>
      </c>
      <c r="CO43" s="13">
        <f>SUMIFS(Export!$P56:$P10206,Export!$J56:$J10206,Planning!$A33,Export!$X56:$X10206,Planning!CO36,Export!$T56:$T10206,"Alert")</f>
        <v>0</v>
      </c>
      <c r="CP43" s="7">
        <f>SUMIFS(Export!$P56:$P10206,Export!$J56:$J10206,Planning!$A33,Export!$X56:$X10206,Planning!CP36,Export!$T56:$T10206,"Alert")</f>
        <v>0</v>
      </c>
      <c r="CQ43" s="7">
        <f>SUMIFS(Export!$P56:$P10206,Export!$J56:$J10206,Planning!$A33,Export!$X56:$X10206,Planning!CQ36,Export!$T56:$T10206,"Alert")</f>
        <v>0</v>
      </c>
      <c r="CR43" s="7">
        <f>SUMIFS(Export!$P56:$P10206,Export!$J56:$J10206,Planning!$A33,Export!$X56:$X10206,Planning!CR36,Export!$T56:$T10206,"Alert")</f>
        <v>0</v>
      </c>
      <c r="CS43" s="7">
        <f>SUMIFS(Export!$P56:$P10206,Export!$J56:$J10206,Planning!$A33,Export!$X56:$X10206,Planning!CS36,Export!$T56:$T10206,"Alert")</f>
        <v>0</v>
      </c>
      <c r="CT43" s="7">
        <f>SUMIFS(Export!$P56:$P10206,Export!$J56:$J10206,Planning!$A33,Export!$X56:$X10206,Planning!CT36,Export!$T56:$T10206,"Alert")</f>
        <v>0</v>
      </c>
      <c r="CU43" s="10">
        <f>SUMIFS(Export!$P56:$P10206,Export!$J56:$J10206,Planning!$A33,Export!$X56:$X10206,Planning!CU36,Export!$T56:$T10206,"Alert")</f>
        <v>0</v>
      </c>
      <c r="CV43" s="13">
        <f>SUMIFS(Export!$P56:$P10206,Export!$J56:$J10206,Planning!$A33,Export!$X56:$X10206,Planning!CV36,Export!$T56:$T10206,"Alert")</f>
        <v>0</v>
      </c>
      <c r="CW43" s="7">
        <f>SUMIFS(Export!$P56:$P10206,Export!$J56:$J10206,Planning!$A33,Export!$X56:$X10206,Planning!CW36,Export!$T56:$T10206,"Alert")</f>
        <v>0</v>
      </c>
      <c r="CX43" s="7">
        <f>SUMIFS(Export!$P56:$P10206,Export!$J56:$J10206,Planning!$A33,Export!$X56:$X10206,Planning!CX36,Export!$T56:$T10206,"Alert")</f>
        <v>0</v>
      </c>
      <c r="CY43" s="7">
        <f>SUMIFS(Export!$P56:$P10206,Export!$J56:$J10206,Planning!$A33,Export!$X56:$X10206,Planning!CY36,Export!$T56:$T10206,"Alert")</f>
        <v>0</v>
      </c>
      <c r="CZ43" s="7">
        <f>SUMIFS(Export!$P56:$P10206,Export!$J56:$J10206,Planning!$A33,Export!$X56:$X10206,Planning!CZ36,Export!$T56:$T10206,"Alert")</f>
        <v>0</v>
      </c>
      <c r="DA43" s="7">
        <f>SUMIFS(Export!$P56:$P10206,Export!$J56:$J10206,Planning!$A33,Export!$X56:$X10206,Planning!DA36,Export!$T56:$T10206,"Alert")</f>
        <v>0</v>
      </c>
      <c r="DB43" s="10">
        <f>SUMIFS(Export!$P56:$P10206,Export!$J56:$J10206,Planning!$A33,Export!$X56:$X10206,Planning!DB36,Export!$T56:$T10206,"Alert")</f>
        <v>0</v>
      </c>
      <c r="DC43" s="13">
        <f>SUMIFS(Export!$P56:$P10206,Export!$J56:$J10206,Planning!$A33,Export!$X56:$X10206,Planning!DC36,Export!$T56:$T10206,"Alert")</f>
        <v>0</v>
      </c>
      <c r="DD43" s="7">
        <f>SUMIFS(Export!$P56:$P10206,Export!$J56:$J10206,Planning!$A33,Export!$X56:$X10206,Planning!DD36,Export!$T56:$T10206,"Alert")</f>
        <v>0</v>
      </c>
      <c r="DE43" s="7">
        <f>SUMIFS(Export!$P56:$P10206,Export!$J56:$J10206,Planning!$A33,Export!$X56:$X10206,Planning!DE36,Export!$T56:$T10206,"Alert")</f>
        <v>0</v>
      </c>
      <c r="DF43" s="7">
        <f>SUMIFS(Export!$P56:$P10206,Export!$J56:$J10206,Planning!$A33,Export!$X56:$X10206,Planning!DF36,Export!$T56:$T10206,"Alert")</f>
        <v>0</v>
      </c>
      <c r="DG43" s="7">
        <f>SUMIFS(Export!$P56:$P10206,Export!$J56:$J10206,Planning!$A33,Export!$X56:$X10206,Planning!DG36,Export!$T56:$T10206,"Alert")</f>
        <v>0</v>
      </c>
      <c r="DH43" s="7">
        <f>SUMIFS(Export!$P56:$P10206,Export!$J56:$J10206,Planning!$A33,Export!$X56:$X10206,Planning!DH36,Export!$T56:$T10206,"Alert")</f>
        <v>0</v>
      </c>
      <c r="DI43" s="10">
        <f>SUMIFS(Export!$P56:$P10206,Export!$J56:$J10206,Planning!$A33,Export!$X56:$X10206,Planning!DI36,Export!$T56:$T10206,"Alert")</f>
        <v>0</v>
      </c>
      <c r="DJ43" s="13">
        <f>SUMIFS(Export!$P56:$P10206,Export!$J56:$J10206,Planning!$A33,Export!$X56:$X10206,Planning!DJ36,Export!$T56:$T10206,"Alert")</f>
        <v>0</v>
      </c>
      <c r="DK43" s="7">
        <f>SUMIFS(Export!$P56:$P10206,Export!$J56:$J10206,Planning!$A33,Export!$X56:$X10206,Planning!DK36,Export!$T56:$T10206,"Alert")</f>
        <v>0</v>
      </c>
      <c r="DL43" s="7">
        <f>SUMIFS(Export!$P56:$P10206,Export!$J56:$J10206,Planning!$A33,Export!$X56:$X10206,Planning!DL36,Export!$T56:$T10206,"Alert")</f>
        <v>0</v>
      </c>
      <c r="DM43" s="7">
        <f>SUMIFS(Export!$P56:$P10206,Export!$J56:$J10206,Planning!$A33,Export!$X56:$X10206,Planning!DM36,Export!$T56:$T10206,"Alert")</f>
        <v>0</v>
      </c>
      <c r="DN43" s="7">
        <f>SUMIFS(Export!$P56:$P10206,Export!$J56:$J10206,Planning!$A33,Export!$X56:$X10206,Planning!DN36,Export!$T56:$T10206,"Alert")</f>
        <v>0</v>
      </c>
      <c r="DO43" s="7">
        <f>SUMIFS(Export!$P56:$P10206,Export!$J56:$J10206,Planning!$A33,Export!$X56:$X10206,Planning!DO36,Export!$T56:$T10206,"Alert")</f>
        <v>0</v>
      </c>
      <c r="DP43" s="10">
        <f>SUMIFS(Export!$P56:$P10206,Export!$J56:$J10206,Planning!$A33,Export!$X56:$X10206,Planning!DP36,Export!$T56:$T10206,"Alert")</f>
        <v>0</v>
      </c>
      <c r="DQ43" s="13">
        <f>SUMIFS(Export!$P56:$P10206,Export!$J56:$J10206,Planning!$A33,Export!$X56:$X10206,Planning!DQ36,Export!$T56:$T10206,"Alert")</f>
        <v>0</v>
      </c>
      <c r="DR43" s="7">
        <f>SUMIFS(Export!$P56:$P10206,Export!$J56:$J10206,Planning!$A33,Export!$X56:$X10206,Planning!DR36,Export!$T56:$T10206,"Alert")</f>
        <v>0</v>
      </c>
      <c r="DS43" s="7">
        <f>SUMIFS(Export!$P56:$P10206,Export!$J56:$J10206,Planning!$A33,Export!$X56:$X10206,Planning!DS36,Export!$T56:$T10206,"Alert")</f>
        <v>0</v>
      </c>
      <c r="DT43" s="7">
        <f>SUMIFS(Export!$P56:$P10206,Export!$J56:$J10206,Planning!$A33,Export!$X56:$X10206,Planning!DT36,Export!$T56:$T10206,"Alert")</f>
        <v>0</v>
      </c>
      <c r="DU43" s="7">
        <f>SUMIFS(Export!$P56:$P10206,Export!$J56:$J10206,Planning!$A33,Export!$X56:$X10206,Planning!DU36,Export!$T56:$T10206,"Alert")</f>
        <v>0</v>
      </c>
      <c r="DV43" s="7">
        <f>SUMIFS(Export!$P56:$P10206,Export!$J56:$J10206,Planning!$A33,Export!$X56:$X10206,Planning!DV36,Export!$T56:$T10206,"Alert")</f>
        <v>0</v>
      </c>
      <c r="DW43" s="10">
        <f>SUMIFS(Export!$P56:$P10206,Export!$J56:$J10206,Planning!$A33,Export!$X56:$X10206,Planning!DW36,Export!$T56:$T10206,"Alert")</f>
        <v>0</v>
      </c>
    </row>
    <row r="44" spans="1:127" x14ac:dyDescent="0.25">
      <c r="A44" t="s">
        <v>159</v>
      </c>
      <c r="B44" s="37">
        <f>IFERROR(B43/B37,0)</f>
        <v>0</v>
      </c>
      <c r="C44" s="36">
        <f>IFERROR(C43/C37,0)</f>
        <v>0</v>
      </c>
      <c r="D44" s="36">
        <f t="shared" ref="D44" si="232">IFERROR(D43/D37,0)</f>
        <v>0</v>
      </c>
      <c r="E44" s="36">
        <f t="shared" ref="E44" si="233">IFERROR(E43/E37,0)</f>
        <v>0</v>
      </c>
      <c r="F44" s="36">
        <f t="shared" ref="F44" si="234">IFERROR(F43/F37,0)</f>
        <v>0</v>
      </c>
      <c r="G44" s="36">
        <f t="shared" ref="G44" si="235">IFERROR(G43/G37,0)</f>
        <v>0</v>
      </c>
      <c r="H44" s="38">
        <f t="shared" ref="H44" si="236">IFERROR(H43/H37,0)</f>
        <v>0</v>
      </c>
      <c r="I44" s="37">
        <f t="shared" ref="I44" si="237">IFERROR(I43/I37,0)</f>
        <v>0</v>
      </c>
      <c r="J44" s="36">
        <f t="shared" ref="J44" si="238">IFERROR(J43/J37,0)</f>
        <v>0</v>
      </c>
      <c r="K44" s="36">
        <f t="shared" ref="K44" si="239">IFERROR(K43/K37,0)</f>
        <v>0</v>
      </c>
      <c r="L44" s="36">
        <f t="shared" ref="L44" si="240">IFERROR(L43/L37,0)</f>
        <v>0</v>
      </c>
      <c r="M44" s="36">
        <f t="shared" ref="M44" si="241">IFERROR(M43/M37,0)</f>
        <v>0</v>
      </c>
      <c r="N44" s="36">
        <f t="shared" ref="N44" si="242">IFERROR(N43/N37,0)</f>
        <v>0</v>
      </c>
      <c r="O44" s="38">
        <f t="shared" ref="O44" si="243">IFERROR(O43/O37,0)</f>
        <v>0</v>
      </c>
      <c r="P44" s="37">
        <f t="shared" ref="P44" si="244">IFERROR(P43/P37,0)</f>
        <v>0</v>
      </c>
      <c r="Q44" s="36">
        <f t="shared" ref="Q44" si="245">IFERROR(Q43/Q37,0)</f>
        <v>0</v>
      </c>
      <c r="R44" s="36">
        <f t="shared" ref="R44" si="246">IFERROR(R43/R37,0)</f>
        <v>0</v>
      </c>
      <c r="S44" s="36">
        <f t="shared" ref="S44" si="247">IFERROR(S43/S37,0)</f>
        <v>0</v>
      </c>
      <c r="T44" s="36">
        <f t="shared" ref="T44" si="248">IFERROR(T43/T37,0)</f>
        <v>0</v>
      </c>
      <c r="U44" s="36">
        <f t="shared" ref="U44" si="249">IFERROR(U43/U37,0)</f>
        <v>0</v>
      </c>
      <c r="V44" s="38">
        <f t="shared" ref="V44" si="250">IFERROR(V43/V37,0)</f>
        <v>0</v>
      </c>
      <c r="W44" s="37">
        <f t="shared" ref="W44" si="251">IFERROR(W43/W37,0)</f>
        <v>0</v>
      </c>
      <c r="X44" s="36">
        <f t="shared" ref="X44" si="252">IFERROR(X43/X37,0)</f>
        <v>0</v>
      </c>
      <c r="Y44" s="36">
        <f t="shared" ref="Y44" si="253">IFERROR(Y43/Y37,0)</f>
        <v>0</v>
      </c>
      <c r="Z44" s="36">
        <f t="shared" ref="Z44" si="254">IFERROR(Z43/Z37,0)</f>
        <v>0</v>
      </c>
      <c r="AA44" s="36">
        <f t="shared" ref="AA44" si="255">IFERROR(AA43/AA37,0)</f>
        <v>0</v>
      </c>
      <c r="AB44" s="36">
        <f t="shared" ref="AB44" si="256">IFERROR(AB43/AB37,0)</f>
        <v>0</v>
      </c>
      <c r="AC44" s="38">
        <f t="shared" ref="AC44" si="257">IFERROR(AC43/AC37,0)</f>
        <v>0</v>
      </c>
      <c r="AD44" s="37">
        <f t="shared" ref="AD44" si="258">IFERROR(AD43/AD37,0)</f>
        <v>0</v>
      </c>
      <c r="AE44" s="36">
        <f t="shared" ref="AE44" si="259">IFERROR(AE43/AE37,0)</f>
        <v>0</v>
      </c>
      <c r="AF44" s="36">
        <f t="shared" ref="AF44" si="260">IFERROR(AF43/AF37,0)</f>
        <v>0</v>
      </c>
      <c r="AG44" s="36">
        <f t="shared" ref="AG44" si="261">IFERROR(AG43/AG37,0)</f>
        <v>0</v>
      </c>
      <c r="AH44" s="36">
        <f t="shared" ref="AH44" si="262">IFERROR(AH43/AH37,0)</f>
        <v>0</v>
      </c>
      <c r="AI44" s="36">
        <f t="shared" ref="AI44" si="263">IFERROR(AI43/AI37,0)</f>
        <v>0</v>
      </c>
      <c r="AJ44" s="38">
        <f t="shared" ref="AJ44" si="264">IFERROR(AJ43/AJ37,0)</f>
        <v>0</v>
      </c>
      <c r="AK44" s="37">
        <f t="shared" ref="AK44" si="265">IFERROR(AK43/AK37,0)</f>
        <v>0</v>
      </c>
      <c r="AL44" s="36">
        <f t="shared" ref="AL44" si="266">IFERROR(AL43/AL37,0)</f>
        <v>0</v>
      </c>
      <c r="AM44" s="36">
        <f t="shared" ref="AM44" si="267">IFERROR(AM43/AM37,0)</f>
        <v>0</v>
      </c>
      <c r="AN44" s="36">
        <f t="shared" ref="AN44" si="268">IFERROR(AN43/AN37,0)</f>
        <v>0</v>
      </c>
      <c r="AO44" s="36">
        <f t="shared" ref="AO44" si="269">IFERROR(AO43/AO37,0)</f>
        <v>0</v>
      </c>
      <c r="AP44" s="36">
        <f t="shared" ref="AP44" si="270">IFERROR(AP43/AP37,0)</f>
        <v>0</v>
      </c>
      <c r="AQ44" s="38">
        <f t="shared" ref="AQ44" si="271">IFERROR(AQ43/AQ37,0)</f>
        <v>0</v>
      </c>
      <c r="AR44" s="37">
        <f t="shared" ref="AR44" si="272">IFERROR(AR43/AR37,0)</f>
        <v>0</v>
      </c>
      <c r="AS44" s="36">
        <f t="shared" ref="AS44" si="273">IFERROR(AS43/AS37,0)</f>
        <v>0</v>
      </c>
      <c r="AT44" s="36">
        <f t="shared" ref="AT44" si="274">IFERROR(AT43/AT37,0)</f>
        <v>0</v>
      </c>
      <c r="AU44" s="36">
        <f t="shared" ref="AU44" si="275">IFERROR(AU43/AU37,0)</f>
        <v>0</v>
      </c>
      <c r="AV44" s="36">
        <f t="shared" ref="AV44" si="276">IFERROR(AV43/AV37,0)</f>
        <v>0</v>
      </c>
      <c r="AW44" s="36">
        <f t="shared" ref="AW44" si="277">IFERROR(AW43/AW37,0)</f>
        <v>0</v>
      </c>
      <c r="AX44" s="38">
        <f t="shared" ref="AX44" si="278">IFERROR(AX43/AX37,0)</f>
        <v>0</v>
      </c>
      <c r="AY44" s="37">
        <f t="shared" ref="AY44" si="279">IFERROR(AY43/AY37,0)</f>
        <v>0</v>
      </c>
      <c r="AZ44" s="36">
        <f t="shared" ref="AZ44" si="280">IFERROR(AZ43/AZ37,0)</f>
        <v>0</v>
      </c>
      <c r="BA44" s="36">
        <f t="shared" ref="BA44" si="281">IFERROR(BA43/BA37,0)</f>
        <v>0</v>
      </c>
      <c r="BB44" s="36">
        <f t="shared" ref="BB44" si="282">IFERROR(BB43/BB37,0)</f>
        <v>0</v>
      </c>
      <c r="BC44" s="36">
        <f t="shared" ref="BC44" si="283">IFERROR(BC43/BC37,0)</f>
        <v>0</v>
      </c>
      <c r="BD44" s="36">
        <f t="shared" ref="BD44" si="284">IFERROR(BD43/BD37,0)</f>
        <v>0</v>
      </c>
      <c r="BE44" s="38">
        <f t="shared" ref="BE44" si="285">IFERROR(BE43/BE37,0)</f>
        <v>0</v>
      </c>
      <c r="BF44" s="37">
        <f t="shared" ref="BF44" si="286">IFERROR(BF43/BF37,0)</f>
        <v>0</v>
      </c>
      <c r="BG44" s="36">
        <f t="shared" ref="BG44" si="287">IFERROR(BG43/BG37,0)</f>
        <v>0</v>
      </c>
      <c r="BH44" s="36">
        <f t="shared" ref="BH44" si="288">IFERROR(BH43/BH37,0)</f>
        <v>0</v>
      </c>
      <c r="BI44" s="36">
        <f t="shared" ref="BI44" si="289">IFERROR(BI43/BI37,0)</f>
        <v>0</v>
      </c>
      <c r="BJ44" s="36">
        <f t="shared" ref="BJ44" si="290">IFERROR(BJ43/BJ37,0)</f>
        <v>0</v>
      </c>
      <c r="BK44" s="36">
        <f t="shared" ref="BK44" si="291">IFERROR(BK43/BK37,0)</f>
        <v>0</v>
      </c>
      <c r="BL44" s="38">
        <f t="shared" ref="BL44" si="292">IFERROR(BL43/BL37,0)</f>
        <v>0</v>
      </c>
      <c r="BM44" s="37">
        <f t="shared" ref="BM44" si="293">IFERROR(BM43/BM37,0)</f>
        <v>0</v>
      </c>
      <c r="BN44" s="36">
        <f t="shared" ref="BN44" si="294">IFERROR(BN43/BN37,0)</f>
        <v>0</v>
      </c>
      <c r="BO44" s="36">
        <f t="shared" ref="BO44" si="295">IFERROR(BO43/BO37,0)</f>
        <v>0</v>
      </c>
      <c r="BP44" s="36">
        <f t="shared" ref="BP44" si="296">IFERROR(BP43/BP37,0)</f>
        <v>0</v>
      </c>
      <c r="BQ44" s="36">
        <f t="shared" ref="BQ44" si="297">IFERROR(BQ43/BQ37,0)</f>
        <v>0</v>
      </c>
      <c r="BR44" s="36">
        <f t="shared" ref="BR44" si="298">IFERROR(BR43/BR37,0)</f>
        <v>0</v>
      </c>
      <c r="BS44" s="38">
        <f t="shared" ref="BS44" si="299">IFERROR(BS43/BS37,0)</f>
        <v>0</v>
      </c>
      <c r="BT44" s="37">
        <f t="shared" ref="BT44" si="300">IFERROR(BT43/BT37,0)</f>
        <v>0</v>
      </c>
      <c r="BU44" s="36">
        <f t="shared" ref="BU44" si="301">IFERROR(BU43/BU37,0)</f>
        <v>0</v>
      </c>
      <c r="BV44" s="36">
        <f t="shared" ref="BV44" si="302">IFERROR(BV43/BV37,0)</f>
        <v>0</v>
      </c>
      <c r="BW44" s="36">
        <f t="shared" ref="BW44" si="303">IFERROR(BW43/BW37,0)</f>
        <v>0</v>
      </c>
      <c r="BX44" s="36">
        <f t="shared" ref="BX44" si="304">IFERROR(BX43/BX37,0)</f>
        <v>0</v>
      </c>
      <c r="BY44" s="36">
        <f t="shared" ref="BY44" si="305">IFERROR(BY43/BY37,0)</f>
        <v>0</v>
      </c>
      <c r="BZ44" s="38">
        <f t="shared" ref="BZ44" si="306">IFERROR(BZ43/BZ37,0)</f>
        <v>0</v>
      </c>
      <c r="CA44" s="37">
        <f t="shared" ref="CA44" si="307">IFERROR(CA43/CA37,0)</f>
        <v>0</v>
      </c>
      <c r="CB44" s="36">
        <f t="shared" ref="CB44" si="308">IFERROR(CB43/CB37,0)</f>
        <v>0</v>
      </c>
      <c r="CC44" s="36">
        <f t="shared" ref="CC44" si="309">IFERROR(CC43/CC37,0)</f>
        <v>0</v>
      </c>
      <c r="CD44" s="36">
        <f t="shared" ref="CD44" si="310">IFERROR(CD43/CD37,0)</f>
        <v>0</v>
      </c>
      <c r="CE44" s="36">
        <f t="shared" ref="CE44" si="311">IFERROR(CE43/CE37,0)</f>
        <v>0</v>
      </c>
      <c r="CF44" s="36">
        <f t="shared" ref="CF44" si="312">IFERROR(CF43/CF37,0)</f>
        <v>0</v>
      </c>
      <c r="CG44" s="38">
        <f t="shared" ref="CG44" si="313">IFERROR(CG43/CG37,0)</f>
        <v>0</v>
      </c>
      <c r="CH44" s="37">
        <f t="shared" ref="CH44" si="314">IFERROR(CH43/CH37,0)</f>
        <v>0</v>
      </c>
      <c r="CI44" s="36">
        <f t="shared" ref="CI44" si="315">IFERROR(CI43/CI37,0)</f>
        <v>0</v>
      </c>
      <c r="CJ44" s="36">
        <f t="shared" ref="CJ44" si="316">IFERROR(CJ43/CJ37,0)</f>
        <v>0</v>
      </c>
      <c r="CK44" s="36">
        <f t="shared" ref="CK44" si="317">IFERROR(CK43/CK37,0)</f>
        <v>0</v>
      </c>
      <c r="CL44" s="36">
        <f t="shared" ref="CL44" si="318">IFERROR(CL43/CL37,0)</f>
        <v>0</v>
      </c>
      <c r="CM44" s="36">
        <f t="shared" ref="CM44" si="319">IFERROR(CM43/CM37,0)</f>
        <v>0</v>
      </c>
      <c r="CN44" s="38">
        <f t="shared" ref="CN44" si="320">IFERROR(CN43/CN37,0)</f>
        <v>0</v>
      </c>
      <c r="CO44" s="37">
        <f t="shared" ref="CO44" si="321">IFERROR(CO43/CO37,0)</f>
        <v>0</v>
      </c>
      <c r="CP44" s="36">
        <f t="shared" ref="CP44" si="322">IFERROR(CP43/CP37,0)</f>
        <v>0</v>
      </c>
      <c r="CQ44" s="36">
        <f t="shared" ref="CQ44" si="323">IFERROR(CQ43/CQ37,0)</f>
        <v>0</v>
      </c>
      <c r="CR44" s="36">
        <f t="shared" ref="CR44" si="324">IFERROR(CR43/CR37,0)</f>
        <v>0</v>
      </c>
      <c r="CS44" s="36">
        <f t="shared" ref="CS44" si="325">IFERROR(CS43/CS37,0)</f>
        <v>0</v>
      </c>
      <c r="CT44" s="36">
        <f t="shared" ref="CT44" si="326">IFERROR(CT43/CT37,0)</f>
        <v>0</v>
      </c>
      <c r="CU44" s="38">
        <f t="shared" ref="CU44" si="327">IFERROR(CU43/CU37,0)</f>
        <v>0</v>
      </c>
      <c r="CV44" s="37">
        <f t="shared" ref="CV44" si="328">IFERROR(CV43/CV37,0)</f>
        <v>0</v>
      </c>
      <c r="CW44" s="36">
        <f t="shared" ref="CW44" si="329">IFERROR(CW43/CW37,0)</f>
        <v>0</v>
      </c>
      <c r="CX44" s="36">
        <f t="shared" ref="CX44" si="330">IFERROR(CX43/CX37,0)</f>
        <v>0</v>
      </c>
      <c r="CY44" s="36">
        <f t="shared" ref="CY44" si="331">IFERROR(CY43/CY37,0)</f>
        <v>0</v>
      </c>
      <c r="CZ44" s="36">
        <f t="shared" ref="CZ44" si="332">IFERROR(CZ43/CZ37,0)</f>
        <v>0</v>
      </c>
      <c r="DA44" s="36">
        <f t="shared" ref="DA44" si="333">IFERROR(DA43/DA37,0)</f>
        <v>0</v>
      </c>
      <c r="DB44" s="38">
        <f t="shared" ref="DB44" si="334">IFERROR(DB43/DB37,0)</f>
        <v>0</v>
      </c>
      <c r="DC44" s="37">
        <f t="shared" ref="DC44" si="335">IFERROR(DC43/DC37,0)</f>
        <v>0</v>
      </c>
      <c r="DD44" s="36">
        <f t="shared" ref="DD44" si="336">IFERROR(DD43/DD37,0)</f>
        <v>0</v>
      </c>
      <c r="DE44" s="36">
        <f t="shared" ref="DE44" si="337">IFERROR(DE43/DE37,0)</f>
        <v>0</v>
      </c>
      <c r="DF44" s="36">
        <f t="shared" ref="DF44" si="338">IFERROR(DF43/DF37,0)</f>
        <v>0</v>
      </c>
      <c r="DG44" s="36">
        <f t="shared" ref="DG44" si="339">IFERROR(DG43/DG37,0)</f>
        <v>0</v>
      </c>
      <c r="DH44" s="36">
        <f t="shared" ref="DH44" si="340">IFERROR(DH43/DH37,0)</f>
        <v>0</v>
      </c>
      <c r="DI44" s="38">
        <f t="shared" ref="DI44" si="341">IFERROR(DI43/DI37,0)</f>
        <v>0</v>
      </c>
      <c r="DJ44" s="37">
        <f t="shared" ref="DJ44" si="342">IFERROR(DJ43/DJ37,0)</f>
        <v>0</v>
      </c>
      <c r="DK44" s="36">
        <f t="shared" ref="DK44" si="343">IFERROR(DK43/DK37,0)</f>
        <v>0</v>
      </c>
      <c r="DL44" s="36">
        <f t="shared" ref="DL44" si="344">IFERROR(DL43/DL37,0)</f>
        <v>0</v>
      </c>
      <c r="DM44" s="36">
        <f t="shared" ref="DM44" si="345">IFERROR(DM43/DM37,0)</f>
        <v>0</v>
      </c>
      <c r="DN44" s="36">
        <f t="shared" ref="DN44" si="346">IFERROR(DN43/DN37,0)</f>
        <v>0</v>
      </c>
      <c r="DO44" s="36">
        <f t="shared" ref="DO44" si="347">IFERROR(DO43/DO37,0)</f>
        <v>0</v>
      </c>
      <c r="DP44" s="38">
        <f t="shared" ref="DP44" si="348">IFERROR(DP43/DP37,0)</f>
        <v>0</v>
      </c>
      <c r="DQ44" s="37">
        <f t="shared" ref="DQ44" si="349">IFERROR(DQ43/DQ37,0)</f>
        <v>0</v>
      </c>
      <c r="DR44" s="36">
        <f t="shared" ref="DR44" si="350">IFERROR(DR43/DR37,0)</f>
        <v>0</v>
      </c>
      <c r="DS44" s="36">
        <f t="shared" ref="DS44" si="351">IFERROR(DS43/DS37,0)</f>
        <v>0</v>
      </c>
      <c r="DT44" s="36">
        <f t="shared" ref="DT44" si="352">IFERROR(DT43/DT37,0)</f>
        <v>0</v>
      </c>
      <c r="DU44" s="36">
        <f t="shared" ref="DU44" si="353">IFERROR(DU43/DU37,0)</f>
        <v>0</v>
      </c>
      <c r="DV44" s="36">
        <f t="shared" ref="DV44" si="354">IFERROR(DV43/DV37,0)</f>
        <v>0</v>
      </c>
      <c r="DW44" s="38">
        <f t="shared" ref="DW44" si="355">IFERROR(DW43/DW37,0)</f>
        <v>0</v>
      </c>
    </row>
    <row r="45" spans="1:127" x14ac:dyDescent="0.25">
      <c r="A45" t="s">
        <v>157</v>
      </c>
      <c r="B45" s="33">
        <f>IFERROR(SUMIFS(Export!$V56:$V10206,Export!$J56:$J10206,Planning!$A33,Export!$X56:$X10206,"&lt;="&amp;Planning!B36,Export!$T56:$T10206,"Alert")/B43,0)</f>
        <v>0</v>
      </c>
      <c r="C45" s="34">
        <f>IFERROR(SUMIFS(Export!$V56:$V10206,Export!$J56:$J10206,Planning!$A33,Export!$X56:$X10206,Planning!C36,Export!$T56:$T10206,"Alert")/C43,0)</f>
        <v>0</v>
      </c>
      <c r="D45" s="34">
        <f>IFERROR(SUMIFS(Export!$V56:$V10206,Export!$J56:$J10206,Planning!$A33,Export!$X56:$X10206,Planning!D36,Export!$T56:$T10206,"Alert")/D43,0)</f>
        <v>0</v>
      </c>
      <c r="E45" s="34">
        <f>IFERROR(SUMIFS(Export!$V56:$V10206,Export!$J56:$J10206,Planning!$A33,Export!$X56:$X10206,Planning!E36,Export!$T56:$T10206,"Alert")/E43,0)</f>
        <v>0</v>
      </c>
      <c r="F45" s="34">
        <f>IFERROR(SUMIFS(Export!$V56:$V10206,Export!$J56:$J10206,Planning!$A33,Export!$X56:$X10206,Planning!F36,Export!$T56:$T10206,"Alert")/F43,0)</f>
        <v>0</v>
      </c>
      <c r="G45" s="34">
        <f>IFERROR(SUMIFS(Export!$V56:$V10206,Export!$J56:$J10206,Planning!$A33,Export!$X56:$X10206,Planning!G36,Export!$T56:$T10206,"Alert")/G43,0)</f>
        <v>0</v>
      </c>
      <c r="H45" s="35">
        <f>IFERROR(SUMIFS(Export!$V56:$V10206,Export!$J56:$J10206,Planning!$A33,Export!$X56:$X10206,Planning!H36,Export!$T56:$T10206,"Alert")/H43,0)</f>
        <v>0</v>
      </c>
      <c r="I45" s="33">
        <f>IFERROR(SUMIFS(Export!$V56:$V10206,Export!$J56:$J10206,Planning!$A33,Export!$X56:$X10206,Planning!I36,Export!$T56:$T10206,"Alert")/I43,0)</f>
        <v>0</v>
      </c>
      <c r="J45" s="34">
        <f>IFERROR(SUMIFS(Export!$V56:$V10206,Export!$J56:$J10206,Planning!$A33,Export!$X56:$X10206,Planning!J36,Export!$T56:$T10206,"Alert")/J43,0)</f>
        <v>0</v>
      </c>
      <c r="K45" s="34">
        <f>IFERROR(SUMIFS(Export!$V56:$V10206,Export!$J56:$J10206,Planning!$A33,Export!$X56:$X10206,Planning!K36,Export!$T56:$T10206,"Alert")/K43,0)</f>
        <v>0</v>
      </c>
      <c r="L45" s="34">
        <f>IFERROR(SUMIFS(Export!$V56:$V10206,Export!$J56:$J10206,Planning!$A33,Export!$X56:$X10206,Planning!L36,Export!$T56:$T10206,"Alert")/L43,0)</f>
        <v>0</v>
      </c>
      <c r="M45" s="34">
        <f>IFERROR(SUMIFS(Export!$V56:$V10206,Export!$J56:$J10206,Planning!$A33,Export!$X56:$X10206,Planning!M36,Export!$T56:$T10206,"Alert")/M43,0)</f>
        <v>0</v>
      </c>
      <c r="N45" s="34">
        <f>IFERROR(SUMIFS(Export!$V56:$V10206,Export!$J56:$J10206,Planning!$A33,Export!$X56:$X10206,Planning!N36,Export!$T56:$T10206,"Alert")/N43,0)</f>
        <v>0</v>
      </c>
      <c r="O45" s="35">
        <f>IFERROR(SUMIFS(Export!$V56:$V10206,Export!$J56:$J10206,Planning!$A33,Export!$X56:$X10206,Planning!O36,Export!$T56:$T10206,"Alert")/O43,0)</f>
        <v>0</v>
      </c>
      <c r="P45" s="33">
        <f>IFERROR(SUMIFS(Export!$V56:$V10206,Export!$J56:$J10206,Planning!$A33,Export!$X56:$X10206,Planning!P36,Export!$T56:$T10206,"Alert")/P43,0)</f>
        <v>0</v>
      </c>
      <c r="Q45" s="34">
        <f>IFERROR(SUMIFS(Export!$V56:$V10206,Export!$J56:$J10206,Planning!$A33,Export!$X56:$X10206,Planning!Q36,Export!$T56:$T10206,"Alert")/Q43,0)</f>
        <v>0</v>
      </c>
      <c r="R45" s="34">
        <f>IFERROR(SUMIFS(Export!$V56:$V10206,Export!$J56:$J10206,Planning!$A33,Export!$X56:$X10206,Planning!R36,Export!$T56:$T10206,"Alert")/R43,0)</f>
        <v>0</v>
      </c>
      <c r="S45" s="34">
        <f>IFERROR(SUMIFS(Export!$V56:$V10206,Export!$J56:$J10206,Planning!$A33,Export!$X56:$X10206,Planning!S36,Export!$T56:$T10206,"Alert")/S43,0)</f>
        <v>0</v>
      </c>
      <c r="T45" s="34">
        <f>IFERROR(SUMIFS(Export!$V56:$V10206,Export!$J56:$J10206,Planning!$A33,Export!$X56:$X10206,Planning!T36,Export!$T56:$T10206,"Alert")/T43,0)</f>
        <v>0</v>
      </c>
      <c r="U45" s="34">
        <f>IFERROR(SUMIFS(Export!$V56:$V10206,Export!$J56:$J10206,Planning!$A33,Export!$X56:$X10206,Planning!U36,Export!$T56:$T10206,"Alert")/U43,0)</f>
        <v>0</v>
      </c>
      <c r="V45" s="35">
        <f>IFERROR(SUMIFS(Export!$V56:$V10206,Export!$J56:$J10206,Planning!$A33,Export!$X56:$X10206,Planning!V36,Export!$T56:$T10206,"Alert")/V43,0)</f>
        <v>0</v>
      </c>
      <c r="W45" s="33">
        <f>IFERROR(SUMIFS(Export!$V56:$V10206,Export!$J56:$J10206,Planning!$A33,Export!$X56:$X10206,Planning!W36,Export!$T56:$T10206,"Alert")/W43,0)</f>
        <v>0</v>
      </c>
      <c r="X45" s="34">
        <f>IFERROR(SUMIFS(Export!$V56:$V10206,Export!$J56:$J10206,Planning!$A33,Export!$X56:$X10206,Planning!X36,Export!$T56:$T10206,"Alert")/X43,0)</f>
        <v>0</v>
      </c>
      <c r="Y45" s="34">
        <f>IFERROR(SUMIFS(Export!$V56:$V10206,Export!$J56:$J10206,Planning!$A33,Export!$X56:$X10206,Planning!Y36,Export!$T56:$T10206,"Alert")/Y43,0)</f>
        <v>0</v>
      </c>
      <c r="Z45" s="34">
        <f>IFERROR(SUMIFS(Export!$V56:$V10206,Export!$J56:$J10206,Planning!$A33,Export!$X56:$X10206,Planning!Z36,Export!$T56:$T10206,"Alert")/Z43,0)</f>
        <v>0</v>
      </c>
      <c r="AA45" s="34">
        <f>IFERROR(SUMIFS(Export!$V56:$V10206,Export!$J56:$J10206,Planning!$A33,Export!$X56:$X10206,Planning!AA36,Export!$T56:$T10206,"Alert")/AA43,0)</f>
        <v>0</v>
      </c>
      <c r="AB45" s="34">
        <f>IFERROR(SUMIFS(Export!$V56:$V10206,Export!$J56:$J10206,Planning!$A33,Export!$X56:$X10206,Planning!AB36,Export!$T56:$T10206,"Alert")/AB43,0)</f>
        <v>0</v>
      </c>
      <c r="AC45" s="35">
        <f>IFERROR(SUMIFS(Export!$V56:$V10206,Export!$J56:$J10206,Planning!$A33,Export!$X56:$X10206,Planning!AC36,Export!$T56:$T10206,"Alert")/AC43,0)</f>
        <v>0</v>
      </c>
      <c r="AD45" s="33">
        <f>IFERROR(SUMIFS(Export!$V56:$V10206,Export!$J56:$J10206,Planning!$A33,Export!$X56:$X10206,Planning!AD36,Export!$T56:$T10206,"Alert")/AD43,0)</f>
        <v>0</v>
      </c>
      <c r="AE45" s="34">
        <f>IFERROR(SUMIFS(Export!$V56:$V10206,Export!$J56:$J10206,Planning!$A33,Export!$X56:$X10206,Planning!AE36,Export!$T56:$T10206,"Alert")/AE43,0)</f>
        <v>0</v>
      </c>
      <c r="AF45" s="34">
        <f>IFERROR(SUMIFS(Export!$V56:$V10206,Export!$J56:$J10206,Planning!$A33,Export!$X56:$X10206,Planning!AF36,Export!$T56:$T10206,"Alert")/AF43,0)</f>
        <v>0</v>
      </c>
      <c r="AG45" s="34">
        <f>IFERROR(SUMIFS(Export!$V56:$V10206,Export!$J56:$J10206,Planning!$A33,Export!$X56:$X10206,Planning!AG36,Export!$T56:$T10206,"Alert")/AG43,0)</f>
        <v>0</v>
      </c>
      <c r="AH45" s="34">
        <f>IFERROR(SUMIFS(Export!$V56:$V10206,Export!$J56:$J10206,Planning!$A33,Export!$X56:$X10206,Planning!AH36,Export!$T56:$T10206,"Alert")/AH43,0)</f>
        <v>0</v>
      </c>
      <c r="AI45" s="34">
        <f>IFERROR(SUMIFS(Export!$V56:$V10206,Export!$J56:$J10206,Planning!$A33,Export!$X56:$X10206,Planning!AI36,Export!$T56:$T10206,"Alert")/AI43,0)</f>
        <v>0</v>
      </c>
      <c r="AJ45" s="35">
        <f>IFERROR(SUMIFS(Export!$V56:$V10206,Export!$J56:$J10206,Planning!$A33,Export!$X56:$X10206,Planning!AJ36,Export!$T56:$T10206,"Alert")/AJ43,0)</f>
        <v>0</v>
      </c>
      <c r="AK45" s="33">
        <f>IFERROR(SUMIFS(Export!$V56:$V10206,Export!$J56:$J10206,Planning!$A33,Export!$X56:$X10206,Planning!AK36,Export!$T56:$T10206,"Alert")/AK43,0)</f>
        <v>0</v>
      </c>
      <c r="AL45" s="34">
        <f>IFERROR(SUMIFS(Export!$V56:$V10206,Export!$J56:$J10206,Planning!$A33,Export!$X56:$X10206,Planning!AL36,Export!$T56:$T10206,"Alert")/AL43,0)</f>
        <v>0</v>
      </c>
      <c r="AM45" s="34">
        <f>IFERROR(SUMIFS(Export!$V56:$V10206,Export!$J56:$J10206,Planning!$A33,Export!$X56:$X10206,Planning!AM36,Export!$T56:$T10206,"Alert")/AM43,0)</f>
        <v>0</v>
      </c>
      <c r="AN45" s="34">
        <f>IFERROR(SUMIFS(Export!$V56:$V10206,Export!$J56:$J10206,Planning!$A33,Export!$X56:$X10206,Planning!AN36,Export!$T56:$T10206,"Alert")/AN43,0)</f>
        <v>0</v>
      </c>
      <c r="AO45" s="34">
        <f>IFERROR(SUMIFS(Export!$V56:$V10206,Export!$J56:$J10206,Planning!$A33,Export!$X56:$X10206,Planning!AO36,Export!$T56:$T10206,"Alert")/AO43,0)</f>
        <v>0</v>
      </c>
      <c r="AP45" s="34">
        <f>IFERROR(SUMIFS(Export!$V56:$V10206,Export!$J56:$J10206,Planning!$A33,Export!$X56:$X10206,Planning!AP36,Export!$T56:$T10206,"Alert")/AP43,0)</f>
        <v>0</v>
      </c>
      <c r="AQ45" s="35">
        <f>IFERROR(SUMIFS(Export!$V56:$V10206,Export!$J56:$J10206,Planning!$A33,Export!$X56:$X10206,Planning!AQ36,Export!$T56:$T10206,"Alert")/AQ43,0)</f>
        <v>0</v>
      </c>
      <c r="AR45" s="33">
        <f>IFERROR(SUMIFS(Export!$V56:$V10206,Export!$J56:$J10206,Planning!$A33,Export!$X56:$X10206,Planning!AR36,Export!$T56:$T10206,"Alert")/AR43,0)</f>
        <v>0</v>
      </c>
      <c r="AS45" s="34">
        <f>IFERROR(SUMIFS(Export!$V56:$V10206,Export!$J56:$J10206,Planning!$A33,Export!$X56:$X10206,Planning!AS36,Export!$T56:$T10206,"Alert")/AS43,0)</f>
        <v>0</v>
      </c>
      <c r="AT45" s="34">
        <f>IFERROR(SUMIFS(Export!$V56:$V10206,Export!$J56:$J10206,Planning!$A33,Export!$X56:$X10206,Planning!AT36,Export!$T56:$T10206,"Alert")/AT43,0)</f>
        <v>0</v>
      </c>
      <c r="AU45" s="34">
        <f>IFERROR(SUMIFS(Export!$V56:$V10206,Export!$J56:$J10206,Planning!$A33,Export!$X56:$X10206,Planning!AU36,Export!$T56:$T10206,"Alert")/AU43,0)</f>
        <v>0</v>
      </c>
      <c r="AV45" s="34">
        <f>IFERROR(SUMIFS(Export!$V56:$V10206,Export!$J56:$J10206,Planning!$A33,Export!$X56:$X10206,Planning!AV36,Export!$T56:$T10206,"Alert")/AV43,0)</f>
        <v>0</v>
      </c>
      <c r="AW45" s="34">
        <f>IFERROR(SUMIFS(Export!$V56:$V10206,Export!$J56:$J10206,Planning!$A33,Export!$X56:$X10206,Planning!AW36,Export!$T56:$T10206,"Alert")/AW43,0)</f>
        <v>0</v>
      </c>
      <c r="AX45" s="35">
        <f>IFERROR(SUMIFS(Export!$V56:$V10206,Export!$J56:$J10206,Planning!$A33,Export!$X56:$X10206,Planning!AX36,Export!$T56:$T10206,"Alert")/AX43,0)</f>
        <v>0</v>
      </c>
      <c r="AY45" s="33">
        <f>IFERROR(SUMIFS(Export!$V56:$V10206,Export!$J56:$J10206,Planning!$A33,Export!$X56:$X10206,Planning!AY36,Export!$T56:$T10206,"Alert")/AY43,0)</f>
        <v>0</v>
      </c>
      <c r="AZ45" s="34">
        <f>IFERROR(SUMIFS(Export!$V56:$V10206,Export!$J56:$J10206,Planning!$A33,Export!$X56:$X10206,Planning!AZ36,Export!$T56:$T10206,"Alert")/AZ43,0)</f>
        <v>0</v>
      </c>
      <c r="BA45" s="34">
        <f>IFERROR(SUMIFS(Export!$V56:$V10206,Export!$J56:$J10206,Planning!$A33,Export!$X56:$X10206,Planning!BA36,Export!$T56:$T10206,"Alert")/BA43,0)</f>
        <v>0</v>
      </c>
      <c r="BB45" s="34">
        <f>IFERROR(SUMIFS(Export!$V56:$V10206,Export!$J56:$J10206,Planning!$A33,Export!$X56:$X10206,Planning!BB36,Export!$T56:$T10206,"Alert")/BB43,0)</f>
        <v>0</v>
      </c>
      <c r="BC45" s="34">
        <f>IFERROR(SUMIFS(Export!$V56:$V10206,Export!$J56:$J10206,Planning!$A33,Export!$X56:$X10206,Planning!BC36,Export!$T56:$T10206,"Alert")/BC43,0)</f>
        <v>0</v>
      </c>
      <c r="BD45" s="34">
        <f>IFERROR(SUMIFS(Export!$V56:$V10206,Export!$J56:$J10206,Planning!$A33,Export!$X56:$X10206,Planning!BD36,Export!$T56:$T10206,"Alert")/BD43,0)</f>
        <v>0</v>
      </c>
      <c r="BE45" s="35">
        <f>IFERROR(SUMIFS(Export!$V56:$V10206,Export!$J56:$J10206,Planning!$A33,Export!$X56:$X10206,Planning!BE36,Export!$T56:$T10206,"Alert")/BE43,0)</f>
        <v>0</v>
      </c>
      <c r="BF45" s="33">
        <f>IFERROR(SUMIFS(Export!$V56:$V10206,Export!$J56:$J10206,Planning!$A33,Export!$X56:$X10206,Planning!BF36,Export!$T56:$T10206,"Alert")/BF43,0)</f>
        <v>0</v>
      </c>
      <c r="BG45" s="34">
        <f>IFERROR(SUMIFS(Export!$V56:$V10206,Export!$J56:$J10206,Planning!$A33,Export!$X56:$X10206,Planning!BG36,Export!$T56:$T10206,"Alert")/BG43,0)</f>
        <v>0</v>
      </c>
      <c r="BH45" s="34">
        <f>IFERROR(SUMIFS(Export!$V56:$V10206,Export!$J56:$J10206,Planning!$A33,Export!$X56:$X10206,Planning!BH36,Export!$T56:$T10206,"Alert")/BH43,0)</f>
        <v>0</v>
      </c>
      <c r="BI45" s="34">
        <f>IFERROR(SUMIFS(Export!$V56:$V10206,Export!$J56:$J10206,Planning!$A33,Export!$X56:$X10206,Planning!BI36,Export!$T56:$T10206,"Alert")/BI43,0)</f>
        <v>0</v>
      </c>
      <c r="BJ45" s="34">
        <f>IFERROR(SUMIFS(Export!$V56:$V10206,Export!$J56:$J10206,Planning!$A33,Export!$X56:$X10206,Planning!BJ36,Export!$T56:$T10206,"Alert")/BJ43,0)</f>
        <v>0</v>
      </c>
      <c r="BK45" s="34">
        <f>IFERROR(SUMIFS(Export!$V56:$V10206,Export!$J56:$J10206,Planning!$A33,Export!$X56:$X10206,Planning!BK36,Export!$T56:$T10206,"Alert")/BK43,0)</f>
        <v>0</v>
      </c>
      <c r="BL45" s="35">
        <f>IFERROR(SUMIFS(Export!$V56:$V10206,Export!$J56:$J10206,Planning!$A33,Export!$X56:$X10206,Planning!BL36,Export!$T56:$T10206,"Alert")/BL43,0)</f>
        <v>0</v>
      </c>
      <c r="BM45" s="33">
        <f>IFERROR(SUMIFS(Export!$V56:$V10206,Export!$J56:$J10206,Planning!$A33,Export!$X56:$X10206,Planning!BM36,Export!$T56:$T10206,"Alert")/BM43,0)</f>
        <v>0</v>
      </c>
      <c r="BN45" s="34">
        <f>IFERROR(SUMIFS(Export!$V56:$V10206,Export!$J56:$J10206,Planning!$A33,Export!$X56:$X10206,Planning!BN36,Export!$T56:$T10206,"Alert")/BN43,0)</f>
        <v>0</v>
      </c>
      <c r="BO45" s="34">
        <f>IFERROR(SUMIFS(Export!$V56:$V10206,Export!$J56:$J10206,Planning!$A33,Export!$X56:$X10206,Planning!BO36,Export!$T56:$T10206,"Alert")/BO43,0)</f>
        <v>0</v>
      </c>
      <c r="BP45" s="34">
        <f>IFERROR(SUMIFS(Export!$V56:$V10206,Export!$J56:$J10206,Planning!$A33,Export!$X56:$X10206,Planning!BP36,Export!$T56:$T10206,"Alert")/BP43,0)</f>
        <v>0</v>
      </c>
      <c r="BQ45" s="34">
        <f>IFERROR(SUMIFS(Export!$V56:$V10206,Export!$J56:$J10206,Planning!$A33,Export!$X56:$X10206,Planning!BQ36,Export!$T56:$T10206,"Alert")/BQ43,0)</f>
        <v>0</v>
      </c>
      <c r="BR45" s="34">
        <f>IFERROR(SUMIFS(Export!$V56:$V10206,Export!$J56:$J10206,Planning!$A33,Export!$X56:$X10206,Planning!BR36,Export!$T56:$T10206,"Alert")/BR43,0)</f>
        <v>0</v>
      </c>
      <c r="BS45" s="35">
        <f>IFERROR(SUMIFS(Export!$V56:$V10206,Export!$J56:$J10206,Planning!$A33,Export!$X56:$X10206,Planning!BS36,Export!$T56:$T10206,"Alert")/BS43,0)</f>
        <v>0</v>
      </c>
      <c r="BT45" s="33">
        <f>IFERROR(SUMIFS(Export!$V56:$V10206,Export!$J56:$J10206,Planning!$A33,Export!$X56:$X10206,Planning!BT36,Export!$T56:$T10206,"Alert")/BT43,0)</f>
        <v>0</v>
      </c>
      <c r="BU45" s="34">
        <f>IFERROR(SUMIFS(Export!$V56:$V10206,Export!$J56:$J10206,Planning!$A33,Export!$X56:$X10206,Planning!BU36,Export!$T56:$T10206,"Alert")/BU43,0)</f>
        <v>0</v>
      </c>
      <c r="BV45" s="34">
        <f>IFERROR(SUMIFS(Export!$V56:$V10206,Export!$J56:$J10206,Planning!$A33,Export!$X56:$X10206,Planning!BV36,Export!$T56:$T10206,"Alert")/BV43,0)</f>
        <v>0</v>
      </c>
      <c r="BW45" s="34">
        <f>IFERROR(SUMIFS(Export!$V56:$V10206,Export!$J56:$J10206,Planning!$A33,Export!$X56:$X10206,Planning!BW36,Export!$T56:$T10206,"Alert")/BW43,0)</f>
        <v>0</v>
      </c>
      <c r="BX45" s="34">
        <f>IFERROR(SUMIFS(Export!$V56:$V10206,Export!$J56:$J10206,Planning!$A33,Export!$X56:$X10206,Planning!BX36,Export!$T56:$T10206,"Alert")/BX43,0)</f>
        <v>0</v>
      </c>
      <c r="BY45" s="34">
        <f>IFERROR(SUMIFS(Export!$V56:$V10206,Export!$J56:$J10206,Planning!$A33,Export!$X56:$X10206,Planning!BY36,Export!$T56:$T10206,"Alert")/BY43,0)</f>
        <v>0</v>
      </c>
      <c r="BZ45" s="35">
        <f>IFERROR(SUMIFS(Export!$V56:$V10206,Export!$J56:$J10206,Planning!$A33,Export!$X56:$X10206,Planning!BZ36,Export!$T56:$T10206,"Alert")/BZ43,0)</f>
        <v>0</v>
      </c>
      <c r="CA45" s="33">
        <f>IFERROR(SUMIFS(Export!$V56:$V10206,Export!$J56:$J10206,Planning!$A33,Export!$X56:$X10206,Planning!CA36,Export!$T56:$T10206,"Alert")/CA43,0)</f>
        <v>0</v>
      </c>
      <c r="CB45" s="34">
        <f>IFERROR(SUMIFS(Export!$V56:$V10206,Export!$J56:$J10206,Planning!$A33,Export!$X56:$X10206,Planning!CB36,Export!$T56:$T10206,"Alert")/CB43,0)</f>
        <v>0</v>
      </c>
      <c r="CC45" s="34">
        <f>IFERROR(SUMIFS(Export!$V56:$V10206,Export!$J56:$J10206,Planning!$A33,Export!$X56:$X10206,Planning!CC36,Export!$T56:$T10206,"Alert")/CC43,0)</f>
        <v>0</v>
      </c>
      <c r="CD45" s="34">
        <f>IFERROR(SUMIFS(Export!$V56:$V10206,Export!$J56:$J10206,Planning!$A33,Export!$X56:$X10206,Planning!CD36,Export!$T56:$T10206,"Alert")/CD43,0)</f>
        <v>0</v>
      </c>
      <c r="CE45" s="34">
        <f>IFERROR(SUMIFS(Export!$V56:$V10206,Export!$J56:$J10206,Planning!$A33,Export!$X56:$X10206,Planning!CE36,Export!$T56:$T10206,"Alert")/CE43,0)</f>
        <v>0</v>
      </c>
      <c r="CF45" s="34">
        <f>IFERROR(SUMIFS(Export!$V56:$V10206,Export!$J56:$J10206,Planning!$A33,Export!$X56:$X10206,Planning!CF36,Export!$T56:$T10206,"Alert")/CF43,0)</f>
        <v>0</v>
      </c>
      <c r="CG45" s="35">
        <f>IFERROR(SUMIFS(Export!$V56:$V10206,Export!$J56:$J10206,Planning!$A33,Export!$X56:$X10206,Planning!CG36,Export!$T56:$T10206,"Alert")/CG43,0)</f>
        <v>0</v>
      </c>
      <c r="CH45" s="33">
        <f>IFERROR(SUMIFS(Export!$V56:$V10206,Export!$J56:$J10206,Planning!$A33,Export!$X56:$X10206,Planning!CH36,Export!$T56:$T10206,"Alert")/CH43,0)</f>
        <v>0</v>
      </c>
      <c r="CI45" s="34">
        <f>IFERROR(SUMIFS(Export!$V56:$V10206,Export!$J56:$J10206,Planning!$A33,Export!$X56:$X10206,Planning!CI36,Export!$T56:$T10206,"Alert")/CI43,0)</f>
        <v>0</v>
      </c>
      <c r="CJ45" s="34">
        <f>IFERROR(SUMIFS(Export!$V56:$V10206,Export!$J56:$J10206,Planning!$A33,Export!$X56:$X10206,Planning!CJ36,Export!$T56:$T10206,"Alert")/CJ43,0)</f>
        <v>0</v>
      </c>
      <c r="CK45" s="34">
        <f>IFERROR(SUMIFS(Export!$V56:$V10206,Export!$J56:$J10206,Planning!$A33,Export!$X56:$X10206,Planning!CK36,Export!$T56:$T10206,"Alert")/CK43,0)</f>
        <v>0</v>
      </c>
      <c r="CL45" s="34">
        <f>IFERROR(SUMIFS(Export!$V56:$V10206,Export!$J56:$J10206,Planning!$A33,Export!$X56:$X10206,Planning!CL36,Export!$T56:$T10206,"Alert")/CL43,0)</f>
        <v>0</v>
      </c>
      <c r="CM45" s="34">
        <f>IFERROR(SUMIFS(Export!$V56:$V10206,Export!$J56:$J10206,Planning!$A33,Export!$X56:$X10206,Planning!CM36,Export!$T56:$T10206,"Alert")/CM43,0)</f>
        <v>0</v>
      </c>
      <c r="CN45" s="35">
        <f>IFERROR(SUMIFS(Export!$V56:$V10206,Export!$J56:$J10206,Planning!$A33,Export!$X56:$X10206,Planning!CN36,Export!$T56:$T10206,"Alert")/CN43,0)</f>
        <v>0</v>
      </c>
      <c r="CO45" s="33">
        <f>IFERROR(SUMIFS(Export!$V56:$V10206,Export!$J56:$J10206,Planning!$A33,Export!$X56:$X10206,Planning!CO36,Export!$T56:$T10206,"Alert")/CO43,0)</f>
        <v>0</v>
      </c>
      <c r="CP45" s="34">
        <f>IFERROR(SUMIFS(Export!$V56:$V10206,Export!$J56:$J10206,Planning!$A33,Export!$X56:$X10206,Planning!CP36,Export!$T56:$T10206,"Alert")/CP43,0)</f>
        <v>0</v>
      </c>
      <c r="CQ45" s="34">
        <f>IFERROR(SUMIFS(Export!$V56:$V10206,Export!$J56:$J10206,Planning!$A33,Export!$X56:$X10206,Planning!CQ36,Export!$T56:$T10206,"Alert")/CQ43,0)</f>
        <v>0</v>
      </c>
      <c r="CR45" s="34">
        <f>IFERROR(SUMIFS(Export!$V56:$V10206,Export!$J56:$J10206,Planning!$A33,Export!$X56:$X10206,Planning!CR36,Export!$T56:$T10206,"Alert")/CR43,0)</f>
        <v>0</v>
      </c>
      <c r="CS45" s="34">
        <f>IFERROR(SUMIFS(Export!$V56:$V10206,Export!$J56:$J10206,Planning!$A33,Export!$X56:$X10206,Planning!CS36,Export!$T56:$T10206,"Alert")/CS43,0)</f>
        <v>0</v>
      </c>
      <c r="CT45" s="34">
        <f>IFERROR(SUMIFS(Export!$V56:$V10206,Export!$J56:$J10206,Planning!$A33,Export!$X56:$X10206,Planning!CT36,Export!$T56:$T10206,"Alert")/CT43,0)</f>
        <v>0</v>
      </c>
      <c r="CU45" s="35">
        <f>IFERROR(SUMIFS(Export!$V56:$V10206,Export!$J56:$J10206,Planning!$A33,Export!$X56:$X10206,Planning!CU36,Export!$T56:$T10206,"Alert")/CU43,0)</f>
        <v>0</v>
      </c>
      <c r="CV45" s="33">
        <f>IFERROR(SUMIFS(Export!$V56:$V10206,Export!$J56:$J10206,Planning!$A33,Export!$X56:$X10206,Planning!CV36,Export!$T56:$T10206,"Alert")/CV43,0)</f>
        <v>0</v>
      </c>
      <c r="CW45" s="34">
        <f>IFERROR(SUMIFS(Export!$V56:$V10206,Export!$J56:$J10206,Planning!$A33,Export!$X56:$X10206,Planning!CW36,Export!$T56:$T10206,"Alert")/CW43,0)</f>
        <v>0</v>
      </c>
      <c r="CX45" s="34">
        <f>IFERROR(SUMIFS(Export!$V56:$V10206,Export!$J56:$J10206,Planning!$A33,Export!$X56:$X10206,Planning!CX36,Export!$T56:$T10206,"Alert")/CX43,0)</f>
        <v>0</v>
      </c>
      <c r="CY45" s="34">
        <f>IFERROR(SUMIFS(Export!$V56:$V10206,Export!$J56:$J10206,Planning!$A33,Export!$X56:$X10206,Planning!CY36,Export!$T56:$T10206,"Alert")/CY43,0)</f>
        <v>0</v>
      </c>
      <c r="CZ45" s="34">
        <f>IFERROR(SUMIFS(Export!$V56:$V10206,Export!$J56:$J10206,Planning!$A33,Export!$X56:$X10206,Planning!CZ36,Export!$T56:$T10206,"Alert")/CZ43,0)</f>
        <v>0</v>
      </c>
      <c r="DA45" s="34">
        <f>IFERROR(SUMIFS(Export!$V56:$V10206,Export!$J56:$J10206,Planning!$A33,Export!$X56:$X10206,Planning!DA36,Export!$T56:$T10206,"Alert")/DA43,0)</f>
        <v>0</v>
      </c>
      <c r="DB45" s="35">
        <f>IFERROR(SUMIFS(Export!$V56:$V10206,Export!$J56:$J10206,Planning!$A33,Export!$X56:$X10206,Planning!DB36,Export!$T56:$T10206,"Alert")/DB43,0)</f>
        <v>0</v>
      </c>
      <c r="DC45" s="33">
        <f>IFERROR(SUMIFS(Export!$V56:$V10206,Export!$J56:$J10206,Planning!$A33,Export!$X56:$X10206,Planning!DC36,Export!$T56:$T10206,"Alert")/DC43,0)</f>
        <v>0</v>
      </c>
      <c r="DD45" s="34">
        <f>IFERROR(SUMIFS(Export!$V56:$V10206,Export!$J56:$J10206,Planning!$A33,Export!$X56:$X10206,Planning!DD36,Export!$T56:$T10206,"Alert")/DD43,0)</f>
        <v>0</v>
      </c>
      <c r="DE45" s="34">
        <f>IFERROR(SUMIFS(Export!$V56:$V10206,Export!$J56:$J10206,Planning!$A33,Export!$X56:$X10206,Planning!DE36,Export!$T56:$T10206,"Alert")/DE43,0)</f>
        <v>0</v>
      </c>
      <c r="DF45" s="34">
        <f>IFERROR(SUMIFS(Export!$V56:$V10206,Export!$J56:$J10206,Planning!$A33,Export!$X56:$X10206,Planning!DF36,Export!$T56:$T10206,"Alert")/DF43,0)</f>
        <v>0</v>
      </c>
      <c r="DG45" s="34">
        <f>IFERROR(SUMIFS(Export!$V56:$V10206,Export!$J56:$J10206,Planning!$A33,Export!$X56:$X10206,Planning!DG36,Export!$T56:$T10206,"Alert")/DG43,0)</f>
        <v>0</v>
      </c>
      <c r="DH45" s="34">
        <f>IFERROR(SUMIFS(Export!$V56:$V10206,Export!$J56:$J10206,Planning!$A33,Export!$X56:$X10206,Planning!DH36,Export!$T56:$T10206,"Alert")/DH43,0)</f>
        <v>0</v>
      </c>
      <c r="DI45" s="35">
        <f>IFERROR(SUMIFS(Export!$V56:$V10206,Export!$J56:$J10206,Planning!$A33,Export!$X56:$X10206,Planning!DI36,Export!$T56:$T10206,"Alert")/DI43,0)</f>
        <v>0</v>
      </c>
      <c r="DJ45" s="33">
        <f>IFERROR(SUMIFS(Export!$V56:$V10206,Export!$J56:$J10206,Planning!$A33,Export!$X56:$X10206,Planning!DJ36,Export!$T56:$T10206,"Alert")/DJ43,0)</f>
        <v>0</v>
      </c>
      <c r="DK45" s="34">
        <f>IFERROR(SUMIFS(Export!$V56:$V10206,Export!$J56:$J10206,Planning!$A33,Export!$X56:$X10206,Planning!DK36,Export!$T56:$T10206,"Alert")/DK43,0)</f>
        <v>0</v>
      </c>
      <c r="DL45" s="34">
        <f>IFERROR(SUMIFS(Export!$V56:$V10206,Export!$J56:$J10206,Planning!$A33,Export!$X56:$X10206,Planning!DL36,Export!$T56:$T10206,"Alert")/DL43,0)</f>
        <v>0</v>
      </c>
      <c r="DM45" s="34">
        <f>IFERROR(SUMIFS(Export!$V56:$V10206,Export!$J56:$J10206,Planning!$A33,Export!$X56:$X10206,Planning!DM36,Export!$T56:$T10206,"Alert")/DM43,0)</f>
        <v>0</v>
      </c>
      <c r="DN45" s="34">
        <f>IFERROR(SUMIFS(Export!$V56:$V10206,Export!$J56:$J10206,Planning!$A33,Export!$X56:$X10206,Planning!DN36,Export!$T56:$T10206,"Alert")/DN43,0)</f>
        <v>0</v>
      </c>
      <c r="DO45" s="34">
        <f>IFERROR(SUMIFS(Export!$V56:$V10206,Export!$J56:$J10206,Planning!$A33,Export!$X56:$X10206,Planning!DO36,Export!$T56:$T10206,"Alert")/DO43,0)</f>
        <v>0</v>
      </c>
      <c r="DP45" s="35">
        <f>IFERROR(SUMIFS(Export!$V56:$V10206,Export!$J56:$J10206,Planning!$A33,Export!$X56:$X10206,Planning!DP36,Export!$T56:$T10206,"Alert")/DP43,0)</f>
        <v>0</v>
      </c>
      <c r="DQ45" s="33">
        <f>IFERROR(SUMIFS(Export!$V56:$V10206,Export!$J56:$J10206,Planning!$A33,Export!$X56:$X10206,Planning!DQ36,Export!$T56:$T10206,"Alert")/DQ43,0)</f>
        <v>0</v>
      </c>
      <c r="DR45" s="34">
        <f>IFERROR(SUMIFS(Export!$V56:$V10206,Export!$J56:$J10206,Planning!$A33,Export!$X56:$X10206,Planning!DR36,Export!$T56:$T10206,"Alert")/DR43,0)</f>
        <v>0</v>
      </c>
      <c r="DS45" s="34">
        <f>IFERROR(SUMIFS(Export!$V56:$V10206,Export!$J56:$J10206,Planning!$A33,Export!$X56:$X10206,Planning!DS36,Export!$T56:$T10206,"Alert")/DS43,0)</f>
        <v>0</v>
      </c>
      <c r="DT45" s="34">
        <f>IFERROR(SUMIFS(Export!$V56:$V10206,Export!$J56:$J10206,Planning!$A33,Export!$X56:$X10206,Planning!DT36,Export!$T56:$T10206,"Alert")/DT43,0)</f>
        <v>0</v>
      </c>
      <c r="DU45" s="34">
        <f>IFERROR(SUMIFS(Export!$V56:$V10206,Export!$J56:$J10206,Planning!$A33,Export!$X56:$X10206,Planning!DU36,Export!$T56:$T10206,"Alert")/DU43,0)</f>
        <v>0</v>
      </c>
      <c r="DV45" s="34">
        <f>IFERROR(SUMIFS(Export!$V56:$V10206,Export!$J56:$J10206,Planning!$A33,Export!$X56:$X10206,Planning!DV36,Export!$T56:$T10206,"Alert")/DV43,0)</f>
        <v>0</v>
      </c>
      <c r="DW45" s="35">
        <f>IFERROR(SUMIFS(Export!$V56:$V10206,Export!$J56:$J10206,Planning!$A33,Export!$X56:$X10206,Planning!DW36,Export!$T56:$T10206,"Alert")/DW43,0)</f>
        <v>0</v>
      </c>
    </row>
    <row r="46" spans="1:127" x14ac:dyDescent="0.25">
      <c r="B46" s="13"/>
      <c r="C46" s="7"/>
      <c r="D46" s="7"/>
      <c r="E46" s="7"/>
      <c r="F46" s="7"/>
      <c r="G46" s="7"/>
      <c r="H46" s="10"/>
      <c r="I46" s="13"/>
      <c r="J46" s="7"/>
      <c r="K46" s="7"/>
      <c r="L46" s="7"/>
      <c r="M46" s="7"/>
      <c r="N46" s="7"/>
      <c r="O46" s="10"/>
      <c r="P46" s="13"/>
      <c r="Q46" s="7"/>
      <c r="R46" s="7"/>
      <c r="S46" s="7"/>
      <c r="T46" s="7"/>
      <c r="U46" s="7"/>
      <c r="V46" s="10"/>
      <c r="W46" s="13"/>
      <c r="X46" s="7"/>
      <c r="Y46" s="7"/>
      <c r="Z46" s="7"/>
      <c r="AA46" s="7"/>
      <c r="AB46" s="7"/>
      <c r="AC46" s="10"/>
      <c r="AD46" s="13"/>
      <c r="AE46" s="7"/>
      <c r="AF46" s="7"/>
      <c r="AG46" s="7"/>
      <c r="AH46" s="7"/>
      <c r="AI46" s="7"/>
      <c r="AJ46" s="10"/>
      <c r="AK46" s="13"/>
      <c r="AL46" s="7"/>
      <c r="AM46" s="7"/>
      <c r="AN46" s="7"/>
      <c r="AO46" s="7"/>
      <c r="AP46" s="7"/>
      <c r="AQ46" s="10"/>
      <c r="AR46" s="13"/>
      <c r="AS46" s="7"/>
      <c r="AT46" s="7"/>
      <c r="AU46" s="7"/>
      <c r="AV46" s="7"/>
      <c r="AW46" s="7"/>
      <c r="AX46" s="10"/>
      <c r="AY46" s="13"/>
      <c r="AZ46" s="7"/>
      <c r="BA46" s="7"/>
      <c r="BB46" s="7"/>
      <c r="BC46" s="7"/>
      <c r="BD46" s="7"/>
      <c r="BE46" s="10"/>
      <c r="BF46" s="13"/>
      <c r="BG46" s="7"/>
      <c r="BH46" s="7"/>
      <c r="BI46" s="7"/>
      <c r="BJ46" s="7"/>
      <c r="BK46" s="7"/>
      <c r="BL46" s="10"/>
      <c r="BM46" s="13"/>
      <c r="BN46" s="7"/>
      <c r="BO46" s="7"/>
      <c r="BP46" s="7"/>
      <c r="BQ46" s="7"/>
      <c r="BR46" s="7"/>
      <c r="BS46" s="10"/>
      <c r="BT46" s="13"/>
      <c r="BU46" s="7"/>
      <c r="BV46" s="7"/>
      <c r="BW46" s="7"/>
      <c r="BX46" s="7"/>
      <c r="BY46" s="7"/>
      <c r="BZ46" s="10"/>
      <c r="CA46" s="13"/>
      <c r="CB46" s="7"/>
      <c r="CC46" s="7"/>
      <c r="CD46" s="7"/>
      <c r="CE46" s="7"/>
      <c r="CF46" s="7"/>
      <c r="CG46" s="10"/>
      <c r="CH46" s="13"/>
      <c r="CI46" s="7"/>
      <c r="CJ46" s="7"/>
      <c r="CK46" s="7"/>
      <c r="CL46" s="7"/>
      <c r="CM46" s="7"/>
      <c r="CN46" s="10"/>
      <c r="CO46" s="13"/>
      <c r="CP46" s="7"/>
      <c r="CQ46" s="7"/>
      <c r="CR46" s="7"/>
      <c r="CS46" s="7"/>
      <c r="CT46" s="7"/>
      <c r="CU46" s="10"/>
      <c r="CV46" s="13"/>
      <c r="CW46" s="7"/>
      <c r="CX46" s="7"/>
      <c r="CY46" s="7"/>
      <c r="CZ46" s="7"/>
      <c r="DA46" s="7"/>
      <c r="DB46" s="10"/>
      <c r="DC46" s="13"/>
      <c r="DD46" s="7"/>
      <c r="DE46" s="7"/>
      <c r="DF46" s="7"/>
      <c r="DG46" s="7"/>
      <c r="DH46" s="7"/>
      <c r="DI46" s="10"/>
      <c r="DJ46" s="13"/>
      <c r="DK46" s="7"/>
      <c r="DL46" s="7"/>
      <c r="DM46" s="7"/>
      <c r="DN46" s="7"/>
      <c r="DO46" s="7"/>
      <c r="DP46" s="10"/>
      <c r="DQ46" s="13"/>
      <c r="DR46" s="7"/>
      <c r="DS46" s="7"/>
      <c r="DT46" s="7"/>
      <c r="DU46" s="7"/>
      <c r="DV46" s="7"/>
      <c r="DW46" s="10"/>
    </row>
    <row r="47" spans="1:127" x14ac:dyDescent="0.25">
      <c r="A47" s="17" t="s">
        <v>141</v>
      </c>
      <c r="B47" s="18">
        <f>SUMIFS(Export!$P56:$P10206,Export!$J56:$J10206,Planning!$A33,Export!$W56:$W10206,"&lt;="&amp;Planning!B36,Export!$K56:$K10206,"Pending")</f>
        <v>0</v>
      </c>
      <c r="C47" s="19">
        <f>SUMIFS(Export!$P56:$P10206,Export!$J56:$J10206,Planning!$A33,Export!$W56:$W10206,Planning!C36,Export!$K56:$K10206,"Pending")</f>
        <v>0</v>
      </c>
      <c r="D47" s="19">
        <f>SUMIFS(Export!$P56:$P10206,Export!$J56:$J10206,Planning!$A33,Export!$W56:$W10206,Planning!D36,Export!$K56:$K10206,"Pending")</f>
        <v>0</v>
      </c>
      <c r="E47" s="19">
        <f>SUMIFS(Export!$P56:$P10206,Export!$J56:$J10206,Planning!$A33,Export!$W56:$W10206,Planning!E36,Export!$K56:$K10206,"Pending")</f>
        <v>0</v>
      </c>
      <c r="F47" s="19">
        <f>SUMIFS(Export!$P56:$P10206,Export!$J56:$J10206,Planning!$A33,Export!$W56:$W10206,Planning!F36,Export!$K56:$K10206,"Pending")</f>
        <v>0</v>
      </c>
      <c r="G47" s="19">
        <f>SUMIFS(Export!$P56:$P10206,Export!$J56:$J10206,Planning!$A33,Export!$W56:$W10206,Planning!G36,Export!$K56:$K10206,"Pending")</f>
        <v>0</v>
      </c>
      <c r="H47" s="20">
        <f>SUMIFS(Export!$P56:$P10206,Export!$J56:$J10206,Planning!$A33,Export!$W56:$W10206,Planning!H36,Export!$K56:$K10206,"Pending")</f>
        <v>0</v>
      </c>
      <c r="I47" s="18">
        <f>SUMIFS(Export!$P56:$P10206,Export!$J56:$J10206,Planning!$A33,Export!$W56:$W10206,Planning!I36,Export!$K56:$K10206,"Pending")</f>
        <v>0</v>
      </c>
      <c r="J47" s="19">
        <f>SUMIFS(Export!$P56:$P10206,Export!$J56:$J10206,Planning!$A33,Export!$W56:$W10206,Planning!J36,Export!$K56:$K10206,"Pending")</f>
        <v>0</v>
      </c>
      <c r="K47" s="19">
        <f>SUMIFS(Export!$P56:$P10206,Export!$J56:$J10206,Planning!$A33,Export!$W56:$W10206,Planning!K36,Export!$K56:$K10206,"Pending")</f>
        <v>0</v>
      </c>
      <c r="L47" s="19">
        <f>SUMIFS(Export!$P56:$P10206,Export!$J56:$J10206,Planning!$A33,Export!$W56:$W10206,Planning!L36,Export!$K56:$K10206,"Pending")</f>
        <v>0</v>
      </c>
      <c r="M47" s="19">
        <f>SUMIFS(Export!$P56:$P10206,Export!$J56:$J10206,Planning!$A33,Export!$W56:$W10206,Planning!M36,Export!$K56:$K10206,"Pending")</f>
        <v>0</v>
      </c>
      <c r="N47" s="19">
        <f>SUMIFS(Export!$P56:$P10206,Export!$J56:$J10206,Planning!$A33,Export!$W56:$W10206,Planning!N36,Export!$K56:$K10206,"Pending")</f>
        <v>0</v>
      </c>
      <c r="O47" s="20">
        <f>SUMIFS(Export!$P56:$P10206,Export!$J56:$J10206,Planning!$A33,Export!$W56:$W10206,Planning!O36,Export!$K56:$K10206,"Pending")</f>
        <v>0</v>
      </c>
      <c r="P47" s="18">
        <f>SUMIFS(Export!$P56:$P10206,Export!$J56:$J10206,Planning!$A33,Export!$W56:$W10206,Planning!P36,Export!$K56:$K10206,"Pending")</f>
        <v>0</v>
      </c>
      <c r="Q47" s="19">
        <f>SUMIFS(Export!$P56:$P10206,Export!$J56:$J10206,Planning!$A33,Export!$W56:$W10206,Planning!Q36,Export!$K56:$K10206,"Pending")</f>
        <v>0</v>
      </c>
      <c r="R47" s="19">
        <f>SUMIFS(Export!$P56:$P10206,Export!$J56:$J10206,Planning!$A33,Export!$W56:$W10206,Planning!R36,Export!$K56:$K10206,"Pending")</f>
        <v>0</v>
      </c>
      <c r="S47" s="19">
        <f>SUMIFS(Export!$P56:$P10206,Export!$J56:$J10206,Planning!$A33,Export!$W56:$W10206,Planning!S36,Export!$K56:$K10206,"Pending")</f>
        <v>0</v>
      </c>
      <c r="T47" s="19">
        <f>SUMIFS(Export!$P56:$P10206,Export!$J56:$J10206,Planning!$A33,Export!$W56:$W10206,Planning!T36,Export!$K56:$K10206,"Pending")</f>
        <v>0</v>
      </c>
      <c r="U47" s="19">
        <f>SUMIFS(Export!$P56:$P10206,Export!$J56:$J10206,Planning!$A33,Export!$W56:$W10206,Planning!U36,Export!$K56:$K10206,"Pending")</f>
        <v>0</v>
      </c>
      <c r="V47" s="20">
        <f>SUMIFS(Export!$P56:$P10206,Export!$J56:$J10206,Planning!$A33,Export!$W56:$W10206,Planning!V36,Export!$K56:$K10206,"Pending")</f>
        <v>0</v>
      </c>
      <c r="W47" s="18">
        <f>SUMIFS(Export!$P56:$P10206,Export!$J56:$J10206,Planning!$A33,Export!$W56:$W10206,Planning!W36,Export!$K56:$K10206,"Pending")</f>
        <v>0</v>
      </c>
      <c r="X47" s="19">
        <f>SUMIFS(Export!$P56:$P10206,Export!$J56:$J10206,Planning!$A33,Export!$W56:$W10206,Planning!X36,Export!$K56:$K10206,"Pending")</f>
        <v>0</v>
      </c>
      <c r="Y47" s="19">
        <f>SUMIFS(Export!$P56:$P10206,Export!$J56:$J10206,Planning!$A33,Export!$W56:$W10206,Planning!Y36,Export!$K56:$K10206,"Pending")</f>
        <v>0</v>
      </c>
      <c r="Z47" s="19">
        <f>SUMIFS(Export!$P56:$P10206,Export!$J56:$J10206,Planning!$A33,Export!$W56:$W10206,Planning!Z36,Export!$K56:$K10206,"Pending")</f>
        <v>0</v>
      </c>
      <c r="AA47" s="19">
        <f>SUMIFS(Export!$P56:$P10206,Export!$J56:$J10206,Planning!$A33,Export!$W56:$W10206,Planning!AA36,Export!$K56:$K10206,"Pending")</f>
        <v>0</v>
      </c>
      <c r="AB47" s="19">
        <f>SUMIFS(Export!$P56:$P10206,Export!$J56:$J10206,Planning!$A33,Export!$W56:$W10206,Planning!AB36,Export!$K56:$K10206,"Pending")</f>
        <v>0</v>
      </c>
      <c r="AC47" s="20">
        <f>SUMIFS(Export!$P56:$P10206,Export!$J56:$J10206,Planning!$A33,Export!$W56:$W10206,Planning!AC36,Export!$K56:$K10206,"Pending")</f>
        <v>0</v>
      </c>
      <c r="AD47" s="18">
        <f>SUMIFS(Export!$P56:$P10206,Export!$J56:$J10206,Planning!$A33,Export!$W56:$W10206,Planning!AD36,Export!$K56:$K10206,"Pending")</f>
        <v>0</v>
      </c>
      <c r="AE47" s="19">
        <f>SUMIFS(Export!$P56:$P10206,Export!$J56:$J10206,Planning!$A33,Export!$W56:$W10206,Planning!AE36,Export!$K56:$K10206,"Pending")</f>
        <v>0</v>
      </c>
      <c r="AF47" s="19">
        <f>SUMIFS(Export!$P56:$P10206,Export!$J56:$J10206,Planning!$A33,Export!$W56:$W10206,Planning!AF36,Export!$K56:$K10206,"Pending")</f>
        <v>0</v>
      </c>
      <c r="AG47" s="19">
        <f>SUMIFS(Export!$P56:$P10206,Export!$J56:$J10206,Planning!$A33,Export!$W56:$W10206,Planning!AG36,Export!$K56:$K10206,"Pending")</f>
        <v>0</v>
      </c>
      <c r="AH47" s="19">
        <f>SUMIFS(Export!$P56:$P10206,Export!$J56:$J10206,Planning!$A33,Export!$W56:$W10206,Planning!AH36,Export!$K56:$K10206,"Pending")</f>
        <v>0</v>
      </c>
      <c r="AI47" s="19">
        <f>SUMIFS(Export!$P56:$P10206,Export!$J56:$J10206,Planning!$A33,Export!$W56:$W10206,Planning!AI36,Export!$K56:$K10206,"Pending")</f>
        <v>0</v>
      </c>
      <c r="AJ47" s="20">
        <f>SUMIFS(Export!$P56:$P10206,Export!$J56:$J10206,Planning!$A33,Export!$W56:$W10206,Planning!AJ36,Export!$K56:$K10206,"Pending")</f>
        <v>0</v>
      </c>
      <c r="AK47" s="18">
        <f>SUMIFS(Export!$P56:$P10206,Export!$J56:$J10206,Planning!$A33,Export!$W56:$W10206,Planning!AK36,Export!$K56:$K10206,"Pending")</f>
        <v>0</v>
      </c>
      <c r="AL47" s="19">
        <f>SUMIFS(Export!$P56:$P10206,Export!$J56:$J10206,Planning!$A33,Export!$W56:$W10206,Planning!AL36,Export!$K56:$K10206,"Pending")</f>
        <v>0</v>
      </c>
      <c r="AM47" s="19">
        <f>SUMIFS(Export!$P56:$P10206,Export!$J56:$J10206,Planning!$A33,Export!$W56:$W10206,Planning!AM36,Export!$K56:$K10206,"Pending")</f>
        <v>0</v>
      </c>
      <c r="AN47" s="19">
        <f>SUMIFS(Export!$P56:$P10206,Export!$J56:$J10206,Planning!$A33,Export!$W56:$W10206,Planning!AN36,Export!$K56:$K10206,"Pending")</f>
        <v>0</v>
      </c>
      <c r="AO47" s="19">
        <f>SUMIFS(Export!$P56:$P10206,Export!$J56:$J10206,Planning!$A33,Export!$W56:$W10206,Planning!AO36,Export!$K56:$K10206,"Pending")</f>
        <v>0</v>
      </c>
      <c r="AP47" s="19">
        <f>SUMIFS(Export!$P56:$P10206,Export!$J56:$J10206,Planning!$A33,Export!$W56:$W10206,Planning!AP36,Export!$K56:$K10206,"Pending")</f>
        <v>0</v>
      </c>
      <c r="AQ47" s="20">
        <f>SUMIFS(Export!$P56:$P10206,Export!$J56:$J10206,Planning!$A33,Export!$W56:$W10206,Planning!AQ36,Export!$K56:$K10206,"Pending")</f>
        <v>0</v>
      </c>
      <c r="AR47" s="18">
        <f>SUMIFS(Export!$P56:$P10206,Export!$J56:$J10206,Planning!$A33,Export!$W56:$W10206,Planning!AR36,Export!$K56:$K10206,"Pending")</f>
        <v>0</v>
      </c>
      <c r="AS47" s="19">
        <f>SUMIFS(Export!$P56:$P10206,Export!$J56:$J10206,Planning!$A33,Export!$W56:$W10206,Planning!AS36,Export!$K56:$K10206,"Pending")</f>
        <v>0</v>
      </c>
      <c r="AT47" s="19">
        <f>SUMIFS(Export!$P56:$P10206,Export!$J56:$J10206,Planning!$A33,Export!$W56:$W10206,Planning!AT36,Export!$K56:$K10206,"Pending")</f>
        <v>0</v>
      </c>
      <c r="AU47" s="19">
        <f>SUMIFS(Export!$P56:$P10206,Export!$J56:$J10206,Planning!$A33,Export!$W56:$W10206,Planning!AU36,Export!$K56:$K10206,"Pending")</f>
        <v>0</v>
      </c>
      <c r="AV47" s="19">
        <f>SUMIFS(Export!$P56:$P10206,Export!$J56:$J10206,Planning!$A33,Export!$W56:$W10206,Planning!AV36,Export!$K56:$K10206,"Pending")</f>
        <v>0</v>
      </c>
      <c r="AW47" s="19">
        <f>SUMIFS(Export!$P56:$P10206,Export!$J56:$J10206,Planning!$A33,Export!$W56:$W10206,Planning!AW36,Export!$K56:$K10206,"Pending")</f>
        <v>0</v>
      </c>
      <c r="AX47" s="20">
        <f>SUMIFS(Export!$P56:$P10206,Export!$J56:$J10206,Planning!$A33,Export!$W56:$W10206,Planning!AX36,Export!$K56:$K10206,"Pending")</f>
        <v>0</v>
      </c>
      <c r="AY47" s="18">
        <f>SUMIFS(Export!$P56:$P10206,Export!$J56:$J10206,Planning!$A33,Export!$W56:$W10206,Planning!AY36,Export!$K56:$K10206,"Pending")</f>
        <v>0</v>
      </c>
      <c r="AZ47" s="19">
        <f>SUMIFS(Export!$P56:$P10206,Export!$J56:$J10206,Planning!$A33,Export!$W56:$W10206,Planning!AZ36,Export!$K56:$K10206,"Pending")</f>
        <v>0</v>
      </c>
      <c r="BA47" s="19">
        <f>SUMIFS(Export!$P56:$P10206,Export!$J56:$J10206,Planning!$A33,Export!$W56:$W10206,Planning!BA36,Export!$K56:$K10206,"Pending")</f>
        <v>0</v>
      </c>
      <c r="BB47" s="19">
        <f>SUMIFS(Export!$P56:$P10206,Export!$J56:$J10206,Planning!$A33,Export!$W56:$W10206,Planning!BB36,Export!$K56:$K10206,"Pending")</f>
        <v>0</v>
      </c>
      <c r="BC47" s="19">
        <f>SUMIFS(Export!$P56:$P10206,Export!$J56:$J10206,Planning!$A33,Export!$W56:$W10206,Planning!BC36,Export!$K56:$K10206,"Pending")</f>
        <v>0</v>
      </c>
      <c r="BD47" s="19">
        <f>SUMIFS(Export!$P56:$P10206,Export!$J56:$J10206,Planning!$A33,Export!$W56:$W10206,Planning!BD36,Export!$K56:$K10206,"Pending")</f>
        <v>0</v>
      </c>
      <c r="BE47" s="20">
        <f>SUMIFS(Export!$P56:$P10206,Export!$J56:$J10206,Planning!$A33,Export!$W56:$W10206,Planning!BE36,Export!$K56:$K10206,"Pending")</f>
        <v>0</v>
      </c>
      <c r="BF47" s="18">
        <f>SUMIFS(Export!$P56:$P10206,Export!$J56:$J10206,Planning!$A33,Export!$W56:$W10206,Planning!BF36,Export!$K56:$K10206,"Pending")</f>
        <v>0</v>
      </c>
      <c r="BG47" s="19">
        <f>SUMIFS(Export!$P56:$P10206,Export!$J56:$J10206,Planning!$A33,Export!$W56:$W10206,Planning!BG36,Export!$K56:$K10206,"Pending")</f>
        <v>0</v>
      </c>
      <c r="BH47" s="19">
        <f>SUMIFS(Export!$P56:$P10206,Export!$J56:$J10206,Planning!$A33,Export!$W56:$W10206,Planning!BH36,Export!$K56:$K10206,"Pending")</f>
        <v>0</v>
      </c>
      <c r="BI47" s="19">
        <f>SUMIFS(Export!$P56:$P10206,Export!$J56:$J10206,Planning!$A33,Export!$W56:$W10206,Planning!BI36,Export!$K56:$K10206,"Pending")</f>
        <v>0</v>
      </c>
      <c r="BJ47" s="19">
        <f>SUMIFS(Export!$P56:$P10206,Export!$J56:$J10206,Planning!$A33,Export!$W56:$W10206,Planning!BJ36,Export!$K56:$K10206,"Pending")</f>
        <v>0</v>
      </c>
      <c r="BK47" s="19">
        <f>SUMIFS(Export!$P56:$P10206,Export!$J56:$J10206,Planning!$A33,Export!$W56:$W10206,Planning!BK36,Export!$K56:$K10206,"Pending")</f>
        <v>0</v>
      </c>
      <c r="BL47" s="20">
        <f>SUMIFS(Export!$P56:$P10206,Export!$J56:$J10206,Planning!$A33,Export!$W56:$W10206,Planning!BL36,Export!$K56:$K10206,"Pending")</f>
        <v>0</v>
      </c>
      <c r="BM47" s="18">
        <f>SUMIFS(Export!$P56:$P10206,Export!$J56:$J10206,Planning!$A33,Export!$W56:$W10206,Planning!BM36,Export!$K56:$K10206,"Pending")</f>
        <v>0</v>
      </c>
      <c r="BN47" s="19">
        <f>SUMIFS(Export!$P56:$P10206,Export!$J56:$J10206,Planning!$A33,Export!$W56:$W10206,Planning!BN36,Export!$K56:$K10206,"Pending")</f>
        <v>0</v>
      </c>
      <c r="BO47" s="19">
        <f>SUMIFS(Export!$P56:$P10206,Export!$J56:$J10206,Planning!$A33,Export!$W56:$W10206,Planning!BO36,Export!$K56:$K10206,"Pending")</f>
        <v>0</v>
      </c>
      <c r="BP47" s="19">
        <f>SUMIFS(Export!$P56:$P10206,Export!$J56:$J10206,Planning!$A33,Export!$W56:$W10206,Planning!BP36,Export!$K56:$K10206,"Pending")</f>
        <v>0</v>
      </c>
      <c r="BQ47" s="19">
        <f>SUMIFS(Export!$P56:$P10206,Export!$J56:$J10206,Planning!$A33,Export!$W56:$W10206,Planning!BQ36,Export!$K56:$K10206,"Pending")</f>
        <v>0</v>
      </c>
      <c r="BR47" s="19">
        <f>SUMIFS(Export!$P56:$P10206,Export!$J56:$J10206,Planning!$A33,Export!$W56:$W10206,Planning!BR36,Export!$K56:$K10206,"Pending")</f>
        <v>0</v>
      </c>
      <c r="BS47" s="20">
        <f>SUMIFS(Export!$P56:$P10206,Export!$J56:$J10206,Planning!$A33,Export!$W56:$W10206,Planning!BS36,Export!$K56:$K10206,"Pending")</f>
        <v>0</v>
      </c>
      <c r="BT47" s="18">
        <f>SUMIFS(Export!$P56:$P10206,Export!$J56:$J10206,Planning!$A33,Export!$W56:$W10206,Planning!BT36,Export!$K56:$K10206,"Pending")</f>
        <v>0</v>
      </c>
      <c r="BU47" s="19">
        <f>SUMIFS(Export!$P56:$P10206,Export!$J56:$J10206,Planning!$A33,Export!$W56:$W10206,Planning!BU36,Export!$K56:$K10206,"Pending")</f>
        <v>0</v>
      </c>
      <c r="BV47" s="19">
        <f>SUMIFS(Export!$P56:$P10206,Export!$J56:$J10206,Planning!$A33,Export!$W56:$W10206,Planning!BV36,Export!$K56:$K10206,"Pending")</f>
        <v>0</v>
      </c>
      <c r="BW47" s="19">
        <f>SUMIFS(Export!$P56:$P10206,Export!$J56:$J10206,Planning!$A33,Export!$W56:$W10206,Planning!BW36,Export!$K56:$K10206,"Pending")</f>
        <v>0</v>
      </c>
      <c r="BX47" s="19">
        <f>SUMIFS(Export!$P56:$P10206,Export!$J56:$J10206,Planning!$A33,Export!$W56:$W10206,Planning!BX36,Export!$K56:$K10206,"Pending")</f>
        <v>0</v>
      </c>
      <c r="BY47" s="19">
        <f>SUMIFS(Export!$P56:$P10206,Export!$J56:$J10206,Planning!$A33,Export!$W56:$W10206,Planning!BY36,Export!$K56:$K10206,"Pending")</f>
        <v>0</v>
      </c>
      <c r="BZ47" s="20">
        <f>SUMIFS(Export!$P56:$P10206,Export!$J56:$J10206,Planning!$A33,Export!$W56:$W10206,Planning!BZ36,Export!$K56:$K10206,"Pending")</f>
        <v>0</v>
      </c>
      <c r="CA47" s="18">
        <f>SUMIFS(Export!$P56:$P10206,Export!$J56:$J10206,Planning!$A33,Export!$W56:$W10206,Planning!CA36,Export!$K56:$K10206,"Pending")</f>
        <v>0</v>
      </c>
      <c r="CB47" s="19">
        <f>SUMIFS(Export!$P56:$P10206,Export!$J56:$J10206,Planning!$A33,Export!$W56:$W10206,Planning!CB36,Export!$K56:$K10206,"Pending")</f>
        <v>0</v>
      </c>
      <c r="CC47" s="19">
        <f>SUMIFS(Export!$P56:$P10206,Export!$J56:$J10206,Planning!$A33,Export!$W56:$W10206,Planning!CC36,Export!$K56:$K10206,"Pending")</f>
        <v>1</v>
      </c>
      <c r="CD47" s="19">
        <f>SUMIFS(Export!$P56:$P10206,Export!$J56:$J10206,Planning!$A33,Export!$W56:$W10206,Planning!CD36,Export!$K56:$K10206,"Pending")</f>
        <v>0</v>
      </c>
      <c r="CE47" s="19">
        <f>SUMIFS(Export!$P56:$P10206,Export!$J56:$J10206,Planning!$A33,Export!$W56:$W10206,Planning!CE36,Export!$K56:$K10206,"Pending")</f>
        <v>0</v>
      </c>
      <c r="CF47" s="19">
        <f>SUMIFS(Export!$P56:$P10206,Export!$J56:$J10206,Planning!$A33,Export!$W56:$W10206,Planning!CF36,Export!$K56:$K10206,"Pending")</f>
        <v>14</v>
      </c>
      <c r="CG47" s="20">
        <f>SUMIFS(Export!$P56:$P10206,Export!$J56:$J10206,Planning!$A33,Export!$W56:$W10206,Planning!CG36,Export!$K56:$K10206,"Pending")</f>
        <v>0</v>
      </c>
      <c r="CH47" s="18">
        <f>SUMIFS(Export!$P56:$P10206,Export!$J56:$J10206,Planning!$A33,Export!$W56:$W10206,Planning!CH36,Export!$K56:$K10206,"Pending")</f>
        <v>1</v>
      </c>
      <c r="CI47" s="19">
        <f>SUMIFS(Export!$P56:$P10206,Export!$J56:$J10206,Planning!$A33,Export!$W56:$W10206,Planning!CI36,Export!$K56:$K10206,"Pending")</f>
        <v>0</v>
      </c>
      <c r="CJ47" s="19">
        <f>SUMIFS(Export!$P56:$P10206,Export!$J56:$J10206,Planning!$A33,Export!$W56:$W10206,Planning!CJ36,Export!$K56:$K10206,"Pending")</f>
        <v>0</v>
      </c>
      <c r="CK47" s="19">
        <f>SUMIFS(Export!$P56:$P10206,Export!$J56:$J10206,Planning!$A33,Export!$W56:$W10206,Planning!CK36,Export!$K56:$K10206,"Pending")</f>
        <v>0</v>
      </c>
      <c r="CL47" s="19">
        <f>SUMIFS(Export!$P56:$P10206,Export!$J56:$J10206,Planning!$A33,Export!$W56:$W10206,Planning!CL36,Export!$K56:$K10206,"Pending")</f>
        <v>0</v>
      </c>
      <c r="CM47" s="19">
        <f>SUMIFS(Export!$P56:$P10206,Export!$J56:$J10206,Planning!$A33,Export!$W56:$W10206,Planning!CM36,Export!$K56:$K10206,"Pending")</f>
        <v>13</v>
      </c>
      <c r="CN47" s="20">
        <f>SUMIFS(Export!$P56:$P10206,Export!$J56:$J10206,Planning!$A33,Export!$W56:$W10206,Planning!CN36,Export!$K56:$K10206,"Pending")</f>
        <v>2</v>
      </c>
      <c r="CO47" s="18">
        <f>SUMIFS(Export!$P56:$P10206,Export!$J56:$J10206,Planning!$A33,Export!$W56:$W10206,Planning!CO36,Export!$K56:$K10206,"Pending")</f>
        <v>7</v>
      </c>
      <c r="CP47" s="19">
        <f>SUMIFS(Export!$P56:$P10206,Export!$J56:$J10206,Planning!$A33,Export!$W56:$W10206,Planning!CP36,Export!$K56:$K10206,"Pending")</f>
        <v>9</v>
      </c>
      <c r="CQ47" s="19">
        <f>SUMIFS(Export!$P56:$P10206,Export!$J56:$J10206,Planning!$A33,Export!$W56:$W10206,Planning!CQ36,Export!$K56:$K10206,"Pending")</f>
        <v>1</v>
      </c>
      <c r="CR47" s="19">
        <f>SUMIFS(Export!$P56:$P10206,Export!$J56:$J10206,Planning!$A33,Export!$W56:$W10206,Planning!CR36,Export!$K56:$K10206,"Pending")</f>
        <v>57</v>
      </c>
      <c r="CS47" s="19">
        <f>SUMIFS(Export!$P56:$P10206,Export!$J56:$J10206,Planning!$A33,Export!$W56:$W10206,Planning!CS36,Export!$K56:$K10206,"Pending")</f>
        <v>121</v>
      </c>
      <c r="CT47" s="19">
        <f>SUMIFS(Export!$P56:$P10206,Export!$J56:$J10206,Planning!$A33,Export!$W56:$W10206,Planning!CT36,Export!$K56:$K10206,"Pending")</f>
        <v>2</v>
      </c>
      <c r="CU47" s="20">
        <f>SUMIFS(Export!$P56:$P10206,Export!$J56:$J10206,Planning!$A33,Export!$W56:$W10206,Planning!CU36,Export!$K56:$K10206,"Pending")</f>
        <v>0</v>
      </c>
      <c r="CV47" s="18">
        <f>SUMIFS(Export!$P56:$P10206,Export!$J56:$J10206,Planning!$A33,Export!$W56:$W10206,Planning!CV36,Export!$K56:$K10206,"Pending")</f>
        <v>2</v>
      </c>
      <c r="CW47" s="19">
        <f>SUMIFS(Export!$P56:$P10206,Export!$J56:$J10206,Planning!$A33,Export!$W56:$W10206,Planning!CW36,Export!$K56:$K10206,"Pending")</f>
        <v>0</v>
      </c>
      <c r="CX47" s="19">
        <f>SUMIFS(Export!$P56:$P10206,Export!$J56:$J10206,Planning!$A33,Export!$W56:$W10206,Planning!CX36,Export!$K56:$K10206,"Pending")</f>
        <v>0</v>
      </c>
      <c r="CY47" s="19">
        <f>SUMIFS(Export!$P56:$P10206,Export!$J56:$J10206,Planning!$A33,Export!$W56:$W10206,Planning!CY36,Export!$K56:$K10206,"Pending")</f>
        <v>0</v>
      </c>
      <c r="CZ47" s="19">
        <f>SUMIFS(Export!$P56:$P10206,Export!$J56:$J10206,Planning!$A33,Export!$W56:$W10206,Planning!CZ36,Export!$K56:$K10206,"Pending")</f>
        <v>0</v>
      </c>
      <c r="DA47" s="19">
        <f>SUMIFS(Export!$P56:$P10206,Export!$J56:$J10206,Planning!$A33,Export!$W56:$W10206,Planning!DA36,Export!$K56:$K10206,"Pending")</f>
        <v>32</v>
      </c>
      <c r="DB47" s="20">
        <f>SUMIFS(Export!$P56:$P10206,Export!$J56:$J10206,Planning!$A33,Export!$W56:$W10206,Planning!DB36,Export!$K56:$K10206,"Pending")</f>
        <v>0</v>
      </c>
      <c r="DC47" s="18">
        <f>SUMIFS(Export!$P56:$P10206,Export!$J56:$J10206,Planning!$A33,Export!$W56:$W10206,Planning!DC36,Export!$K56:$K10206,"Pending")</f>
        <v>19</v>
      </c>
      <c r="DD47" s="19">
        <f>SUMIFS(Export!$P56:$P10206,Export!$J56:$J10206,Planning!$A33,Export!$W56:$W10206,Planning!DD36,Export!$K56:$K10206,"Pending")</f>
        <v>0</v>
      </c>
      <c r="DE47" s="19">
        <f>SUMIFS(Export!$P56:$P10206,Export!$J56:$J10206,Planning!$A33,Export!$W56:$W10206,Planning!DE36,Export!$K56:$K10206,"Pending")</f>
        <v>65</v>
      </c>
      <c r="DF47" s="19">
        <f>SUMIFS(Export!$P56:$P10206,Export!$J56:$J10206,Planning!$A33,Export!$W56:$W10206,Planning!DF36,Export!$K56:$K10206,"Pending")</f>
        <v>0</v>
      </c>
      <c r="DG47" s="19">
        <f>SUMIFS(Export!$P56:$P10206,Export!$J56:$J10206,Planning!$A33,Export!$W56:$W10206,Planning!DG36,Export!$K56:$K10206,"Pending")</f>
        <v>0</v>
      </c>
      <c r="DH47" s="19">
        <f>SUMIFS(Export!$P56:$P10206,Export!$J56:$J10206,Planning!$A33,Export!$W56:$W10206,Planning!DH36,Export!$K56:$K10206,"Pending")</f>
        <v>0</v>
      </c>
      <c r="DI47" s="20">
        <f>SUMIFS(Export!$P56:$P10206,Export!$J56:$J10206,Planning!$A33,Export!$W56:$W10206,Planning!DI36,Export!$K56:$K10206,"Pending")</f>
        <v>0</v>
      </c>
      <c r="DJ47" s="18">
        <f>SUMIFS(Export!$P56:$P10206,Export!$J56:$J10206,Planning!$A33,Export!$W56:$W10206,Planning!DJ36,Export!$K56:$K10206,"Pending")</f>
        <v>18</v>
      </c>
      <c r="DK47" s="19">
        <f>SUMIFS(Export!$P56:$P10206,Export!$J56:$J10206,Planning!$A33,Export!$W56:$W10206,Planning!DK36,Export!$K56:$K10206,"Pending")</f>
        <v>0</v>
      </c>
      <c r="DL47" s="19">
        <f>SUMIFS(Export!$P56:$P10206,Export!$J56:$J10206,Planning!$A33,Export!$W56:$W10206,Planning!DL36,Export!$K56:$K10206,"Pending")</f>
        <v>0</v>
      </c>
      <c r="DM47" s="19">
        <f>SUMIFS(Export!$P56:$P10206,Export!$J56:$J10206,Planning!$A33,Export!$W56:$W10206,Planning!DM36,Export!$K56:$K10206,"Pending")</f>
        <v>7</v>
      </c>
      <c r="DN47" s="19">
        <f>SUMIFS(Export!$P56:$P10206,Export!$J56:$J10206,Planning!$A33,Export!$W56:$W10206,Planning!DN36,Export!$K56:$K10206,"Pending")</f>
        <v>0</v>
      </c>
      <c r="DO47" s="19">
        <f>SUMIFS(Export!$P56:$P10206,Export!$J56:$J10206,Planning!$A33,Export!$W56:$W10206,Planning!DO36,Export!$K56:$K10206,"Pending")</f>
        <v>2</v>
      </c>
      <c r="DP47" s="20">
        <f>SUMIFS(Export!$P56:$P10206,Export!$J56:$J10206,Planning!$A33,Export!$W56:$W10206,Planning!DP36,Export!$K56:$K10206,"Pending")</f>
        <v>4</v>
      </c>
      <c r="DQ47" s="18">
        <f>SUMIFS(Export!$P56:$P10206,Export!$J56:$J10206,Planning!$A33,Export!$W56:$W10206,Planning!DQ36,Export!$K56:$K10206,"Pending")</f>
        <v>0</v>
      </c>
      <c r="DR47" s="19">
        <f>SUMIFS(Export!$P56:$P10206,Export!$J56:$J10206,Planning!$A33,Export!$W56:$W10206,Planning!DR36,Export!$K56:$K10206,"Pending")</f>
        <v>0</v>
      </c>
      <c r="DS47" s="19">
        <f>SUMIFS(Export!$P56:$P10206,Export!$J56:$J10206,Planning!$A33,Export!$W56:$W10206,Planning!DS36,Export!$K56:$K10206,"Pending")</f>
        <v>0</v>
      </c>
      <c r="DT47" s="19">
        <f>SUMIFS(Export!$P56:$P10206,Export!$J56:$J10206,Planning!$A33,Export!$W56:$W10206,Planning!DT36,Export!$K56:$K10206,"Pending")</f>
        <v>0</v>
      </c>
      <c r="DU47" s="19">
        <f>SUMIFS(Export!$P56:$P10206,Export!$J56:$J10206,Planning!$A33,Export!$W56:$W10206,Planning!DU36,Export!$K56:$K10206,"Pending")</f>
        <v>1</v>
      </c>
      <c r="DV47" s="19">
        <f>SUMIFS(Export!$P56:$P10206,Export!$J56:$J10206,Planning!$A33,Export!$W56:$W10206,Planning!DV36,Export!$K56:$K10206,"Pending")</f>
        <v>0</v>
      </c>
      <c r="DW47" s="20">
        <f>SUMIFS(Export!$P56:$P10206,Export!$J56:$J10206,Planning!$A33,Export!$W56:$W10206,Planning!DW36,Export!$K56:$K10206,"Pending")</f>
        <v>0</v>
      </c>
    </row>
    <row r="49" spans="1:127" x14ac:dyDescent="0.25">
      <c r="A49" s="8" t="s">
        <v>39</v>
      </c>
      <c r="I49">
        <v>20</v>
      </c>
      <c r="W49" s="8">
        <v>25</v>
      </c>
      <c r="X49" s="8">
        <v>25</v>
      </c>
      <c r="Y49" s="8">
        <v>25</v>
      </c>
      <c r="Z49" s="8">
        <v>25</v>
      </c>
      <c r="AA49" s="8">
        <v>25</v>
      </c>
    </row>
    <row r="50" spans="1:127" x14ac:dyDescent="0.25">
      <c r="B50" s="12" t="str">
        <f>IF(B58&gt;0,"Oui","Non")</f>
        <v>Non</v>
      </c>
      <c r="C50" s="6" t="str">
        <f t="shared" ref="C50:H50" si="356">IF(C58&gt;0,"Oui","Non")</f>
        <v>Non</v>
      </c>
      <c r="D50" s="6" t="str">
        <f t="shared" si="356"/>
        <v>Non</v>
      </c>
      <c r="E50" s="6" t="str">
        <f t="shared" si="356"/>
        <v>Non</v>
      </c>
      <c r="F50" s="6" t="str">
        <f t="shared" si="356"/>
        <v>Non</v>
      </c>
      <c r="G50" s="6" t="str">
        <f t="shared" si="356"/>
        <v>Non</v>
      </c>
      <c r="H50" s="9" t="str">
        <f t="shared" si="356"/>
        <v>Non</v>
      </c>
      <c r="I50" s="12" t="str">
        <f>IF(I58&gt;0,"Oui","Non")</f>
        <v>Non</v>
      </c>
      <c r="J50" s="6" t="str">
        <f t="shared" ref="J50:O50" si="357">IF(J58&gt;0,"Oui","Non")</f>
        <v>Non</v>
      </c>
      <c r="K50" s="6" t="str">
        <f t="shared" si="357"/>
        <v>Non</v>
      </c>
      <c r="L50" s="6" t="str">
        <f t="shared" si="357"/>
        <v>Non</v>
      </c>
      <c r="M50" s="6" t="str">
        <f t="shared" si="357"/>
        <v>Non</v>
      </c>
      <c r="N50" s="6" t="str">
        <f t="shared" si="357"/>
        <v>Non</v>
      </c>
      <c r="O50" s="9" t="str">
        <f t="shared" si="357"/>
        <v>Non</v>
      </c>
      <c r="P50" s="12" t="str">
        <f>IF(P58&gt;0,"Oui","Non")</f>
        <v>Non</v>
      </c>
      <c r="Q50" s="6" t="str">
        <f t="shared" ref="Q50:V50" si="358">IF(Q58&gt;0,"Oui","Non")</f>
        <v>Non</v>
      </c>
      <c r="R50" s="6" t="str">
        <f t="shared" si="358"/>
        <v>Non</v>
      </c>
      <c r="S50" s="6" t="str">
        <f t="shared" si="358"/>
        <v>Non</v>
      </c>
      <c r="T50" s="6" t="str">
        <f t="shared" si="358"/>
        <v>Non</v>
      </c>
      <c r="U50" s="6" t="str">
        <f t="shared" si="358"/>
        <v>Non</v>
      </c>
      <c r="V50" s="9" t="str">
        <f t="shared" si="358"/>
        <v>Non</v>
      </c>
      <c r="W50" s="12" t="str">
        <f>IF(W58&gt;0,"Oui","Non")</f>
        <v>Non</v>
      </c>
      <c r="X50" s="6" t="str">
        <f t="shared" ref="X50:AC50" si="359">IF(X58&gt;0,"Oui","Non")</f>
        <v>Non</v>
      </c>
      <c r="Y50" s="6" t="str">
        <f t="shared" si="359"/>
        <v>Non</v>
      </c>
      <c r="Z50" s="6" t="str">
        <f t="shared" si="359"/>
        <v>Non</v>
      </c>
      <c r="AA50" s="6" t="str">
        <f t="shared" si="359"/>
        <v>Non</v>
      </c>
      <c r="AB50" s="6" t="str">
        <f t="shared" si="359"/>
        <v>Non</v>
      </c>
      <c r="AC50" s="9" t="str">
        <f t="shared" si="359"/>
        <v>Non</v>
      </c>
      <c r="AD50" s="12" t="str">
        <f>IF(AD58&gt;0,"Oui","Non")</f>
        <v>Non</v>
      </c>
      <c r="AE50" s="6" t="str">
        <f t="shared" ref="AE50:AJ50" si="360">IF(AE58&gt;0,"Oui","Non")</f>
        <v>Non</v>
      </c>
      <c r="AF50" s="6" t="str">
        <f t="shared" si="360"/>
        <v>Non</v>
      </c>
      <c r="AG50" s="6" t="str">
        <f t="shared" si="360"/>
        <v>Non</v>
      </c>
      <c r="AH50" s="6" t="str">
        <f t="shared" si="360"/>
        <v>Oui</v>
      </c>
      <c r="AI50" s="6" t="str">
        <f t="shared" si="360"/>
        <v>Non</v>
      </c>
      <c r="AJ50" s="9" t="str">
        <f t="shared" si="360"/>
        <v>Non</v>
      </c>
      <c r="AK50" s="12" t="str">
        <f>IF(AK58&gt;0,"Oui","Non")</f>
        <v>Oui</v>
      </c>
      <c r="AL50" s="6" t="str">
        <f t="shared" ref="AL50:AQ50" si="361">IF(AL58&gt;0,"Oui","Non")</f>
        <v>Oui</v>
      </c>
      <c r="AM50" s="6" t="str">
        <f t="shared" si="361"/>
        <v>Oui</v>
      </c>
      <c r="AN50" s="6" t="str">
        <f t="shared" si="361"/>
        <v>Oui</v>
      </c>
      <c r="AO50" s="6" t="str">
        <f t="shared" si="361"/>
        <v>Oui</v>
      </c>
      <c r="AP50" s="6" t="str">
        <f t="shared" si="361"/>
        <v>Non</v>
      </c>
      <c r="AQ50" s="9" t="str">
        <f t="shared" si="361"/>
        <v>Non</v>
      </c>
      <c r="AR50" s="12" t="str">
        <f>IF(AR58&gt;0,"Oui","Non")</f>
        <v>Oui</v>
      </c>
      <c r="AS50" s="6" t="str">
        <f t="shared" ref="AS50:AX50" si="362">IF(AS58&gt;0,"Oui","Non")</f>
        <v>Oui</v>
      </c>
      <c r="AT50" s="6" t="str">
        <f t="shared" si="362"/>
        <v>Oui</v>
      </c>
      <c r="AU50" s="6" t="str">
        <f t="shared" si="362"/>
        <v>Oui</v>
      </c>
      <c r="AV50" s="6" t="str">
        <f t="shared" si="362"/>
        <v>Oui</v>
      </c>
      <c r="AW50" s="6" t="str">
        <f t="shared" si="362"/>
        <v>Non</v>
      </c>
      <c r="AX50" s="9" t="str">
        <f t="shared" si="362"/>
        <v>Non</v>
      </c>
      <c r="AY50" s="12" t="str">
        <f>IF(AY58&gt;0,"Oui","Non")</f>
        <v>Oui</v>
      </c>
      <c r="AZ50" s="6" t="str">
        <f t="shared" ref="AZ50:BE50" si="363">IF(AZ58&gt;0,"Oui","Non")</f>
        <v>Oui</v>
      </c>
      <c r="BA50" s="6" t="str">
        <f t="shared" si="363"/>
        <v>Oui</v>
      </c>
      <c r="BB50" s="6" t="str">
        <f t="shared" si="363"/>
        <v>Oui</v>
      </c>
      <c r="BC50" s="6" t="str">
        <f t="shared" si="363"/>
        <v>Oui</v>
      </c>
      <c r="BD50" s="6" t="str">
        <f t="shared" si="363"/>
        <v>Non</v>
      </c>
      <c r="BE50" s="9" t="str">
        <f t="shared" si="363"/>
        <v>Non</v>
      </c>
      <c r="BF50" s="12" t="str">
        <f>IF(BF58&gt;0,"Oui","Non")</f>
        <v>Oui</v>
      </c>
      <c r="BG50" s="6" t="str">
        <f t="shared" ref="BG50:BL50" si="364">IF(BG58&gt;0,"Oui","Non")</f>
        <v>Oui</v>
      </c>
      <c r="BH50" s="6" t="str">
        <f t="shared" si="364"/>
        <v>Oui</v>
      </c>
      <c r="BI50" s="6" t="str">
        <f t="shared" si="364"/>
        <v>Oui</v>
      </c>
      <c r="BJ50" s="6" t="str">
        <f t="shared" si="364"/>
        <v>Oui</v>
      </c>
      <c r="BK50" s="6" t="str">
        <f t="shared" si="364"/>
        <v>Non</v>
      </c>
      <c r="BL50" s="9" t="str">
        <f t="shared" si="364"/>
        <v>Non</v>
      </c>
      <c r="BM50" s="12" t="str">
        <f>IF(BM58&gt;0,"Oui","Non")</f>
        <v>Oui</v>
      </c>
      <c r="BN50" s="6" t="str">
        <f t="shared" ref="BN50:BS50" si="365">IF(BN58&gt;0,"Oui","Non")</f>
        <v>Oui</v>
      </c>
      <c r="BO50" s="6" t="str">
        <f t="shared" si="365"/>
        <v>Oui</v>
      </c>
      <c r="BP50" s="6" t="str">
        <f t="shared" si="365"/>
        <v>Oui</v>
      </c>
      <c r="BQ50" s="6" t="str">
        <f t="shared" si="365"/>
        <v>Oui</v>
      </c>
      <c r="BR50" s="6" t="str">
        <f t="shared" si="365"/>
        <v>Non</v>
      </c>
      <c r="BS50" s="9" t="str">
        <f t="shared" si="365"/>
        <v>Non</v>
      </c>
      <c r="BT50" s="12" t="str">
        <f>IF(BT58&gt;0,"Oui","Non")</f>
        <v>Oui</v>
      </c>
      <c r="BU50" s="6" t="str">
        <f t="shared" ref="BU50:BZ50" si="366">IF(BU58&gt;0,"Oui","Non")</f>
        <v>Oui</v>
      </c>
      <c r="BV50" s="6" t="str">
        <f t="shared" si="366"/>
        <v>Oui</v>
      </c>
      <c r="BW50" s="6" t="str">
        <f t="shared" si="366"/>
        <v>Oui</v>
      </c>
      <c r="BX50" s="6" t="str">
        <f t="shared" si="366"/>
        <v>Oui</v>
      </c>
      <c r="BY50" s="6" t="str">
        <f t="shared" si="366"/>
        <v>Non</v>
      </c>
      <c r="BZ50" s="9" t="str">
        <f t="shared" si="366"/>
        <v>Non</v>
      </c>
      <c r="CA50" s="12" t="str">
        <f>IF(CA58&gt;0,"Oui","Non")</f>
        <v>Oui</v>
      </c>
      <c r="CB50" s="6" t="str">
        <f t="shared" ref="CB50:CG50" si="367">IF(CB58&gt;0,"Oui","Non")</f>
        <v>Oui</v>
      </c>
      <c r="CC50" s="6" t="str">
        <f t="shared" si="367"/>
        <v>Oui</v>
      </c>
      <c r="CD50" s="6" t="str">
        <f t="shared" si="367"/>
        <v>Oui</v>
      </c>
      <c r="CE50" s="6" t="str">
        <f t="shared" si="367"/>
        <v>Oui</v>
      </c>
      <c r="CF50" s="6" t="str">
        <f t="shared" si="367"/>
        <v>Non</v>
      </c>
      <c r="CG50" s="9" t="str">
        <f t="shared" si="367"/>
        <v>Non</v>
      </c>
      <c r="CH50" s="12" t="str">
        <f>IF(CH58&gt;0,"Oui","Non")</f>
        <v>Oui</v>
      </c>
      <c r="CI50" s="6" t="str">
        <f t="shared" ref="CI50:CN50" si="368">IF(CI58&gt;0,"Oui","Non")</f>
        <v>Oui</v>
      </c>
      <c r="CJ50" s="6" t="str">
        <f t="shared" si="368"/>
        <v>Oui</v>
      </c>
      <c r="CK50" s="6" t="str">
        <f t="shared" si="368"/>
        <v>Oui</v>
      </c>
      <c r="CL50" s="6" t="str">
        <f t="shared" si="368"/>
        <v>Oui</v>
      </c>
      <c r="CM50" s="6" t="str">
        <f t="shared" si="368"/>
        <v>Non</v>
      </c>
      <c r="CN50" s="9" t="str">
        <f t="shared" si="368"/>
        <v>Non</v>
      </c>
      <c r="CO50" s="12" t="str">
        <f>IF(CO58&gt;0,"Oui","Non")</f>
        <v>Oui</v>
      </c>
      <c r="CP50" s="6" t="str">
        <f t="shared" ref="CP50:CU50" si="369">IF(CP58&gt;0,"Oui","Non")</f>
        <v>Oui</v>
      </c>
      <c r="CQ50" s="6" t="str">
        <f t="shared" si="369"/>
        <v>Oui</v>
      </c>
      <c r="CR50" s="6" t="str">
        <f t="shared" si="369"/>
        <v>Oui</v>
      </c>
      <c r="CS50" s="6" t="str">
        <f t="shared" si="369"/>
        <v>Oui</v>
      </c>
      <c r="CT50" s="6" t="str">
        <f t="shared" si="369"/>
        <v>Non</v>
      </c>
      <c r="CU50" s="9" t="str">
        <f t="shared" si="369"/>
        <v>Non</v>
      </c>
      <c r="CV50" s="12" t="str">
        <f>IF(CV58&gt;0,"Oui","Non")</f>
        <v>Oui</v>
      </c>
      <c r="CW50" s="6" t="str">
        <f t="shared" ref="CW50:DB50" si="370">IF(CW58&gt;0,"Oui","Non")</f>
        <v>Oui</v>
      </c>
      <c r="CX50" s="6" t="str">
        <f t="shared" si="370"/>
        <v>Oui</v>
      </c>
      <c r="CY50" s="6" t="str">
        <f t="shared" si="370"/>
        <v>Oui</v>
      </c>
      <c r="CZ50" s="6" t="str">
        <f t="shared" si="370"/>
        <v>Oui</v>
      </c>
      <c r="DA50" s="6" t="str">
        <f t="shared" si="370"/>
        <v>Non</v>
      </c>
      <c r="DB50" s="9" t="str">
        <f t="shared" si="370"/>
        <v>Non</v>
      </c>
      <c r="DC50" s="12" t="str">
        <f>IF(DC58&gt;0,"Oui","Non")</f>
        <v>Oui</v>
      </c>
      <c r="DD50" s="6" t="str">
        <f t="shared" ref="DD50:DI50" si="371">IF(DD58&gt;0,"Oui","Non")</f>
        <v>Oui</v>
      </c>
      <c r="DE50" s="6" t="str">
        <f t="shared" si="371"/>
        <v>Oui</v>
      </c>
      <c r="DF50" s="6" t="str">
        <f t="shared" si="371"/>
        <v>Oui</v>
      </c>
      <c r="DG50" s="6" t="str">
        <f t="shared" si="371"/>
        <v>Oui</v>
      </c>
      <c r="DH50" s="6" t="str">
        <f t="shared" si="371"/>
        <v>Non</v>
      </c>
      <c r="DI50" s="9" t="str">
        <f t="shared" si="371"/>
        <v>Non</v>
      </c>
      <c r="DJ50" s="12" t="str">
        <f>IF(DJ58&gt;0,"Oui","Non")</f>
        <v>Oui</v>
      </c>
      <c r="DK50" s="6" t="str">
        <f t="shared" ref="DK50:DP50" si="372">IF(DK58&gt;0,"Oui","Non")</f>
        <v>Oui</v>
      </c>
      <c r="DL50" s="6" t="str">
        <f t="shared" si="372"/>
        <v>Oui</v>
      </c>
      <c r="DM50" s="6" t="str">
        <f t="shared" si="372"/>
        <v>Oui</v>
      </c>
      <c r="DN50" s="6" t="str">
        <f t="shared" si="372"/>
        <v>Oui</v>
      </c>
      <c r="DO50" s="6" t="str">
        <f t="shared" si="372"/>
        <v>Non</v>
      </c>
      <c r="DP50" s="9" t="str">
        <f t="shared" si="372"/>
        <v>Non</v>
      </c>
      <c r="DQ50" s="12" t="str">
        <f>IF(DQ58&gt;0,"Oui","Non")</f>
        <v>Oui</v>
      </c>
      <c r="DR50" s="6" t="str">
        <f t="shared" ref="DR50:DW50" si="373">IF(DR58&gt;0,"Oui","Non")</f>
        <v>Oui</v>
      </c>
      <c r="DS50" s="6" t="str">
        <f t="shared" si="373"/>
        <v>Oui</v>
      </c>
      <c r="DT50" s="6" t="str">
        <f t="shared" si="373"/>
        <v>Oui</v>
      </c>
      <c r="DU50" s="6" t="str">
        <f t="shared" si="373"/>
        <v>Oui</v>
      </c>
      <c r="DV50" s="6" t="str">
        <f t="shared" si="373"/>
        <v>Non</v>
      </c>
      <c r="DW50" s="9" t="str">
        <f t="shared" si="373"/>
        <v>Non</v>
      </c>
    </row>
    <row r="51" spans="1:127" x14ac:dyDescent="0.25">
      <c r="B51" s="23" t="s">
        <v>132</v>
      </c>
      <c r="C51" s="24" t="s">
        <v>133</v>
      </c>
      <c r="D51" s="24" t="s">
        <v>134</v>
      </c>
      <c r="E51" s="24" t="s">
        <v>135</v>
      </c>
      <c r="F51" s="24" t="s">
        <v>136</v>
      </c>
      <c r="G51" s="27" t="s">
        <v>142</v>
      </c>
      <c r="H51" s="28" t="s">
        <v>143</v>
      </c>
      <c r="I51" s="23" t="s">
        <v>132</v>
      </c>
      <c r="J51" s="24" t="s">
        <v>133</v>
      </c>
      <c r="K51" s="24" t="s">
        <v>134</v>
      </c>
      <c r="L51" s="24" t="s">
        <v>135</v>
      </c>
      <c r="M51" s="24" t="s">
        <v>136</v>
      </c>
      <c r="N51" s="27" t="s">
        <v>142</v>
      </c>
      <c r="O51" s="28" t="s">
        <v>143</v>
      </c>
      <c r="P51" s="23" t="s">
        <v>132</v>
      </c>
      <c r="Q51" s="24" t="s">
        <v>133</v>
      </c>
      <c r="R51" s="24" t="s">
        <v>134</v>
      </c>
      <c r="S51" s="24" t="s">
        <v>135</v>
      </c>
      <c r="T51" s="24" t="s">
        <v>136</v>
      </c>
      <c r="U51" s="27" t="s">
        <v>142</v>
      </c>
      <c r="V51" s="28" t="s">
        <v>143</v>
      </c>
      <c r="W51" s="23" t="s">
        <v>132</v>
      </c>
      <c r="X51" s="24" t="s">
        <v>133</v>
      </c>
      <c r="Y51" s="24" t="s">
        <v>134</v>
      </c>
      <c r="Z51" s="24" t="s">
        <v>135</v>
      </c>
      <c r="AA51" s="24" t="s">
        <v>136</v>
      </c>
      <c r="AB51" s="27" t="s">
        <v>142</v>
      </c>
      <c r="AC51" s="28" t="s">
        <v>143</v>
      </c>
      <c r="AD51" s="23" t="s">
        <v>132</v>
      </c>
      <c r="AE51" s="24" t="s">
        <v>133</v>
      </c>
      <c r="AF51" s="24" t="s">
        <v>134</v>
      </c>
      <c r="AG51" s="24" t="s">
        <v>135</v>
      </c>
      <c r="AH51" s="24" t="s">
        <v>136</v>
      </c>
      <c r="AI51" s="27" t="s">
        <v>142</v>
      </c>
      <c r="AJ51" s="28" t="s">
        <v>143</v>
      </c>
      <c r="AK51" s="23" t="s">
        <v>132</v>
      </c>
      <c r="AL51" s="24" t="s">
        <v>133</v>
      </c>
      <c r="AM51" s="24" t="s">
        <v>134</v>
      </c>
      <c r="AN51" s="24" t="s">
        <v>135</v>
      </c>
      <c r="AO51" s="24" t="s">
        <v>136</v>
      </c>
      <c r="AP51" s="27" t="s">
        <v>142</v>
      </c>
      <c r="AQ51" s="28" t="s">
        <v>143</v>
      </c>
      <c r="AR51" s="23" t="s">
        <v>132</v>
      </c>
      <c r="AS51" s="24" t="s">
        <v>133</v>
      </c>
      <c r="AT51" s="24" t="s">
        <v>134</v>
      </c>
      <c r="AU51" s="24" t="s">
        <v>135</v>
      </c>
      <c r="AV51" s="24" t="s">
        <v>136</v>
      </c>
      <c r="AW51" s="27" t="s">
        <v>142</v>
      </c>
      <c r="AX51" s="28" t="s">
        <v>143</v>
      </c>
      <c r="AY51" s="23" t="s">
        <v>132</v>
      </c>
      <c r="AZ51" s="24" t="s">
        <v>133</v>
      </c>
      <c r="BA51" s="24" t="s">
        <v>134</v>
      </c>
      <c r="BB51" s="24" t="s">
        <v>135</v>
      </c>
      <c r="BC51" s="24" t="s">
        <v>136</v>
      </c>
      <c r="BD51" s="27" t="s">
        <v>142</v>
      </c>
      <c r="BE51" s="28" t="s">
        <v>143</v>
      </c>
      <c r="BF51" s="23" t="s">
        <v>132</v>
      </c>
      <c r="BG51" s="24" t="s">
        <v>133</v>
      </c>
      <c r="BH51" s="24" t="s">
        <v>134</v>
      </c>
      <c r="BI51" s="24" t="s">
        <v>135</v>
      </c>
      <c r="BJ51" s="24" t="s">
        <v>136</v>
      </c>
      <c r="BK51" s="27" t="s">
        <v>142</v>
      </c>
      <c r="BL51" s="28" t="s">
        <v>143</v>
      </c>
      <c r="BM51" s="23" t="s">
        <v>132</v>
      </c>
      <c r="BN51" s="24" t="s">
        <v>133</v>
      </c>
      <c r="BO51" s="24" t="s">
        <v>134</v>
      </c>
      <c r="BP51" s="24" t="s">
        <v>135</v>
      </c>
      <c r="BQ51" s="24" t="s">
        <v>136</v>
      </c>
      <c r="BR51" s="27" t="s">
        <v>142</v>
      </c>
      <c r="BS51" s="28" t="s">
        <v>143</v>
      </c>
      <c r="BT51" s="23" t="s">
        <v>132</v>
      </c>
      <c r="BU51" s="24" t="s">
        <v>133</v>
      </c>
      <c r="BV51" s="24" t="s">
        <v>134</v>
      </c>
      <c r="BW51" s="24" t="s">
        <v>135</v>
      </c>
      <c r="BX51" s="24" t="s">
        <v>136</v>
      </c>
      <c r="BY51" s="27" t="s">
        <v>142</v>
      </c>
      <c r="BZ51" s="28" t="s">
        <v>143</v>
      </c>
      <c r="CA51" s="23" t="s">
        <v>132</v>
      </c>
      <c r="CB51" s="24" t="s">
        <v>133</v>
      </c>
      <c r="CC51" s="24" t="s">
        <v>134</v>
      </c>
      <c r="CD51" s="24" t="s">
        <v>135</v>
      </c>
      <c r="CE51" s="24" t="s">
        <v>136</v>
      </c>
      <c r="CF51" s="27" t="s">
        <v>142</v>
      </c>
      <c r="CG51" s="28" t="s">
        <v>143</v>
      </c>
      <c r="CH51" s="23" t="s">
        <v>132</v>
      </c>
      <c r="CI51" s="24" t="s">
        <v>133</v>
      </c>
      <c r="CJ51" s="24" t="s">
        <v>134</v>
      </c>
      <c r="CK51" s="24" t="s">
        <v>135</v>
      </c>
      <c r="CL51" s="24" t="s">
        <v>136</v>
      </c>
      <c r="CM51" s="27" t="s">
        <v>142</v>
      </c>
      <c r="CN51" s="28" t="s">
        <v>143</v>
      </c>
      <c r="CO51" s="23" t="s">
        <v>132</v>
      </c>
      <c r="CP51" s="24" t="s">
        <v>133</v>
      </c>
      <c r="CQ51" s="24" t="s">
        <v>134</v>
      </c>
      <c r="CR51" s="24" t="s">
        <v>135</v>
      </c>
      <c r="CS51" s="24" t="s">
        <v>136</v>
      </c>
      <c r="CT51" s="27" t="s">
        <v>142</v>
      </c>
      <c r="CU51" s="28" t="s">
        <v>143</v>
      </c>
      <c r="CV51" s="23" t="s">
        <v>132</v>
      </c>
      <c r="CW51" s="24" t="s">
        <v>133</v>
      </c>
      <c r="CX51" s="24" t="s">
        <v>134</v>
      </c>
      <c r="CY51" s="24" t="s">
        <v>135</v>
      </c>
      <c r="CZ51" s="24" t="s">
        <v>136</v>
      </c>
      <c r="DA51" s="27" t="s">
        <v>142</v>
      </c>
      <c r="DB51" s="28" t="s">
        <v>143</v>
      </c>
      <c r="DC51" s="23" t="s">
        <v>132</v>
      </c>
      <c r="DD51" s="24" t="s">
        <v>133</v>
      </c>
      <c r="DE51" s="24" t="s">
        <v>134</v>
      </c>
      <c r="DF51" s="24" t="s">
        <v>135</v>
      </c>
      <c r="DG51" s="24" t="s">
        <v>136</v>
      </c>
      <c r="DH51" s="27" t="s">
        <v>142</v>
      </c>
      <c r="DI51" s="28" t="s">
        <v>143</v>
      </c>
      <c r="DJ51" s="23" t="s">
        <v>132</v>
      </c>
      <c r="DK51" s="24" t="s">
        <v>133</v>
      </c>
      <c r="DL51" s="24" t="s">
        <v>134</v>
      </c>
      <c r="DM51" s="24" t="s">
        <v>135</v>
      </c>
      <c r="DN51" s="24" t="s">
        <v>136</v>
      </c>
      <c r="DO51" s="27" t="s">
        <v>142</v>
      </c>
      <c r="DP51" s="28" t="s">
        <v>143</v>
      </c>
      <c r="DQ51" s="23" t="s">
        <v>132</v>
      </c>
      <c r="DR51" s="24" t="s">
        <v>133</v>
      </c>
      <c r="DS51" s="24" t="s">
        <v>134</v>
      </c>
      <c r="DT51" s="24" t="s">
        <v>135</v>
      </c>
      <c r="DU51" s="24" t="s">
        <v>136</v>
      </c>
      <c r="DV51" s="27" t="s">
        <v>142</v>
      </c>
      <c r="DW51" s="28" t="s">
        <v>143</v>
      </c>
    </row>
    <row r="52" spans="1:127" x14ac:dyDescent="0.25">
      <c r="B52" s="25">
        <v>44795</v>
      </c>
      <c r="C52" s="26">
        <f>B52+1</f>
        <v>44796</v>
      </c>
      <c r="D52" s="26">
        <f t="shared" ref="D52:H52" si="374">C52+1</f>
        <v>44797</v>
      </c>
      <c r="E52" s="26">
        <f t="shared" si="374"/>
        <v>44798</v>
      </c>
      <c r="F52" s="26">
        <f t="shared" si="374"/>
        <v>44799</v>
      </c>
      <c r="G52" s="29">
        <f t="shared" si="374"/>
        <v>44800</v>
      </c>
      <c r="H52" s="30">
        <f t="shared" si="374"/>
        <v>44801</v>
      </c>
      <c r="I52" s="25">
        <f>B52+7</f>
        <v>44802</v>
      </c>
      <c r="J52" s="26">
        <f>I52+1</f>
        <v>44803</v>
      </c>
      <c r="K52" s="26">
        <f t="shared" ref="K52:O52" si="375">J52+1</f>
        <v>44804</v>
      </c>
      <c r="L52" s="26">
        <f t="shared" si="375"/>
        <v>44805</v>
      </c>
      <c r="M52" s="26">
        <f t="shared" si="375"/>
        <v>44806</v>
      </c>
      <c r="N52" s="29">
        <f t="shared" si="375"/>
        <v>44807</v>
      </c>
      <c r="O52" s="30">
        <f t="shared" si="375"/>
        <v>44808</v>
      </c>
      <c r="P52" s="25">
        <f>I52+7</f>
        <v>44809</v>
      </c>
      <c r="Q52" s="26">
        <f>P52+1</f>
        <v>44810</v>
      </c>
      <c r="R52" s="26">
        <f t="shared" ref="R52:V52" si="376">Q52+1</f>
        <v>44811</v>
      </c>
      <c r="S52" s="26">
        <f t="shared" si="376"/>
        <v>44812</v>
      </c>
      <c r="T52" s="26">
        <f t="shared" si="376"/>
        <v>44813</v>
      </c>
      <c r="U52" s="29">
        <f t="shared" si="376"/>
        <v>44814</v>
      </c>
      <c r="V52" s="30">
        <f t="shared" si="376"/>
        <v>44815</v>
      </c>
      <c r="W52" s="25">
        <f>P52+7</f>
        <v>44816</v>
      </c>
      <c r="X52" s="26">
        <f>W52+1</f>
        <v>44817</v>
      </c>
      <c r="Y52" s="26">
        <f t="shared" ref="Y52:AC52" si="377">X52+1</f>
        <v>44818</v>
      </c>
      <c r="Z52" s="26">
        <f t="shared" si="377"/>
        <v>44819</v>
      </c>
      <c r="AA52" s="26">
        <f t="shared" si="377"/>
        <v>44820</v>
      </c>
      <c r="AB52" s="29">
        <f t="shared" si="377"/>
        <v>44821</v>
      </c>
      <c r="AC52" s="30">
        <f t="shared" si="377"/>
        <v>44822</v>
      </c>
      <c r="AD52" s="25">
        <f>W52+7</f>
        <v>44823</v>
      </c>
      <c r="AE52" s="26">
        <f>AD52+1</f>
        <v>44824</v>
      </c>
      <c r="AF52" s="26">
        <f t="shared" ref="AF52:AJ52" si="378">AE52+1</f>
        <v>44825</v>
      </c>
      <c r="AG52" s="26">
        <f t="shared" si="378"/>
        <v>44826</v>
      </c>
      <c r="AH52" s="26">
        <f t="shared" si="378"/>
        <v>44827</v>
      </c>
      <c r="AI52" s="29">
        <f t="shared" si="378"/>
        <v>44828</v>
      </c>
      <c r="AJ52" s="30">
        <f t="shared" si="378"/>
        <v>44829</v>
      </c>
      <c r="AK52" s="25">
        <f>AD52+7</f>
        <v>44830</v>
      </c>
      <c r="AL52" s="26">
        <f>AK52+1</f>
        <v>44831</v>
      </c>
      <c r="AM52" s="26">
        <f t="shared" ref="AM52:AQ52" si="379">AL52+1</f>
        <v>44832</v>
      </c>
      <c r="AN52" s="26">
        <f t="shared" si="379"/>
        <v>44833</v>
      </c>
      <c r="AO52" s="26">
        <f t="shared" si="379"/>
        <v>44834</v>
      </c>
      <c r="AP52" s="29">
        <f t="shared" si="379"/>
        <v>44835</v>
      </c>
      <c r="AQ52" s="30">
        <f t="shared" si="379"/>
        <v>44836</v>
      </c>
      <c r="AR52" s="25">
        <f>AK52+7</f>
        <v>44837</v>
      </c>
      <c r="AS52" s="26">
        <f>AR52+1</f>
        <v>44838</v>
      </c>
      <c r="AT52" s="26">
        <f t="shared" ref="AT52:AX52" si="380">AS52+1</f>
        <v>44839</v>
      </c>
      <c r="AU52" s="26">
        <f t="shared" si="380"/>
        <v>44840</v>
      </c>
      <c r="AV52" s="26">
        <f t="shared" si="380"/>
        <v>44841</v>
      </c>
      <c r="AW52" s="29">
        <f t="shared" si="380"/>
        <v>44842</v>
      </c>
      <c r="AX52" s="30">
        <f t="shared" si="380"/>
        <v>44843</v>
      </c>
      <c r="AY52" s="25">
        <f>AR52+7</f>
        <v>44844</v>
      </c>
      <c r="AZ52" s="26">
        <f>AY52+1</f>
        <v>44845</v>
      </c>
      <c r="BA52" s="26">
        <f t="shared" ref="BA52:BE52" si="381">AZ52+1</f>
        <v>44846</v>
      </c>
      <c r="BB52" s="26">
        <f t="shared" si="381"/>
        <v>44847</v>
      </c>
      <c r="BC52" s="26">
        <f t="shared" si="381"/>
        <v>44848</v>
      </c>
      <c r="BD52" s="29">
        <f t="shared" si="381"/>
        <v>44849</v>
      </c>
      <c r="BE52" s="30">
        <f t="shared" si="381"/>
        <v>44850</v>
      </c>
      <c r="BF52" s="25">
        <f>AY52+7</f>
        <v>44851</v>
      </c>
      <c r="BG52" s="26">
        <f>BF52+1</f>
        <v>44852</v>
      </c>
      <c r="BH52" s="26">
        <f t="shared" ref="BH52:BL52" si="382">BG52+1</f>
        <v>44853</v>
      </c>
      <c r="BI52" s="26">
        <f t="shared" si="382"/>
        <v>44854</v>
      </c>
      <c r="BJ52" s="26">
        <f t="shared" si="382"/>
        <v>44855</v>
      </c>
      <c r="BK52" s="29">
        <f t="shared" si="382"/>
        <v>44856</v>
      </c>
      <c r="BL52" s="30">
        <f t="shared" si="382"/>
        <v>44857</v>
      </c>
      <c r="BM52" s="25">
        <f>BF52+7</f>
        <v>44858</v>
      </c>
      <c r="BN52" s="26">
        <f>BM52+1</f>
        <v>44859</v>
      </c>
      <c r="BO52" s="26">
        <f t="shared" ref="BO52:BS52" si="383">BN52+1</f>
        <v>44860</v>
      </c>
      <c r="BP52" s="26">
        <f t="shared" si="383"/>
        <v>44861</v>
      </c>
      <c r="BQ52" s="26">
        <f t="shared" si="383"/>
        <v>44862</v>
      </c>
      <c r="BR52" s="29">
        <f t="shared" si="383"/>
        <v>44863</v>
      </c>
      <c r="BS52" s="30">
        <f t="shared" si="383"/>
        <v>44864</v>
      </c>
      <c r="BT52" s="25">
        <f>BM52+7</f>
        <v>44865</v>
      </c>
      <c r="BU52" s="26">
        <f>BT52+1</f>
        <v>44866</v>
      </c>
      <c r="BV52" s="26">
        <f t="shared" ref="BV52:BZ52" si="384">BU52+1</f>
        <v>44867</v>
      </c>
      <c r="BW52" s="26">
        <f t="shared" si="384"/>
        <v>44868</v>
      </c>
      <c r="BX52" s="26">
        <f t="shared" si="384"/>
        <v>44869</v>
      </c>
      <c r="BY52" s="29">
        <f t="shared" si="384"/>
        <v>44870</v>
      </c>
      <c r="BZ52" s="30">
        <f t="shared" si="384"/>
        <v>44871</v>
      </c>
      <c r="CA52" s="25">
        <f>BT52+7</f>
        <v>44872</v>
      </c>
      <c r="CB52" s="26">
        <f>CA52+1</f>
        <v>44873</v>
      </c>
      <c r="CC52" s="26">
        <f t="shared" ref="CC52:CG52" si="385">CB52+1</f>
        <v>44874</v>
      </c>
      <c r="CD52" s="26">
        <f t="shared" si="385"/>
        <v>44875</v>
      </c>
      <c r="CE52" s="26">
        <f t="shared" si="385"/>
        <v>44876</v>
      </c>
      <c r="CF52" s="29">
        <f t="shared" si="385"/>
        <v>44877</v>
      </c>
      <c r="CG52" s="30">
        <f t="shared" si="385"/>
        <v>44878</v>
      </c>
      <c r="CH52" s="25">
        <f>CA52+7</f>
        <v>44879</v>
      </c>
      <c r="CI52" s="26">
        <f>CH52+1</f>
        <v>44880</v>
      </c>
      <c r="CJ52" s="26">
        <f t="shared" ref="CJ52:CN52" si="386">CI52+1</f>
        <v>44881</v>
      </c>
      <c r="CK52" s="26">
        <f t="shared" si="386"/>
        <v>44882</v>
      </c>
      <c r="CL52" s="26">
        <f t="shared" si="386"/>
        <v>44883</v>
      </c>
      <c r="CM52" s="29">
        <f t="shared" si="386"/>
        <v>44884</v>
      </c>
      <c r="CN52" s="30">
        <f t="shared" si="386"/>
        <v>44885</v>
      </c>
      <c r="CO52" s="25">
        <f>CH52+7</f>
        <v>44886</v>
      </c>
      <c r="CP52" s="26">
        <f>CO52+1</f>
        <v>44887</v>
      </c>
      <c r="CQ52" s="26">
        <f t="shared" ref="CQ52:CU52" si="387">CP52+1</f>
        <v>44888</v>
      </c>
      <c r="CR52" s="26">
        <f t="shared" si="387"/>
        <v>44889</v>
      </c>
      <c r="CS52" s="26">
        <f t="shared" si="387"/>
        <v>44890</v>
      </c>
      <c r="CT52" s="29">
        <f t="shared" si="387"/>
        <v>44891</v>
      </c>
      <c r="CU52" s="30">
        <f t="shared" si="387"/>
        <v>44892</v>
      </c>
      <c r="CV52" s="25">
        <f>CO52+7</f>
        <v>44893</v>
      </c>
      <c r="CW52" s="26">
        <f>CV52+1</f>
        <v>44894</v>
      </c>
      <c r="CX52" s="26">
        <f t="shared" ref="CX52:DB52" si="388">CW52+1</f>
        <v>44895</v>
      </c>
      <c r="CY52" s="26">
        <f t="shared" si="388"/>
        <v>44896</v>
      </c>
      <c r="CZ52" s="26">
        <f t="shared" si="388"/>
        <v>44897</v>
      </c>
      <c r="DA52" s="29">
        <f t="shared" si="388"/>
        <v>44898</v>
      </c>
      <c r="DB52" s="30">
        <f t="shared" si="388"/>
        <v>44899</v>
      </c>
      <c r="DC52" s="25">
        <f>CV52+7</f>
        <v>44900</v>
      </c>
      <c r="DD52" s="26">
        <f>DC52+1</f>
        <v>44901</v>
      </c>
      <c r="DE52" s="26">
        <f t="shared" ref="DE52:DI52" si="389">DD52+1</f>
        <v>44902</v>
      </c>
      <c r="DF52" s="26">
        <f t="shared" si="389"/>
        <v>44903</v>
      </c>
      <c r="DG52" s="26">
        <f t="shared" si="389"/>
        <v>44904</v>
      </c>
      <c r="DH52" s="29">
        <f t="shared" si="389"/>
        <v>44905</v>
      </c>
      <c r="DI52" s="30">
        <f t="shared" si="389"/>
        <v>44906</v>
      </c>
      <c r="DJ52" s="25">
        <f>DC52+7</f>
        <v>44907</v>
      </c>
      <c r="DK52" s="26">
        <f>DJ52+1</f>
        <v>44908</v>
      </c>
      <c r="DL52" s="26">
        <f t="shared" ref="DL52:DP52" si="390">DK52+1</f>
        <v>44909</v>
      </c>
      <c r="DM52" s="26">
        <f t="shared" si="390"/>
        <v>44910</v>
      </c>
      <c r="DN52" s="26">
        <f t="shared" si="390"/>
        <v>44911</v>
      </c>
      <c r="DO52" s="29">
        <f t="shared" si="390"/>
        <v>44912</v>
      </c>
      <c r="DP52" s="30">
        <f t="shared" si="390"/>
        <v>44913</v>
      </c>
      <c r="DQ52" s="25">
        <f>DJ52+7</f>
        <v>44914</v>
      </c>
      <c r="DR52" s="26">
        <f>DQ52+1</f>
        <v>44915</v>
      </c>
      <c r="DS52" s="26">
        <f t="shared" ref="DS52:DW52" si="391">DR52+1</f>
        <v>44916</v>
      </c>
      <c r="DT52" s="26">
        <f t="shared" si="391"/>
        <v>44917</v>
      </c>
      <c r="DU52" s="26">
        <f t="shared" si="391"/>
        <v>44918</v>
      </c>
      <c r="DV52" s="29">
        <f t="shared" si="391"/>
        <v>44919</v>
      </c>
      <c r="DW52" s="30">
        <f t="shared" si="391"/>
        <v>44920</v>
      </c>
    </row>
    <row r="53" spans="1:127" x14ac:dyDescent="0.25">
      <c r="A53" t="s">
        <v>140</v>
      </c>
      <c r="B53" s="13">
        <v>15</v>
      </c>
      <c r="C53" s="7">
        <v>15</v>
      </c>
      <c r="D53" s="7">
        <v>15</v>
      </c>
      <c r="E53" s="7">
        <v>15</v>
      </c>
      <c r="F53" s="7">
        <v>15</v>
      </c>
      <c r="G53" s="7">
        <v>0</v>
      </c>
      <c r="H53" s="10">
        <v>0</v>
      </c>
      <c r="I53" s="13">
        <v>20</v>
      </c>
      <c r="J53" s="7">
        <v>20</v>
      </c>
      <c r="K53" s="7">
        <v>20</v>
      </c>
      <c r="L53" s="7">
        <v>20</v>
      </c>
      <c r="M53" s="7">
        <v>20</v>
      </c>
      <c r="N53" s="7">
        <v>0</v>
      </c>
      <c r="O53" s="10">
        <v>0</v>
      </c>
      <c r="P53" s="13">
        <v>20</v>
      </c>
      <c r="Q53" s="7">
        <v>20</v>
      </c>
      <c r="R53" s="7">
        <v>20</v>
      </c>
      <c r="S53" s="7">
        <v>20</v>
      </c>
      <c r="T53" s="7">
        <v>20</v>
      </c>
      <c r="U53" s="7">
        <v>0</v>
      </c>
      <c r="V53" s="10">
        <v>0</v>
      </c>
      <c r="W53" s="13">
        <v>20</v>
      </c>
      <c r="X53" s="7">
        <v>20</v>
      </c>
      <c r="Y53" s="7">
        <v>20</v>
      </c>
      <c r="Z53" s="7">
        <v>20</v>
      </c>
      <c r="AA53" s="7">
        <v>20</v>
      </c>
      <c r="AB53" s="7">
        <v>0</v>
      </c>
      <c r="AC53" s="10">
        <v>0</v>
      </c>
      <c r="AD53" s="13">
        <v>20</v>
      </c>
      <c r="AE53" s="7">
        <v>20</v>
      </c>
      <c r="AF53" s="7">
        <v>20</v>
      </c>
      <c r="AG53" s="7">
        <v>20</v>
      </c>
      <c r="AH53" s="7">
        <v>20</v>
      </c>
      <c r="AI53" s="7">
        <v>0</v>
      </c>
      <c r="AJ53" s="10">
        <v>0</v>
      </c>
      <c r="AK53" s="13">
        <v>15</v>
      </c>
      <c r="AL53" s="7">
        <v>15</v>
      </c>
      <c r="AM53" s="7">
        <v>15</v>
      </c>
      <c r="AN53" s="7">
        <v>15</v>
      </c>
      <c r="AO53" s="7">
        <v>15</v>
      </c>
      <c r="AP53" s="7">
        <v>0</v>
      </c>
      <c r="AQ53" s="10">
        <v>0</v>
      </c>
      <c r="AR53" s="13">
        <v>15</v>
      </c>
      <c r="AS53" s="7">
        <v>15</v>
      </c>
      <c r="AT53" s="7">
        <v>15</v>
      </c>
      <c r="AU53" s="7">
        <v>15</v>
      </c>
      <c r="AV53" s="7">
        <v>15</v>
      </c>
      <c r="AW53" s="7">
        <v>0</v>
      </c>
      <c r="AX53" s="10">
        <v>0</v>
      </c>
      <c r="AY53" s="13">
        <v>15</v>
      </c>
      <c r="AZ53" s="7">
        <v>15</v>
      </c>
      <c r="BA53" s="7">
        <v>15</v>
      </c>
      <c r="BB53" s="7">
        <v>15</v>
      </c>
      <c r="BC53" s="7">
        <v>15</v>
      </c>
      <c r="BD53" s="7">
        <v>0</v>
      </c>
      <c r="BE53" s="10">
        <v>0</v>
      </c>
      <c r="BF53" s="13">
        <v>15</v>
      </c>
      <c r="BG53" s="7">
        <v>15</v>
      </c>
      <c r="BH53" s="7">
        <v>15</v>
      </c>
      <c r="BI53" s="7">
        <v>15</v>
      </c>
      <c r="BJ53" s="7">
        <v>15</v>
      </c>
      <c r="BK53" s="7">
        <v>0</v>
      </c>
      <c r="BL53" s="10">
        <v>0</v>
      </c>
      <c r="BM53" s="13">
        <v>15</v>
      </c>
      <c r="BN53" s="7">
        <v>15</v>
      </c>
      <c r="BO53" s="7">
        <v>15</v>
      </c>
      <c r="BP53" s="7">
        <v>15</v>
      </c>
      <c r="BQ53" s="7">
        <v>15</v>
      </c>
      <c r="BR53" s="7">
        <v>0</v>
      </c>
      <c r="BS53" s="10">
        <v>0</v>
      </c>
      <c r="BT53" s="13">
        <v>15</v>
      </c>
      <c r="BU53" s="7">
        <v>15</v>
      </c>
      <c r="BV53" s="7">
        <v>15</v>
      </c>
      <c r="BW53" s="7">
        <v>15</v>
      </c>
      <c r="BX53" s="7">
        <v>15</v>
      </c>
      <c r="BY53" s="7">
        <v>0</v>
      </c>
      <c r="BZ53" s="10">
        <v>0</v>
      </c>
      <c r="CA53" s="13">
        <v>15</v>
      </c>
      <c r="CB53" s="7">
        <v>15</v>
      </c>
      <c r="CC53" s="7">
        <v>15</v>
      </c>
      <c r="CD53" s="7">
        <v>15</v>
      </c>
      <c r="CE53" s="7">
        <v>15</v>
      </c>
      <c r="CF53" s="7">
        <v>0</v>
      </c>
      <c r="CG53" s="10">
        <v>0</v>
      </c>
      <c r="CH53" s="13">
        <v>15</v>
      </c>
      <c r="CI53" s="7">
        <v>15</v>
      </c>
      <c r="CJ53" s="7">
        <v>15</v>
      </c>
      <c r="CK53" s="7">
        <v>15</v>
      </c>
      <c r="CL53" s="7">
        <v>15</v>
      </c>
      <c r="CM53" s="7">
        <v>0</v>
      </c>
      <c r="CN53" s="10">
        <v>0</v>
      </c>
      <c r="CO53" s="13">
        <v>15</v>
      </c>
      <c r="CP53" s="7">
        <v>15</v>
      </c>
      <c r="CQ53" s="7">
        <v>15</v>
      </c>
      <c r="CR53" s="7">
        <v>15</v>
      </c>
      <c r="CS53" s="7">
        <v>15</v>
      </c>
      <c r="CT53" s="7">
        <v>0</v>
      </c>
      <c r="CU53" s="10">
        <v>0</v>
      </c>
      <c r="CV53" s="13">
        <v>15</v>
      </c>
      <c r="CW53" s="7">
        <v>15</v>
      </c>
      <c r="CX53" s="7">
        <v>15</v>
      </c>
      <c r="CY53" s="7">
        <v>15</v>
      </c>
      <c r="CZ53" s="7">
        <v>15</v>
      </c>
      <c r="DA53" s="7">
        <v>0</v>
      </c>
      <c r="DB53" s="10">
        <v>0</v>
      </c>
      <c r="DC53" s="13">
        <v>15</v>
      </c>
      <c r="DD53" s="7">
        <v>15</v>
      </c>
      <c r="DE53" s="7">
        <v>15</v>
      </c>
      <c r="DF53" s="7">
        <v>15</v>
      </c>
      <c r="DG53" s="7">
        <v>15</v>
      </c>
      <c r="DH53" s="7">
        <v>0</v>
      </c>
      <c r="DI53" s="10">
        <v>0</v>
      </c>
      <c r="DJ53" s="13">
        <v>15</v>
      </c>
      <c r="DK53" s="7">
        <v>15</v>
      </c>
      <c r="DL53" s="7">
        <v>15</v>
      </c>
      <c r="DM53" s="7">
        <v>15</v>
      </c>
      <c r="DN53" s="7">
        <v>15</v>
      </c>
      <c r="DO53" s="7">
        <v>0</v>
      </c>
      <c r="DP53" s="10">
        <v>0</v>
      </c>
      <c r="DQ53" s="13">
        <v>15</v>
      </c>
      <c r="DR53" s="7">
        <v>15</v>
      </c>
      <c r="DS53" s="7">
        <v>15</v>
      </c>
      <c r="DT53" s="7">
        <v>15</v>
      </c>
      <c r="DU53" s="7">
        <v>15</v>
      </c>
      <c r="DV53" s="7">
        <v>0</v>
      </c>
      <c r="DW53" s="10">
        <v>0</v>
      </c>
    </row>
    <row r="54" spans="1:127" x14ac:dyDescent="0.25">
      <c r="A54" t="s">
        <v>145</v>
      </c>
      <c r="B54" s="13">
        <f>SUMIFS(Export!$P56:$P10206,Export!$J56:$J10206,Planning!$A49,Export!$Q56:$Q10206,"&lt;="&amp;Planning!B52)</f>
        <v>0</v>
      </c>
      <c r="C54" s="7">
        <f>SUMIFS(Export!$P56:$P10206,Export!$J56:$J10206,Planning!$A49,Export!$Q56:$Q10206,Planning!C52)</f>
        <v>0</v>
      </c>
      <c r="D54" s="7">
        <f>SUMIFS(Export!$P56:$P10206,Export!$J56:$J10206,Planning!$A49,Export!$Q56:$Q10206,Planning!D52)</f>
        <v>0</v>
      </c>
      <c r="E54" s="7">
        <f>SUMIFS(Export!$P56:$P10206,Export!$J56:$J10206,Planning!$A49,Export!$Q56:$Q10206,Planning!E52)</f>
        <v>0</v>
      </c>
      <c r="F54" s="7">
        <f>SUMIFS(Export!$P56:$P10206,Export!$J56:$J10206,Planning!$A49,Export!$Q56:$Q10206,Planning!F52)</f>
        <v>0</v>
      </c>
      <c r="G54" s="7">
        <f>SUMIFS(Export!$P56:$P10206,Export!$J56:$J10206,Planning!$A49,Export!$Q56:$Q10206,Planning!G52)</f>
        <v>0</v>
      </c>
      <c r="H54" s="10">
        <f>SUMIFS(Export!$P56:$P10206,Export!$J56:$J10206,Planning!$A49,Export!$Q56:$Q10206,Planning!H52)</f>
        <v>0</v>
      </c>
      <c r="I54" s="13">
        <f>SUMIFS(Export!$P56:$P10206,Export!$J56:$J10206,Planning!$A49,Export!$Q56:$Q10206,Planning!I52)</f>
        <v>0</v>
      </c>
      <c r="J54" s="7">
        <f>SUMIFS(Export!$P56:$P10206,Export!$J56:$J10206,Planning!$A49,Export!$Q56:$Q10206,Planning!J52)</f>
        <v>0</v>
      </c>
      <c r="K54" s="7">
        <f>SUMIFS(Export!$P56:$P10206,Export!$J56:$J10206,Planning!$A49,Export!$Q56:$Q10206,Planning!K52)</f>
        <v>0</v>
      </c>
      <c r="L54" s="7">
        <f>SUMIFS(Export!$P56:$P10206,Export!$J56:$J10206,Planning!$A49,Export!$Q56:$Q10206,Planning!L52)</f>
        <v>0</v>
      </c>
      <c r="M54" s="7">
        <f>SUMIFS(Export!$P56:$P10206,Export!$J56:$J10206,Planning!$A49,Export!$Q56:$Q10206,Planning!M52)</f>
        <v>0</v>
      </c>
      <c r="N54" s="7">
        <f>SUMIFS(Export!$P56:$P10206,Export!$J56:$J10206,Planning!$A49,Export!$Q56:$Q10206,Planning!N52)</f>
        <v>0</v>
      </c>
      <c r="O54" s="10">
        <f>SUMIFS(Export!$P56:$P10206,Export!$J56:$J10206,Planning!$A49,Export!$Q56:$Q10206,Planning!O52)</f>
        <v>0</v>
      </c>
      <c r="P54" s="13">
        <f>SUMIFS(Export!$P56:$P10206,Export!$J56:$J10206,Planning!$A49,Export!$Q56:$Q10206,Planning!P52)</f>
        <v>0</v>
      </c>
      <c r="Q54" s="7">
        <f>SUMIFS(Export!$P56:$P10206,Export!$J56:$J10206,Planning!$A49,Export!$Q56:$Q10206,Planning!Q52)</f>
        <v>0</v>
      </c>
      <c r="R54" s="7">
        <f>SUMIFS(Export!$P56:$P10206,Export!$J56:$J10206,Planning!$A49,Export!$Q56:$Q10206,Planning!R52)</f>
        <v>0</v>
      </c>
      <c r="S54" s="7">
        <f>SUMIFS(Export!$P56:$P10206,Export!$J56:$J10206,Planning!$A49,Export!$Q56:$Q10206,Planning!S52)</f>
        <v>0</v>
      </c>
      <c r="T54" s="7">
        <f>SUMIFS(Export!$P56:$P10206,Export!$J56:$J10206,Planning!$A49,Export!$Q56:$Q10206,Planning!T52)</f>
        <v>0</v>
      </c>
      <c r="U54" s="7">
        <f>SUMIFS(Export!$P56:$P10206,Export!$J56:$J10206,Planning!$A49,Export!$Q56:$Q10206,Planning!U52)</f>
        <v>0</v>
      </c>
      <c r="V54" s="10">
        <f>SUMIFS(Export!$P56:$P10206,Export!$J56:$J10206,Planning!$A49,Export!$Q56:$Q10206,Planning!V52)</f>
        <v>0</v>
      </c>
      <c r="W54" s="13">
        <f>SUMIFS(Export!$P56:$P10206,Export!$J56:$J10206,Planning!$A49,Export!$Q56:$Q10206,Planning!W52)</f>
        <v>0</v>
      </c>
      <c r="X54" s="7">
        <f>SUMIFS(Export!$P56:$P10206,Export!$J56:$J10206,Planning!$A49,Export!$Q56:$Q10206,Planning!X52)</f>
        <v>0</v>
      </c>
      <c r="Y54" s="7">
        <f>SUMIFS(Export!$P56:$P10206,Export!$J56:$J10206,Planning!$A49,Export!$Q56:$Q10206,Planning!Y52)</f>
        <v>0</v>
      </c>
      <c r="Z54" s="7">
        <f>SUMIFS(Export!$P56:$P10206,Export!$J56:$J10206,Planning!$A49,Export!$Q56:$Q10206,Planning!Z52)</f>
        <v>0</v>
      </c>
      <c r="AA54" s="7">
        <f>SUMIFS(Export!$P56:$P10206,Export!$J56:$J10206,Planning!$A49,Export!$Q56:$Q10206,Planning!AA52)</f>
        <v>0</v>
      </c>
      <c r="AB54" s="7">
        <f>SUMIFS(Export!$P56:$P10206,Export!$J56:$J10206,Planning!$A49,Export!$Q56:$Q10206,Planning!AB52)</f>
        <v>0</v>
      </c>
      <c r="AC54" s="10">
        <f>SUMIFS(Export!$P56:$P10206,Export!$J56:$J10206,Planning!$A49,Export!$Q56:$Q10206,Planning!AC52)</f>
        <v>0</v>
      </c>
      <c r="AD54" s="13">
        <f>SUMIFS(Export!$P56:$P10206,Export!$J56:$J10206,Planning!$A49,Export!$Q56:$Q10206,Planning!AD52)</f>
        <v>0</v>
      </c>
      <c r="AE54" s="7">
        <f>SUMIFS(Export!$P56:$P10206,Export!$J56:$J10206,Planning!$A49,Export!$Q56:$Q10206,Planning!AE52)</f>
        <v>0</v>
      </c>
      <c r="AF54" s="7">
        <f>SUMIFS(Export!$P56:$P10206,Export!$J56:$J10206,Planning!$A49,Export!$Q56:$Q10206,Planning!AF52)</f>
        <v>0</v>
      </c>
      <c r="AG54" s="7">
        <f>SUMIFS(Export!$P56:$P10206,Export!$J56:$J10206,Planning!$A49,Export!$Q56:$Q10206,Planning!AG52)</f>
        <v>0</v>
      </c>
      <c r="AH54" s="7">
        <f>SUMIFS(Export!$P56:$P10206,Export!$J56:$J10206,Planning!$A49,Export!$Q56:$Q10206,Planning!AH52)</f>
        <v>0</v>
      </c>
      <c r="AI54" s="7">
        <f>SUMIFS(Export!$P56:$P10206,Export!$J56:$J10206,Planning!$A49,Export!$Q56:$Q10206,Planning!AI52)</f>
        <v>0</v>
      </c>
      <c r="AJ54" s="10">
        <f>SUMIFS(Export!$P56:$P10206,Export!$J56:$J10206,Planning!$A49,Export!$Q56:$Q10206,Planning!AJ52)</f>
        <v>0</v>
      </c>
      <c r="AK54" s="13">
        <f>SUMIFS(Export!$P56:$P10206,Export!$J56:$J10206,Planning!$A49,Export!$Q56:$Q10206,Planning!AK52)</f>
        <v>0</v>
      </c>
      <c r="AL54" s="7">
        <f>SUMIFS(Export!$P56:$P10206,Export!$J56:$J10206,Planning!$A49,Export!$Q56:$Q10206,Planning!AL52)</f>
        <v>0</v>
      </c>
      <c r="AM54" s="7">
        <f>SUMIFS(Export!$P56:$P10206,Export!$J56:$J10206,Planning!$A49,Export!$Q56:$Q10206,Planning!AM52)</f>
        <v>0</v>
      </c>
      <c r="AN54" s="7">
        <f>SUMIFS(Export!$P56:$P10206,Export!$J56:$J10206,Planning!$A49,Export!$Q56:$Q10206,Planning!AN52)</f>
        <v>0</v>
      </c>
      <c r="AO54" s="7">
        <f>SUMIFS(Export!$P56:$P10206,Export!$J56:$J10206,Planning!$A49,Export!$Q56:$Q10206,Planning!AO52)</f>
        <v>0</v>
      </c>
      <c r="AP54" s="7">
        <f>SUMIFS(Export!$P56:$P10206,Export!$J56:$J10206,Planning!$A49,Export!$Q56:$Q10206,Planning!AP52)</f>
        <v>0</v>
      </c>
      <c r="AQ54" s="10">
        <f>SUMIFS(Export!$P56:$P10206,Export!$J56:$J10206,Planning!$A49,Export!$Q56:$Q10206,Planning!AQ52)</f>
        <v>0</v>
      </c>
      <c r="AR54" s="13">
        <f>SUMIFS(Export!$P56:$P10206,Export!$J56:$J10206,Planning!$A49,Export!$Q56:$Q10206,Planning!AR52)</f>
        <v>0</v>
      </c>
      <c r="AS54" s="7">
        <f>SUMIFS(Export!$P56:$P10206,Export!$J56:$J10206,Planning!$A49,Export!$Q56:$Q10206,Planning!AS52)</f>
        <v>0</v>
      </c>
      <c r="AT54" s="7">
        <f>SUMIFS(Export!$P56:$P10206,Export!$J56:$J10206,Planning!$A49,Export!$Q56:$Q10206,Planning!AT52)</f>
        <v>0</v>
      </c>
      <c r="AU54" s="7">
        <f>SUMIFS(Export!$P56:$P10206,Export!$J56:$J10206,Planning!$A49,Export!$Q56:$Q10206,Planning!AU52)</f>
        <v>0</v>
      </c>
      <c r="AV54" s="7">
        <f>SUMIFS(Export!$P56:$P10206,Export!$J56:$J10206,Planning!$A49,Export!$Q56:$Q10206,Planning!AV52)</f>
        <v>0</v>
      </c>
      <c r="AW54" s="7">
        <f>SUMIFS(Export!$P56:$P10206,Export!$J56:$J10206,Planning!$A49,Export!$Q56:$Q10206,Planning!AW52)</f>
        <v>0</v>
      </c>
      <c r="AX54" s="10">
        <f>SUMIFS(Export!$P56:$P10206,Export!$J56:$J10206,Planning!$A49,Export!$Q56:$Q10206,Planning!AX52)</f>
        <v>0</v>
      </c>
      <c r="AY54" s="13">
        <f>SUMIFS(Export!$P56:$P10206,Export!$J56:$J10206,Planning!$A49,Export!$Q56:$Q10206,Planning!AY52)</f>
        <v>0</v>
      </c>
      <c r="AZ54" s="7">
        <f>SUMIFS(Export!$P56:$P10206,Export!$J56:$J10206,Planning!$A49,Export!$Q56:$Q10206,Planning!AZ52)</f>
        <v>0</v>
      </c>
      <c r="BA54" s="7">
        <f>SUMIFS(Export!$P56:$P10206,Export!$J56:$J10206,Planning!$A49,Export!$Q56:$Q10206,Planning!BA52)</f>
        <v>0</v>
      </c>
      <c r="BB54" s="7">
        <f>SUMIFS(Export!$P56:$P10206,Export!$J56:$J10206,Planning!$A49,Export!$Q56:$Q10206,Planning!BB52)</f>
        <v>0</v>
      </c>
      <c r="BC54" s="7">
        <f>SUMIFS(Export!$P56:$P10206,Export!$J56:$J10206,Planning!$A49,Export!$Q56:$Q10206,Planning!BC52)</f>
        <v>0</v>
      </c>
      <c r="BD54" s="7">
        <f>SUMIFS(Export!$P56:$P10206,Export!$J56:$J10206,Planning!$A49,Export!$Q56:$Q10206,Planning!BD52)</f>
        <v>0</v>
      </c>
      <c r="BE54" s="10">
        <f>SUMIFS(Export!$P56:$P10206,Export!$J56:$J10206,Planning!$A49,Export!$Q56:$Q10206,Planning!BE52)</f>
        <v>0</v>
      </c>
      <c r="BF54" s="13">
        <f>SUMIFS(Export!$P56:$P10206,Export!$J56:$J10206,Planning!$A49,Export!$Q56:$Q10206,Planning!BF52)</f>
        <v>0</v>
      </c>
      <c r="BG54" s="7">
        <f>SUMIFS(Export!$P56:$P10206,Export!$J56:$J10206,Planning!$A49,Export!$Q56:$Q10206,Planning!BG52)</f>
        <v>0</v>
      </c>
      <c r="BH54" s="7">
        <f>SUMIFS(Export!$P56:$P10206,Export!$J56:$J10206,Planning!$A49,Export!$Q56:$Q10206,Planning!BH52)</f>
        <v>0</v>
      </c>
      <c r="BI54" s="7">
        <f>SUMIFS(Export!$P56:$P10206,Export!$J56:$J10206,Planning!$A49,Export!$Q56:$Q10206,Planning!BI52)</f>
        <v>0</v>
      </c>
      <c r="BJ54" s="7">
        <f>SUMIFS(Export!$P56:$P10206,Export!$J56:$J10206,Planning!$A49,Export!$Q56:$Q10206,Planning!BJ52)</f>
        <v>19</v>
      </c>
      <c r="BK54" s="7">
        <f>SUMIFS(Export!$P56:$P10206,Export!$J56:$J10206,Planning!$A49,Export!$Q56:$Q10206,Planning!BK52)</f>
        <v>2</v>
      </c>
      <c r="BL54" s="10">
        <f>SUMIFS(Export!$P56:$P10206,Export!$J56:$J10206,Planning!$A49,Export!$Q56:$Q10206,Planning!BL52)</f>
        <v>1</v>
      </c>
      <c r="BM54" s="13">
        <f>SUMIFS(Export!$P56:$P10206,Export!$J56:$J10206,Planning!$A49,Export!$Q56:$Q10206,Planning!BM52)</f>
        <v>2</v>
      </c>
      <c r="BN54" s="7">
        <f>SUMIFS(Export!$P56:$P10206,Export!$J56:$J10206,Planning!$A49,Export!$Q56:$Q10206,Planning!BN52)</f>
        <v>2</v>
      </c>
      <c r="BO54" s="7">
        <f>SUMIFS(Export!$P56:$P10206,Export!$J56:$J10206,Planning!$A49,Export!$Q56:$Q10206,Planning!BO52)</f>
        <v>18</v>
      </c>
      <c r="BP54" s="7">
        <f>SUMIFS(Export!$P56:$P10206,Export!$J56:$J10206,Planning!$A49,Export!$Q56:$Q10206,Planning!BP52)</f>
        <v>2</v>
      </c>
      <c r="BQ54" s="7">
        <f>SUMIFS(Export!$P56:$P10206,Export!$J56:$J10206,Planning!$A49,Export!$Q56:$Q10206,Planning!BQ52)</f>
        <v>48</v>
      </c>
      <c r="BR54" s="7">
        <f>SUMIFS(Export!$P56:$P10206,Export!$J56:$J10206,Planning!$A49,Export!$Q56:$Q10206,Planning!BR52)</f>
        <v>0</v>
      </c>
      <c r="BS54" s="10">
        <f>SUMIFS(Export!$P56:$P10206,Export!$J56:$J10206,Planning!$A49,Export!$Q56:$Q10206,Planning!BS52)</f>
        <v>0</v>
      </c>
      <c r="BT54" s="13">
        <f>SUMIFS(Export!$P56:$P10206,Export!$J56:$J10206,Planning!$A49,Export!$Q56:$Q10206,Planning!BT52)</f>
        <v>1</v>
      </c>
      <c r="BU54" s="7">
        <f>SUMIFS(Export!$P56:$P10206,Export!$J56:$J10206,Planning!$A49,Export!$Q56:$Q10206,Planning!BU52)</f>
        <v>20</v>
      </c>
      <c r="BV54" s="7">
        <f>SUMIFS(Export!$P56:$P10206,Export!$J56:$J10206,Planning!$A49,Export!$Q56:$Q10206,Planning!BV52)</f>
        <v>0</v>
      </c>
      <c r="BW54" s="7">
        <f>SUMIFS(Export!$P56:$P10206,Export!$J56:$J10206,Planning!$A49,Export!$Q56:$Q10206,Planning!BW52)</f>
        <v>1</v>
      </c>
      <c r="BX54" s="7">
        <f>SUMIFS(Export!$P56:$P10206,Export!$J56:$J10206,Planning!$A49,Export!$Q56:$Q10206,Planning!BX52)</f>
        <v>2</v>
      </c>
      <c r="BY54" s="7">
        <f>SUMIFS(Export!$P56:$P10206,Export!$J56:$J10206,Planning!$A49,Export!$Q56:$Q10206,Planning!BY52)</f>
        <v>29</v>
      </c>
      <c r="BZ54" s="10">
        <f>SUMIFS(Export!$P56:$P10206,Export!$J56:$J10206,Planning!$A49,Export!$Q56:$Q10206,Planning!BZ52)</f>
        <v>4</v>
      </c>
      <c r="CA54" s="13">
        <f>SUMIFS(Export!$P56:$P10206,Export!$J56:$J10206,Planning!$A49,Export!$Q56:$Q10206,Planning!CA52)</f>
        <v>0</v>
      </c>
      <c r="CB54" s="7">
        <f>SUMIFS(Export!$P56:$P10206,Export!$J56:$J10206,Planning!$A49,Export!$Q56:$Q10206,Planning!CB52)</f>
        <v>0</v>
      </c>
      <c r="CC54" s="7">
        <f>SUMIFS(Export!$P56:$P10206,Export!$J56:$J10206,Planning!$A49,Export!$Q56:$Q10206,Planning!CC52)</f>
        <v>67</v>
      </c>
      <c r="CD54" s="7">
        <f>SUMIFS(Export!$P56:$P10206,Export!$J56:$J10206,Planning!$A49,Export!$Q56:$Q10206,Planning!CD52)</f>
        <v>8</v>
      </c>
      <c r="CE54" s="7">
        <f>SUMIFS(Export!$P56:$P10206,Export!$J56:$J10206,Planning!$A49,Export!$Q56:$Q10206,Planning!CE52)</f>
        <v>0</v>
      </c>
      <c r="CF54" s="7">
        <f>SUMIFS(Export!$P56:$P10206,Export!$J56:$J10206,Planning!$A49,Export!$Q56:$Q10206,Planning!CF52)</f>
        <v>0</v>
      </c>
      <c r="CG54" s="10">
        <f>SUMIFS(Export!$P56:$P10206,Export!$J56:$J10206,Planning!$A49,Export!$Q56:$Q10206,Planning!CG52)</f>
        <v>0</v>
      </c>
      <c r="CH54" s="13">
        <f>SUMIFS(Export!$P56:$P10206,Export!$J56:$J10206,Planning!$A49,Export!$Q56:$Q10206,Planning!CH52)</f>
        <v>1</v>
      </c>
      <c r="CI54" s="7">
        <f>SUMIFS(Export!$P56:$P10206,Export!$J56:$J10206,Planning!$A49,Export!$Q56:$Q10206,Planning!CI52)</f>
        <v>0</v>
      </c>
      <c r="CJ54" s="7">
        <f>SUMIFS(Export!$P56:$P10206,Export!$J56:$J10206,Planning!$A49,Export!$Q56:$Q10206,Planning!CJ52)</f>
        <v>0</v>
      </c>
      <c r="CK54" s="7">
        <f>SUMIFS(Export!$P56:$P10206,Export!$J56:$J10206,Planning!$A49,Export!$Q56:$Q10206,Planning!CK52)</f>
        <v>25</v>
      </c>
      <c r="CL54" s="7">
        <f>SUMIFS(Export!$P56:$P10206,Export!$J56:$J10206,Planning!$A49,Export!$Q56:$Q10206,Planning!CL52)</f>
        <v>10</v>
      </c>
      <c r="CM54" s="7">
        <f>SUMIFS(Export!$P56:$P10206,Export!$J56:$J10206,Planning!$A49,Export!$Q56:$Q10206,Planning!CM52)</f>
        <v>1</v>
      </c>
      <c r="CN54" s="10">
        <f>SUMIFS(Export!$P56:$P10206,Export!$J56:$J10206,Planning!$A49,Export!$Q56:$Q10206,Planning!CN52)</f>
        <v>0</v>
      </c>
      <c r="CO54" s="13">
        <f>SUMIFS(Export!$P56:$P10206,Export!$J56:$J10206,Planning!$A49,Export!$Q56:$Q10206,Planning!CO52)</f>
        <v>6</v>
      </c>
      <c r="CP54" s="7">
        <f>SUMIFS(Export!$P56:$P10206,Export!$J56:$J10206,Planning!$A49,Export!$Q56:$Q10206,Planning!CP52)</f>
        <v>3</v>
      </c>
      <c r="CQ54" s="7">
        <f>SUMIFS(Export!$P56:$P10206,Export!$J56:$J10206,Planning!$A49,Export!$Q56:$Q10206,Planning!CQ52)</f>
        <v>0</v>
      </c>
      <c r="CR54" s="7">
        <f>SUMIFS(Export!$P56:$P10206,Export!$J56:$J10206,Planning!$A49,Export!$Q56:$Q10206,Planning!CR52)</f>
        <v>0</v>
      </c>
      <c r="CS54" s="7">
        <f>SUMIFS(Export!$P56:$P10206,Export!$J56:$J10206,Planning!$A49,Export!$Q56:$Q10206,Planning!CS52)</f>
        <v>0</v>
      </c>
      <c r="CT54" s="7">
        <f>SUMIFS(Export!$P56:$P10206,Export!$J56:$J10206,Planning!$A49,Export!$Q56:$Q10206,Planning!CT52)</f>
        <v>0</v>
      </c>
      <c r="CU54" s="10">
        <f>SUMIFS(Export!$P56:$P10206,Export!$J56:$J10206,Planning!$A49,Export!$Q56:$Q10206,Planning!CU52)</f>
        <v>0</v>
      </c>
      <c r="CV54" s="13">
        <f>SUMIFS(Export!$P56:$P10206,Export!$J56:$J10206,Planning!$A49,Export!$Q56:$Q10206,Planning!CV52)</f>
        <v>0</v>
      </c>
      <c r="CW54" s="7">
        <f>SUMIFS(Export!$P56:$P10206,Export!$J56:$J10206,Planning!$A49,Export!$Q56:$Q10206,Planning!CW52)</f>
        <v>0</v>
      </c>
      <c r="CX54" s="7">
        <f>SUMIFS(Export!$P56:$P10206,Export!$J56:$J10206,Planning!$A49,Export!$Q56:$Q10206,Planning!CX52)</f>
        <v>13</v>
      </c>
      <c r="CY54" s="7">
        <f>SUMIFS(Export!$P56:$P10206,Export!$J56:$J10206,Planning!$A49,Export!$Q56:$Q10206,Planning!CY52)</f>
        <v>0</v>
      </c>
      <c r="CZ54" s="7">
        <f>SUMIFS(Export!$P56:$P10206,Export!$J56:$J10206,Planning!$A49,Export!$Q56:$Q10206,Planning!CZ52)</f>
        <v>0</v>
      </c>
      <c r="DA54" s="7">
        <f>SUMIFS(Export!$P56:$P10206,Export!$J56:$J10206,Planning!$A49,Export!$Q56:$Q10206,Planning!DA52)</f>
        <v>0</v>
      </c>
      <c r="DB54" s="10">
        <f>SUMIFS(Export!$P56:$P10206,Export!$J56:$J10206,Planning!$A49,Export!$Q56:$Q10206,Planning!DB52)</f>
        <v>0</v>
      </c>
      <c r="DC54" s="13">
        <f>SUMIFS(Export!$P56:$P10206,Export!$J56:$J10206,Planning!$A49,Export!$Q56:$Q10206,Planning!DC52)</f>
        <v>0</v>
      </c>
      <c r="DD54" s="7">
        <f>SUMIFS(Export!$P56:$P10206,Export!$J56:$J10206,Planning!$A49,Export!$Q56:$Q10206,Planning!DD52)</f>
        <v>0</v>
      </c>
      <c r="DE54" s="7">
        <f>SUMIFS(Export!$P56:$P10206,Export!$J56:$J10206,Planning!$A49,Export!$Q56:$Q10206,Planning!DE52)</f>
        <v>1</v>
      </c>
      <c r="DF54" s="7">
        <f>SUMIFS(Export!$P56:$P10206,Export!$J56:$J10206,Planning!$A49,Export!$Q56:$Q10206,Planning!DF52)</f>
        <v>0</v>
      </c>
      <c r="DG54" s="7">
        <f>SUMIFS(Export!$P56:$P10206,Export!$J56:$J10206,Planning!$A49,Export!$Q56:$Q10206,Planning!DG52)</f>
        <v>0</v>
      </c>
      <c r="DH54" s="7">
        <f>SUMIFS(Export!$P56:$P10206,Export!$J56:$J10206,Planning!$A49,Export!$Q56:$Q10206,Planning!DH52)</f>
        <v>2</v>
      </c>
      <c r="DI54" s="10">
        <f>SUMIFS(Export!$P56:$P10206,Export!$J56:$J10206,Planning!$A49,Export!$Q56:$Q10206,Planning!DI52)</f>
        <v>2</v>
      </c>
      <c r="DJ54" s="13">
        <f>SUMIFS(Export!$P56:$P10206,Export!$J56:$J10206,Planning!$A49,Export!$Q56:$Q10206,Planning!DJ52)</f>
        <v>0</v>
      </c>
      <c r="DK54" s="7">
        <f>SUMIFS(Export!$P56:$P10206,Export!$J56:$J10206,Planning!$A49,Export!$Q56:$Q10206,Planning!DK52)</f>
        <v>0</v>
      </c>
      <c r="DL54" s="7">
        <f>SUMIFS(Export!$P56:$P10206,Export!$J56:$J10206,Planning!$A49,Export!$Q56:$Q10206,Planning!DL52)</f>
        <v>0</v>
      </c>
      <c r="DM54" s="7">
        <f>SUMIFS(Export!$P56:$P10206,Export!$J56:$J10206,Planning!$A49,Export!$Q56:$Q10206,Planning!DM52)</f>
        <v>0</v>
      </c>
      <c r="DN54" s="7">
        <f>SUMIFS(Export!$P56:$P10206,Export!$J56:$J10206,Planning!$A49,Export!$Q56:$Q10206,Planning!DN52)</f>
        <v>0</v>
      </c>
      <c r="DO54" s="7">
        <f>SUMIFS(Export!$P56:$P10206,Export!$J56:$J10206,Planning!$A49,Export!$Q56:$Q10206,Planning!DO52)</f>
        <v>0</v>
      </c>
      <c r="DP54" s="10">
        <f>SUMIFS(Export!$P56:$P10206,Export!$J56:$J10206,Planning!$A49,Export!$Q56:$Q10206,Planning!DP52)</f>
        <v>0</v>
      </c>
      <c r="DQ54" s="13">
        <f>SUMIFS(Export!$P56:$P10206,Export!$J56:$J10206,Planning!$A49,Export!$Q56:$Q10206,Planning!DQ52)</f>
        <v>0</v>
      </c>
      <c r="DR54" s="7">
        <f>SUMIFS(Export!$P56:$P10206,Export!$J56:$J10206,Planning!$A49,Export!$Q56:$Q10206,Planning!DR52)</f>
        <v>0</v>
      </c>
      <c r="DS54" s="7">
        <f>SUMIFS(Export!$P56:$P10206,Export!$J56:$J10206,Planning!$A49,Export!$Q56:$Q10206,Planning!DS52)</f>
        <v>0</v>
      </c>
      <c r="DT54" s="7">
        <f>SUMIFS(Export!$P56:$P10206,Export!$J56:$J10206,Planning!$A49,Export!$Q56:$Q10206,Planning!DT52)</f>
        <v>0</v>
      </c>
      <c r="DU54" s="7">
        <f>SUMIFS(Export!$P56:$P10206,Export!$J56:$J10206,Planning!$A49,Export!$Q56:$Q10206,Planning!DU52)</f>
        <v>0</v>
      </c>
      <c r="DV54" s="7">
        <f>SUMIFS(Export!$P56:$P10206,Export!$J56:$J10206,Planning!$A49,Export!$Q56:$Q10206,Planning!DV52)</f>
        <v>0</v>
      </c>
      <c r="DW54" s="10">
        <f>SUMIFS(Export!$P56:$P10206,Export!$J56:$J10206,Planning!$A49,Export!$Q56:$Q10206,Planning!DW52)</f>
        <v>0</v>
      </c>
    </row>
    <row r="55" spans="1:127" x14ac:dyDescent="0.25">
      <c r="B55" s="4"/>
      <c r="H55" s="11"/>
      <c r="I55" s="4"/>
      <c r="O55" s="11"/>
      <c r="P55" s="4"/>
      <c r="V55" s="11"/>
      <c r="W55" s="4"/>
      <c r="AC55" s="11"/>
      <c r="AD55" s="4"/>
      <c r="AJ55" s="11"/>
      <c r="AK55" s="4"/>
      <c r="AQ55" s="11"/>
      <c r="AR55" s="4"/>
      <c r="AX55" s="11"/>
      <c r="AY55" s="4"/>
      <c r="BE55" s="11"/>
      <c r="BF55" s="4"/>
      <c r="BL55" s="11"/>
      <c r="BM55" s="4"/>
      <c r="BS55" s="11"/>
      <c r="BT55" s="4"/>
      <c r="BZ55" s="11"/>
      <c r="CA55" s="4"/>
      <c r="CG55" s="11"/>
      <c r="CH55" s="4"/>
      <c r="CN55" s="11"/>
      <c r="CO55" s="4"/>
      <c r="CU55" s="11"/>
      <c r="CV55" s="4"/>
      <c r="DB55" s="11"/>
      <c r="DC55" s="4"/>
      <c r="DI55" s="11"/>
      <c r="DJ55" s="4"/>
      <c r="DP55" s="11"/>
      <c r="DQ55" s="4"/>
      <c r="DW55" s="11"/>
    </row>
    <row r="56" spans="1:127" x14ac:dyDescent="0.25">
      <c r="A56" t="s">
        <v>147</v>
      </c>
      <c r="B56" s="13">
        <f>SUMIFS(Export!$P56:$P10206,Export!$J56:$J10206,Planning!$A49,Export!$X56:$X10206,Planning!B52,Export!$K56:$K10206,"Booked")</f>
        <v>0</v>
      </c>
      <c r="C56" s="7">
        <f>SUMIFS(Export!$P56:$P10206,Export!$J56:$J10206,Planning!$A49,Export!$X56:$X10206,Planning!C52,Export!$K56:$K10206,"Booked")</f>
        <v>0</v>
      </c>
      <c r="D56" s="7">
        <f>SUMIFS(Export!$P56:$P10206,Export!$J56:$J10206,Planning!$A49,Export!$X56:$X10206,Planning!D52,Export!$K56:$K10206,"Booked")</f>
        <v>0</v>
      </c>
      <c r="E56" s="7">
        <f>SUMIFS(Export!$P56:$P10206,Export!$J56:$J10206,Planning!$A49,Export!$X56:$X10206,Planning!E52,Export!$K56:$K10206,"Booked")</f>
        <v>0</v>
      </c>
      <c r="F56" s="7">
        <f>SUMIFS(Export!$P56:$P10206,Export!$J56:$J10206,Planning!$A49,Export!$X56:$X10206,Planning!F52,Export!$K56:$K10206,"Booked")</f>
        <v>0</v>
      </c>
      <c r="G56" s="21">
        <f>SUMIFS(Export!$P56:$P10206,Export!$J56:$J10206,Planning!$A49,Export!$X56:$X10206,Planning!G52,Export!$K56:$K10206,"Booked")</f>
        <v>0</v>
      </c>
      <c r="H56" s="22">
        <f>SUMIFS(Export!$P56:$P10206,Export!$J56:$J10206,Planning!$A49,Export!$X56:$X10206,Planning!H52,Export!$K56:$K10206,"Booked")</f>
        <v>0</v>
      </c>
      <c r="I56" s="13">
        <f>SUMIFS(Export!$P56:$P10206,Export!$J56:$J10206,Planning!$A49,Export!$X56:$X10206,Planning!I52,Export!$K56:$K10206,"Booked")</f>
        <v>0</v>
      </c>
      <c r="J56" s="7">
        <f>SUMIFS(Export!$P56:$P10206,Export!$J56:$J10206,Planning!$A49,Export!$X56:$X10206,Planning!J52,Export!$K56:$K10206,"Booked")</f>
        <v>0</v>
      </c>
      <c r="K56" s="7">
        <f>SUMIFS(Export!$P56:$P10206,Export!$J56:$J10206,Planning!$A49,Export!$X56:$X10206,Planning!K52,Export!$K56:$K10206,"Booked")</f>
        <v>0</v>
      </c>
      <c r="L56" s="7">
        <f>SUMIFS(Export!$P56:$P10206,Export!$J56:$J10206,Planning!$A49,Export!$X56:$X10206,Planning!L52,Export!$K56:$K10206,"Booked")</f>
        <v>0</v>
      </c>
      <c r="M56" s="7">
        <f>SUMIFS(Export!$P56:$P10206,Export!$J56:$J10206,Planning!$A49,Export!$X56:$X10206,Planning!M52,Export!$K56:$K10206,"Booked")</f>
        <v>0</v>
      </c>
      <c r="N56" s="21">
        <f>SUMIFS(Export!$P56:$P10206,Export!$J56:$J10206,Planning!$A49,Export!$X56:$X10206,Planning!N52,Export!$K56:$K10206,"Booked")</f>
        <v>0</v>
      </c>
      <c r="O56" s="22">
        <f>SUMIFS(Export!$P56:$P10206,Export!$J56:$J10206,Planning!$A49,Export!$X56:$X10206,Planning!O52,Export!$K56:$K10206,"Booked")</f>
        <v>0</v>
      </c>
      <c r="P56" s="13">
        <f>SUMIFS(Export!$P56:$P10206,Export!$J56:$J10206,Planning!$A49,Export!$X56:$X10206,Planning!P52,Export!$K56:$K10206,"Booked")</f>
        <v>0</v>
      </c>
      <c r="Q56" s="7">
        <f>SUMIFS(Export!$P56:$P10206,Export!$J56:$J10206,Planning!$A49,Export!$X56:$X10206,Planning!Q52,Export!$K56:$K10206,"Booked")</f>
        <v>0</v>
      </c>
      <c r="R56" s="7">
        <f>SUMIFS(Export!$P56:$P10206,Export!$J56:$J10206,Planning!$A49,Export!$X56:$X10206,Planning!R52,Export!$K56:$K10206,"Booked")</f>
        <v>0</v>
      </c>
      <c r="S56" s="7">
        <f>SUMIFS(Export!$P56:$P10206,Export!$J56:$J10206,Planning!$A49,Export!$X56:$X10206,Planning!S52,Export!$K56:$K10206,"Booked")</f>
        <v>0</v>
      </c>
      <c r="T56" s="7">
        <f>SUMIFS(Export!$P56:$P10206,Export!$J56:$J10206,Planning!$A49,Export!$X56:$X10206,Planning!T52,Export!$K56:$K10206,"Booked")</f>
        <v>0</v>
      </c>
      <c r="U56" s="21">
        <f>SUMIFS(Export!$P56:$P10206,Export!$J56:$J10206,Planning!$A49,Export!$X56:$X10206,Planning!U52,Export!$K56:$K10206,"Booked")</f>
        <v>0</v>
      </c>
      <c r="V56" s="22">
        <f>SUMIFS(Export!$P56:$P10206,Export!$J56:$J10206,Planning!$A49,Export!$X56:$X10206,Planning!V52,Export!$K56:$K10206,"Booked")</f>
        <v>0</v>
      </c>
      <c r="W56" s="13">
        <f>SUMIFS(Export!$P56:$P10206,Export!$J56:$J10206,Planning!$A49,Export!$X56:$X10206,Planning!W52,Export!$K56:$K10206,"Booked")</f>
        <v>0</v>
      </c>
      <c r="X56" s="7">
        <f>SUMIFS(Export!$P56:$P10206,Export!$J56:$J10206,Planning!$A49,Export!$X56:$X10206,Planning!X52,Export!$K56:$K10206,"Booked")</f>
        <v>0</v>
      </c>
      <c r="Y56" s="7">
        <f>SUMIFS(Export!$P56:$P10206,Export!$J56:$J10206,Planning!$A49,Export!$X56:$X10206,Planning!Y52,Export!$K56:$K10206,"Booked")</f>
        <v>0</v>
      </c>
      <c r="Z56" s="7">
        <f>SUMIFS(Export!$P56:$P10206,Export!$J56:$J10206,Planning!$A49,Export!$X56:$X10206,Planning!Z52,Export!$K56:$K10206,"Booked")</f>
        <v>0</v>
      </c>
      <c r="AA56" s="7">
        <f>SUMIFS(Export!$P56:$P10206,Export!$J56:$J10206,Planning!$A49,Export!$X56:$X10206,Planning!AA52,Export!$K56:$K10206,"Booked")</f>
        <v>0</v>
      </c>
      <c r="AB56" s="21">
        <f>SUMIFS(Export!$P56:$P10206,Export!$J56:$J10206,Planning!$A49,Export!$X56:$X10206,Planning!AB52,Export!$K56:$K10206,"Booked")</f>
        <v>0</v>
      </c>
      <c r="AC56" s="22">
        <f>SUMIFS(Export!$P56:$P10206,Export!$J56:$J10206,Planning!$A49,Export!$X56:$X10206,Planning!AC52,Export!$K56:$K10206,"Booked")</f>
        <v>0</v>
      </c>
      <c r="AD56" s="13">
        <f>SUMIFS(Export!$P56:$P10206,Export!$J56:$J10206,Planning!$A49,Export!$X56:$X10206,Planning!AD52,Export!$K56:$K10206,"Booked")</f>
        <v>0</v>
      </c>
      <c r="AE56" s="7">
        <f>SUMIFS(Export!$P56:$P10206,Export!$J56:$J10206,Planning!$A49,Export!$X56:$X10206,Planning!AE52,Export!$K56:$K10206,"Booked")</f>
        <v>0</v>
      </c>
      <c r="AF56" s="7">
        <f>SUMIFS(Export!$P56:$P10206,Export!$J56:$J10206,Planning!$A49,Export!$X56:$X10206,Planning!AF52,Export!$K56:$K10206,"Booked")</f>
        <v>0</v>
      </c>
      <c r="AG56" s="7">
        <f>SUMIFS(Export!$P56:$P10206,Export!$J56:$J10206,Planning!$A49,Export!$X56:$X10206,Planning!AG52,Export!$K56:$K10206,"Booked")</f>
        <v>0</v>
      </c>
      <c r="AH56" s="7">
        <f>SUMIFS(Export!$P56:$P10206,Export!$J56:$J10206,Planning!$A49,Export!$X56:$X10206,Planning!AH52,Export!$K56:$K10206,"Booked")</f>
        <v>0</v>
      </c>
      <c r="AI56" s="21">
        <f>SUMIFS(Export!$P56:$P10206,Export!$J56:$J10206,Planning!$A49,Export!$X56:$X10206,Planning!AI52,Export!$K56:$K10206,"Booked")</f>
        <v>0</v>
      </c>
      <c r="AJ56" s="22">
        <f>SUMIFS(Export!$P56:$P10206,Export!$J56:$J10206,Planning!$A49,Export!$X56:$X10206,Planning!AJ52,Export!$K56:$K10206,"Booked")</f>
        <v>0</v>
      </c>
      <c r="AK56" s="13">
        <f>SUMIFS(Export!$P56:$P10206,Export!$J56:$J10206,Planning!$A49,Export!$X56:$X10206,Planning!AK52,Export!$K56:$K10206,"Booked")</f>
        <v>0</v>
      </c>
      <c r="AL56" s="7">
        <f>SUMIFS(Export!$P56:$P10206,Export!$J56:$J10206,Planning!$A49,Export!$X56:$X10206,Planning!AL52,Export!$K56:$K10206,"Booked")</f>
        <v>0</v>
      </c>
      <c r="AM56" s="7">
        <f>SUMIFS(Export!$P56:$P10206,Export!$J56:$J10206,Planning!$A49,Export!$X56:$X10206,Planning!AM52,Export!$K56:$K10206,"Booked")</f>
        <v>0</v>
      </c>
      <c r="AN56" s="7">
        <f>SUMIFS(Export!$P56:$P10206,Export!$J56:$J10206,Planning!$A49,Export!$X56:$X10206,Planning!AN52,Export!$K56:$K10206,"Booked")</f>
        <v>0</v>
      </c>
      <c r="AO56" s="7">
        <f>SUMIFS(Export!$P56:$P10206,Export!$J56:$J10206,Planning!$A49,Export!$X56:$X10206,Planning!AO52,Export!$K56:$K10206,"Booked")</f>
        <v>0</v>
      </c>
      <c r="AP56" s="21">
        <f>SUMIFS(Export!$P56:$P10206,Export!$J56:$J10206,Planning!$A49,Export!$X56:$X10206,Planning!AP52,Export!$K56:$K10206,"Booked")</f>
        <v>0</v>
      </c>
      <c r="AQ56" s="22">
        <f>SUMIFS(Export!$P56:$P10206,Export!$J56:$J10206,Planning!$A49,Export!$X56:$X10206,Planning!AQ52,Export!$K56:$K10206,"Booked")</f>
        <v>0</v>
      </c>
      <c r="AR56" s="13">
        <f>SUMIFS(Export!$P56:$P10206,Export!$J56:$J10206,Planning!$A49,Export!$X56:$X10206,Planning!AR52,Export!$K56:$K10206,"Booked")</f>
        <v>0</v>
      </c>
      <c r="AS56" s="7">
        <f>SUMIFS(Export!$P56:$P10206,Export!$J56:$J10206,Planning!$A49,Export!$X56:$X10206,Planning!AS52,Export!$K56:$K10206,"Booked")</f>
        <v>0</v>
      </c>
      <c r="AT56" s="7">
        <f>SUMIFS(Export!$P56:$P10206,Export!$J56:$J10206,Planning!$A49,Export!$X56:$X10206,Planning!AT52,Export!$K56:$K10206,"Booked")</f>
        <v>0</v>
      </c>
      <c r="AU56" s="7">
        <f>SUMIFS(Export!$P56:$P10206,Export!$J56:$J10206,Planning!$A49,Export!$X56:$X10206,Planning!AU52,Export!$K56:$K10206,"Booked")</f>
        <v>0</v>
      </c>
      <c r="AV56" s="7">
        <f>SUMIFS(Export!$P56:$P10206,Export!$J56:$J10206,Planning!$A49,Export!$X56:$X10206,Planning!AV52,Export!$K56:$K10206,"Booked")</f>
        <v>0</v>
      </c>
      <c r="AW56" s="21">
        <f>SUMIFS(Export!$P56:$P10206,Export!$J56:$J10206,Planning!$A49,Export!$X56:$X10206,Planning!AW52,Export!$K56:$K10206,"Booked")</f>
        <v>0</v>
      </c>
      <c r="AX56" s="22">
        <f>SUMIFS(Export!$P56:$P10206,Export!$J56:$J10206,Planning!$A49,Export!$X56:$X10206,Planning!AX52,Export!$K56:$K10206,"Booked")</f>
        <v>0</v>
      </c>
      <c r="AY56" s="13">
        <f>SUMIFS(Export!$P56:$P10206,Export!$J56:$J10206,Planning!$A49,Export!$X56:$X10206,Planning!AY52,Export!$K56:$K10206,"Booked")</f>
        <v>0</v>
      </c>
      <c r="AZ56" s="7">
        <f>SUMIFS(Export!$P56:$P10206,Export!$J56:$J10206,Planning!$A49,Export!$X56:$X10206,Planning!AZ52,Export!$K56:$K10206,"Booked")</f>
        <v>0</v>
      </c>
      <c r="BA56" s="7">
        <f>SUMIFS(Export!$P56:$P10206,Export!$J56:$J10206,Planning!$A49,Export!$X56:$X10206,Planning!BA52,Export!$K56:$K10206,"Booked")</f>
        <v>0</v>
      </c>
      <c r="BB56" s="7">
        <f>SUMIFS(Export!$P56:$P10206,Export!$J56:$J10206,Planning!$A49,Export!$X56:$X10206,Planning!BB52,Export!$K56:$K10206,"Booked")</f>
        <v>0</v>
      </c>
      <c r="BC56" s="7">
        <f>SUMIFS(Export!$P56:$P10206,Export!$J56:$J10206,Planning!$A49,Export!$X56:$X10206,Planning!BC52,Export!$K56:$K10206,"Booked")</f>
        <v>0</v>
      </c>
      <c r="BD56" s="21">
        <f>SUMIFS(Export!$P56:$P10206,Export!$J56:$J10206,Planning!$A49,Export!$X56:$X10206,Planning!BD52,Export!$K56:$K10206,"Booked")</f>
        <v>0</v>
      </c>
      <c r="BE56" s="22">
        <f>SUMIFS(Export!$P56:$P10206,Export!$J56:$J10206,Planning!$A49,Export!$X56:$X10206,Planning!BE52,Export!$K56:$K10206,"Booked")</f>
        <v>0</v>
      </c>
      <c r="BF56" s="13">
        <f>SUMIFS(Export!$P56:$P10206,Export!$J56:$J10206,Planning!$A49,Export!$X56:$X10206,Planning!BF52,Export!$K56:$K10206,"Booked")</f>
        <v>0</v>
      </c>
      <c r="BG56" s="7">
        <f>SUMIFS(Export!$P56:$P10206,Export!$J56:$J10206,Planning!$A49,Export!$X56:$X10206,Planning!BG52,Export!$K56:$K10206,"Booked")</f>
        <v>0</v>
      </c>
      <c r="BH56" s="7">
        <f>SUMIFS(Export!$P56:$P10206,Export!$J56:$J10206,Planning!$A49,Export!$X56:$X10206,Planning!BH52,Export!$K56:$K10206,"Booked")</f>
        <v>0</v>
      </c>
      <c r="BI56" s="7">
        <f>SUMIFS(Export!$P56:$P10206,Export!$J56:$J10206,Planning!$A49,Export!$X56:$X10206,Planning!BI52,Export!$K56:$K10206,"Booked")</f>
        <v>0</v>
      </c>
      <c r="BJ56" s="7">
        <f>SUMIFS(Export!$P56:$P10206,Export!$J56:$J10206,Planning!$A49,Export!$X56:$X10206,Planning!BJ52,Export!$K56:$K10206,"Booked")</f>
        <v>0</v>
      </c>
      <c r="BK56" s="21">
        <f>SUMIFS(Export!$P56:$P10206,Export!$J56:$J10206,Planning!$A49,Export!$X56:$X10206,Planning!BK52,Export!$K56:$K10206,"Booked")</f>
        <v>0</v>
      </c>
      <c r="BL56" s="22">
        <f>SUMIFS(Export!$P56:$P10206,Export!$J56:$J10206,Planning!$A49,Export!$X56:$X10206,Planning!BL52,Export!$K56:$K10206,"Booked")</f>
        <v>0</v>
      </c>
      <c r="BM56" s="13">
        <f>SUMIFS(Export!$P56:$P10206,Export!$J56:$J10206,Planning!$A49,Export!$X56:$X10206,Planning!BM52,Export!$K56:$K10206,"Booked")</f>
        <v>0</v>
      </c>
      <c r="BN56" s="7">
        <f>SUMIFS(Export!$P56:$P10206,Export!$J56:$J10206,Planning!$A49,Export!$X56:$X10206,Planning!BN52,Export!$K56:$K10206,"Booked")</f>
        <v>0</v>
      </c>
      <c r="BO56" s="7">
        <f>SUMIFS(Export!$P56:$P10206,Export!$J56:$J10206,Planning!$A49,Export!$X56:$X10206,Planning!BO52,Export!$K56:$K10206,"Booked")</f>
        <v>0</v>
      </c>
      <c r="BP56" s="7">
        <f>SUMIFS(Export!$P56:$P10206,Export!$J56:$J10206,Planning!$A49,Export!$X56:$X10206,Planning!BP52,Export!$K56:$K10206,"Booked")</f>
        <v>0</v>
      </c>
      <c r="BQ56" s="7">
        <f>SUMIFS(Export!$P56:$P10206,Export!$J56:$J10206,Planning!$A49,Export!$X56:$X10206,Planning!BQ52,Export!$K56:$K10206,"Booked")</f>
        <v>0</v>
      </c>
      <c r="BR56" s="21">
        <f>SUMIFS(Export!$P56:$P10206,Export!$J56:$J10206,Planning!$A49,Export!$X56:$X10206,Planning!BR52,Export!$K56:$K10206,"Booked")</f>
        <v>0</v>
      </c>
      <c r="BS56" s="22">
        <f>SUMIFS(Export!$P56:$P10206,Export!$J56:$J10206,Planning!$A49,Export!$X56:$X10206,Planning!BS52,Export!$K56:$K10206,"Booked")</f>
        <v>0</v>
      </c>
      <c r="BT56" s="13">
        <f>SUMIFS(Export!$P56:$P10206,Export!$J56:$J10206,Planning!$A49,Export!$X56:$X10206,Planning!BT52,Export!$K56:$K10206,"Booked")</f>
        <v>0</v>
      </c>
      <c r="BU56" s="7">
        <f>SUMIFS(Export!$P56:$P10206,Export!$J56:$J10206,Planning!$A49,Export!$X56:$X10206,Planning!BU52,Export!$K56:$K10206,"Booked")</f>
        <v>0</v>
      </c>
      <c r="BV56" s="7">
        <f>SUMIFS(Export!$P56:$P10206,Export!$J56:$J10206,Planning!$A49,Export!$X56:$X10206,Planning!BV52,Export!$K56:$K10206,"Booked")</f>
        <v>0</v>
      </c>
      <c r="BW56" s="7">
        <f>SUMIFS(Export!$P56:$P10206,Export!$J56:$J10206,Planning!$A49,Export!$X56:$X10206,Planning!BW52,Export!$K56:$K10206,"Booked")</f>
        <v>0</v>
      </c>
      <c r="BX56" s="7">
        <f>SUMIFS(Export!$P56:$P10206,Export!$J56:$J10206,Planning!$A49,Export!$X56:$X10206,Planning!BX52,Export!$K56:$K10206,"Booked")</f>
        <v>0</v>
      </c>
      <c r="BY56" s="21">
        <f>SUMIFS(Export!$P56:$P10206,Export!$J56:$J10206,Planning!$A49,Export!$X56:$X10206,Planning!BY52,Export!$K56:$K10206,"Booked")</f>
        <v>0</v>
      </c>
      <c r="BZ56" s="22">
        <f>SUMIFS(Export!$P56:$P10206,Export!$J56:$J10206,Planning!$A49,Export!$X56:$X10206,Planning!BZ52,Export!$K56:$K10206,"Booked")</f>
        <v>0</v>
      </c>
      <c r="CA56" s="13">
        <f>SUMIFS(Export!$P56:$P10206,Export!$J56:$J10206,Planning!$A49,Export!$X56:$X10206,Planning!CA52,Export!$K56:$K10206,"Booked")</f>
        <v>0</v>
      </c>
      <c r="CB56" s="7">
        <f>SUMIFS(Export!$P56:$P10206,Export!$J56:$J10206,Planning!$A49,Export!$X56:$X10206,Planning!CB52,Export!$K56:$K10206,"Booked")</f>
        <v>0</v>
      </c>
      <c r="CC56" s="7">
        <f>SUMIFS(Export!$P56:$P10206,Export!$J56:$J10206,Planning!$A49,Export!$X56:$X10206,Planning!CC52,Export!$K56:$K10206,"Booked")</f>
        <v>0</v>
      </c>
      <c r="CD56" s="7">
        <f>SUMIFS(Export!$P56:$P10206,Export!$J56:$J10206,Planning!$A49,Export!$X56:$X10206,Planning!CD52,Export!$K56:$K10206,"Booked")</f>
        <v>0</v>
      </c>
      <c r="CE56" s="7">
        <f>SUMIFS(Export!$P56:$P10206,Export!$J56:$J10206,Planning!$A49,Export!$X56:$X10206,Planning!CE52,Export!$K56:$K10206,"Booked")</f>
        <v>0</v>
      </c>
      <c r="CF56" s="21">
        <f>SUMIFS(Export!$P56:$P10206,Export!$J56:$J10206,Planning!$A49,Export!$X56:$X10206,Planning!CF52,Export!$K56:$K10206,"Booked")</f>
        <v>0</v>
      </c>
      <c r="CG56" s="22">
        <f>SUMIFS(Export!$P56:$P10206,Export!$J56:$J10206,Planning!$A49,Export!$X56:$X10206,Planning!CG52,Export!$K56:$K10206,"Booked")</f>
        <v>0</v>
      </c>
      <c r="CH56" s="13">
        <f>SUMIFS(Export!$P56:$P10206,Export!$J56:$J10206,Planning!$A49,Export!$X56:$X10206,Planning!CH52,Export!$K56:$K10206,"Booked")</f>
        <v>0</v>
      </c>
      <c r="CI56" s="7">
        <f>SUMIFS(Export!$P56:$P10206,Export!$J56:$J10206,Planning!$A49,Export!$X56:$X10206,Planning!CI52,Export!$K56:$K10206,"Booked")</f>
        <v>0</v>
      </c>
      <c r="CJ56" s="7">
        <f>SUMIFS(Export!$P56:$P10206,Export!$J56:$J10206,Planning!$A49,Export!$X56:$X10206,Planning!CJ52,Export!$K56:$K10206,"Booked")</f>
        <v>0</v>
      </c>
      <c r="CK56" s="7">
        <f>SUMIFS(Export!$P56:$P10206,Export!$J56:$J10206,Planning!$A49,Export!$X56:$X10206,Planning!CK52,Export!$K56:$K10206,"Booked")</f>
        <v>0</v>
      </c>
      <c r="CL56" s="7">
        <f>SUMIFS(Export!$P56:$P10206,Export!$J56:$J10206,Planning!$A49,Export!$X56:$X10206,Planning!CL52,Export!$K56:$K10206,"Booked")</f>
        <v>0</v>
      </c>
      <c r="CM56" s="21">
        <f>SUMIFS(Export!$P56:$P10206,Export!$J56:$J10206,Planning!$A49,Export!$X56:$X10206,Planning!CM52,Export!$K56:$K10206,"Booked")</f>
        <v>0</v>
      </c>
      <c r="CN56" s="22">
        <f>SUMIFS(Export!$P56:$P10206,Export!$J56:$J10206,Planning!$A49,Export!$X56:$X10206,Planning!CN52,Export!$K56:$K10206,"Booked")</f>
        <v>0</v>
      </c>
      <c r="CO56" s="13">
        <f>SUMIFS(Export!$P56:$P10206,Export!$J56:$J10206,Planning!$A49,Export!$X56:$X10206,Planning!CO52,Export!$K56:$K10206,"Booked")</f>
        <v>0</v>
      </c>
      <c r="CP56" s="7">
        <f>SUMIFS(Export!$P56:$P10206,Export!$J56:$J10206,Planning!$A49,Export!$X56:$X10206,Planning!CP52,Export!$K56:$K10206,"Booked")</f>
        <v>0</v>
      </c>
      <c r="CQ56" s="7">
        <f>SUMIFS(Export!$P56:$P10206,Export!$J56:$J10206,Planning!$A49,Export!$X56:$X10206,Planning!CQ52,Export!$K56:$K10206,"Booked")</f>
        <v>0</v>
      </c>
      <c r="CR56" s="7">
        <f>SUMIFS(Export!$P56:$P10206,Export!$J56:$J10206,Planning!$A49,Export!$X56:$X10206,Planning!CR52,Export!$K56:$K10206,"Booked")</f>
        <v>0</v>
      </c>
      <c r="CS56" s="7">
        <f>SUMIFS(Export!$P56:$P10206,Export!$J56:$J10206,Planning!$A49,Export!$X56:$X10206,Planning!CS52,Export!$K56:$K10206,"Booked")</f>
        <v>0</v>
      </c>
      <c r="CT56" s="21">
        <f>SUMIFS(Export!$P56:$P10206,Export!$J56:$J10206,Planning!$A49,Export!$X56:$X10206,Planning!CT52,Export!$K56:$K10206,"Booked")</f>
        <v>0</v>
      </c>
      <c r="CU56" s="22">
        <f>SUMIFS(Export!$P56:$P10206,Export!$J56:$J10206,Planning!$A49,Export!$X56:$X10206,Planning!CU52,Export!$K56:$K10206,"Booked")</f>
        <v>0</v>
      </c>
      <c r="CV56" s="13">
        <f>SUMIFS(Export!$P56:$P10206,Export!$J56:$J10206,Planning!$A49,Export!$X56:$X10206,Planning!CV52,Export!$K56:$K10206,"Booked")</f>
        <v>0</v>
      </c>
      <c r="CW56" s="7">
        <f>SUMIFS(Export!$P56:$P10206,Export!$J56:$J10206,Planning!$A49,Export!$X56:$X10206,Planning!CW52,Export!$K56:$K10206,"Booked")</f>
        <v>0</v>
      </c>
      <c r="CX56" s="7">
        <f>SUMIFS(Export!$P56:$P10206,Export!$J56:$J10206,Planning!$A49,Export!$X56:$X10206,Planning!CX52,Export!$K56:$K10206,"Booked")</f>
        <v>0</v>
      </c>
      <c r="CY56" s="7">
        <f>SUMIFS(Export!$P56:$P10206,Export!$J56:$J10206,Planning!$A49,Export!$X56:$X10206,Planning!CY52,Export!$K56:$K10206,"Booked")</f>
        <v>0</v>
      </c>
      <c r="CZ56" s="7">
        <f>SUMIFS(Export!$P56:$P10206,Export!$J56:$J10206,Planning!$A49,Export!$X56:$X10206,Planning!CZ52,Export!$K56:$K10206,"Booked")</f>
        <v>0</v>
      </c>
      <c r="DA56" s="21">
        <f>SUMIFS(Export!$P56:$P10206,Export!$J56:$J10206,Planning!$A49,Export!$X56:$X10206,Planning!DA52,Export!$K56:$K10206,"Booked")</f>
        <v>0</v>
      </c>
      <c r="DB56" s="22">
        <f>SUMIFS(Export!$P56:$P10206,Export!$J56:$J10206,Planning!$A49,Export!$X56:$X10206,Planning!DB52,Export!$K56:$K10206,"Booked")</f>
        <v>0</v>
      </c>
      <c r="DC56" s="13">
        <f>SUMIFS(Export!$P56:$P10206,Export!$J56:$J10206,Planning!$A49,Export!$X56:$X10206,Planning!DC52,Export!$K56:$K10206,"Booked")</f>
        <v>0</v>
      </c>
      <c r="DD56" s="7">
        <f>SUMIFS(Export!$P56:$P10206,Export!$J56:$J10206,Planning!$A49,Export!$X56:$X10206,Planning!DD52,Export!$K56:$K10206,"Booked")</f>
        <v>0</v>
      </c>
      <c r="DE56" s="7">
        <f>SUMIFS(Export!$P56:$P10206,Export!$J56:$J10206,Planning!$A49,Export!$X56:$X10206,Planning!DE52,Export!$K56:$K10206,"Booked")</f>
        <v>0</v>
      </c>
      <c r="DF56" s="7">
        <f>SUMIFS(Export!$P56:$P10206,Export!$J56:$J10206,Planning!$A49,Export!$X56:$X10206,Planning!DF52,Export!$K56:$K10206,"Booked")</f>
        <v>0</v>
      </c>
      <c r="DG56" s="7">
        <f>SUMIFS(Export!$P56:$P10206,Export!$J56:$J10206,Planning!$A49,Export!$X56:$X10206,Planning!DG52,Export!$K56:$K10206,"Booked")</f>
        <v>0</v>
      </c>
      <c r="DH56" s="21">
        <f>SUMIFS(Export!$P56:$P10206,Export!$J56:$J10206,Planning!$A49,Export!$X56:$X10206,Planning!DH52,Export!$K56:$K10206,"Booked")</f>
        <v>0</v>
      </c>
      <c r="DI56" s="22">
        <f>SUMIFS(Export!$P56:$P10206,Export!$J56:$J10206,Planning!$A49,Export!$X56:$X10206,Planning!DI52,Export!$K56:$K10206,"Booked")</f>
        <v>0</v>
      </c>
      <c r="DJ56" s="13">
        <f>SUMIFS(Export!$P56:$P10206,Export!$J56:$J10206,Planning!$A49,Export!$X56:$X10206,Planning!DJ52,Export!$K56:$K10206,"Booked")</f>
        <v>0</v>
      </c>
      <c r="DK56" s="7">
        <f>SUMIFS(Export!$P56:$P10206,Export!$J56:$J10206,Planning!$A49,Export!$X56:$X10206,Planning!DK52,Export!$K56:$K10206,"Booked")</f>
        <v>0</v>
      </c>
      <c r="DL56" s="7">
        <f>SUMIFS(Export!$P56:$P10206,Export!$J56:$J10206,Planning!$A49,Export!$X56:$X10206,Planning!DL52,Export!$K56:$K10206,"Booked")</f>
        <v>0</v>
      </c>
      <c r="DM56" s="7">
        <f>SUMIFS(Export!$P56:$P10206,Export!$J56:$J10206,Planning!$A49,Export!$X56:$X10206,Planning!DM52,Export!$K56:$K10206,"Booked")</f>
        <v>0</v>
      </c>
      <c r="DN56" s="7">
        <f>SUMIFS(Export!$P56:$P10206,Export!$J56:$J10206,Planning!$A49,Export!$X56:$X10206,Planning!DN52,Export!$K56:$K10206,"Booked")</f>
        <v>0</v>
      </c>
      <c r="DO56" s="21">
        <f>SUMIFS(Export!$P56:$P10206,Export!$J56:$J10206,Planning!$A49,Export!$X56:$X10206,Planning!DO52,Export!$K56:$K10206,"Booked")</f>
        <v>0</v>
      </c>
      <c r="DP56" s="22">
        <f>SUMIFS(Export!$P56:$P10206,Export!$J56:$J10206,Planning!$A49,Export!$X56:$X10206,Planning!DP52,Export!$K56:$K10206,"Booked")</f>
        <v>0</v>
      </c>
      <c r="DQ56" s="13">
        <f>SUMIFS(Export!$P56:$P10206,Export!$J56:$J10206,Planning!$A49,Export!$X56:$X10206,Planning!DQ52,Export!$K56:$K10206,"Booked")</f>
        <v>0</v>
      </c>
      <c r="DR56" s="7">
        <f>SUMIFS(Export!$P56:$P10206,Export!$J56:$J10206,Planning!$A49,Export!$X56:$X10206,Planning!DR52,Export!$K56:$K10206,"Booked")</f>
        <v>0</v>
      </c>
      <c r="DS56" s="7">
        <f>SUMIFS(Export!$P56:$P10206,Export!$J56:$J10206,Planning!$A49,Export!$X56:$X10206,Planning!DS52,Export!$K56:$K10206,"Booked")</f>
        <v>0</v>
      </c>
      <c r="DT56" s="7">
        <f>SUMIFS(Export!$P56:$P10206,Export!$J56:$J10206,Planning!$A49,Export!$X56:$X10206,Planning!DT52,Export!$K56:$K10206,"Booked")</f>
        <v>0</v>
      </c>
      <c r="DU56" s="7">
        <f>SUMIFS(Export!$P56:$P10206,Export!$J56:$J10206,Planning!$A49,Export!$X56:$X10206,Planning!DU52,Export!$K56:$K10206,"Booked")</f>
        <v>0</v>
      </c>
      <c r="DV56" s="21">
        <f>SUMIFS(Export!$P56:$P10206,Export!$J56:$J10206,Planning!$A49,Export!$X56:$X10206,Planning!DV52,Export!$K56:$K10206,"Booked")</f>
        <v>0</v>
      </c>
      <c r="DW56" s="22">
        <f>SUMIFS(Export!$P56:$P10206,Export!$J56:$J10206,Planning!$A49,Export!$X56:$X10206,Planning!DW52,Export!$K56:$K10206,"Booked")</f>
        <v>0</v>
      </c>
    </row>
    <row r="57" spans="1:127" x14ac:dyDescent="0.25">
      <c r="A57" t="s">
        <v>146</v>
      </c>
      <c r="B57" s="12">
        <f>SUMIFS(Export!$P56:$P10206,Export!$J56:$J10206,Planning!$A49,Export!$X56:$X10206,"&lt;="&amp;Planning!B52,Export!$K56:$K10206,"Pending")</f>
        <v>0</v>
      </c>
      <c r="C57" s="6">
        <f>SUMIFS(Export!$P56:$P10206,Export!$J56:$J10206,Planning!$A49,Export!$X56:$X10206,Planning!C52,Export!$K56:$K10206,"Pending")</f>
        <v>0</v>
      </c>
      <c r="D57" s="6">
        <f>SUMIFS(Export!$P56:$P10206,Export!$J56:$J10206,Planning!$A49,Export!$X56:$X10206,Planning!D52,Export!$K56:$K10206,"Pending")</f>
        <v>0</v>
      </c>
      <c r="E57" s="6">
        <f>SUMIFS(Export!$P56:$P10206,Export!$J56:$J10206,Planning!$A49,Export!$X56:$X10206,Planning!E52,Export!$K56:$K10206,"Pending")</f>
        <v>0</v>
      </c>
      <c r="F57" s="6">
        <f>SUMIFS(Export!$P56:$P10206,Export!$J56:$J10206,Planning!$A49,Export!$X56:$X10206,Planning!F52,Export!$K56:$K10206,"Pending")</f>
        <v>0</v>
      </c>
      <c r="G57" s="6">
        <f>SUMIFS(Export!$P56:$P10206,Export!$J56:$J10206,Planning!$A49,Export!$X56:$X10206,Planning!G52,Export!$K56:$K10206,"Pending")</f>
        <v>0</v>
      </c>
      <c r="H57" s="9">
        <f>SUMIFS(Export!$P56:$P10206,Export!$J56:$J10206,Planning!$A49,Export!$X56:$X10206,Planning!H52,Export!$K56:$K10206,"Pending")</f>
        <v>0</v>
      </c>
      <c r="I57" s="12">
        <f>SUMIFS(Export!$P56:$P10206,Export!$J56:$J10206,Planning!$A49,Export!$X56:$X10206,Planning!I52,Export!$K56:$K10206,"Pending")</f>
        <v>0</v>
      </c>
      <c r="J57" s="6">
        <f>SUMIFS(Export!$P56:$P10206,Export!$J56:$J10206,Planning!$A49,Export!$X56:$X10206,Planning!J52,Export!$K56:$K10206,"Pending")</f>
        <v>0</v>
      </c>
      <c r="K57" s="6">
        <f>SUMIFS(Export!$P56:$P10206,Export!$J56:$J10206,Planning!$A49,Export!$X56:$X10206,Planning!K52,Export!$K56:$K10206,"Pending")</f>
        <v>0</v>
      </c>
      <c r="L57" s="6">
        <f>SUMIFS(Export!$P56:$P10206,Export!$J56:$J10206,Planning!$A49,Export!$X56:$X10206,Planning!L52,Export!$K56:$K10206,"Pending")</f>
        <v>0</v>
      </c>
      <c r="M57" s="6">
        <f>SUMIFS(Export!$P56:$P10206,Export!$J56:$J10206,Planning!$A49,Export!$X56:$X10206,Planning!M52,Export!$K56:$K10206,"Pending")</f>
        <v>0</v>
      </c>
      <c r="N57" s="6">
        <f>SUMIFS(Export!$P56:$P10206,Export!$J56:$J10206,Planning!$A49,Export!$X56:$X10206,Planning!N52,Export!$K56:$K10206,"Pending")</f>
        <v>0</v>
      </c>
      <c r="O57" s="9">
        <f>SUMIFS(Export!$P56:$P10206,Export!$J56:$J10206,Planning!$A49,Export!$X56:$X10206,Planning!O52,Export!$K56:$K10206,"Pending")</f>
        <v>0</v>
      </c>
      <c r="P57" s="12">
        <f>SUMIFS(Export!$P56:$P10206,Export!$J56:$J10206,Planning!$A49,Export!$X56:$X10206,Planning!P52,Export!$K56:$K10206,"Pending")</f>
        <v>0</v>
      </c>
      <c r="Q57" s="6">
        <f>SUMIFS(Export!$P56:$P10206,Export!$J56:$J10206,Planning!$A49,Export!$X56:$X10206,Planning!Q52,Export!$K56:$K10206,"Pending")</f>
        <v>0</v>
      </c>
      <c r="R57" s="6">
        <f>SUMIFS(Export!$P56:$P10206,Export!$J56:$J10206,Planning!$A49,Export!$X56:$X10206,Planning!R52,Export!$K56:$K10206,"Pending")</f>
        <v>0</v>
      </c>
      <c r="S57" s="6">
        <f>SUMIFS(Export!$P56:$P10206,Export!$J56:$J10206,Planning!$A49,Export!$X56:$X10206,Planning!S52,Export!$K56:$K10206,"Pending")</f>
        <v>0</v>
      </c>
      <c r="T57" s="6">
        <f>SUMIFS(Export!$P56:$P10206,Export!$J56:$J10206,Planning!$A49,Export!$X56:$X10206,Planning!T52,Export!$K56:$K10206,"Pending")</f>
        <v>0</v>
      </c>
      <c r="U57" s="6">
        <f>SUMIFS(Export!$P56:$P10206,Export!$J56:$J10206,Planning!$A49,Export!$X56:$X10206,Planning!U52,Export!$K56:$K10206,"Pending")</f>
        <v>0</v>
      </c>
      <c r="V57" s="9">
        <f>SUMIFS(Export!$P56:$P10206,Export!$J56:$J10206,Planning!$A49,Export!$X56:$X10206,Planning!V52,Export!$K56:$K10206,"Pending")</f>
        <v>0</v>
      </c>
      <c r="W57" s="12">
        <f>SUMIFS(Export!$P56:$P10206,Export!$J56:$J10206,Planning!$A49,Export!$X56:$X10206,Planning!W52,Export!$K56:$K10206,"Pending")</f>
        <v>0</v>
      </c>
      <c r="X57" s="6">
        <f>SUMIFS(Export!$P56:$P10206,Export!$J56:$J10206,Planning!$A49,Export!$X56:$X10206,Planning!X52,Export!$K56:$K10206,"Pending")</f>
        <v>0</v>
      </c>
      <c r="Y57" s="6">
        <f>SUMIFS(Export!$P56:$P10206,Export!$J56:$J10206,Planning!$A49,Export!$X56:$X10206,Planning!Y52,Export!$K56:$K10206,"Pending")</f>
        <v>0</v>
      </c>
      <c r="Z57" s="6">
        <f>SUMIFS(Export!$P56:$P10206,Export!$J56:$J10206,Planning!$A49,Export!$X56:$X10206,Planning!Z52,Export!$K56:$K10206,"Pending")</f>
        <v>0</v>
      </c>
      <c r="AA57" s="6">
        <f>SUMIFS(Export!$P56:$P10206,Export!$J56:$J10206,Planning!$A49,Export!$X56:$X10206,Planning!AA52,Export!$K56:$K10206,"Pending")</f>
        <v>0</v>
      </c>
      <c r="AB57" s="6">
        <f>SUMIFS(Export!$P56:$P10206,Export!$J56:$J10206,Planning!$A49,Export!$X56:$X10206,Planning!AB52,Export!$K56:$K10206,"Pending")</f>
        <v>0</v>
      </c>
      <c r="AC57" s="9">
        <f>SUMIFS(Export!$P56:$P10206,Export!$J56:$J10206,Planning!$A49,Export!$X56:$X10206,Planning!AC52,Export!$K56:$K10206,"Pending")</f>
        <v>0</v>
      </c>
      <c r="AD57" s="12">
        <f>SUMIFS(Export!$P56:$P10206,Export!$J56:$J10206,Planning!$A49,Export!$X56:$X10206,Planning!AD52,Export!$K56:$K10206,"Pending")</f>
        <v>0</v>
      </c>
      <c r="AE57" s="6">
        <f>SUMIFS(Export!$P56:$P10206,Export!$J56:$J10206,Planning!$A49,Export!$X56:$X10206,Planning!AE52,Export!$K56:$K10206,"Pending")</f>
        <v>0</v>
      </c>
      <c r="AF57" s="6">
        <f>SUMIFS(Export!$P56:$P10206,Export!$J56:$J10206,Planning!$A49,Export!$X56:$X10206,Planning!AF52,Export!$K56:$K10206,"Pending")</f>
        <v>0</v>
      </c>
      <c r="AG57" s="6">
        <f>SUMIFS(Export!$P56:$P10206,Export!$J56:$J10206,Planning!$A49,Export!$X56:$X10206,Planning!AG52,Export!$K56:$K10206,"Pending")</f>
        <v>0</v>
      </c>
      <c r="AH57" s="6">
        <f>SUMIFS(Export!$P56:$P10206,Export!$J56:$J10206,Planning!$A49,Export!$X56:$X10206,Planning!AH52,Export!$K56:$K10206,"Pending")</f>
        <v>0</v>
      </c>
      <c r="AI57" s="6">
        <f>SUMIFS(Export!$P56:$P10206,Export!$J56:$J10206,Planning!$A49,Export!$X56:$X10206,Planning!AI52,Export!$K56:$K10206,"Pending")</f>
        <v>0</v>
      </c>
      <c r="AJ57" s="9">
        <f>SUMIFS(Export!$P56:$P10206,Export!$J56:$J10206,Planning!$A49,Export!$X56:$X10206,Planning!AJ52,Export!$K56:$K10206,"Pending")</f>
        <v>0</v>
      </c>
      <c r="AK57" s="12">
        <f>SUMIFS(Export!$P56:$P10206,Export!$J56:$J10206,Planning!$A49,Export!$X56:$X10206,Planning!AK52,Export!$K56:$K10206,"Pending")</f>
        <v>0</v>
      </c>
      <c r="AL57" s="6">
        <f>SUMIFS(Export!$P56:$P10206,Export!$J56:$J10206,Planning!$A49,Export!$X56:$X10206,Planning!AL52,Export!$K56:$K10206,"Pending")</f>
        <v>0</v>
      </c>
      <c r="AM57" s="6">
        <f>SUMIFS(Export!$P56:$P10206,Export!$J56:$J10206,Planning!$A49,Export!$X56:$X10206,Planning!AM52,Export!$K56:$K10206,"Pending")</f>
        <v>0</v>
      </c>
      <c r="AN57" s="6">
        <f>SUMIFS(Export!$P56:$P10206,Export!$J56:$J10206,Planning!$A49,Export!$X56:$X10206,Planning!AN52,Export!$K56:$K10206,"Pending")</f>
        <v>0</v>
      </c>
      <c r="AO57" s="6">
        <f>SUMIFS(Export!$P56:$P10206,Export!$J56:$J10206,Planning!$A49,Export!$X56:$X10206,Planning!AO52,Export!$K56:$K10206,"Pending")</f>
        <v>0</v>
      </c>
      <c r="AP57" s="6">
        <f>SUMIFS(Export!$P56:$P10206,Export!$J56:$J10206,Planning!$A49,Export!$X56:$X10206,Planning!AP52,Export!$K56:$K10206,"Pending")</f>
        <v>0</v>
      </c>
      <c r="AQ57" s="9">
        <f>SUMIFS(Export!$P56:$P10206,Export!$J56:$J10206,Planning!$A49,Export!$X56:$X10206,Planning!AQ52,Export!$K56:$K10206,"Pending")</f>
        <v>0</v>
      </c>
      <c r="AR57" s="12">
        <f>SUMIFS(Export!$P56:$P10206,Export!$J56:$J10206,Planning!$A49,Export!$X56:$X10206,Planning!AR52,Export!$K56:$K10206,"Pending")</f>
        <v>0</v>
      </c>
      <c r="AS57" s="6">
        <f>SUMIFS(Export!$P56:$P10206,Export!$J56:$J10206,Planning!$A49,Export!$X56:$X10206,Planning!AS52,Export!$K56:$K10206,"Pending")</f>
        <v>0</v>
      </c>
      <c r="AT57" s="6">
        <f>SUMIFS(Export!$P56:$P10206,Export!$J56:$J10206,Planning!$A49,Export!$X56:$X10206,Planning!AT52,Export!$K56:$K10206,"Pending")</f>
        <v>0</v>
      </c>
      <c r="AU57" s="6">
        <f>SUMIFS(Export!$P56:$P10206,Export!$J56:$J10206,Planning!$A49,Export!$X56:$X10206,Planning!AU52,Export!$K56:$K10206,"Pending")</f>
        <v>0</v>
      </c>
      <c r="AV57" s="6">
        <f>SUMIFS(Export!$P56:$P10206,Export!$J56:$J10206,Planning!$A49,Export!$X56:$X10206,Planning!AV52,Export!$K56:$K10206,"Pending")</f>
        <v>0</v>
      </c>
      <c r="AW57" s="6">
        <f>SUMIFS(Export!$P56:$P10206,Export!$J56:$J10206,Planning!$A49,Export!$X56:$X10206,Planning!AW52,Export!$K56:$K10206,"Pending")</f>
        <v>0</v>
      </c>
      <c r="AX57" s="9">
        <f>SUMIFS(Export!$P56:$P10206,Export!$J56:$J10206,Planning!$A49,Export!$X56:$X10206,Planning!AX52,Export!$K56:$K10206,"Pending")</f>
        <v>0</v>
      </c>
      <c r="AY57" s="12">
        <f>SUMIFS(Export!$P56:$P10206,Export!$J56:$J10206,Planning!$A49,Export!$X56:$X10206,Planning!AY52,Export!$K56:$K10206,"Pending")</f>
        <v>0</v>
      </c>
      <c r="AZ57" s="6">
        <f>SUMIFS(Export!$P56:$P10206,Export!$J56:$J10206,Planning!$A49,Export!$X56:$X10206,Planning!AZ52,Export!$K56:$K10206,"Pending")</f>
        <v>0</v>
      </c>
      <c r="BA57" s="6">
        <f>SUMIFS(Export!$P56:$P10206,Export!$J56:$J10206,Planning!$A49,Export!$X56:$X10206,Planning!BA52,Export!$K56:$K10206,"Pending")</f>
        <v>0</v>
      </c>
      <c r="BB57" s="6">
        <f>SUMIFS(Export!$P56:$P10206,Export!$J56:$J10206,Planning!$A49,Export!$X56:$X10206,Planning!BB52,Export!$K56:$K10206,"Pending")</f>
        <v>0</v>
      </c>
      <c r="BC57" s="6">
        <f>SUMIFS(Export!$P56:$P10206,Export!$J56:$J10206,Planning!$A49,Export!$X56:$X10206,Planning!BC52,Export!$K56:$K10206,"Pending")</f>
        <v>0</v>
      </c>
      <c r="BD57" s="6">
        <f>SUMIFS(Export!$P56:$P10206,Export!$J56:$J10206,Planning!$A49,Export!$X56:$X10206,Planning!BD52,Export!$K56:$K10206,"Pending")</f>
        <v>0</v>
      </c>
      <c r="BE57" s="9">
        <f>SUMIFS(Export!$P56:$P10206,Export!$J56:$J10206,Planning!$A49,Export!$X56:$X10206,Planning!BE52,Export!$K56:$K10206,"Pending")</f>
        <v>0</v>
      </c>
      <c r="BF57" s="12">
        <f>SUMIFS(Export!$P56:$P10206,Export!$J56:$J10206,Planning!$A49,Export!$X56:$X10206,Planning!BF52,Export!$K56:$K10206,"Pending")</f>
        <v>0</v>
      </c>
      <c r="BG57" s="6">
        <f>SUMIFS(Export!$P56:$P10206,Export!$J56:$J10206,Planning!$A49,Export!$X56:$X10206,Planning!BG52,Export!$K56:$K10206,"Pending")</f>
        <v>0</v>
      </c>
      <c r="BH57" s="6">
        <f>SUMIFS(Export!$P56:$P10206,Export!$J56:$J10206,Planning!$A49,Export!$X56:$X10206,Planning!BH52,Export!$K56:$K10206,"Pending")</f>
        <v>0</v>
      </c>
      <c r="BI57" s="6">
        <f>SUMIFS(Export!$P56:$P10206,Export!$J56:$J10206,Planning!$A49,Export!$X56:$X10206,Planning!BI52,Export!$K56:$K10206,"Pending")</f>
        <v>0</v>
      </c>
      <c r="BJ57" s="6">
        <f>SUMIFS(Export!$P56:$P10206,Export!$J56:$J10206,Planning!$A49,Export!$X56:$X10206,Planning!BJ52,Export!$K56:$K10206,"Pending")</f>
        <v>0</v>
      </c>
      <c r="BK57" s="6">
        <f>SUMIFS(Export!$P56:$P10206,Export!$J56:$J10206,Planning!$A49,Export!$X56:$X10206,Planning!BK52,Export!$K56:$K10206,"Pending")</f>
        <v>0</v>
      </c>
      <c r="BL57" s="9">
        <f>SUMIFS(Export!$P56:$P10206,Export!$J56:$J10206,Planning!$A49,Export!$X56:$X10206,Planning!BL52,Export!$K56:$K10206,"Pending")</f>
        <v>0</v>
      </c>
      <c r="BM57" s="12">
        <f>SUMIFS(Export!$P56:$P10206,Export!$J56:$J10206,Planning!$A49,Export!$X56:$X10206,Planning!BM52,Export!$K56:$K10206,"Pending")</f>
        <v>0</v>
      </c>
      <c r="BN57" s="6">
        <f>SUMIFS(Export!$P56:$P10206,Export!$J56:$J10206,Planning!$A49,Export!$X56:$X10206,Planning!BN52,Export!$K56:$K10206,"Pending")</f>
        <v>0</v>
      </c>
      <c r="BO57" s="6">
        <f>SUMIFS(Export!$P56:$P10206,Export!$J56:$J10206,Planning!$A49,Export!$X56:$X10206,Planning!BO52,Export!$K56:$K10206,"Pending")</f>
        <v>0</v>
      </c>
      <c r="BP57" s="6">
        <f>SUMIFS(Export!$P56:$P10206,Export!$J56:$J10206,Planning!$A49,Export!$X56:$X10206,Planning!BP52,Export!$K56:$K10206,"Pending")</f>
        <v>0</v>
      </c>
      <c r="BQ57" s="6">
        <f>SUMIFS(Export!$P56:$P10206,Export!$J56:$J10206,Planning!$A49,Export!$X56:$X10206,Planning!BQ52,Export!$K56:$K10206,"Pending")</f>
        <v>0</v>
      </c>
      <c r="BR57" s="6">
        <f>SUMIFS(Export!$P56:$P10206,Export!$J56:$J10206,Planning!$A49,Export!$X56:$X10206,Planning!BR52,Export!$K56:$K10206,"Pending")</f>
        <v>0</v>
      </c>
      <c r="BS57" s="9">
        <f>SUMIFS(Export!$P56:$P10206,Export!$J56:$J10206,Planning!$A49,Export!$X56:$X10206,Planning!BS52,Export!$K56:$K10206,"Pending")</f>
        <v>0</v>
      </c>
      <c r="BT57" s="12">
        <f>SUMIFS(Export!$P56:$P10206,Export!$J56:$J10206,Planning!$A49,Export!$X56:$X10206,Planning!BT52,Export!$K56:$K10206,"Pending")</f>
        <v>0</v>
      </c>
      <c r="BU57" s="6">
        <f>SUMIFS(Export!$P56:$P10206,Export!$J56:$J10206,Planning!$A49,Export!$X56:$X10206,Planning!BU52,Export!$K56:$K10206,"Pending")</f>
        <v>0</v>
      </c>
      <c r="BV57" s="6">
        <f>SUMIFS(Export!$P56:$P10206,Export!$J56:$J10206,Planning!$A49,Export!$X56:$X10206,Planning!BV52,Export!$K56:$K10206,"Pending")</f>
        <v>0</v>
      </c>
      <c r="BW57" s="6">
        <f>SUMIFS(Export!$P56:$P10206,Export!$J56:$J10206,Planning!$A49,Export!$X56:$X10206,Planning!BW52,Export!$K56:$K10206,"Pending")</f>
        <v>0</v>
      </c>
      <c r="BX57" s="6">
        <f>SUMIFS(Export!$P56:$P10206,Export!$J56:$J10206,Planning!$A49,Export!$X56:$X10206,Planning!BX52,Export!$K56:$K10206,"Pending")</f>
        <v>0</v>
      </c>
      <c r="BY57" s="6">
        <f>SUMIFS(Export!$P56:$P10206,Export!$J56:$J10206,Planning!$A49,Export!$X56:$X10206,Planning!BY52,Export!$K56:$K10206,"Pending")</f>
        <v>0</v>
      </c>
      <c r="BZ57" s="9">
        <f>SUMIFS(Export!$P56:$P10206,Export!$J56:$J10206,Planning!$A49,Export!$X56:$X10206,Planning!BZ52,Export!$K56:$K10206,"Pending")</f>
        <v>0</v>
      </c>
      <c r="CA57" s="12">
        <f>SUMIFS(Export!$P56:$P10206,Export!$J56:$J10206,Planning!$A49,Export!$X56:$X10206,Planning!CA52,Export!$K56:$K10206,"Pending")</f>
        <v>0</v>
      </c>
      <c r="CB57" s="6">
        <f>SUMIFS(Export!$P56:$P10206,Export!$J56:$J10206,Planning!$A49,Export!$X56:$X10206,Planning!CB52,Export!$K56:$K10206,"Pending")</f>
        <v>0</v>
      </c>
      <c r="CC57" s="6">
        <f>SUMIFS(Export!$P56:$P10206,Export!$J56:$J10206,Planning!$A49,Export!$X56:$X10206,Planning!CC52,Export!$K56:$K10206,"Pending")</f>
        <v>0</v>
      </c>
      <c r="CD57" s="6">
        <f>SUMIFS(Export!$P56:$P10206,Export!$J56:$J10206,Planning!$A49,Export!$X56:$X10206,Planning!CD52,Export!$K56:$K10206,"Pending")</f>
        <v>0</v>
      </c>
      <c r="CE57" s="6">
        <f>SUMIFS(Export!$P56:$P10206,Export!$J56:$J10206,Planning!$A49,Export!$X56:$X10206,Planning!CE52,Export!$K56:$K10206,"Pending")</f>
        <v>0</v>
      </c>
      <c r="CF57" s="6">
        <f>SUMIFS(Export!$P56:$P10206,Export!$J56:$J10206,Planning!$A49,Export!$X56:$X10206,Planning!CF52,Export!$K56:$K10206,"Pending")</f>
        <v>0</v>
      </c>
      <c r="CG57" s="9">
        <f>SUMIFS(Export!$P56:$P10206,Export!$J56:$J10206,Planning!$A49,Export!$X56:$X10206,Planning!CG52,Export!$K56:$K10206,"Pending")</f>
        <v>0</v>
      </c>
      <c r="CH57" s="12">
        <f>SUMIFS(Export!$P56:$P10206,Export!$J56:$J10206,Planning!$A49,Export!$X56:$X10206,Planning!CH52,Export!$K56:$K10206,"Pending")</f>
        <v>0</v>
      </c>
      <c r="CI57" s="6">
        <f>SUMIFS(Export!$P56:$P10206,Export!$J56:$J10206,Planning!$A49,Export!$X56:$X10206,Planning!CI52,Export!$K56:$K10206,"Pending")</f>
        <v>0</v>
      </c>
      <c r="CJ57" s="6">
        <f>SUMIFS(Export!$P56:$P10206,Export!$J56:$J10206,Planning!$A49,Export!$X56:$X10206,Planning!CJ52,Export!$K56:$K10206,"Pending")</f>
        <v>0</v>
      </c>
      <c r="CK57" s="6">
        <f>SUMIFS(Export!$P56:$P10206,Export!$J56:$J10206,Planning!$A49,Export!$X56:$X10206,Planning!CK52,Export!$K56:$K10206,"Pending")</f>
        <v>0</v>
      </c>
      <c r="CL57" s="6">
        <f>SUMIFS(Export!$P56:$P10206,Export!$J56:$J10206,Planning!$A49,Export!$X56:$X10206,Planning!CL52,Export!$K56:$K10206,"Pending")</f>
        <v>0</v>
      </c>
      <c r="CM57" s="6">
        <f>SUMIFS(Export!$P56:$P10206,Export!$J56:$J10206,Planning!$A49,Export!$X56:$X10206,Planning!CM52,Export!$K56:$K10206,"Pending")</f>
        <v>0</v>
      </c>
      <c r="CN57" s="9">
        <f>SUMIFS(Export!$P56:$P10206,Export!$J56:$J10206,Planning!$A49,Export!$X56:$X10206,Planning!CN52,Export!$K56:$K10206,"Pending")</f>
        <v>0</v>
      </c>
      <c r="CO57" s="12">
        <f>SUMIFS(Export!$P56:$P10206,Export!$J56:$J10206,Planning!$A49,Export!$X56:$X10206,Planning!CO52,Export!$K56:$K10206,"Pending")</f>
        <v>0</v>
      </c>
      <c r="CP57" s="6">
        <f>SUMIFS(Export!$P56:$P10206,Export!$J56:$J10206,Planning!$A49,Export!$X56:$X10206,Planning!CP52,Export!$K56:$K10206,"Pending")</f>
        <v>0</v>
      </c>
      <c r="CQ57" s="6">
        <f>SUMIFS(Export!$P56:$P10206,Export!$J56:$J10206,Planning!$A49,Export!$X56:$X10206,Planning!CQ52,Export!$K56:$K10206,"Pending")</f>
        <v>0</v>
      </c>
      <c r="CR57" s="6">
        <f>SUMIFS(Export!$P56:$P10206,Export!$J56:$J10206,Planning!$A49,Export!$X56:$X10206,Planning!CR52,Export!$K56:$K10206,"Pending")</f>
        <v>0</v>
      </c>
      <c r="CS57" s="6">
        <f>SUMIFS(Export!$P56:$P10206,Export!$J56:$J10206,Planning!$A49,Export!$X56:$X10206,Planning!CS52,Export!$K56:$K10206,"Pending")</f>
        <v>0</v>
      </c>
      <c r="CT57" s="6">
        <f>SUMIFS(Export!$P56:$P10206,Export!$J56:$J10206,Planning!$A49,Export!$X56:$X10206,Planning!CT52,Export!$K56:$K10206,"Pending")</f>
        <v>0</v>
      </c>
      <c r="CU57" s="9">
        <f>SUMIFS(Export!$P56:$P10206,Export!$J56:$J10206,Planning!$A49,Export!$X56:$X10206,Planning!CU52,Export!$K56:$K10206,"Pending")</f>
        <v>0</v>
      </c>
      <c r="CV57" s="12">
        <f>SUMIFS(Export!$P56:$P10206,Export!$J56:$J10206,Planning!$A49,Export!$X56:$X10206,Planning!CV52,Export!$K56:$K10206,"Pending")</f>
        <v>0</v>
      </c>
      <c r="CW57" s="6">
        <f>SUMIFS(Export!$P56:$P10206,Export!$J56:$J10206,Planning!$A49,Export!$X56:$X10206,Planning!CW52,Export!$K56:$K10206,"Pending")</f>
        <v>0</v>
      </c>
      <c r="CX57" s="6">
        <f>SUMIFS(Export!$P56:$P10206,Export!$J56:$J10206,Planning!$A49,Export!$X56:$X10206,Planning!CX52,Export!$K56:$K10206,"Pending")</f>
        <v>0</v>
      </c>
      <c r="CY57" s="6">
        <f>SUMIFS(Export!$P56:$P10206,Export!$J56:$J10206,Planning!$A49,Export!$X56:$X10206,Planning!CY52,Export!$K56:$K10206,"Pending")</f>
        <v>0</v>
      </c>
      <c r="CZ57" s="6">
        <f>SUMIFS(Export!$P56:$P10206,Export!$J56:$J10206,Planning!$A49,Export!$X56:$X10206,Planning!CZ52,Export!$K56:$K10206,"Pending")</f>
        <v>0</v>
      </c>
      <c r="DA57" s="6">
        <f>SUMIFS(Export!$P56:$P10206,Export!$J56:$J10206,Planning!$A49,Export!$X56:$X10206,Planning!DA52,Export!$K56:$K10206,"Pending")</f>
        <v>0</v>
      </c>
      <c r="DB57" s="9">
        <f>SUMIFS(Export!$P56:$P10206,Export!$J56:$J10206,Planning!$A49,Export!$X56:$X10206,Planning!DB52,Export!$K56:$K10206,"Pending")</f>
        <v>0</v>
      </c>
      <c r="DC57" s="12">
        <f>SUMIFS(Export!$P56:$P10206,Export!$J56:$J10206,Planning!$A49,Export!$X56:$X10206,Planning!DC52,Export!$K56:$K10206,"Pending")</f>
        <v>0</v>
      </c>
      <c r="DD57" s="6">
        <f>SUMIFS(Export!$P56:$P10206,Export!$J56:$J10206,Planning!$A49,Export!$X56:$X10206,Planning!DD52,Export!$K56:$K10206,"Pending")</f>
        <v>0</v>
      </c>
      <c r="DE57" s="6">
        <f>SUMIFS(Export!$P56:$P10206,Export!$J56:$J10206,Planning!$A49,Export!$X56:$X10206,Planning!DE52,Export!$K56:$K10206,"Pending")</f>
        <v>0</v>
      </c>
      <c r="DF57" s="6">
        <f>SUMIFS(Export!$P56:$P10206,Export!$J56:$J10206,Planning!$A49,Export!$X56:$X10206,Planning!DF52,Export!$K56:$K10206,"Pending")</f>
        <v>0</v>
      </c>
      <c r="DG57" s="6">
        <f>SUMIFS(Export!$P56:$P10206,Export!$J56:$J10206,Planning!$A49,Export!$X56:$X10206,Planning!DG52,Export!$K56:$K10206,"Pending")</f>
        <v>0</v>
      </c>
      <c r="DH57" s="6">
        <f>SUMIFS(Export!$P56:$P10206,Export!$J56:$J10206,Planning!$A49,Export!$X56:$X10206,Planning!DH52,Export!$K56:$K10206,"Pending")</f>
        <v>0</v>
      </c>
      <c r="DI57" s="9">
        <f>SUMIFS(Export!$P56:$P10206,Export!$J56:$J10206,Planning!$A49,Export!$X56:$X10206,Planning!DI52,Export!$K56:$K10206,"Pending")</f>
        <v>0</v>
      </c>
      <c r="DJ57" s="12">
        <f>SUMIFS(Export!$P56:$P10206,Export!$J56:$J10206,Planning!$A49,Export!$X56:$X10206,Planning!DJ52,Export!$K56:$K10206,"Pending")</f>
        <v>0</v>
      </c>
      <c r="DK57" s="6">
        <f>SUMIFS(Export!$P56:$P10206,Export!$J56:$J10206,Planning!$A49,Export!$X56:$X10206,Planning!DK52,Export!$K56:$K10206,"Pending")</f>
        <v>0</v>
      </c>
      <c r="DL57" s="6">
        <f>SUMIFS(Export!$P56:$P10206,Export!$J56:$J10206,Planning!$A49,Export!$X56:$X10206,Planning!DL52,Export!$K56:$K10206,"Pending")</f>
        <v>0</v>
      </c>
      <c r="DM57" s="6">
        <f>SUMIFS(Export!$P56:$P10206,Export!$J56:$J10206,Planning!$A49,Export!$X56:$X10206,Planning!DM52,Export!$K56:$K10206,"Pending")</f>
        <v>0</v>
      </c>
      <c r="DN57" s="6">
        <f>SUMIFS(Export!$P56:$P10206,Export!$J56:$J10206,Planning!$A49,Export!$X56:$X10206,Planning!DN52,Export!$K56:$K10206,"Pending")</f>
        <v>0</v>
      </c>
      <c r="DO57" s="6">
        <f>SUMIFS(Export!$P56:$P10206,Export!$J56:$J10206,Planning!$A49,Export!$X56:$X10206,Planning!DO52,Export!$K56:$K10206,"Pending")</f>
        <v>0</v>
      </c>
      <c r="DP57" s="9">
        <f>SUMIFS(Export!$P56:$P10206,Export!$J56:$J10206,Planning!$A49,Export!$X56:$X10206,Planning!DP52,Export!$K56:$K10206,"Pending")</f>
        <v>0</v>
      </c>
      <c r="DQ57" s="12">
        <f>SUMIFS(Export!$P56:$P10206,Export!$J56:$J10206,Planning!$A49,Export!$X56:$X10206,Planning!DQ52,Export!$K56:$K10206,"Pending")</f>
        <v>0</v>
      </c>
      <c r="DR57" s="6">
        <f>SUMIFS(Export!$P56:$P10206,Export!$J56:$J10206,Planning!$A49,Export!$X56:$X10206,Planning!DR52,Export!$K56:$K10206,"Pending")</f>
        <v>0</v>
      </c>
      <c r="DS57" s="6">
        <f>SUMIFS(Export!$P56:$P10206,Export!$J56:$J10206,Planning!$A49,Export!$X56:$X10206,Planning!DS52,Export!$K56:$K10206,"Pending")</f>
        <v>0</v>
      </c>
      <c r="DT57" s="6">
        <f>SUMIFS(Export!$P56:$P10206,Export!$J56:$J10206,Planning!$A49,Export!$X56:$X10206,Planning!DT52,Export!$K56:$K10206,"Pending")</f>
        <v>0</v>
      </c>
      <c r="DU57" s="6">
        <f>SUMIFS(Export!$P56:$P10206,Export!$J56:$J10206,Planning!$A49,Export!$X56:$X10206,Planning!DU52,Export!$K56:$K10206,"Pending")</f>
        <v>0</v>
      </c>
      <c r="DV57" s="6">
        <f>SUMIFS(Export!$P56:$P10206,Export!$J56:$J10206,Planning!$A49,Export!$X56:$X10206,Planning!DV52,Export!$K56:$K10206,"Pending")</f>
        <v>0</v>
      </c>
      <c r="DW57" s="9">
        <f>SUMIFS(Export!$P56:$P10206,Export!$J56:$J10206,Planning!$A49,Export!$X56:$X10206,Planning!DW52,Export!$K56:$K10206,"Pending")</f>
        <v>0</v>
      </c>
    </row>
    <row r="58" spans="1:127" x14ac:dyDescent="0.25">
      <c r="A58" t="s">
        <v>138</v>
      </c>
      <c r="B58" s="39">
        <v>0</v>
      </c>
      <c r="C58" s="27">
        <v>0</v>
      </c>
      <c r="D58" s="27">
        <v>0</v>
      </c>
      <c r="E58" s="27">
        <v>0</v>
      </c>
      <c r="F58" s="27">
        <v>0</v>
      </c>
      <c r="G58" s="7">
        <f t="shared" ref="G58:O58" si="392">G53-G56-G57</f>
        <v>0</v>
      </c>
      <c r="H58" s="10">
        <f t="shared" si="392"/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7">
        <f t="shared" si="392"/>
        <v>0</v>
      </c>
      <c r="O58" s="10">
        <f t="shared" si="392"/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7">
        <f t="shared" ref="U58:AC58" si="393">U53-U56-U57</f>
        <v>0</v>
      </c>
      <c r="V58" s="10">
        <f t="shared" si="393"/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7">
        <f t="shared" si="393"/>
        <v>0</v>
      </c>
      <c r="AC58" s="10">
        <f t="shared" si="393"/>
        <v>0</v>
      </c>
      <c r="AD58" s="27">
        <v>0</v>
      </c>
      <c r="AE58" s="27">
        <v>0</v>
      </c>
      <c r="AF58" s="27">
        <v>0</v>
      </c>
      <c r="AG58" s="27">
        <v>0</v>
      </c>
      <c r="AH58" s="7">
        <f t="shared" ref="AH58:BM58" si="394">AH53-AH56-AH57</f>
        <v>20</v>
      </c>
      <c r="AI58" s="7">
        <f t="shared" si="394"/>
        <v>0</v>
      </c>
      <c r="AJ58" s="10">
        <f t="shared" si="394"/>
        <v>0</v>
      </c>
      <c r="AK58" s="13">
        <f t="shared" si="394"/>
        <v>15</v>
      </c>
      <c r="AL58" s="7">
        <f t="shared" si="394"/>
        <v>15</v>
      </c>
      <c r="AM58" s="7">
        <f t="shared" si="394"/>
        <v>15</v>
      </c>
      <c r="AN58" s="7">
        <f t="shared" si="394"/>
        <v>15</v>
      </c>
      <c r="AO58" s="7">
        <f t="shared" si="394"/>
        <v>15</v>
      </c>
      <c r="AP58" s="7">
        <f t="shared" si="394"/>
        <v>0</v>
      </c>
      <c r="AQ58" s="10">
        <f t="shared" si="394"/>
        <v>0</v>
      </c>
      <c r="AR58" s="13">
        <f t="shared" si="394"/>
        <v>15</v>
      </c>
      <c r="AS58" s="7">
        <f t="shared" si="394"/>
        <v>15</v>
      </c>
      <c r="AT58" s="7">
        <f t="shared" si="394"/>
        <v>15</v>
      </c>
      <c r="AU58" s="7">
        <f t="shared" si="394"/>
        <v>15</v>
      </c>
      <c r="AV58" s="7">
        <f t="shared" si="394"/>
        <v>15</v>
      </c>
      <c r="AW58" s="7">
        <f t="shared" si="394"/>
        <v>0</v>
      </c>
      <c r="AX58" s="10">
        <f t="shared" si="394"/>
        <v>0</v>
      </c>
      <c r="AY58" s="13">
        <f t="shared" si="394"/>
        <v>15</v>
      </c>
      <c r="AZ58" s="7">
        <f t="shared" si="394"/>
        <v>15</v>
      </c>
      <c r="BA58" s="7">
        <f t="shared" si="394"/>
        <v>15</v>
      </c>
      <c r="BB58" s="7">
        <f t="shared" si="394"/>
        <v>15</v>
      </c>
      <c r="BC58" s="7">
        <f t="shared" si="394"/>
        <v>15</v>
      </c>
      <c r="BD58" s="7">
        <f t="shared" si="394"/>
        <v>0</v>
      </c>
      <c r="BE58" s="10">
        <f t="shared" si="394"/>
        <v>0</v>
      </c>
      <c r="BF58" s="13">
        <f t="shared" si="394"/>
        <v>15</v>
      </c>
      <c r="BG58" s="7">
        <f t="shared" si="394"/>
        <v>15</v>
      </c>
      <c r="BH58" s="7">
        <f t="shared" si="394"/>
        <v>15</v>
      </c>
      <c r="BI58" s="7">
        <f t="shared" si="394"/>
        <v>15</v>
      </c>
      <c r="BJ58" s="7">
        <f t="shared" si="394"/>
        <v>15</v>
      </c>
      <c r="BK58" s="7">
        <f t="shared" si="394"/>
        <v>0</v>
      </c>
      <c r="BL58" s="10">
        <f t="shared" si="394"/>
        <v>0</v>
      </c>
      <c r="BM58" s="13">
        <f t="shared" si="394"/>
        <v>15</v>
      </c>
      <c r="BN58" s="7">
        <f t="shared" ref="BN58:CS58" si="395">BN53-BN56-BN57</f>
        <v>15</v>
      </c>
      <c r="BO58" s="7">
        <f t="shared" si="395"/>
        <v>15</v>
      </c>
      <c r="BP58" s="7">
        <f t="shared" si="395"/>
        <v>15</v>
      </c>
      <c r="BQ58" s="7">
        <f t="shared" si="395"/>
        <v>15</v>
      </c>
      <c r="BR58" s="7">
        <f t="shared" si="395"/>
        <v>0</v>
      </c>
      <c r="BS58" s="10">
        <f t="shared" si="395"/>
        <v>0</v>
      </c>
      <c r="BT58" s="13">
        <f t="shared" si="395"/>
        <v>15</v>
      </c>
      <c r="BU58" s="7">
        <f t="shared" si="395"/>
        <v>15</v>
      </c>
      <c r="BV58" s="7">
        <f t="shared" si="395"/>
        <v>15</v>
      </c>
      <c r="BW58" s="7">
        <f t="shared" si="395"/>
        <v>15</v>
      </c>
      <c r="BX58" s="7">
        <f t="shared" si="395"/>
        <v>15</v>
      </c>
      <c r="BY58" s="7">
        <f t="shared" si="395"/>
        <v>0</v>
      </c>
      <c r="BZ58" s="10">
        <f t="shared" si="395"/>
        <v>0</v>
      </c>
      <c r="CA58" s="13">
        <f t="shared" si="395"/>
        <v>15</v>
      </c>
      <c r="CB58" s="7">
        <f t="shared" si="395"/>
        <v>15</v>
      </c>
      <c r="CC58" s="7">
        <f t="shared" si="395"/>
        <v>15</v>
      </c>
      <c r="CD58" s="7">
        <f t="shared" si="395"/>
        <v>15</v>
      </c>
      <c r="CE58" s="7">
        <f t="shared" si="395"/>
        <v>15</v>
      </c>
      <c r="CF58" s="7">
        <f t="shared" si="395"/>
        <v>0</v>
      </c>
      <c r="CG58" s="10">
        <f t="shared" si="395"/>
        <v>0</v>
      </c>
      <c r="CH58" s="13">
        <f t="shared" si="395"/>
        <v>15</v>
      </c>
      <c r="CI58" s="7">
        <f t="shared" si="395"/>
        <v>15</v>
      </c>
      <c r="CJ58" s="7">
        <f t="shared" si="395"/>
        <v>15</v>
      </c>
      <c r="CK58" s="7">
        <f t="shared" si="395"/>
        <v>15</v>
      </c>
      <c r="CL58" s="7">
        <f t="shared" si="395"/>
        <v>15</v>
      </c>
      <c r="CM58" s="7">
        <f t="shared" si="395"/>
        <v>0</v>
      </c>
      <c r="CN58" s="10">
        <f t="shared" si="395"/>
        <v>0</v>
      </c>
      <c r="CO58" s="13">
        <f t="shared" si="395"/>
        <v>15</v>
      </c>
      <c r="CP58" s="7">
        <f t="shared" si="395"/>
        <v>15</v>
      </c>
      <c r="CQ58" s="7">
        <f t="shared" si="395"/>
        <v>15</v>
      </c>
      <c r="CR58" s="7">
        <f t="shared" si="395"/>
        <v>15</v>
      </c>
      <c r="CS58" s="7">
        <f t="shared" si="395"/>
        <v>15</v>
      </c>
      <c r="CT58" s="7">
        <f t="shared" ref="CT58:DW58" si="396">CT53-CT56-CT57</f>
        <v>0</v>
      </c>
      <c r="CU58" s="10">
        <f t="shared" si="396"/>
        <v>0</v>
      </c>
      <c r="CV58" s="13">
        <f t="shared" si="396"/>
        <v>15</v>
      </c>
      <c r="CW58" s="7">
        <f t="shared" si="396"/>
        <v>15</v>
      </c>
      <c r="CX58" s="7">
        <f t="shared" si="396"/>
        <v>15</v>
      </c>
      <c r="CY58" s="7">
        <f t="shared" si="396"/>
        <v>15</v>
      </c>
      <c r="CZ58" s="7">
        <f t="shared" si="396"/>
        <v>15</v>
      </c>
      <c r="DA58" s="7">
        <f t="shared" si="396"/>
        <v>0</v>
      </c>
      <c r="DB58" s="10">
        <f t="shared" si="396"/>
        <v>0</v>
      </c>
      <c r="DC58" s="13">
        <f t="shared" si="396"/>
        <v>15</v>
      </c>
      <c r="DD58" s="7">
        <f t="shared" si="396"/>
        <v>15</v>
      </c>
      <c r="DE58" s="7">
        <f t="shared" si="396"/>
        <v>15</v>
      </c>
      <c r="DF58" s="7">
        <f t="shared" si="396"/>
        <v>15</v>
      </c>
      <c r="DG58" s="7">
        <f t="shared" si="396"/>
        <v>15</v>
      </c>
      <c r="DH58" s="7">
        <f t="shared" si="396"/>
        <v>0</v>
      </c>
      <c r="DI58" s="10">
        <f t="shared" si="396"/>
        <v>0</v>
      </c>
      <c r="DJ58" s="13">
        <f t="shared" si="396"/>
        <v>15</v>
      </c>
      <c r="DK58" s="7">
        <f t="shared" si="396"/>
        <v>15</v>
      </c>
      <c r="DL58" s="7">
        <f t="shared" si="396"/>
        <v>15</v>
      </c>
      <c r="DM58" s="7">
        <f t="shared" si="396"/>
        <v>15</v>
      </c>
      <c r="DN58" s="7">
        <f t="shared" si="396"/>
        <v>15</v>
      </c>
      <c r="DO58" s="7">
        <f t="shared" si="396"/>
        <v>0</v>
      </c>
      <c r="DP58" s="10">
        <f t="shared" si="396"/>
        <v>0</v>
      </c>
      <c r="DQ58" s="13">
        <f t="shared" si="396"/>
        <v>15</v>
      </c>
      <c r="DR58" s="7">
        <f t="shared" si="396"/>
        <v>15</v>
      </c>
      <c r="DS58" s="7">
        <f t="shared" si="396"/>
        <v>15</v>
      </c>
      <c r="DT58" s="7">
        <f t="shared" si="396"/>
        <v>15</v>
      </c>
      <c r="DU58" s="7">
        <f t="shared" si="396"/>
        <v>15</v>
      </c>
      <c r="DV58" s="7">
        <f t="shared" si="396"/>
        <v>0</v>
      </c>
      <c r="DW58" s="10">
        <f t="shared" si="396"/>
        <v>0</v>
      </c>
    </row>
    <row r="59" spans="1:127" x14ac:dyDescent="0.25">
      <c r="A59" t="s">
        <v>158</v>
      </c>
      <c r="B59" s="13">
        <f>SUMIFS(Export!$P56:$P10206,Export!$J56:$J10206,Planning!$A49,Export!$X56:$X10206,"&lt;="&amp;Planning!B52,Export!$T56:$T10206,"Alert")</f>
        <v>0</v>
      </c>
      <c r="C59" s="7">
        <f>SUMIFS(Export!$P56:$P10206,Export!$J56:$J10206,Planning!$A49,Export!$X56:$X10206,Planning!C52,Export!$T56:$T10206,"Alert")</f>
        <v>0</v>
      </c>
      <c r="D59" s="7">
        <f>SUMIFS(Export!$P56:$P10206,Export!$J56:$J10206,Planning!$A49,Export!$X56:$X10206,Planning!D52,Export!$T56:$T10206,"Alert")</f>
        <v>0</v>
      </c>
      <c r="E59" s="7">
        <f>SUMIFS(Export!$P56:$P10206,Export!$J56:$J10206,Planning!$A49,Export!$X56:$X10206,Planning!E52,Export!$T56:$T10206,"Alert")</f>
        <v>0</v>
      </c>
      <c r="F59" s="7">
        <f>SUMIFS(Export!$P56:$P10206,Export!$J56:$J10206,Planning!$A49,Export!$X56:$X10206,Planning!F52,Export!$T56:$T10206,"Alert")</f>
        <v>0</v>
      </c>
      <c r="G59" s="7">
        <f>SUMIFS(Export!$P56:$P10206,Export!$J56:$J10206,Planning!$A49,Export!$X56:$X10206,Planning!G52,Export!$T56:$T10206,"Alert")</f>
        <v>0</v>
      </c>
      <c r="H59" s="10">
        <f>SUMIFS(Export!$P56:$P10206,Export!$J56:$J10206,Planning!$A49,Export!$X56:$X10206,Planning!H52,Export!$T56:$T10206,"Alert")</f>
        <v>0</v>
      </c>
      <c r="I59" s="13">
        <f>SUMIFS(Export!$P56:$P10206,Export!$J56:$J10206,Planning!$A49,Export!$X56:$X10206,Planning!I52,Export!$T56:$T10206,"Alert")</f>
        <v>0</v>
      </c>
      <c r="J59" s="7">
        <f>SUMIFS(Export!$P56:$P10206,Export!$J56:$J10206,Planning!$A49,Export!$X56:$X10206,Planning!J52,Export!$T56:$T10206,"Alert")</f>
        <v>0</v>
      </c>
      <c r="K59" s="7">
        <f>SUMIFS(Export!$P56:$P10206,Export!$J56:$J10206,Planning!$A49,Export!$X56:$X10206,Planning!K52,Export!$T56:$T10206,"Alert")</f>
        <v>0</v>
      </c>
      <c r="L59" s="7">
        <f>SUMIFS(Export!$P56:$P10206,Export!$J56:$J10206,Planning!$A49,Export!$X56:$X10206,Planning!L52,Export!$T56:$T10206,"Alert")</f>
        <v>0</v>
      </c>
      <c r="M59" s="7">
        <f>SUMIFS(Export!$P56:$P10206,Export!$J56:$J10206,Planning!$A49,Export!$X56:$X10206,Planning!M52,Export!$T56:$T10206,"Alert")</f>
        <v>0</v>
      </c>
      <c r="N59" s="7">
        <f>SUMIFS(Export!$P56:$P10206,Export!$J56:$J10206,Planning!$A49,Export!$X56:$X10206,Planning!N52,Export!$T56:$T10206,"Alert")</f>
        <v>0</v>
      </c>
      <c r="O59" s="10">
        <f>SUMIFS(Export!$P56:$P10206,Export!$J56:$J10206,Planning!$A49,Export!$X56:$X10206,Planning!O52,Export!$T56:$T10206,"Alert")</f>
        <v>0</v>
      </c>
      <c r="P59" s="13">
        <f>SUMIFS(Export!$P56:$P10206,Export!$J56:$J10206,Planning!$A49,Export!$X56:$X10206,Planning!P52,Export!$T56:$T10206,"Alert")</f>
        <v>0</v>
      </c>
      <c r="Q59" s="7">
        <f>SUMIFS(Export!$P56:$P10206,Export!$J56:$J10206,Planning!$A49,Export!$X56:$X10206,Planning!Q52,Export!$T56:$T10206,"Alert")</f>
        <v>0</v>
      </c>
      <c r="R59" s="7">
        <f>SUMIFS(Export!$P56:$P10206,Export!$J56:$J10206,Planning!$A49,Export!$X56:$X10206,Planning!R52,Export!$T56:$T10206,"Alert")</f>
        <v>0</v>
      </c>
      <c r="S59" s="7">
        <f>SUMIFS(Export!$P56:$P10206,Export!$J56:$J10206,Planning!$A49,Export!$X56:$X10206,Planning!S52,Export!$T56:$T10206,"Alert")</f>
        <v>0</v>
      </c>
      <c r="T59" s="7">
        <f>SUMIFS(Export!$P56:$P10206,Export!$J56:$J10206,Planning!$A49,Export!$X56:$X10206,Planning!T52,Export!$T56:$T10206,"Alert")</f>
        <v>0</v>
      </c>
      <c r="U59" s="7">
        <f>SUMIFS(Export!$P56:$P10206,Export!$J56:$J10206,Planning!$A49,Export!$X56:$X10206,Planning!U52,Export!$T56:$T10206,"Alert")</f>
        <v>0</v>
      </c>
      <c r="V59" s="10">
        <f>SUMIFS(Export!$P56:$P10206,Export!$J56:$J10206,Planning!$A49,Export!$X56:$X10206,Planning!V52,Export!$T56:$T10206,"Alert")</f>
        <v>0</v>
      </c>
      <c r="W59" s="13">
        <f>SUMIFS(Export!$P56:$P10206,Export!$J56:$J10206,Planning!$A49,Export!$X56:$X10206,Planning!W52,Export!$T56:$T10206,"Alert")</f>
        <v>0</v>
      </c>
      <c r="X59" s="7">
        <f>SUMIFS(Export!$P56:$P10206,Export!$J56:$J10206,Planning!$A49,Export!$X56:$X10206,Planning!X52,Export!$T56:$T10206,"Alert")</f>
        <v>0</v>
      </c>
      <c r="Y59" s="7">
        <f>SUMIFS(Export!$P56:$P10206,Export!$J56:$J10206,Planning!$A49,Export!$X56:$X10206,Planning!Y52,Export!$T56:$T10206,"Alert")</f>
        <v>0</v>
      </c>
      <c r="Z59" s="7">
        <f>SUMIFS(Export!$P56:$P10206,Export!$J56:$J10206,Planning!$A49,Export!$X56:$X10206,Planning!Z52,Export!$T56:$T10206,"Alert")</f>
        <v>0</v>
      </c>
      <c r="AA59" s="7">
        <f>SUMIFS(Export!$P56:$P10206,Export!$J56:$J10206,Planning!$A49,Export!$X56:$X10206,Planning!AA52,Export!$T56:$T10206,"Alert")</f>
        <v>0</v>
      </c>
      <c r="AB59" s="7">
        <f>SUMIFS(Export!$P56:$P10206,Export!$J56:$J10206,Planning!$A49,Export!$X56:$X10206,Planning!AB52,Export!$T56:$T10206,"Alert")</f>
        <v>0</v>
      </c>
      <c r="AC59" s="10">
        <f>SUMIFS(Export!$P56:$P10206,Export!$J56:$J10206,Planning!$A49,Export!$X56:$X10206,Planning!AC52,Export!$T56:$T10206,"Alert")</f>
        <v>0</v>
      </c>
      <c r="AD59" s="13">
        <f>SUMIFS(Export!$P56:$P10206,Export!$J56:$J10206,Planning!$A49,Export!$X56:$X10206,Planning!AD52,Export!$T56:$T10206,"Alert")</f>
        <v>0</v>
      </c>
      <c r="AE59" s="7">
        <f>SUMIFS(Export!$P56:$P10206,Export!$J56:$J10206,Planning!$A49,Export!$X56:$X10206,Planning!AE52,Export!$T56:$T10206,"Alert")</f>
        <v>0</v>
      </c>
      <c r="AF59" s="7">
        <f>SUMIFS(Export!$P56:$P10206,Export!$J56:$J10206,Planning!$A49,Export!$X56:$X10206,Planning!AF52,Export!$T56:$T10206,"Alert")</f>
        <v>0</v>
      </c>
      <c r="AG59" s="7">
        <f>SUMIFS(Export!$P56:$P10206,Export!$J56:$J10206,Planning!$A49,Export!$X56:$X10206,Planning!AG52,Export!$T56:$T10206,"Alert")</f>
        <v>0</v>
      </c>
      <c r="AH59" s="7">
        <f>SUMIFS(Export!$P56:$P10206,Export!$J56:$J10206,Planning!$A49,Export!$X56:$X10206,Planning!AH52,Export!$T56:$T10206,"Alert")</f>
        <v>0</v>
      </c>
      <c r="AI59" s="7">
        <f>SUMIFS(Export!$P56:$P10206,Export!$J56:$J10206,Planning!$A49,Export!$X56:$X10206,Planning!AI52,Export!$T56:$T10206,"Alert")</f>
        <v>0</v>
      </c>
      <c r="AJ59" s="10">
        <f>SUMIFS(Export!$P56:$P10206,Export!$J56:$J10206,Planning!$A49,Export!$X56:$X10206,Planning!AJ52,Export!$T56:$T10206,"Alert")</f>
        <v>0</v>
      </c>
      <c r="AK59" s="13">
        <f>SUMIFS(Export!$P56:$P10206,Export!$J56:$J10206,Planning!$A49,Export!$X56:$X10206,Planning!AK52,Export!$T56:$T10206,"Alert")</f>
        <v>0</v>
      </c>
      <c r="AL59" s="7">
        <f>SUMIFS(Export!$P56:$P10206,Export!$J56:$J10206,Planning!$A49,Export!$X56:$X10206,Planning!AL52,Export!$T56:$T10206,"Alert")</f>
        <v>0</v>
      </c>
      <c r="AM59" s="7">
        <f>SUMIFS(Export!$P56:$P10206,Export!$J56:$J10206,Planning!$A49,Export!$X56:$X10206,Planning!AM52,Export!$T56:$T10206,"Alert")</f>
        <v>0</v>
      </c>
      <c r="AN59" s="7">
        <f>SUMIFS(Export!$P56:$P10206,Export!$J56:$J10206,Planning!$A49,Export!$X56:$X10206,Planning!AN52,Export!$T56:$T10206,"Alert")</f>
        <v>0</v>
      </c>
      <c r="AO59" s="7">
        <f>SUMIFS(Export!$P56:$P10206,Export!$J56:$J10206,Planning!$A49,Export!$X56:$X10206,Planning!AO52,Export!$T56:$T10206,"Alert")</f>
        <v>0</v>
      </c>
      <c r="AP59" s="7">
        <f>SUMIFS(Export!$P56:$P10206,Export!$J56:$J10206,Planning!$A49,Export!$X56:$X10206,Planning!AP52,Export!$T56:$T10206,"Alert")</f>
        <v>0</v>
      </c>
      <c r="AQ59" s="10">
        <f>SUMIFS(Export!$P56:$P10206,Export!$J56:$J10206,Planning!$A49,Export!$X56:$X10206,Planning!AQ52,Export!$T56:$T10206,"Alert")</f>
        <v>0</v>
      </c>
      <c r="AR59" s="13">
        <f>SUMIFS(Export!$P56:$P10206,Export!$J56:$J10206,Planning!$A49,Export!$X56:$X10206,Planning!AR52,Export!$T56:$T10206,"Alert")</f>
        <v>0</v>
      </c>
      <c r="AS59" s="7">
        <f>SUMIFS(Export!$P56:$P10206,Export!$J56:$J10206,Planning!$A49,Export!$X56:$X10206,Planning!AS52,Export!$T56:$T10206,"Alert")</f>
        <v>0</v>
      </c>
      <c r="AT59" s="7">
        <f>SUMIFS(Export!$P56:$P10206,Export!$J56:$J10206,Planning!$A49,Export!$X56:$X10206,Planning!AT52,Export!$T56:$T10206,"Alert")</f>
        <v>0</v>
      </c>
      <c r="AU59" s="7">
        <f>SUMIFS(Export!$P56:$P10206,Export!$J56:$J10206,Planning!$A49,Export!$X56:$X10206,Planning!AU52,Export!$T56:$T10206,"Alert")</f>
        <v>0</v>
      </c>
      <c r="AV59" s="7">
        <f>SUMIFS(Export!$P56:$P10206,Export!$J56:$J10206,Planning!$A49,Export!$X56:$X10206,Planning!AV52,Export!$T56:$T10206,"Alert")</f>
        <v>0</v>
      </c>
      <c r="AW59" s="7">
        <f>SUMIFS(Export!$P56:$P10206,Export!$J56:$J10206,Planning!$A49,Export!$X56:$X10206,Planning!AW52,Export!$T56:$T10206,"Alert")</f>
        <v>0</v>
      </c>
      <c r="AX59" s="10">
        <f>SUMIFS(Export!$P56:$P10206,Export!$J56:$J10206,Planning!$A49,Export!$X56:$X10206,Planning!AX52,Export!$T56:$T10206,"Alert")</f>
        <v>0</v>
      </c>
      <c r="AY59" s="13">
        <f>SUMIFS(Export!$P56:$P10206,Export!$J56:$J10206,Planning!$A49,Export!$X56:$X10206,Planning!AY52,Export!$T56:$T10206,"Alert")</f>
        <v>0</v>
      </c>
      <c r="AZ59" s="7">
        <f>SUMIFS(Export!$P56:$P10206,Export!$J56:$J10206,Planning!$A49,Export!$X56:$X10206,Planning!AZ52,Export!$T56:$T10206,"Alert")</f>
        <v>0</v>
      </c>
      <c r="BA59" s="7">
        <f>SUMIFS(Export!$P56:$P10206,Export!$J56:$J10206,Planning!$A49,Export!$X56:$X10206,Planning!BA52,Export!$T56:$T10206,"Alert")</f>
        <v>0</v>
      </c>
      <c r="BB59" s="7">
        <f>SUMIFS(Export!$P56:$P10206,Export!$J56:$J10206,Planning!$A49,Export!$X56:$X10206,Planning!BB52,Export!$T56:$T10206,"Alert")</f>
        <v>0</v>
      </c>
      <c r="BC59" s="7">
        <f>SUMIFS(Export!$P56:$P10206,Export!$J56:$J10206,Planning!$A49,Export!$X56:$X10206,Planning!BC52,Export!$T56:$T10206,"Alert")</f>
        <v>0</v>
      </c>
      <c r="BD59" s="7">
        <f>SUMIFS(Export!$P56:$P10206,Export!$J56:$J10206,Planning!$A49,Export!$X56:$X10206,Planning!BD52,Export!$T56:$T10206,"Alert")</f>
        <v>0</v>
      </c>
      <c r="BE59" s="10">
        <f>SUMIFS(Export!$P56:$P10206,Export!$J56:$J10206,Planning!$A49,Export!$X56:$X10206,Planning!BE52,Export!$T56:$T10206,"Alert")</f>
        <v>0</v>
      </c>
      <c r="BF59" s="13">
        <f>SUMIFS(Export!$P56:$P10206,Export!$J56:$J10206,Planning!$A49,Export!$X56:$X10206,Planning!BF52,Export!$T56:$T10206,"Alert")</f>
        <v>0</v>
      </c>
      <c r="BG59" s="7">
        <f>SUMIFS(Export!$P56:$P10206,Export!$J56:$J10206,Planning!$A49,Export!$X56:$X10206,Planning!BG52,Export!$T56:$T10206,"Alert")</f>
        <v>0</v>
      </c>
      <c r="BH59" s="7">
        <f>SUMIFS(Export!$P56:$P10206,Export!$J56:$J10206,Planning!$A49,Export!$X56:$X10206,Planning!BH52,Export!$T56:$T10206,"Alert")</f>
        <v>0</v>
      </c>
      <c r="BI59" s="7">
        <f>SUMIFS(Export!$P56:$P10206,Export!$J56:$J10206,Planning!$A49,Export!$X56:$X10206,Planning!BI52,Export!$T56:$T10206,"Alert")</f>
        <v>0</v>
      </c>
      <c r="BJ59" s="7">
        <f>SUMIFS(Export!$P56:$P10206,Export!$J56:$J10206,Planning!$A49,Export!$X56:$X10206,Planning!BJ52,Export!$T56:$T10206,"Alert")</f>
        <v>0</v>
      </c>
      <c r="BK59" s="7">
        <f>SUMIFS(Export!$P56:$P10206,Export!$J56:$J10206,Planning!$A49,Export!$X56:$X10206,Planning!BK52,Export!$T56:$T10206,"Alert")</f>
        <v>0</v>
      </c>
      <c r="BL59" s="10">
        <f>SUMIFS(Export!$P56:$P10206,Export!$J56:$J10206,Planning!$A49,Export!$X56:$X10206,Planning!BL52,Export!$T56:$T10206,"Alert")</f>
        <v>0</v>
      </c>
      <c r="BM59" s="13">
        <f>SUMIFS(Export!$P56:$P10206,Export!$J56:$J10206,Planning!$A49,Export!$X56:$X10206,Planning!BM52,Export!$T56:$T10206,"Alert")</f>
        <v>0</v>
      </c>
      <c r="BN59" s="7">
        <f>SUMIFS(Export!$P56:$P10206,Export!$J56:$J10206,Planning!$A49,Export!$X56:$X10206,Planning!BN52,Export!$T56:$T10206,"Alert")</f>
        <v>0</v>
      </c>
      <c r="BO59" s="7">
        <f>SUMIFS(Export!$P56:$P10206,Export!$J56:$J10206,Planning!$A49,Export!$X56:$X10206,Planning!BO52,Export!$T56:$T10206,"Alert")</f>
        <v>0</v>
      </c>
      <c r="BP59" s="7">
        <f>SUMIFS(Export!$P56:$P10206,Export!$J56:$J10206,Planning!$A49,Export!$X56:$X10206,Planning!BP52,Export!$T56:$T10206,"Alert")</f>
        <v>0</v>
      </c>
      <c r="BQ59" s="7">
        <f>SUMIFS(Export!$P56:$P10206,Export!$J56:$J10206,Planning!$A49,Export!$X56:$X10206,Planning!BQ52,Export!$T56:$T10206,"Alert")</f>
        <v>0</v>
      </c>
      <c r="BR59" s="7">
        <f>SUMIFS(Export!$P56:$P10206,Export!$J56:$J10206,Planning!$A49,Export!$X56:$X10206,Planning!BR52,Export!$T56:$T10206,"Alert")</f>
        <v>0</v>
      </c>
      <c r="BS59" s="10">
        <f>SUMIFS(Export!$P56:$P10206,Export!$J56:$J10206,Planning!$A49,Export!$X56:$X10206,Planning!BS52,Export!$T56:$T10206,"Alert")</f>
        <v>0</v>
      </c>
      <c r="BT59" s="13">
        <f>SUMIFS(Export!$P56:$P10206,Export!$J56:$J10206,Planning!$A49,Export!$X56:$X10206,Planning!BT52,Export!$T56:$T10206,"Alert")</f>
        <v>0</v>
      </c>
      <c r="BU59" s="7">
        <f>SUMIFS(Export!$P56:$P10206,Export!$J56:$J10206,Planning!$A49,Export!$X56:$X10206,Planning!BU52,Export!$T56:$T10206,"Alert")</f>
        <v>0</v>
      </c>
      <c r="BV59" s="7">
        <f>SUMIFS(Export!$P56:$P10206,Export!$J56:$J10206,Planning!$A49,Export!$X56:$X10206,Planning!BV52,Export!$T56:$T10206,"Alert")</f>
        <v>0</v>
      </c>
      <c r="BW59" s="7">
        <f>SUMIFS(Export!$P56:$P10206,Export!$J56:$J10206,Planning!$A49,Export!$X56:$X10206,Planning!BW52,Export!$T56:$T10206,"Alert")</f>
        <v>0</v>
      </c>
      <c r="BX59" s="7">
        <f>SUMIFS(Export!$P56:$P10206,Export!$J56:$J10206,Planning!$A49,Export!$X56:$X10206,Planning!BX52,Export!$T56:$T10206,"Alert")</f>
        <v>0</v>
      </c>
      <c r="BY59" s="7">
        <f>SUMIFS(Export!$P56:$P10206,Export!$J56:$J10206,Planning!$A49,Export!$X56:$X10206,Planning!BY52,Export!$T56:$T10206,"Alert")</f>
        <v>0</v>
      </c>
      <c r="BZ59" s="10">
        <f>SUMIFS(Export!$P56:$P10206,Export!$J56:$J10206,Planning!$A49,Export!$X56:$X10206,Planning!BZ52,Export!$T56:$T10206,"Alert")</f>
        <v>0</v>
      </c>
      <c r="CA59" s="13">
        <f>SUMIFS(Export!$P56:$P10206,Export!$J56:$J10206,Planning!$A49,Export!$X56:$X10206,Planning!CA52,Export!$T56:$T10206,"Alert")</f>
        <v>0</v>
      </c>
      <c r="CB59" s="7">
        <f>SUMIFS(Export!$P56:$P10206,Export!$J56:$J10206,Planning!$A49,Export!$X56:$X10206,Planning!CB52,Export!$T56:$T10206,"Alert")</f>
        <v>0</v>
      </c>
      <c r="CC59" s="7">
        <f>SUMIFS(Export!$P56:$P10206,Export!$J56:$J10206,Planning!$A49,Export!$X56:$X10206,Planning!CC52,Export!$T56:$T10206,"Alert")</f>
        <v>0</v>
      </c>
      <c r="CD59" s="7">
        <f>SUMIFS(Export!$P56:$P10206,Export!$J56:$J10206,Planning!$A49,Export!$X56:$X10206,Planning!CD52,Export!$T56:$T10206,"Alert")</f>
        <v>0</v>
      </c>
      <c r="CE59" s="7">
        <f>SUMIFS(Export!$P56:$P10206,Export!$J56:$J10206,Planning!$A49,Export!$X56:$X10206,Planning!CE52,Export!$T56:$T10206,"Alert")</f>
        <v>0</v>
      </c>
      <c r="CF59" s="7">
        <f>SUMIFS(Export!$P56:$P10206,Export!$J56:$J10206,Planning!$A49,Export!$X56:$X10206,Planning!CF52,Export!$T56:$T10206,"Alert")</f>
        <v>0</v>
      </c>
      <c r="CG59" s="10">
        <f>SUMIFS(Export!$P56:$P10206,Export!$J56:$J10206,Planning!$A49,Export!$X56:$X10206,Planning!CG52,Export!$T56:$T10206,"Alert")</f>
        <v>0</v>
      </c>
      <c r="CH59" s="13">
        <f>SUMIFS(Export!$P56:$P10206,Export!$J56:$J10206,Planning!$A49,Export!$X56:$X10206,Planning!CH52,Export!$T56:$T10206,"Alert")</f>
        <v>0</v>
      </c>
      <c r="CI59" s="7">
        <f>SUMIFS(Export!$P56:$P10206,Export!$J56:$J10206,Planning!$A49,Export!$X56:$X10206,Planning!CI52,Export!$T56:$T10206,"Alert")</f>
        <v>0</v>
      </c>
      <c r="CJ59" s="7">
        <f>SUMIFS(Export!$P56:$P10206,Export!$J56:$J10206,Planning!$A49,Export!$X56:$X10206,Planning!CJ52,Export!$T56:$T10206,"Alert")</f>
        <v>0</v>
      </c>
      <c r="CK59" s="7">
        <f>SUMIFS(Export!$P56:$P10206,Export!$J56:$J10206,Planning!$A49,Export!$X56:$X10206,Planning!CK52,Export!$T56:$T10206,"Alert")</f>
        <v>0</v>
      </c>
      <c r="CL59" s="7">
        <f>SUMIFS(Export!$P56:$P10206,Export!$J56:$J10206,Planning!$A49,Export!$X56:$X10206,Planning!CL52,Export!$T56:$T10206,"Alert")</f>
        <v>0</v>
      </c>
      <c r="CM59" s="7">
        <f>SUMIFS(Export!$P56:$P10206,Export!$J56:$J10206,Planning!$A49,Export!$X56:$X10206,Planning!CM52,Export!$T56:$T10206,"Alert")</f>
        <v>0</v>
      </c>
      <c r="CN59" s="10">
        <f>SUMIFS(Export!$P56:$P10206,Export!$J56:$J10206,Planning!$A49,Export!$X56:$X10206,Planning!CN52,Export!$T56:$T10206,"Alert")</f>
        <v>0</v>
      </c>
      <c r="CO59" s="13">
        <f>SUMIFS(Export!$P56:$P10206,Export!$J56:$J10206,Planning!$A49,Export!$X56:$X10206,Planning!CO52,Export!$T56:$T10206,"Alert")</f>
        <v>0</v>
      </c>
      <c r="CP59" s="7">
        <f>SUMIFS(Export!$P56:$P10206,Export!$J56:$J10206,Planning!$A49,Export!$X56:$X10206,Planning!CP52,Export!$T56:$T10206,"Alert")</f>
        <v>0</v>
      </c>
      <c r="CQ59" s="7">
        <f>SUMIFS(Export!$P56:$P10206,Export!$J56:$J10206,Planning!$A49,Export!$X56:$X10206,Planning!CQ52,Export!$T56:$T10206,"Alert")</f>
        <v>0</v>
      </c>
      <c r="CR59" s="7">
        <f>SUMIFS(Export!$P56:$P10206,Export!$J56:$J10206,Planning!$A49,Export!$X56:$X10206,Planning!CR52,Export!$T56:$T10206,"Alert")</f>
        <v>0</v>
      </c>
      <c r="CS59" s="7">
        <f>SUMIFS(Export!$P56:$P10206,Export!$J56:$J10206,Planning!$A49,Export!$X56:$X10206,Planning!CS52,Export!$T56:$T10206,"Alert")</f>
        <v>0</v>
      </c>
      <c r="CT59" s="7">
        <f>SUMIFS(Export!$P56:$P10206,Export!$J56:$J10206,Planning!$A49,Export!$X56:$X10206,Planning!CT52,Export!$T56:$T10206,"Alert")</f>
        <v>0</v>
      </c>
      <c r="CU59" s="10">
        <f>SUMIFS(Export!$P56:$P10206,Export!$J56:$J10206,Planning!$A49,Export!$X56:$X10206,Planning!CU52,Export!$T56:$T10206,"Alert")</f>
        <v>0</v>
      </c>
      <c r="CV59" s="13">
        <f>SUMIFS(Export!$P56:$P10206,Export!$J56:$J10206,Planning!$A49,Export!$X56:$X10206,Planning!CV52,Export!$T56:$T10206,"Alert")</f>
        <v>0</v>
      </c>
      <c r="CW59" s="7">
        <f>SUMIFS(Export!$P56:$P10206,Export!$J56:$J10206,Planning!$A49,Export!$X56:$X10206,Planning!CW52,Export!$T56:$T10206,"Alert")</f>
        <v>0</v>
      </c>
      <c r="CX59" s="7">
        <f>SUMIFS(Export!$P56:$P10206,Export!$J56:$J10206,Planning!$A49,Export!$X56:$X10206,Planning!CX52,Export!$T56:$T10206,"Alert")</f>
        <v>0</v>
      </c>
      <c r="CY59" s="7">
        <f>SUMIFS(Export!$P56:$P10206,Export!$J56:$J10206,Planning!$A49,Export!$X56:$X10206,Planning!CY52,Export!$T56:$T10206,"Alert")</f>
        <v>0</v>
      </c>
      <c r="CZ59" s="7">
        <f>SUMIFS(Export!$P56:$P10206,Export!$J56:$J10206,Planning!$A49,Export!$X56:$X10206,Planning!CZ52,Export!$T56:$T10206,"Alert")</f>
        <v>0</v>
      </c>
      <c r="DA59" s="7">
        <f>SUMIFS(Export!$P56:$P10206,Export!$J56:$J10206,Planning!$A49,Export!$X56:$X10206,Planning!DA52,Export!$T56:$T10206,"Alert")</f>
        <v>0</v>
      </c>
      <c r="DB59" s="10">
        <f>SUMIFS(Export!$P56:$P10206,Export!$J56:$J10206,Planning!$A49,Export!$X56:$X10206,Planning!DB52,Export!$T56:$T10206,"Alert")</f>
        <v>0</v>
      </c>
      <c r="DC59" s="13">
        <f>SUMIFS(Export!$P56:$P10206,Export!$J56:$J10206,Planning!$A49,Export!$X56:$X10206,Planning!DC52,Export!$T56:$T10206,"Alert")</f>
        <v>0</v>
      </c>
      <c r="DD59" s="7">
        <f>SUMIFS(Export!$P56:$P10206,Export!$J56:$J10206,Planning!$A49,Export!$X56:$X10206,Planning!DD52,Export!$T56:$T10206,"Alert")</f>
        <v>0</v>
      </c>
      <c r="DE59" s="7">
        <f>SUMIFS(Export!$P56:$P10206,Export!$J56:$J10206,Planning!$A49,Export!$X56:$X10206,Planning!DE52,Export!$T56:$T10206,"Alert")</f>
        <v>0</v>
      </c>
      <c r="DF59" s="7">
        <f>SUMIFS(Export!$P56:$P10206,Export!$J56:$J10206,Planning!$A49,Export!$X56:$X10206,Planning!DF52,Export!$T56:$T10206,"Alert")</f>
        <v>0</v>
      </c>
      <c r="DG59" s="7">
        <f>SUMIFS(Export!$P56:$P10206,Export!$J56:$J10206,Planning!$A49,Export!$X56:$X10206,Planning!DG52,Export!$T56:$T10206,"Alert")</f>
        <v>0</v>
      </c>
      <c r="DH59" s="7">
        <f>SUMIFS(Export!$P56:$P10206,Export!$J56:$J10206,Planning!$A49,Export!$X56:$X10206,Planning!DH52,Export!$T56:$T10206,"Alert")</f>
        <v>0</v>
      </c>
      <c r="DI59" s="10">
        <f>SUMIFS(Export!$P56:$P10206,Export!$J56:$J10206,Planning!$A49,Export!$X56:$X10206,Planning!DI52,Export!$T56:$T10206,"Alert")</f>
        <v>0</v>
      </c>
      <c r="DJ59" s="13">
        <f>SUMIFS(Export!$P56:$P10206,Export!$J56:$J10206,Planning!$A49,Export!$X56:$X10206,Planning!DJ52,Export!$T56:$T10206,"Alert")</f>
        <v>0</v>
      </c>
      <c r="DK59" s="7">
        <f>SUMIFS(Export!$P56:$P10206,Export!$J56:$J10206,Planning!$A49,Export!$X56:$X10206,Planning!DK52,Export!$T56:$T10206,"Alert")</f>
        <v>0</v>
      </c>
      <c r="DL59" s="7">
        <f>SUMIFS(Export!$P56:$P10206,Export!$J56:$J10206,Planning!$A49,Export!$X56:$X10206,Planning!DL52,Export!$T56:$T10206,"Alert")</f>
        <v>0</v>
      </c>
      <c r="DM59" s="7">
        <f>SUMIFS(Export!$P56:$P10206,Export!$J56:$J10206,Planning!$A49,Export!$X56:$X10206,Planning!DM52,Export!$T56:$T10206,"Alert")</f>
        <v>0</v>
      </c>
      <c r="DN59" s="7">
        <f>SUMIFS(Export!$P56:$P10206,Export!$J56:$J10206,Planning!$A49,Export!$X56:$X10206,Planning!DN52,Export!$T56:$T10206,"Alert")</f>
        <v>0</v>
      </c>
      <c r="DO59" s="7">
        <f>SUMIFS(Export!$P56:$P10206,Export!$J56:$J10206,Planning!$A49,Export!$X56:$X10206,Planning!DO52,Export!$T56:$T10206,"Alert")</f>
        <v>0</v>
      </c>
      <c r="DP59" s="10">
        <f>SUMIFS(Export!$P56:$P10206,Export!$J56:$J10206,Planning!$A49,Export!$X56:$X10206,Planning!DP52,Export!$T56:$T10206,"Alert")</f>
        <v>0</v>
      </c>
      <c r="DQ59" s="13">
        <f>SUMIFS(Export!$P56:$P10206,Export!$J56:$J10206,Planning!$A49,Export!$X56:$X10206,Planning!DQ52,Export!$T56:$T10206,"Alert")</f>
        <v>0</v>
      </c>
      <c r="DR59" s="7">
        <f>SUMIFS(Export!$P56:$P10206,Export!$J56:$J10206,Planning!$A49,Export!$X56:$X10206,Planning!DR52,Export!$T56:$T10206,"Alert")</f>
        <v>0</v>
      </c>
      <c r="DS59" s="7">
        <f>SUMIFS(Export!$P56:$P10206,Export!$J56:$J10206,Planning!$A49,Export!$X56:$X10206,Planning!DS52,Export!$T56:$T10206,"Alert")</f>
        <v>0</v>
      </c>
      <c r="DT59" s="7">
        <f>SUMIFS(Export!$P56:$P10206,Export!$J56:$J10206,Planning!$A49,Export!$X56:$X10206,Planning!DT52,Export!$T56:$T10206,"Alert")</f>
        <v>0</v>
      </c>
      <c r="DU59" s="7">
        <f>SUMIFS(Export!$P56:$P10206,Export!$J56:$J10206,Planning!$A49,Export!$X56:$X10206,Planning!DU52,Export!$T56:$T10206,"Alert")</f>
        <v>0</v>
      </c>
      <c r="DV59" s="7">
        <f>SUMIFS(Export!$P56:$P10206,Export!$J56:$J10206,Planning!$A49,Export!$X56:$X10206,Planning!DV52,Export!$T56:$T10206,"Alert")</f>
        <v>0</v>
      </c>
      <c r="DW59" s="10">
        <f>SUMIFS(Export!$P56:$P10206,Export!$J56:$J10206,Planning!$A49,Export!$X56:$X10206,Planning!DW52,Export!$T56:$T10206,"Alert")</f>
        <v>0</v>
      </c>
    </row>
    <row r="60" spans="1:127" x14ac:dyDescent="0.25">
      <c r="A60" t="s">
        <v>159</v>
      </c>
      <c r="B60" s="37">
        <f>IFERROR(B59/B53,0)</f>
        <v>0</v>
      </c>
      <c r="C60" s="36">
        <f>IFERROR(C59/C53,0)</f>
        <v>0</v>
      </c>
      <c r="D60" s="36">
        <f t="shared" ref="D60" si="397">IFERROR(D59/D53,0)</f>
        <v>0</v>
      </c>
      <c r="E60" s="36">
        <f t="shared" ref="E60" si="398">IFERROR(E59/E53,0)</f>
        <v>0</v>
      </c>
      <c r="F60" s="36">
        <f t="shared" ref="F60" si="399">IFERROR(F59/F53,0)</f>
        <v>0</v>
      </c>
      <c r="G60" s="36">
        <f t="shared" ref="G60" si="400">IFERROR(G59/G53,0)</f>
        <v>0</v>
      </c>
      <c r="H60" s="38">
        <f t="shared" ref="H60" si="401">IFERROR(H59/H53,0)</f>
        <v>0</v>
      </c>
      <c r="I60" s="37">
        <f t="shared" ref="I60" si="402">IFERROR(I59/I53,0)</f>
        <v>0</v>
      </c>
      <c r="J60" s="36">
        <f t="shared" ref="J60" si="403">IFERROR(J59/J53,0)</f>
        <v>0</v>
      </c>
      <c r="K60" s="36">
        <f t="shared" ref="K60" si="404">IFERROR(K59/K53,0)</f>
        <v>0</v>
      </c>
      <c r="L60" s="36">
        <f t="shared" ref="L60" si="405">IFERROR(L59/L53,0)</f>
        <v>0</v>
      </c>
      <c r="M60" s="36">
        <f t="shared" ref="M60" si="406">IFERROR(M59/M53,0)</f>
        <v>0</v>
      </c>
      <c r="N60" s="36">
        <f t="shared" ref="N60" si="407">IFERROR(N59/N53,0)</f>
        <v>0</v>
      </c>
      <c r="O60" s="38">
        <f t="shared" ref="O60" si="408">IFERROR(O59/O53,0)</f>
        <v>0</v>
      </c>
      <c r="P60" s="37">
        <f t="shared" ref="P60" si="409">IFERROR(P59/P53,0)</f>
        <v>0</v>
      </c>
      <c r="Q60" s="36">
        <f t="shared" ref="Q60" si="410">IFERROR(Q59/Q53,0)</f>
        <v>0</v>
      </c>
      <c r="R60" s="36">
        <f t="shared" ref="R60" si="411">IFERROR(R59/R53,0)</f>
        <v>0</v>
      </c>
      <c r="S60" s="36">
        <f t="shared" ref="S60" si="412">IFERROR(S59/S53,0)</f>
        <v>0</v>
      </c>
      <c r="T60" s="36">
        <f t="shared" ref="T60" si="413">IFERROR(T59/T53,0)</f>
        <v>0</v>
      </c>
      <c r="U60" s="36">
        <f t="shared" ref="U60" si="414">IFERROR(U59/U53,0)</f>
        <v>0</v>
      </c>
      <c r="V60" s="38">
        <f t="shared" ref="V60" si="415">IFERROR(V59/V53,0)</f>
        <v>0</v>
      </c>
      <c r="W60" s="37">
        <f t="shared" ref="W60" si="416">IFERROR(W59/W53,0)</f>
        <v>0</v>
      </c>
      <c r="X60" s="36">
        <f t="shared" ref="X60" si="417">IFERROR(X59/X53,0)</f>
        <v>0</v>
      </c>
      <c r="Y60" s="36">
        <f t="shared" ref="Y60" si="418">IFERROR(Y59/Y53,0)</f>
        <v>0</v>
      </c>
      <c r="Z60" s="36">
        <f t="shared" ref="Z60" si="419">IFERROR(Z59/Z53,0)</f>
        <v>0</v>
      </c>
      <c r="AA60" s="36">
        <f t="shared" ref="AA60" si="420">IFERROR(AA59/AA53,0)</f>
        <v>0</v>
      </c>
      <c r="AB60" s="36">
        <f t="shared" ref="AB60" si="421">IFERROR(AB59/AB53,0)</f>
        <v>0</v>
      </c>
      <c r="AC60" s="38">
        <f t="shared" ref="AC60" si="422">IFERROR(AC59/AC53,0)</f>
        <v>0</v>
      </c>
      <c r="AD60" s="37">
        <f t="shared" ref="AD60" si="423">IFERROR(AD59/AD53,0)</f>
        <v>0</v>
      </c>
      <c r="AE60" s="36">
        <f t="shared" ref="AE60" si="424">IFERROR(AE59/AE53,0)</f>
        <v>0</v>
      </c>
      <c r="AF60" s="36">
        <f t="shared" ref="AF60" si="425">IFERROR(AF59/AF53,0)</f>
        <v>0</v>
      </c>
      <c r="AG60" s="36">
        <f t="shared" ref="AG60" si="426">IFERROR(AG59/AG53,0)</f>
        <v>0</v>
      </c>
      <c r="AH60" s="36">
        <f t="shared" ref="AH60" si="427">IFERROR(AH59/AH53,0)</f>
        <v>0</v>
      </c>
      <c r="AI60" s="36">
        <f t="shared" ref="AI60" si="428">IFERROR(AI59/AI53,0)</f>
        <v>0</v>
      </c>
      <c r="AJ60" s="38">
        <f t="shared" ref="AJ60" si="429">IFERROR(AJ59/AJ53,0)</f>
        <v>0</v>
      </c>
      <c r="AK60" s="37">
        <f t="shared" ref="AK60" si="430">IFERROR(AK59/AK53,0)</f>
        <v>0</v>
      </c>
      <c r="AL60" s="36">
        <f t="shared" ref="AL60" si="431">IFERROR(AL59/AL53,0)</f>
        <v>0</v>
      </c>
      <c r="AM60" s="36">
        <f t="shared" ref="AM60" si="432">IFERROR(AM59/AM53,0)</f>
        <v>0</v>
      </c>
      <c r="AN60" s="36">
        <f t="shared" ref="AN60" si="433">IFERROR(AN59/AN53,0)</f>
        <v>0</v>
      </c>
      <c r="AO60" s="36">
        <f t="shared" ref="AO60" si="434">IFERROR(AO59/AO53,0)</f>
        <v>0</v>
      </c>
      <c r="AP60" s="36">
        <f t="shared" ref="AP60" si="435">IFERROR(AP59/AP53,0)</f>
        <v>0</v>
      </c>
      <c r="AQ60" s="38">
        <f t="shared" ref="AQ60" si="436">IFERROR(AQ59/AQ53,0)</f>
        <v>0</v>
      </c>
      <c r="AR60" s="37">
        <f t="shared" ref="AR60" si="437">IFERROR(AR59/AR53,0)</f>
        <v>0</v>
      </c>
      <c r="AS60" s="36">
        <f t="shared" ref="AS60" si="438">IFERROR(AS59/AS53,0)</f>
        <v>0</v>
      </c>
      <c r="AT60" s="36">
        <f t="shared" ref="AT60" si="439">IFERROR(AT59/AT53,0)</f>
        <v>0</v>
      </c>
      <c r="AU60" s="36">
        <f t="shared" ref="AU60" si="440">IFERROR(AU59/AU53,0)</f>
        <v>0</v>
      </c>
      <c r="AV60" s="36">
        <f t="shared" ref="AV60" si="441">IFERROR(AV59/AV53,0)</f>
        <v>0</v>
      </c>
      <c r="AW60" s="36">
        <f t="shared" ref="AW60" si="442">IFERROR(AW59/AW53,0)</f>
        <v>0</v>
      </c>
      <c r="AX60" s="38">
        <f t="shared" ref="AX60" si="443">IFERROR(AX59/AX53,0)</f>
        <v>0</v>
      </c>
      <c r="AY60" s="37">
        <f t="shared" ref="AY60" si="444">IFERROR(AY59/AY53,0)</f>
        <v>0</v>
      </c>
      <c r="AZ60" s="36">
        <f t="shared" ref="AZ60" si="445">IFERROR(AZ59/AZ53,0)</f>
        <v>0</v>
      </c>
      <c r="BA60" s="36">
        <f t="shared" ref="BA60" si="446">IFERROR(BA59/BA53,0)</f>
        <v>0</v>
      </c>
      <c r="BB60" s="36">
        <f t="shared" ref="BB60" si="447">IFERROR(BB59/BB53,0)</f>
        <v>0</v>
      </c>
      <c r="BC60" s="36">
        <f t="shared" ref="BC60" si="448">IFERROR(BC59/BC53,0)</f>
        <v>0</v>
      </c>
      <c r="BD60" s="36">
        <f t="shared" ref="BD60" si="449">IFERROR(BD59/BD53,0)</f>
        <v>0</v>
      </c>
      <c r="BE60" s="38">
        <f t="shared" ref="BE60" si="450">IFERROR(BE59/BE53,0)</f>
        <v>0</v>
      </c>
      <c r="BF60" s="37">
        <f t="shared" ref="BF60" si="451">IFERROR(BF59/BF53,0)</f>
        <v>0</v>
      </c>
      <c r="BG60" s="36">
        <f t="shared" ref="BG60" si="452">IFERROR(BG59/BG53,0)</f>
        <v>0</v>
      </c>
      <c r="BH60" s="36">
        <f t="shared" ref="BH60" si="453">IFERROR(BH59/BH53,0)</f>
        <v>0</v>
      </c>
      <c r="BI60" s="36">
        <f t="shared" ref="BI60" si="454">IFERROR(BI59/BI53,0)</f>
        <v>0</v>
      </c>
      <c r="BJ60" s="36">
        <f t="shared" ref="BJ60" si="455">IFERROR(BJ59/BJ53,0)</f>
        <v>0</v>
      </c>
      <c r="BK60" s="36">
        <f t="shared" ref="BK60" si="456">IFERROR(BK59/BK53,0)</f>
        <v>0</v>
      </c>
      <c r="BL60" s="38">
        <f t="shared" ref="BL60" si="457">IFERROR(BL59/BL53,0)</f>
        <v>0</v>
      </c>
      <c r="BM60" s="37">
        <f t="shared" ref="BM60" si="458">IFERROR(BM59/BM53,0)</f>
        <v>0</v>
      </c>
      <c r="BN60" s="36">
        <f t="shared" ref="BN60" si="459">IFERROR(BN59/BN53,0)</f>
        <v>0</v>
      </c>
      <c r="BO60" s="36">
        <f t="shared" ref="BO60" si="460">IFERROR(BO59/BO53,0)</f>
        <v>0</v>
      </c>
      <c r="BP60" s="36">
        <f t="shared" ref="BP60" si="461">IFERROR(BP59/BP53,0)</f>
        <v>0</v>
      </c>
      <c r="BQ60" s="36">
        <f t="shared" ref="BQ60" si="462">IFERROR(BQ59/BQ53,0)</f>
        <v>0</v>
      </c>
      <c r="BR60" s="36">
        <f t="shared" ref="BR60" si="463">IFERROR(BR59/BR53,0)</f>
        <v>0</v>
      </c>
      <c r="BS60" s="38">
        <f t="shared" ref="BS60" si="464">IFERROR(BS59/BS53,0)</f>
        <v>0</v>
      </c>
      <c r="BT60" s="37">
        <f t="shared" ref="BT60" si="465">IFERROR(BT59/BT53,0)</f>
        <v>0</v>
      </c>
      <c r="BU60" s="36">
        <f t="shared" ref="BU60" si="466">IFERROR(BU59/BU53,0)</f>
        <v>0</v>
      </c>
      <c r="BV60" s="36">
        <f t="shared" ref="BV60" si="467">IFERROR(BV59/BV53,0)</f>
        <v>0</v>
      </c>
      <c r="BW60" s="36">
        <f t="shared" ref="BW60" si="468">IFERROR(BW59/BW53,0)</f>
        <v>0</v>
      </c>
      <c r="BX60" s="36">
        <f t="shared" ref="BX60" si="469">IFERROR(BX59/BX53,0)</f>
        <v>0</v>
      </c>
      <c r="BY60" s="36">
        <f t="shared" ref="BY60" si="470">IFERROR(BY59/BY53,0)</f>
        <v>0</v>
      </c>
      <c r="BZ60" s="38">
        <f t="shared" ref="BZ60" si="471">IFERROR(BZ59/BZ53,0)</f>
        <v>0</v>
      </c>
      <c r="CA60" s="37">
        <f t="shared" ref="CA60" si="472">IFERROR(CA59/CA53,0)</f>
        <v>0</v>
      </c>
      <c r="CB60" s="36">
        <f t="shared" ref="CB60" si="473">IFERROR(CB59/CB53,0)</f>
        <v>0</v>
      </c>
      <c r="CC60" s="36">
        <f t="shared" ref="CC60" si="474">IFERROR(CC59/CC53,0)</f>
        <v>0</v>
      </c>
      <c r="CD60" s="36">
        <f t="shared" ref="CD60" si="475">IFERROR(CD59/CD53,0)</f>
        <v>0</v>
      </c>
      <c r="CE60" s="36">
        <f t="shared" ref="CE60" si="476">IFERROR(CE59/CE53,0)</f>
        <v>0</v>
      </c>
      <c r="CF60" s="36">
        <f t="shared" ref="CF60" si="477">IFERROR(CF59/CF53,0)</f>
        <v>0</v>
      </c>
      <c r="CG60" s="38">
        <f t="shared" ref="CG60" si="478">IFERROR(CG59/CG53,0)</f>
        <v>0</v>
      </c>
      <c r="CH60" s="37">
        <f t="shared" ref="CH60" si="479">IFERROR(CH59/CH53,0)</f>
        <v>0</v>
      </c>
      <c r="CI60" s="36">
        <f t="shared" ref="CI60" si="480">IFERROR(CI59/CI53,0)</f>
        <v>0</v>
      </c>
      <c r="CJ60" s="36">
        <f t="shared" ref="CJ60" si="481">IFERROR(CJ59/CJ53,0)</f>
        <v>0</v>
      </c>
      <c r="CK60" s="36">
        <f t="shared" ref="CK60" si="482">IFERROR(CK59/CK53,0)</f>
        <v>0</v>
      </c>
      <c r="CL60" s="36">
        <f t="shared" ref="CL60" si="483">IFERROR(CL59/CL53,0)</f>
        <v>0</v>
      </c>
      <c r="CM60" s="36">
        <f t="shared" ref="CM60" si="484">IFERROR(CM59/CM53,0)</f>
        <v>0</v>
      </c>
      <c r="CN60" s="38">
        <f t="shared" ref="CN60" si="485">IFERROR(CN59/CN53,0)</f>
        <v>0</v>
      </c>
      <c r="CO60" s="37">
        <f t="shared" ref="CO60" si="486">IFERROR(CO59/CO53,0)</f>
        <v>0</v>
      </c>
      <c r="CP60" s="36">
        <f t="shared" ref="CP60" si="487">IFERROR(CP59/CP53,0)</f>
        <v>0</v>
      </c>
      <c r="CQ60" s="36">
        <f t="shared" ref="CQ60" si="488">IFERROR(CQ59/CQ53,0)</f>
        <v>0</v>
      </c>
      <c r="CR60" s="36">
        <f t="shared" ref="CR60" si="489">IFERROR(CR59/CR53,0)</f>
        <v>0</v>
      </c>
      <c r="CS60" s="36">
        <f t="shared" ref="CS60" si="490">IFERROR(CS59/CS53,0)</f>
        <v>0</v>
      </c>
      <c r="CT60" s="36">
        <f t="shared" ref="CT60" si="491">IFERROR(CT59/CT53,0)</f>
        <v>0</v>
      </c>
      <c r="CU60" s="38">
        <f t="shared" ref="CU60" si="492">IFERROR(CU59/CU53,0)</f>
        <v>0</v>
      </c>
      <c r="CV60" s="37">
        <f t="shared" ref="CV60" si="493">IFERROR(CV59/CV53,0)</f>
        <v>0</v>
      </c>
      <c r="CW60" s="36">
        <f t="shared" ref="CW60" si="494">IFERROR(CW59/CW53,0)</f>
        <v>0</v>
      </c>
      <c r="CX60" s="36">
        <f t="shared" ref="CX60" si="495">IFERROR(CX59/CX53,0)</f>
        <v>0</v>
      </c>
      <c r="CY60" s="36">
        <f t="shared" ref="CY60" si="496">IFERROR(CY59/CY53,0)</f>
        <v>0</v>
      </c>
      <c r="CZ60" s="36">
        <f t="shared" ref="CZ60" si="497">IFERROR(CZ59/CZ53,0)</f>
        <v>0</v>
      </c>
      <c r="DA60" s="36">
        <f t="shared" ref="DA60" si="498">IFERROR(DA59/DA53,0)</f>
        <v>0</v>
      </c>
      <c r="DB60" s="38">
        <f t="shared" ref="DB60" si="499">IFERROR(DB59/DB53,0)</f>
        <v>0</v>
      </c>
      <c r="DC60" s="37">
        <f t="shared" ref="DC60" si="500">IFERROR(DC59/DC53,0)</f>
        <v>0</v>
      </c>
      <c r="DD60" s="36">
        <f t="shared" ref="DD60" si="501">IFERROR(DD59/DD53,0)</f>
        <v>0</v>
      </c>
      <c r="DE60" s="36">
        <f t="shared" ref="DE60" si="502">IFERROR(DE59/DE53,0)</f>
        <v>0</v>
      </c>
      <c r="DF60" s="36">
        <f t="shared" ref="DF60" si="503">IFERROR(DF59/DF53,0)</f>
        <v>0</v>
      </c>
      <c r="DG60" s="36">
        <f t="shared" ref="DG60" si="504">IFERROR(DG59/DG53,0)</f>
        <v>0</v>
      </c>
      <c r="DH60" s="36">
        <f t="shared" ref="DH60" si="505">IFERROR(DH59/DH53,0)</f>
        <v>0</v>
      </c>
      <c r="DI60" s="38">
        <f t="shared" ref="DI60" si="506">IFERROR(DI59/DI53,0)</f>
        <v>0</v>
      </c>
      <c r="DJ60" s="37">
        <f t="shared" ref="DJ60" si="507">IFERROR(DJ59/DJ53,0)</f>
        <v>0</v>
      </c>
      <c r="DK60" s="36">
        <f t="shared" ref="DK60" si="508">IFERROR(DK59/DK53,0)</f>
        <v>0</v>
      </c>
      <c r="DL60" s="36">
        <f t="shared" ref="DL60" si="509">IFERROR(DL59/DL53,0)</f>
        <v>0</v>
      </c>
      <c r="DM60" s="36">
        <f t="shared" ref="DM60" si="510">IFERROR(DM59/DM53,0)</f>
        <v>0</v>
      </c>
      <c r="DN60" s="36">
        <f t="shared" ref="DN60" si="511">IFERROR(DN59/DN53,0)</f>
        <v>0</v>
      </c>
      <c r="DO60" s="36">
        <f t="shared" ref="DO60" si="512">IFERROR(DO59/DO53,0)</f>
        <v>0</v>
      </c>
      <c r="DP60" s="38">
        <f t="shared" ref="DP60" si="513">IFERROR(DP59/DP53,0)</f>
        <v>0</v>
      </c>
      <c r="DQ60" s="37">
        <f t="shared" ref="DQ60" si="514">IFERROR(DQ59/DQ53,0)</f>
        <v>0</v>
      </c>
      <c r="DR60" s="36">
        <f t="shared" ref="DR60" si="515">IFERROR(DR59/DR53,0)</f>
        <v>0</v>
      </c>
      <c r="DS60" s="36">
        <f t="shared" ref="DS60" si="516">IFERROR(DS59/DS53,0)</f>
        <v>0</v>
      </c>
      <c r="DT60" s="36">
        <f t="shared" ref="DT60" si="517">IFERROR(DT59/DT53,0)</f>
        <v>0</v>
      </c>
      <c r="DU60" s="36">
        <f t="shared" ref="DU60" si="518">IFERROR(DU59/DU53,0)</f>
        <v>0</v>
      </c>
      <c r="DV60" s="36">
        <f t="shared" ref="DV60" si="519">IFERROR(DV59/DV53,0)</f>
        <v>0</v>
      </c>
      <c r="DW60" s="38">
        <f t="shared" ref="DW60" si="520">IFERROR(DW59/DW53,0)</f>
        <v>0</v>
      </c>
    </row>
    <row r="61" spans="1:127" x14ac:dyDescent="0.25">
      <c r="A61" t="s">
        <v>157</v>
      </c>
      <c r="B61" s="33">
        <f>IFERROR(SUMIFS(Export!$V56:$V10206,Export!$J56:$J10206,Planning!$A49,Export!$X56:$X10206,"&lt;="&amp;Planning!B52,Export!$T56:$T10206,"Alert")/B59,0)</f>
        <v>0</v>
      </c>
      <c r="C61" s="34">
        <f>IFERROR(SUMIFS(Export!$V56:$V10206,Export!$J56:$J10206,Planning!$A49,Export!$X56:$X10206,Planning!C52,Export!$T56:$T10206,"Alert")/C59,0)</f>
        <v>0</v>
      </c>
      <c r="D61" s="34">
        <f>IFERROR(SUMIFS(Export!$V56:$V10206,Export!$J56:$J10206,Planning!$A49,Export!$X56:$X10206,Planning!D52,Export!$T56:$T10206,"Alert")/D59,0)</f>
        <v>0</v>
      </c>
      <c r="E61" s="34">
        <f>IFERROR(SUMIFS(Export!$V56:$V10206,Export!$J56:$J10206,Planning!$A49,Export!$X56:$X10206,Planning!E52,Export!$T56:$T10206,"Alert")/E59,0)</f>
        <v>0</v>
      </c>
      <c r="F61" s="34">
        <f>IFERROR(SUMIFS(Export!$V56:$V10206,Export!$J56:$J10206,Planning!$A49,Export!$X56:$X10206,Planning!F52,Export!$T56:$T10206,"Alert")/F59,0)</f>
        <v>0</v>
      </c>
      <c r="G61" s="34">
        <f>IFERROR(SUMIFS(Export!$V56:$V10206,Export!$J56:$J10206,Planning!$A49,Export!$X56:$X10206,Planning!G52,Export!$T56:$T10206,"Alert")/G59,0)</f>
        <v>0</v>
      </c>
      <c r="H61" s="35">
        <f>IFERROR(SUMIFS(Export!$V56:$V10206,Export!$J56:$J10206,Planning!$A49,Export!$X56:$X10206,Planning!H52,Export!$T56:$T10206,"Alert")/H59,0)</f>
        <v>0</v>
      </c>
      <c r="I61" s="33">
        <f>IFERROR(SUMIFS(Export!$V56:$V10206,Export!$J56:$J10206,Planning!$A49,Export!$X56:$X10206,Planning!I52,Export!$T56:$T10206,"Alert")/I59,0)</f>
        <v>0</v>
      </c>
      <c r="J61" s="34">
        <f>IFERROR(SUMIFS(Export!$V56:$V10206,Export!$J56:$J10206,Planning!$A49,Export!$X56:$X10206,Planning!J52,Export!$T56:$T10206,"Alert")/J59,0)</f>
        <v>0</v>
      </c>
      <c r="K61" s="34">
        <f>IFERROR(SUMIFS(Export!$V56:$V10206,Export!$J56:$J10206,Planning!$A49,Export!$X56:$X10206,Planning!K52,Export!$T56:$T10206,"Alert")/K59,0)</f>
        <v>0</v>
      </c>
      <c r="L61" s="34">
        <f>IFERROR(SUMIFS(Export!$V56:$V10206,Export!$J56:$J10206,Planning!$A49,Export!$X56:$X10206,Planning!L52,Export!$T56:$T10206,"Alert")/L59,0)</f>
        <v>0</v>
      </c>
      <c r="M61" s="34">
        <f>IFERROR(SUMIFS(Export!$V56:$V10206,Export!$J56:$J10206,Planning!$A49,Export!$X56:$X10206,Planning!M52,Export!$T56:$T10206,"Alert")/M59,0)</f>
        <v>0</v>
      </c>
      <c r="N61" s="34">
        <f>IFERROR(SUMIFS(Export!$V56:$V10206,Export!$J56:$J10206,Planning!$A49,Export!$X56:$X10206,Planning!N52,Export!$T56:$T10206,"Alert")/N59,0)</f>
        <v>0</v>
      </c>
      <c r="O61" s="35">
        <f>IFERROR(SUMIFS(Export!$V56:$V10206,Export!$J56:$J10206,Planning!$A49,Export!$X56:$X10206,Planning!O52,Export!$T56:$T10206,"Alert")/O59,0)</f>
        <v>0</v>
      </c>
      <c r="P61" s="33">
        <f>IFERROR(SUMIFS(Export!$V56:$V10206,Export!$J56:$J10206,Planning!$A49,Export!$X56:$X10206,Planning!P52,Export!$T56:$T10206,"Alert")/P59,0)</f>
        <v>0</v>
      </c>
      <c r="Q61" s="34">
        <f>IFERROR(SUMIFS(Export!$V56:$V10206,Export!$J56:$J10206,Planning!$A49,Export!$X56:$X10206,Planning!Q52,Export!$T56:$T10206,"Alert")/Q59,0)</f>
        <v>0</v>
      </c>
      <c r="R61" s="34">
        <f>IFERROR(SUMIFS(Export!$V56:$V10206,Export!$J56:$J10206,Planning!$A49,Export!$X56:$X10206,Planning!R52,Export!$T56:$T10206,"Alert")/R59,0)</f>
        <v>0</v>
      </c>
      <c r="S61" s="34">
        <f>IFERROR(SUMIFS(Export!$V56:$V10206,Export!$J56:$J10206,Planning!$A49,Export!$X56:$X10206,Planning!S52,Export!$T56:$T10206,"Alert")/S59,0)</f>
        <v>0</v>
      </c>
      <c r="T61" s="34">
        <f>IFERROR(SUMIFS(Export!$V56:$V10206,Export!$J56:$J10206,Planning!$A49,Export!$X56:$X10206,Planning!T52,Export!$T56:$T10206,"Alert")/T59,0)</f>
        <v>0</v>
      </c>
      <c r="U61" s="34">
        <f>IFERROR(SUMIFS(Export!$V56:$V10206,Export!$J56:$J10206,Planning!$A49,Export!$X56:$X10206,Planning!U52,Export!$T56:$T10206,"Alert")/U59,0)</f>
        <v>0</v>
      </c>
      <c r="V61" s="35">
        <f>IFERROR(SUMIFS(Export!$V56:$V10206,Export!$J56:$J10206,Planning!$A49,Export!$X56:$X10206,Planning!V52,Export!$T56:$T10206,"Alert")/V59,0)</f>
        <v>0</v>
      </c>
      <c r="W61" s="33">
        <f>IFERROR(SUMIFS(Export!$V56:$V10206,Export!$J56:$J10206,Planning!$A49,Export!$X56:$X10206,Planning!W52,Export!$T56:$T10206,"Alert")/W59,0)</f>
        <v>0</v>
      </c>
      <c r="X61" s="34">
        <f>IFERROR(SUMIFS(Export!$V56:$V10206,Export!$J56:$J10206,Planning!$A49,Export!$X56:$X10206,Planning!X52,Export!$T56:$T10206,"Alert")/X59,0)</f>
        <v>0</v>
      </c>
      <c r="Y61" s="34">
        <f>IFERROR(SUMIFS(Export!$V56:$V10206,Export!$J56:$J10206,Planning!$A49,Export!$X56:$X10206,Planning!Y52,Export!$T56:$T10206,"Alert")/Y59,0)</f>
        <v>0</v>
      </c>
      <c r="Z61" s="34">
        <f>IFERROR(SUMIFS(Export!$V56:$V10206,Export!$J56:$J10206,Planning!$A49,Export!$X56:$X10206,Planning!Z52,Export!$T56:$T10206,"Alert")/Z59,0)</f>
        <v>0</v>
      </c>
      <c r="AA61" s="34">
        <f>IFERROR(SUMIFS(Export!$V56:$V10206,Export!$J56:$J10206,Planning!$A49,Export!$X56:$X10206,Planning!AA52,Export!$T56:$T10206,"Alert")/AA59,0)</f>
        <v>0</v>
      </c>
      <c r="AB61" s="34">
        <f>IFERROR(SUMIFS(Export!$V56:$V10206,Export!$J56:$J10206,Planning!$A49,Export!$X56:$X10206,Planning!AB52,Export!$T56:$T10206,"Alert")/AB59,0)</f>
        <v>0</v>
      </c>
      <c r="AC61" s="35">
        <f>IFERROR(SUMIFS(Export!$V56:$V10206,Export!$J56:$J10206,Planning!$A49,Export!$X56:$X10206,Planning!AC52,Export!$T56:$T10206,"Alert")/AC59,0)</f>
        <v>0</v>
      </c>
      <c r="AD61" s="33">
        <f>IFERROR(SUMIFS(Export!$V56:$V10206,Export!$J56:$J10206,Planning!$A49,Export!$X56:$X10206,Planning!AD52,Export!$T56:$T10206,"Alert")/AD59,0)</f>
        <v>0</v>
      </c>
      <c r="AE61" s="34">
        <f>IFERROR(SUMIFS(Export!$V56:$V10206,Export!$J56:$J10206,Planning!$A49,Export!$X56:$X10206,Planning!AE52,Export!$T56:$T10206,"Alert")/AE59,0)</f>
        <v>0</v>
      </c>
      <c r="AF61" s="34">
        <f>IFERROR(SUMIFS(Export!$V56:$V10206,Export!$J56:$J10206,Planning!$A49,Export!$X56:$X10206,Planning!AF52,Export!$T56:$T10206,"Alert")/AF59,0)</f>
        <v>0</v>
      </c>
      <c r="AG61" s="34">
        <f>IFERROR(SUMIFS(Export!$V56:$V10206,Export!$J56:$J10206,Planning!$A49,Export!$X56:$X10206,Planning!AG52,Export!$T56:$T10206,"Alert")/AG59,0)</f>
        <v>0</v>
      </c>
      <c r="AH61" s="34">
        <f>IFERROR(SUMIFS(Export!$V56:$V10206,Export!$J56:$J10206,Planning!$A49,Export!$X56:$X10206,Planning!AH52,Export!$T56:$T10206,"Alert")/AH59,0)</f>
        <v>0</v>
      </c>
      <c r="AI61" s="34">
        <f>IFERROR(SUMIFS(Export!$V56:$V10206,Export!$J56:$J10206,Planning!$A49,Export!$X56:$X10206,Planning!AI52,Export!$T56:$T10206,"Alert")/AI59,0)</f>
        <v>0</v>
      </c>
      <c r="AJ61" s="35">
        <f>IFERROR(SUMIFS(Export!$V56:$V10206,Export!$J56:$J10206,Planning!$A49,Export!$X56:$X10206,Planning!AJ52,Export!$T56:$T10206,"Alert")/AJ59,0)</f>
        <v>0</v>
      </c>
      <c r="AK61" s="33">
        <f>IFERROR(SUMIFS(Export!$V56:$V10206,Export!$J56:$J10206,Planning!$A49,Export!$X56:$X10206,Planning!AK52,Export!$T56:$T10206,"Alert")/AK59,0)</f>
        <v>0</v>
      </c>
      <c r="AL61" s="34">
        <f>IFERROR(SUMIFS(Export!$V56:$V10206,Export!$J56:$J10206,Planning!$A49,Export!$X56:$X10206,Planning!AL52,Export!$T56:$T10206,"Alert")/AL59,0)</f>
        <v>0</v>
      </c>
      <c r="AM61" s="34">
        <f>IFERROR(SUMIFS(Export!$V56:$V10206,Export!$J56:$J10206,Planning!$A49,Export!$X56:$X10206,Planning!AM52,Export!$T56:$T10206,"Alert")/AM59,0)</f>
        <v>0</v>
      </c>
      <c r="AN61" s="34">
        <f>IFERROR(SUMIFS(Export!$V56:$V10206,Export!$J56:$J10206,Planning!$A49,Export!$X56:$X10206,Planning!AN52,Export!$T56:$T10206,"Alert")/AN59,0)</f>
        <v>0</v>
      </c>
      <c r="AO61" s="34">
        <f>IFERROR(SUMIFS(Export!$V56:$V10206,Export!$J56:$J10206,Planning!$A49,Export!$X56:$X10206,Planning!AO52,Export!$T56:$T10206,"Alert")/AO59,0)</f>
        <v>0</v>
      </c>
      <c r="AP61" s="34">
        <f>IFERROR(SUMIFS(Export!$V56:$V10206,Export!$J56:$J10206,Planning!$A49,Export!$X56:$X10206,Planning!AP52,Export!$T56:$T10206,"Alert")/AP59,0)</f>
        <v>0</v>
      </c>
      <c r="AQ61" s="35">
        <f>IFERROR(SUMIFS(Export!$V56:$V10206,Export!$J56:$J10206,Planning!$A49,Export!$X56:$X10206,Planning!AQ52,Export!$T56:$T10206,"Alert")/AQ59,0)</f>
        <v>0</v>
      </c>
      <c r="AR61" s="33">
        <f>IFERROR(SUMIFS(Export!$V56:$V10206,Export!$J56:$J10206,Planning!$A49,Export!$X56:$X10206,Planning!AR52,Export!$T56:$T10206,"Alert")/AR59,0)</f>
        <v>0</v>
      </c>
      <c r="AS61" s="34">
        <f>IFERROR(SUMIFS(Export!$V56:$V10206,Export!$J56:$J10206,Planning!$A49,Export!$X56:$X10206,Planning!AS52,Export!$T56:$T10206,"Alert")/AS59,0)</f>
        <v>0</v>
      </c>
      <c r="AT61" s="34">
        <f>IFERROR(SUMIFS(Export!$V56:$V10206,Export!$J56:$J10206,Planning!$A49,Export!$X56:$X10206,Planning!AT52,Export!$T56:$T10206,"Alert")/AT59,0)</f>
        <v>0</v>
      </c>
      <c r="AU61" s="34">
        <f>IFERROR(SUMIFS(Export!$V56:$V10206,Export!$J56:$J10206,Planning!$A49,Export!$X56:$X10206,Planning!AU52,Export!$T56:$T10206,"Alert")/AU59,0)</f>
        <v>0</v>
      </c>
      <c r="AV61" s="34">
        <f>IFERROR(SUMIFS(Export!$V56:$V10206,Export!$J56:$J10206,Planning!$A49,Export!$X56:$X10206,Planning!AV52,Export!$T56:$T10206,"Alert")/AV59,0)</f>
        <v>0</v>
      </c>
      <c r="AW61" s="34">
        <f>IFERROR(SUMIFS(Export!$V56:$V10206,Export!$J56:$J10206,Planning!$A49,Export!$X56:$X10206,Planning!AW52,Export!$T56:$T10206,"Alert")/AW59,0)</f>
        <v>0</v>
      </c>
      <c r="AX61" s="35">
        <f>IFERROR(SUMIFS(Export!$V56:$V10206,Export!$J56:$J10206,Planning!$A49,Export!$X56:$X10206,Planning!AX52,Export!$T56:$T10206,"Alert")/AX59,0)</f>
        <v>0</v>
      </c>
      <c r="AY61" s="33">
        <f>IFERROR(SUMIFS(Export!$V56:$V10206,Export!$J56:$J10206,Planning!$A49,Export!$X56:$X10206,Planning!AY52,Export!$T56:$T10206,"Alert")/AY59,0)</f>
        <v>0</v>
      </c>
      <c r="AZ61" s="34">
        <f>IFERROR(SUMIFS(Export!$V56:$V10206,Export!$J56:$J10206,Planning!$A49,Export!$X56:$X10206,Planning!AZ52,Export!$T56:$T10206,"Alert")/AZ59,0)</f>
        <v>0</v>
      </c>
      <c r="BA61" s="34">
        <f>IFERROR(SUMIFS(Export!$V56:$V10206,Export!$J56:$J10206,Planning!$A49,Export!$X56:$X10206,Planning!BA52,Export!$T56:$T10206,"Alert")/BA59,0)</f>
        <v>0</v>
      </c>
      <c r="BB61" s="34">
        <f>IFERROR(SUMIFS(Export!$V56:$V10206,Export!$J56:$J10206,Planning!$A49,Export!$X56:$X10206,Planning!BB52,Export!$T56:$T10206,"Alert")/BB59,0)</f>
        <v>0</v>
      </c>
      <c r="BC61" s="34">
        <f>IFERROR(SUMIFS(Export!$V56:$V10206,Export!$J56:$J10206,Planning!$A49,Export!$X56:$X10206,Planning!BC52,Export!$T56:$T10206,"Alert")/BC59,0)</f>
        <v>0</v>
      </c>
      <c r="BD61" s="34">
        <f>IFERROR(SUMIFS(Export!$V56:$V10206,Export!$J56:$J10206,Planning!$A49,Export!$X56:$X10206,Planning!BD52,Export!$T56:$T10206,"Alert")/BD59,0)</f>
        <v>0</v>
      </c>
      <c r="BE61" s="35">
        <f>IFERROR(SUMIFS(Export!$V56:$V10206,Export!$J56:$J10206,Planning!$A49,Export!$X56:$X10206,Planning!BE52,Export!$T56:$T10206,"Alert")/BE59,0)</f>
        <v>0</v>
      </c>
      <c r="BF61" s="33">
        <f>IFERROR(SUMIFS(Export!$V56:$V10206,Export!$J56:$J10206,Planning!$A49,Export!$X56:$X10206,Planning!BF52,Export!$T56:$T10206,"Alert")/BF59,0)</f>
        <v>0</v>
      </c>
      <c r="BG61" s="34">
        <f>IFERROR(SUMIFS(Export!$V56:$V10206,Export!$J56:$J10206,Planning!$A49,Export!$X56:$X10206,Planning!BG52,Export!$T56:$T10206,"Alert")/BG59,0)</f>
        <v>0</v>
      </c>
      <c r="BH61" s="34">
        <f>IFERROR(SUMIFS(Export!$V56:$V10206,Export!$J56:$J10206,Planning!$A49,Export!$X56:$X10206,Planning!BH52,Export!$T56:$T10206,"Alert")/BH59,0)</f>
        <v>0</v>
      </c>
      <c r="BI61" s="34">
        <f>IFERROR(SUMIFS(Export!$V56:$V10206,Export!$J56:$J10206,Planning!$A49,Export!$X56:$X10206,Planning!BI52,Export!$T56:$T10206,"Alert")/BI59,0)</f>
        <v>0</v>
      </c>
      <c r="BJ61" s="34">
        <f>IFERROR(SUMIFS(Export!$V56:$V10206,Export!$J56:$J10206,Planning!$A49,Export!$X56:$X10206,Planning!BJ52,Export!$T56:$T10206,"Alert")/BJ59,0)</f>
        <v>0</v>
      </c>
      <c r="BK61" s="34">
        <f>IFERROR(SUMIFS(Export!$V56:$V10206,Export!$J56:$J10206,Planning!$A49,Export!$X56:$X10206,Planning!BK52,Export!$T56:$T10206,"Alert")/BK59,0)</f>
        <v>0</v>
      </c>
      <c r="BL61" s="35">
        <f>IFERROR(SUMIFS(Export!$V56:$V10206,Export!$J56:$J10206,Planning!$A49,Export!$X56:$X10206,Planning!BL52,Export!$T56:$T10206,"Alert")/BL59,0)</f>
        <v>0</v>
      </c>
      <c r="BM61" s="33">
        <f>IFERROR(SUMIFS(Export!$V56:$V10206,Export!$J56:$J10206,Planning!$A49,Export!$X56:$X10206,Planning!BM52,Export!$T56:$T10206,"Alert")/BM59,0)</f>
        <v>0</v>
      </c>
      <c r="BN61" s="34">
        <f>IFERROR(SUMIFS(Export!$V56:$V10206,Export!$J56:$J10206,Planning!$A49,Export!$X56:$X10206,Planning!BN52,Export!$T56:$T10206,"Alert")/BN59,0)</f>
        <v>0</v>
      </c>
      <c r="BO61" s="34">
        <f>IFERROR(SUMIFS(Export!$V56:$V10206,Export!$J56:$J10206,Planning!$A49,Export!$X56:$X10206,Planning!BO52,Export!$T56:$T10206,"Alert")/BO59,0)</f>
        <v>0</v>
      </c>
      <c r="BP61" s="34">
        <f>IFERROR(SUMIFS(Export!$V56:$V10206,Export!$J56:$J10206,Planning!$A49,Export!$X56:$X10206,Planning!BP52,Export!$T56:$T10206,"Alert")/BP59,0)</f>
        <v>0</v>
      </c>
      <c r="BQ61" s="34">
        <f>IFERROR(SUMIFS(Export!$V56:$V10206,Export!$J56:$J10206,Planning!$A49,Export!$X56:$X10206,Planning!BQ52,Export!$T56:$T10206,"Alert")/BQ59,0)</f>
        <v>0</v>
      </c>
      <c r="BR61" s="34">
        <f>IFERROR(SUMIFS(Export!$V56:$V10206,Export!$J56:$J10206,Planning!$A49,Export!$X56:$X10206,Planning!BR52,Export!$T56:$T10206,"Alert")/BR59,0)</f>
        <v>0</v>
      </c>
      <c r="BS61" s="35">
        <f>IFERROR(SUMIFS(Export!$V56:$V10206,Export!$J56:$J10206,Planning!$A49,Export!$X56:$X10206,Planning!BS52,Export!$T56:$T10206,"Alert")/BS59,0)</f>
        <v>0</v>
      </c>
      <c r="BT61" s="33">
        <f>IFERROR(SUMIFS(Export!$V56:$V10206,Export!$J56:$J10206,Planning!$A49,Export!$X56:$X10206,Planning!BT52,Export!$T56:$T10206,"Alert")/BT59,0)</f>
        <v>0</v>
      </c>
      <c r="BU61" s="34">
        <f>IFERROR(SUMIFS(Export!$V56:$V10206,Export!$J56:$J10206,Planning!$A49,Export!$X56:$X10206,Planning!BU52,Export!$T56:$T10206,"Alert")/BU59,0)</f>
        <v>0</v>
      </c>
      <c r="BV61" s="34">
        <f>IFERROR(SUMIFS(Export!$V56:$V10206,Export!$J56:$J10206,Planning!$A49,Export!$X56:$X10206,Planning!BV52,Export!$T56:$T10206,"Alert")/BV59,0)</f>
        <v>0</v>
      </c>
      <c r="BW61" s="34">
        <f>IFERROR(SUMIFS(Export!$V56:$V10206,Export!$J56:$J10206,Planning!$A49,Export!$X56:$X10206,Planning!BW52,Export!$T56:$T10206,"Alert")/BW59,0)</f>
        <v>0</v>
      </c>
      <c r="BX61" s="34">
        <f>IFERROR(SUMIFS(Export!$V56:$V10206,Export!$J56:$J10206,Planning!$A49,Export!$X56:$X10206,Planning!BX52,Export!$T56:$T10206,"Alert")/BX59,0)</f>
        <v>0</v>
      </c>
      <c r="BY61" s="34">
        <f>IFERROR(SUMIFS(Export!$V56:$V10206,Export!$J56:$J10206,Planning!$A49,Export!$X56:$X10206,Planning!BY52,Export!$T56:$T10206,"Alert")/BY59,0)</f>
        <v>0</v>
      </c>
      <c r="BZ61" s="35">
        <f>IFERROR(SUMIFS(Export!$V56:$V10206,Export!$J56:$J10206,Planning!$A49,Export!$X56:$X10206,Planning!BZ52,Export!$T56:$T10206,"Alert")/BZ59,0)</f>
        <v>0</v>
      </c>
      <c r="CA61" s="33">
        <f>IFERROR(SUMIFS(Export!$V56:$V10206,Export!$J56:$J10206,Planning!$A49,Export!$X56:$X10206,Planning!CA52,Export!$T56:$T10206,"Alert")/CA59,0)</f>
        <v>0</v>
      </c>
      <c r="CB61" s="34">
        <f>IFERROR(SUMIFS(Export!$V56:$V10206,Export!$J56:$J10206,Planning!$A49,Export!$X56:$X10206,Planning!CB52,Export!$T56:$T10206,"Alert")/CB59,0)</f>
        <v>0</v>
      </c>
      <c r="CC61" s="34">
        <f>IFERROR(SUMIFS(Export!$V56:$V10206,Export!$J56:$J10206,Planning!$A49,Export!$X56:$X10206,Planning!CC52,Export!$T56:$T10206,"Alert")/CC59,0)</f>
        <v>0</v>
      </c>
      <c r="CD61" s="34">
        <f>IFERROR(SUMIFS(Export!$V56:$V10206,Export!$J56:$J10206,Planning!$A49,Export!$X56:$X10206,Planning!CD52,Export!$T56:$T10206,"Alert")/CD59,0)</f>
        <v>0</v>
      </c>
      <c r="CE61" s="34">
        <f>IFERROR(SUMIFS(Export!$V56:$V10206,Export!$J56:$J10206,Planning!$A49,Export!$X56:$X10206,Planning!CE52,Export!$T56:$T10206,"Alert")/CE59,0)</f>
        <v>0</v>
      </c>
      <c r="CF61" s="34">
        <f>IFERROR(SUMIFS(Export!$V56:$V10206,Export!$J56:$J10206,Planning!$A49,Export!$X56:$X10206,Planning!CF52,Export!$T56:$T10206,"Alert")/CF59,0)</f>
        <v>0</v>
      </c>
      <c r="CG61" s="35">
        <f>IFERROR(SUMIFS(Export!$V56:$V10206,Export!$J56:$J10206,Planning!$A49,Export!$X56:$X10206,Planning!CG52,Export!$T56:$T10206,"Alert")/CG59,0)</f>
        <v>0</v>
      </c>
      <c r="CH61" s="33">
        <f>IFERROR(SUMIFS(Export!$V56:$V10206,Export!$J56:$J10206,Planning!$A49,Export!$X56:$X10206,Planning!CH52,Export!$T56:$T10206,"Alert")/CH59,0)</f>
        <v>0</v>
      </c>
      <c r="CI61" s="34">
        <f>IFERROR(SUMIFS(Export!$V56:$V10206,Export!$J56:$J10206,Planning!$A49,Export!$X56:$X10206,Planning!CI52,Export!$T56:$T10206,"Alert")/CI59,0)</f>
        <v>0</v>
      </c>
      <c r="CJ61" s="34">
        <f>IFERROR(SUMIFS(Export!$V56:$V10206,Export!$J56:$J10206,Planning!$A49,Export!$X56:$X10206,Planning!CJ52,Export!$T56:$T10206,"Alert")/CJ59,0)</f>
        <v>0</v>
      </c>
      <c r="CK61" s="34">
        <f>IFERROR(SUMIFS(Export!$V56:$V10206,Export!$J56:$J10206,Planning!$A49,Export!$X56:$X10206,Planning!CK52,Export!$T56:$T10206,"Alert")/CK59,0)</f>
        <v>0</v>
      </c>
      <c r="CL61" s="34">
        <f>IFERROR(SUMIFS(Export!$V56:$V10206,Export!$J56:$J10206,Planning!$A49,Export!$X56:$X10206,Planning!CL52,Export!$T56:$T10206,"Alert")/CL59,0)</f>
        <v>0</v>
      </c>
      <c r="CM61" s="34">
        <f>IFERROR(SUMIFS(Export!$V56:$V10206,Export!$J56:$J10206,Planning!$A49,Export!$X56:$X10206,Planning!CM52,Export!$T56:$T10206,"Alert")/CM59,0)</f>
        <v>0</v>
      </c>
      <c r="CN61" s="35">
        <f>IFERROR(SUMIFS(Export!$V56:$V10206,Export!$J56:$J10206,Planning!$A49,Export!$X56:$X10206,Planning!CN52,Export!$T56:$T10206,"Alert")/CN59,0)</f>
        <v>0</v>
      </c>
      <c r="CO61" s="33">
        <f>IFERROR(SUMIFS(Export!$V56:$V10206,Export!$J56:$J10206,Planning!$A49,Export!$X56:$X10206,Planning!CO52,Export!$T56:$T10206,"Alert")/CO59,0)</f>
        <v>0</v>
      </c>
      <c r="CP61" s="34">
        <f>IFERROR(SUMIFS(Export!$V56:$V10206,Export!$J56:$J10206,Planning!$A49,Export!$X56:$X10206,Planning!CP52,Export!$T56:$T10206,"Alert")/CP59,0)</f>
        <v>0</v>
      </c>
      <c r="CQ61" s="34">
        <f>IFERROR(SUMIFS(Export!$V56:$V10206,Export!$J56:$J10206,Planning!$A49,Export!$X56:$X10206,Planning!CQ52,Export!$T56:$T10206,"Alert")/CQ59,0)</f>
        <v>0</v>
      </c>
      <c r="CR61" s="34">
        <f>IFERROR(SUMIFS(Export!$V56:$V10206,Export!$J56:$J10206,Planning!$A49,Export!$X56:$X10206,Planning!CR52,Export!$T56:$T10206,"Alert")/CR59,0)</f>
        <v>0</v>
      </c>
      <c r="CS61" s="34">
        <f>IFERROR(SUMIFS(Export!$V56:$V10206,Export!$J56:$J10206,Planning!$A49,Export!$X56:$X10206,Planning!CS52,Export!$T56:$T10206,"Alert")/CS59,0)</f>
        <v>0</v>
      </c>
      <c r="CT61" s="34">
        <f>IFERROR(SUMIFS(Export!$V56:$V10206,Export!$J56:$J10206,Planning!$A49,Export!$X56:$X10206,Planning!CT52,Export!$T56:$T10206,"Alert")/CT59,0)</f>
        <v>0</v>
      </c>
      <c r="CU61" s="35">
        <f>IFERROR(SUMIFS(Export!$V56:$V10206,Export!$J56:$J10206,Planning!$A49,Export!$X56:$X10206,Planning!CU52,Export!$T56:$T10206,"Alert")/CU59,0)</f>
        <v>0</v>
      </c>
      <c r="CV61" s="33">
        <f>IFERROR(SUMIFS(Export!$V56:$V10206,Export!$J56:$J10206,Planning!$A49,Export!$X56:$X10206,Planning!CV52,Export!$T56:$T10206,"Alert")/CV59,0)</f>
        <v>0</v>
      </c>
      <c r="CW61" s="34">
        <f>IFERROR(SUMIFS(Export!$V56:$V10206,Export!$J56:$J10206,Planning!$A49,Export!$X56:$X10206,Planning!CW52,Export!$T56:$T10206,"Alert")/CW59,0)</f>
        <v>0</v>
      </c>
      <c r="CX61" s="34">
        <f>IFERROR(SUMIFS(Export!$V56:$V10206,Export!$J56:$J10206,Planning!$A49,Export!$X56:$X10206,Planning!CX52,Export!$T56:$T10206,"Alert")/CX59,0)</f>
        <v>0</v>
      </c>
      <c r="CY61" s="34">
        <f>IFERROR(SUMIFS(Export!$V56:$V10206,Export!$J56:$J10206,Planning!$A49,Export!$X56:$X10206,Planning!CY52,Export!$T56:$T10206,"Alert")/CY59,0)</f>
        <v>0</v>
      </c>
      <c r="CZ61" s="34">
        <f>IFERROR(SUMIFS(Export!$V56:$V10206,Export!$J56:$J10206,Planning!$A49,Export!$X56:$X10206,Planning!CZ52,Export!$T56:$T10206,"Alert")/CZ59,0)</f>
        <v>0</v>
      </c>
      <c r="DA61" s="34">
        <f>IFERROR(SUMIFS(Export!$V56:$V10206,Export!$J56:$J10206,Planning!$A49,Export!$X56:$X10206,Planning!DA52,Export!$T56:$T10206,"Alert")/DA59,0)</f>
        <v>0</v>
      </c>
      <c r="DB61" s="35">
        <f>IFERROR(SUMIFS(Export!$V56:$V10206,Export!$J56:$J10206,Planning!$A49,Export!$X56:$X10206,Planning!DB52,Export!$T56:$T10206,"Alert")/DB59,0)</f>
        <v>0</v>
      </c>
      <c r="DC61" s="33">
        <f>IFERROR(SUMIFS(Export!$V56:$V10206,Export!$J56:$J10206,Planning!$A49,Export!$X56:$X10206,Planning!DC52,Export!$T56:$T10206,"Alert")/DC59,0)</f>
        <v>0</v>
      </c>
      <c r="DD61" s="34">
        <f>IFERROR(SUMIFS(Export!$V56:$V10206,Export!$J56:$J10206,Planning!$A49,Export!$X56:$X10206,Planning!DD52,Export!$T56:$T10206,"Alert")/DD59,0)</f>
        <v>0</v>
      </c>
      <c r="DE61" s="34">
        <f>IFERROR(SUMIFS(Export!$V56:$V10206,Export!$J56:$J10206,Planning!$A49,Export!$X56:$X10206,Planning!DE52,Export!$T56:$T10206,"Alert")/DE59,0)</f>
        <v>0</v>
      </c>
      <c r="DF61" s="34">
        <f>IFERROR(SUMIFS(Export!$V56:$V10206,Export!$J56:$J10206,Planning!$A49,Export!$X56:$X10206,Planning!DF52,Export!$T56:$T10206,"Alert")/DF59,0)</f>
        <v>0</v>
      </c>
      <c r="DG61" s="34">
        <f>IFERROR(SUMIFS(Export!$V56:$V10206,Export!$J56:$J10206,Planning!$A49,Export!$X56:$X10206,Planning!DG52,Export!$T56:$T10206,"Alert")/DG59,0)</f>
        <v>0</v>
      </c>
      <c r="DH61" s="34">
        <f>IFERROR(SUMIFS(Export!$V56:$V10206,Export!$J56:$J10206,Planning!$A49,Export!$X56:$X10206,Planning!DH52,Export!$T56:$T10206,"Alert")/DH59,0)</f>
        <v>0</v>
      </c>
      <c r="DI61" s="35">
        <f>IFERROR(SUMIFS(Export!$V56:$V10206,Export!$J56:$J10206,Planning!$A49,Export!$X56:$X10206,Planning!DI52,Export!$T56:$T10206,"Alert")/DI59,0)</f>
        <v>0</v>
      </c>
      <c r="DJ61" s="33">
        <f>IFERROR(SUMIFS(Export!$V56:$V10206,Export!$J56:$J10206,Planning!$A49,Export!$X56:$X10206,Planning!DJ52,Export!$T56:$T10206,"Alert")/DJ59,0)</f>
        <v>0</v>
      </c>
      <c r="DK61" s="34">
        <f>IFERROR(SUMIFS(Export!$V56:$V10206,Export!$J56:$J10206,Planning!$A49,Export!$X56:$X10206,Planning!DK52,Export!$T56:$T10206,"Alert")/DK59,0)</f>
        <v>0</v>
      </c>
      <c r="DL61" s="34">
        <f>IFERROR(SUMIFS(Export!$V56:$V10206,Export!$J56:$J10206,Planning!$A49,Export!$X56:$X10206,Planning!DL52,Export!$T56:$T10206,"Alert")/DL59,0)</f>
        <v>0</v>
      </c>
      <c r="DM61" s="34">
        <f>IFERROR(SUMIFS(Export!$V56:$V10206,Export!$J56:$J10206,Planning!$A49,Export!$X56:$X10206,Planning!DM52,Export!$T56:$T10206,"Alert")/DM59,0)</f>
        <v>0</v>
      </c>
      <c r="DN61" s="34">
        <f>IFERROR(SUMIFS(Export!$V56:$V10206,Export!$J56:$J10206,Planning!$A49,Export!$X56:$X10206,Planning!DN52,Export!$T56:$T10206,"Alert")/DN59,0)</f>
        <v>0</v>
      </c>
      <c r="DO61" s="34">
        <f>IFERROR(SUMIFS(Export!$V56:$V10206,Export!$J56:$J10206,Planning!$A49,Export!$X56:$X10206,Planning!DO52,Export!$T56:$T10206,"Alert")/DO59,0)</f>
        <v>0</v>
      </c>
      <c r="DP61" s="35">
        <f>IFERROR(SUMIFS(Export!$V56:$V10206,Export!$J56:$J10206,Planning!$A49,Export!$X56:$X10206,Planning!DP52,Export!$T56:$T10206,"Alert")/DP59,0)</f>
        <v>0</v>
      </c>
      <c r="DQ61" s="33">
        <f>IFERROR(SUMIFS(Export!$V56:$V10206,Export!$J56:$J10206,Planning!$A49,Export!$X56:$X10206,Planning!DQ52,Export!$T56:$T10206,"Alert")/DQ59,0)</f>
        <v>0</v>
      </c>
      <c r="DR61" s="34">
        <f>IFERROR(SUMIFS(Export!$V56:$V10206,Export!$J56:$J10206,Planning!$A49,Export!$X56:$X10206,Planning!DR52,Export!$T56:$T10206,"Alert")/DR59,0)</f>
        <v>0</v>
      </c>
      <c r="DS61" s="34">
        <f>IFERROR(SUMIFS(Export!$V56:$V10206,Export!$J56:$J10206,Planning!$A49,Export!$X56:$X10206,Planning!DS52,Export!$T56:$T10206,"Alert")/DS59,0)</f>
        <v>0</v>
      </c>
      <c r="DT61" s="34">
        <f>IFERROR(SUMIFS(Export!$V56:$V10206,Export!$J56:$J10206,Planning!$A49,Export!$X56:$X10206,Planning!DT52,Export!$T56:$T10206,"Alert")/DT59,0)</f>
        <v>0</v>
      </c>
      <c r="DU61" s="34">
        <f>IFERROR(SUMIFS(Export!$V56:$V10206,Export!$J56:$J10206,Planning!$A49,Export!$X56:$X10206,Planning!DU52,Export!$T56:$T10206,"Alert")/DU59,0)</f>
        <v>0</v>
      </c>
      <c r="DV61" s="34">
        <f>IFERROR(SUMIFS(Export!$V56:$V10206,Export!$J56:$J10206,Planning!$A49,Export!$X56:$X10206,Planning!DV52,Export!$T56:$T10206,"Alert")/DV59,0)</f>
        <v>0</v>
      </c>
      <c r="DW61" s="35">
        <f>IFERROR(SUMIFS(Export!$V56:$V10206,Export!$J56:$J10206,Planning!$A49,Export!$X56:$X10206,Planning!DW52,Export!$T56:$T10206,"Alert")/DW59,0)</f>
        <v>0</v>
      </c>
    </row>
    <row r="62" spans="1:127" x14ac:dyDescent="0.25">
      <c r="B62" s="13"/>
      <c r="C62" s="7"/>
      <c r="D62" s="7"/>
      <c r="E62" s="7"/>
      <c r="F62" s="7"/>
      <c r="G62" s="7"/>
      <c r="H62" s="10"/>
      <c r="I62" s="13"/>
      <c r="J62" s="7"/>
      <c r="K62" s="7"/>
      <c r="L62" s="7"/>
      <c r="M62" s="7"/>
      <c r="N62" s="7"/>
      <c r="O62" s="10"/>
      <c r="P62" s="13"/>
      <c r="Q62" s="7"/>
      <c r="R62" s="7"/>
      <c r="S62" s="7"/>
      <c r="T62" s="7"/>
      <c r="U62" s="7"/>
      <c r="V62" s="10"/>
      <c r="W62" s="13"/>
      <c r="X62" s="7"/>
      <c r="Y62" s="7"/>
      <c r="Z62" s="7"/>
      <c r="AA62" s="7"/>
      <c r="AB62" s="7"/>
      <c r="AC62" s="10"/>
      <c r="AD62" s="13"/>
      <c r="AE62" s="7"/>
      <c r="AF62" s="7"/>
      <c r="AG62" s="7"/>
      <c r="AH62" s="7"/>
      <c r="AI62" s="7"/>
      <c r="AJ62" s="10"/>
      <c r="AK62" s="13"/>
      <c r="AL62" s="7"/>
      <c r="AM62" s="7"/>
      <c r="AN62" s="7"/>
      <c r="AO62" s="7"/>
      <c r="AP62" s="7"/>
      <c r="AQ62" s="10"/>
      <c r="AR62" s="13"/>
      <c r="AS62" s="7"/>
      <c r="AT62" s="7"/>
      <c r="AU62" s="7"/>
      <c r="AV62" s="7"/>
      <c r="AW62" s="7"/>
      <c r="AX62" s="10"/>
      <c r="AY62" s="13"/>
      <c r="AZ62" s="7"/>
      <c r="BA62" s="7"/>
      <c r="BB62" s="7"/>
      <c r="BC62" s="7"/>
      <c r="BD62" s="7"/>
      <c r="BE62" s="10"/>
      <c r="BF62" s="13"/>
      <c r="BG62" s="7"/>
      <c r="BH62" s="7"/>
      <c r="BI62" s="7"/>
      <c r="BJ62" s="7"/>
      <c r="BK62" s="7"/>
      <c r="BL62" s="10"/>
      <c r="BM62" s="13"/>
      <c r="BN62" s="7"/>
      <c r="BO62" s="7"/>
      <c r="BP62" s="7"/>
      <c r="BQ62" s="7"/>
      <c r="BR62" s="7"/>
      <c r="BS62" s="10"/>
      <c r="BT62" s="13"/>
      <c r="BU62" s="7"/>
      <c r="BV62" s="7"/>
      <c r="BW62" s="7"/>
      <c r="BX62" s="7"/>
      <c r="BY62" s="7"/>
      <c r="BZ62" s="10"/>
      <c r="CA62" s="13"/>
      <c r="CB62" s="7"/>
      <c r="CC62" s="7"/>
      <c r="CD62" s="7"/>
      <c r="CE62" s="7"/>
      <c r="CF62" s="7"/>
      <c r="CG62" s="10"/>
      <c r="CH62" s="13"/>
      <c r="CI62" s="7"/>
      <c r="CJ62" s="7"/>
      <c r="CK62" s="7"/>
      <c r="CL62" s="7"/>
      <c r="CM62" s="7"/>
      <c r="CN62" s="10"/>
      <c r="CO62" s="13"/>
      <c r="CP62" s="7"/>
      <c r="CQ62" s="7"/>
      <c r="CR62" s="7"/>
      <c r="CS62" s="7"/>
      <c r="CT62" s="7"/>
      <c r="CU62" s="10"/>
      <c r="CV62" s="13"/>
      <c r="CW62" s="7"/>
      <c r="CX62" s="7"/>
      <c r="CY62" s="7"/>
      <c r="CZ62" s="7"/>
      <c r="DA62" s="7"/>
      <c r="DB62" s="10"/>
      <c r="DC62" s="13"/>
      <c r="DD62" s="7"/>
      <c r="DE62" s="7"/>
      <c r="DF62" s="7"/>
      <c r="DG62" s="7"/>
      <c r="DH62" s="7"/>
      <c r="DI62" s="10"/>
      <c r="DJ62" s="13"/>
      <c r="DK62" s="7"/>
      <c r="DL62" s="7"/>
      <c r="DM62" s="7"/>
      <c r="DN62" s="7"/>
      <c r="DO62" s="7"/>
      <c r="DP62" s="10"/>
      <c r="DQ62" s="13"/>
      <c r="DR62" s="7"/>
      <c r="DS62" s="7"/>
      <c r="DT62" s="7"/>
      <c r="DU62" s="7"/>
      <c r="DV62" s="7"/>
      <c r="DW62" s="10"/>
    </row>
    <row r="63" spans="1:127" x14ac:dyDescent="0.25">
      <c r="A63" s="17" t="s">
        <v>141</v>
      </c>
      <c r="B63" s="18">
        <f>SUMIFS(Export!$P56:$P10206,Export!$J56:$J10206,Planning!$A49,Export!$W56:$W10206,"&lt;="&amp;Planning!B52,Export!$K56:$K10206,"Pending")</f>
        <v>0</v>
      </c>
      <c r="C63" s="19">
        <f>SUMIFS(Export!$P56:$P10206,Export!$J56:$J10206,Planning!$A49,Export!$W56:$W10206,Planning!C52,Export!$K56:$K10206,"Pending")</f>
        <v>0</v>
      </c>
      <c r="D63" s="19">
        <f>SUMIFS(Export!$P56:$P10206,Export!$J56:$J10206,Planning!$A49,Export!$W56:$W10206,Planning!D52,Export!$K56:$K10206,"Pending")</f>
        <v>0</v>
      </c>
      <c r="E63" s="19">
        <f>SUMIFS(Export!$P56:$P10206,Export!$J56:$J10206,Planning!$A49,Export!$W56:$W10206,Planning!E52,Export!$K56:$K10206,"Pending")</f>
        <v>0</v>
      </c>
      <c r="F63" s="19">
        <f>SUMIFS(Export!$P56:$P10206,Export!$J56:$J10206,Planning!$A49,Export!$W56:$W10206,Planning!F52,Export!$K56:$K10206,"Pending")</f>
        <v>0</v>
      </c>
      <c r="G63" s="19">
        <f>SUMIFS(Export!$P56:$P10206,Export!$J56:$J10206,Planning!$A49,Export!$W56:$W10206,Planning!G52,Export!$K56:$K10206,"Pending")</f>
        <v>0</v>
      </c>
      <c r="H63" s="20">
        <f>SUMIFS(Export!$P56:$P10206,Export!$J56:$J10206,Planning!$A49,Export!$W56:$W10206,Planning!H52,Export!$K56:$K10206,"Pending")</f>
        <v>0</v>
      </c>
      <c r="I63" s="18">
        <f>SUMIFS(Export!$P56:$P10206,Export!$J56:$J10206,Planning!$A49,Export!$W56:$W10206,Planning!I52,Export!$K56:$K10206,"Pending")</f>
        <v>0</v>
      </c>
      <c r="J63" s="19">
        <f>SUMIFS(Export!$P56:$P10206,Export!$J56:$J10206,Planning!$A49,Export!$W56:$W10206,Planning!J52,Export!$K56:$K10206,"Pending")</f>
        <v>0</v>
      </c>
      <c r="K63" s="19">
        <f>SUMIFS(Export!$P56:$P10206,Export!$J56:$J10206,Planning!$A49,Export!$W56:$W10206,Planning!K52,Export!$K56:$K10206,"Pending")</f>
        <v>0</v>
      </c>
      <c r="L63" s="19">
        <f>SUMIFS(Export!$P56:$P10206,Export!$J56:$J10206,Planning!$A49,Export!$W56:$W10206,Planning!L52,Export!$K56:$K10206,"Pending")</f>
        <v>0</v>
      </c>
      <c r="M63" s="19">
        <f>SUMIFS(Export!$P56:$P10206,Export!$J56:$J10206,Planning!$A49,Export!$W56:$W10206,Planning!M52,Export!$K56:$K10206,"Pending")</f>
        <v>0</v>
      </c>
      <c r="N63" s="19">
        <f>SUMIFS(Export!$P56:$P10206,Export!$J56:$J10206,Planning!$A49,Export!$W56:$W10206,Planning!N52,Export!$K56:$K10206,"Pending")</f>
        <v>0</v>
      </c>
      <c r="O63" s="20">
        <f>SUMIFS(Export!$P56:$P10206,Export!$J56:$J10206,Planning!$A49,Export!$W56:$W10206,Planning!O52,Export!$K56:$K10206,"Pending")</f>
        <v>0</v>
      </c>
      <c r="P63" s="18">
        <f>SUMIFS(Export!$P56:$P10206,Export!$J56:$J10206,Planning!$A49,Export!$W56:$W10206,Planning!P52,Export!$K56:$K10206,"Pending")</f>
        <v>0</v>
      </c>
      <c r="Q63" s="19">
        <f>SUMIFS(Export!$P56:$P10206,Export!$J56:$J10206,Planning!$A49,Export!$W56:$W10206,Planning!Q52,Export!$K56:$K10206,"Pending")</f>
        <v>0</v>
      </c>
      <c r="R63" s="19">
        <f>SUMIFS(Export!$P56:$P10206,Export!$J56:$J10206,Planning!$A49,Export!$W56:$W10206,Planning!R52,Export!$K56:$K10206,"Pending")</f>
        <v>0</v>
      </c>
      <c r="S63" s="19">
        <f>SUMIFS(Export!$P56:$P10206,Export!$J56:$J10206,Planning!$A49,Export!$W56:$W10206,Planning!S52,Export!$K56:$K10206,"Pending")</f>
        <v>0</v>
      </c>
      <c r="T63" s="19">
        <f>SUMIFS(Export!$P56:$P10206,Export!$J56:$J10206,Planning!$A49,Export!$W56:$W10206,Planning!T52,Export!$K56:$K10206,"Pending")</f>
        <v>0</v>
      </c>
      <c r="U63" s="19">
        <f>SUMIFS(Export!$P56:$P10206,Export!$J56:$J10206,Planning!$A49,Export!$W56:$W10206,Planning!U52,Export!$K56:$K10206,"Pending")</f>
        <v>0</v>
      </c>
      <c r="V63" s="20">
        <f>SUMIFS(Export!$P56:$P10206,Export!$J56:$J10206,Planning!$A49,Export!$W56:$W10206,Planning!V52,Export!$K56:$K10206,"Pending")</f>
        <v>0</v>
      </c>
      <c r="W63" s="18">
        <f>SUMIFS(Export!$P56:$P10206,Export!$J56:$J10206,Planning!$A49,Export!$W56:$W10206,Planning!W52,Export!$K56:$K10206,"Pending")</f>
        <v>0</v>
      </c>
      <c r="X63" s="19">
        <f>SUMIFS(Export!$P56:$P10206,Export!$J56:$J10206,Planning!$A49,Export!$W56:$W10206,Planning!X52,Export!$K56:$K10206,"Pending")</f>
        <v>0</v>
      </c>
      <c r="Y63" s="19">
        <f>SUMIFS(Export!$P56:$P10206,Export!$J56:$J10206,Planning!$A49,Export!$W56:$W10206,Planning!Y52,Export!$K56:$K10206,"Pending")</f>
        <v>0</v>
      </c>
      <c r="Z63" s="19">
        <f>SUMIFS(Export!$P56:$P10206,Export!$J56:$J10206,Planning!$A49,Export!$W56:$W10206,Planning!Z52,Export!$K56:$K10206,"Pending")</f>
        <v>0</v>
      </c>
      <c r="AA63" s="19">
        <f>SUMIFS(Export!$P56:$P10206,Export!$J56:$J10206,Planning!$A49,Export!$W56:$W10206,Planning!AA52,Export!$K56:$K10206,"Pending")</f>
        <v>0</v>
      </c>
      <c r="AB63" s="19">
        <f>SUMIFS(Export!$P56:$P10206,Export!$J56:$J10206,Planning!$A49,Export!$W56:$W10206,Planning!AB52,Export!$K56:$K10206,"Pending")</f>
        <v>0</v>
      </c>
      <c r="AC63" s="20">
        <f>SUMIFS(Export!$P56:$P10206,Export!$J56:$J10206,Planning!$A49,Export!$W56:$W10206,Planning!AC52,Export!$K56:$K10206,"Pending")</f>
        <v>0</v>
      </c>
      <c r="AD63" s="18">
        <f>SUMIFS(Export!$P56:$P10206,Export!$J56:$J10206,Planning!$A49,Export!$W56:$W10206,Planning!AD52,Export!$K56:$K10206,"Pending")</f>
        <v>0</v>
      </c>
      <c r="AE63" s="19">
        <f>SUMIFS(Export!$P56:$P10206,Export!$J56:$J10206,Planning!$A49,Export!$W56:$W10206,Planning!AE52,Export!$K56:$K10206,"Pending")</f>
        <v>0</v>
      </c>
      <c r="AF63" s="19">
        <f>SUMIFS(Export!$P56:$P10206,Export!$J56:$J10206,Planning!$A49,Export!$W56:$W10206,Planning!AF52,Export!$K56:$K10206,"Pending")</f>
        <v>0</v>
      </c>
      <c r="AG63" s="19">
        <f>SUMIFS(Export!$P56:$P10206,Export!$J56:$J10206,Planning!$A49,Export!$W56:$W10206,Planning!AG52,Export!$K56:$K10206,"Pending")</f>
        <v>0</v>
      </c>
      <c r="AH63" s="19">
        <f>SUMIFS(Export!$P56:$P10206,Export!$J56:$J10206,Planning!$A49,Export!$W56:$W10206,Planning!AH52,Export!$K56:$K10206,"Pending")</f>
        <v>0</v>
      </c>
      <c r="AI63" s="19">
        <f>SUMIFS(Export!$P56:$P10206,Export!$J56:$J10206,Planning!$A49,Export!$W56:$W10206,Planning!AI52,Export!$K56:$K10206,"Pending")</f>
        <v>0</v>
      </c>
      <c r="AJ63" s="20">
        <f>SUMIFS(Export!$P56:$P10206,Export!$J56:$J10206,Planning!$A49,Export!$W56:$W10206,Planning!AJ52,Export!$K56:$K10206,"Pending")</f>
        <v>0</v>
      </c>
      <c r="AK63" s="18">
        <f>SUMIFS(Export!$P56:$P10206,Export!$J56:$J10206,Planning!$A49,Export!$W56:$W10206,Planning!AK52,Export!$K56:$K10206,"Pending")</f>
        <v>0</v>
      </c>
      <c r="AL63" s="19">
        <f>SUMIFS(Export!$P56:$P10206,Export!$J56:$J10206,Planning!$A49,Export!$W56:$W10206,Planning!AL52,Export!$K56:$K10206,"Pending")</f>
        <v>0</v>
      </c>
      <c r="AM63" s="19">
        <f>SUMIFS(Export!$P56:$P10206,Export!$J56:$J10206,Planning!$A49,Export!$W56:$W10206,Planning!AM52,Export!$K56:$K10206,"Pending")</f>
        <v>0</v>
      </c>
      <c r="AN63" s="19">
        <f>SUMIFS(Export!$P56:$P10206,Export!$J56:$J10206,Planning!$A49,Export!$W56:$W10206,Planning!AN52,Export!$K56:$K10206,"Pending")</f>
        <v>0</v>
      </c>
      <c r="AO63" s="19">
        <f>SUMIFS(Export!$P56:$P10206,Export!$J56:$J10206,Planning!$A49,Export!$W56:$W10206,Planning!AO52,Export!$K56:$K10206,"Pending")</f>
        <v>0</v>
      </c>
      <c r="AP63" s="19">
        <f>SUMIFS(Export!$P56:$P10206,Export!$J56:$J10206,Planning!$A49,Export!$W56:$W10206,Planning!AP52,Export!$K56:$K10206,"Pending")</f>
        <v>0</v>
      </c>
      <c r="AQ63" s="20">
        <f>SUMIFS(Export!$P56:$P10206,Export!$J56:$J10206,Planning!$A49,Export!$W56:$W10206,Planning!AQ52,Export!$K56:$K10206,"Pending")</f>
        <v>0</v>
      </c>
      <c r="AR63" s="18">
        <f>SUMIFS(Export!$P56:$P10206,Export!$J56:$J10206,Planning!$A49,Export!$W56:$W10206,Planning!AR52,Export!$K56:$K10206,"Pending")</f>
        <v>0</v>
      </c>
      <c r="AS63" s="19">
        <f>SUMIFS(Export!$P56:$P10206,Export!$J56:$J10206,Planning!$A49,Export!$W56:$W10206,Planning!AS52,Export!$K56:$K10206,"Pending")</f>
        <v>0</v>
      </c>
      <c r="AT63" s="19">
        <f>SUMIFS(Export!$P56:$P10206,Export!$J56:$J10206,Planning!$A49,Export!$W56:$W10206,Planning!AT52,Export!$K56:$K10206,"Pending")</f>
        <v>0</v>
      </c>
      <c r="AU63" s="19">
        <f>SUMIFS(Export!$P56:$P10206,Export!$J56:$J10206,Planning!$A49,Export!$W56:$W10206,Planning!AU52,Export!$K56:$K10206,"Pending")</f>
        <v>0</v>
      </c>
      <c r="AV63" s="19">
        <f>SUMIFS(Export!$P56:$P10206,Export!$J56:$J10206,Planning!$A49,Export!$W56:$W10206,Planning!AV52,Export!$K56:$K10206,"Pending")</f>
        <v>0</v>
      </c>
      <c r="AW63" s="19">
        <f>SUMIFS(Export!$P56:$P10206,Export!$J56:$J10206,Planning!$A49,Export!$W56:$W10206,Planning!AW52,Export!$K56:$K10206,"Pending")</f>
        <v>0</v>
      </c>
      <c r="AX63" s="20">
        <f>SUMIFS(Export!$P56:$P10206,Export!$J56:$J10206,Planning!$A49,Export!$W56:$W10206,Planning!AX52,Export!$K56:$K10206,"Pending")</f>
        <v>0</v>
      </c>
      <c r="AY63" s="18">
        <f>SUMIFS(Export!$P56:$P10206,Export!$J56:$J10206,Planning!$A49,Export!$W56:$W10206,Planning!AY52,Export!$K56:$K10206,"Pending")</f>
        <v>0</v>
      </c>
      <c r="AZ63" s="19">
        <f>SUMIFS(Export!$P56:$P10206,Export!$J56:$J10206,Planning!$A49,Export!$W56:$W10206,Planning!AZ52,Export!$K56:$K10206,"Pending")</f>
        <v>0</v>
      </c>
      <c r="BA63" s="19">
        <f>SUMIFS(Export!$P56:$P10206,Export!$J56:$J10206,Planning!$A49,Export!$W56:$W10206,Planning!BA52,Export!$K56:$K10206,"Pending")</f>
        <v>0</v>
      </c>
      <c r="BB63" s="19">
        <f>SUMIFS(Export!$P56:$P10206,Export!$J56:$J10206,Planning!$A49,Export!$W56:$W10206,Planning!BB52,Export!$K56:$K10206,"Pending")</f>
        <v>0</v>
      </c>
      <c r="BC63" s="19">
        <f>SUMIFS(Export!$P56:$P10206,Export!$J56:$J10206,Planning!$A49,Export!$W56:$W10206,Planning!BC52,Export!$K56:$K10206,"Pending")</f>
        <v>0</v>
      </c>
      <c r="BD63" s="19">
        <f>SUMIFS(Export!$P56:$P10206,Export!$J56:$J10206,Planning!$A49,Export!$W56:$W10206,Planning!BD52,Export!$K56:$K10206,"Pending")</f>
        <v>0</v>
      </c>
      <c r="BE63" s="20">
        <f>SUMIFS(Export!$P56:$P10206,Export!$J56:$J10206,Planning!$A49,Export!$W56:$W10206,Planning!BE52,Export!$K56:$K10206,"Pending")</f>
        <v>0</v>
      </c>
      <c r="BF63" s="18">
        <f>SUMIFS(Export!$P56:$P10206,Export!$J56:$J10206,Planning!$A49,Export!$W56:$W10206,Planning!BF52,Export!$K56:$K10206,"Pending")</f>
        <v>0</v>
      </c>
      <c r="BG63" s="19">
        <f>SUMIFS(Export!$P56:$P10206,Export!$J56:$J10206,Planning!$A49,Export!$W56:$W10206,Planning!BG52,Export!$K56:$K10206,"Pending")</f>
        <v>0</v>
      </c>
      <c r="BH63" s="19">
        <f>SUMIFS(Export!$P56:$P10206,Export!$J56:$J10206,Planning!$A49,Export!$W56:$W10206,Planning!BH52,Export!$K56:$K10206,"Pending")</f>
        <v>0</v>
      </c>
      <c r="BI63" s="19">
        <f>SUMIFS(Export!$P56:$P10206,Export!$J56:$J10206,Planning!$A49,Export!$W56:$W10206,Planning!BI52,Export!$K56:$K10206,"Pending")</f>
        <v>0</v>
      </c>
      <c r="BJ63" s="19">
        <f>SUMIFS(Export!$P56:$P10206,Export!$J56:$J10206,Planning!$A49,Export!$W56:$W10206,Planning!BJ52,Export!$K56:$K10206,"Pending")</f>
        <v>0</v>
      </c>
      <c r="BK63" s="19">
        <f>SUMIFS(Export!$P56:$P10206,Export!$J56:$J10206,Planning!$A49,Export!$W56:$W10206,Planning!BK52,Export!$K56:$K10206,"Pending")</f>
        <v>0</v>
      </c>
      <c r="BL63" s="20">
        <f>SUMIFS(Export!$P56:$P10206,Export!$J56:$J10206,Planning!$A49,Export!$W56:$W10206,Planning!BL52,Export!$K56:$K10206,"Pending")</f>
        <v>0</v>
      </c>
      <c r="BM63" s="18">
        <f>SUMIFS(Export!$P56:$P10206,Export!$J56:$J10206,Planning!$A49,Export!$W56:$W10206,Planning!BM52,Export!$K56:$K10206,"Pending")</f>
        <v>0</v>
      </c>
      <c r="BN63" s="19">
        <f>SUMIFS(Export!$P56:$P10206,Export!$J56:$J10206,Planning!$A49,Export!$W56:$W10206,Planning!BN52,Export!$K56:$K10206,"Pending")</f>
        <v>0</v>
      </c>
      <c r="BO63" s="19">
        <f>SUMIFS(Export!$P56:$P10206,Export!$J56:$J10206,Planning!$A49,Export!$W56:$W10206,Planning!BO52,Export!$K56:$K10206,"Pending")</f>
        <v>0</v>
      </c>
      <c r="BP63" s="19">
        <f>SUMIFS(Export!$P56:$P10206,Export!$J56:$J10206,Planning!$A49,Export!$W56:$W10206,Planning!BP52,Export!$K56:$K10206,"Pending")</f>
        <v>0</v>
      </c>
      <c r="BQ63" s="19">
        <f>SUMIFS(Export!$P56:$P10206,Export!$J56:$J10206,Planning!$A49,Export!$W56:$W10206,Planning!BQ52,Export!$K56:$K10206,"Pending")</f>
        <v>0</v>
      </c>
      <c r="BR63" s="19">
        <f>SUMIFS(Export!$P56:$P10206,Export!$J56:$J10206,Planning!$A49,Export!$W56:$W10206,Planning!BR52,Export!$K56:$K10206,"Pending")</f>
        <v>0</v>
      </c>
      <c r="BS63" s="20">
        <f>SUMIFS(Export!$P56:$P10206,Export!$J56:$J10206,Planning!$A49,Export!$W56:$W10206,Planning!BS52,Export!$K56:$K10206,"Pending")</f>
        <v>0</v>
      </c>
      <c r="BT63" s="18">
        <f>SUMIFS(Export!$P56:$P10206,Export!$J56:$J10206,Planning!$A49,Export!$W56:$W10206,Planning!BT52,Export!$K56:$K10206,"Pending")</f>
        <v>4</v>
      </c>
      <c r="BU63" s="19">
        <f>SUMIFS(Export!$P56:$P10206,Export!$J56:$J10206,Planning!$A49,Export!$W56:$W10206,Planning!BU52,Export!$K56:$K10206,"Pending")</f>
        <v>1</v>
      </c>
      <c r="BV63" s="19">
        <f>SUMIFS(Export!$P56:$P10206,Export!$J56:$J10206,Planning!$A49,Export!$W56:$W10206,Planning!BV52,Export!$K56:$K10206,"Pending")</f>
        <v>0</v>
      </c>
      <c r="BW63" s="19">
        <f>SUMIFS(Export!$P56:$P10206,Export!$J56:$J10206,Planning!$A49,Export!$W56:$W10206,Planning!BW52,Export!$K56:$K10206,"Pending")</f>
        <v>0</v>
      </c>
      <c r="BX63" s="19">
        <f>SUMIFS(Export!$P56:$P10206,Export!$J56:$J10206,Planning!$A49,Export!$W56:$W10206,Planning!BX52,Export!$K56:$K10206,"Pending")</f>
        <v>14</v>
      </c>
      <c r="BY63" s="19">
        <f>SUMIFS(Export!$P56:$P10206,Export!$J56:$J10206,Planning!$A49,Export!$W56:$W10206,Planning!BY52,Export!$K56:$K10206,"Pending")</f>
        <v>0</v>
      </c>
      <c r="BZ63" s="20">
        <f>SUMIFS(Export!$P56:$P10206,Export!$J56:$J10206,Planning!$A49,Export!$W56:$W10206,Planning!BZ52,Export!$K56:$K10206,"Pending")</f>
        <v>4</v>
      </c>
      <c r="CA63" s="18">
        <f>SUMIFS(Export!$P56:$P10206,Export!$J56:$J10206,Planning!$A49,Export!$W56:$W10206,Planning!CA52,Export!$K56:$K10206,"Pending")</f>
        <v>12</v>
      </c>
      <c r="CB63" s="19">
        <f>SUMIFS(Export!$P56:$P10206,Export!$J56:$J10206,Planning!$A49,Export!$W56:$W10206,Planning!CB52,Export!$K56:$K10206,"Pending")</f>
        <v>16</v>
      </c>
      <c r="CC63" s="19">
        <f>SUMIFS(Export!$P56:$P10206,Export!$J56:$J10206,Planning!$A49,Export!$W56:$W10206,Planning!CC52,Export!$K56:$K10206,"Pending")</f>
        <v>2</v>
      </c>
      <c r="CD63" s="19">
        <f>SUMIFS(Export!$P56:$P10206,Export!$J56:$J10206,Planning!$A49,Export!$W56:$W10206,Planning!CD52,Export!$K56:$K10206,"Pending")</f>
        <v>12</v>
      </c>
      <c r="CE63" s="19">
        <f>SUMIFS(Export!$P56:$P10206,Export!$J56:$J10206,Planning!$A49,Export!$W56:$W10206,Planning!CE52,Export!$K56:$K10206,"Pending")</f>
        <v>6</v>
      </c>
      <c r="CF63" s="19">
        <f>SUMIFS(Export!$P56:$P10206,Export!$J56:$J10206,Planning!$A49,Export!$W56:$W10206,Planning!CF52,Export!$K56:$K10206,"Pending")</f>
        <v>61</v>
      </c>
      <c r="CG63" s="20">
        <f>SUMIFS(Export!$P56:$P10206,Export!$J56:$J10206,Planning!$A49,Export!$W56:$W10206,Planning!CG52,Export!$K56:$K10206,"Pending")</f>
        <v>1</v>
      </c>
      <c r="CH63" s="18">
        <f>SUMIFS(Export!$P56:$P10206,Export!$J56:$J10206,Planning!$A49,Export!$W56:$W10206,Planning!CH52,Export!$K56:$K10206,"Pending")</f>
        <v>5</v>
      </c>
      <c r="CI63" s="19">
        <f>SUMIFS(Export!$P56:$P10206,Export!$J56:$J10206,Planning!$A49,Export!$W56:$W10206,Planning!CI52,Export!$K56:$K10206,"Pending")</f>
        <v>10</v>
      </c>
      <c r="CJ63" s="19">
        <f>SUMIFS(Export!$P56:$P10206,Export!$J56:$J10206,Planning!$A49,Export!$W56:$W10206,Planning!CJ52,Export!$K56:$K10206,"Pending")</f>
        <v>0</v>
      </c>
      <c r="CK63" s="19">
        <f>SUMIFS(Export!$P56:$P10206,Export!$J56:$J10206,Planning!$A49,Export!$W56:$W10206,Planning!CK52,Export!$K56:$K10206,"Pending")</f>
        <v>1</v>
      </c>
      <c r="CL63" s="19">
        <f>SUMIFS(Export!$P56:$P10206,Export!$J56:$J10206,Planning!$A49,Export!$W56:$W10206,Planning!CL52,Export!$K56:$K10206,"Pending")</f>
        <v>0</v>
      </c>
      <c r="CM63" s="19">
        <f>SUMIFS(Export!$P56:$P10206,Export!$J56:$J10206,Planning!$A49,Export!$W56:$W10206,Planning!CM52,Export!$K56:$K10206,"Pending")</f>
        <v>0</v>
      </c>
      <c r="CN63" s="20">
        <f>SUMIFS(Export!$P56:$P10206,Export!$J56:$J10206,Planning!$A49,Export!$W56:$W10206,Planning!CN52,Export!$K56:$K10206,"Pending")</f>
        <v>0</v>
      </c>
      <c r="CO63" s="18">
        <f>SUMIFS(Export!$P56:$P10206,Export!$J56:$J10206,Planning!$A49,Export!$W56:$W10206,Planning!CO52,Export!$K56:$K10206,"Pending")</f>
        <v>1</v>
      </c>
      <c r="CP63" s="19">
        <f>SUMIFS(Export!$P56:$P10206,Export!$J56:$J10206,Planning!$A49,Export!$W56:$W10206,Planning!CP52,Export!$K56:$K10206,"Pending")</f>
        <v>7</v>
      </c>
      <c r="CQ63" s="19">
        <f>SUMIFS(Export!$P56:$P10206,Export!$J56:$J10206,Planning!$A49,Export!$W56:$W10206,Planning!CQ52,Export!$K56:$K10206,"Pending")</f>
        <v>4</v>
      </c>
      <c r="CR63" s="19">
        <f>SUMIFS(Export!$P56:$P10206,Export!$J56:$J10206,Planning!$A49,Export!$W56:$W10206,Planning!CR52,Export!$K56:$K10206,"Pending")</f>
        <v>2</v>
      </c>
      <c r="CS63" s="19">
        <f>SUMIFS(Export!$P56:$P10206,Export!$J56:$J10206,Planning!$A49,Export!$W56:$W10206,Planning!CS52,Export!$K56:$K10206,"Pending")</f>
        <v>23</v>
      </c>
      <c r="CT63" s="19">
        <f>SUMIFS(Export!$P56:$P10206,Export!$J56:$J10206,Planning!$A49,Export!$W56:$W10206,Planning!CT52,Export!$K56:$K10206,"Pending")</f>
        <v>5</v>
      </c>
      <c r="CU63" s="20">
        <f>SUMIFS(Export!$P56:$P10206,Export!$J56:$J10206,Planning!$A49,Export!$W56:$W10206,Planning!CU52,Export!$K56:$K10206,"Pending")</f>
        <v>3</v>
      </c>
      <c r="CV63" s="18">
        <f>SUMIFS(Export!$P56:$P10206,Export!$J56:$J10206,Planning!$A49,Export!$W56:$W10206,Planning!CV52,Export!$K56:$K10206,"Pending")</f>
        <v>1</v>
      </c>
      <c r="CW63" s="19">
        <f>SUMIFS(Export!$P56:$P10206,Export!$J56:$J10206,Planning!$A49,Export!$W56:$W10206,Planning!CW52,Export!$K56:$K10206,"Pending")</f>
        <v>0</v>
      </c>
      <c r="CX63" s="19">
        <f>SUMIFS(Export!$P56:$P10206,Export!$J56:$J10206,Planning!$A49,Export!$W56:$W10206,Planning!CX52,Export!$K56:$K10206,"Pending")</f>
        <v>0</v>
      </c>
      <c r="CY63" s="19">
        <f>SUMIFS(Export!$P56:$P10206,Export!$J56:$J10206,Planning!$A49,Export!$W56:$W10206,Planning!CY52,Export!$K56:$K10206,"Pending")</f>
        <v>0</v>
      </c>
      <c r="CZ63" s="19">
        <f>SUMIFS(Export!$P56:$P10206,Export!$J56:$J10206,Planning!$A49,Export!$W56:$W10206,Planning!CZ52,Export!$K56:$K10206,"Pending")</f>
        <v>0</v>
      </c>
      <c r="DA63" s="19">
        <f>SUMIFS(Export!$P56:$P10206,Export!$J56:$J10206,Planning!$A49,Export!$W56:$W10206,Planning!DA52,Export!$K56:$K10206,"Pending")</f>
        <v>6</v>
      </c>
      <c r="DB63" s="20">
        <f>SUMIFS(Export!$P56:$P10206,Export!$J56:$J10206,Planning!$A49,Export!$W56:$W10206,Planning!DB52,Export!$K56:$K10206,"Pending")</f>
        <v>0</v>
      </c>
      <c r="DC63" s="18">
        <f>SUMIFS(Export!$P56:$P10206,Export!$J56:$J10206,Planning!$A49,Export!$W56:$W10206,Planning!DC52,Export!$K56:$K10206,"Pending")</f>
        <v>5</v>
      </c>
      <c r="DD63" s="19">
        <f>SUMIFS(Export!$P56:$P10206,Export!$J56:$J10206,Planning!$A49,Export!$W56:$W10206,Planning!DD52,Export!$K56:$K10206,"Pending")</f>
        <v>0</v>
      </c>
      <c r="DE63" s="19">
        <f>SUMIFS(Export!$P56:$P10206,Export!$J56:$J10206,Planning!$A49,Export!$W56:$W10206,Planning!DE52,Export!$K56:$K10206,"Pending")</f>
        <v>0</v>
      </c>
      <c r="DF63" s="19">
        <f>SUMIFS(Export!$P56:$P10206,Export!$J56:$J10206,Planning!$A49,Export!$W56:$W10206,Planning!DF52,Export!$K56:$K10206,"Pending")</f>
        <v>2</v>
      </c>
      <c r="DG63" s="19">
        <f>SUMIFS(Export!$P56:$P10206,Export!$J56:$J10206,Planning!$A49,Export!$W56:$W10206,Planning!DG52,Export!$K56:$K10206,"Pending")</f>
        <v>0</v>
      </c>
      <c r="DH63" s="19">
        <f>SUMIFS(Export!$P56:$P10206,Export!$J56:$J10206,Planning!$A49,Export!$W56:$W10206,Planning!DH52,Export!$K56:$K10206,"Pending")</f>
        <v>0</v>
      </c>
      <c r="DI63" s="20">
        <f>SUMIFS(Export!$P56:$P10206,Export!$J56:$J10206,Planning!$A49,Export!$W56:$W10206,Planning!DI52,Export!$K56:$K10206,"Pending")</f>
        <v>0</v>
      </c>
      <c r="DJ63" s="18">
        <f>SUMIFS(Export!$P56:$P10206,Export!$J56:$J10206,Planning!$A49,Export!$W56:$W10206,Planning!DJ52,Export!$K56:$K10206,"Pending")</f>
        <v>1</v>
      </c>
      <c r="DK63" s="19">
        <f>SUMIFS(Export!$P56:$P10206,Export!$J56:$J10206,Planning!$A49,Export!$W56:$W10206,Planning!DK52,Export!$K56:$K10206,"Pending")</f>
        <v>2</v>
      </c>
      <c r="DL63" s="19">
        <f>SUMIFS(Export!$P56:$P10206,Export!$J56:$J10206,Planning!$A49,Export!$W56:$W10206,Planning!DL52,Export!$K56:$K10206,"Pending")</f>
        <v>2</v>
      </c>
      <c r="DM63" s="19">
        <f>SUMIFS(Export!$P56:$P10206,Export!$J56:$J10206,Planning!$A49,Export!$W56:$W10206,Planning!DM52,Export!$K56:$K10206,"Pending")</f>
        <v>0</v>
      </c>
      <c r="DN63" s="19">
        <f>SUMIFS(Export!$P56:$P10206,Export!$J56:$J10206,Planning!$A49,Export!$W56:$W10206,Planning!DN52,Export!$K56:$K10206,"Pending")</f>
        <v>0</v>
      </c>
      <c r="DO63" s="19">
        <f>SUMIFS(Export!$P56:$P10206,Export!$J56:$J10206,Planning!$A49,Export!$W56:$W10206,Planning!DO52,Export!$K56:$K10206,"Pending")</f>
        <v>0</v>
      </c>
      <c r="DP63" s="20">
        <f>SUMIFS(Export!$P56:$P10206,Export!$J56:$J10206,Planning!$A49,Export!$W56:$W10206,Planning!DP52,Export!$K56:$K10206,"Pending")</f>
        <v>0</v>
      </c>
      <c r="DQ63" s="18">
        <f>SUMIFS(Export!$P56:$P10206,Export!$J56:$J10206,Planning!$A49,Export!$W56:$W10206,Planning!DQ52,Export!$K56:$K10206,"Pending")</f>
        <v>0</v>
      </c>
      <c r="DR63" s="19">
        <f>SUMIFS(Export!$P56:$P10206,Export!$J56:$J10206,Planning!$A49,Export!$W56:$W10206,Planning!DR52,Export!$K56:$K10206,"Pending")</f>
        <v>0</v>
      </c>
      <c r="DS63" s="19">
        <f>SUMIFS(Export!$P56:$P10206,Export!$J56:$J10206,Planning!$A49,Export!$W56:$W10206,Planning!DS52,Export!$K56:$K10206,"Pending")</f>
        <v>0</v>
      </c>
      <c r="DT63" s="19">
        <f>SUMIFS(Export!$P56:$P10206,Export!$J56:$J10206,Planning!$A49,Export!$W56:$W10206,Planning!DT52,Export!$K56:$K10206,"Pending")</f>
        <v>0</v>
      </c>
      <c r="DU63" s="19">
        <f>SUMIFS(Export!$P56:$P10206,Export!$J56:$J10206,Planning!$A49,Export!$W56:$W10206,Planning!DU52,Export!$K56:$K10206,"Pending")</f>
        <v>0</v>
      </c>
      <c r="DV63" s="19">
        <f>SUMIFS(Export!$P56:$P10206,Export!$J56:$J10206,Planning!$A49,Export!$W56:$W10206,Planning!DV52,Export!$K56:$K10206,"Pending")</f>
        <v>0</v>
      </c>
      <c r="DW63" s="20">
        <f>SUMIFS(Export!$P56:$P10206,Export!$J56:$J10206,Planning!$A49,Export!$W56:$W10206,Planning!DW52,Export!$K56:$K10206,"Pending")</f>
        <v>0</v>
      </c>
    </row>
    <row r="74" spans="1:4" x14ac:dyDescent="0.25">
      <c r="A74" s="8" t="s">
        <v>151</v>
      </c>
    </row>
    <row r="75" spans="1:4" x14ac:dyDescent="0.25">
      <c r="A75" s="8" t="s">
        <v>11</v>
      </c>
      <c r="B75" s="8" t="s">
        <v>150</v>
      </c>
      <c r="C75" s="8" t="s">
        <v>154</v>
      </c>
      <c r="D75" s="8" t="s">
        <v>153</v>
      </c>
    </row>
    <row r="76" spans="1:4" x14ac:dyDescent="0.25">
      <c r="A76" t="s">
        <v>25</v>
      </c>
      <c r="B76" t="s">
        <v>34</v>
      </c>
      <c r="C76" t="str">
        <f t="shared" ref="C76:C91" si="521">_xlfn.CONCAT(A76," - ",B76)</f>
        <v>Cma-cgm / CMA - Dunkerque (FRDKK)</v>
      </c>
      <c r="D76">
        <v>21</v>
      </c>
    </row>
    <row r="77" spans="1:4" x14ac:dyDescent="0.25">
      <c r="A77" t="s">
        <v>25</v>
      </c>
      <c r="B77" t="s">
        <v>16</v>
      </c>
      <c r="C77" t="str">
        <f t="shared" si="521"/>
        <v>Cma-cgm / CMA - Le Havre (FRLEH)</v>
      </c>
      <c r="D77">
        <v>4</v>
      </c>
    </row>
    <row r="78" spans="1:4" x14ac:dyDescent="0.25">
      <c r="A78" t="s">
        <v>25</v>
      </c>
      <c r="B78" t="s">
        <v>51</v>
      </c>
      <c r="C78" t="str">
        <f t="shared" si="521"/>
        <v>Cma-cgm / CMA - Fos-sur-Mer (FRFOS)</v>
      </c>
      <c r="D78">
        <v>5</v>
      </c>
    </row>
    <row r="79" spans="1:4" x14ac:dyDescent="0.25">
      <c r="A79" t="s">
        <v>25</v>
      </c>
      <c r="B79" t="s">
        <v>55</v>
      </c>
      <c r="C79" t="str">
        <f t="shared" si="521"/>
        <v>Cma-cgm / CMA - Flixecourt (FRFXU)</v>
      </c>
      <c r="D79" s="31" t="s">
        <v>152</v>
      </c>
    </row>
    <row r="80" spans="1:4" x14ac:dyDescent="0.25">
      <c r="A80" t="s">
        <v>21</v>
      </c>
      <c r="B80" t="s">
        <v>34</v>
      </c>
      <c r="C80" t="str">
        <f t="shared" si="521"/>
        <v>MSC / MSC - Dunkerque (FRDKK)</v>
      </c>
      <c r="D80" s="31" t="s">
        <v>152</v>
      </c>
    </row>
    <row r="81" spans="1:4" x14ac:dyDescent="0.25">
      <c r="A81" t="s">
        <v>21</v>
      </c>
      <c r="B81" t="s">
        <v>16</v>
      </c>
      <c r="C81" t="str">
        <f t="shared" si="521"/>
        <v>MSC / MSC - Le Havre (FRLEH)</v>
      </c>
      <c r="D81">
        <v>7</v>
      </c>
    </row>
    <row r="82" spans="1:4" x14ac:dyDescent="0.25">
      <c r="A82" t="s">
        <v>21</v>
      </c>
      <c r="B82" t="s">
        <v>51</v>
      </c>
      <c r="C82" t="str">
        <f t="shared" si="521"/>
        <v>MSC / MSC - Fos-sur-Mer (FRFOS)</v>
      </c>
      <c r="D82">
        <v>5</v>
      </c>
    </row>
    <row r="83" spans="1:4" x14ac:dyDescent="0.25">
      <c r="A83" t="s">
        <v>21</v>
      </c>
      <c r="B83" t="s">
        <v>55</v>
      </c>
      <c r="C83" t="str">
        <f t="shared" si="521"/>
        <v>MSC / MSC - Flixecourt (FRFXU)</v>
      </c>
      <c r="D83">
        <v>4</v>
      </c>
    </row>
    <row r="84" spans="1:4" x14ac:dyDescent="0.25">
      <c r="A84" t="s">
        <v>32</v>
      </c>
      <c r="B84" t="s">
        <v>34</v>
      </c>
      <c r="C84" t="str">
        <f t="shared" si="521"/>
        <v>HAPAG / HAPAG-LLOYD - Dunkerque (FRDKK)</v>
      </c>
      <c r="D84" s="31" t="s">
        <v>152</v>
      </c>
    </row>
    <row r="85" spans="1:4" x14ac:dyDescent="0.25">
      <c r="A85" t="s">
        <v>32</v>
      </c>
      <c r="B85" t="s">
        <v>16</v>
      </c>
      <c r="C85" t="str">
        <f t="shared" si="521"/>
        <v>HAPAG / HAPAG-LLOYD - Le Havre (FRLEH)</v>
      </c>
      <c r="D85">
        <v>10</v>
      </c>
    </row>
    <row r="86" spans="1:4" x14ac:dyDescent="0.25">
      <c r="A86" t="s">
        <v>32</v>
      </c>
      <c r="B86" t="s">
        <v>51</v>
      </c>
      <c r="C86" t="str">
        <f t="shared" si="521"/>
        <v>HAPAG / HAPAG-LLOYD - Fos-sur-Mer (FRFOS)</v>
      </c>
      <c r="D86">
        <v>5</v>
      </c>
    </row>
    <row r="87" spans="1:4" x14ac:dyDescent="0.25">
      <c r="A87" t="s">
        <v>32</v>
      </c>
      <c r="B87" t="s">
        <v>55</v>
      </c>
      <c r="C87" t="str">
        <f t="shared" si="521"/>
        <v>HAPAG / HAPAG-LLOYD - Flixecourt (FRFXU)</v>
      </c>
      <c r="D87" s="31" t="s">
        <v>152</v>
      </c>
    </row>
    <row r="88" spans="1:4" x14ac:dyDescent="0.25">
      <c r="A88" t="s">
        <v>37</v>
      </c>
      <c r="B88" t="s">
        <v>34</v>
      </c>
      <c r="C88" t="str">
        <f t="shared" si="521"/>
        <v>ONE / One - Dunkerque (FRDKK)</v>
      </c>
      <c r="D88" s="31" t="s">
        <v>152</v>
      </c>
    </row>
    <row r="89" spans="1:4" x14ac:dyDescent="0.25">
      <c r="A89" t="s">
        <v>37</v>
      </c>
      <c r="B89" t="s">
        <v>16</v>
      </c>
      <c r="C89" t="str">
        <f t="shared" si="521"/>
        <v>ONE / One - Le Havre (FRLEH)</v>
      </c>
      <c r="D89">
        <v>10</v>
      </c>
    </row>
    <row r="90" spans="1:4" x14ac:dyDescent="0.25">
      <c r="A90" t="s">
        <v>37</v>
      </c>
      <c r="B90" t="s">
        <v>51</v>
      </c>
      <c r="C90" t="str">
        <f t="shared" si="521"/>
        <v>ONE / One - Fos-sur-Mer (FRFOS)</v>
      </c>
      <c r="D90">
        <v>6</v>
      </c>
    </row>
    <row r="91" spans="1:4" x14ac:dyDescent="0.25">
      <c r="A91" t="s">
        <v>37</v>
      </c>
      <c r="B91" t="s">
        <v>55</v>
      </c>
      <c r="C91" t="str">
        <f t="shared" si="521"/>
        <v>ONE / One - Flixecourt (FRFXU)</v>
      </c>
      <c r="D91" s="31" t="s">
        <v>152</v>
      </c>
    </row>
  </sheetData>
  <phoneticPr fontId="1" type="noConversion"/>
  <pageMargins left="0.7" right="0.7" top="0.75" bottom="0.75" header="0.3" footer="0.3"/>
  <pageSetup paperSize="9" orientation="portrait" r:id="rId1"/>
  <ignoredErrors>
    <ignoredError sqref="A14:IV14 A46:IV46 A37 G37:H37 N37:O37 A62:IV62 A53 G53:H53 U37:V37 DX37:IV37 N53:O53 U53:V53 AP53:AQ53 AW53:AX53 BD53:BE53 BK53:BL53 BR53:BS53 BY53:BZ53 CF53:CG53 CM53:CN53 CT53:CU53 DA53:DB53 DH53:DI53 DO53:DP53 DV53:IV53 A30:IV30 A21:O21 AB21:AC21 AI21:AJ21 AP21:AQ21 AW21:AX21 BD21:BE21 BK21:BL21 BR21:BS21 BY21:BZ21 CF21:CG21 CM21:CN21 DX21:IV21 B74:IV74 E75:H75 E76 A92:IV65536 E77:H91 J75:IV91 G76:H76 A2:IV3 A10 A9 DX9:IV9 A23:IV23 A39:IV39 A55:IV55 A50:IV51 B49:H49 J49:O49 Q49:V49 AB49:IV49 A34:IV35 B33:H33 J33:O33 U33:V33 X33:AC33 AI33:IV33 A18:IV19 B17:H17 J17:O17 Q17:IV17 A7:IV7 C4:IV4 C20:IV20 C36:IV36 C52:IV52 U21:V21 A58 G58:H58 A42 G42:H42 A26 G26:H26 G10:H10 N10:O10 N26:O26 N42:O42 N58:O58 A5:O5 U5:V5 AK5:IV5 AH10:IV10 AH26:IV26 U42:V42 AH58:IV58 A6 DX6:IV6 A8 DX8:IV8 A16:IV16 A15 DX15:IV15 A22 DX22:IV22 A25 A24 DX24:IV24 DX25:IV25 A32:IV32 A31 DX31:IV31 A38 DX38:IV38 A41 A40 DX40:IV40 DX41:IV41 A48:IV48 A47 DX47:IV47 A54 DX54:IV54 A57 A56 DX56:IV56 DX57:IV57 A64:IV73 A63 DX63:IV63 B1:IV1 AB42:AC42 AH42:IV42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CDABA-EE0A-45A7-8E92-0BE46A690F21}">
  <dimension ref="A1"/>
  <sheetViews>
    <sheetView workbookViewId="0">
      <selection activeCell="I20" sqref="I20"/>
    </sheetView>
  </sheetViews>
  <sheetFormatPr defaultRowHeight="13.2" x14ac:dyDescent="0.25"/>
  <sheetData>
</sheetData>
  <pageMargins left="0.7" right="0.7" top="0.75" bottom="0.75" header="0.3" footer="0.3"/>
</worksheet>
</file>

<file path=xl/worksheets/sheet10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inlineStr">
        <is>
          <t>Reference</t>
        </is>
      </c>
      <c r="B1" t="inlineStr">
        <is>
          <t>DLP actuelle</t>
        </is>
      </c>
      <c r="C1" t="inlineStr">
        <is>
          <t>Actual_DLP</t>
        </is>
      </c>
    </row>
    <row r="2">
      <c r="A2" t="inlineStr">
        <is>
          <t>BEAU4554060</t>
        </is>
      </c>
      <c r="B2" s="81" t="n">
        <v>44877.0</v>
      </c>
      <c r="C2" s="81" t="n">
        <v>44879.0</v>
      </c>
    </row>
    <row r="3">
      <c r="A3" t="inlineStr">
        <is>
          <t>BEAU4660695</t>
        </is>
      </c>
      <c r="B3" s="81" t="n">
        <v>44890.0</v>
      </c>
      <c r="C3" s="81" t="n">
        <v>44890.0</v>
      </c>
    </row>
    <row r="4">
      <c r="A4" t="inlineStr">
        <is>
          <t>BEAU4921757</t>
        </is>
      </c>
      <c r="B4" s="81" t="n">
        <v>44890.0</v>
      </c>
      <c r="C4" s="81" t="n">
        <v>44890.0</v>
      </c>
    </row>
    <row r="5">
      <c r="A5" t="inlineStr">
        <is>
          <t>BMOU3015109</t>
        </is>
      </c>
      <c r="B5" s="81" t="n">
        <v>44877.0</v>
      </c>
      <c r="C5" s="81" t="n">
        <v>44879.0</v>
      </c>
    </row>
    <row r="6">
      <c r="A6" t="inlineStr">
        <is>
          <t>BMOU4042407</t>
        </is>
      </c>
      <c r="B6" s="81" t="n">
        <v>44877.0</v>
      </c>
      <c r="C6" s="81" t="n">
        <v>44879.0</v>
      </c>
    </row>
    <row r="7">
      <c r="A7" t="inlineStr">
        <is>
          <t>BMOU4244917</t>
        </is>
      </c>
      <c r="B7" s="81" t="n">
        <v>44872.0</v>
      </c>
      <c r="C7" s="81" t="n">
        <v>44872.0</v>
      </c>
    </row>
    <row r="8">
      <c r="A8" t="inlineStr">
        <is>
          <t>BMOU5625287</t>
        </is>
      </c>
      <c r="B8" s="81" t="n">
        <v>44877.0</v>
      </c>
      <c r="C8" s="81" t="n">
        <v>44879.0</v>
      </c>
    </row>
    <row r="9">
      <c r="A9" t="inlineStr">
        <is>
          <t>BMOU6609969</t>
        </is>
      </c>
      <c r="B9" s="81" t="n">
        <v>44890.0</v>
      </c>
      <c r="C9" s="81" t="n">
        <v>44890.0</v>
      </c>
    </row>
    <row r="10">
      <c r="A10" t="inlineStr">
        <is>
          <t>BMOU6701062</t>
        </is>
      </c>
      <c r="B10" s="81" t="n">
        <v>44877.0</v>
      </c>
      <c r="C10" s="81" t="n">
        <v>44879.0</v>
      </c>
    </row>
    <row r="11">
      <c r="A11" t="inlineStr">
        <is>
          <t>BSIU2298247</t>
        </is>
      </c>
      <c r="B11" s="81" t="n">
        <v>44873.0</v>
      </c>
      <c r="C11" s="81" t="n">
        <v>44873.0</v>
      </c>
    </row>
    <row r="12">
      <c r="A12" t="inlineStr">
        <is>
          <t>CAAU5566556</t>
        </is>
      </c>
      <c r="B12" s="81" t="n">
        <v>44877.0</v>
      </c>
      <c r="C12" s="81" t="n">
        <v>44879.0</v>
      </c>
    </row>
    <row r="13">
      <c r="A13" t="inlineStr">
        <is>
          <t>CAAU5681020</t>
        </is>
      </c>
      <c r="B13" s="81" t="n">
        <v>44877.0</v>
      </c>
      <c r="C13" s="81" t="n">
        <v>44879.0</v>
      </c>
    </row>
    <row r="14">
      <c r="A14" t="inlineStr">
        <is>
          <t>CAAU6198459</t>
        </is>
      </c>
      <c r="B14" s="81" t="n">
        <v>44890.0</v>
      </c>
      <c r="C14" s="81" t="n">
        <v>44890.0</v>
      </c>
    </row>
    <row r="15">
      <c r="A15" t="inlineStr">
        <is>
          <t>CAIU7046514</t>
        </is>
      </c>
      <c r="B15" s="81" t="n">
        <v>44871.0</v>
      </c>
      <c r="C15" s="81" t="n">
        <v>44872.0</v>
      </c>
    </row>
    <row r="16">
      <c r="A16" t="inlineStr">
        <is>
          <t>CMAU4206340</t>
        </is>
      </c>
      <c r="B16" s="81" t="n">
        <v>44890.0</v>
      </c>
      <c r="C16" s="81" t="n">
        <v>44890.0</v>
      </c>
    </row>
    <row r="17">
      <c r="A17" t="inlineStr">
        <is>
          <t>CMAU4869640</t>
        </is>
      </c>
      <c r="B17" s="81" t="n">
        <v>44890.0</v>
      </c>
      <c r="C17" s="81" t="n">
        <v>44890.0</v>
      </c>
    </row>
    <row r="18">
      <c r="A18" t="inlineStr">
        <is>
          <t>CMAU4891217</t>
        </is>
      </c>
      <c r="B18" s="81" t="n">
        <v>44871.0</v>
      </c>
      <c r="C18" s="81" t="n">
        <v>44872.0</v>
      </c>
    </row>
    <row r="19">
      <c r="A19" t="inlineStr">
        <is>
          <t>CMAU7691866</t>
        </is>
      </c>
      <c r="B19" s="81" t="n">
        <v>44890.0</v>
      </c>
      <c r="C19" s="81" t="n">
        <v>44890.0</v>
      </c>
    </row>
    <row r="20">
      <c r="A20" t="inlineStr">
        <is>
          <t>CMAU8338149</t>
        </is>
      </c>
      <c r="B20" s="81" t="n">
        <v>44890.0</v>
      </c>
      <c r="C20" s="81" t="n">
        <v>44890.0</v>
      </c>
    </row>
    <row r="21">
      <c r="A21" t="inlineStr">
        <is>
          <t>DFSU4292028</t>
        </is>
      </c>
      <c r="B21" s="81" t="n">
        <v>44879.0</v>
      </c>
      <c r="C21" s="81" t="n">
        <v>44879.0</v>
      </c>
    </row>
    <row r="22">
      <c r="A22" t="inlineStr">
        <is>
          <t>DFSU6055323</t>
        </is>
      </c>
      <c r="B22" s="81" t="n">
        <v>44877.0</v>
      </c>
      <c r="C22" s="81" t="n">
        <v>44879.0</v>
      </c>
    </row>
    <row r="23">
      <c r="A23" t="inlineStr">
        <is>
          <t>DRYU9147079</t>
        </is>
      </c>
      <c r="B23" s="81" t="n">
        <v>44877.0</v>
      </c>
      <c r="C23" s="81" t="n">
        <v>44879.0</v>
      </c>
    </row>
    <row r="24">
      <c r="A24" t="inlineStr">
        <is>
          <t>FANU1199315</t>
        </is>
      </c>
      <c r="B24" s="81" t="n">
        <v>44877.0</v>
      </c>
      <c r="C24" s="81" t="n">
        <v>44879.0</v>
      </c>
    </row>
    <row r="25">
      <c r="A25" t="inlineStr">
        <is>
          <t>FANU1423723</t>
        </is>
      </c>
      <c r="B25" s="81" t="n">
        <v>44877.0</v>
      </c>
      <c r="C25" s="81" t="n">
        <v>44879.0</v>
      </c>
    </row>
    <row r="26">
      <c r="A26" t="inlineStr">
        <is>
          <t>FANU1479450</t>
        </is>
      </c>
      <c r="B26" s="81" t="n">
        <v>44877.0</v>
      </c>
      <c r="C26" s="81" t="n">
        <v>44879.0</v>
      </c>
    </row>
    <row r="27">
      <c r="A27" t="inlineStr">
        <is>
          <t>FANU1826272</t>
        </is>
      </c>
      <c r="B27" s="81" t="n">
        <v>44877.0</v>
      </c>
      <c r="C27" s="81" t="n">
        <v>44879.0</v>
      </c>
    </row>
    <row r="28">
      <c r="A28" t="inlineStr">
        <is>
          <t>FANU1843731</t>
        </is>
      </c>
      <c r="B28" s="81" t="n">
        <v>44873.0</v>
      </c>
      <c r="C28" s="81" t="n">
        <v>44873.0</v>
      </c>
    </row>
    <row r="29">
      <c r="A29" t="inlineStr">
        <is>
          <t>FANU1856446</t>
        </is>
      </c>
      <c r="B29" s="81" t="n">
        <v>44873.0</v>
      </c>
      <c r="C29" s="81" t="n">
        <v>44873.0</v>
      </c>
    </row>
    <row r="30">
      <c r="A30" t="inlineStr">
        <is>
          <t>FANU1937949</t>
        </is>
      </c>
      <c r="B30" s="81" t="n">
        <v>44877.0</v>
      </c>
      <c r="C30" s="81" t="n">
        <v>44879.0</v>
      </c>
    </row>
    <row r="31">
      <c r="A31" t="inlineStr">
        <is>
          <t>FCIU7224511</t>
        </is>
      </c>
      <c r="B31" s="81" t="n">
        <v>44877.0</v>
      </c>
      <c r="C31" s="81" t="n">
        <v>44880.0</v>
      </c>
    </row>
    <row r="32">
      <c r="A32" t="inlineStr">
        <is>
          <t>FCIU7351115</t>
        </is>
      </c>
      <c r="B32" s="81" t="n">
        <v>44877.0</v>
      </c>
      <c r="C32" s="81" t="n">
        <v>44880.0</v>
      </c>
    </row>
    <row r="33">
      <c r="A33" t="inlineStr">
        <is>
          <t>FCIU7491415</t>
        </is>
      </c>
      <c r="B33" s="81" t="n">
        <v>44877.0</v>
      </c>
      <c r="C33" s="81" t="n">
        <v>44880.0</v>
      </c>
    </row>
    <row r="34">
      <c r="A34" t="inlineStr">
        <is>
          <t>FCIU8170195</t>
        </is>
      </c>
      <c r="B34" s="81" t="n">
        <v>44890.0</v>
      </c>
      <c r="C34" s="81" t="n">
        <v>44890.0</v>
      </c>
    </row>
    <row r="35">
      <c r="A35" t="inlineStr">
        <is>
          <t>FCIU8489290</t>
        </is>
      </c>
      <c r="B35" s="81" t="n">
        <v>44877.0</v>
      </c>
      <c r="C35" s="81" t="n">
        <v>44880.0</v>
      </c>
    </row>
    <row r="36">
      <c r="A36" t="inlineStr">
        <is>
          <t>FFAU1184754</t>
        </is>
      </c>
      <c r="B36" s="81" t="n">
        <v>44877.0</v>
      </c>
      <c r="C36" s="81" t="n">
        <v>44880.0</v>
      </c>
    </row>
    <row r="37">
      <c r="A37" t="inlineStr">
        <is>
          <t>FFAU4160036</t>
        </is>
      </c>
      <c r="B37" s="81" t="n">
        <v>44872.0</v>
      </c>
      <c r="C37" s="81" t="n">
        <v>44872.0</v>
      </c>
    </row>
    <row r="38">
      <c r="A38" t="inlineStr">
        <is>
          <t>FSCU4631298</t>
        </is>
      </c>
      <c r="B38" s="81" t="n">
        <v>44890.0</v>
      </c>
      <c r="C38" s="81" t="n">
        <v>44890.0</v>
      </c>
    </row>
    <row r="39">
      <c r="A39" t="inlineStr">
        <is>
          <t>GCXU5169634</t>
        </is>
      </c>
      <c r="B39" s="81" t="n">
        <v>44877.0</v>
      </c>
      <c r="C39" s="81" t="n">
        <v>44881.0</v>
      </c>
    </row>
    <row r="40">
      <c r="A40" t="inlineStr">
        <is>
          <t>GESU6323427</t>
        </is>
      </c>
      <c r="B40" s="81" t="n">
        <v>44877.0</v>
      </c>
      <c r="C40" s="81" t="n">
        <v>44881.0</v>
      </c>
    </row>
    <row r="41">
      <c r="A41" t="inlineStr">
        <is>
          <t>GESU6907360</t>
        </is>
      </c>
      <c r="B41" s="81" t="n">
        <v>44890.0</v>
      </c>
      <c r="C41" s="81" t="n">
        <v>44890.0</v>
      </c>
    </row>
    <row r="42">
      <c r="A42" t="inlineStr">
        <is>
          <t>GLDU7523160</t>
        </is>
      </c>
      <c r="B42" s="81" t="n">
        <v>44877.0</v>
      </c>
      <c r="C42" s="81" t="n">
        <v>44881.0</v>
      </c>
    </row>
    <row r="43">
      <c r="A43" t="inlineStr">
        <is>
          <t>GVCU5247325</t>
        </is>
      </c>
      <c r="B43" s="81" t="n">
        <v>44877.0</v>
      </c>
      <c r="C43" s="81" t="n">
        <v>44881.0</v>
      </c>
    </row>
    <row r="44">
      <c r="A44" t="inlineStr">
        <is>
          <t>HAMU1197497</t>
        </is>
      </c>
      <c r="B44" s="81" t="n">
        <v>44890.0</v>
      </c>
      <c r="C44" s="81" t="n">
        <v>44890.0</v>
      </c>
    </row>
    <row r="45">
      <c r="A45" t="inlineStr">
        <is>
          <t>HAMU1234728</t>
        </is>
      </c>
      <c r="B45" s="81" t="n">
        <v>44877.0</v>
      </c>
      <c r="C45" s="81" t="n">
        <v>44881.0</v>
      </c>
    </row>
    <row r="46">
      <c r="A46" t="inlineStr">
        <is>
          <t>HLBU1145620</t>
        </is>
      </c>
      <c r="B46" s="81" t="n">
        <v>44890.0</v>
      </c>
      <c r="C46" s="81" t="n">
        <v>44890.0</v>
      </c>
    </row>
    <row r="47">
      <c r="A47" t="inlineStr">
        <is>
          <t>HLBU1147109</t>
        </is>
      </c>
      <c r="B47" s="81" t="n">
        <v>44877.0</v>
      </c>
      <c r="C47" s="81" t="n">
        <v>44881.0</v>
      </c>
    </row>
    <row r="48">
      <c r="A48" t="inlineStr">
        <is>
          <t>HLBU1154263</t>
        </is>
      </c>
      <c r="B48" s="81" t="n">
        <v>44877.0</v>
      </c>
      <c r="C48" s="81" t="n">
        <v>44881.0</v>
      </c>
    </row>
    <row r="49">
      <c r="A49" t="inlineStr">
        <is>
          <t>HLBU1440760</t>
        </is>
      </c>
      <c r="B49" s="81" t="n">
        <v>44873.0</v>
      </c>
      <c r="C49" s="81" t="n">
        <v>44873.0</v>
      </c>
    </row>
    <row r="50">
      <c r="A50" t="inlineStr">
        <is>
          <t>HLBU1467015</t>
        </is>
      </c>
      <c r="B50" s="81" t="n">
        <v>44890.0</v>
      </c>
      <c r="C50" s="81" t="n">
        <v>44890.0</v>
      </c>
    </row>
    <row r="51">
      <c r="A51" t="inlineStr">
        <is>
          <t>HLBU1628320</t>
        </is>
      </c>
      <c r="B51" s="81" t="n">
        <v>44873.0</v>
      </c>
      <c r="C51" s="81" t="n">
        <v>44873.0</v>
      </c>
    </row>
    <row r="52">
      <c r="A52" t="inlineStr">
        <is>
          <t>HLBU1878130</t>
        </is>
      </c>
      <c r="B52" s="81" t="n">
        <v>44877.0</v>
      </c>
      <c r="C52" s="81" t="n">
        <v>44881.0</v>
      </c>
    </row>
    <row r="53">
      <c r="A53" t="inlineStr">
        <is>
          <t>HLBU2167291</t>
        </is>
      </c>
      <c r="B53" s="81" t="n">
        <v>44873.0</v>
      </c>
      <c r="C53" s="81" t="n">
        <v>44873.0</v>
      </c>
    </row>
    <row r="54">
      <c r="A54" t="inlineStr">
        <is>
          <t>HLBU2167408</t>
        </is>
      </c>
      <c r="B54" s="81" t="n">
        <v>44877.0</v>
      </c>
      <c r="C54" s="81" t="n">
        <v>44881.0</v>
      </c>
    </row>
    <row r="55">
      <c r="A55" t="inlineStr">
        <is>
          <t>HLBU2300573</t>
        </is>
      </c>
      <c r="B55" s="81" t="n">
        <v>44877.0</v>
      </c>
      <c r="C55" s="81" t="n">
        <v>44881.0</v>
      </c>
    </row>
    <row r="56">
      <c r="A56" t="inlineStr">
        <is>
          <t>HLBU2451420</t>
        </is>
      </c>
      <c r="B56" s="81" t="n">
        <v>44873.0</v>
      </c>
      <c r="C56" s="81" t="n">
        <v>44873.0</v>
      </c>
    </row>
    <row r="57">
      <c r="A57" t="inlineStr">
        <is>
          <t>HLBU2602228</t>
        </is>
      </c>
      <c r="B57" s="81" t="n">
        <v>44877.0</v>
      </c>
      <c r="C57" s="81" t="n">
        <v>44881.0</v>
      </c>
    </row>
    <row r="58">
      <c r="A58" t="inlineStr">
        <is>
          <t>HLBU2726785</t>
        </is>
      </c>
      <c r="B58" s="81" t="n">
        <v>44873.0</v>
      </c>
      <c r="C58" s="81" t="n">
        <v>44873.0</v>
      </c>
    </row>
    <row r="59">
      <c r="A59" t="inlineStr">
        <is>
          <t>HLBU2857770</t>
        </is>
      </c>
      <c r="B59" s="81" t="n">
        <v>44877.0</v>
      </c>
      <c r="C59" s="81" t="n">
        <v>44881.0</v>
      </c>
    </row>
    <row r="60">
      <c r="A60" t="inlineStr">
        <is>
          <t>HLBU2879130</t>
        </is>
      </c>
      <c r="B60" s="81" t="n">
        <v>44873.0</v>
      </c>
      <c r="C60" s="81" t="n">
        <v>44873.0</v>
      </c>
    </row>
    <row r="61">
      <c r="A61" t="inlineStr">
        <is>
          <t>HLBU3304110</t>
        </is>
      </c>
      <c r="B61" s="81" t="n">
        <v>44873.0</v>
      </c>
      <c r="C61" s="81" t="n">
        <v>44873.0</v>
      </c>
    </row>
    <row r="62">
      <c r="A62" t="inlineStr">
        <is>
          <t>HLXU6579503</t>
        </is>
      </c>
      <c r="B62" s="81" t="n">
        <v>44877.0</v>
      </c>
      <c r="C62" s="81" t="n">
        <v>44881.0</v>
      </c>
    </row>
    <row r="63">
      <c r="A63" t="inlineStr">
        <is>
          <t>HLXU8248274</t>
        </is>
      </c>
      <c r="B63" s="81" t="n">
        <v>44877.0</v>
      </c>
      <c r="C63" s="81" t="n">
        <v>44881.0</v>
      </c>
    </row>
    <row r="64">
      <c r="A64" t="inlineStr">
        <is>
          <t>HLXU8327964</t>
        </is>
      </c>
      <c r="B64" s="81" t="n">
        <v>44879.0</v>
      </c>
      <c r="C64" s="81" t="n">
        <v>44881.0</v>
      </c>
    </row>
    <row r="65">
      <c r="A65" t="inlineStr">
        <is>
          <t>HLXU8450768</t>
        </is>
      </c>
      <c r="B65" s="81" t="n">
        <v>44873.0</v>
      </c>
      <c r="C65" s="81" t="n">
        <v>44873.0</v>
      </c>
    </row>
    <row r="66">
      <c r="A66" t="inlineStr">
        <is>
          <t>HLXU8532758</t>
        </is>
      </c>
      <c r="B66" s="81" t="n">
        <v>44877.0</v>
      </c>
      <c r="C66" s="81" t="n">
        <v>44882.0</v>
      </c>
    </row>
    <row r="67">
      <c r="A67" t="inlineStr">
        <is>
          <t>MEDU2321893</t>
        </is>
      </c>
      <c r="B67" s="81" t="n">
        <v>44872.0</v>
      </c>
      <c r="C67" s="81" t="n">
        <v>44872.0</v>
      </c>
    </row>
    <row r="68">
      <c r="A68" t="inlineStr">
        <is>
          <t>MSDU7472713</t>
        </is>
      </c>
      <c r="B68" s="81" t="n">
        <v>44872.0</v>
      </c>
      <c r="C68" s="81" t="n">
        <v>44872.0</v>
      </c>
    </row>
    <row r="69">
      <c r="A69" t="inlineStr">
        <is>
          <t>MSDU7511996</t>
        </is>
      </c>
      <c r="B69" s="81" t="n">
        <v>44872.0</v>
      </c>
      <c r="C69" s="81" t="n">
        <v>44872.0</v>
      </c>
    </row>
    <row r="70">
      <c r="A70" t="inlineStr">
        <is>
          <t>MSDU8764366</t>
        </is>
      </c>
      <c r="B70" s="81" t="n">
        <v>44872.0</v>
      </c>
      <c r="C70" s="81" t="n">
        <v>44872.0</v>
      </c>
    </row>
    <row r="71">
      <c r="A71" t="inlineStr">
        <is>
          <t>MSMU5436478</t>
        </is>
      </c>
      <c r="B71" s="81" t="n">
        <v>44872.0</v>
      </c>
      <c r="C71" s="81" t="n">
        <v>44872.0</v>
      </c>
    </row>
    <row r="72">
      <c r="A72" t="inlineStr">
        <is>
          <t>MSMU6990571</t>
        </is>
      </c>
      <c r="B72" s="81" t="n">
        <v>44872.0</v>
      </c>
      <c r="C72" s="81" t="n">
        <v>44872.0</v>
      </c>
    </row>
    <row r="73">
      <c r="A73" t="inlineStr">
        <is>
          <t>MSMU8958500</t>
        </is>
      </c>
      <c r="B73" s="81" t="n">
        <v>44872.0</v>
      </c>
      <c r="C73" s="81" t="n">
        <v>44872.0</v>
      </c>
    </row>
    <row r="74">
      <c r="A74" t="inlineStr">
        <is>
          <t>SEGU5650060</t>
        </is>
      </c>
      <c r="B74" s="81" t="n">
        <v>44877.0</v>
      </c>
      <c r="C74" s="81" t="n">
        <v>44882.0</v>
      </c>
    </row>
    <row r="75">
      <c r="A75" t="inlineStr">
        <is>
          <t>SEKU6251537</t>
        </is>
      </c>
      <c r="B75" s="81" t="n">
        <v>44873.0</v>
      </c>
      <c r="C75" s="81" t="n">
        <v>44873.0</v>
      </c>
    </row>
    <row r="76">
      <c r="A76" t="inlineStr">
        <is>
          <t>SLSU8039756</t>
        </is>
      </c>
      <c r="B76" s="81" t="n">
        <v>44873.0</v>
      </c>
      <c r="C76" s="81" t="n">
        <v>44873.0</v>
      </c>
    </row>
    <row r="77">
      <c r="A77" t="inlineStr">
        <is>
          <t>TCKU6312028</t>
        </is>
      </c>
      <c r="B77" s="81" t="n">
        <v>44890.0</v>
      </c>
      <c r="C77" s="81" t="n">
        <v>44890.0</v>
      </c>
    </row>
    <row r="78">
      <c r="A78" t="inlineStr">
        <is>
          <t>TCLU4153182</t>
        </is>
      </c>
      <c r="B78" s="81" t="n">
        <v>44879.0</v>
      </c>
      <c r="C78" s="81" t="n">
        <v>44882.0</v>
      </c>
    </row>
    <row r="79">
      <c r="A79" t="inlineStr">
        <is>
          <t>TCLU6424431</t>
        </is>
      </c>
      <c r="B79" s="81" t="n">
        <v>44877.0</v>
      </c>
      <c r="C79" s="81" t="n">
        <v>44882.0</v>
      </c>
    </row>
    <row r="80">
      <c r="A80" t="inlineStr">
        <is>
          <t>TCLU6577019</t>
        </is>
      </c>
      <c r="B80" s="81" t="n">
        <v>44871.0</v>
      </c>
      <c r="C80" s="81" t="n">
        <v>44872.0</v>
      </c>
    </row>
    <row r="81">
      <c r="A81" t="inlineStr">
        <is>
          <t>TCLU6694798</t>
        </is>
      </c>
      <c r="B81" s="81" t="n">
        <v>44877.0</v>
      </c>
      <c r="C81" s="81" t="n">
        <v>44882.0</v>
      </c>
    </row>
    <row r="82">
      <c r="A82" t="inlineStr">
        <is>
          <t>TCLU8053160</t>
        </is>
      </c>
      <c r="B82" s="81" t="n">
        <v>44877.0</v>
      </c>
      <c r="C82" s="81" t="n">
        <v>44882.0</v>
      </c>
    </row>
    <row r="83">
      <c r="A83" t="inlineStr">
        <is>
          <t>TCLU8081218</t>
        </is>
      </c>
      <c r="B83" s="81" t="n">
        <v>44877.0</v>
      </c>
      <c r="C83" s="81" t="n">
        <v>44882.0</v>
      </c>
    </row>
    <row r="84">
      <c r="A84" t="inlineStr">
        <is>
          <t>TCLU8278341</t>
        </is>
      </c>
      <c r="B84" s="81" t="n">
        <v>44873.0</v>
      </c>
      <c r="C84" s="81" t="n">
        <v>44873.0</v>
      </c>
    </row>
    <row r="85">
      <c r="A85" t="inlineStr">
        <is>
          <t>TCLU8553783</t>
        </is>
      </c>
      <c r="B85" s="81" t="n">
        <v>44890.0</v>
      </c>
      <c r="C85" s="81" t="n">
        <v>44893.0</v>
      </c>
    </row>
    <row r="86">
      <c r="A86" t="inlineStr">
        <is>
          <t>TCNU7547802</t>
        </is>
      </c>
      <c r="B86" s="81" t="n">
        <v>44879.0</v>
      </c>
      <c r="C86" s="81" t="n">
        <v>44882.0</v>
      </c>
    </row>
    <row r="87">
      <c r="A87" t="inlineStr">
        <is>
          <t>TCNU7615065</t>
        </is>
      </c>
      <c r="B87" s="81" t="n">
        <v>44878.0</v>
      </c>
      <c r="C87" s="81" t="n">
        <v>44882.0</v>
      </c>
    </row>
    <row r="88">
      <c r="A88" t="inlineStr">
        <is>
          <t>TDRU8451297</t>
        </is>
      </c>
      <c r="B88" s="81" t="n">
        <v>44877.0</v>
      </c>
      <c r="C88" s="81" t="n">
        <v>44882.0</v>
      </c>
    </row>
    <row r="89">
      <c r="A89" t="inlineStr">
        <is>
          <t>TEMU7479544</t>
        </is>
      </c>
      <c r="B89" s="81" t="n">
        <v>44871.0</v>
      </c>
      <c r="C89" s="81" t="n">
        <v>44872.0</v>
      </c>
    </row>
    <row r="90">
      <c r="A90" t="inlineStr">
        <is>
          <t>TEMU8710811</t>
        </is>
      </c>
      <c r="B90" s="81" t="n">
        <v>44872.0</v>
      </c>
      <c r="C90" s="81" t="n">
        <v>44872.0</v>
      </c>
    </row>
    <row r="91">
      <c r="A91" t="inlineStr">
        <is>
          <t>TGBU4329812</t>
        </is>
      </c>
      <c r="B91" s="81" t="n">
        <v>44890.0</v>
      </c>
      <c r="C91" s="81" t="n">
        <v>44893.0</v>
      </c>
    </row>
    <row r="92">
      <c r="A92" t="inlineStr">
        <is>
          <t>TGBU4413965</t>
        </is>
      </c>
      <c r="B92" s="81" t="n">
        <v>44872.0</v>
      </c>
      <c r="C92" s="81" t="n">
        <v>44872.0</v>
      </c>
    </row>
    <row r="93">
      <c r="A93" t="inlineStr">
        <is>
          <t>TGBU6183769</t>
        </is>
      </c>
      <c r="B93" s="81" t="n">
        <v>44877.0</v>
      </c>
      <c r="C93" s="81" t="n">
        <v>44882.0</v>
      </c>
    </row>
    <row r="94">
      <c r="A94" t="inlineStr">
        <is>
          <t>TGHU8660374</t>
        </is>
      </c>
      <c r="B94" s="81" t="n">
        <v>44873.0</v>
      </c>
      <c r="C94" s="81" t="n">
        <v>44873.0</v>
      </c>
    </row>
    <row r="95">
      <c r="A95" t="inlineStr">
        <is>
          <t>TGHU9004792</t>
        </is>
      </c>
      <c r="B95" s="81" t="n">
        <v>44890.0</v>
      </c>
      <c r="C95" s="81" t="n">
        <v>44893.0</v>
      </c>
    </row>
    <row r="96">
      <c r="A96" t="inlineStr">
        <is>
          <t>TGHU9462537</t>
        </is>
      </c>
      <c r="B96" s="81" t="n">
        <v>44890.0</v>
      </c>
      <c r="C96" s="81" t="n">
        <v>44893.0</v>
      </c>
    </row>
    <row r="97">
      <c r="A97" t="inlineStr">
        <is>
          <t>TGHU9650792</t>
        </is>
      </c>
      <c r="B97" s="81" t="n">
        <v>44872.0</v>
      </c>
      <c r="C97" s="81" t="n">
        <v>44873.0</v>
      </c>
    </row>
    <row r="98">
      <c r="A98" t="inlineStr">
        <is>
          <t>TLLU2788876</t>
        </is>
      </c>
      <c r="B98" s="81" t="n">
        <v>44890.0</v>
      </c>
      <c r="C98" s="81" t="n">
        <v>44893.0</v>
      </c>
    </row>
    <row r="99">
      <c r="A99" t="inlineStr">
        <is>
          <t>TLLU4792094</t>
        </is>
      </c>
      <c r="B99" s="81" t="n">
        <v>44890.0</v>
      </c>
      <c r="C99" s="81" t="n">
        <v>44893.0</v>
      </c>
    </row>
    <row r="100">
      <c r="A100" t="inlineStr">
        <is>
          <t>TLLU5307090</t>
        </is>
      </c>
      <c r="B100" s="81" t="n">
        <v>44877.0</v>
      </c>
      <c r="C100" s="81" t="n">
        <v>44882.0</v>
      </c>
    </row>
    <row r="101">
      <c r="A101" t="inlineStr">
        <is>
          <t>TLLU8060070</t>
        </is>
      </c>
      <c r="B101" s="81" t="n">
        <v>44877.0</v>
      </c>
      <c r="C101" s="81" t="n">
        <v>44882.0</v>
      </c>
    </row>
    <row r="102">
      <c r="A102" t="inlineStr">
        <is>
          <t>TXGU6976662</t>
        </is>
      </c>
      <c r="B102" s="81" t="n">
        <v>44877.0</v>
      </c>
      <c r="C102" s="81" t="n">
        <v>44882.0</v>
      </c>
    </row>
    <row r="103">
      <c r="A103" t="inlineStr">
        <is>
          <t>TXGU7177104</t>
        </is>
      </c>
      <c r="B103" s="81" t="n">
        <v>44877.0</v>
      </c>
      <c r="C103" s="81" t="n">
        <v>44883.0</v>
      </c>
    </row>
    <row r="104">
      <c r="A104" t="inlineStr">
        <is>
          <t>UACU5114786</t>
        </is>
      </c>
      <c r="B104" s="81" t="n">
        <v>44877.0</v>
      </c>
      <c r="C104" s="81" t="n">
        <v>44883.0</v>
      </c>
    </row>
    <row r="105">
      <c r="A105" t="inlineStr">
        <is>
          <t>UACU5230620</t>
        </is>
      </c>
      <c r="B105" s="81" t="n">
        <v>44879.0</v>
      </c>
      <c r="C105" s="81" t="n">
        <v>44883.0</v>
      </c>
    </row>
    <row r="106">
      <c r="A106" t="inlineStr">
        <is>
          <t>UACU5241287</t>
        </is>
      </c>
      <c r="B106" s="81" t="n">
        <v>44877.0</v>
      </c>
      <c r="C106" s="81" t="n">
        <v>44883.0</v>
      </c>
    </row>
    <row r="107">
      <c r="A107" t="inlineStr">
        <is>
          <t>UACU5279111</t>
        </is>
      </c>
      <c r="B107" s="81" t="n">
        <v>44877.0</v>
      </c>
      <c r="C107" s="81" t="n">
        <v>44883.0</v>
      </c>
    </row>
    <row r="108">
      <c r="A108" t="inlineStr">
        <is>
          <t>UACU5365462</t>
        </is>
      </c>
      <c r="B108" s="81" t="n">
        <v>44877.0</v>
      </c>
      <c r="C108" s="81" t="n">
        <v>44883.0</v>
      </c>
    </row>
    <row r="109">
      <c r="A109" t="inlineStr">
        <is>
          <t>UACU5397285</t>
        </is>
      </c>
      <c r="B109" s="81" t="n">
        <v>44877.0</v>
      </c>
      <c r="C109" s="81" t="n">
        <v>44883.0</v>
      </c>
    </row>
    <row r="110">
      <c r="A110" t="inlineStr">
        <is>
          <t>UACU5398430</t>
        </is>
      </c>
      <c r="B110" s="81" t="n">
        <v>44877.0</v>
      </c>
      <c r="C110" s="81" t="n">
        <v>44883.0</v>
      </c>
    </row>
    <row r="111">
      <c r="A111" t="inlineStr">
        <is>
          <t>UACU5569018</t>
        </is>
      </c>
      <c r="B111" s="81" t="n">
        <v>44877.0</v>
      </c>
      <c r="C111" s="81" t="n">
        <v>44883.0</v>
      </c>
    </row>
    <row r="112">
      <c r="A112" t="inlineStr">
        <is>
          <t>UACU5577332</t>
        </is>
      </c>
      <c r="B112" s="81" t="n">
        <v>44877.0</v>
      </c>
      <c r="C112" s="81" t="n">
        <v>44883.0</v>
      </c>
    </row>
    <row r="113">
      <c r="A113" t="inlineStr">
        <is>
          <t>UACU5593288</t>
        </is>
      </c>
      <c r="B113" s="81" t="n">
        <v>44877.0</v>
      </c>
      <c r="C113" s="81" t="n">
        <v>44883.0</v>
      </c>
    </row>
    <row r="114">
      <c r="A114" t="inlineStr">
        <is>
          <t>UACU5776308</t>
        </is>
      </c>
      <c r="B114" s="81" t="n">
        <v>44877.0</v>
      </c>
      <c r="C114" s="81" t="n">
        <v>44883.0</v>
      </c>
    </row>
    <row r="115">
      <c r="A115" t="inlineStr">
        <is>
          <t>UACU5784031</t>
        </is>
      </c>
      <c r="B115" s="81" t="n">
        <v>44877.0</v>
      </c>
      <c r="C115" s="81" t="n">
        <v>44883.0</v>
      </c>
    </row>
    <row r="116">
      <c r="A116" t="inlineStr">
        <is>
          <t>UACU6005769</t>
        </is>
      </c>
      <c r="B116" s="81" t="n">
        <v>44873.0</v>
      </c>
      <c r="C116" s="81" t="n">
        <v>44874.0</v>
      </c>
    </row>
    <row r="117">
      <c r="A117" t="inlineStr">
        <is>
          <t>UACU6038865</t>
        </is>
      </c>
      <c r="B117" s="81" t="n">
        <v>44877.0</v>
      </c>
      <c r="C117" s="81" t="n">
        <v>44883.0</v>
      </c>
    </row>
    <row r="118">
      <c r="A118" t="inlineStr">
        <is>
          <t>UACU6049031</t>
        </is>
      </c>
      <c r="B118" s="81" t="n">
        <v>44877.0</v>
      </c>
      <c r="C118" s="81" t="n">
        <v>44883.0</v>
      </c>
    </row>
    <row r="119">
      <c r="A119" t="inlineStr">
        <is>
          <t>UACU8424189</t>
        </is>
      </c>
      <c r="B119" s="81" t="n">
        <v>44890.0</v>
      </c>
      <c r="C119" s="81" t="n">
        <v>44894.0</v>
      </c>
    </row>
    <row r="120">
      <c r="A120" t="inlineStr">
        <is>
          <t>UACU8465151</t>
        </is>
      </c>
      <c r="B120" s="81" t="n">
        <v>44877.0</v>
      </c>
      <c r="C120" s="81" t="n">
        <v>44886.0</v>
      </c>
    </row>
    <row r="121">
      <c r="A121" t="inlineStr">
        <is>
          <t>UACU8541544</t>
        </is>
      </c>
      <c r="B121" s="81" t="n">
        <v>44877.0</v>
      </c>
      <c r="C121" s="81" t="n">
        <v>44886.0</v>
      </c>
    </row>
    <row r="122">
      <c r="A122" t="inlineStr">
        <is>
          <t>UACU8543423</t>
        </is>
      </c>
      <c r="B122" s="81" t="n">
        <v>44877.0</v>
      </c>
      <c r="C122" s="81" t="n">
        <v>44886.0</v>
      </c>
    </row>
    <row r="123">
      <c r="A123" t="inlineStr">
        <is>
          <t>UASU1031670</t>
        </is>
      </c>
      <c r="B123" s="81" t="n">
        <v>44890.0</v>
      </c>
      <c r="C123" s="81" t="n">
        <v>44894.0</v>
      </c>
    </row>
  </sheetData>
  <pageMargins bottom="0.75" footer="0.3" header="0.3" left="0.7" right="0.7" top="0.75"/>
  <pageSetup orientation="portrait" paperSize="9"/>
</worksheet>
</file>

<file path=xl/worksheets/sheet103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inlineStr">
        <is>
          <t>Reference</t>
        </is>
      </c>
      <c r="B1" t="inlineStr">
        <is>
          <t>DLP actuelle</t>
        </is>
      </c>
      <c r="C1" t="inlineStr">
        <is>
          <t>Actual_DLP</t>
        </is>
      </c>
    </row>
    <row r="2">
      <c r="A2" t="inlineStr">
        <is>
          <t>AMFU8944850</t>
        </is>
      </c>
      <c r="B2" s="81" t="n">
        <v>44900.0</v>
      </c>
      <c r="C2" s="81" t="n">
        <v>44900.0</v>
      </c>
    </row>
    <row r="3">
      <c r="A3" t="inlineStr">
        <is>
          <t>APHU6409327</t>
        </is>
      </c>
      <c r="B3" s="81" t="n">
        <v>44905.0</v>
      </c>
      <c r="C3" s="81" t="n">
        <v>44907.0</v>
      </c>
    </row>
    <row r="4">
      <c r="A4" t="inlineStr">
        <is>
          <t>APHU6525672</t>
        </is>
      </c>
      <c r="B4" s="81" t="n">
        <v>44905.0</v>
      </c>
      <c r="C4" s="81" t="n">
        <v>44907.0</v>
      </c>
    </row>
    <row r="5">
      <c r="A5" t="inlineStr">
        <is>
          <t>APHU6713345</t>
        </is>
      </c>
      <c r="B5" s="81" t="n">
        <v>44913.0</v>
      </c>
      <c r="C5" s="81" t="n">
        <v>44914.0</v>
      </c>
    </row>
    <row r="6">
      <c r="A6" t="inlineStr">
        <is>
          <t>APHU6835488</t>
        </is>
      </c>
      <c r="B6" s="81" t="n">
        <v>44913.0</v>
      </c>
      <c r="C6" s="81" t="n">
        <v>44914.0</v>
      </c>
    </row>
    <row r="7">
      <c r="A7" t="inlineStr">
        <is>
          <t>APHU7376700</t>
        </is>
      </c>
      <c r="B7" s="81" t="n">
        <v>44906.0</v>
      </c>
      <c r="C7" s="81" t="n">
        <v>44907.0</v>
      </c>
    </row>
    <row r="8">
      <c r="A8" t="inlineStr">
        <is>
          <t>APZU4563228</t>
        </is>
      </c>
      <c r="B8" s="81" t="n">
        <v>44905.0</v>
      </c>
      <c r="C8" s="81" t="n">
        <v>44907.0</v>
      </c>
    </row>
    <row r="9">
      <c r="A9" t="inlineStr">
        <is>
          <t>APZU4590007</t>
        </is>
      </c>
      <c r="B9" s="81" t="n">
        <v>44899.0</v>
      </c>
      <c r="C9" s="81" t="n">
        <v>44900.0</v>
      </c>
    </row>
    <row r="10">
      <c r="A10" t="inlineStr">
        <is>
          <t>APZU4760417</t>
        </is>
      </c>
      <c r="B10" s="81" t="n">
        <v>44913.0</v>
      </c>
      <c r="C10" s="81" t="n">
        <v>44914.0</v>
      </c>
    </row>
    <row r="11">
      <c r="A11" t="inlineStr">
        <is>
          <t>ARDU4507344</t>
        </is>
      </c>
      <c r="B11" s="81" t="n">
        <v>44906.0</v>
      </c>
      <c r="C11" s="81" t="n">
        <v>44907.0</v>
      </c>
    </row>
    <row r="12">
      <c r="A12" t="inlineStr">
        <is>
          <t>ARDU4508171</t>
        </is>
      </c>
      <c r="B12" s="81" t="n">
        <v>44906.0</v>
      </c>
      <c r="C12" s="81" t="n">
        <v>44907.0</v>
      </c>
    </row>
    <row r="13">
      <c r="A13" t="inlineStr">
        <is>
          <t>ARDU4508232</t>
        </is>
      </c>
      <c r="B13" s="81" t="n">
        <v>44906.0</v>
      </c>
      <c r="C13" s="81" t="n">
        <v>44907.0</v>
      </c>
    </row>
    <row r="14">
      <c r="A14" t="inlineStr">
        <is>
          <t>ARDU4508280</t>
        </is>
      </c>
      <c r="B14" s="81" t="n">
        <v>44906.0</v>
      </c>
      <c r="C14" s="81" t="n">
        <v>44907.0</v>
      </c>
    </row>
    <row r="15">
      <c r="A15" t="inlineStr">
        <is>
          <t>ARDU4508356</t>
        </is>
      </c>
      <c r="B15" s="81" t="n">
        <v>44906.0</v>
      </c>
      <c r="C15" s="81" t="n">
        <v>44907.0</v>
      </c>
    </row>
    <row r="16">
      <c r="A16" t="inlineStr">
        <is>
          <t>BEAU4017647</t>
        </is>
      </c>
      <c r="B16" s="81" t="n">
        <v>44905.0</v>
      </c>
      <c r="C16" s="81" t="n">
        <v>44907.0</v>
      </c>
    </row>
    <row r="17">
      <c r="A17" t="inlineStr">
        <is>
          <t>BEAU4050840</t>
        </is>
      </c>
      <c r="B17" s="81" t="n">
        <v>44905.0</v>
      </c>
      <c r="C17" s="81" t="n">
        <v>44907.0</v>
      </c>
    </row>
    <row r="18">
      <c r="A18" t="inlineStr">
        <is>
          <t>BEAU6119859</t>
        </is>
      </c>
      <c r="B18" s="81" t="n">
        <v>44906.0</v>
      </c>
      <c r="C18" s="81" t="n">
        <v>44907.0</v>
      </c>
    </row>
    <row r="19">
      <c r="A19" t="inlineStr">
        <is>
          <t>BHCU5019337</t>
        </is>
      </c>
      <c r="B19" s="81" t="n">
        <v>44912.0</v>
      </c>
      <c r="C19" s="81" t="n">
        <v>44914.0</v>
      </c>
    </row>
    <row r="20">
      <c r="A20" t="inlineStr">
        <is>
          <t>BMOU3073907</t>
        </is>
      </c>
      <c r="B20" s="81" t="n">
        <v>44890.0</v>
      </c>
      <c r="C20" s="81" t="n">
        <v>44890.0</v>
      </c>
    </row>
    <row r="21">
      <c r="A21" t="inlineStr">
        <is>
          <t>BMOU4531877</t>
        </is>
      </c>
      <c r="B21" s="81" t="n">
        <v>44878.0</v>
      </c>
      <c r="C21" s="81" t="n">
        <v>44879.0</v>
      </c>
    </row>
    <row r="22">
      <c r="A22" t="inlineStr">
        <is>
          <t>BMOU5424045</t>
        </is>
      </c>
      <c r="B22" s="81" t="n">
        <v>44890.0</v>
      </c>
      <c r="C22" s="81" t="n">
        <v>44890.0</v>
      </c>
    </row>
    <row r="23">
      <c r="A23" t="inlineStr">
        <is>
          <t>BMOU5861683</t>
        </is>
      </c>
      <c r="B23" s="81" t="n">
        <v>44890.0</v>
      </c>
      <c r="C23" s="81" t="n">
        <v>44890.0</v>
      </c>
    </row>
    <row r="24">
      <c r="A24" t="inlineStr">
        <is>
          <t>BMOU6630884</t>
        </is>
      </c>
      <c r="B24" s="81" t="n">
        <v>44877.0</v>
      </c>
      <c r="C24" s="81" t="n">
        <v>44879.0</v>
      </c>
    </row>
    <row r="25">
      <c r="A25" t="inlineStr">
        <is>
          <t>BMOU6714780</t>
        </is>
      </c>
      <c r="B25" s="81" t="n">
        <v>44905.0</v>
      </c>
      <c r="C25" s="81" t="n">
        <v>44907.0</v>
      </c>
    </row>
    <row r="26">
      <c r="A26" t="inlineStr">
        <is>
          <t>BMOU6990957</t>
        </is>
      </c>
      <c r="B26" s="81" t="n">
        <v>44905.0</v>
      </c>
      <c r="C26" s="81" t="n">
        <v>44907.0</v>
      </c>
    </row>
    <row r="27">
      <c r="A27" t="inlineStr">
        <is>
          <t>CAIU2941574</t>
        </is>
      </c>
      <c r="B27" s="81" t="n">
        <v>44890.0</v>
      </c>
      <c r="C27" s="81" t="n">
        <v>44890.0</v>
      </c>
    </row>
    <row r="28">
      <c r="A28" t="inlineStr">
        <is>
          <t>CAIU7956176</t>
        </is>
      </c>
      <c r="B28" s="81" t="n">
        <v>44890.0</v>
      </c>
      <c r="C28" s="81" t="n">
        <v>44890.0</v>
      </c>
    </row>
    <row r="29">
      <c r="A29" t="inlineStr">
        <is>
          <t>CAIU8363410</t>
        </is>
      </c>
      <c r="B29" s="81" t="n">
        <v>44898.0</v>
      </c>
      <c r="C29" s="81" t="n">
        <v>44900.0</v>
      </c>
    </row>
    <row r="30">
      <c r="A30" t="inlineStr">
        <is>
          <t>CAIU8410148</t>
        </is>
      </c>
      <c r="B30" s="81" t="n">
        <v>44913.0</v>
      </c>
      <c r="C30" s="81" t="n">
        <v>44914.0</v>
      </c>
    </row>
    <row r="31">
      <c r="A31" t="inlineStr">
        <is>
          <t>CAIU8550710</t>
        </is>
      </c>
      <c r="B31" s="81" t="n">
        <v>44890.0</v>
      </c>
      <c r="C31" s="81" t="n">
        <v>44890.0</v>
      </c>
    </row>
    <row r="32">
      <c r="A32" t="inlineStr">
        <is>
          <t>CAIU9510521</t>
        </is>
      </c>
      <c r="B32" s="81" t="n">
        <v>44877.0</v>
      </c>
      <c r="C32" s="81" t="n">
        <v>44879.0</v>
      </c>
    </row>
    <row r="33">
      <c r="A33" t="inlineStr">
        <is>
          <t>CAIU9736761</t>
        </is>
      </c>
      <c r="B33" s="81" t="n">
        <v>44913.0</v>
      </c>
      <c r="C33" s="81" t="n">
        <v>44914.0</v>
      </c>
    </row>
    <row r="34">
      <c r="A34" t="inlineStr">
        <is>
          <t>CLHU4502014</t>
        </is>
      </c>
      <c r="B34" s="81" t="n">
        <v>44905.0</v>
      </c>
      <c r="C34" s="81" t="n">
        <v>44907.0</v>
      </c>
    </row>
    <row r="35">
      <c r="A35" t="inlineStr">
        <is>
          <t>CMAU1283506</t>
        </is>
      </c>
      <c r="B35" s="81" t="n">
        <v>44905.0</v>
      </c>
      <c r="C35" s="81" t="n">
        <v>44907.0</v>
      </c>
    </row>
    <row r="36">
      <c r="A36" t="inlineStr">
        <is>
          <t>CMAU4040686</t>
        </is>
      </c>
      <c r="B36" s="81" t="n">
        <v>44905.0</v>
      </c>
      <c r="C36" s="81" t="n">
        <v>44907.0</v>
      </c>
    </row>
    <row r="37">
      <c r="A37" t="inlineStr">
        <is>
          <t>CMAU4182150</t>
        </is>
      </c>
      <c r="B37" s="81" t="n">
        <v>44905.0</v>
      </c>
      <c r="C37" s="81" t="n">
        <v>44907.0</v>
      </c>
    </row>
    <row r="38">
      <c r="A38" t="inlineStr">
        <is>
          <t>CMAU4886904</t>
        </is>
      </c>
      <c r="B38" s="81" t="n">
        <v>44905.0</v>
      </c>
      <c r="C38" s="81" t="n">
        <v>44907.0</v>
      </c>
    </row>
    <row r="39">
      <c r="A39" t="inlineStr">
        <is>
          <t>CMAU5120493</t>
        </is>
      </c>
      <c r="B39" s="81" t="n">
        <v>44913.0</v>
      </c>
      <c r="C39" s="81" t="n">
        <v>44914.0</v>
      </c>
    </row>
    <row r="40">
      <c r="A40" t="inlineStr">
        <is>
          <t>CMAU5365578</t>
        </is>
      </c>
      <c r="B40" s="81" t="n">
        <v>44913.0</v>
      </c>
      <c r="C40" s="81" t="n">
        <v>44914.0</v>
      </c>
    </row>
    <row r="41">
      <c r="A41" t="inlineStr">
        <is>
          <t>CMAU5989851</t>
        </is>
      </c>
      <c r="B41" s="81" t="n">
        <v>44906.0</v>
      </c>
      <c r="C41" s="81" t="n">
        <v>44907.0</v>
      </c>
    </row>
    <row r="42">
      <c r="A42" t="inlineStr">
        <is>
          <t>CMAU6320876</t>
        </is>
      </c>
      <c r="B42" s="81" t="n">
        <v>44900.0</v>
      </c>
      <c r="C42" s="81" t="n">
        <v>44900.0</v>
      </c>
    </row>
    <row r="43">
      <c r="A43" t="inlineStr">
        <is>
          <t>CMAU6572142</t>
        </is>
      </c>
      <c r="B43" s="81" t="n">
        <v>44905.0</v>
      </c>
      <c r="C43" s="81" t="n">
        <v>44907.0</v>
      </c>
    </row>
    <row r="44">
      <c r="A44" t="inlineStr">
        <is>
          <t>CMAU7047637</t>
        </is>
      </c>
      <c r="B44" s="81" t="n">
        <v>44905.0</v>
      </c>
      <c r="C44" s="81" t="n">
        <v>44907.0</v>
      </c>
    </row>
    <row r="45">
      <c r="A45" t="inlineStr">
        <is>
          <t>CMAU7119418</t>
        </is>
      </c>
      <c r="B45" s="81" t="n">
        <v>44905.0</v>
      </c>
      <c r="C45" s="81" t="n">
        <v>44907.0</v>
      </c>
    </row>
    <row r="46">
      <c r="A46" t="inlineStr">
        <is>
          <t>CMAU7504970</t>
        </is>
      </c>
      <c r="B46" s="81" t="n">
        <v>44912.0</v>
      </c>
      <c r="C46" s="81" t="n">
        <v>44914.0</v>
      </c>
    </row>
    <row r="47">
      <c r="A47" t="inlineStr">
        <is>
          <t>CMAU7690284</t>
        </is>
      </c>
      <c r="B47" s="81" t="n">
        <v>44912.0</v>
      </c>
      <c r="C47" s="81" t="n">
        <v>44914.0</v>
      </c>
    </row>
    <row r="48">
      <c r="A48" t="inlineStr">
        <is>
          <t>CMAU8132034</t>
        </is>
      </c>
      <c r="B48" s="81" t="n">
        <v>44905.0</v>
      </c>
      <c r="C48" s="81" t="n">
        <v>44907.0</v>
      </c>
    </row>
    <row r="49">
      <c r="A49" t="inlineStr">
        <is>
          <t>CMAU8339000</t>
        </is>
      </c>
      <c r="B49" s="81" t="n">
        <v>44912.0</v>
      </c>
      <c r="C49" s="81" t="n">
        <v>44914.0</v>
      </c>
    </row>
    <row r="50">
      <c r="A50" t="inlineStr">
        <is>
          <t>CMAU8903770</t>
        </is>
      </c>
      <c r="B50" s="81" t="n">
        <v>44905.0</v>
      </c>
      <c r="C50" s="81" t="n">
        <v>44907.0</v>
      </c>
    </row>
    <row r="51">
      <c r="A51" t="inlineStr">
        <is>
          <t>CMAU9113487</t>
        </is>
      </c>
      <c r="B51" s="81" t="n">
        <v>44912.0</v>
      </c>
      <c r="C51" s="81" t="n">
        <v>44914.0</v>
      </c>
    </row>
    <row r="52">
      <c r="A52" t="inlineStr">
        <is>
          <t>CMAU9278770</t>
        </is>
      </c>
      <c r="B52" s="81" t="n">
        <v>44913.0</v>
      </c>
      <c r="C52" s="81" t="n">
        <v>44914.0</v>
      </c>
    </row>
    <row r="53">
      <c r="A53" t="inlineStr">
        <is>
          <t>CMAU9317325</t>
        </is>
      </c>
      <c r="B53" s="81" t="n">
        <v>44878.0</v>
      </c>
      <c r="C53" s="81" t="n">
        <v>44879.0</v>
      </c>
    </row>
    <row r="54">
      <c r="A54" t="inlineStr">
        <is>
          <t>CMAU9583860</t>
        </is>
      </c>
      <c r="B54" s="81" t="n">
        <v>44907.0</v>
      </c>
      <c r="C54" s="81" t="n">
        <v>44907.0</v>
      </c>
    </row>
    <row r="55">
      <c r="A55" t="inlineStr">
        <is>
          <t>CXDU2130220</t>
        </is>
      </c>
      <c r="B55" s="81" t="n">
        <v>44907.0</v>
      </c>
      <c r="C55" s="81" t="n">
        <v>44907.0</v>
      </c>
    </row>
    <row r="56">
      <c r="A56" t="inlineStr">
        <is>
          <t>DRYU4034676</t>
        </is>
      </c>
      <c r="B56" s="81" t="n">
        <v>44913.0</v>
      </c>
      <c r="C56" s="81" t="n">
        <v>44914.0</v>
      </c>
    </row>
    <row r="57">
      <c r="A57" t="inlineStr">
        <is>
          <t>DRYU4050044</t>
        </is>
      </c>
      <c r="B57" s="81" t="n">
        <v>44905.0</v>
      </c>
      <c r="C57" s="81" t="n">
        <v>44907.0</v>
      </c>
    </row>
    <row r="58">
      <c r="A58" t="inlineStr">
        <is>
          <t>DRYU4210899</t>
        </is>
      </c>
      <c r="B58" s="81" t="n">
        <v>44877.0</v>
      </c>
      <c r="C58" s="81" t="n">
        <v>44879.0</v>
      </c>
    </row>
    <row r="59">
      <c r="A59" t="inlineStr">
        <is>
          <t>DRYU9114820</t>
        </is>
      </c>
      <c r="B59" s="81" t="n">
        <v>44873.0</v>
      </c>
      <c r="C59" s="81" t="n">
        <v>44873.0</v>
      </c>
    </row>
    <row r="60">
      <c r="A60" t="inlineStr">
        <is>
          <t>DRYU9117665</t>
        </is>
      </c>
      <c r="B60" s="81" t="n">
        <v>44873.0</v>
      </c>
      <c r="C60" s="81" t="n">
        <v>44873.0</v>
      </c>
    </row>
    <row r="61">
      <c r="A61" t="inlineStr">
        <is>
          <t>DRYU9335040</t>
        </is>
      </c>
      <c r="B61" s="81" t="n">
        <v>44900.0</v>
      </c>
      <c r="C61" s="81" t="n">
        <v>44900.0</v>
      </c>
    </row>
    <row r="62">
      <c r="A62" t="inlineStr">
        <is>
          <t>DRYU9683894</t>
        </is>
      </c>
      <c r="B62" s="81" t="n">
        <v>44905.0</v>
      </c>
      <c r="C62" s="81" t="n">
        <v>44907.0</v>
      </c>
    </row>
    <row r="63">
      <c r="A63" t="inlineStr">
        <is>
          <t>ECMU4528014</t>
        </is>
      </c>
      <c r="B63" s="81" t="n">
        <v>44878.0</v>
      </c>
      <c r="C63" s="81" t="n">
        <v>44879.0</v>
      </c>
    </row>
    <row r="64">
      <c r="A64" t="inlineStr">
        <is>
          <t>ECMU4533005</t>
        </is>
      </c>
      <c r="B64" s="81" t="n">
        <v>44905.0</v>
      </c>
      <c r="C64" s="81" t="n">
        <v>44907.0</v>
      </c>
    </row>
    <row r="65">
      <c r="A65" t="inlineStr">
        <is>
          <t>ECMU4611387</t>
        </is>
      </c>
      <c r="B65" s="81" t="n">
        <v>44878.0</v>
      </c>
      <c r="C65" s="81" t="n">
        <v>44879.0</v>
      </c>
    </row>
    <row r="66">
      <c r="A66" t="inlineStr">
        <is>
          <t>ECMU9935985</t>
        </is>
      </c>
      <c r="B66" s="81" t="n">
        <v>44905.0</v>
      </c>
      <c r="C66" s="81" t="n">
        <v>44908.0</v>
      </c>
    </row>
    <row r="67">
      <c r="A67" t="inlineStr">
        <is>
          <t>FANU1041335</t>
        </is>
      </c>
      <c r="B67" s="81" t="n">
        <v>44873.0</v>
      </c>
      <c r="C67" s="81" t="n">
        <v>44873.0</v>
      </c>
    </row>
    <row r="68">
      <c r="A68" t="inlineStr">
        <is>
          <t>FANU1182056</t>
        </is>
      </c>
      <c r="B68" s="81" t="n">
        <v>44873.0</v>
      </c>
      <c r="C68" s="81" t="n">
        <v>44873.0</v>
      </c>
    </row>
    <row r="69">
      <c r="A69" t="inlineStr">
        <is>
          <t>FANU1207093</t>
        </is>
      </c>
      <c r="B69" s="81" t="n">
        <v>44900.0</v>
      </c>
      <c r="C69" s="81" t="n">
        <v>44900.0</v>
      </c>
    </row>
    <row r="70">
      <c r="A70" t="inlineStr">
        <is>
          <t>FANU1262681</t>
        </is>
      </c>
      <c r="B70" s="81" t="n">
        <v>44873.0</v>
      </c>
      <c r="C70" s="81" t="n">
        <v>44873.0</v>
      </c>
    </row>
    <row r="71">
      <c r="A71" t="inlineStr">
        <is>
          <t>FANU1608429</t>
        </is>
      </c>
      <c r="B71" s="81" t="n">
        <v>44877.0</v>
      </c>
      <c r="C71" s="81" t="n">
        <v>44879.0</v>
      </c>
    </row>
    <row r="72">
      <c r="A72" t="inlineStr">
        <is>
          <t>FANU1686680</t>
        </is>
      </c>
      <c r="B72" s="81" t="n">
        <v>44890.0</v>
      </c>
      <c r="C72" s="81" t="n">
        <v>44890.0</v>
      </c>
    </row>
    <row r="73">
      <c r="A73" t="inlineStr">
        <is>
          <t>FANU1769784</t>
        </is>
      </c>
      <c r="B73" s="81" t="n">
        <v>44877.0</v>
      </c>
      <c r="C73" s="81" t="n">
        <v>44879.0</v>
      </c>
    </row>
    <row r="74">
      <c r="A74" t="inlineStr">
        <is>
          <t>FANU1809871</t>
        </is>
      </c>
      <c r="B74" s="81" t="n">
        <v>44890.0</v>
      </c>
      <c r="C74" s="81" t="n">
        <v>44890.0</v>
      </c>
    </row>
    <row r="75">
      <c r="A75" t="inlineStr">
        <is>
          <t>FANU1975316</t>
        </is>
      </c>
      <c r="B75" s="81" t="n">
        <v>44898.0</v>
      </c>
      <c r="C75" s="81" t="n">
        <v>44900.0</v>
      </c>
    </row>
    <row r="76">
      <c r="A76" t="inlineStr">
        <is>
          <t>FANU3117790</t>
        </is>
      </c>
      <c r="B76" s="81" t="n">
        <v>44873.0</v>
      </c>
      <c r="C76" s="81" t="n">
        <v>44873.0</v>
      </c>
    </row>
    <row r="77">
      <c r="A77" t="inlineStr">
        <is>
          <t>FBIU0121422</t>
        </is>
      </c>
      <c r="B77" s="81" t="n">
        <v>44890.0</v>
      </c>
      <c r="C77" s="81" t="n">
        <v>44890.0</v>
      </c>
    </row>
    <row r="78">
      <c r="A78" t="inlineStr">
        <is>
          <t>FCIU9224064</t>
        </is>
      </c>
      <c r="B78" s="81" t="n">
        <v>44878.0</v>
      </c>
      <c r="C78" s="81" t="n">
        <v>44879.0</v>
      </c>
    </row>
    <row r="79">
      <c r="A79" t="inlineStr">
        <is>
          <t>FCIU9227103</t>
        </is>
      </c>
      <c r="B79" s="81" t="n">
        <v>44913.0</v>
      </c>
      <c r="C79" s="81" t="n">
        <v>44914.0</v>
      </c>
    </row>
    <row r="80">
      <c r="A80" t="inlineStr">
        <is>
          <t>FDCU0003036</t>
        </is>
      </c>
      <c r="B80" s="81" t="n">
        <v>44890.0</v>
      </c>
      <c r="C80" s="81" t="n">
        <v>44890.0</v>
      </c>
    </row>
    <row r="81">
      <c r="A81" t="inlineStr">
        <is>
          <t>FSCU4684718</t>
        </is>
      </c>
      <c r="B81" s="81" t="n">
        <v>44912.0</v>
      </c>
      <c r="C81" s="81" t="n">
        <v>44914.0</v>
      </c>
    </row>
    <row r="82">
      <c r="A82" t="inlineStr">
        <is>
          <t>FSCU7135049</t>
        </is>
      </c>
      <c r="B82" s="81" t="n">
        <v>44905.0</v>
      </c>
      <c r="C82" s="81" t="n">
        <v>44908.0</v>
      </c>
    </row>
    <row r="83">
      <c r="A83" t="inlineStr">
        <is>
          <t>FSCU7149700</t>
        </is>
      </c>
      <c r="B83" s="81" t="n">
        <v>44873.0</v>
      </c>
      <c r="C83" s="81" t="n">
        <v>44873.0</v>
      </c>
    </row>
    <row r="84">
      <c r="A84" t="inlineStr">
        <is>
          <t>FSCU9480888</t>
        </is>
      </c>
      <c r="B84" s="81" t="n">
        <v>44873.0</v>
      </c>
      <c r="C84" s="81" t="n">
        <v>44873.0</v>
      </c>
    </row>
    <row r="85">
      <c r="A85" t="inlineStr">
        <is>
          <t>GCXU5127217</t>
        </is>
      </c>
      <c r="B85" s="81" t="n">
        <v>44878.0</v>
      </c>
      <c r="C85" s="81" t="n">
        <v>44879.0</v>
      </c>
    </row>
    <row r="86">
      <c r="A86" t="inlineStr">
        <is>
          <t>GCXU5139692</t>
        </is>
      </c>
      <c r="B86" s="81" t="n">
        <v>44873.0</v>
      </c>
      <c r="C86" s="81" t="n">
        <v>44873.0</v>
      </c>
    </row>
    <row r="87">
      <c r="A87" t="inlineStr">
        <is>
          <t>GESU5299780</t>
        </is>
      </c>
      <c r="B87" s="81" t="n">
        <v>44913.0</v>
      </c>
      <c r="C87" s="81" t="n">
        <v>44914.0</v>
      </c>
    </row>
    <row r="88">
      <c r="A88" t="inlineStr">
        <is>
          <t>GESU5447830</t>
        </is>
      </c>
      <c r="B88" s="81" t="n">
        <v>44873.0</v>
      </c>
      <c r="C88" s="81" t="n">
        <v>44873.0</v>
      </c>
    </row>
    <row r="89">
      <c r="A89" t="inlineStr">
        <is>
          <t>GESU5542170</t>
        </is>
      </c>
      <c r="B89" s="81" t="n">
        <v>44879.0</v>
      </c>
      <c r="C89" s="81" t="n">
        <v>44879.0</v>
      </c>
    </row>
    <row r="90">
      <c r="A90" t="inlineStr">
        <is>
          <t>GESU6162575</t>
        </is>
      </c>
      <c r="B90" s="81" t="n">
        <v>44900.0</v>
      </c>
      <c r="C90" s="81" t="n">
        <v>44900.0</v>
      </c>
    </row>
    <row r="91">
      <c r="A91" t="inlineStr">
        <is>
          <t>GESU6177410</t>
        </is>
      </c>
      <c r="B91" s="81" t="n">
        <v>44912.0</v>
      </c>
      <c r="C91" s="81" t="n">
        <v>44914.0</v>
      </c>
    </row>
    <row r="92">
      <c r="A92" t="inlineStr">
        <is>
          <t>GESU6506412</t>
        </is>
      </c>
      <c r="B92" s="81" t="n">
        <v>44877.0</v>
      </c>
      <c r="C92" s="81" t="n">
        <v>44879.0</v>
      </c>
    </row>
    <row r="93">
      <c r="A93" t="inlineStr">
        <is>
          <t>GESU6567892</t>
        </is>
      </c>
      <c r="B93" s="81" t="n">
        <v>44905.0</v>
      </c>
      <c r="C93" s="81" t="n">
        <v>44908.0</v>
      </c>
    </row>
    <row r="94">
      <c r="A94" t="inlineStr">
        <is>
          <t>GLDU0709018</t>
        </is>
      </c>
      <c r="B94" s="81" t="n">
        <v>44873.0</v>
      </c>
      <c r="C94" s="81" t="n">
        <v>44873.0</v>
      </c>
    </row>
    <row r="95">
      <c r="A95" t="inlineStr">
        <is>
          <t>GLDU3938403</t>
        </is>
      </c>
      <c r="B95" s="81" t="n">
        <v>44890.0</v>
      </c>
      <c r="C95" s="81" t="n">
        <v>44890.0</v>
      </c>
    </row>
    <row r="96">
      <c r="A96" t="inlineStr">
        <is>
          <t>GLDU9944743</t>
        </is>
      </c>
      <c r="B96" s="81" t="n">
        <v>44905.0</v>
      </c>
      <c r="C96" s="81" t="n">
        <v>44908.0</v>
      </c>
    </row>
    <row r="97">
      <c r="A97" t="inlineStr">
        <is>
          <t>GLDU9975533</t>
        </is>
      </c>
      <c r="B97" s="81" t="n">
        <v>44878.0</v>
      </c>
      <c r="C97" s="81" t="n">
        <v>44879.0</v>
      </c>
    </row>
    <row r="98">
      <c r="A98" t="inlineStr">
        <is>
          <t>HLBU1075631</t>
        </is>
      </c>
      <c r="B98" s="81" t="n">
        <v>44878.0</v>
      </c>
      <c r="C98" s="81" t="n">
        <v>44879.0</v>
      </c>
    </row>
    <row r="99">
      <c r="A99" t="inlineStr">
        <is>
          <t>HLBU1136439</t>
        </is>
      </c>
      <c r="B99" s="81" t="n">
        <v>44877.0</v>
      </c>
      <c r="C99" s="81" t="n">
        <v>44879.0</v>
      </c>
    </row>
    <row r="100">
      <c r="A100" t="inlineStr">
        <is>
          <t>HLBU1417668</t>
        </is>
      </c>
      <c r="B100" s="81" t="n">
        <v>44877.0</v>
      </c>
      <c r="C100" s="81" t="n">
        <v>44879.0</v>
      </c>
    </row>
    <row r="101">
      <c r="A101" t="inlineStr">
        <is>
          <t>HLBU1527428</t>
        </is>
      </c>
      <c r="B101" s="81" t="n">
        <v>44890.0</v>
      </c>
      <c r="C101" s="81" t="n">
        <v>44890.0</v>
      </c>
    </row>
    <row r="102">
      <c r="A102" t="inlineStr">
        <is>
          <t>HLBU1569608</t>
        </is>
      </c>
      <c r="B102" s="81" t="n">
        <v>44890.0</v>
      </c>
      <c r="C102" s="81" t="n">
        <v>44890.0</v>
      </c>
    </row>
    <row r="103">
      <c r="A103" t="inlineStr">
        <is>
          <t>HLBU1636347</t>
        </is>
      </c>
      <c r="B103" s="81" t="n">
        <v>44898.0</v>
      </c>
      <c r="C103" s="81" t="n">
        <v>44900.0</v>
      </c>
    </row>
    <row r="104">
      <c r="A104" t="inlineStr">
        <is>
          <t>HLBU1658665</t>
        </is>
      </c>
      <c r="B104" s="81" t="n">
        <v>44890.0</v>
      </c>
      <c r="C104" s="81" t="n">
        <v>44890.0</v>
      </c>
    </row>
    <row r="105">
      <c r="A105" t="inlineStr">
        <is>
          <t>HLBU1660132</t>
        </is>
      </c>
      <c r="B105" s="81" t="n">
        <v>44890.0</v>
      </c>
      <c r="C105" s="81" t="n">
        <v>44890.0</v>
      </c>
    </row>
    <row r="106">
      <c r="A106" t="inlineStr">
        <is>
          <t>HLBU1683694</t>
        </is>
      </c>
      <c r="B106" s="81" t="n">
        <v>44877.0</v>
      </c>
      <c r="C106" s="81" t="n">
        <v>44879.0</v>
      </c>
    </row>
    <row r="107">
      <c r="A107" t="inlineStr">
        <is>
          <t>HLBU1694209</t>
        </is>
      </c>
      <c r="B107" s="81" t="n">
        <v>44877.0</v>
      </c>
      <c r="C107" s="81" t="n">
        <v>44879.0</v>
      </c>
    </row>
    <row r="108">
      <c r="A108" t="inlineStr">
        <is>
          <t>HLBU1772723</t>
        </is>
      </c>
      <c r="B108" s="81" t="n">
        <v>44900.0</v>
      </c>
      <c r="C108" s="81" t="n">
        <v>44900.0</v>
      </c>
    </row>
    <row r="109">
      <c r="A109" t="inlineStr">
        <is>
          <t>HLBU1816605</t>
        </is>
      </c>
      <c r="B109" s="81" t="n">
        <v>44877.0</v>
      </c>
      <c r="C109" s="81" t="n">
        <v>44879.0</v>
      </c>
    </row>
    <row r="110">
      <c r="A110" t="inlineStr">
        <is>
          <t>HLBU1855480</t>
        </is>
      </c>
      <c r="B110" s="81" t="n">
        <v>44877.0</v>
      </c>
      <c r="C110" s="81" t="n">
        <v>44879.0</v>
      </c>
    </row>
    <row r="111">
      <c r="A111" t="inlineStr">
        <is>
          <t>HLBU1905981</t>
        </is>
      </c>
      <c r="B111" s="81" t="n">
        <v>44890.0</v>
      </c>
      <c r="C111" s="81" t="n">
        <v>44890.0</v>
      </c>
    </row>
    <row r="112">
      <c r="A112" t="inlineStr">
        <is>
          <t>HLBU1991402</t>
        </is>
      </c>
      <c r="B112" s="81" t="n">
        <v>44890.0</v>
      </c>
      <c r="C112" s="81" t="n">
        <v>44890.0</v>
      </c>
    </row>
    <row r="113">
      <c r="A113" t="inlineStr">
        <is>
          <t>HLBU1997329</t>
        </is>
      </c>
      <c r="B113" s="81" t="n">
        <v>44873.0</v>
      </c>
      <c r="C113" s="81" t="n">
        <v>44873.0</v>
      </c>
    </row>
    <row r="114">
      <c r="A114" t="inlineStr">
        <is>
          <t>HLBU2047336</t>
        </is>
      </c>
      <c r="B114" s="81" t="n">
        <v>44890.0</v>
      </c>
      <c r="C114" s="81" t="n">
        <v>44890.0</v>
      </c>
    </row>
    <row r="115">
      <c r="A115" t="inlineStr">
        <is>
          <t>HLBU2048522</t>
        </is>
      </c>
      <c r="B115" s="81" t="n">
        <v>44878.0</v>
      </c>
      <c r="C115" s="81" t="n">
        <v>44879.0</v>
      </c>
    </row>
    <row r="116">
      <c r="A116" t="inlineStr">
        <is>
          <t>HLBU2063018</t>
        </is>
      </c>
      <c r="B116" s="81" t="n">
        <v>44900.0</v>
      </c>
      <c r="C116" s="81" t="n">
        <v>44900.0</v>
      </c>
    </row>
    <row r="117">
      <c r="A117" t="inlineStr">
        <is>
          <t>HLBU2161267</t>
        </is>
      </c>
      <c r="B117" s="81" t="n">
        <v>44873.0</v>
      </c>
      <c r="C117" s="81" t="n">
        <v>44873.0</v>
      </c>
    </row>
    <row r="118">
      <c r="A118" t="inlineStr">
        <is>
          <t>HLBU2170084</t>
        </is>
      </c>
      <c r="B118" s="81" t="n">
        <v>44873.0</v>
      </c>
      <c r="C118" s="81" t="n">
        <v>44873.0</v>
      </c>
    </row>
    <row r="119">
      <c r="A119" t="inlineStr">
        <is>
          <t>HLBU2173864</t>
        </is>
      </c>
      <c r="B119" s="81" t="n">
        <v>44873.0</v>
      </c>
      <c r="C119" s="81" t="n">
        <v>44873.0</v>
      </c>
    </row>
    <row r="120">
      <c r="A120" t="inlineStr">
        <is>
          <t>HLBU2176694</t>
        </is>
      </c>
      <c r="B120" s="81" t="n">
        <v>44873.0</v>
      </c>
      <c r="C120" s="81" t="n">
        <v>44873.0</v>
      </c>
    </row>
    <row r="121">
      <c r="A121" t="inlineStr">
        <is>
          <t>HLBU2189916</t>
        </is>
      </c>
      <c r="B121" s="81" t="n">
        <v>44873.0</v>
      </c>
      <c r="C121" s="81" t="n">
        <v>44873.0</v>
      </c>
    </row>
    <row r="122">
      <c r="A122" t="inlineStr">
        <is>
          <t>HLBU2232294</t>
        </is>
      </c>
      <c r="B122" s="81" t="n">
        <v>44873.0</v>
      </c>
      <c r="C122" s="81" t="n">
        <v>44873.0</v>
      </c>
    </row>
    <row r="123">
      <c r="A123" t="inlineStr">
        <is>
          <t>HLBU2446378</t>
        </is>
      </c>
      <c r="B123" s="81" t="n">
        <v>44900.0</v>
      </c>
      <c r="C123" s="81" t="n">
        <v>44900.0</v>
      </c>
    </row>
    <row r="124">
      <c r="A124" t="inlineStr">
        <is>
          <t>HLBU2461027</t>
        </is>
      </c>
      <c r="B124" s="81" t="n">
        <v>44890.0</v>
      </c>
      <c r="C124" s="81" t="n">
        <v>44890.0</v>
      </c>
    </row>
    <row r="125">
      <c r="A125" t="inlineStr">
        <is>
          <t>HLBU2532141</t>
        </is>
      </c>
      <c r="B125" s="81" t="n">
        <v>44873.0</v>
      </c>
      <c r="C125" s="81" t="n">
        <v>44873.0</v>
      </c>
    </row>
    <row r="126">
      <c r="A126" t="inlineStr">
        <is>
          <t>HLBU2596911</t>
        </is>
      </c>
      <c r="B126" s="81" t="n">
        <v>44873.0</v>
      </c>
      <c r="C126" s="81" t="n">
        <v>44873.0</v>
      </c>
    </row>
    <row r="127">
      <c r="A127" t="inlineStr">
        <is>
          <t>HLBU2897509</t>
        </is>
      </c>
      <c r="B127" s="81" t="n">
        <v>44900.0</v>
      </c>
      <c r="C127" s="81" t="n">
        <v>44900.0</v>
      </c>
    </row>
    <row r="128">
      <c r="A128" t="inlineStr">
        <is>
          <t>HLBU2900789</t>
        </is>
      </c>
      <c r="B128" s="81" t="n">
        <v>44890.0</v>
      </c>
      <c r="C128" s="81" t="n">
        <v>44890.0</v>
      </c>
    </row>
    <row r="129">
      <c r="A129" t="inlineStr">
        <is>
          <t>HLBU3158170</t>
        </is>
      </c>
      <c r="B129" s="81" t="n">
        <v>44877.0</v>
      </c>
      <c r="C129" s="81" t="n">
        <v>44879.0</v>
      </c>
    </row>
    <row r="130">
      <c r="A130" t="inlineStr">
        <is>
          <t>HLBU3318962</t>
        </is>
      </c>
      <c r="B130" s="81" t="n">
        <v>44877.0</v>
      </c>
      <c r="C130" s="81" t="n">
        <v>44879.0</v>
      </c>
    </row>
    <row r="131">
      <c r="A131" t="inlineStr">
        <is>
          <t>HLBU3420491</t>
        </is>
      </c>
      <c r="B131" s="81" t="n">
        <v>44873.0</v>
      </c>
      <c r="C131" s="81" t="n">
        <v>44873.0</v>
      </c>
    </row>
    <row r="132">
      <c r="A132" t="inlineStr">
        <is>
          <t>HLBU3449659</t>
        </is>
      </c>
      <c r="B132" s="81" t="n">
        <v>44890.0</v>
      </c>
      <c r="C132" s="81" t="n">
        <v>44890.0</v>
      </c>
    </row>
    <row r="133">
      <c r="A133" t="inlineStr">
        <is>
          <t>HLXU5205880</t>
        </is>
      </c>
      <c r="B133" s="81" t="n">
        <v>44900.0</v>
      </c>
      <c r="C133" s="81" t="n">
        <v>44900.0</v>
      </c>
    </row>
    <row r="134">
      <c r="A134" t="inlineStr">
        <is>
          <t>HLXU5272889</t>
        </is>
      </c>
      <c r="B134" s="81" t="n">
        <v>44873.0</v>
      </c>
      <c r="C134" s="81" t="n">
        <v>44873.0</v>
      </c>
    </row>
    <row r="135">
      <c r="A135" t="inlineStr">
        <is>
          <t>HLXU5285839</t>
        </is>
      </c>
      <c r="B135" s="81" t="n">
        <v>44900.0</v>
      </c>
      <c r="C135" s="81" t="n">
        <v>44900.0</v>
      </c>
    </row>
    <row r="136">
      <c r="A136" t="inlineStr">
        <is>
          <t>HLXU5337866</t>
        </is>
      </c>
      <c r="B136" s="81" t="n">
        <v>44898.0</v>
      </c>
      <c r="C136" s="81" t="n">
        <v>44900.0</v>
      </c>
    </row>
    <row r="137">
      <c r="A137" t="inlineStr">
        <is>
          <t>HLXU5364630</t>
        </is>
      </c>
      <c r="B137" s="81" t="n">
        <v>44890.0</v>
      </c>
      <c r="C137" s="81" t="n">
        <v>44890.0</v>
      </c>
    </row>
    <row r="138">
      <c r="A138" t="inlineStr">
        <is>
          <t>HLXU5379732</t>
        </is>
      </c>
      <c r="B138" s="81" t="n">
        <v>44890.0</v>
      </c>
      <c r="C138" s="81" t="n">
        <v>44890.0</v>
      </c>
    </row>
    <row r="139">
      <c r="A139" t="inlineStr">
        <is>
          <t>HLXU5407644</t>
        </is>
      </c>
      <c r="B139" s="81" t="n">
        <v>44898.0</v>
      </c>
      <c r="C139" s="81" t="n">
        <v>44900.0</v>
      </c>
    </row>
    <row r="140">
      <c r="A140" t="inlineStr">
        <is>
          <t>HLXU6512876</t>
        </is>
      </c>
      <c r="B140" s="81" t="n">
        <v>44877.0</v>
      </c>
      <c r="C140" s="81" t="n">
        <v>44879.0</v>
      </c>
    </row>
    <row r="141">
      <c r="A141" t="inlineStr">
        <is>
          <t>HLXU8047270</t>
        </is>
      </c>
      <c r="B141" s="81" t="n">
        <v>44900.0</v>
      </c>
      <c r="C141" s="81" t="n">
        <v>44900.0</v>
      </c>
    </row>
    <row r="142">
      <c r="A142" t="inlineStr">
        <is>
          <t>HLXU8183893</t>
        </is>
      </c>
      <c r="B142" s="81" t="n">
        <v>44879.0</v>
      </c>
      <c r="C142" s="81" t="n">
        <v>44879.0</v>
      </c>
    </row>
    <row r="143">
      <c r="A143" t="inlineStr">
        <is>
          <t>HLXU8284800</t>
        </is>
      </c>
      <c r="B143" s="81" t="n">
        <v>44900.0</v>
      </c>
      <c r="C143" s="81" t="n">
        <v>44900.0</v>
      </c>
    </row>
    <row r="144">
      <c r="A144" t="inlineStr">
        <is>
          <t>HLXU8446773</t>
        </is>
      </c>
      <c r="B144" s="81" t="n">
        <v>44900.0</v>
      </c>
      <c r="C144" s="81" t="n">
        <v>44900.0</v>
      </c>
    </row>
    <row r="145">
      <c r="A145" t="inlineStr">
        <is>
          <t>HLXU8469681</t>
        </is>
      </c>
      <c r="B145" s="81" t="n">
        <v>44877.0</v>
      </c>
      <c r="C145" s="81" t="n">
        <v>44879.0</v>
      </c>
    </row>
    <row r="146">
      <c r="A146" t="inlineStr">
        <is>
          <t>HLXU8477007</t>
        </is>
      </c>
      <c r="B146" s="81" t="n">
        <v>44890.0</v>
      </c>
      <c r="C146" s="81" t="n">
        <v>44890.0</v>
      </c>
    </row>
    <row r="147">
      <c r="A147" t="inlineStr">
        <is>
          <t>HLXU8569090</t>
        </is>
      </c>
      <c r="B147" s="81" t="n">
        <v>44900.0</v>
      </c>
      <c r="C147" s="81" t="n">
        <v>44900.0</v>
      </c>
    </row>
    <row r="148">
      <c r="A148" t="inlineStr">
        <is>
          <t>MAGU5167762</t>
        </is>
      </c>
      <c r="B148" s="81" t="n">
        <v>44912.0</v>
      </c>
      <c r="C148" s="81" t="n">
        <v>44914.0</v>
      </c>
    </row>
    <row r="149">
      <c r="A149" t="inlineStr">
        <is>
          <t>MSCU3682256</t>
        </is>
      </c>
      <c r="B149" s="81" t="n">
        <v>44890.0</v>
      </c>
      <c r="C149" s="81" t="n">
        <v>44890.0</v>
      </c>
    </row>
    <row r="150">
      <c r="A150" t="inlineStr">
        <is>
          <t>MTSU9661505</t>
        </is>
      </c>
      <c r="B150" s="81" t="n">
        <v>44890.0</v>
      </c>
      <c r="C150" s="81" t="n">
        <v>44890.0</v>
      </c>
    </row>
    <row r="151">
      <c r="A151" t="inlineStr">
        <is>
          <t>RFCU5062103</t>
        </is>
      </c>
      <c r="B151" s="81" t="n">
        <v>44900.0</v>
      </c>
      <c r="C151" s="81" t="n">
        <v>44900.0</v>
      </c>
    </row>
    <row r="152">
      <c r="A152" t="inlineStr">
        <is>
          <t>SEGU1176631</t>
        </is>
      </c>
      <c r="B152" s="81" t="n">
        <v>44906.0</v>
      </c>
      <c r="C152" s="81" t="n">
        <v>44908.0</v>
      </c>
    </row>
    <row r="153">
      <c r="A153" t="inlineStr">
        <is>
          <t>SEGU4660676</t>
        </is>
      </c>
      <c r="B153" s="81" t="n">
        <v>44878.0</v>
      </c>
      <c r="C153" s="81" t="n">
        <v>44879.0</v>
      </c>
    </row>
    <row r="154">
      <c r="A154" t="inlineStr">
        <is>
          <t>SEGU5380812</t>
        </is>
      </c>
      <c r="B154" s="81" t="n">
        <v>44905.0</v>
      </c>
      <c r="C154" s="81" t="n">
        <v>44908.0</v>
      </c>
    </row>
    <row r="155">
      <c r="A155" t="inlineStr">
        <is>
          <t>SEGU5693191</t>
        </is>
      </c>
      <c r="B155" s="81" t="n">
        <v>44873.0</v>
      </c>
      <c r="C155" s="81" t="n">
        <v>44873.0</v>
      </c>
    </row>
    <row r="156">
      <c r="A156" t="inlineStr">
        <is>
          <t>SEGU6074329</t>
        </is>
      </c>
      <c r="B156" s="81" t="n">
        <v>44907.0</v>
      </c>
      <c r="C156" s="81" t="n">
        <v>44908.0</v>
      </c>
    </row>
    <row r="157">
      <c r="A157" t="inlineStr">
        <is>
          <t>SEKU5691871</t>
        </is>
      </c>
      <c r="B157" s="81" t="n">
        <v>44913.0</v>
      </c>
      <c r="C157" s="81" t="n">
        <v>44914.0</v>
      </c>
    </row>
    <row r="158">
      <c r="A158" t="inlineStr">
        <is>
          <t>SEKU5857561</t>
        </is>
      </c>
      <c r="B158" s="81" t="n">
        <v>44890.0</v>
      </c>
      <c r="C158" s="81" t="n">
        <v>44890.0</v>
      </c>
    </row>
    <row r="159">
      <c r="A159" t="inlineStr">
        <is>
          <t>SEKU6020461</t>
        </is>
      </c>
      <c r="B159" s="81" t="n">
        <v>44912.0</v>
      </c>
      <c r="C159" s="81" t="n">
        <v>44914.0</v>
      </c>
    </row>
    <row r="160">
      <c r="A160" t="inlineStr">
        <is>
          <t>SEKU6202846</t>
        </is>
      </c>
      <c r="B160" s="81" t="n">
        <v>44912.0</v>
      </c>
      <c r="C160" s="81" t="n">
        <v>44914.0</v>
      </c>
    </row>
    <row r="161">
      <c r="A161" t="inlineStr">
        <is>
          <t>SEKU6344347</t>
        </is>
      </c>
      <c r="B161" s="81" t="n">
        <v>44890.0</v>
      </c>
      <c r="C161" s="81" t="n">
        <v>44890.0</v>
      </c>
    </row>
    <row r="162">
      <c r="A162" t="inlineStr">
        <is>
          <t>STJU4202082</t>
        </is>
      </c>
      <c r="B162" s="81" t="n">
        <v>44898.0</v>
      </c>
      <c r="C162" s="81" t="n">
        <v>44900.0</v>
      </c>
    </row>
    <row r="163">
      <c r="A163" t="inlineStr">
        <is>
          <t>TCKU4507273</t>
        </is>
      </c>
      <c r="B163" s="81" t="n">
        <v>44878.0</v>
      </c>
      <c r="C163" s="81" t="n">
        <v>44879.0</v>
      </c>
    </row>
    <row r="164">
      <c r="A164" t="inlineStr">
        <is>
          <t>TCKU6257635</t>
        </is>
      </c>
      <c r="B164" s="81" t="n">
        <v>44913.0</v>
      </c>
      <c r="C164" s="81" t="n">
        <v>44914.0</v>
      </c>
    </row>
    <row r="165">
      <c r="A165" t="inlineStr">
        <is>
          <t>TCKU6460318</t>
        </is>
      </c>
      <c r="B165" s="81" t="n">
        <v>44873.0</v>
      </c>
      <c r="C165" s="81" t="n">
        <v>44873.0</v>
      </c>
    </row>
    <row r="166">
      <c r="A166" t="inlineStr">
        <is>
          <t>TCKU6550854</t>
        </is>
      </c>
      <c r="B166" s="81" t="n">
        <v>44877.0</v>
      </c>
      <c r="C166" s="81" t="n">
        <v>44879.0</v>
      </c>
    </row>
    <row r="167">
      <c r="A167" t="inlineStr">
        <is>
          <t>TCKU7823763</t>
        </is>
      </c>
      <c r="B167" s="81" t="n">
        <v>44890.0</v>
      </c>
      <c r="C167" s="81" t="n">
        <v>44890.0</v>
      </c>
    </row>
    <row r="168">
      <c r="A168" t="inlineStr">
        <is>
          <t>TCLU1454053</t>
        </is>
      </c>
      <c r="B168" s="81" t="n">
        <v>44878.0</v>
      </c>
      <c r="C168" s="81" t="n">
        <v>44880.0</v>
      </c>
    </row>
    <row r="169">
      <c r="A169" t="inlineStr">
        <is>
          <t>TCLU2084694</t>
        </is>
      </c>
      <c r="B169" s="81" t="n">
        <v>44890.0</v>
      </c>
      <c r="C169" s="81" t="n">
        <v>44890.0</v>
      </c>
    </row>
    <row r="170">
      <c r="A170" t="inlineStr">
        <is>
          <t>TCLU2209765</t>
        </is>
      </c>
      <c r="B170" s="81" t="n">
        <v>44913.0</v>
      </c>
      <c r="C170" s="81" t="n">
        <v>44914.0</v>
      </c>
    </row>
    <row r="171">
      <c r="A171" t="inlineStr">
        <is>
          <t>TCLU4125302</t>
        </is>
      </c>
      <c r="B171" s="81" t="n">
        <v>44898.0</v>
      </c>
      <c r="C171" s="81" t="n">
        <v>44900.0</v>
      </c>
    </row>
    <row r="172">
      <c r="A172" t="inlineStr">
        <is>
          <t>TCLU4270867</t>
        </is>
      </c>
      <c r="B172" s="81" t="n">
        <v>44905.0</v>
      </c>
      <c r="C172" s="81" t="n">
        <v>44908.0</v>
      </c>
    </row>
    <row r="173">
      <c r="A173" t="inlineStr">
        <is>
          <t>TCLU4406341</t>
        </is>
      </c>
      <c r="B173" s="81" t="n">
        <v>44890.0</v>
      </c>
      <c r="C173" s="81" t="n">
        <v>44893.0</v>
      </c>
    </row>
    <row r="174">
      <c r="A174" t="inlineStr">
        <is>
          <t>TCLU4467795</t>
        </is>
      </c>
      <c r="B174" s="81" t="n">
        <v>44905.0</v>
      </c>
      <c r="C174" s="81" t="n">
        <v>44908.0</v>
      </c>
    </row>
    <row r="175">
      <c r="A175" t="inlineStr">
        <is>
          <t>TCLU5102390</t>
        </is>
      </c>
      <c r="B175" s="81" t="n">
        <v>44877.0</v>
      </c>
      <c r="C175" s="81" t="n">
        <v>44880.0</v>
      </c>
    </row>
    <row r="176">
      <c r="A176" t="inlineStr">
        <is>
          <t>TCLU5334400</t>
        </is>
      </c>
      <c r="B176" s="81" t="n">
        <v>44900.0</v>
      </c>
      <c r="C176" s="81" t="n">
        <v>44900.0</v>
      </c>
    </row>
    <row r="177">
      <c r="A177" t="inlineStr">
        <is>
          <t>TCLU6088105</t>
        </is>
      </c>
      <c r="B177" s="81" t="n">
        <v>44900.0</v>
      </c>
      <c r="C177" s="81" t="n">
        <v>44900.0</v>
      </c>
    </row>
    <row r="178">
      <c r="A178" t="inlineStr">
        <is>
          <t>TCLU6422547</t>
        </is>
      </c>
      <c r="B178" s="81" t="n">
        <v>44873.0</v>
      </c>
      <c r="C178" s="81" t="n">
        <v>44873.0</v>
      </c>
    </row>
    <row r="179">
      <c r="A179" t="inlineStr">
        <is>
          <t>TCLU6732882</t>
        </is>
      </c>
      <c r="B179" s="81" t="n">
        <v>44899.0</v>
      </c>
      <c r="C179" s="81" t="n">
        <v>44900.0</v>
      </c>
    </row>
    <row r="180">
      <c r="A180" t="inlineStr">
        <is>
          <t>TCLU8964850</t>
        </is>
      </c>
      <c r="B180" s="81" t="n">
        <v>44907.0</v>
      </c>
      <c r="C180" s="81" t="n">
        <v>44908.0</v>
      </c>
    </row>
    <row r="181">
      <c r="A181" t="inlineStr">
        <is>
          <t>TCLU9516146</t>
        </is>
      </c>
      <c r="B181" s="81" t="n">
        <v>44900.0</v>
      </c>
      <c r="C181" s="81" t="n">
        <v>44900.0</v>
      </c>
    </row>
    <row r="182">
      <c r="A182" t="inlineStr">
        <is>
          <t>TCNU1192140</t>
        </is>
      </c>
      <c r="B182" s="81" t="n">
        <v>44905.0</v>
      </c>
      <c r="C182" s="81" t="n">
        <v>44908.0</v>
      </c>
    </row>
    <row r="183">
      <c r="A183" t="inlineStr">
        <is>
          <t>TCNU1606596</t>
        </is>
      </c>
      <c r="B183" s="81" t="n">
        <v>44878.0</v>
      </c>
      <c r="C183" s="81" t="n">
        <v>44880.0</v>
      </c>
    </row>
    <row r="184">
      <c r="A184" t="inlineStr">
        <is>
          <t>TCNU2247783</t>
        </is>
      </c>
      <c r="B184" s="81" t="n">
        <v>44905.0</v>
      </c>
      <c r="C184" s="81" t="n">
        <v>44908.0</v>
      </c>
    </row>
    <row r="185">
      <c r="A185" t="inlineStr">
        <is>
          <t>TCNU4171310</t>
        </is>
      </c>
      <c r="B185" s="81" t="n">
        <v>44912.0</v>
      </c>
      <c r="C185" s="81" t="n">
        <v>44914.0</v>
      </c>
    </row>
    <row r="186">
      <c r="A186" t="inlineStr">
        <is>
          <t>TCNU4656266</t>
        </is>
      </c>
      <c r="B186" s="81" t="n">
        <v>44873.0</v>
      </c>
      <c r="C186" s="81" t="n">
        <v>44874.0</v>
      </c>
    </row>
    <row r="187">
      <c r="A187" t="inlineStr">
        <is>
          <t>TCNU5123132</t>
        </is>
      </c>
      <c r="B187" s="81" t="n">
        <v>44900.0</v>
      </c>
      <c r="C187" s="81" t="n">
        <v>44900.0</v>
      </c>
    </row>
    <row r="188">
      <c r="A188" t="inlineStr">
        <is>
          <t>TCNU7079424</t>
        </is>
      </c>
      <c r="B188" s="81" t="n">
        <v>44898.0</v>
      </c>
      <c r="C188" s="81" t="n">
        <v>44900.0</v>
      </c>
    </row>
    <row r="189">
      <c r="A189" t="inlineStr">
        <is>
          <t>TCNU7589958</t>
        </is>
      </c>
      <c r="B189" s="81" t="n">
        <v>44905.0</v>
      </c>
      <c r="C189" s="81" t="n">
        <v>44908.0</v>
      </c>
    </row>
    <row r="190">
      <c r="A190" t="inlineStr">
        <is>
          <t>TCNU8649178</t>
        </is>
      </c>
      <c r="B190" s="81" t="n">
        <v>44873.0</v>
      </c>
      <c r="C190" s="81" t="n">
        <v>44874.0</v>
      </c>
    </row>
    <row r="191">
      <c r="A191" t="inlineStr">
        <is>
          <t>TCNU8891540</t>
        </is>
      </c>
      <c r="B191" s="81" t="n">
        <v>44873.0</v>
      </c>
      <c r="C191" s="81" t="n">
        <v>44874.0</v>
      </c>
    </row>
    <row r="192">
      <c r="A192" t="inlineStr">
        <is>
          <t>TDRU8777940</t>
        </is>
      </c>
      <c r="B192" s="81" t="n">
        <v>44912.0</v>
      </c>
      <c r="C192" s="81" t="n">
        <v>44914.0</v>
      </c>
    </row>
    <row r="193">
      <c r="A193" t="inlineStr">
        <is>
          <t>TEMU1731089</t>
        </is>
      </c>
      <c r="B193" s="81" t="n">
        <v>44890.0</v>
      </c>
      <c r="C193" s="81" t="n">
        <v>44893.0</v>
      </c>
    </row>
    <row r="194">
      <c r="A194" t="inlineStr">
        <is>
          <t>TEMU4215358</t>
        </is>
      </c>
      <c r="B194" s="81" t="n">
        <v>44878.0</v>
      </c>
      <c r="C194" s="81" t="n">
        <v>44880.0</v>
      </c>
    </row>
    <row r="195">
      <c r="A195" t="inlineStr">
        <is>
          <t>TEMU7532696</t>
        </is>
      </c>
      <c r="B195" s="81" t="n">
        <v>44890.0</v>
      </c>
      <c r="C195" s="81" t="n">
        <v>44894.0</v>
      </c>
    </row>
    <row r="196">
      <c r="A196" t="inlineStr">
        <is>
          <t>TGBU6169117</t>
        </is>
      </c>
      <c r="B196" s="81" t="n">
        <v>44873.0</v>
      </c>
      <c r="C196" s="81" t="n">
        <v>44874.0</v>
      </c>
    </row>
    <row r="197">
      <c r="A197" t="inlineStr">
        <is>
          <t>TGBU6189936</t>
        </is>
      </c>
      <c r="B197" s="81" t="n">
        <v>44900.0</v>
      </c>
      <c r="C197" s="81" t="n">
        <v>44901.0</v>
      </c>
    </row>
    <row r="198">
      <c r="A198" t="inlineStr">
        <is>
          <t>TGBU6221410</t>
        </is>
      </c>
      <c r="B198" s="81" t="n">
        <v>44877.0</v>
      </c>
      <c r="C198" s="81" t="n">
        <v>44880.0</v>
      </c>
    </row>
    <row r="199">
      <c r="A199" t="inlineStr">
        <is>
          <t>TGHU0017778</t>
        </is>
      </c>
      <c r="B199" s="81" t="n">
        <v>44913.0</v>
      </c>
      <c r="C199" s="81" t="n">
        <v>44914.0</v>
      </c>
    </row>
    <row r="200">
      <c r="A200" t="inlineStr">
        <is>
          <t>TGHU6374535</t>
        </is>
      </c>
      <c r="B200" s="81" t="n">
        <v>44878.0</v>
      </c>
      <c r="C200" s="81" t="n">
        <v>44880.0</v>
      </c>
    </row>
    <row r="201">
      <c r="A201" t="inlineStr">
        <is>
          <t>TGHU9333545</t>
        </is>
      </c>
      <c r="B201" s="81" t="n">
        <v>44873.0</v>
      </c>
      <c r="C201" s="81" t="n">
        <v>44874.0</v>
      </c>
    </row>
    <row r="202">
      <c r="A202" t="inlineStr">
        <is>
          <t>TGHU9660614</t>
        </is>
      </c>
      <c r="B202" s="81" t="n">
        <v>44913.0</v>
      </c>
      <c r="C202" s="81" t="n">
        <v>44914.0</v>
      </c>
    </row>
    <row r="203">
      <c r="A203" t="inlineStr">
        <is>
          <t>TLLU5022375</t>
        </is>
      </c>
      <c r="B203" s="81" t="n">
        <v>44905.0</v>
      </c>
      <c r="C203" s="81" t="n">
        <v>44908.0</v>
      </c>
    </row>
    <row r="204">
      <c r="A204" t="inlineStr">
        <is>
          <t>TRHU4235297</t>
        </is>
      </c>
      <c r="B204" s="81" t="n">
        <v>44912.0</v>
      </c>
      <c r="C204" s="81" t="n">
        <v>44914.0</v>
      </c>
    </row>
    <row r="205">
      <c r="A205" t="inlineStr">
        <is>
          <t>TRHU7172850</t>
        </is>
      </c>
      <c r="B205" s="81" t="n">
        <v>44878.0</v>
      </c>
      <c r="C205" s="81" t="n">
        <v>44880.0</v>
      </c>
    </row>
    <row r="206">
      <c r="A206" t="inlineStr">
        <is>
          <t>TRHU8563036</t>
        </is>
      </c>
      <c r="B206" s="81" t="n">
        <v>44913.0</v>
      </c>
      <c r="C206" s="81" t="n">
        <v>44914.0</v>
      </c>
    </row>
    <row r="207">
      <c r="A207" t="inlineStr">
        <is>
          <t>TRHU8894353</t>
        </is>
      </c>
      <c r="B207" s="81" t="n">
        <v>44912.0</v>
      </c>
      <c r="C207" s="81" t="n">
        <v>44915.0</v>
      </c>
    </row>
    <row r="208">
      <c r="A208" t="inlineStr">
        <is>
          <t>TRLU4859584</t>
        </is>
      </c>
      <c r="B208" s="81" t="n">
        <v>44878.0</v>
      </c>
      <c r="C208" s="81" t="n">
        <v>44880.0</v>
      </c>
    </row>
    <row r="209">
      <c r="A209" t="inlineStr">
        <is>
          <t>TRLU7332088</t>
        </is>
      </c>
      <c r="B209" s="81" t="n">
        <v>44905.0</v>
      </c>
      <c r="C209" s="81" t="n">
        <v>44908.0</v>
      </c>
    </row>
    <row r="210">
      <c r="A210" t="inlineStr">
        <is>
          <t>TRLU7648414</t>
        </is>
      </c>
      <c r="B210" s="81" t="n">
        <v>44912.0</v>
      </c>
      <c r="C210" s="81" t="n">
        <v>44915.0</v>
      </c>
    </row>
    <row r="211">
      <c r="A211" t="inlineStr">
        <is>
          <t>TRLU9057637</t>
        </is>
      </c>
      <c r="B211" s="81" t="n">
        <v>44878.0</v>
      </c>
      <c r="C211" s="81" t="n">
        <v>44880.0</v>
      </c>
    </row>
    <row r="212">
      <c r="A212" t="inlineStr">
        <is>
          <t>TRLU9440203</t>
        </is>
      </c>
      <c r="B212" s="81" t="n">
        <v>44898.0</v>
      </c>
      <c r="C212" s="81" t="n">
        <v>44901.0</v>
      </c>
    </row>
    <row r="213">
      <c r="A213" t="inlineStr">
        <is>
          <t>TTNU4897409</t>
        </is>
      </c>
      <c r="B213" s="81" t="n">
        <v>44898.0</v>
      </c>
      <c r="C213" s="81" t="n">
        <v>44901.0</v>
      </c>
    </row>
    <row r="214">
      <c r="A214" t="inlineStr">
        <is>
          <t>TXGU7130262</t>
        </is>
      </c>
      <c r="B214" s="81" t="n">
        <v>44900.0</v>
      </c>
      <c r="C214" s="81" t="n">
        <v>44901.0</v>
      </c>
    </row>
    <row r="215">
      <c r="A215" t="inlineStr">
        <is>
          <t>TXGU7130278</t>
        </is>
      </c>
      <c r="B215" s="81" t="n">
        <v>44900.0</v>
      </c>
      <c r="C215" s="81" t="n">
        <v>44901.0</v>
      </c>
    </row>
    <row r="216">
      <c r="A216" t="inlineStr">
        <is>
          <t>TXGU7130283</t>
        </is>
      </c>
      <c r="B216" s="81" t="n">
        <v>44900.0</v>
      </c>
      <c r="C216" s="81" t="n">
        <v>44901.0</v>
      </c>
    </row>
    <row r="217">
      <c r="A217" t="inlineStr">
        <is>
          <t>TXGU7134329</t>
        </is>
      </c>
      <c r="B217" s="81" t="n">
        <v>44900.0</v>
      </c>
      <c r="C217" s="81" t="n">
        <v>44901.0</v>
      </c>
    </row>
    <row r="218">
      <c r="A218" t="inlineStr">
        <is>
          <t>TXGU7180900</t>
        </is>
      </c>
      <c r="B218" s="81" t="n">
        <v>44890.0</v>
      </c>
      <c r="C218" s="81" t="n">
        <v>44894.0</v>
      </c>
    </row>
    <row r="219">
      <c r="A219" t="inlineStr">
        <is>
          <t>UACU3766131</t>
        </is>
      </c>
      <c r="B219" s="81" t="n">
        <v>44873.0</v>
      </c>
      <c r="C219" s="81" t="n">
        <v>44874.0</v>
      </c>
    </row>
    <row r="220">
      <c r="A220" t="inlineStr">
        <is>
          <t>UACU5255697</t>
        </is>
      </c>
      <c r="B220" s="81" t="n">
        <v>44879.0</v>
      </c>
      <c r="C220" s="81" t="n">
        <v>44880.0</v>
      </c>
    </row>
    <row r="221">
      <c r="A221" t="inlineStr">
        <is>
          <t>UACU5367146</t>
        </is>
      </c>
      <c r="B221" s="81" t="n">
        <v>44873.0</v>
      </c>
      <c r="C221" s="81" t="n">
        <v>44874.0</v>
      </c>
    </row>
    <row r="222">
      <c r="A222" t="inlineStr">
        <is>
          <t>UACU5401805</t>
        </is>
      </c>
      <c r="B222" s="81" t="n">
        <v>44898.0</v>
      </c>
      <c r="C222" s="81" t="n">
        <v>44901.0</v>
      </c>
    </row>
    <row r="223">
      <c r="A223" t="inlineStr">
        <is>
          <t>UACU5462061</t>
        </is>
      </c>
      <c r="B223" s="81" t="n">
        <v>44877.0</v>
      </c>
      <c r="C223" s="81" t="n">
        <v>44880.0</v>
      </c>
    </row>
    <row r="224">
      <c r="A224" t="inlineStr">
        <is>
          <t>UACU5563175</t>
        </is>
      </c>
      <c r="B224" s="81" t="n">
        <v>44898.0</v>
      </c>
      <c r="C224" s="81" t="n">
        <v>44901.0</v>
      </c>
    </row>
    <row r="225">
      <c r="A225" t="inlineStr">
        <is>
          <t>UACU5722301</t>
        </is>
      </c>
      <c r="B225" s="81" t="n">
        <v>44898.0</v>
      </c>
      <c r="C225" s="81" t="n">
        <v>44901.0</v>
      </c>
    </row>
    <row r="226">
      <c r="A226" t="inlineStr">
        <is>
          <t>UACU5814922</t>
        </is>
      </c>
      <c r="B226" s="81" t="n">
        <v>44873.0</v>
      </c>
      <c r="C226" s="81" t="n">
        <v>44874.0</v>
      </c>
    </row>
    <row r="227">
      <c r="A227" t="inlineStr">
        <is>
          <t>UACU5865473</t>
        </is>
      </c>
      <c r="B227" s="81" t="n">
        <v>44873.0</v>
      </c>
      <c r="C227" s="81" t="n">
        <v>44874.0</v>
      </c>
    </row>
    <row r="228">
      <c r="A228" t="inlineStr">
        <is>
          <t>UACU6060540</t>
        </is>
      </c>
      <c r="B228" s="81" t="n">
        <v>44873.0</v>
      </c>
      <c r="C228" s="81" t="n">
        <v>44874.0</v>
      </c>
    </row>
    <row r="229">
      <c r="A229" t="inlineStr">
        <is>
          <t>UACU8142776</t>
        </is>
      </c>
      <c r="B229" s="81" t="n">
        <v>44873.0</v>
      </c>
      <c r="C229" s="81" t="n">
        <v>44874.0</v>
      </c>
    </row>
    <row r="230">
      <c r="A230" t="inlineStr">
        <is>
          <t>UACU8158704</t>
        </is>
      </c>
      <c r="B230" s="81" t="n">
        <v>44873.0</v>
      </c>
      <c r="C230" s="81" t="n">
        <v>44874.0</v>
      </c>
    </row>
    <row r="231">
      <c r="A231" t="inlineStr">
        <is>
          <t>UACU8168512</t>
        </is>
      </c>
      <c r="B231" s="81" t="n">
        <v>44890.0</v>
      </c>
      <c r="C231" s="81" t="n">
        <v>44894.0</v>
      </c>
    </row>
    <row r="232">
      <c r="A232" t="inlineStr">
        <is>
          <t>UACU8195708</t>
        </is>
      </c>
      <c r="B232" s="81" t="n">
        <v>44900.0</v>
      </c>
      <c r="C232" s="81" t="n">
        <v>44901.0</v>
      </c>
    </row>
    <row r="233">
      <c r="A233" t="inlineStr">
        <is>
          <t>UACU8254903</t>
        </is>
      </c>
      <c r="B233" s="81" t="n">
        <v>44877.0</v>
      </c>
      <c r="C233" s="81" t="n">
        <v>44880.0</v>
      </c>
    </row>
    <row r="234">
      <c r="A234" t="inlineStr">
        <is>
          <t>UACU8308105</t>
        </is>
      </c>
      <c r="B234" s="81" t="n">
        <v>44900.0</v>
      </c>
      <c r="C234" s="81" t="n">
        <v>44901.0</v>
      </c>
    </row>
    <row r="235">
      <c r="A235" t="inlineStr">
        <is>
          <t>UACU8315193</t>
        </is>
      </c>
      <c r="B235" s="81" t="n">
        <v>44873.0</v>
      </c>
      <c r="C235" s="81" t="n">
        <v>44874.0</v>
      </c>
    </row>
    <row r="236">
      <c r="A236" t="inlineStr">
        <is>
          <t>UACU8328647</t>
        </is>
      </c>
      <c r="B236" s="81" t="n">
        <v>44873.0</v>
      </c>
      <c r="C236" s="81" t="n">
        <v>44874.0</v>
      </c>
    </row>
    <row r="237">
      <c r="A237" t="inlineStr">
        <is>
          <t>UACU8362467</t>
        </is>
      </c>
      <c r="B237" s="81" t="n">
        <v>44890.0</v>
      </c>
      <c r="C237" s="81" t="n">
        <v>44894.0</v>
      </c>
    </row>
    <row r="238">
      <c r="A238" t="inlineStr">
        <is>
          <t>UACU8470081</t>
        </is>
      </c>
      <c r="B238" s="81" t="n">
        <v>44900.0</v>
      </c>
      <c r="C238" s="81" t="n">
        <v>44901.0</v>
      </c>
    </row>
    <row r="239">
      <c r="A239" t="inlineStr">
        <is>
          <t>UACU8525820</t>
        </is>
      </c>
      <c r="B239" s="81" t="n">
        <v>44900.0</v>
      </c>
      <c r="C239" s="81" t="n">
        <v>44901.0</v>
      </c>
    </row>
    <row r="240">
      <c r="A240" t="inlineStr">
        <is>
          <t>UACU8533723</t>
        </is>
      </c>
      <c r="B240" s="81" t="n">
        <v>44890.0</v>
      </c>
      <c r="C240" s="81" t="n">
        <v>44894.0</v>
      </c>
    </row>
    <row r="241">
      <c r="A241" t="inlineStr">
        <is>
          <t>UACU8540091</t>
        </is>
      </c>
      <c r="B241" s="81" t="n">
        <v>44898.0</v>
      </c>
      <c r="C241" s="81" t="n">
        <v>44901.0</v>
      </c>
    </row>
    <row r="242">
      <c r="A242" t="inlineStr">
        <is>
          <t>UASU1037786</t>
        </is>
      </c>
      <c r="B242" s="81" t="n">
        <v>44890.0</v>
      </c>
      <c r="C242" s="81" t="n">
        <v>44894.0</v>
      </c>
    </row>
    <row r="243">
      <c r="A243" t="inlineStr">
        <is>
          <t>UETU5729316</t>
        </is>
      </c>
      <c r="B243" s="81" t="n">
        <v>44873.0</v>
      </c>
      <c r="C243" s="81" t="n">
        <v>44874.0</v>
      </c>
    </row>
  </sheetData>
  <pageMargins bottom="0.75" footer="0.3" header="0.3" left="0.7" right="0.7" top="0.75"/>
  <pageSetup orientation="portrait" paperSize="9"/>
</worksheet>
</file>

<file path=xl/worksheets/sheet105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inlineStr">
        <is>
          <t>Reference</t>
        </is>
      </c>
      <c r="B1" t="inlineStr">
        <is>
          <t>DLP actuelle</t>
        </is>
      </c>
      <c r="C1" t="inlineStr">
        <is>
          <t>Actual_DLP</t>
        </is>
      </c>
    </row>
    <row r="2">
      <c r="A2" t="inlineStr">
        <is>
          <t>APHU6900599</t>
        </is>
      </c>
      <c r="B2" s="81" t="n">
        <v>44902.0</v>
      </c>
      <c r="C2" s="81" t="n">
        <v>44902.0</v>
      </c>
    </row>
    <row r="3">
      <c r="A3" t="inlineStr">
        <is>
          <t>APHU7063080</t>
        </is>
      </c>
      <c r="B3" s="81" t="n">
        <v>44898.0</v>
      </c>
      <c r="C3" s="81" t="n">
        <v>44900.0</v>
      </c>
    </row>
    <row r="4">
      <c r="A4" t="inlineStr">
        <is>
          <t>APHU7277837</t>
        </is>
      </c>
      <c r="B4" s="81" t="n">
        <v>44902.0</v>
      </c>
      <c r="C4" s="81" t="n">
        <v>44902.0</v>
      </c>
    </row>
    <row r="5">
      <c r="A5" t="inlineStr">
        <is>
          <t>BEAU4163868</t>
        </is>
      </c>
      <c r="B5" s="81" t="n">
        <v>44889.0</v>
      </c>
      <c r="C5" s="81" t="n">
        <v>44889.0</v>
      </c>
    </row>
    <row r="6">
      <c r="A6" t="inlineStr">
        <is>
          <t>BEAU5998455</t>
        </is>
      </c>
      <c r="B6" s="81" t="n">
        <v>44890.0</v>
      </c>
      <c r="C6" s="81" t="n">
        <v>44890.0</v>
      </c>
    </row>
    <row r="7">
      <c r="A7" t="inlineStr">
        <is>
          <t>BEAU6000134</t>
        </is>
      </c>
      <c r="B7" s="81" t="n">
        <v>44889.0</v>
      </c>
      <c r="C7" s="81" t="n">
        <v>44889.0</v>
      </c>
    </row>
    <row r="8">
      <c r="A8" t="inlineStr">
        <is>
          <t>BMOU1434359</t>
        </is>
      </c>
      <c r="B8" s="81" t="n">
        <v>44890.0</v>
      </c>
      <c r="C8" s="81" t="n">
        <v>44890.0</v>
      </c>
    </row>
    <row r="9">
      <c r="A9" t="inlineStr">
        <is>
          <t>BMOU4009435</t>
        </is>
      </c>
      <c r="B9" s="81" t="n">
        <v>44898.0</v>
      </c>
      <c r="C9" s="81" t="n">
        <v>44900.0</v>
      </c>
    </row>
    <row r="10">
      <c r="A10" t="inlineStr">
        <is>
          <t>BMOU4971388</t>
        </is>
      </c>
      <c r="B10" s="81" t="n">
        <v>44889.0</v>
      </c>
      <c r="C10" s="81" t="n">
        <v>44889.0</v>
      </c>
    </row>
    <row r="11">
      <c r="A11" t="inlineStr">
        <is>
          <t>BMOU5629404</t>
        </is>
      </c>
      <c r="B11" s="81" t="n">
        <v>44890.0</v>
      </c>
      <c r="C11" s="81" t="n">
        <v>44890.0</v>
      </c>
    </row>
    <row r="12">
      <c r="A12" t="inlineStr">
        <is>
          <t>BMOU6698483</t>
        </is>
      </c>
      <c r="B12" s="81" t="n">
        <v>44890.0</v>
      </c>
      <c r="C12" s="81" t="n">
        <v>44890.0</v>
      </c>
    </row>
    <row r="13">
      <c r="A13" t="inlineStr">
        <is>
          <t>BMOU6734770</t>
        </is>
      </c>
      <c r="B13" s="81" t="n">
        <v>44902.0</v>
      </c>
      <c r="C13" s="81" t="n">
        <v>44902.0</v>
      </c>
    </row>
    <row r="14">
      <c r="A14" t="inlineStr">
        <is>
          <t>BMOU6979747</t>
        </is>
      </c>
      <c r="B14" s="81" t="n">
        <v>44902.0</v>
      </c>
      <c r="C14" s="81" t="n">
        <v>44902.0</v>
      </c>
    </row>
    <row r="15">
      <c r="A15" t="inlineStr">
        <is>
          <t>BSIU8229789</t>
        </is>
      </c>
      <c r="B15" s="81" t="n">
        <v>44889.0</v>
      </c>
      <c r="C15" s="81" t="n">
        <v>44889.0</v>
      </c>
    </row>
    <row r="16">
      <c r="A16" t="inlineStr">
        <is>
          <t>CAAU6172053</t>
        </is>
      </c>
      <c r="B16" s="81" t="n">
        <v>44902.0</v>
      </c>
      <c r="C16" s="81" t="n">
        <v>44902.0</v>
      </c>
    </row>
    <row r="17">
      <c r="A17" t="inlineStr">
        <is>
          <t>CAAU6194200</t>
        </is>
      </c>
      <c r="B17" s="81" t="n">
        <v>44902.0</v>
      </c>
      <c r="C17" s="81" t="n">
        <v>44902.0</v>
      </c>
    </row>
    <row r="18">
      <c r="A18" t="inlineStr">
        <is>
          <t>CAIU4221439</t>
        </is>
      </c>
      <c r="B18" s="81" t="n">
        <v>44890.0</v>
      </c>
      <c r="C18" s="81" t="n">
        <v>44890.0</v>
      </c>
    </row>
    <row r="19">
      <c r="A19" t="inlineStr">
        <is>
          <t>CAIU4505610</t>
        </is>
      </c>
      <c r="B19" s="81" t="n">
        <v>44890.0</v>
      </c>
      <c r="C19" s="81" t="n">
        <v>44890.0</v>
      </c>
    </row>
    <row r="20">
      <c r="A20" t="inlineStr">
        <is>
          <t>CAIU4981004</t>
        </is>
      </c>
      <c r="B20" s="81" t="n">
        <v>44890.0</v>
      </c>
      <c r="C20" s="81" t="n">
        <v>44890.0</v>
      </c>
    </row>
    <row r="21">
      <c r="A21" t="inlineStr">
        <is>
          <t>CAIU8182270</t>
        </is>
      </c>
      <c r="B21" s="81" t="n">
        <v>44889.0</v>
      </c>
      <c r="C21" s="81" t="n">
        <v>44889.0</v>
      </c>
    </row>
    <row r="22">
      <c r="A22" t="inlineStr">
        <is>
          <t>CAIU8357613</t>
        </is>
      </c>
      <c r="B22" s="81" t="n">
        <v>44900.0</v>
      </c>
      <c r="C22" s="81" t="n">
        <v>44900.0</v>
      </c>
    </row>
    <row r="23">
      <c r="A23" t="inlineStr">
        <is>
          <t>CAIU8395779</t>
        </is>
      </c>
      <c r="B23" s="81" t="n">
        <v>44902.0</v>
      </c>
      <c r="C23" s="81" t="n">
        <v>44902.0</v>
      </c>
    </row>
    <row r="24">
      <c r="A24" t="inlineStr">
        <is>
          <t>CAIU8517434</t>
        </is>
      </c>
      <c r="B24" s="81" t="n">
        <v>44890.0</v>
      </c>
      <c r="C24" s="81" t="n">
        <v>44890.0</v>
      </c>
    </row>
    <row r="25">
      <c r="A25" t="inlineStr">
        <is>
          <t>CAIU9616107</t>
        </is>
      </c>
      <c r="B25" s="81" t="n">
        <v>44890.0</v>
      </c>
      <c r="C25" s="81" t="n">
        <v>44890.0</v>
      </c>
    </row>
    <row r="26">
      <c r="A26" t="inlineStr">
        <is>
          <t>CARU9941103</t>
        </is>
      </c>
      <c r="B26" s="81" t="n">
        <v>44902.0</v>
      </c>
      <c r="C26" s="81" t="n">
        <v>44902.0</v>
      </c>
    </row>
    <row r="27">
      <c r="A27" t="inlineStr">
        <is>
          <t>CMAU4378272</t>
        </is>
      </c>
      <c r="B27" s="81" t="n">
        <v>44902.0</v>
      </c>
      <c r="C27" s="81" t="n">
        <v>44902.0</v>
      </c>
    </row>
    <row r="28">
      <c r="A28" t="inlineStr">
        <is>
          <t>CMAU4395834</t>
        </is>
      </c>
      <c r="B28" s="81" t="n">
        <v>44902.0</v>
      </c>
      <c r="C28" s="81" t="n">
        <v>44902.0</v>
      </c>
    </row>
    <row r="29">
      <c r="A29" t="inlineStr">
        <is>
          <t>CMAU4453041</t>
        </is>
      </c>
      <c r="B29" s="81" t="n">
        <v>44902.0</v>
      </c>
      <c r="C29" s="81" t="n">
        <v>44902.0</v>
      </c>
    </row>
    <row r="30">
      <c r="A30" t="inlineStr">
        <is>
          <t>CMAU4572800</t>
        </is>
      </c>
      <c r="B30" s="81" t="n">
        <v>44898.0</v>
      </c>
      <c r="C30" s="81" t="n">
        <v>44900.0</v>
      </c>
    </row>
    <row r="31">
      <c r="A31" t="inlineStr">
        <is>
          <t>CMAU4679152</t>
        </is>
      </c>
      <c r="B31" s="81" t="n">
        <v>44902.0</v>
      </c>
      <c r="C31" s="81" t="n">
        <v>44902.0</v>
      </c>
    </row>
    <row r="32">
      <c r="A32" t="inlineStr">
        <is>
          <t>CMAU5504591</t>
        </is>
      </c>
      <c r="B32" s="81" t="n">
        <v>44902.0</v>
      </c>
      <c r="C32" s="81" t="n">
        <v>44902.0</v>
      </c>
    </row>
    <row r="33">
      <c r="A33" t="inlineStr">
        <is>
          <t>CMAU5778057</t>
        </is>
      </c>
      <c r="B33" s="81" t="n">
        <v>44898.0</v>
      </c>
      <c r="C33" s="81" t="n">
        <v>44900.0</v>
      </c>
    </row>
    <row r="34">
      <c r="A34" t="inlineStr">
        <is>
          <t>CMAU5809440</t>
        </is>
      </c>
      <c r="B34" s="81" t="n">
        <v>44902.0</v>
      </c>
      <c r="C34" s="81" t="n">
        <v>44902.0</v>
      </c>
    </row>
    <row r="35">
      <c r="A35" t="inlineStr">
        <is>
          <t>CMAU6510644</t>
        </is>
      </c>
      <c r="B35" s="81" t="n">
        <v>44898.0</v>
      </c>
      <c r="C35" s="81" t="n">
        <v>44900.0</v>
      </c>
    </row>
    <row r="36">
      <c r="A36" t="inlineStr">
        <is>
          <t>CMAU6626125</t>
        </is>
      </c>
      <c r="B36" s="81" t="n">
        <v>44902.0</v>
      </c>
      <c r="C36" s="81" t="n">
        <v>44902.0</v>
      </c>
    </row>
    <row r="37">
      <c r="A37" t="inlineStr">
        <is>
          <t>CMAU6672373</t>
        </is>
      </c>
      <c r="B37" s="81" t="n">
        <v>44902.0</v>
      </c>
      <c r="C37" s="81" t="n">
        <v>44902.0</v>
      </c>
    </row>
    <row r="38">
      <c r="A38" t="inlineStr">
        <is>
          <t>CMAU6848586</t>
        </is>
      </c>
      <c r="B38" s="81" t="n">
        <v>44902.0</v>
      </c>
      <c r="C38" s="81" t="n">
        <v>44902.0</v>
      </c>
    </row>
    <row r="39">
      <c r="A39" t="inlineStr">
        <is>
          <t>CMAU7536659</t>
        </is>
      </c>
      <c r="B39" s="81" t="n">
        <v>44902.0</v>
      </c>
      <c r="C39" s="81" t="n">
        <v>44902.0</v>
      </c>
    </row>
    <row r="40">
      <c r="A40" t="inlineStr">
        <is>
          <t>CMAU7622802</t>
        </is>
      </c>
      <c r="B40" s="81" t="n">
        <v>44898.0</v>
      </c>
      <c r="C40" s="81" t="n">
        <v>44900.0</v>
      </c>
    </row>
    <row r="41">
      <c r="A41" t="inlineStr">
        <is>
          <t>CMAU7796928</t>
        </is>
      </c>
      <c r="B41" s="81" t="n">
        <v>44902.0</v>
      </c>
      <c r="C41" s="81" t="n">
        <v>44902.0</v>
      </c>
    </row>
    <row r="42">
      <c r="A42" t="inlineStr">
        <is>
          <t>CMAU7858932</t>
        </is>
      </c>
      <c r="B42" s="81" t="n">
        <v>44902.0</v>
      </c>
      <c r="C42" s="81" t="n">
        <v>44902.0</v>
      </c>
    </row>
    <row r="43">
      <c r="A43" t="inlineStr">
        <is>
          <t>CMAU7952471</t>
        </is>
      </c>
      <c r="B43" s="81" t="n">
        <v>44902.0</v>
      </c>
      <c r="C43" s="81" t="n">
        <v>44902.0</v>
      </c>
    </row>
    <row r="44">
      <c r="A44" t="inlineStr">
        <is>
          <t>CMAU7990532</t>
        </is>
      </c>
      <c r="B44" s="81" t="n">
        <v>44898.0</v>
      </c>
      <c r="C44" s="81" t="n">
        <v>44900.0</v>
      </c>
    </row>
    <row r="45">
      <c r="A45" t="inlineStr">
        <is>
          <t>CMAU7990701</t>
        </is>
      </c>
      <c r="B45" s="81" t="n">
        <v>44902.0</v>
      </c>
      <c r="C45" s="81" t="n">
        <v>44902.0</v>
      </c>
    </row>
    <row r="46">
      <c r="A46" t="inlineStr">
        <is>
          <t>CMAU8470237</t>
        </is>
      </c>
      <c r="B46" s="81" t="n">
        <v>44898.0</v>
      </c>
      <c r="C46" s="81" t="n">
        <v>44900.0</v>
      </c>
    </row>
    <row r="47">
      <c r="A47" t="inlineStr">
        <is>
          <t>CMAU8983688</t>
        </is>
      </c>
      <c r="B47" s="81" t="n">
        <v>44902.0</v>
      </c>
      <c r="C47" s="81" t="n">
        <v>44902.0</v>
      </c>
    </row>
    <row r="48">
      <c r="A48" t="inlineStr">
        <is>
          <t>CMAU9239270</t>
        </is>
      </c>
      <c r="B48" s="81" t="n">
        <v>44898.0</v>
      </c>
      <c r="C48" s="81" t="n">
        <v>44900.0</v>
      </c>
    </row>
    <row r="49">
      <c r="A49" t="inlineStr">
        <is>
          <t>CMAU9294596</t>
        </is>
      </c>
      <c r="B49" s="81" t="n">
        <v>44898.0</v>
      </c>
      <c r="C49" s="81" t="n">
        <v>44900.0</v>
      </c>
    </row>
    <row r="50">
      <c r="A50" t="inlineStr">
        <is>
          <t>CMAU9572980</t>
        </is>
      </c>
      <c r="B50" s="81" t="n">
        <v>44898.0</v>
      </c>
      <c r="C50" s="81" t="n">
        <v>44900.0</v>
      </c>
    </row>
    <row r="51">
      <c r="A51" t="inlineStr">
        <is>
          <t>CXDU2069645</t>
        </is>
      </c>
      <c r="B51" s="81" t="n">
        <v>44889.0</v>
      </c>
      <c r="C51" s="81" t="n">
        <v>44889.0</v>
      </c>
    </row>
    <row r="52">
      <c r="A52" t="inlineStr">
        <is>
          <t>DFSU6364214</t>
        </is>
      </c>
      <c r="B52" s="81" t="n">
        <v>44898.0</v>
      </c>
      <c r="C52" s="81" t="n">
        <v>44900.0</v>
      </c>
    </row>
    <row r="53">
      <c r="A53" t="inlineStr">
        <is>
          <t>DFSU7095146</t>
        </is>
      </c>
      <c r="B53" s="81" t="n">
        <v>44889.0</v>
      </c>
      <c r="C53" s="81" t="n">
        <v>44889.0</v>
      </c>
    </row>
    <row r="54">
      <c r="A54" t="inlineStr">
        <is>
          <t>DRYU9325057</t>
        </is>
      </c>
      <c r="B54" s="81" t="n">
        <v>44902.0</v>
      </c>
      <c r="C54" s="81" t="n">
        <v>44902.0</v>
      </c>
    </row>
    <row r="55">
      <c r="A55" t="inlineStr">
        <is>
          <t>ECMU9503066</t>
        </is>
      </c>
      <c r="B55" s="81" t="n">
        <v>44902.0</v>
      </c>
      <c r="C55" s="81" t="n">
        <v>44902.0</v>
      </c>
    </row>
    <row r="56">
      <c r="A56" t="inlineStr">
        <is>
          <t>ECMU9565134</t>
        </is>
      </c>
      <c r="B56" s="81" t="n">
        <v>44902.0</v>
      </c>
      <c r="C56" s="81" t="n">
        <v>44903.0</v>
      </c>
    </row>
    <row r="57">
      <c r="A57" t="inlineStr">
        <is>
          <t>ECMU9629521</t>
        </is>
      </c>
      <c r="B57" s="81" t="n">
        <v>44902.0</v>
      </c>
      <c r="C57" s="81" t="n">
        <v>44903.0</v>
      </c>
    </row>
    <row r="58">
      <c r="A58" t="inlineStr">
        <is>
          <t>FANU1054538</t>
        </is>
      </c>
      <c r="B58" s="81" t="n">
        <v>44890.0</v>
      </c>
      <c r="C58" s="81" t="n">
        <v>44890.0</v>
      </c>
    </row>
    <row r="59">
      <c r="A59" t="inlineStr">
        <is>
          <t>FANU1080012</t>
        </is>
      </c>
      <c r="B59" s="81" t="n">
        <v>44890.0</v>
      </c>
      <c r="C59" s="81" t="n">
        <v>44890.0</v>
      </c>
    </row>
    <row r="60">
      <c r="A60" t="inlineStr">
        <is>
          <t>FANU1182800</t>
        </is>
      </c>
      <c r="B60" s="81" t="n">
        <v>44889.0</v>
      </c>
      <c r="C60" s="81" t="n">
        <v>44889.0</v>
      </c>
    </row>
    <row r="61">
      <c r="A61" t="inlineStr">
        <is>
          <t>FANU1207658</t>
        </is>
      </c>
      <c r="B61" s="81" t="n">
        <v>44900.0</v>
      </c>
      <c r="C61" s="81" t="n">
        <v>44900.0</v>
      </c>
    </row>
    <row r="62">
      <c r="A62" t="inlineStr">
        <is>
          <t>FANU1242880</t>
        </is>
      </c>
      <c r="B62" s="81" t="n">
        <v>44890.0</v>
      </c>
      <c r="C62" s="81" t="n">
        <v>44890.0</v>
      </c>
    </row>
    <row r="63">
      <c r="A63" t="inlineStr">
        <is>
          <t>FANU1292156</t>
        </is>
      </c>
      <c r="B63" s="81" t="n">
        <v>44890.0</v>
      </c>
      <c r="C63" s="81" t="n">
        <v>44890.0</v>
      </c>
    </row>
    <row r="64">
      <c r="A64" t="inlineStr">
        <is>
          <t>FANU1410541</t>
        </is>
      </c>
      <c r="B64" s="81" t="n">
        <v>44890.0</v>
      </c>
      <c r="C64" s="81" t="n">
        <v>44890.0</v>
      </c>
    </row>
    <row r="65">
      <c r="A65" t="inlineStr">
        <is>
          <t>FANU1411949</t>
        </is>
      </c>
      <c r="B65" s="81" t="n">
        <v>44900.0</v>
      </c>
      <c r="C65" s="81" t="n">
        <v>44900.0</v>
      </c>
    </row>
    <row r="66">
      <c r="A66" t="inlineStr">
        <is>
          <t>FANU1419770</t>
        </is>
      </c>
      <c r="B66" s="81" t="n">
        <v>44900.0</v>
      </c>
      <c r="C66" s="81" t="n">
        <v>44900.0</v>
      </c>
    </row>
    <row r="67">
      <c r="A67" t="inlineStr">
        <is>
          <t>FANU1426316</t>
        </is>
      </c>
      <c r="B67" s="81" t="n">
        <v>44890.0</v>
      </c>
      <c r="C67" s="81" t="n">
        <v>44890.0</v>
      </c>
    </row>
    <row r="68">
      <c r="A68" t="inlineStr">
        <is>
          <t>FANU1459454</t>
        </is>
      </c>
      <c r="B68" s="81" t="n">
        <v>44890.0</v>
      </c>
      <c r="C68" s="81" t="n">
        <v>44890.0</v>
      </c>
    </row>
    <row r="69">
      <c r="A69" t="inlineStr">
        <is>
          <t>FANU1503705</t>
        </is>
      </c>
      <c r="B69" s="81" t="n">
        <v>44890.0</v>
      </c>
      <c r="C69" s="81" t="n">
        <v>44890.0</v>
      </c>
    </row>
    <row r="70">
      <c r="A70" t="inlineStr">
        <is>
          <t>FANU1519337</t>
        </is>
      </c>
      <c r="B70" s="81" t="n">
        <v>44890.0</v>
      </c>
      <c r="C70" s="81" t="n">
        <v>44890.0</v>
      </c>
    </row>
    <row r="71">
      <c r="A71" t="inlineStr">
        <is>
          <t>FANU1519928</t>
        </is>
      </c>
      <c r="B71" s="81" t="n">
        <v>44890.0</v>
      </c>
      <c r="C71" s="81" t="n">
        <v>44890.0</v>
      </c>
    </row>
    <row r="72">
      <c r="A72" t="inlineStr">
        <is>
          <t>FANU1570920</t>
        </is>
      </c>
      <c r="B72" s="81" t="n">
        <v>44889.0</v>
      </c>
      <c r="C72" s="81" t="n">
        <v>44889.0</v>
      </c>
    </row>
    <row r="73">
      <c r="A73" t="inlineStr">
        <is>
          <t>FANU1604320</t>
        </is>
      </c>
      <c r="B73" s="81" t="n">
        <v>44900.0</v>
      </c>
      <c r="C73" s="81" t="n">
        <v>44900.0</v>
      </c>
    </row>
    <row r="74">
      <c r="A74" t="inlineStr">
        <is>
          <t>FANU1706580</t>
        </is>
      </c>
      <c r="B74" s="81" t="n">
        <v>44890.0</v>
      </c>
      <c r="C74" s="81" t="n">
        <v>44890.0</v>
      </c>
    </row>
    <row r="75">
      <c r="A75" t="inlineStr">
        <is>
          <t>FANU1742633</t>
        </is>
      </c>
      <c r="B75" s="81" t="n">
        <v>44890.0</v>
      </c>
      <c r="C75" s="81" t="n">
        <v>44890.0</v>
      </c>
    </row>
    <row r="76">
      <c r="A76" t="inlineStr">
        <is>
          <t>FANU1766070</t>
        </is>
      </c>
      <c r="B76" s="81" t="n">
        <v>44898.0</v>
      </c>
      <c r="C76" s="81" t="n">
        <v>44900.0</v>
      </c>
    </row>
    <row r="77">
      <c r="A77" t="inlineStr">
        <is>
          <t>FANU1836814</t>
        </is>
      </c>
      <c r="B77" s="81" t="n">
        <v>44890.0</v>
      </c>
      <c r="C77" s="81" t="n">
        <v>44890.0</v>
      </c>
    </row>
    <row r="78">
      <c r="A78" t="inlineStr">
        <is>
          <t>FANU1940264</t>
        </is>
      </c>
      <c r="B78" s="81" t="n">
        <v>44900.0</v>
      </c>
      <c r="C78" s="81" t="n">
        <v>44900.0</v>
      </c>
    </row>
    <row r="79">
      <c r="A79" t="inlineStr">
        <is>
          <t>FANU1975980</t>
        </is>
      </c>
      <c r="B79" s="81" t="n">
        <v>44890.0</v>
      </c>
      <c r="C79" s="81" t="n">
        <v>44890.0</v>
      </c>
    </row>
    <row r="80">
      <c r="A80" t="inlineStr">
        <is>
          <t>FANU3050491</t>
        </is>
      </c>
      <c r="B80" s="81" t="n">
        <v>44890.0</v>
      </c>
      <c r="C80" s="81" t="n">
        <v>44890.0</v>
      </c>
    </row>
    <row r="81">
      <c r="A81" t="inlineStr">
        <is>
          <t>FANU3057813</t>
        </is>
      </c>
      <c r="B81" s="81" t="n">
        <v>44890.0</v>
      </c>
      <c r="C81" s="81" t="n">
        <v>44890.0</v>
      </c>
    </row>
    <row r="82">
      <c r="A82" t="inlineStr">
        <is>
          <t>FANU3062532</t>
        </is>
      </c>
      <c r="B82" s="81" t="n">
        <v>44890.0</v>
      </c>
      <c r="C82" s="81" t="n">
        <v>44893.0</v>
      </c>
    </row>
    <row r="83">
      <c r="A83" t="inlineStr">
        <is>
          <t>FANU3069898</t>
        </is>
      </c>
      <c r="B83" s="81" t="n">
        <v>44889.0</v>
      </c>
      <c r="C83" s="81" t="n">
        <v>44889.0</v>
      </c>
    </row>
    <row r="84">
      <c r="A84" t="inlineStr">
        <is>
          <t>FANU3075801</t>
        </is>
      </c>
      <c r="B84" s="81" t="n">
        <v>44889.0</v>
      </c>
      <c r="C84" s="81" t="n">
        <v>44889.0</v>
      </c>
    </row>
    <row r="85">
      <c r="A85" t="inlineStr">
        <is>
          <t>FANU3092028</t>
        </is>
      </c>
      <c r="B85" s="81" t="n">
        <v>44890.0</v>
      </c>
      <c r="C85" s="81" t="n">
        <v>44893.0</v>
      </c>
    </row>
    <row r="86">
      <c r="A86" t="inlineStr">
        <is>
          <t>FCIU3030713</t>
        </is>
      </c>
      <c r="B86" s="81" t="n">
        <v>44890.0</v>
      </c>
      <c r="C86" s="81" t="n">
        <v>44893.0</v>
      </c>
    </row>
    <row r="87">
      <c r="A87" t="inlineStr">
        <is>
          <t>FCIU7349062</t>
        </is>
      </c>
      <c r="B87" s="81" t="n">
        <v>44890.0</v>
      </c>
      <c r="C87" s="81" t="n">
        <v>44893.0</v>
      </c>
    </row>
    <row r="88">
      <c r="A88" t="inlineStr">
        <is>
          <t>FCIU7443818</t>
        </is>
      </c>
      <c r="B88" s="81" t="n">
        <v>44890.0</v>
      </c>
      <c r="C88" s="81" t="n">
        <v>44893.0</v>
      </c>
    </row>
    <row r="89">
      <c r="A89" t="inlineStr">
        <is>
          <t>FCIU7468502</t>
        </is>
      </c>
      <c r="B89" s="81" t="n">
        <v>44890.0</v>
      </c>
      <c r="C89" s="81" t="n">
        <v>44893.0</v>
      </c>
    </row>
    <row r="90">
      <c r="A90" t="inlineStr">
        <is>
          <t>FCIU8775313</t>
        </is>
      </c>
      <c r="B90" s="81" t="n">
        <v>44890.0</v>
      </c>
      <c r="C90" s="81" t="n">
        <v>44893.0</v>
      </c>
    </row>
    <row r="91">
      <c r="A91" t="inlineStr">
        <is>
          <t>FCIU8815782</t>
        </is>
      </c>
      <c r="B91" s="81" t="n">
        <v>44890.0</v>
      </c>
      <c r="C91" s="81" t="n">
        <v>44893.0</v>
      </c>
    </row>
    <row r="92">
      <c r="A92" t="inlineStr">
        <is>
          <t>FCIU9106858</t>
        </is>
      </c>
      <c r="B92" s="81" t="n">
        <v>44900.0</v>
      </c>
      <c r="C92" s="81" t="n">
        <v>44900.0</v>
      </c>
    </row>
    <row r="93">
      <c r="A93" t="inlineStr">
        <is>
          <t>FCIU9233220</t>
        </is>
      </c>
      <c r="B93" s="81" t="n">
        <v>44890.0</v>
      </c>
      <c r="C93" s="81" t="n">
        <v>44893.0</v>
      </c>
    </row>
    <row r="94">
      <c r="A94" t="inlineStr">
        <is>
          <t>FDCU0082586</t>
        </is>
      </c>
      <c r="B94" s="81" t="n">
        <v>44902.0</v>
      </c>
      <c r="C94" s="81" t="n">
        <v>44903.0</v>
      </c>
    </row>
    <row r="95">
      <c r="A95" t="inlineStr">
        <is>
          <t>FDCU0134191</t>
        </is>
      </c>
      <c r="B95" s="81" t="n">
        <v>44889.0</v>
      </c>
      <c r="C95" s="81" t="n">
        <v>44889.0</v>
      </c>
    </row>
    <row r="96">
      <c r="A96" t="inlineStr">
        <is>
          <t>FDCU0299890</t>
        </is>
      </c>
      <c r="B96" s="81" t="n">
        <v>44890.0</v>
      </c>
      <c r="C96" s="81" t="n">
        <v>44893.0</v>
      </c>
    </row>
    <row r="97">
      <c r="A97" t="inlineStr">
        <is>
          <t>FDCU0313469</t>
        </is>
      </c>
      <c r="B97" s="81" t="n">
        <v>44890.0</v>
      </c>
      <c r="C97" s="81" t="n">
        <v>44893.0</v>
      </c>
    </row>
    <row r="98">
      <c r="A98" t="inlineStr">
        <is>
          <t>FDCU0341440</t>
        </is>
      </c>
      <c r="B98" s="81" t="n">
        <v>44889.0</v>
      </c>
      <c r="C98" s="81" t="n">
        <v>44889.0</v>
      </c>
    </row>
    <row r="99">
      <c r="A99" t="inlineStr">
        <is>
          <t>FFAU1188180</t>
        </is>
      </c>
      <c r="B99" s="81" t="n">
        <v>44889.0</v>
      </c>
      <c r="C99" s="81" t="n">
        <v>44889.0</v>
      </c>
    </row>
    <row r="100">
      <c r="A100" t="inlineStr">
        <is>
          <t>FFAU1234069</t>
        </is>
      </c>
      <c r="B100" s="81" t="n">
        <v>44889.0</v>
      </c>
      <c r="C100" s="81" t="n">
        <v>44889.0</v>
      </c>
    </row>
    <row r="101">
      <c r="A101" t="inlineStr">
        <is>
          <t>FFAU4418373</t>
        </is>
      </c>
      <c r="B101" s="81" t="n">
        <v>44898.0</v>
      </c>
      <c r="C101" s="81" t="n">
        <v>44900.0</v>
      </c>
    </row>
    <row r="102">
      <c r="A102" t="inlineStr">
        <is>
          <t>FSCU7090812</t>
        </is>
      </c>
      <c r="B102" s="81" t="n">
        <v>44890.0</v>
      </c>
      <c r="C102" s="81" t="n">
        <v>44893.0</v>
      </c>
    </row>
    <row r="103">
      <c r="A103" t="inlineStr">
        <is>
          <t>FSCU7136744</t>
        </is>
      </c>
      <c r="B103" s="81" t="n">
        <v>44898.0</v>
      </c>
      <c r="C103" s="81" t="n">
        <v>44900.0</v>
      </c>
    </row>
    <row r="104">
      <c r="A104" t="inlineStr">
        <is>
          <t>FSCU7148848</t>
        </is>
      </c>
      <c r="B104" s="81" t="n">
        <v>44890.0</v>
      </c>
      <c r="C104" s="81" t="n">
        <v>44893.0</v>
      </c>
    </row>
    <row r="105">
      <c r="A105" t="inlineStr">
        <is>
          <t>FSCU7163971</t>
        </is>
      </c>
      <c r="B105" s="81" t="n">
        <v>44890.0</v>
      </c>
      <c r="C105" s="81" t="n">
        <v>44893.0</v>
      </c>
    </row>
    <row r="106">
      <c r="A106" t="inlineStr">
        <is>
          <t>FSCU8076790</t>
        </is>
      </c>
      <c r="B106" s="81" t="n">
        <v>44889.0</v>
      </c>
      <c r="C106" s="81" t="n">
        <v>44889.0</v>
      </c>
    </row>
    <row r="107">
      <c r="A107" t="inlineStr">
        <is>
          <t>FSCU8255711</t>
        </is>
      </c>
      <c r="B107" s="81" t="n">
        <v>44890.0</v>
      </c>
      <c r="C107" s="81" t="n">
        <v>44893.0</v>
      </c>
    </row>
    <row r="108">
      <c r="A108" t="inlineStr">
        <is>
          <t>FSCU8804220</t>
        </is>
      </c>
      <c r="B108" s="81" t="n">
        <v>44902.0</v>
      </c>
      <c r="C108" s="81" t="n">
        <v>44903.0</v>
      </c>
    </row>
    <row r="109">
      <c r="A109" t="inlineStr">
        <is>
          <t>FSCU8992447</t>
        </is>
      </c>
      <c r="B109" s="81" t="n">
        <v>44902.0</v>
      </c>
      <c r="C109" s="81" t="n">
        <v>44903.0</v>
      </c>
    </row>
    <row r="110">
      <c r="A110" t="inlineStr">
        <is>
          <t>FTAU1469646</t>
        </is>
      </c>
      <c r="B110" s="81" t="n">
        <v>44890.0</v>
      </c>
      <c r="C110" s="81" t="n">
        <v>44893.0</v>
      </c>
    </row>
    <row r="111">
      <c r="A111" t="inlineStr">
        <is>
          <t>GESU3510846</t>
        </is>
      </c>
      <c r="B111" s="81" t="n">
        <v>44890.0</v>
      </c>
      <c r="C111" s="81" t="n">
        <v>44893.0</v>
      </c>
    </row>
    <row r="112">
      <c r="A112" t="inlineStr">
        <is>
          <t>GESU5649574</t>
        </is>
      </c>
      <c r="B112" s="81" t="n">
        <v>44889.0</v>
      </c>
      <c r="C112" s="81" t="n">
        <v>44889.0</v>
      </c>
    </row>
    <row r="113">
      <c r="A113" t="inlineStr">
        <is>
          <t>GESU6181533</t>
        </is>
      </c>
      <c r="B113" s="81" t="n">
        <v>44898.0</v>
      </c>
      <c r="C113" s="81" t="n">
        <v>44900.0</v>
      </c>
    </row>
    <row r="114">
      <c r="A114" t="inlineStr">
        <is>
          <t>GESU6213862</t>
        </is>
      </c>
      <c r="B114" s="81" t="n">
        <v>44902.0</v>
      </c>
      <c r="C114" s="81" t="n">
        <v>44903.0</v>
      </c>
    </row>
    <row r="115">
      <c r="A115" t="inlineStr">
        <is>
          <t>GESU6304941</t>
        </is>
      </c>
      <c r="B115" s="81" t="n">
        <v>44889.0</v>
      </c>
      <c r="C115" s="81" t="n">
        <v>44889.0</v>
      </c>
    </row>
    <row r="116">
      <c r="A116" t="inlineStr">
        <is>
          <t>GESU6332326</t>
        </is>
      </c>
      <c r="B116" s="81" t="n">
        <v>44890.0</v>
      </c>
      <c r="C116" s="81" t="n">
        <v>44893.0</v>
      </c>
    </row>
    <row r="117">
      <c r="A117" t="inlineStr">
        <is>
          <t>GESU6460461</t>
        </is>
      </c>
      <c r="B117" s="81" t="n">
        <v>44898.0</v>
      </c>
      <c r="C117" s="81" t="n">
        <v>44900.0</v>
      </c>
    </row>
    <row r="118">
      <c r="A118" t="inlineStr">
        <is>
          <t>GESU6576554</t>
        </is>
      </c>
      <c r="B118" s="81" t="n">
        <v>44902.0</v>
      </c>
      <c r="C118" s="81" t="n">
        <v>44903.0</v>
      </c>
    </row>
    <row r="119">
      <c r="A119" t="inlineStr">
        <is>
          <t>GESU6607470</t>
        </is>
      </c>
      <c r="B119" s="81" t="n">
        <v>44902.0</v>
      </c>
      <c r="C119" s="81" t="n">
        <v>44903.0</v>
      </c>
    </row>
    <row r="120">
      <c r="A120" t="inlineStr">
        <is>
          <t>GESU6937195</t>
        </is>
      </c>
      <c r="B120" s="81" t="n">
        <v>44902.0</v>
      </c>
      <c r="C120" s="81" t="n">
        <v>44903.0</v>
      </c>
    </row>
    <row r="121">
      <c r="A121" t="inlineStr">
        <is>
          <t>GLDU7454182</t>
        </is>
      </c>
      <c r="B121" s="81" t="n">
        <v>44890.0</v>
      </c>
      <c r="C121" s="81" t="n">
        <v>44893.0</v>
      </c>
    </row>
    <row r="122">
      <c r="A122" t="inlineStr">
        <is>
          <t>GLDU7630569</t>
        </is>
      </c>
      <c r="B122" s="81" t="n">
        <v>44902.0</v>
      </c>
      <c r="C122" s="81" t="n">
        <v>44903.0</v>
      </c>
    </row>
    <row r="123">
      <c r="A123" t="inlineStr">
        <is>
          <t>HAMU1282618</t>
        </is>
      </c>
      <c r="B123" s="81" t="n">
        <v>44890.0</v>
      </c>
      <c r="C123" s="81" t="n">
        <v>44893.0</v>
      </c>
    </row>
    <row r="124">
      <c r="A124" t="inlineStr">
        <is>
          <t>HAMU1298851</t>
        </is>
      </c>
      <c r="B124" s="81" t="n">
        <v>44898.0</v>
      </c>
      <c r="C124" s="81" t="n">
        <v>44900.0</v>
      </c>
    </row>
    <row r="125">
      <c r="A125" t="inlineStr">
        <is>
          <t>HAMU1301528</t>
        </is>
      </c>
      <c r="B125" s="81" t="n">
        <v>44890.0</v>
      </c>
      <c r="C125" s="81" t="n">
        <v>44893.0</v>
      </c>
    </row>
    <row r="126">
      <c r="A126" t="inlineStr">
        <is>
          <t>HAMU1312923</t>
        </is>
      </c>
      <c r="B126" s="81" t="n">
        <v>44890.0</v>
      </c>
      <c r="C126" s="81" t="n">
        <v>44894.0</v>
      </c>
    </row>
    <row r="127">
      <c r="A127" t="inlineStr">
        <is>
          <t>HLBU1083468</t>
        </is>
      </c>
      <c r="B127" s="81" t="n">
        <v>44890.0</v>
      </c>
      <c r="C127" s="81" t="n">
        <v>44894.0</v>
      </c>
    </row>
    <row r="128">
      <c r="A128" t="inlineStr">
        <is>
          <t>HLBU1158000</t>
        </is>
      </c>
      <c r="B128" s="81" t="n">
        <v>44890.0</v>
      </c>
      <c r="C128" s="81" t="n">
        <v>44894.0</v>
      </c>
    </row>
    <row r="129">
      <c r="A129" t="inlineStr">
        <is>
          <t>HLBU1286974</t>
        </is>
      </c>
      <c r="B129" s="81" t="n">
        <v>44890.0</v>
      </c>
      <c r="C129" s="81" t="n">
        <v>44894.0</v>
      </c>
    </row>
    <row r="130">
      <c r="A130" t="inlineStr">
        <is>
          <t>HLBU1321247</t>
        </is>
      </c>
      <c r="B130" s="81" t="n">
        <v>44890.0</v>
      </c>
      <c r="C130" s="81" t="n">
        <v>44894.0</v>
      </c>
    </row>
    <row r="131">
      <c r="A131" t="inlineStr">
        <is>
          <t>HLBU1478489</t>
        </is>
      </c>
      <c r="B131" s="81" t="n">
        <v>44900.0</v>
      </c>
      <c r="C131" s="81" t="n">
        <v>44901.0</v>
      </c>
    </row>
    <row r="132">
      <c r="A132" t="inlineStr">
        <is>
          <t>HLBU1586360</t>
        </is>
      </c>
      <c r="B132" s="81" t="n">
        <v>44889.0</v>
      </c>
      <c r="C132" s="81" t="n">
        <v>44889.0</v>
      </c>
    </row>
    <row r="133">
      <c r="A133" t="inlineStr">
        <is>
          <t>HLBU1595150</t>
        </is>
      </c>
      <c r="B133" s="81" t="n">
        <v>44890.0</v>
      </c>
      <c r="C133" s="81" t="n">
        <v>44894.0</v>
      </c>
    </row>
    <row r="134">
      <c r="A134" t="inlineStr">
        <is>
          <t>HLBU1640542</t>
        </is>
      </c>
      <c r="B134" s="81" t="n">
        <v>44900.0</v>
      </c>
      <c r="C134" s="81" t="n">
        <v>44901.0</v>
      </c>
    </row>
    <row r="135">
      <c r="A135" t="inlineStr">
        <is>
          <t>HLBU1644208</t>
        </is>
      </c>
      <c r="B135" s="81" t="n">
        <v>44889.0</v>
      </c>
      <c r="C135" s="81" t="n">
        <v>44889.0</v>
      </c>
    </row>
    <row r="136">
      <c r="A136" t="inlineStr">
        <is>
          <t>HLBU1669016</t>
        </is>
      </c>
      <c r="B136" s="81" t="n">
        <v>44890.0</v>
      </c>
      <c r="C136" s="81" t="n">
        <v>44894.0</v>
      </c>
    </row>
    <row r="137">
      <c r="A137" t="inlineStr">
        <is>
          <t>HLBU1679863</t>
        </is>
      </c>
      <c r="B137" s="81" t="n">
        <v>44890.0</v>
      </c>
      <c r="C137" s="81" t="n">
        <v>44894.0</v>
      </c>
    </row>
    <row r="138">
      <c r="A138" t="inlineStr">
        <is>
          <t>HLBU1684725</t>
        </is>
      </c>
      <c r="B138" s="81" t="n">
        <v>44890.0</v>
      </c>
      <c r="C138" s="81" t="n">
        <v>44894.0</v>
      </c>
    </row>
    <row r="139">
      <c r="A139" t="inlineStr">
        <is>
          <t>HLBU1717599</t>
        </is>
      </c>
      <c r="B139" s="81" t="n">
        <v>44890.0</v>
      </c>
      <c r="C139" s="81" t="n">
        <v>44894.0</v>
      </c>
    </row>
    <row r="140">
      <c r="A140" t="inlineStr">
        <is>
          <t>HLBU1763300</t>
        </is>
      </c>
      <c r="B140" s="81" t="n">
        <v>44889.0</v>
      </c>
      <c r="C140" s="81" t="n">
        <v>44889.0</v>
      </c>
    </row>
    <row r="141">
      <c r="A141" t="inlineStr">
        <is>
          <t>HLBU1837280</t>
        </is>
      </c>
      <c r="B141" s="81" t="n">
        <v>44890.0</v>
      </c>
      <c r="C141" s="81" t="n">
        <v>44894.0</v>
      </c>
    </row>
    <row r="142">
      <c r="A142" t="inlineStr">
        <is>
          <t>HLBU1845012</t>
        </is>
      </c>
      <c r="B142" s="81" t="n">
        <v>44890.0</v>
      </c>
      <c r="C142" s="81" t="n">
        <v>44894.0</v>
      </c>
    </row>
    <row r="143">
      <c r="A143" t="inlineStr">
        <is>
          <t>HLBU1959308</t>
        </is>
      </c>
      <c r="B143" s="81" t="n">
        <v>44890.0</v>
      </c>
      <c r="C143" s="81" t="n">
        <v>44894.0</v>
      </c>
    </row>
    <row r="144">
      <c r="A144" t="inlineStr">
        <is>
          <t>HLBU1960401</t>
        </is>
      </c>
      <c r="B144" s="81" t="n">
        <v>44890.0</v>
      </c>
      <c r="C144" s="81" t="n">
        <v>44894.0</v>
      </c>
    </row>
    <row r="145">
      <c r="A145" t="inlineStr">
        <is>
          <t>HLBU1980584</t>
        </is>
      </c>
      <c r="B145" s="81" t="n">
        <v>44890.0</v>
      </c>
      <c r="C145" s="81" t="n">
        <v>44894.0</v>
      </c>
    </row>
    <row r="146">
      <c r="A146" t="inlineStr">
        <is>
          <t>HLBU2038210</t>
        </is>
      </c>
      <c r="B146" s="81" t="n">
        <v>44890.0</v>
      </c>
      <c r="C146" s="81" t="n">
        <v>44894.0</v>
      </c>
    </row>
    <row r="147">
      <c r="A147" t="inlineStr">
        <is>
          <t>HLBU2050690</t>
        </is>
      </c>
      <c r="B147" s="81" t="n">
        <v>44890.0</v>
      </c>
      <c r="C147" s="81" t="n">
        <v>44894.0</v>
      </c>
    </row>
    <row r="148">
      <c r="A148" t="inlineStr">
        <is>
          <t>HLBU2100220</t>
        </is>
      </c>
      <c r="B148" s="81" t="n">
        <v>44889.0</v>
      </c>
      <c r="C148" s="81" t="n">
        <v>44889.0</v>
      </c>
    </row>
    <row r="149">
      <c r="A149" t="inlineStr">
        <is>
          <t>HLBU2142061</t>
        </is>
      </c>
      <c r="B149" s="81" t="n">
        <v>44890.0</v>
      </c>
      <c r="C149" s="81" t="n">
        <v>44894.0</v>
      </c>
    </row>
    <row r="150">
      <c r="A150" t="inlineStr">
        <is>
          <t>HLBU2261862</t>
        </is>
      </c>
      <c r="B150" s="81" t="n">
        <v>44890.0</v>
      </c>
      <c r="C150" s="81" t="n">
        <v>44894.0</v>
      </c>
    </row>
    <row r="151">
      <c r="A151" t="inlineStr">
        <is>
          <t>HLBU2529894</t>
        </is>
      </c>
      <c r="B151" s="81" t="n">
        <v>44900.0</v>
      </c>
      <c r="C151" s="81" t="n">
        <v>44901.0</v>
      </c>
    </row>
    <row r="152">
      <c r="A152" t="inlineStr">
        <is>
          <t>HLBU2579935</t>
        </is>
      </c>
      <c r="B152" s="81" t="n">
        <v>44890.0</v>
      </c>
      <c r="C152" s="81" t="n">
        <v>44894.0</v>
      </c>
    </row>
    <row r="153">
      <c r="A153" t="inlineStr">
        <is>
          <t>HLBU2665798</t>
        </is>
      </c>
      <c r="B153" s="81" t="n">
        <v>44900.0</v>
      </c>
      <c r="C153" s="81" t="n">
        <v>44901.0</v>
      </c>
    </row>
    <row r="154">
      <c r="A154" t="inlineStr">
        <is>
          <t>HLBU2708781</t>
        </is>
      </c>
      <c r="B154" s="81" t="n">
        <v>44890.0</v>
      </c>
      <c r="C154" s="81" t="n">
        <v>44894.0</v>
      </c>
    </row>
    <row r="155">
      <c r="A155" t="inlineStr">
        <is>
          <t>HLBU2818984</t>
        </is>
      </c>
      <c r="B155" s="81" t="n">
        <v>44890.0</v>
      </c>
      <c r="C155" s="81" t="n">
        <v>44894.0</v>
      </c>
    </row>
    <row r="156">
      <c r="A156" t="inlineStr">
        <is>
          <t>HLBU2831076</t>
        </is>
      </c>
      <c r="B156" s="81" t="n">
        <v>44890.0</v>
      </c>
      <c r="C156" s="81" t="n">
        <v>44894.0</v>
      </c>
    </row>
    <row r="157">
      <c r="A157" t="inlineStr">
        <is>
          <t>HLBU2898803</t>
        </is>
      </c>
      <c r="B157" s="81" t="n">
        <v>44890.0</v>
      </c>
      <c r="C157" s="81" t="n">
        <v>44894.0</v>
      </c>
    </row>
    <row r="158">
      <c r="A158" t="inlineStr">
        <is>
          <t>HLBU2909657</t>
        </is>
      </c>
      <c r="B158" s="81" t="n">
        <v>44889.0</v>
      </c>
      <c r="C158" s="81" t="n">
        <v>44889.0</v>
      </c>
    </row>
    <row r="159">
      <c r="A159" t="inlineStr">
        <is>
          <t>HLBU2910180</t>
        </is>
      </c>
      <c r="B159" s="81" t="n">
        <v>44889.0</v>
      </c>
      <c r="C159" s="81" t="n">
        <v>44889.0</v>
      </c>
    </row>
    <row r="160">
      <c r="A160" t="inlineStr">
        <is>
          <t>HLBU3084397</t>
        </is>
      </c>
      <c r="B160" s="81" t="n">
        <v>44890.0</v>
      </c>
      <c r="C160" s="81" t="n">
        <v>44894.0</v>
      </c>
    </row>
    <row r="161">
      <c r="A161" t="inlineStr">
        <is>
          <t>HLBU3090907</t>
        </is>
      </c>
      <c r="B161" s="81" t="n">
        <v>44890.0</v>
      </c>
      <c r="C161" s="81" t="n">
        <v>44895.0</v>
      </c>
    </row>
    <row r="162">
      <c r="A162" t="inlineStr">
        <is>
          <t>HLBU3154431</t>
        </is>
      </c>
      <c r="B162" s="81" t="n">
        <v>44890.0</v>
      </c>
      <c r="C162" s="81" t="n">
        <v>44895.0</v>
      </c>
    </row>
    <row r="163">
      <c r="A163" t="inlineStr">
        <is>
          <t>HLBU3221015</t>
        </is>
      </c>
      <c r="B163" s="81" t="n">
        <v>44890.0</v>
      </c>
      <c r="C163" s="81" t="n">
        <v>44895.0</v>
      </c>
    </row>
    <row r="164">
      <c r="A164" t="inlineStr">
        <is>
          <t>HLBU3288050</t>
        </is>
      </c>
      <c r="B164" s="81" t="n">
        <v>44889.0</v>
      </c>
      <c r="C164" s="81" t="n">
        <v>44889.0</v>
      </c>
    </row>
    <row r="165">
      <c r="A165" t="inlineStr">
        <is>
          <t>HLBU3291352</t>
        </is>
      </c>
      <c r="B165" s="81" t="n">
        <v>44889.0</v>
      </c>
      <c r="C165" s="81" t="n">
        <v>44890.0</v>
      </c>
    </row>
    <row r="166">
      <c r="A166" t="inlineStr">
        <is>
          <t>HLBU3338594</t>
        </is>
      </c>
      <c r="B166" s="81" t="n">
        <v>44889.0</v>
      </c>
      <c r="C166" s="81" t="n">
        <v>44890.0</v>
      </c>
    </row>
    <row r="167">
      <c r="A167" t="inlineStr">
        <is>
          <t>HLBU3343923</t>
        </is>
      </c>
      <c r="B167" s="81" t="n">
        <v>44900.0</v>
      </c>
      <c r="C167" s="81" t="n">
        <v>44901.0</v>
      </c>
    </row>
    <row r="168">
      <c r="A168" t="inlineStr">
        <is>
          <t>HLXU5307814</t>
        </is>
      </c>
      <c r="B168" s="81" t="n">
        <v>44898.0</v>
      </c>
      <c r="C168" s="81" t="n">
        <v>44901.0</v>
      </c>
    </row>
    <row r="169">
      <c r="A169" t="inlineStr">
        <is>
          <t>HLXU6488722</t>
        </is>
      </c>
      <c r="B169" s="81" t="n">
        <v>44889.0</v>
      </c>
      <c r="C169" s="81" t="n">
        <v>44890.0</v>
      </c>
    </row>
    <row r="170">
      <c r="A170" t="inlineStr">
        <is>
          <t>HLXU6526490</t>
        </is>
      </c>
      <c r="B170" s="81" t="n">
        <v>44890.0</v>
      </c>
      <c r="C170" s="81" t="n">
        <v>44895.0</v>
      </c>
    </row>
    <row r="171">
      <c r="A171" t="inlineStr">
        <is>
          <t>HLXU8069540</t>
        </is>
      </c>
      <c r="B171" s="81" t="n">
        <v>44890.0</v>
      </c>
      <c r="C171" s="81" t="n">
        <v>44895.0</v>
      </c>
    </row>
    <row r="172">
      <c r="A172" t="inlineStr">
        <is>
          <t>HLXU8117000</t>
        </is>
      </c>
      <c r="B172" s="81" t="n">
        <v>44889.0</v>
      </c>
      <c r="C172" s="81" t="n">
        <v>44890.0</v>
      </c>
    </row>
    <row r="173">
      <c r="A173" t="inlineStr">
        <is>
          <t>HLXU8132181</t>
        </is>
      </c>
      <c r="B173" s="81" t="n">
        <v>44890.0</v>
      </c>
      <c r="C173" s="81" t="n">
        <v>44895.0</v>
      </c>
    </row>
    <row r="174">
      <c r="A174" t="inlineStr">
        <is>
          <t>HLXU8261213</t>
        </is>
      </c>
      <c r="B174" s="81" t="n">
        <v>44890.0</v>
      </c>
      <c r="C174" s="81" t="n">
        <v>44895.0</v>
      </c>
    </row>
    <row r="175">
      <c r="A175" t="inlineStr">
        <is>
          <t>HLXU8385575</t>
        </is>
      </c>
      <c r="B175" s="81" t="n">
        <v>44890.0</v>
      </c>
      <c r="C175" s="81" t="n">
        <v>44895.0</v>
      </c>
    </row>
    <row r="176">
      <c r="A176" t="inlineStr">
        <is>
          <t>HLXU8439650</t>
        </is>
      </c>
      <c r="B176" s="81" t="n">
        <v>44889.0</v>
      </c>
      <c r="C176" s="81" t="n">
        <v>44890.0</v>
      </c>
    </row>
    <row r="177">
      <c r="A177" t="inlineStr">
        <is>
          <t>HLXU8442926</t>
        </is>
      </c>
      <c r="B177" s="81" t="n">
        <v>44890.0</v>
      </c>
      <c r="C177" s="81" t="n">
        <v>44895.0</v>
      </c>
    </row>
    <row r="178">
      <c r="A178" t="inlineStr">
        <is>
          <t>HLXU8467420</t>
        </is>
      </c>
      <c r="B178" s="81" t="n">
        <v>44889.0</v>
      </c>
      <c r="C178" s="81" t="n">
        <v>44890.0</v>
      </c>
    </row>
    <row r="179">
      <c r="A179" t="inlineStr">
        <is>
          <t>MAGU5729469</t>
        </is>
      </c>
      <c r="B179" s="81" t="n">
        <v>44902.0</v>
      </c>
      <c r="C179" s="81" t="n">
        <v>44903.0</v>
      </c>
    </row>
    <row r="180">
      <c r="A180" t="inlineStr">
        <is>
          <t>NIDU5215487</t>
        </is>
      </c>
      <c r="B180" s="81" t="n">
        <v>44890.0</v>
      </c>
      <c r="C180" s="81" t="n">
        <v>44895.0</v>
      </c>
    </row>
    <row r="181">
      <c r="A181" t="inlineStr">
        <is>
          <t>OOLU8911799</t>
        </is>
      </c>
      <c r="B181" s="81" t="n">
        <v>44890.0</v>
      </c>
      <c r="C181" s="81" t="n">
        <v>44895.0</v>
      </c>
    </row>
    <row r="182">
      <c r="A182" t="inlineStr">
        <is>
          <t>PCIU9291545</t>
        </is>
      </c>
      <c r="B182" s="81" t="n">
        <v>44890.0</v>
      </c>
      <c r="C182" s="81" t="n">
        <v>44895.0</v>
      </c>
    </row>
    <row r="183">
      <c r="A183" t="inlineStr">
        <is>
          <t>RFCU5042534</t>
        </is>
      </c>
      <c r="B183" s="81" t="n">
        <v>44889.0</v>
      </c>
      <c r="C183" s="81" t="n">
        <v>44890.0</v>
      </c>
    </row>
    <row r="184">
      <c r="A184" t="inlineStr">
        <is>
          <t>SEGU4402882</t>
        </is>
      </c>
      <c r="B184" s="81" t="n">
        <v>44902.0</v>
      </c>
      <c r="C184" s="81" t="n">
        <v>44903.0</v>
      </c>
    </row>
    <row r="185">
      <c r="A185" t="inlineStr">
        <is>
          <t>SEGU4410506</t>
        </is>
      </c>
      <c r="B185" s="81" t="n">
        <v>44902.0</v>
      </c>
      <c r="C185" s="81" t="n">
        <v>44903.0</v>
      </c>
    </row>
    <row r="186">
      <c r="A186" t="inlineStr">
        <is>
          <t>SEGU4428001</t>
        </is>
      </c>
      <c r="B186" s="81" t="n">
        <v>44902.0</v>
      </c>
      <c r="C186" s="81" t="n">
        <v>44903.0</v>
      </c>
    </row>
    <row r="187">
      <c r="A187" t="inlineStr">
        <is>
          <t>SEGU4986235</t>
        </is>
      </c>
      <c r="B187" s="81" t="n">
        <v>44902.0</v>
      </c>
      <c r="C187" s="81" t="n">
        <v>44903.0</v>
      </c>
    </row>
    <row r="188">
      <c r="A188" t="inlineStr">
        <is>
          <t>SEGU4999206</t>
        </is>
      </c>
      <c r="B188" s="81" t="n">
        <v>44902.0</v>
      </c>
      <c r="C188" s="81" t="n">
        <v>44903.0</v>
      </c>
    </row>
    <row r="189">
      <c r="A189" t="inlineStr">
        <is>
          <t>SEGU5626742</t>
        </is>
      </c>
      <c r="B189" s="81" t="n">
        <v>44889.0</v>
      </c>
      <c r="C189" s="81" t="n">
        <v>44890.0</v>
      </c>
    </row>
    <row r="190">
      <c r="A190" t="inlineStr">
        <is>
          <t>SEGU6974505</t>
        </is>
      </c>
      <c r="B190" s="81" t="n">
        <v>44902.0</v>
      </c>
      <c r="C190" s="81" t="n">
        <v>44903.0</v>
      </c>
    </row>
    <row r="191">
      <c r="A191" t="inlineStr">
        <is>
          <t>SEKU5925882</t>
        </is>
      </c>
      <c r="B191" s="81" t="n">
        <v>44902.0</v>
      </c>
      <c r="C191" s="81" t="n">
        <v>44903.0</v>
      </c>
    </row>
    <row r="192">
      <c r="A192" t="inlineStr">
        <is>
          <t>SEKU5996171</t>
        </is>
      </c>
      <c r="B192" s="81" t="n">
        <v>44898.0</v>
      </c>
      <c r="C192" s="81" t="n">
        <v>44901.0</v>
      </c>
    </row>
    <row r="193">
      <c r="A193" t="inlineStr">
        <is>
          <t>SEKU6445471</t>
        </is>
      </c>
      <c r="B193" s="81" t="n">
        <v>44902.0</v>
      </c>
      <c r="C193" s="81" t="n">
        <v>44903.0</v>
      </c>
    </row>
    <row r="194">
      <c r="A194" t="inlineStr">
        <is>
          <t>SLSU8048280</t>
        </is>
      </c>
      <c r="B194" s="81" t="n">
        <v>44889.0</v>
      </c>
      <c r="C194" s="81" t="n">
        <v>44890.0</v>
      </c>
    </row>
    <row r="195">
      <c r="A195" t="inlineStr">
        <is>
          <t>TCKU6452713</t>
        </is>
      </c>
      <c r="B195" s="81" t="n">
        <v>44889.0</v>
      </c>
      <c r="C195" s="81" t="n">
        <v>44890.0</v>
      </c>
    </row>
    <row r="196">
      <c r="A196" t="inlineStr">
        <is>
          <t>TCKU7346491</t>
        </is>
      </c>
      <c r="B196" s="81" t="n">
        <v>44902.0</v>
      </c>
      <c r="C196" s="81" t="n">
        <v>44903.0</v>
      </c>
    </row>
    <row r="197">
      <c r="A197" t="inlineStr">
        <is>
          <t>TCLU1506080</t>
        </is>
      </c>
      <c r="B197" s="81" t="n">
        <v>44902.0</v>
      </c>
      <c r="C197" s="81" t="n">
        <v>44903.0</v>
      </c>
    </row>
    <row r="198">
      <c r="A198" t="inlineStr">
        <is>
          <t>TCLU1701847</t>
        </is>
      </c>
      <c r="B198" s="81" t="n">
        <v>44902.0</v>
      </c>
      <c r="C198" s="81" t="n">
        <v>44903.0</v>
      </c>
    </row>
    <row r="199">
      <c r="A199" t="inlineStr">
        <is>
          <t>TCLU1889436</t>
        </is>
      </c>
      <c r="B199" s="81" t="n">
        <v>44890.0</v>
      </c>
      <c r="C199" s="81" t="n">
        <v>44895.0</v>
      </c>
    </row>
    <row r="200">
      <c r="A200" t="inlineStr">
        <is>
          <t>TCLU5104639</t>
        </is>
      </c>
      <c r="B200" s="81" t="n">
        <v>44889.0</v>
      </c>
      <c r="C200" s="81" t="n">
        <v>44890.0</v>
      </c>
    </row>
    <row r="201">
      <c r="A201" t="inlineStr">
        <is>
          <t>TCLU5185693</t>
        </is>
      </c>
      <c r="B201" s="81" t="n">
        <v>44898.0</v>
      </c>
      <c r="C201" s="81" t="n">
        <v>44901.0</v>
      </c>
    </row>
    <row r="202">
      <c r="A202" t="inlineStr">
        <is>
          <t>TCLU5289770</t>
        </is>
      </c>
      <c r="B202" s="81" t="n">
        <v>44890.0</v>
      </c>
      <c r="C202" s="81" t="n">
        <v>44895.0</v>
      </c>
    </row>
    <row r="203">
      <c r="A203" t="inlineStr">
        <is>
          <t>TCLU5498316</t>
        </is>
      </c>
      <c r="B203" s="81" t="n">
        <v>44890.0</v>
      </c>
      <c r="C203" s="81" t="n">
        <v>44895.0</v>
      </c>
    </row>
    <row r="204">
      <c r="A204" t="inlineStr">
        <is>
          <t>TCLU8004042</t>
        </is>
      </c>
      <c r="B204" s="81" t="n">
        <v>44890.0</v>
      </c>
      <c r="C204" s="81" t="n">
        <v>44895.0</v>
      </c>
    </row>
    <row r="205">
      <c r="A205" t="inlineStr">
        <is>
          <t>TCLU8019058</t>
        </is>
      </c>
      <c r="B205" s="81" t="n">
        <v>44889.0</v>
      </c>
      <c r="C205" s="81" t="n">
        <v>44890.0</v>
      </c>
    </row>
    <row r="206">
      <c r="A206" t="inlineStr">
        <is>
          <t>TCLU8089100</t>
        </is>
      </c>
      <c r="B206" s="81" t="n">
        <v>44889.0</v>
      </c>
      <c r="C206" s="81" t="n">
        <v>44890.0</v>
      </c>
    </row>
    <row r="207">
      <c r="A207" t="inlineStr">
        <is>
          <t>TCLU8090652</t>
        </is>
      </c>
      <c r="B207" s="81" t="n">
        <v>44890.0</v>
      </c>
      <c r="C207" s="81" t="n">
        <v>44895.0</v>
      </c>
    </row>
    <row r="208">
      <c r="A208" t="inlineStr">
        <is>
          <t>TCLU9107810</t>
        </is>
      </c>
      <c r="B208" s="81" t="n">
        <v>44902.0</v>
      </c>
      <c r="C208" s="81" t="n">
        <v>44903.0</v>
      </c>
    </row>
    <row r="209">
      <c r="A209" t="inlineStr">
        <is>
          <t>TCLU9224020</t>
        </is>
      </c>
      <c r="B209" s="81" t="n">
        <v>44890.0</v>
      </c>
      <c r="C209" s="81" t="n">
        <v>44895.0</v>
      </c>
    </row>
    <row r="210">
      <c r="A210" t="inlineStr">
        <is>
          <t>TCLU9736285</t>
        </is>
      </c>
      <c r="B210" s="81" t="n">
        <v>44898.0</v>
      </c>
      <c r="C210" s="81" t="n">
        <v>44901.0</v>
      </c>
    </row>
    <row r="211">
      <c r="A211" t="inlineStr">
        <is>
          <t>TCNU1382942</t>
        </is>
      </c>
      <c r="B211" s="81" t="n">
        <v>44890.0</v>
      </c>
      <c r="C211" s="81" t="n">
        <v>44895.0</v>
      </c>
    </row>
    <row r="212">
      <c r="A212" t="inlineStr">
        <is>
          <t>TCNU1671781</t>
        </is>
      </c>
      <c r="B212" s="81" t="n">
        <v>44890.0</v>
      </c>
      <c r="C212" s="81" t="n">
        <v>44895.0</v>
      </c>
    </row>
    <row r="213">
      <c r="A213" t="inlineStr">
        <is>
          <t>TCNU1946765</t>
        </is>
      </c>
      <c r="B213" s="81" t="n">
        <v>44889.0</v>
      </c>
      <c r="C213" s="81" t="n">
        <v>44890.0</v>
      </c>
    </row>
    <row r="214">
      <c r="A214" t="inlineStr">
        <is>
          <t>TCNU2983059</t>
        </is>
      </c>
      <c r="B214" s="81" t="n">
        <v>44902.0</v>
      </c>
      <c r="C214" s="81" t="n">
        <v>44903.0</v>
      </c>
    </row>
    <row r="215">
      <c r="A215" t="inlineStr">
        <is>
          <t>TCNU3136948</t>
        </is>
      </c>
      <c r="B215" s="81" t="n">
        <v>44902.0</v>
      </c>
      <c r="C215" s="81" t="n">
        <v>44903.0</v>
      </c>
    </row>
    <row r="216">
      <c r="A216" t="inlineStr">
        <is>
          <t>TCNU3411741</t>
        </is>
      </c>
      <c r="B216" s="81" t="n">
        <v>44898.0</v>
      </c>
      <c r="C216" s="81" t="n">
        <v>44901.0</v>
      </c>
    </row>
    <row r="217">
      <c r="A217" t="inlineStr">
        <is>
          <t>TCNU3704884</t>
        </is>
      </c>
      <c r="B217" s="81" t="n">
        <v>44889.0</v>
      </c>
      <c r="C217" s="81" t="n">
        <v>44890.0</v>
      </c>
    </row>
    <row r="218">
      <c r="A218" t="inlineStr">
        <is>
          <t>TCNU3769083</t>
        </is>
      </c>
      <c r="B218" s="81" t="n">
        <v>44889.0</v>
      </c>
      <c r="C218" s="81" t="n">
        <v>44890.0</v>
      </c>
    </row>
    <row r="219">
      <c r="A219" t="inlineStr">
        <is>
          <t>TCNU6032382</t>
        </is>
      </c>
      <c r="B219" s="81" t="n">
        <v>44902.0</v>
      </c>
      <c r="C219" s="81" t="n">
        <v>44904.0</v>
      </c>
    </row>
    <row r="220">
      <c r="A220" t="inlineStr">
        <is>
          <t>TCNU6659794</t>
        </is>
      </c>
      <c r="B220" s="81" t="n">
        <v>44902.0</v>
      </c>
      <c r="C220" s="81" t="n">
        <v>44904.0</v>
      </c>
    </row>
    <row r="221">
      <c r="A221" t="inlineStr">
        <is>
          <t>TCNU6672461</t>
        </is>
      </c>
      <c r="B221" s="81" t="n">
        <v>44890.0</v>
      </c>
      <c r="C221" s="81" t="n">
        <v>44895.0</v>
      </c>
    </row>
    <row r="222">
      <c r="A222" t="inlineStr">
        <is>
          <t>TCNU7611183</t>
        </is>
      </c>
      <c r="B222" s="81" t="n">
        <v>44890.0</v>
      </c>
      <c r="C222" s="81" t="n">
        <v>44895.0</v>
      </c>
    </row>
    <row r="223">
      <c r="A223" t="inlineStr">
        <is>
          <t>TCNU7780542</t>
        </is>
      </c>
      <c r="B223" s="81" t="n">
        <v>44889.0</v>
      </c>
      <c r="C223" s="81" t="n">
        <v>44890.0</v>
      </c>
    </row>
    <row r="224">
      <c r="A224" t="inlineStr">
        <is>
          <t>TCNU8338509</t>
        </is>
      </c>
      <c r="B224" s="81" t="n">
        <v>44902.0</v>
      </c>
      <c r="C224" s="81" t="n">
        <v>44904.0</v>
      </c>
    </row>
    <row r="225">
      <c r="A225" t="inlineStr">
        <is>
          <t>TCNU8384130</t>
        </is>
      </c>
      <c r="B225" s="81" t="n">
        <v>44900.0</v>
      </c>
      <c r="C225" s="81" t="n">
        <v>44901.0</v>
      </c>
    </row>
    <row r="226">
      <c r="A226" t="inlineStr">
        <is>
          <t>TCNU8473345</t>
        </is>
      </c>
      <c r="B226" s="81" t="n">
        <v>44890.0</v>
      </c>
      <c r="C226" s="81" t="n">
        <v>44895.0</v>
      </c>
    </row>
    <row r="227">
      <c r="A227" t="inlineStr">
        <is>
          <t>TCNU8478239</t>
        </is>
      </c>
      <c r="B227" s="81" t="n">
        <v>44902.0</v>
      </c>
      <c r="C227" s="81" t="n">
        <v>44904.0</v>
      </c>
    </row>
    <row r="228">
      <c r="A228" t="inlineStr">
        <is>
          <t>TCNU8489470</t>
        </is>
      </c>
      <c r="B228" s="81" t="n">
        <v>44890.0</v>
      </c>
      <c r="C228" s="81" t="n">
        <v>44895.0</v>
      </c>
    </row>
    <row r="229">
      <c r="A229" t="inlineStr">
        <is>
          <t>TCNU8826777</t>
        </is>
      </c>
      <c r="B229" s="81" t="n">
        <v>44889.0</v>
      </c>
      <c r="C229" s="81" t="n">
        <v>44890.0</v>
      </c>
    </row>
    <row r="230">
      <c r="A230" t="inlineStr">
        <is>
          <t>TCNU8945797</t>
        </is>
      </c>
      <c r="B230" s="81" t="n">
        <v>44889.0</v>
      </c>
      <c r="C230" s="81" t="n">
        <v>44890.0</v>
      </c>
    </row>
    <row r="231">
      <c r="A231" t="inlineStr">
        <is>
          <t>TEMU1865236</t>
        </is>
      </c>
      <c r="B231" s="81" t="n">
        <v>44890.0</v>
      </c>
      <c r="C231" s="81" t="n">
        <v>44895.0</v>
      </c>
    </row>
    <row r="232">
      <c r="A232" t="inlineStr">
        <is>
          <t>TEMU7580040</t>
        </is>
      </c>
      <c r="B232" s="81" t="n">
        <v>44889.0</v>
      </c>
      <c r="C232" s="81" t="n">
        <v>44890.0</v>
      </c>
    </row>
    <row r="233">
      <c r="A233" t="inlineStr">
        <is>
          <t>TEMU8168758</t>
        </is>
      </c>
      <c r="B233" s="81" t="n">
        <v>44900.0</v>
      </c>
      <c r="C233" s="81" t="n">
        <v>44901.0</v>
      </c>
    </row>
    <row r="234">
      <c r="A234" t="inlineStr">
        <is>
          <t>TEMU8331818</t>
        </is>
      </c>
      <c r="B234" s="81" t="n">
        <v>44889.0</v>
      </c>
      <c r="C234" s="81" t="n">
        <v>44890.0</v>
      </c>
    </row>
    <row r="235">
      <c r="A235" t="inlineStr">
        <is>
          <t>TGBU4158392</t>
        </is>
      </c>
      <c r="B235" s="81" t="n">
        <v>44902.0</v>
      </c>
      <c r="C235" s="81" t="n">
        <v>44904.0</v>
      </c>
    </row>
    <row r="236">
      <c r="A236" t="inlineStr">
        <is>
          <t>TGBU4317806</t>
        </is>
      </c>
      <c r="B236" s="81" t="n">
        <v>44898.0</v>
      </c>
      <c r="C236" s="81" t="n">
        <v>44901.0</v>
      </c>
    </row>
    <row r="237">
      <c r="A237" t="inlineStr">
        <is>
          <t>TGBU6083292</t>
        </is>
      </c>
      <c r="B237" s="81" t="n">
        <v>44890.0</v>
      </c>
      <c r="C237" s="81" t="n">
        <v>44896.0</v>
      </c>
    </row>
    <row r="238">
      <c r="A238" t="inlineStr">
        <is>
          <t>TGBU6189746</t>
        </is>
      </c>
      <c r="B238" s="81" t="n">
        <v>44890.0</v>
      </c>
      <c r="C238" s="81" t="n">
        <v>44896.0</v>
      </c>
    </row>
    <row r="239">
      <c r="A239" t="inlineStr">
        <is>
          <t>TGBU6241119</t>
        </is>
      </c>
      <c r="B239" s="81" t="n">
        <v>44890.0</v>
      </c>
      <c r="C239" s="81" t="n">
        <v>44896.0</v>
      </c>
    </row>
    <row r="240">
      <c r="A240" t="inlineStr">
        <is>
          <t>TGBU9639370</t>
        </is>
      </c>
      <c r="B240" s="81" t="n">
        <v>44900.0</v>
      </c>
      <c r="C240" s="81" t="n">
        <v>44901.0</v>
      </c>
    </row>
    <row r="241">
      <c r="A241" t="inlineStr">
        <is>
          <t>TGCU0061047</t>
        </is>
      </c>
      <c r="B241" s="81" t="n">
        <v>44902.0</v>
      </c>
      <c r="C241" s="81" t="n">
        <v>44904.0</v>
      </c>
    </row>
    <row r="242">
      <c r="A242" t="inlineStr">
        <is>
          <t>TGHU6108495</t>
        </is>
      </c>
      <c r="B242" s="81" t="n">
        <v>44889.0</v>
      </c>
      <c r="C242" s="81" t="n">
        <v>44890.0</v>
      </c>
    </row>
    <row r="243">
      <c r="A243" t="inlineStr">
        <is>
          <t>TGHU6304883</t>
        </is>
      </c>
      <c r="B243" s="81" t="n">
        <v>44898.0</v>
      </c>
      <c r="C243" s="81" t="n">
        <v>44901.0</v>
      </c>
    </row>
    <row r="244">
      <c r="A244" t="inlineStr">
        <is>
          <t>TGHU6319266</t>
        </is>
      </c>
      <c r="B244" s="81" t="n">
        <v>44902.0</v>
      </c>
      <c r="C244" s="81" t="n">
        <v>44904.0</v>
      </c>
    </row>
    <row r="245">
      <c r="A245" t="inlineStr">
        <is>
          <t>TGHU6734797</t>
        </is>
      </c>
      <c r="B245" s="81" t="n">
        <v>44902.0</v>
      </c>
      <c r="C245" s="81" t="n">
        <v>44904.0</v>
      </c>
    </row>
    <row r="246">
      <c r="A246" t="inlineStr">
        <is>
          <t>TGHU9088704</t>
        </is>
      </c>
      <c r="B246" s="81" t="n">
        <v>44890.0</v>
      </c>
      <c r="C246" s="81" t="n">
        <v>44896.0</v>
      </c>
    </row>
    <row r="247">
      <c r="A247" t="inlineStr">
        <is>
          <t>TGHU9240479</t>
        </is>
      </c>
      <c r="B247" s="81" t="n">
        <v>44890.0</v>
      </c>
      <c r="C247" s="81" t="n">
        <v>44896.0</v>
      </c>
    </row>
    <row r="248">
      <c r="A248" t="inlineStr">
        <is>
          <t>TGHU9450243</t>
        </is>
      </c>
      <c r="B248" s="81" t="n">
        <v>44889.0</v>
      </c>
      <c r="C248" s="81" t="n">
        <v>44890.0</v>
      </c>
    </row>
    <row r="249">
      <c r="A249" t="inlineStr">
        <is>
          <t>TLLU4380707</t>
        </is>
      </c>
      <c r="B249" s="81" t="n">
        <v>44898.0</v>
      </c>
      <c r="C249" s="81" t="n">
        <v>44901.0</v>
      </c>
    </row>
    <row r="250">
      <c r="A250" t="inlineStr">
        <is>
          <t>TLLU4528667</t>
        </is>
      </c>
      <c r="B250" s="81" t="n">
        <v>44902.0</v>
      </c>
      <c r="C250" s="81" t="n">
        <v>44904.0</v>
      </c>
    </row>
    <row r="251">
      <c r="A251" t="inlineStr">
        <is>
          <t>TLLU5003950</t>
        </is>
      </c>
      <c r="B251" s="81" t="n">
        <v>44902.0</v>
      </c>
      <c r="C251" s="81" t="n">
        <v>44904.0</v>
      </c>
    </row>
    <row r="252">
      <c r="A252" t="inlineStr">
        <is>
          <t>TLLU5194369</t>
        </is>
      </c>
      <c r="B252" s="81" t="n">
        <v>44902.0</v>
      </c>
      <c r="C252" s="81" t="n">
        <v>44904.0</v>
      </c>
    </row>
    <row r="253">
      <c r="A253" t="inlineStr">
        <is>
          <t>TLLU5373528</t>
        </is>
      </c>
      <c r="B253" s="81" t="n">
        <v>44890.0</v>
      </c>
      <c r="C253" s="81" t="n">
        <v>44896.0</v>
      </c>
    </row>
    <row r="254">
      <c r="A254" t="inlineStr">
        <is>
          <t>TLLU5393360</t>
        </is>
      </c>
      <c r="B254" s="81" t="n">
        <v>44890.0</v>
      </c>
      <c r="C254" s="81" t="n">
        <v>44896.0</v>
      </c>
    </row>
    <row r="255">
      <c r="A255" t="inlineStr">
        <is>
          <t>TLLU5401276</t>
        </is>
      </c>
      <c r="B255" s="81" t="n">
        <v>44889.0</v>
      </c>
      <c r="C255" s="81" t="n">
        <v>44890.0</v>
      </c>
    </row>
    <row r="256">
      <c r="A256" t="inlineStr">
        <is>
          <t>TRHU4475148</t>
        </is>
      </c>
      <c r="B256" s="81" t="n">
        <v>44902.0</v>
      </c>
      <c r="C256" s="81" t="n">
        <v>44904.0</v>
      </c>
    </row>
    <row r="257">
      <c r="A257" t="inlineStr">
        <is>
          <t>TRHU6893975</t>
        </is>
      </c>
      <c r="B257" s="81" t="n">
        <v>44902.0</v>
      </c>
      <c r="C257" s="81" t="n">
        <v>44904.0</v>
      </c>
    </row>
    <row r="258">
      <c r="A258" t="inlineStr">
        <is>
          <t>TRHU8014740</t>
        </is>
      </c>
      <c r="B258" s="81" t="n">
        <v>44902.0</v>
      </c>
      <c r="C258" s="81" t="n">
        <v>44904.0</v>
      </c>
    </row>
    <row r="259">
      <c r="A259" t="inlineStr">
        <is>
          <t>TRLU7241291</t>
        </is>
      </c>
      <c r="B259" s="81" t="n">
        <v>44890.0</v>
      </c>
      <c r="C259" s="81" t="n">
        <v>44896.0</v>
      </c>
    </row>
    <row r="260">
      <c r="A260" t="inlineStr">
        <is>
          <t>TXGU7093805</t>
        </is>
      </c>
      <c r="B260" s="81" t="n">
        <v>44890.0</v>
      </c>
      <c r="C260" s="81" t="n">
        <v>44896.0</v>
      </c>
    </row>
    <row r="261">
      <c r="A261" t="inlineStr">
        <is>
          <t>TXGU7130241</t>
        </is>
      </c>
      <c r="B261" s="81" t="n">
        <v>44898.0</v>
      </c>
      <c r="C261" s="81" t="n">
        <v>44901.0</v>
      </c>
    </row>
    <row r="262">
      <c r="A262" t="inlineStr">
        <is>
          <t>TXGU7131232</t>
        </is>
      </c>
      <c r="B262" s="81" t="n">
        <v>44898.0</v>
      </c>
      <c r="C262" s="81" t="n">
        <v>44901.0</v>
      </c>
    </row>
    <row r="263">
      <c r="A263" t="inlineStr">
        <is>
          <t>TXGU7134397</t>
        </is>
      </c>
      <c r="B263" s="81" t="n">
        <v>44898.0</v>
      </c>
      <c r="C263" s="81" t="n">
        <v>44901.0</v>
      </c>
    </row>
    <row r="264">
      <c r="A264" t="inlineStr">
        <is>
          <t>TXGU7300610</t>
        </is>
      </c>
      <c r="B264" s="81" t="n">
        <v>44902.0</v>
      </c>
      <c r="C264" s="81" t="n">
        <v>44904.0</v>
      </c>
    </row>
    <row r="265">
      <c r="A265" t="inlineStr">
        <is>
          <t>UACU3730186</t>
        </is>
      </c>
      <c r="B265" s="81" t="n">
        <v>44890.0</v>
      </c>
      <c r="C265" s="81" t="n">
        <v>44896.0</v>
      </c>
    </row>
    <row r="266">
      <c r="A266" t="inlineStr">
        <is>
          <t>UACU3844888</t>
        </is>
      </c>
      <c r="B266" s="81" t="n">
        <v>44890.0</v>
      </c>
      <c r="C266" s="81" t="n">
        <v>44896.0</v>
      </c>
    </row>
    <row r="267">
      <c r="A267" t="inlineStr">
        <is>
          <t>UACU4044180</t>
        </is>
      </c>
      <c r="B267" s="81" t="n">
        <v>44890.0</v>
      </c>
      <c r="C267" s="81" t="n">
        <v>44896.0</v>
      </c>
    </row>
    <row r="268">
      <c r="A268" t="inlineStr">
        <is>
          <t>UACU5102785</t>
        </is>
      </c>
      <c r="B268" s="81" t="n">
        <v>44890.0</v>
      </c>
      <c r="C268" s="81" t="n">
        <v>44896.0</v>
      </c>
    </row>
    <row r="269">
      <c r="A269" t="inlineStr">
        <is>
          <t>UACU5168421</t>
        </is>
      </c>
      <c r="B269" s="81" t="n">
        <v>44890.0</v>
      </c>
      <c r="C269" s="81" t="n">
        <v>44896.0</v>
      </c>
    </row>
    <row r="270">
      <c r="A270" t="inlineStr">
        <is>
          <t>UACU5174276</t>
        </is>
      </c>
      <c r="B270" s="81" t="n">
        <v>44900.0</v>
      </c>
      <c r="C270" s="81" t="n">
        <v>44901.0</v>
      </c>
    </row>
    <row r="271">
      <c r="A271" t="inlineStr">
        <is>
          <t>UACU5251140</t>
        </is>
      </c>
      <c r="B271" s="81" t="n">
        <v>44889.0</v>
      </c>
      <c r="C271" s="81" t="n">
        <v>44890.0</v>
      </c>
    </row>
    <row r="272">
      <c r="A272" t="inlineStr">
        <is>
          <t>UACU5259120</t>
        </is>
      </c>
      <c r="B272" s="81" t="n">
        <v>44889.0</v>
      </c>
      <c r="C272" s="81" t="n">
        <v>44890.0</v>
      </c>
    </row>
    <row r="273">
      <c r="A273" t="inlineStr">
        <is>
          <t>UACU5264873</t>
        </is>
      </c>
      <c r="B273" s="81" t="n">
        <v>44890.0</v>
      </c>
      <c r="C273" s="81" t="n">
        <v>44896.0</v>
      </c>
    </row>
    <row r="274">
      <c r="A274" t="inlineStr">
        <is>
          <t>UACU5266731</t>
        </is>
      </c>
      <c r="B274" s="81" t="n">
        <v>44890.0</v>
      </c>
      <c r="C274" s="81" t="n">
        <v>44896.0</v>
      </c>
    </row>
    <row r="275">
      <c r="A275" t="inlineStr">
        <is>
          <t>UACU5310109</t>
        </is>
      </c>
      <c r="B275" s="81" t="n">
        <v>44890.0</v>
      </c>
      <c r="C275" s="81" t="n">
        <v>44896.0</v>
      </c>
    </row>
    <row r="276">
      <c r="A276" t="inlineStr">
        <is>
          <t>UACU5314315</t>
        </is>
      </c>
      <c r="B276" s="81" t="n">
        <v>44889.0</v>
      </c>
      <c r="C276" s="81" t="n">
        <v>44890.0</v>
      </c>
    </row>
    <row r="277">
      <c r="A277" t="inlineStr">
        <is>
          <t>UACU5468497</t>
        </is>
      </c>
      <c r="B277" s="81" t="n">
        <v>44898.0</v>
      </c>
      <c r="C277" s="81" t="n">
        <v>44901.0</v>
      </c>
    </row>
    <row r="278">
      <c r="A278" t="inlineStr">
        <is>
          <t>UACU5567756</t>
        </is>
      </c>
      <c r="B278" s="81" t="n">
        <v>44890.0</v>
      </c>
      <c r="C278" s="81" t="n">
        <v>44896.0</v>
      </c>
    </row>
    <row r="279">
      <c r="A279" t="inlineStr">
        <is>
          <t>UACU5777773</t>
        </is>
      </c>
      <c r="B279" s="81" t="n">
        <v>44890.0</v>
      </c>
      <c r="C279" s="81" t="n">
        <v>44896.0</v>
      </c>
    </row>
    <row r="280">
      <c r="A280" t="inlineStr">
        <is>
          <t>UACU5788021</t>
        </is>
      </c>
      <c r="B280" s="81" t="n">
        <v>44890.0</v>
      </c>
      <c r="C280" s="81" t="n">
        <v>44896.0</v>
      </c>
    </row>
    <row r="281">
      <c r="A281" t="inlineStr">
        <is>
          <t>UACU5793516</t>
        </is>
      </c>
      <c r="B281" s="81" t="n">
        <v>44890.0</v>
      </c>
      <c r="C281" s="81" t="n">
        <v>44896.0</v>
      </c>
    </row>
    <row r="282">
      <c r="A282" t="inlineStr">
        <is>
          <t>UACU5841872</t>
        </is>
      </c>
      <c r="B282" s="81" t="n">
        <v>44889.0</v>
      </c>
      <c r="C282" s="81" t="n">
        <v>44890.0</v>
      </c>
    </row>
    <row r="283">
      <c r="A283" t="inlineStr">
        <is>
          <t>UACU5861436</t>
        </is>
      </c>
      <c r="B283" s="81" t="n">
        <v>44889.0</v>
      </c>
      <c r="C283" s="81" t="n">
        <v>44890.0</v>
      </c>
    </row>
    <row r="284">
      <c r="A284" t="inlineStr">
        <is>
          <t>UACU6029082</t>
        </is>
      </c>
      <c r="B284" s="81" t="n">
        <v>44900.0</v>
      </c>
      <c r="C284" s="81" t="n">
        <v>44901.0</v>
      </c>
    </row>
    <row r="285">
      <c r="A285" t="inlineStr">
        <is>
          <t>UACU6036815</t>
        </is>
      </c>
      <c r="B285" s="81" t="n">
        <v>44889.0</v>
      </c>
      <c r="C285" s="81" t="n">
        <v>44890.0</v>
      </c>
    </row>
    <row r="286">
      <c r="A286" t="inlineStr">
        <is>
          <t>UACU6048797</t>
        </is>
      </c>
      <c r="B286" s="81" t="n">
        <v>44900.0</v>
      </c>
      <c r="C286" s="81" t="n">
        <v>44901.0</v>
      </c>
    </row>
    <row r="287">
      <c r="A287" t="inlineStr">
        <is>
          <t>UACU6053345</t>
        </is>
      </c>
      <c r="B287" s="81" t="n">
        <v>44889.0</v>
      </c>
      <c r="C287" s="81" t="n">
        <v>44890.0</v>
      </c>
    </row>
    <row r="288">
      <c r="A288" t="inlineStr">
        <is>
          <t>UACU8228376</t>
        </is>
      </c>
      <c r="B288" s="81" t="n">
        <v>44898.0</v>
      </c>
      <c r="C288" s="81" t="n">
        <v>44901.0</v>
      </c>
    </row>
    <row r="289">
      <c r="A289" t="inlineStr">
        <is>
          <t>UACU8400145</t>
        </is>
      </c>
      <c r="B289" s="81" t="n">
        <v>44898.0</v>
      </c>
      <c r="C289" s="81" t="n">
        <v>44901.0</v>
      </c>
    </row>
    <row r="290">
      <c r="A290" t="inlineStr">
        <is>
          <t>UASU1018702</t>
        </is>
      </c>
      <c r="B290" s="81" t="n">
        <v>44890.0</v>
      </c>
      <c r="C290" s="81" t="n">
        <v>44896.0</v>
      </c>
    </row>
    <row r="291">
      <c r="A291" t="inlineStr">
        <is>
          <t>UASU1049745</t>
        </is>
      </c>
      <c r="B291" s="81" t="n">
        <v>44900.0</v>
      </c>
      <c r="C291" s="81" t="n">
        <v>44902.0</v>
      </c>
    </row>
    <row r="292">
      <c r="A292" t="inlineStr">
        <is>
          <t>UASU1076890</t>
        </is>
      </c>
      <c r="B292" s="81" t="n">
        <v>44889.0</v>
      </c>
      <c r="C292" s="81" t="n">
        <v>44890.0</v>
      </c>
    </row>
    <row r="293">
      <c r="A293" t="inlineStr">
        <is>
          <t>UETU2819714</t>
        </is>
      </c>
      <c r="B293" s="81" t="n">
        <v>44890.0</v>
      </c>
      <c r="C293" s="81" t="n">
        <v>44896.0</v>
      </c>
    </row>
    <row r="294">
      <c r="A294" t="inlineStr">
        <is>
          <t>UETU5277915</t>
        </is>
      </c>
      <c r="B294" s="81" t="n">
        <v>44890.0</v>
      </c>
      <c r="C294" s="81" t="n">
        <v>44896.0</v>
      </c>
    </row>
    <row r="295">
      <c r="A295" t="inlineStr">
        <is>
          <t>UETU5907280</t>
        </is>
      </c>
      <c r="B295" s="81" t="n">
        <v>44890.0</v>
      </c>
      <c r="C295" s="81" t="n">
        <v>44896.0</v>
      </c>
    </row>
  </sheetData>
  <pageMargins bottom="0.75" footer="0.3" header="0.3" left="0.7" right="0.7" top="0.75"/>
  <pageSetup orientation="portrait" paperSize="9"/>
</worksheet>
</file>

<file path=xl/worksheets/sheet107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inlineStr">
        <is>
          <t>Reference</t>
        </is>
      </c>
      <c r="B1" t="inlineStr">
        <is>
          <t>DLP actuelle</t>
        </is>
      </c>
      <c r="C1" t="inlineStr">
        <is>
          <t>Actual_DLP</t>
        </is>
      </c>
    </row>
    <row r="2">
      <c r="A2" t="inlineStr">
        <is>
          <t>AMFU8917875</t>
        </is>
      </c>
      <c r="B2" s="81" t="n">
        <v>44889.0</v>
      </c>
      <c r="C2" s="81" t="n">
        <v>44889.0</v>
      </c>
    </row>
    <row r="3">
      <c r="A3" t="inlineStr">
        <is>
          <t>APHU6577228</t>
        </is>
      </c>
      <c r="B3" s="81" t="n">
        <v>44907.0</v>
      </c>
      <c r="C3" s="81" t="n">
        <v>44907.0</v>
      </c>
    </row>
    <row r="4">
      <c r="A4" t="inlineStr">
        <is>
          <t>APHU6730208</t>
        </is>
      </c>
      <c r="B4" s="81" t="n">
        <v>44912.0</v>
      </c>
      <c r="C4" s="81" t="n">
        <v>44914.0</v>
      </c>
    </row>
    <row r="5">
      <c r="A5" t="inlineStr">
        <is>
          <t>APHU6837834</t>
        </is>
      </c>
      <c r="B5" s="81" t="n">
        <v>44905.0</v>
      </c>
      <c r="C5" s="81" t="n">
        <v>44907.0</v>
      </c>
    </row>
    <row r="6">
      <c r="A6" t="inlineStr">
        <is>
          <t>APHU6859345</t>
        </is>
      </c>
      <c r="B6" s="81" t="n">
        <v>44914.0</v>
      </c>
      <c r="C6" s="81" t="n">
        <v>44914.0</v>
      </c>
    </row>
    <row r="7">
      <c r="A7" t="inlineStr">
        <is>
          <t>APHU6984326</t>
        </is>
      </c>
      <c r="B7" s="81" t="n">
        <v>44889.0</v>
      </c>
      <c r="C7" s="81" t="n">
        <v>44889.0</v>
      </c>
    </row>
    <row r="8">
      <c r="A8" t="inlineStr">
        <is>
          <t>APHU7324991</t>
        </is>
      </c>
      <c r="B8" s="81" t="n">
        <v>44905.0</v>
      </c>
      <c r="C8" s="81" t="n">
        <v>44907.0</v>
      </c>
    </row>
    <row r="9">
      <c r="A9" t="inlineStr">
        <is>
          <t>APZU4270235</t>
        </is>
      </c>
      <c r="B9" s="81" t="n">
        <v>44912.0</v>
      </c>
      <c r="C9" s="81" t="n">
        <v>44914.0</v>
      </c>
    </row>
    <row r="10">
      <c r="A10" t="inlineStr">
        <is>
          <t>APZU4316085</t>
        </is>
      </c>
      <c r="B10" s="81" t="n">
        <v>44905.0</v>
      </c>
      <c r="C10" s="81" t="n">
        <v>44907.0</v>
      </c>
    </row>
    <row r="11">
      <c r="A11" t="inlineStr">
        <is>
          <t>APZU4495400</t>
        </is>
      </c>
      <c r="B11" s="81" t="n">
        <v>44878.0</v>
      </c>
      <c r="C11" s="81" t="n">
        <v>44879.0</v>
      </c>
    </row>
    <row r="12">
      <c r="A12" t="inlineStr">
        <is>
          <t>APZU4583076</t>
        </is>
      </c>
      <c r="B12" s="81" t="n">
        <v>44878.0</v>
      </c>
      <c r="C12" s="81" t="n">
        <v>44879.0</v>
      </c>
    </row>
    <row r="13">
      <c r="A13" t="inlineStr">
        <is>
          <t>APZU4606905</t>
        </is>
      </c>
      <c r="B13" s="81" t="n">
        <v>44907.0</v>
      </c>
      <c r="C13" s="81" t="n">
        <v>44907.0</v>
      </c>
    </row>
    <row r="14">
      <c r="A14" t="inlineStr">
        <is>
          <t>APZU4613036</t>
        </is>
      </c>
      <c r="B14" s="81" t="n">
        <v>44905.0</v>
      </c>
      <c r="C14" s="81" t="n">
        <v>44907.0</v>
      </c>
    </row>
    <row r="15">
      <c r="A15" t="inlineStr">
        <is>
          <t>APZU4735590</t>
        </is>
      </c>
      <c r="B15" s="81" t="n">
        <v>44889.0</v>
      </c>
      <c r="C15" s="81" t="n">
        <v>44889.0</v>
      </c>
    </row>
    <row r="16">
      <c r="A16" t="inlineStr">
        <is>
          <t>APZU4752303</t>
        </is>
      </c>
      <c r="B16" s="81" t="n">
        <v>44912.0</v>
      </c>
      <c r="C16" s="81" t="n">
        <v>44914.0</v>
      </c>
    </row>
    <row r="17">
      <c r="A17" t="inlineStr">
        <is>
          <t>APZU4914934</t>
        </is>
      </c>
      <c r="B17" s="81" t="n">
        <v>44913.0</v>
      </c>
      <c r="C17" s="81" t="n">
        <v>44914.0</v>
      </c>
    </row>
    <row r="18">
      <c r="A18" t="inlineStr">
        <is>
          <t>BEAU4126988</t>
        </is>
      </c>
      <c r="B18" s="81" t="n">
        <v>44912.0</v>
      </c>
      <c r="C18" s="81" t="n">
        <v>44914.0</v>
      </c>
    </row>
    <row r="19">
      <c r="A19" t="inlineStr">
        <is>
          <t>BEAU4646676</t>
        </is>
      </c>
      <c r="B19" s="81" t="n">
        <v>44889.0</v>
      </c>
      <c r="C19" s="81" t="n">
        <v>44889.0</v>
      </c>
    </row>
    <row r="20">
      <c r="A20" t="inlineStr">
        <is>
          <t>BMOU4535281</t>
        </is>
      </c>
      <c r="B20" s="81" t="n">
        <v>44878.0</v>
      </c>
      <c r="C20" s="81" t="n">
        <v>44879.0</v>
      </c>
    </row>
    <row r="21">
      <c r="A21" t="inlineStr">
        <is>
          <t>BMOU4752780</t>
        </is>
      </c>
      <c r="B21" s="81" t="n">
        <v>44912.0</v>
      </c>
      <c r="C21" s="81" t="n">
        <v>44914.0</v>
      </c>
    </row>
    <row r="22">
      <c r="A22" t="inlineStr">
        <is>
          <t>BMOU6064792</t>
        </is>
      </c>
      <c r="B22" s="81" t="n">
        <v>44889.0</v>
      </c>
      <c r="C22" s="81" t="n">
        <v>44889.0</v>
      </c>
    </row>
    <row r="23">
      <c r="A23" t="inlineStr">
        <is>
          <t>BMOU6620680</t>
        </is>
      </c>
      <c r="B23" s="81" t="n">
        <v>44889.0</v>
      </c>
      <c r="C23" s="81" t="n">
        <v>44889.0</v>
      </c>
    </row>
    <row r="24">
      <c r="A24" t="inlineStr">
        <is>
          <t>CAAU6050857</t>
        </is>
      </c>
      <c r="B24" s="81" t="n">
        <v>44912.0</v>
      </c>
      <c r="C24" s="81" t="n">
        <v>44914.0</v>
      </c>
    </row>
    <row r="25">
      <c r="A25" t="inlineStr">
        <is>
          <t>CAIU9125973</t>
        </is>
      </c>
      <c r="B25" s="81" t="n">
        <v>44889.0</v>
      </c>
      <c r="C25" s="81" t="n">
        <v>44889.0</v>
      </c>
    </row>
    <row r="26">
      <c r="A26" t="inlineStr">
        <is>
          <t>CLHU9053889</t>
        </is>
      </c>
      <c r="B26" s="81" t="n">
        <v>44879.0</v>
      </c>
      <c r="C26" s="81" t="n">
        <v>44879.0</v>
      </c>
    </row>
    <row r="27">
      <c r="A27" t="inlineStr">
        <is>
          <t>CMAU0489051</t>
        </is>
      </c>
      <c r="B27" s="81" t="n">
        <v>44889.0</v>
      </c>
      <c r="C27" s="81" t="n">
        <v>44889.0</v>
      </c>
    </row>
    <row r="28">
      <c r="A28" t="inlineStr">
        <is>
          <t>CMAU2063770</t>
        </is>
      </c>
      <c r="B28" s="81" t="n">
        <v>44878.0</v>
      </c>
      <c r="C28" s="81" t="n">
        <v>44879.0</v>
      </c>
    </row>
    <row r="29">
      <c r="A29" t="inlineStr">
        <is>
          <t>CMAU4327465</t>
        </is>
      </c>
      <c r="B29" s="81" t="n">
        <v>44905.0</v>
      </c>
      <c r="C29" s="81" t="n">
        <v>44907.0</v>
      </c>
    </row>
    <row r="30">
      <c r="A30" t="inlineStr">
        <is>
          <t>CMAU4368567</t>
        </is>
      </c>
      <c r="B30" s="81" t="n">
        <v>44878.0</v>
      </c>
      <c r="C30" s="81" t="n">
        <v>44879.0</v>
      </c>
    </row>
    <row r="31">
      <c r="A31" t="inlineStr">
        <is>
          <t>CMAU4370348</t>
        </is>
      </c>
      <c r="B31" s="81" t="n">
        <v>44889.0</v>
      </c>
      <c r="C31" s="81" t="n">
        <v>44889.0</v>
      </c>
    </row>
    <row r="32">
      <c r="A32" t="inlineStr">
        <is>
          <t>CMAU4518179</t>
        </is>
      </c>
      <c r="B32" s="81" t="n">
        <v>44905.0</v>
      </c>
      <c r="C32" s="81" t="n">
        <v>44907.0</v>
      </c>
    </row>
    <row r="33">
      <c r="A33" t="inlineStr">
        <is>
          <t>CMAU4556414</t>
        </is>
      </c>
      <c r="B33" s="81" t="n">
        <v>44905.0</v>
      </c>
      <c r="C33" s="81" t="n">
        <v>44907.0</v>
      </c>
    </row>
    <row r="34">
      <c r="A34" t="inlineStr">
        <is>
          <t>CMAU4648969</t>
        </is>
      </c>
      <c r="B34" s="81" t="n">
        <v>44889.0</v>
      </c>
      <c r="C34" s="81" t="n">
        <v>44889.0</v>
      </c>
    </row>
    <row r="35">
      <c r="A35" t="inlineStr">
        <is>
          <t>CMAU4692391</t>
        </is>
      </c>
      <c r="B35" s="81" t="n">
        <v>44905.0</v>
      </c>
      <c r="C35" s="81" t="n">
        <v>44907.0</v>
      </c>
    </row>
    <row r="36">
      <c r="A36" t="inlineStr">
        <is>
          <t>CMAU4855225</t>
        </is>
      </c>
      <c r="B36" s="81" t="n">
        <v>44878.0</v>
      </c>
      <c r="C36" s="81" t="n">
        <v>44879.0</v>
      </c>
    </row>
    <row r="37">
      <c r="A37" t="inlineStr">
        <is>
          <t>CMAU5081709</t>
        </is>
      </c>
      <c r="B37" s="81" t="n">
        <v>44914.0</v>
      </c>
      <c r="C37" s="81" t="n">
        <v>44914.0</v>
      </c>
    </row>
    <row r="38">
      <c r="A38" t="inlineStr">
        <is>
          <t>CMAU5212033</t>
        </is>
      </c>
      <c r="B38" s="81" t="n">
        <v>44913.0</v>
      </c>
      <c r="C38" s="81" t="n">
        <v>44914.0</v>
      </c>
    </row>
    <row r="39">
      <c r="A39" t="inlineStr">
        <is>
          <t>CMAU5361211</t>
        </is>
      </c>
      <c r="B39" s="81" t="n">
        <v>44889.0</v>
      </c>
      <c r="C39" s="81" t="n">
        <v>44889.0</v>
      </c>
    </row>
    <row r="40">
      <c r="A40" t="inlineStr">
        <is>
          <t>CMAU6261412</t>
        </is>
      </c>
      <c r="B40" s="81" t="n">
        <v>44914.0</v>
      </c>
      <c r="C40" s="81" t="n">
        <v>44914.0</v>
      </c>
    </row>
    <row r="41">
      <c r="A41" t="inlineStr">
        <is>
          <t>CMAU6282328</t>
        </is>
      </c>
      <c r="B41" s="81" t="n">
        <v>44913.0</v>
      </c>
      <c r="C41" s="81" t="n">
        <v>44914.0</v>
      </c>
    </row>
    <row r="42">
      <c r="A42" t="inlineStr">
        <is>
          <t>CMAU6311426</t>
        </is>
      </c>
      <c r="B42" s="81" t="n">
        <v>44889.0</v>
      </c>
      <c r="C42" s="81" t="n">
        <v>44889.0</v>
      </c>
    </row>
    <row r="43">
      <c r="A43" t="inlineStr">
        <is>
          <t>CMAU6373900</t>
        </is>
      </c>
      <c r="B43" s="81" t="n">
        <v>44907.0</v>
      </c>
      <c r="C43" s="81" t="n">
        <v>44907.0</v>
      </c>
    </row>
    <row r="44">
      <c r="A44" t="inlineStr">
        <is>
          <t>CMAU6459584</t>
        </is>
      </c>
      <c r="B44" s="81" t="n">
        <v>44914.0</v>
      </c>
      <c r="C44" s="81" t="n">
        <v>44914.0</v>
      </c>
    </row>
    <row r="45">
      <c r="A45" t="inlineStr">
        <is>
          <t>CMAU6750476</t>
        </is>
      </c>
      <c r="B45" s="81" t="n">
        <v>44878.0</v>
      </c>
      <c r="C45" s="81" t="n">
        <v>44879.0</v>
      </c>
    </row>
    <row r="46">
      <c r="A46" t="inlineStr">
        <is>
          <t>CMAU7058462</t>
        </is>
      </c>
      <c r="B46" s="81" t="n">
        <v>44905.0</v>
      </c>
      <c r="C46" s="81" t="n">
        <v>44907.0</v>
      </c>
    </row>
    <row r="47">
      <c r="A47" t="inlineStr">
        <is>
          <t>CMAU7286035</t>
        </is>
      </c>
      <c r="B47" s="81" t="n">
        <v>44889.0</v>
      </c>
      <c r="C47" s="81" t="n">
        <v>44889.0</v>
      </c>
    </row>
    <row r="48">
      <c r="A48" t="inlineStr">
        <is>
          <t>CMAU7896296</t>
        </is>
      </c>
      <c r="B48" s="81" t="n">
        <v>44907.0</v>
      </c>
      <c r="C48" s="81" t="n">
        <v>44907.0</v>
      </c>
    </row>
    <row r="49">
      <c r="A49" t="inlineStr">
        <is>
          <t>CMAU7912268</t>
        </is>
      </c>
      <c r="B49" s="81" t="n">
        <v>44878.0</v>
      </c>
      <c r="C49" s="81" t="n">
        <v>44879.0</v>
      </c>
    </row>
    <row r="50">
      <c r="A50" t="inlineStr">
        <is>
          <t>CMAU7968360</t>
        </is>
      </c>
      <c r="B50" s="81" t="n">
        <v>44913.0</v>
      </c>
      <c r="C50" s="81" t="n">
        <v>44914.0</v>
      </c>
    </row>
    <row r="51">
      <c r="A51" t="inlineStr">
        <is>
          <t>CMAU8061270</t>
        </is>
      </c>
      <c r="B51" s="81" t="n">
        <v>44878.0</v>
      </c>
      <c r="C51" s="81" t="n">
        <v>44879.0</v>
      </c>
    </row>
    <row r="52">
      <c r="A52" t="inlineStr">
        <is>
          <t>CMAU8061769</t>
        </is>
      </c>
      <c r="B52" s="81" t="n">
        <v>44889.0</v>
      </c>
      <c r="C52" s="81" t="n">
        <v>44889.0</v>
      </c>
    </row>
    <row r="53">
      <c r="A53" t="inlineStr">
        <is>
          <t>CMAU8091300</t>
        </is>
      </c>
      <c r="B53" s="81" t="n">
        <v>44878.0</v>
      </c>
      <c r="C53" s="81" t="n">
        <v>44879.0</v>
      </c>
    </row>
    <row r="54">
      <c r="A54" t="inlineStr">
        <is>
          <t>CMAU8212227</t>
        </is>
      </c>
      <c r="B54" s="81" t="n">
        <v>44889.0</v>
      </c>
      <c r="C54" s="81" t="n">
        <v>44889.0</v>
      </c>
    </row>
    <row r="55">
      <c r="A55" t="inlineStr">
        <is>
          <t>CMAU8297625</t>
        </is>
      </c>
      <c r="B55" s="81" t="n">
        <v>44905.0</v>
      </c>
      <c r="C55" s="81" t="n">
        <v>44907.0</v>
      </c>
    </row>
    <row r="56">
      <c r="A56" t="inlineStr">
        <is>
          <t>CMAU8324762</t>
        </is>
      </c>
      <c r="B56" s="81" t="n">
        <v>44878.0</v>
      </c>
      <c r="C56" s="81" t="n">
        <v>44879.0</v>
      </c>
    </row>
    <row r="57">
      <c r="A57" t="inlineStr">
        <is>
          <t>CMAU8333698</t>
        </is>
      </c>
      <c r="B57" s="81" t="n">
        <v>44905.0</v>
      </c>
      <c r="C57" s="81" t="n">
        <v>44907.0</v>
      </c>
    </row>
    <row r="58">
      <c r="A58" t="inlineStr">
        <is>
          <t>CMAU8335371</t>
        </is>
      </c>
      <c r="B58" s="81" t="n">
        <v>44907.0</v>
      </c>
      <c r="C58" s="81" t="n">
        <v>44907.0</v>
      </c>
    </row>
    <row r="59">
      <c r="A59" t="inlineStr">
        <is>
          <t>CMAU8659112</t>
        </is>
      </c>
      <c r="B59" s="81" t="n">
        <v>44889.0</v>
      </c>
      <c r="C59" s="81" t="n">
        <v>44889.0</v>
      </c>
    </row>
    <row r="60">
      <c r="A60" t="inlineStr">
        <is>
          <t>CMAU8677749</t>
        </is>
      </c>
      <c r="B60" s="81" t="n">
        <v>44914.0</v>
      </c>
      <c r="C60" s="81" t="n">
        <v>44914.0</v>
      </c>
    </row>
    <row r="61">
      <c r="A61" t="inlineStr">
        <is>
          <t>CMAU8744153</t>
        </is>
      </c>
      <c r="B61" s="81" t="n">
        <v>44912.0</v>
      </c>
      <c r="C61" s="81" t="n">
        <v>44914.0</v>
      </c>
    </row>
    <row r="62">
      <c r="A62" t="inlineStr">
        <is>
          <t>CMAU8831371</t>
        </is>
      </c>
      <c r="B62" s="81" t="n">
        <v>44912.0</v>
      </c>
      <c r="C62" s="81" t="n">
        <v>44914.0</v>
      </c>
    </row>
    <row r="63">
      <c r="A63" t="inlineStr">
        <is>
          <t>CMAU9155667</t>
        </is>
      </c>
      <c r="B63" s="81" t="n">
        <v>44913.0</v>
      </c>
      <c r="C63" s="81" t="n">
        <v>44914.0</v>
      </c>
    </row>
    <row r="64">
      <c r="A64" t="inlineStr">
        <is>
          <t>CMAU9180700</t>
        </is>
      </c>
      <c r="B64" s="81" t="n">
        <v>44878.0</v>
      </c>
      <c r="C64" s="81" t="n">
        <v>44879.0</v>
      </c>
    </row>
    <row r="65">
      <c r="A65" t="inlineStr">
        <is>
          <t>CMAU9386033</t>
        </is>
      </c>
      <c r="B65" s="81" t="n">
        <v>44905.0</v>
      </c>
      <c r="C65" s="81" t="n">
        <v>44907.0</v>
      </c>
    </row>
    <row r="66">
      <c r="A66" t="inlineStr">
        <is>
          <t>CMAU9608362</t>
        </is>
      </c>
      <c r="B66" s="81" t="n">
        <v>44913.0</v>
      </c>
      <c r="C66" s="81" t="n">
        <v>44914.0</v>
      </c>
    </row>
    <row r="67">
      <c r="A67" t="inlineStr">
        <is>
          <t>CRSU9336121</t>
        </is>
      </c>
      <c r="B67" s="81" t="n">
        <v>44878.0</v>
      </c>
      <c r="C67" s="81" t="n">
        <v>44879.0</v>
      </c>
    </row>
    <row r="68">
      <c r="A68" t="inlineStr">
        <is>
          <t>DFSU4294490</t>
        </is>
      </c>
      <c r="B68" s="81" t="n">
        <v>44912.0</v>
      </c>
      <c r="C68" s="81" t="n">
        <v>44914.0</v>
      </c>
    </row>
    <row r="69">
      <c r="A69" t="inlineStr">
        <is>
          <t>DRYU4067577</t>
        </is>
      </c>
      <c r="B69" s="81" t="n">
        <v>44913.0</v>
      </c>
      <c r="C69" s="81" t="n">
        <v>44914.0</v>
      </c>
    </row>
    <row r="70">
      <c r="A70" t="inlineStr">
        <is>
          <t>DRYU4179643</t>
        </is>
      </c>
      <c r="B70" s="81" t="n">
        <v>44889.0</v>
      </c>
      <c r="C70" s="81" t="n">
        <v>44889.0</v>
      </c>
    </row>
    <row r="71">
      <c r="A71" t="inlineStr">
        <is>
          <t>DRYU4215801</t>
        </is>
      </c>
      <c r="B71" s="81" t="n">
        <v>44905.0</v>
      </c>
      <c r="C71" s="81" t="n">
        <v>44907.0</v>
      </c>
    </row>
    <row r="72">
      <c r="A72" t="inlineStr">
        <is>
          <t>ECMU4660503</t>
        </is>
      </c>
      <c r="B72" s="81" t="n">
        <v>44889.0</v>
      </c>
      <c r="C72" s="81" t="n">
        <v>44889.0</v>
      </c>
    </row>
    <row r="73">
      <c r="A73" t="inlineStr">
        <is>
          <t>ECMU9603960</t>
        </is>
      </c>
      <c r="B73" s="81" t="n">
        <v>44914.0</v>
      </c>
      <c r="C73" s="81" t="n">
        <v>44914.0</v>
      </c>
    </row>
    <row r="74">
      <c r="A74" t="inlineStr">
        <is>
          <t>FANU1166121</t>
        </is>
      </c>
      <c r="B74" s="81" t="n">
        <v>44878.0</v>
      </c>
      <c r="C74" s="81" t="n">
        <v>44879.0</v>
      </c>
    </row>
    <row r="75">
      <c r="A75" t="inlineStr">
        <is>
          <t>FANU1488920</t>
        </is>
      </c>
      <c r="B75" s="81" t="n">
        <v>44890.0</v>
      </c>
      <c r="C75" s="81" t="n">
        <v>44890.0</v>
      </c>
    </row>
    <row r="76">
      <c r="A76" t="inlineStr">
        <is>
          <t>FANU1489021</t>
        </is>
      </c>
      <c r="B76" s="81" t="n">
        <v>44890.0</v>
      </c>
      <c r="C76" s="81" t="n">
        <v>44890.0</v>
      </c>
    </row>
    <row r="77">
      <c r="A77" t="inlineStr">
        <is>
          <t>FANU1795130</t>
        </is>
      </c>
      <c r="B77" s="81" t="n">
        <v>44890.0</v>
      </c>
      <c r="C77" s="81" t="n">
        <v>44890.0</v>
      </c>
    </row>
    <row r="78">
      <c r="A78" t="inlineStr">
        <is>
          <t>FCIU2518827</t>
        </is>
      </c>
      <c r="B78" s="81" t="n">
        <v>44878.0</v>
      </c>
      <c r="C78" s="81" t="n">
        <v>44879.0</v>
      </c>
    </row>
    <row r="79">
      <c r="A79" t="inlineStr">
        <is>
          <t>FCIU7615938</t>
        </is>
      </c>
      <c r="B79" s="81" t="n">
        <v>44877.0</v>
      </c>
      <c r="C79" s="81" t="n">
        <v>44879.0</v>
      </c>
    </row>
    <row r="80">
      <c r="A80" t="inlineStr">
        <is>
          <t>FCIU9091737</t>
        </is>
      </c>
      <c r="B80" s="81" t="n">
        <v>44913.0</v>
      </c>
      <c r="C80" s="81" t="n">
        <v>44914.0</v>
      </c>
    </row>
    <row r="81">
      <c r="A81" t="inlineStr">
        <is>
          <t>FCLU9417480</t>
        </is>
      </c>
      <c r="B81" s="81" t="n">
        <v>44905.0</v>
      </c>
      <c r="C81" s="81" t="n">
        <v>44907.0</v>
      </c>
    </row>
    <row r="82">
      <c r="A82" t="inlineStr">
        <is>
          <t>FFAU1604327</t>
        </is>
      </c>
      <c r="B82" s="81" t="n">
        <v>44912.0</v>
      </c>
      <c r="C82" s="81" t="n">
        <v>44914.0</v>
      </c>
    </row>
    <row r="83">
      <c r="A83" t="inlineStr">
        <is>
          <t>FFAU4345894</t>
        </is>
      </c>
      <c r="B83" s="81" t="n">
        <v>44878.0</v>
      </c>
      <c r="C83" s="81" t="n">
        <v>44879.0</v>
      </c>
    </row>
    <row r="84">
      <c r="A84" t="inlineStr">
        <is>
          <t>FSCU8798961</t>
        </is>
      </c>
      <c r="B84" s="81" t="n">
        <v>44905.0</v>
      </c>
      <c r="C84" s="81" t="n">
        <v>44907.0</v>
      </c>
    </row>
    <row r="85">
      <c r="A85" t="inlineStr">
        <is>
          <t>GCXU5313269</t>
        </is>
      </c>
      <c r="B85" s="81" t="n">
        <v>44889.0</v>
      </c>
      <c r="C85" s="81" t="n">
        <v>44889.0</v>
      </c>
    </row>
    <row r="86">
      <c r="A86" t="inlineStr">
        <is>
          <t>GCXU5872082</t>
        </is>
      </c>
      <c r="B86" s="81" t="n">
        <v>44913.0</v>
      </c>
      <c r="C86" s="81" t="n">
        <v>44914.0</v>
      </c>
    </row>
    <row r="87">
      <c r="A87" t="inlineStr">
        <is>
          <t>GESU6652206</t>
        </is>
      </c>
      <c r="B87" s="81" t="n">
        <v>44878.0</v>
      </c>
      <c r="C87" s="81" t="n">
        <v>44879.0</v>
      </c>
    </row>
    <row r="88">
      <c r="A88" t="inlineStr">
        <is>
          <t>GESU6903702</t>
        </is>
      </c>
      <c r="B88" s="81" t="n">
        <v>44914.0</v>
      </c>
      <c r="C88" s="81" t="n">
        <v>44915.0</v>
      </c>
    </row>
    <row r="89">
      <c r="A89" t="inlineStr">
        <is>
          <t>GLDU9946941</t>
        </is>
      </c>
      <c r="B89" s="81" t="n">
        <v>44889.0</v>
      </c>
      <c r="C89" s="81" t="n">
        <v>44889.0</v>
      </c>
    </row>
    <row r="90">
      <c r="A90" t="inlineStr">
        <is>
          <t>HAMU1282243</t>
        </is>
      </c>
      <c r="B90" s="81" t="n">
        <v>44890.0</v>
      </c>
      <c r="C90" s="81" t="n">
        <v>44890.0</v>
      </c>
    </row>
    <row r="91">
      <c r="A91" t="inlineStr">
        <is>
          <t>HAMU1312760</t>
        </is>
      </c>
      <c r="B91" s="81" t="n">
        <v>44889.0</v>
      </c>
      <c r="C91" s="81" t="n">
        <v>44889.0</v>
      </c>
    </row>
    <row r="92">
      <c r="A92" t="inlineStr">
        <is>
          <t>HAMU1329910</t>
        </is>
      </c>
      <c r="B92" s="81" t="n">
        <v>44889.0</v>
      </c>
      <c r="C92" s="81" t="n">
        <v>44889.0</v>
      </c>
    </row>
    <row r="93">
      <c r="A93" t="inlineStr">
        <is>
          <t>HLBU1134652</t>
        </is>
      </c>
      <c r="B93" s="81" t="n">
        <v>44877.0</v>
      </c>
      <c r="C93" s="81" t="n">
        <v>44879.0</v>
      </c>
    </row>
    <row r="94">
      <c r="A94" t="inlineStr">
        <is>
          <t>HLBU1245070</t>
        </is>
      </c>
      <c r="B94" s="81" t="n">
        <v>44890.0</v>
      </c>
      <c r="C94" s="81" t="n">
        <v>44890.0</v>
      </c>
    </row>
    <row r="95">
      <c r="A95" t="inlineStr">
        <is>
          <t>HLBU180883</t>
        </is>
      </c>
      <c r="B95" s="81" t="n">
        <v>44907.0</v>
      </c>
      <c r="C95" s="81" t="n">
        <v>44907.0</v>
      </c>
    </row>
    <row r="96">
      <c r="A96" t="inlineStr">
        <is>
          <t>HLBU2040711</t>
        </is>
      </c>
      <c r="B96" s="81" t="n">
        <v>44889.0</v>
      </c>
      <c r="C96" s="81" t="n">
        <v>44889.0</v>
      </c>
    </row>
    <row r="97">
      <c r="A97" t="inlineStr">
        <is>
          <t>HLBU2086100</t>
        </is>
      </c>
      <c r="B97" s="81" t="n">
        <v>44890.0</v>
      </c>
      <c r="C97" s="81" t="n">
        <v>44890.0</v>
      </c>
    </row>
    <row r="98">
      <c r="A98" t="inlineStr">
        <is>
          <t>HLBU2253830</t>
        </is>
      </c>
      <c r="B98" s="81" t="n">
        <v>44877.0</v>
      </c>
      <c r="C98" s="81" t="n">
        <v>44879.0</v>
      </c>
    </row>
    <row r="99">
      <c r="A99" t="inlineStr">
        <is>
          <t>HLBU2259443</t>
        </is>
      </c>
      <c r="B99" s="81" t="n">
        <v>44889.0</v>
      </c>
      <c r="C99" s="81" t="n">
        <v>44889.0</v>
      </c>
    </row>
    <row r="100">
      <c r="A100" t="inlineStr">
        <is>
          <t>HLBU2511452</t>
        </is>
      </c>
      <c r="B100" s="81" t="n">
        <v>44879.0</v>
      </c>
      <c r="C100" s="81" t="n">
        <v>44879.0</v>
      </c>
    </row>
    <row r="101">
      <c r="A101" t="inlineStr">
        <is>
          <t>HLBU2600210</t>
        </is>
      </c>
      <c r="B101" s="81" t="n">
        <v>44889.0</v>
      </c>
      <c r="C101" s="81" t="n">
        <v>44889.0</v>
      </c>
    </row>
    <row r="102">
      <c r="A102" t="inlineStr">
        <is>
          <t>HLBU2777205</t>
        </is>
      </c>
      <c r="B102" s="81" t="n">
        <v>44890.0</v>
      </c>
      <c r="C102" s="81" t="n">
        <v>44890.0</v>
      </c>
    </row>
    <row r="103">
      <c r="A103" t="inlineStr">
        <is>
          <t>HLBU2800877</t>
        </is>
      </c>
      <c r="B103" s="81" t="n">
        <v>44890.0</v>
      </c>
      <c r="C103" s="81" t="n">
        <v>44890.0</v>
      </c>
    </row>
    <row r="104">
      <c r="A104" t="inlineStr">
        <is>
          <t>HLBU3376526</t>
        </is>
      </c>
      <c r="B104" s="81" t="n">
        <v>44890.0</v>
      </c>
      <c r="C104" s="81" t="n">
        <v>44890.0</v>
      </c>
    </row>
    <row r="105">
      <c r="A105" t="inlineStr">
        <is>
          <t>HLBU3411720</t>
        </is>
      </c>
      <c r="B105" s="81" t="n">
        <v>44890.0</v>
      </c>
      <c r="C105" s="81" t="n">
        <v>44890.0</v>
      </c>
    </row>
    <row r="106">
      <c r="A106" t="inlineStr">
        <is>
          <t>HLBU3424012</t>
        </is>
      </c>
      <c r="B106" s="81" t="n">
        <v>44890.0</v>
      </c>
      <c r="C106" s="81" t="n">
        <v>44890.0</v>
      </c>
    </row>
    <row r="107">
      <c r="A107" t="inlineStr">
        <is>
          <t>HLXU5277690</t>
        </is>
      </c>
      <c r="B107" s="81" t="n">
        <v>44890.0</v>
      </c>
      <c r="C107" s="81" t="n">
        <v>44890.0</v>
      </c>
    </row>
    <row r="108">
      <c r="A108" t="inlineStr">
        <is>
          <t>HLXU5411562</t>
        </is>
      </c>
      <c r="B108" s="81" t="n">
        <v>44890.0</v>
      </c>
      <c r="C108" s="81" t="n">
        <v>44890.0</v>
      </c>
    </row>
    <row r="109">
      <c r="A109" t="inlineStr">
        <is>
          <t>HLXU8266581</t>
        </is>
      </c>
      <c r="B109" s="81" t="n">
        <v>44890.0</v>
      </c>
      <c r="C109" s="81" t="n">
        <v>44890.0</v>
      </c>
    </row>
    <row r="110">
      <c r="A110" t="inlineStr">
        <is>
          <t>HLXU8318134</t>
        </is>
      </c>
      <c r="B110" s="81" t="n">
        <v>44877.0</v>
      </c>
      <c r="C110" s="81" t="n">
        <v>44879.0</v>
      </c>
    </row>
    <row r="111">
      <c r="A111" t="inlineStr">
        <is>
          <t>HLXU8372259</t>
        </is>
      </c>
      <c r="B111" s="81" t="n">
        <v>44889.0</v>
      </c>
      <c r="C111" s="81" t="n">
        <v>44893.0</v>
      </c>
    </row>
    <row r="112">
      <c r="A112" t="inlineStr">
        <is>
          <t>HLXU8603105</t>
        </is>
      </c>
      <c r="B112" s="81" t="n">
        <v>44889.0</v>
      </c>
      <c r="C112" s="81" t="n">
        <v>44893.0</v>
      </c>
    </row>
    <row r="113">
      <c r="A113" t="inlineStr">
        <is>
          <t>HLXU8632314</t>
        </is>
      </c>
      <c r="B113" s="81" t="n">
        <v>44889.0</v>
      </c>
      <c r="C113" s="81" t="n">
        <v>44893.0</v>
      </c>
    </row>
    <row r="114">
      <c r="A114" t="inlineStr">
        <is>
          <t>MAGU5339286</t>
        </is>
      </c>
      <c r="B114" s="81" t="n">
        <v>44913.0</v>
      </c>
      <c r="C114" s="81" t="n">
        <v>44915.0</v>
      </c>
    </row>
    <row r="115">
      <c r="A115" t="inlineStr">
        <is>
          <t>MEDU6651553</t>
        </is>
      </c>
      <c r="B115" s="81" t="n">
        <v>44890.0</v>
      </c>
      <c r="C115" s="81" t="n">
        <v>44890.0</v>
      </c>
    </row>
    <row r="116">
      <c r="A116" t="inlineStr">
        <is>
          <t>OPDU4101119</t>
        </is>
      </c>
      <c r="B116" s="81" t="n">
        <v>44912.0</v>
      </c>
      <c r="C116" s="81" t="n">
        <v>44915.0</v>
      </c>
    </row>
    <row r="117">
      <c r="A117" t="inlineStr">
        <is>
          <t>SEGU4304510</t>
        </is>
      </c>
      <c r="B117" s="81" t="n">
        <v>44914.0</v>
      </c>
      <c r="C117" s="81" t="n">
        <v>44916.0</v>
      </c>
    </row>
    <row r="118">
      <c r="A118" t="inlineStr">
        <is>
          <t>SEGU4634260</t>
        </is>
      </c>
      <c r="B118" s="81" t="n">
        <v>44889.0</v>
      </c>
      <c r="C118" s="81" t="n">
        <v>44893.0</v>
      </c>
    </row>
    <row r="119">
      <c r="A119" t="inlineStr">
        <is>
          <t>SEGU4977871</t>
        </is>
      </c>
      <c r="B119" s="81" t="n">
        <v>44905.0</v>
      </c>
      <c r="C119" s="81" t="n">
        <v>44907.0</v>
      </c>
    </row>
    <row r="120">
      <c r="A120" t="inlineStr">
        <is>
          <t>SEGU5066118</t>
        </is>
      </c>
      <c r="B120" s="81" t="n">
        <v>44913.0</v>
      </c>
      <c r="C120" s="81" t="n">
        <v>44916.0</v>
      </c>
    </row>
    <row r="121">
      <c r="A121" t="inlineStr">
        <is>
          <t>SEGU5378878</t>
        </is>
      </c>
      <c r="B121" s="81" t="n">
        <v>44905.0</v>
      </c>
      <c r="C121" s="81" t="n">
        <v>44907.0</v>
      </c>
    </row>
    <row r="122">
      <c r="A122" t="inlineStr">
        <is>
          <t>SEGU6072922</t>
        </is>
      </c>
      <c r="B122" s="81" t="n">
        <v>44913.0</v>
      </c>
      <c r="C122" s="81" t="n">
        <v>44916.0</v>
      </c>
    </row>
    <row r="123">
      <c r="A123" t="inlineStr">
        <is>
          <t>SEKU5895730</t>
        </is>
      </c>
      <c r="B123" s="81" t="n">
        <v>44914.0</v>
      </c>
      <c r="C123" s="81" t="n">
        <v>44916.0</v>
      </c>
    </row>
    <row r="124">
      <c r="A124" t="inlineStr">
        <is>
          <t>SPWU3001985</t>
        </is>
      </c>
      <c r="B124" s="81" t="n">
        <v>44907.0</v>
      </c>
      <c r="C124" s="81" t="n">
        <v>44907.0</v>
      </c>
    </row>
    <row r="125">
      <c r="A125" t="inlineStr">
        <is>
          <t>TCKU2547512</t>
        </is>
      </c>
      <c r="B125" s="81" t="n">
        <v>44905.0</v>
      </c>
      <c r="C125" s="81" t="n">
        <v>44907.0</v>
      </c>
    </row>
    <row r="126">
      <c r="A126" t="inlineStr">
        <is>
          <t>TCKU6336499</t>
        </is>
      </c>
      <c r="B126" s="81" t="n">
        <v>44889.0</v>
      </c>
      <c r="C126" s="81" t="n">
        <v>44894.0</v>
      </c>
    </row>
    <row r="127">
      <c r="A127" t="inlineStr">
        <is>
          <t>TCKU7829484</t>
        </is>
      </c>
      <c r="B127" s="81" t="n">
        <v>44912.0</v>
      </c>
      <c r="C127" s="81" t="n">
        <v>44916.0</v>
      </c>
    </row>
    <row r="128">
      <c r="A128" t="inlineStr">
        <is>
          <t>TCLU4089680</t>
        </is>
      </c>
      <c r="B128" s="81" t="n">
        <v>44913.0</v>
      </c>
      <c r="C128" s="81" t="n">
        <v>44916.0</v>
      </c>
    </row>
    <row r="129">
      <c r="A129" t="inlineStr">
        <is>
          <t>TCLU4109317</t>
        </is>
      </c>
      <c r="B129" s="81" t="n">
        <v>44878.0</v>
      </c>
      <c r="C129" s="81" t="n">
        <v>44879.0</v>
      </c>
    </row>
    <row r="130">
      <c r="A130" t="inlineStr">
        <is>
          <t>TCLU4421069</t>
        </is>
      </c>
      <c r="B130" s="81" t="n">
        <v>44878.0</v>
      </c>
      <c r="C130" s="81" t="n">
        <v>44879.0</v>
      </c>
    </row>
    <row r="131">
      <c r="A131" t="inlineStr">
        <is>
          <t>TCLU5343248</t>
        </is>
      </c>
      <c r="B131" s="81" t="n">
        <v>44913.0</v>
      </c>
      <c r="C131" s="81" t="n">
        <v>44916.0</v>
      </c>
    </row>
    <row r="132">
      <c r="A132" t="inlineStr">
        <is>
          <t>TCLU5452038</t>
        </is>
      </c>
      <c r="B132" s="81" t="n">
        <v>44890.0</v>
      </c>
      <c r="C132" s="81" t="n">
        <v>44890.0</v>
      </c>
    </row>
    <row r="133">
      <c r="A133" t="inlineStr">
        <is>
          <t>TCLU5978948</t>
        </is>
      </c>
      <c r="B133" s="81" t="n">
        <v>44890.0</v>
      </c>
      <c r="C133" s="81" t="n">
        <v>44890.0</v>
      </c>
    </row>
    <row r="134">
      <c r="A134" t="inlineStr">
        <is>
          <t>TCLU8497490</t>
        </is>
      </c>
      <c r="B134" s="81" t="n">
        <v>44877.0</v>
      </c>
      <c r="C134" s="81" t="n">
        <v>44880.0</v>
      </c>
    </row>
    <row r="135">
      <c r="A135" t="inlineStr">
        <is>
          <t>TCLU8986839</t>
        </is>
      </c>
      <c r="B135" s="81" t="n">
        <v>44912.0</v>
      </c>
      <c r="C135" s="81" t="n">
        <v>44916.0</v>
      </c>
    </row>
    <row r="136">
      <c r="A136" t="inlineStr">
        <is>
          <t>TCLU9365522</t>
        </is>
      </c>
      <c r="B136" s="81" t="n">
        <v>44905.0</v>
      </c>
      <c r="C136" s="81" t="n">
        <v>44908.0</v>
      </c>
    </row>
    <row r="137">
      <c r="A137" t="inlineStr">
        <is>
          <t>TCLU9558590</t>
        </is>
      </c>
      <c r="B137" s="81" t="n">
        <v>44890.0</v>
      </c>
      <c r="C137" s="81" t="n">
        <v>44890.0</v>
      </c>
    </row>
    <row r="138">
      <c r="A138" t="inlineStr">
        <is>
          <t>TCNU1831386</t>
        </is>
      </c>
      <c r="B138" s="81" t="n">
        <v>44889.0</v>
      </c>
      <c r="C138" s="81" t="n">
        <v>44894.0</v>
      </c>
    </row>
    <row r="139">
      <c r="A139" t="inlineStr">
        <is>
          <t>TCNU3511355</t>
        </is>
      </c>
      <c r="B139" s="81" t="n">
        <v>44905.0</v>
      </c>
      <c r="C139" s="81" t="n">
        <v>44908.0</v>
      </c>
    </row>
    <row r="140">
      <c r="A140" t="inlineStr">
        <is>
          <t>TCNU4586111</t>
        </is>
      </c>
      <c r="B140" s="81" t="n">
        <v>44905.0</v>
      </c>
      <c r="C140" s="81" t="n">
        <v>44908.0</v>
      </c>
    </row>
    <row r="141">
      <c r="A141" t="inlineStr">
        <is>
          <t>TCNU4689655</t>
        </is>
      </c>
      <c r="B141" s="81" t="n">
        <v>44913.0</v>
      </c>
      <c r="C141" s="81" t="n">
        <v>44916.0</v>
      </c>
    </row>
    <row r="142">
      <c r="A142" t="inlineStr">
        <is>
          <t>TCNU5046904</t>
        </is>
      </c>
      <c r="B142" s="81" t="n">
        <v>44889.0</v>
      </c>
      <c r="C142" s="81" t="n">
        <v>44894.0</v>
      </c>
    </row>
    <row r="143">
      <c r="A143" t="inlineStr">
        <is>
          <t>TCNU5114315</t>
        </is>
      </c>
      <c r="B143" s="81" t="n">
        <v>44889.0</v>
      </c>
      <c r="C143" s="81" t="n">
        <v>44894.0</v>
      </c>
    </row>
    <row r="144">
      <c r="A144" t="inlineStr">
        <is>
          <t>TCNU5572745</t>
        </is>
      </c>
      <c r="B144" s="81" t="n">
        <v>44878.0</v>
      </c>
      <c r="C144" s="81" t="n">
        <v>44880.0</v>
      </c>
    </row>
    <row r="145">
      <c r="A145" t="inlineStr">
        <is>
          <t>TCNU8009735</t>
        </is>
      </c>
      <c r="B145" s="81" t="n">
        <v>44877.0</v>
      </c>
      <c r="C145" s="81" t="n">
        <v>44880.0</v>
      </c>
    </row>
    <row r="146">
      <c r="A146" t="inlineStr">
        <is>
          <t>TCNU8085993</t>
        </is>
      </c>
      <c r="B146" s="81" t="n">
        <v>44889.0</v>
      </c>
      <c r="C146" s="81" t="n">
        <v>44894.0</v>
      </c>
    </row>
    <row r="147">
      <c r="A147" t="inlineStr">
        <is>
          <t>TCNU8946432</t>
        </is>
      </c>
      <c r="B147" s="81" t="n">
        <v>44890.0</v>
      </c>
      <c r="C147" s="81" t="n">
        <v>44890.0</v>
      </c>
    </row>
    <row r="148">
      <c r="A148" t="inlineStr">
        <is>
          <t>TCNU8966892</t>
        </is>
      </c>
      <c r="B148" s="81" t="n">
        <v>44889.0</v>
      </c>
      <c r="C148" s="81" t="n">
        <v>44894.0</v>
      </c>
    </row>
    <row r="149">
      <c r="A149" t="inlineStr">
        <is>
          <t>TEMU4855653</t>
        </is>
      </c>
      <c r="B149" s="81" t="n">
        <v>44877.0</v>
      </c>
      <c r="C149" s="81" t="n">
        <v>44880.0</v>
      </c>
    </row>
    <row r="150">
      <c r="A150" t="inlineStr">
        <is>
          <t>TEMU6478219</t>
        </is>
      </c>
      <c r="B150" s="81" t="n">
        <v>44889.0</v>
      </c>
      <c r="C150" s="81" t="n">
        <v>44894.0</v>
      </c>
    </row>
    <row r="151">
      <c r="A151" t="inlineStr">
        <is>
          <t>TEMU6921142</t>
        </is>
      </c>
      <c r="B151" s="81" t="n">
        <v>44914.0</v>
      </c>
      <c r="C151" s="81" t="n">
        <v>44916.0</v>
      </c>
    </row>
    <row r="152">
      <c r="A152" t="inlineStr">
        <is>
          <t>TEMU7405114</t>
        </is>
      </c>
      <c r="B152" s="81" t="n">
        <v>44890.0</v>
      </c>
      <c r="C152" s="81" t="n">
        <v>44890.0</v>
      </c>
    </row>
    <row r="153">
      <c r="A153" t="inlineStr">
        <is>
          <t>TGBU5291563</t>
        </is>
      </c>
      <c r="B153" s="81" t="n">
        <v>44907.0</v>
      </c>
      <c r="C153" s="81" t="n">
        <v>44908.0</v>
      </c>
    </row>
    <row r="154">
      <c r="A154" t="inlineStr">
        <is>
          <t>TGHU5109033</t>
        </is>
      </c>
      <c r="B154" s="81" t="n">
        <v>44905.0</v>
      </c>
      <c r="C154" s="81" t="n">
        <v>44908.0</v>
      </c>
    </row>
    <row r="155">
      <c r="A155" t="inlineStr">
        <is>
          <t>TGHU6321598</t>
        </is>
      </c>
      <c r="B155" s="81" t="n">
        <v>44905.0</v>
      </c>
      <c r="C155" s="81" t="n">
        <v>44908.0</v>
      </c>
    </row>
    <row r="156">
      <c r="A156" t="inlineStr">
        <is>
          <t>TGHU6954852</t>
        </is>
      </c>
      <c r="B156" s="81" t="n">
        <v>44914.0</v>
      </c>
      <c r="C156" s="81" t="n">
        <v>44916.0</v>
      </c>
    </row>
    <row r="157">
      <c r="A157" t="inlineStr">
        <is>
          <t>TGHU9570640</t>
        </is>
      </c>
      <c r="B157" s="81" t="n">
        <v>44889.0</v>
      </c>
      <c r="C157" s="81" t="n">
        <v>44894.0</v>
      </c>
    </row>
    <row r="158">
      <c r="A158" t="inlineStr">
        <is>
          <t>TLLU4317690</t>
        </is>
      </c>
      <c r="B158" s="81" t="n">
        <v>44905.0</v>
      </c>
      <c r="C158" s="81" t="n">
        <v>44908.0</v>
      </c>
    </row>
    <row r="159">
      <c r="A159" t="inlineStr">
        <is>
          <t>TLLU4567494</t>
        </is>
      </c>
      <c r="B159" s="81" t="n">
        <v>44905.0</v>
      </c>
      <c r="C159" s="81" t="n">
        <v>44908.0</v>
      </c>
    </row>
    <row r="160">
      <c r="A160" t="inlineStr">
        <is>
          <t>TLLU4923358</t>
        </is>
      </c>
      <c r="B160" s="81" t="n">
        <v>44890.0</v>
      </c>
      <c r="C160" s="81" t="n">
        <v>44890.0</v>
      </c>
    </row>
    <row r="161">
      <c r="A161" t="inlineStr">
        <is>
          <t>TLLU5198066</t>
        </is>
      </c>
      <c r="B161" s="81" t="n">
        <v>44889.0</v>
      </c>
      <c r="C161" s="81" t="n">
        <v>44894.0</v>
      </c>
    </row>
    <row r="162">
      <c r="A162" t="inlineStr">
        <is>
          <t>TLLU5227591</t>
        </is>
      </c>
      <c r="B162" s="81" t="n">
        <v>44905.0</v>
      </c>
      <c r="C162" s="81" t="n">
        <v>44908.0</v>
      </c>
    </row>
    <row r="163">
      <c r="A163" t="inlineStr">
        <is>
          <t>TLLU7659969</t>
        </is>
      </c>
      <c r="B163" s="81" t="n">
        <v>44912.0</v>
      </c>
      <c r="C163" s="81" t="n">
        <v>44916.0</v>
      </c>
    </row>
    <row r="164">
      <c r="A164" t="inlineStr">
        <is>
          <t>TLLU7872613</t>
        </is>
      </c>
      <c r="B164" s="81" t="n">
        <v>44905.0</v>
      </c>
      <c r="C164" s="81" t="n">
        <v>44908.0</v>
      </c>
    </row>
    <row r="165">
      <c r="A165" t="inlineStr">
        <is>
          <t>TLLU8847868</t>
        </is>
      </c>
      <c r="B165" s="81" t="n">
        <v>44889.0</v>
      </c>
      <c r="C165" s="81" t="n">
        <v>44894.0</v>
      </c>
    </row>
    <row r="166">
      <c r="A166" t="inlineStr">
        <is>
          <t>TRHU4960040</t>
        </is>
      </c>
      <c r="B166" s="81" t="n">
        <v>44889.0</v>
      </c>
      <c r="C166" s="81" t="n">
        <v>44894.0</v>
      </c>
    </row>
    <row r="167">
      <c r="A167" t="inlineStr">
        <is>
          <t>TRHU5750964</t>
        </is>
      </c>
      <c r="B167" s="81" t="n">
        <v>44913.0</v>
      </c>
      <c r="C167" s="81" t="n">
        <v>44916.0</v>
      </c>
    </row>
    <row r="168">
      <c r="A168" t="inlineStr">
        <is>
          <t>TRHU7241462</t>
        </is>
      </c>
      <c r="B168" s="81" t="n">
        <v>44878.0</v>
      </c>
      <c r="C168" s="81" t="n">
        <v>44880.0</v>
      </c>
    </row>
    <row r="169">
      <c r="A169" t="inlineStr">
        <is>
          <t>TRHU8929526</t>
        </is>
      </c>
      <c r="B169" s="81" t="n">
        <v>44905.0</v>
      </c>
      <c r="C169" s="81" t="n">
        <v>44908.0</v>
      </c>
    </row>
    <row r="170">
      <c r="A170" t="inlineStr">
        <is>
          <t>TRLU4827416</t>
        </is>
      </c>
      <c r="B170" s="81" t="n">
        <v>44889.0</v>
      </c>
      <c r="C170" s="81" t="n">
        <v>44894.0</v>
      </c>
    </row>
    <row r="171">
      <c r="A171" t="inlineStr">
        <is>
          <t>TRLU9450109</t>
        </is>
      </c>
      <c r="B171" s="81" t="n">
        <v>44877.0</v>
      </c>
      <c r="C171" s="81" t="n">
        <v>44880.0</v>
      </c>
    </row>
    <row r="172">
      <c r="A172" t="inlineStr">
        <is>
          <t>TRLU9455029</t>
        </is>
      </c>
      <c r="B172" s="81" t="n">
        <v>44877.0</v>
      </c>
      <c r="C172" s="81" t="n">
        <v>44880.0</v>
      </c>
    </row>
    <row r="173">
      <c r="A173" t="inlineStr">
        <is>
          <t>TTNU4390815</t>
        </is>
      </c>
      <c r="B173" s="81" t="n">
        <v>44913.0</v>
      </c>
      <c r="C173" s="81" t="n">
        <v>44916.0</v>
      </c>
    </row>
    <row r="174">
      <c r="A174" t="inlineStr">
        <is>
          <t>TTNU5960614</t>
        </is>
      </c>
      <c r="B174" s="81" t="n">
        <v>44912.0</v>
      </c>
      <c r="C174" s="81" t="n">
        <v>44916.0</v>
      </c>
    </row>
    <row r="175">
      <c r="A175" t="inlineStr">
        <is>
          <t>UACU5261180</t>
        </is>
      </c>
      <c r="B175" s="81" t="n">
        <v>44890.0</v>
      </c>
      <c r="C175" s="81" t="n">
        <v>44890.0</v>
      </c>
    </row>
    <row r="176">
      <c r="A176" t="inlineStr">
        <is>
          <t>UACU5334034</t>
        </is>
      </c>
      <c r="B176" s="81" t="n">
        <v>44890.0</v>
      </c>
      <c r="C176" s="81" t="n">
        <v>44890.0</v>
      </c>
    </row>
    <row r="177">
      <c r="A177" t="inlineStr">
        <is>
          <t>UACU5358550</t>
        </is>
      </c>
      <c r="B177" s="81" t="n">
        <v>44890.0</v>
      </c>
      <c r="C177" s="81" t="n">
        <v>44890.0</v>
      </c>
    </row>
    <row r="178">
      <c r="A178" t="inlineStr">
        <is>
          <t>UACU5367716</t>
        </is>
      </c>
      <c r="B178" s="81" t="n">
        <v>44890.0</v>
      </c>
      <c r="C178" s="81" t="n">
        <v>44890.0</v>
      </c>
    </row>
    <row r="179">
      <c r="A179" t="inlineStr">
        <is>
          <t>UACU5368287</t>
        </is>
      </c>
      <c r="B179" s="81" t="n">
        <v>44877.0</v>
      </c>
      <c r="C179" s="81" t="n">
        <v>44880.0</v>
      </c>
    </row>
    <row r="180">
      <c r="A180" t="inlineStr">
        <is>
          <t>UACU5487060</t>
        </is>
      </c>
      <c r="B180" s="81" t="n">
        <v>44890.0</v>
      </c>
      <c r="C180" s="81" t="n">
        <v>44893.0</v>
      </c>
    </row>
    <row r="181">
      <c r="A181" t="inlineStr">
        <is>
          <t>UACU5949928</t>
        </is>
      </c>
      <c r="B181" s="81" t="n">
        <v>44877.0</v>
      </c>
      <c r="C181" s="81" t="n">
        <v>44880.0</v>
      </c>
    </row>
    <row r="182">
      <c r="A182" t="inlineStr">
        <is>
          <t>UACU8167748</t>
        </is>
      </c>
      <c r="B182" s="81" t="n">
        <v>44890.0</v>
      </c>
      <c r="C182" s="81" t="n">
        <v>44893.0</v>
      </c>
    </row>
    <row r="183">
      <c r="A183" t="inlineStr">
        <is>
          <t>UACU8255263</t>
        </is>
      </c>
      <c r="B183" s="81" t="n">
        <v>44877.0</v>
      </c>
      <c r="C183" s="81" t="n">
        <v>44880.0</v>
      </c>
    </row>
    <row r="184">
      <c r="A184" t="inlineStr">
        <is>
          <t>UACU8289197</t>
        </is>
      </c>
      <c r="B184" s="81" t="n">
        <v>44890.0</v>
      </c>
      <c r="C184" s="81" t="n">
        <v>44893.0</v>
      </c>
    </row>
    <row r="185">
      <c r="A185" t="inlineStr">
        <is>
          <t>UACU8370884</t>
        </is>
      </c>
      <c r="B185" s="81" t="n">
        <v>44877.0</v>
      </c>
      <c r="C185" s="81" t="n">
        <v>44880.0</v>
      </c>
    </row>
    <row r="186">
      <c r="A186" t="inlineStr">
        <is>
          <t>UETU4005785</t>
        </is>
      </c>
      <c r="B186" s="81" t="n">
        <v>44889.0</v>
      </c>
      <c r="C186" s="81" t="n">
        <v>44894.0</v>
      </c>
    </row>
    <row r="187">
      <c r="A187" t="inlineStr">
        <is>
          <t>XINU8235240</t>
        </is>
      </c>
      <c r="B187" s="81" t="n">
        <v>44890.0</v>
      </c>
      <c r="C187" s="81" t="n">
        <v>44893.0</v>
      </c>
    </row>
  </sheetData>
  <pageMargins bottom="0.75" footer="0.3" header="0.3" left="0.7" right="0.7" top="0.75"/>
  <pageSetup orientation="portrait"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7DB3-B54C-40AC-9FCA-DC1B25CF066E}">
  <sheetPr codeName="Sheet2"/>
  <dimension ref="A1:GO3354"/>
  <sheetViews>
    <sheetView tabSelected="1" topLeftCell="L1898" zoomScale="70" zoomScaleNormal="70" workbookViewId="0">
      <selection activeCell="M1921" sqref="M1921:O1921"/>
    </sheetView>
  </sheetViews>
  <sheetFormatPr defaultColWidth="9.109375" defaultRowHeight="13.2" outlineLevelRow="1" x14ac:dyDescent="0.25"/>
  <cols>
    <col min="1" max="1" customWidth="true" width="24.109375" collapsed="true"/>
    <col min="2" max="2" customWidth="true" width="13.44140625" collapsed="true"/>
    <col min="3" max="4" customWidth="true" width="11.109375" collapsed="true"/>
    <col min="5" max="5" customWidth="true" width="20.0" collapsed="true"/>
    <col min="6" max="6" customWidth="true" width="15.109375" collapsed="true"/>
    <col min="7" max="7" customWidth="true" style="1" width="12.109375" collapsed="true"/>
    <col min="8" max="8" customWidth="true" style="1" width="11.109375" collapsed="true"/>
    <col min="9" max="9" bestFit="true" customWidth="true" style="2" width="16.77734375" collapsed="true"/>
    <col min="10" max="10" customWidth="true" width="13.44140625" collapsed="true"/>
    <col min="11" max="11" customWidth="true" width="16.33203125" collapsed="true"/>
    <col min="12" max="12" customWidth="true" width="18.109375" collapsed="true"/>
    <col min="13" max="13" customWidth="true" width="11.109375" collapsed="true"/>
    <col min="14" max="14" customWidth="true" width="17.88671875" collapsed="true"/>
    <col min="15" max="15" customWidth="true" width="14.77734375" collapsed="true"/>
    <col min="16" max="16" customWidth="true" width="11.109375" collapsed="true"/>
    <col min="17" max="17" customWidth="true" width="15.109375" collapsed="true"/>
    <col min="18" max="18" customWidth="true" width="11.109375" collapsed="true"/>
    <col min="19" max="19" customWidth="true" width="15.6640625" collapsed="true"/>
    <col min="20" max="20" customWidth="true" width="11.44140625" collapsed="true"/>
    <col min="21" max="21" customWidth="true" width="21.5546875" collapsed="true"/>
    <col min="22" max="22" customWidth="true" width="16.77734375" collapsed="true"/>
    <col min="23" max="23" customWidth="true" width="14.33203125" collapsed="true"/>
    <col min="24" max="24" customWidth="true" width="12.21875" collapsed="true"/>
    <col min="25" max="25" customWidth="true" style="5" width="14.77734375" collapsed="true"/>
    <col min="26" max="26" customWidth="true" width="11.109375" collapsed="true"/>
    <col min="27" max="27" bestFit="true" customWidth="true" width="26.0" collapsed="true"/>
    <col min="28" max="28" bestFit="true" customWidth="true" width="10.88671875" collapsed="true"/>
    <col min="29" max="29" customWidth="true" width="31.0" collapsed="true"/>
    <col min="30" max="30" customWidth="true" width="13.21875" collapsed="true"/>
    <col min="31" max="127" customWidth="true" width="11.109375" collapsed="true"/>
    <col min="128" max="134" bestFit="true" customWidth="true" width="10.88671875" collapsed="true"/>
    <col min="135" max="135" bestFit="true" customWidth="true" width="10.88671875" collapsed="true"/>
    <col min="136" max="141" bestFit="true" customWidth="true" width="13.88671875" collapsed="true"/>
    <col min="142" max="142" bestFit="true" customWidth="true" width="10.88671875" collapsed="true"/>
    <col min="143" max="148" bestFit="true" customWidth="true" width="13.88671875" collapsed="true"/>
    <col min="149" max="149" bestFit="true" customWidth="true" width="10.88671875" collapsed="true"/>
    <col min="150" max="155" bestFit="true" customWidth="true" width="13.88671875" collapsed="true"/>
    <col min="156" max="156" bestFit="true" customWidth="true" width="10.88671875" collapsed="true"/>
    <col min="157" max="162" bestFit="true" customWidth="true" width="13.88671875" collapsed="true"/>
    <col min="163" max="163" bestFit="true" customWidth="true" width="10.88671875" collapsed="true"/>
    <col min="164" max="169" bestFit="true" customWidth="true" width="13.88671875" collapsed="true"/>
    <col min="170" max="170" bestFit="true" customWidth="true" width="10.88671875" collapsed="true"/>
    <col min="171" max="176" bestFit="true" customWidth="true" width="13.88671875" collapsed="true"/>
    <col min="177" max="177" bestFit="true" customWidth="true" width="10.88671875" collapsed="true"/>
    <col min="178" max="183" bestFit="true" customWidth="true" width="13.88671875" collapsed="true"/>
    <col min="184" max="184" bestFit="true" customWidth="true" width="10.88671875" collapsed="true"/>
    <col min="185" max="190" bestFit="true" customWidth="true" width="13.88671875" collapsed="true"/>
    <col min="191" max="191" bestFit="true" customWidth="true" width="10.88671875" collapsed="true"/>
    <col min="192" max="197" bestFit="true" customWidth="true" width="13.88671875" collapsed="true"/>
  </cols>
  <sheetData>
    <row r="1" spans="1:197" x14ac:dyDescent="0.25">
      <c r="A1" s="8" t="s">
        <v>18</v>
      </c>
      <c r="G1"/>
      <c r="H1"/>
      <c r="I1"/>
      <c r="Y1"/>
    </row>
    <row r="2" spans="1:197" outlineLevel="1" x14ac:dyDescent="0.25">
      <c r="B2" s="12" t="str">
        <f t="shared" ref="B2:W2" si="0">IF(B10&gt;0,"Oui","Non")</f>
        <v>Non</v>
      </c>
      <c r="C2" s="44" t="str">
        <f t="shared" si="0"/>
        <v>Non</v>
      </c>
      <c r="D2" s="44" t="str">
        <f t="shared" si="0"/>
        <v>Non</v>
      </c>
      <c r="E2" s="44" t="str">
        <f t="shared" si="0"/>
        <v>Non</v>
      </c>
      <c r="F2" s="44" t="str">
        <f t="shared" si="0"/>
        <v>Non</v>
      </c>
      <c r="G2" s="44" t="str">
        <f t="shared" si="0"/>
        <v>Non</v>
      </c>
      <c r="H2" s="9" t="str">
        <f t="shared" si="0"/>
        <v>Non</v>
      </c>
      <c r="I2" s="12" t="str">
        <f t="shared" si="0"/>
        <v>Non</v>
      </c>
      <c r="J2" s="44" t="str">
        <f t="shared" si="0"/>
        <v>Non</v>
      </c>
      <c r="K2" s="44" t="str">
        <f t="shared" si="0"/>
        <v>Non</v>
      </c>
      <c r="L2" s="44" t="str">
        <f t="shared" si="0"/>
        <v>Non</v>
      </c>
      <c r="M2" s="44" t="str">
        <f t="shared" si="0"/>
        <v>Non</v>
      </c>
      <c r="N2" s="44" t="str">
        <f t="shared" si="0"/>
        <v>Non</v>
      </c>
      <c r="O2" s="9" t="str">
        <f t="shared" si="0"/>
        <v>Non</v>
      </c>
      <c r="P2" s="12" t="str">
        <f t="shared" si="0"/>
        <v>Non</v>
      </c>
      <c r="Q2" s="44" t="str">
        <f t="shared" si="0"/>
        <v>Non</v>
      </c>
      <c r="R2" s="44" t="str">
        <f t="shared" si="0"/>
        <v>Non</v>
      </c>
      <c r="S2" s="44" t="str">
        <f t="shared" si="0"/>
        <v>Non</v>
      </c>
      <c r="T2" s="44" t="str">
        <f t="shared" si="0"/>
        <v>Non</v>
      </c>
      <c r="U2" s="44" t="str">
        <f t="shared" si="0"/>
        <v>Non</v>
      </c>
      <c r="V2" s="9" t="str">
        <f t="shared" si="0"/>
        <v>Non</v>
      </c>
      <c r="W2" s="12" t="str">
        <f t="shared" si="0"/>
        <v>Non</v>
      </c>
      <c r="X2" s="44" t="str">
        <f t="shared" ref="X2:AC2" si="1">IF(X10&gt;0,"Oui","Non")</f>
        <v>Non</v>
      </c>
      <c r="Y2" s="44" t="str">
        <f t="shared" si="1"/>
        <v>Non</v>
      </c>
      <c r="Z2" s="44" t="str">
        <f>IF(Z10&gt;0,"Oui","Non")</f>
        <v>Non</v>
      </c>
      <c r="AA2" s="44" t="str">
        <f t="shared" si="1"/>
        <v>Non</v>
      </c>
      <c r="AB2" s="44" t="str">
        <f t="shared" si="1"/>
        <v>Non</v>
      </c>
      <c r="AC2" s="9" t="str">
        <f t="shared" si="1"/>
        <v>Non</v>
      </c>
      <c r="AD2" s="12" t="str">
        <f>IF(AD10&gt;0,"Oui","Non")</f>
        <v>Non</v>
      </c>
      <c r="AE2" s="44" t="str">
        <f t="shared" ref="AE2:AJ2" si="2">IF(AE10&gt;0,"Oui","Non")</f>
        <v>Non</v>
      </c>
      <c r="AF2" s="44" t="str">
        <f t="shared" si="2"/>
        <v>Non</v>
      </c>
      <c r="AG2" s="44" t="str">
        <f t="shared" si="2"/>
        <v>Non</v>
      </c>
      <c r="AH2" s="44" t="str">
        <f t="shared" si="2"/>
        <v>Non</v>
      </c>
      <c r="AI2" s="44" t="str">
        <f t="shared" si="2"/>
        <v>Non</v>
      </c>
      <c r="AJ2" s="9" t="str">
        <f t="shared" si="2"/>
        <v>Non</v>
      </c>
      <c r="AK2" s="12" t="str">
        <f>IF(AK10&gt;0,"Oui","Non")</f>
        <v>Non</v>
      </c>
      <c r="AL2" s="44" t="str">
        <f t="shared" ref="AL2:AQ2" si="3">IF(AL10&gt;0,"Oui","Non")</f>
        <v>Non</v>
      </c>
      <c r="AM2" s="44" t="str">
        <f t="shared" si="3"/>
        <v>Non</v>
      </c>
      <c r="AN2" s="44" t="str">
        <f t="shared" si="3"/>
        <v>Non</v>
      </c>
      <c r="AO2" s="44" t="str">
        <f t="shared" si="3"/>
        <v>Non</v>
      </c>
      <c r="AP2" s="44" t="str">
        <f t="shared" si="3"/>
        <v>Non</v>
      </c>
      <c r="AQ2" s="9" t="str">
        <f t="shared" si="3"/>
        <v>Non</v>
      </c>
      <c r="AR2" s="12" t="str">
        <f>IF(AR10&gt;0,"Oui","Non")</f>
        <v>Non</v>
      </c>
      <c r="AS2" s="44" t="str">
        <f t="shared" ref="AS2:AX2" si="4">IF(AS10&gt;0,"Oui","Non")</f>
        <v>Non</v>
      </c>
      <c r="AT2" s="44" t="str">
        <f t="shared" si="4"/>
        <v>Non</v>
      </c>
      <c r="AU2" s="44" t="str">
        <f t="shared" si="4"/>
        <v>Non</v>
      </c>
      <c r="AV2" s="44" t="str">
        <f t="shared" si="4"/>
        <v>Non</v>
      </c>
      <c r="AW2" s="44" t="str">
        <f t="shared" si="4"/>
        <v>Non</v>
      </c>
      <c r="AX2" s="9" t="str">
        <f t="shared" si="4"/>
        <v>Non</v>
      </c>
      <c r="AY2" s="12" t="str">
        <f>IF(AY10&gt;0,"Oui","Non")</f>
        <v>Non</v>
      </c>
      <c r="AZ2" s="44" t="str">
        <f t="shared" ref="AZ2:BE2" si="5">IF(AZ10&gt;0,"Oui","Non")</f>
        <v>Non</v>
      </c>
      <c r="BA2" s="44" t="str">
        <f t="shared" si="5"/>
        <v>Non</v>
      </c>
      <c r="BB2" s="44" t="str">
        <f t="shared" si="5"/>
        <v>Non</v>
      </c>
      <c r="BC2" s="44" t="str">
        <f t="shared" si="5"/>
        <v>Non</v>
      </c>
      <c r="BD2" s="44" t="str">
        <f t="shared" si="5"/>
        <v>Non</v>
      </c>
      <c r="BE2" s="9" t="str">
        <f t="shared" si="5"/>
        <v>Non</v>
      </c>
      <c r="BF2" s="12" t="str">
        <f>IF(BF10&gt;0,"Oui","Non")</f>
        <v>Non</v>
      </c>
      <c r="BG2" s="44" t="str">
        <f t="shared" ref="BG2:BL2" si="6">IF(BG10&gt;0,"Oui","Non")</f>
        <v>Non</v>
      </c>
      <c r="BH2" s="44" t="str">
        <f t="shared" si="6"/>
        <v>Non</v>
      </c>
      <c r="BI2" s="44" t="str">
        <f t="shared" si="6"/>
        <v>Non</v>
      </c>
      <c r="BJ2" s="44" t="str">
        <f t="shared" si="6"/>
        <v>Non</v>
      </c>
      <c r="BK2" s="44" t="str">
        <f t="shared" si="6"/>
        <v>Non</v>
      </c>
      <c r="BL2" s="9" t="str">
        <f t="shared" si="6"/>
        <v>Non</v>
      </c>
      <c r="BM2" s="12" t="str">
        <f>IF(BM10&gt;0,"Oui","Non")</f>
        <v>Non</v>
      </c>
      <c r="BN2" s="44" t="str">
        <f t="shared" ref="BN2:BS2" si="7">IF(BN10&gt;0,"Oui","Non")</f>
        <v>Oui</v>
      </c>
      <c r="BO2" s="44" t="str">
        <f t="shared" si="7"/>
        <v>Oui</v>
      </c>
      <c r="BP2" s="44" t="str">
        <f t="shared" si="7"/>
        <v>Oui</v>
      </c>
      <c r="BQ2" s="44" t="str">
        <f t="shared" si="7"/>
        <v>Oui</v>
      </c>
      <c r="BR2" s="44" t="str">
        <f t="shared" si="7"/>
        <v>Non</v>
      </c>
      <c r="BS2" s="9" t="str">
        <f t="shared" si="7"/>
        <v>Non</v>
      </c>
      <c r="BT2" s="12" t="str">
        <f>IF(BT10&gt;0,"Oui","Non")</f>
        <v>Oui</v>
      </c>
      <c r="BU2" s="44" t="str">
        <f t="shared" ref="BU2:BZ2" si="8">IF(BU10&gt;0,"Oui","Non")</f>
        <v>Oui</v>
      </c>
      <c r="BV2" s="44" t="str">
        <f t="shared" si="8"/>
        <v>Oui</v>
      </c>
      <c r="BW2" s="44" t="str">
        <f t="shared" si="8"/>
        <v>Oui</v>
      </c>
      <c r="BX2" s="44" t="str">
        <f t="shared" si="8"/>
        <v>Oui</v>
      </c>
      <c r="BY2" s="44" t="str">
        <f t="shared" si="8"/>
        <v>Non</v>
      </c>
      <c r="BZ2" s="9" t="str">
        <f t="shared" si="8"/>
        <v>Non</v>
      </c>
      <c r="CA2" s="12" t="str">
        <f>IF(CA10&gt;0,"Oui","Non")</f>
        <v>Oui</v>
      </c>
      <c r="CB2" s="44" t="str">
        <f t="shared" ref="CB2:CG2" si="9">IF(CB10&gt;0,"Oui","Non")</f>
        <v>Oui</v>
      </c>
      <c r="CC2" s="44" t="str">
        <f t="shared" si="9"/>
        <v>Oui</v>
      </c>
      <c r="CD2" s="44" t="str">
        <f t="shared" si="9"/>
        <v>Oui</v>
      </c>
      <c r="CE2" s="44" t="str">
        <f t="shared" si="9"/>
        <v>Oui</v>
      </c>
      <c r="CF2" s="44" t="str">
        <f t="shared" si="9"/>
        <v>Non</v>
      </c>
      <c r="CG2" s="9" t="str">
        <f t="shared" si="9"/>
        <v>Non</v>
      </c>
      <c r="CH2" s="12" t="str">
        <f>IF(CH10&gt;0,"Oui","Non")</f>
        <v>Oui</v>
      </c>
      <c r="CI2" s="44" t="str">
        <f t="shared" ref="CI2:CN2" si="10">IF(CI10&gt;0,"Oui","Non")</f>
        <v>Oui</v>
      </c>
      <c r="CJ2" s="44" t="str">
        <f t="shared" si="10"/>
        <v>Oui</v>
      </c>
      <c r="CK2" s="44" t="str">
        <f t="shared" si="10"/>
        <v>Oui</v>
      </c>
      <c r="CL2" s="44" t="str">
        <f t="shared" si="10"/>
        <v>Oui</v>
      </c>
      <c r="CM2" s="44" t="str">
        <f t="shared" si="10"/>
        <v>Non</v>
      </c>
      <c r="CN2" s="9" t="str">
        <f t="shared" si="10"/>
        <v>Non</v>
      </c>
      <c r="CO2" s="12" t="str">
        <f>IF(CO10&gt;0,"Oui","Non")</f>
        <v>Oui</v>
      </c>
      <c r="CP2" s="44" t="str">
        <f t="shared" ref="CP2:CU2" si="11">IF(CP10&gt;0,"Oui","Non")</f>
        <v>Oui</v>
      </c>
      <c r="CQ2" s="44" t="str">
        <f t="shared" si="11"/>
        <v>Oui</v>
      </c>
      <c r="CR2" s="44" t="str">
        <f t="shared" si="11"/>
        <v>Oui</v>
      </c>
      <c r="CS2" s="44" t="str">
        <f t="shared" si="11"/>
        <v>Oui</v>
      </c>
      <c r="CT2" s="44" t="str">
        <f t="shared" si="11"/>
        <v>Non</v>
      </c>
      <c r="CU2" s="9" t="str">
        <f t="shared" si="11"/>
        <v>Non</v>
      </c>
      <c r="CV2" s="12" t="str">
        <f>IF(CV10&gt;0,"Oui","Non")</f>
        <v>Oui</v>
      </c>
      <c r="CW2" s="44" t="str">
        <f t="shared" ref="CW2:DB2" si="12">IF(CW10&gt;0,"Oui","Non")</f>
        <v>Oui</v>
      </c>
      <c r="CX2" s="44" t="str">
        <f t="shared" si="12"/>
        <v>Oui</v>
      </c>
      <c r="CY2" s="44" t="str">
        <f t="shared" si="12"/>
        <v>Oui</v>
      </c>
      <c r="CZ2" s="44" t="str">
        <f t="shared" si="12"/>
        <v>Oui</v>
      </c>
      <c r="DA2" s="44" t="str">
        <f t="shared" si="12"/>
        <v>Non</v>
      </c>
      <c r="DB2" s="9" t="str">
        <f t="shared" si="12"/>
        <v>Non</v>
      </c>
      <c r="DC2" s="12" t="str">
        <f>IF(DC10&gt;0,"Oui","Non")</f>
        <v>Oui</v>
      </c>
      <c r="DD2" s="44" t="str">
        <f t="shared" ref="DD2:DI2" si="13">IF(DD10&gt;0,"Oui","Non")</f>
        <v>Oui</v>
      </c>
      <c r="DE2" s="44" t="str">
        <f t="shared" si="13"/>
        <v>Oui</v>
      </c>
      <c r="DF2" s="44" t="str">
        <f t="shared" si="13"/>
        <v>Oui</v>
      </c>
      <c r="DG2" s="44" t="str">
        <f t="shared" si="13"/>
        <v>Oui</v>
      </c>
      <c r="DH2" s="44" t="str">
        <f t="shared" si="13"/>
        <v>Non</v>
      </c>
      <c r="DI2" s="9" t="str">
        <f t="shared" si="13"/>
        <v>Non</v>
      </c>
      <c r="DJ2" s="12" t="str">
        <f>IF(DJ10&gt;0,"Oui","Non")</f>
        <v>Oui</v>
      </c>
      <c r="DK2" s="44" t="str">
        <f t="shared" ref="DK2:DP2" si="14">IF(DK10&gt;0,"Oui","Non")</f>
        <v>Oui</v>
      </c>
      <c r="DL2" s="44" t="str">
        <f t="shared" si="14"/>
        <v>Oui</v>
      </c>
      <c r="DM2" s="44" t="str">
        <f t="shared" si="14"/>
        <v>Oui</v>
      </c>
      <c r="DN2" s="44" t="str">
        <f t="shared" si="14"/>
        <v>Oui</v>
      </c>
      <c r="DO2" s="44" t="str">
        <f t="shared" si="14"/>
        <v>Non</v>
      </c>
      <c r="DP2" s="9" t="str">
        <f t="shared" si="14"/>
        <v>Non</v>
      </c>
      <c r="DQ2" s="12" t="str">
        <f>IF(DQ10&gt;0,"Oui","Non")</f>
        <v>Oui</v>
      </c>
      <c r="DR2" s="44" t="str">
        <f t="shared" ref="DR2:DW2" si="15">IF(DR10&gt;0,"Oui","Non")</f>
        <v>Oui</v>
      </c>
      <c r="DS2" s="44" t="str">
        <f t="shared" si="15"/>
        <v>Oui</v>
      </c>
      <c r="DT2" s="44" t="str">
        <f t="shared" si="15"/>
        <v>Oui</v>
      </c>
      <c r="DU2" s="44" t="str">
        <f t="shared" si="15"/>
        <v>Oui</v>
      </c>
      <c r="DV2" s="44" t="str">
        <f t="shared" si="15"/>
        <v>Non</v>
      </c>
      <c r="DW2" s="9" t="str">
        <f t="shared" si="15"/>
        <v>Non</v>
      </c>
      <c r="DX2" s="12" t="str">
        <f>IF(DX10&gt;0,"Oui","Non")</f>
        <v>Oui</v>
      </c>
      <c r="DY2" s="67" t="str">
        <f t="shared" ref="DY2:EE2" si="16">IF(DY10&gt;0,"Oui","Non")</f>
        <v>Oui</v>
      </c>
      <c r="DZ2" s="67" t="str">
        <f t="shared" si="16"/>
        <v>Oui</v>
      </c>
      <c r="EA2" s="67" t="str">
        <f t="shared" si="16"/>
        <v>Oui</v>
      </c>
      <c r="EB2" s="67" t="str">
        <f t="shared" si="16"/>
        <v>Oui</v>
      </c>
      <c r="EC2" s="67" t="str">
        <f t="shared" si="16"/>
        <v>Non</v>
      </c>
      <c r="ED2" s="9" t="str">
        <f t="shared" si="16"/>
        <v>Non</v>
      </c>
      <c r="EE2" s="12" t="str">
        <f t="shared" si="16"/>
        <v>Oui</v>
      </c>
      <c r="EF2" s="73" t="str">
        <f t="shared" ref="EF2:GO2" si="17">IF(EF10&gt;0,"Oui","Non")</f>
        <v>Oui</v>
      </c>
      <c r="EG2" s="73" t="str">
        <f t="shared" si="17"/>
        <v>Oui</v>
      </c>
      <c r="EH2" s="73" t="str">
        <f t="shared" si="17"/>
        <v>Oui</v>
      </c>
      <c r="EI2" s="73" t="str">
        <f t="shared" si="17"/>
        <v>Oui</v>
      </c>
      <c r="EJ2" s="73" t="str">
        <f t="shared" si="17"/>
        <v>Non</v>
      </c>
      <c r="EK2" s="9" t="str">
        <f t="shared" si="17"/>
        <v>Non</v>
      </c>
      <c r="EL2" s="12" t="str">
        <f t="shared" si="17"/>
        <v>Oui</v>
      </c>
      <c r="EM2" s="73" t="str">
        <f t="shared" si="17"/>
        <v>Oui</v>
      </c>
      <c r="EN2" s="73" t="str">
        <f t="shared" si="17"/>
        <v>Oui</v>
      </c>
      <c r="EO2" s="73" t="str">
        <f t="shared" si="17"/>
        <v>Oui</v>
      </c>
      <c r="EP2" s="73" t="str">
        <f t="shared" si="17"/>
        <v>Oui</v>
      </c>
      <c r="EQ2" s="73" t="str">
        <f t="shared" si="17"/>
        <v>Non</v>
      </c>
      <c r="ER2" s="9" t="str">
        <f t="shared" si="17"/>
        <v>Non</v>
      </c>
      <c r="ES2" s="12" t="str">
        <f t="shared" si="17"/>
        <v>Oui</v>
      </c>
      <c r="ET2" s="73" t="str">
        <f t="shared" si="17"/>
        <v>Oui</v>
      </c>
      <c r="EU2" s="73" t="str">
        <f t="shared" si="17"/>
        <v>Oui</v>
      </c>
      <c r="EV2" s="73" t="str">
        <f t="shared" si="17"/>
        <v>Oui</v>
      </c>
      <c r="EW2" s="73" t="str">
        <f t="shared" si="17"/>
        <v>Oui</v>
      </c>
      <c r="EX2" s="73" t="str">
        <f t="shared" si="17"/>
        <v>Non</v>
      </c>
      <c r="EY2" s="9" t="str">
        <f t="shared" si="17"/>
        <v>Non</v>
      </c>
      <c r="EZ2" s="12" t="str">
        <f t="shared" si="17"/>
        <v>Oui</v>
      </c>
      <c r="FA2" s="73" t="str">
        <f t="shared" si="17"/>
        <v>Oui</v>
      </c>
      <c r="FB2" s="73" t="str">
        <f t="shared" si="17"/>
        <v>Oui</v>
      </c>
      <c r="FC2" s="73" t="str">
        <f t="shared" si="17"/>
        <v>Oui</v>
      </c>
      <c r="FD2" s="73" t="str">
        <f t="shared" si="17"/>
        <v>Oui</v>
      </c>
      <c r="FE2" s="73" t="str">
        <f t="shared" si="17"/>
        <v>Non</v>
      </c>
      <c r="FF2" s="9" t="str">
        <f t="shared" si="17"/>
        <v>Non</v>
      </c>
      <c r="FG2" s="12" t="str">
        <f t="shared" si="17"/>
        <v>Oui</v>
      </c>
      <c r="FH2" s="73" t="str">
        <f t="shared" si="17"/>
        <v>Oui</v>
      </c>
      <c r="FI2" s="73" t="str">
        <f t="shared" si="17"/>
        <v>Oui</v>
      </c>
      <c r="FJ2" s="73" t="str">
        <f t="shared" si="17"/>
        <v>Oui</v>
      </c>
      <c r="FK2" s="73" t="str">
        <f t="shared" si="17"/>
        <v>Oui</v>
      </c>
      <c r="FL2" s="73" t="str">
        <f t="shared" si="17"/>
        <v>Non</v>
      </c>
      <c r="FM2" s="9" t="str">
        <f t="shared" si="17"/>
        <v>Non</v>
      </c>
      <c r="FN2" s="12" t="str">
        <f t="shared" si="17"/>
        <v>Oui</v>
      </c>
      <c r="FO2" s="73" t="str">
        <f t="shared" si="17"/>
        <v>Oui</v>
      </c>
      <c r="FP2" s="73" t="str">
        <f t="shared" si="17"/>
        <v>Oui</v>
      </c>
      <c r="FQ2" s="73" t="str">
        <f t="shared" si="17"/>
        <v>Oui</v>
      </c>
      <c r="FR2" s="73" t="str">
        <f t="shared" si="17"/>
        <v>Oui</v>
      </c>
      <c r="FS2" s="73" t="str">
        <f t="shared" si="17"/>
        <v>Non</v>
      </c>
      <c r="FT2" s="9" t="str">
        <f t="shared" si="17"/>
        <v>Non</v>
      </c>
      <c r="FU2" s="12" t="str">
        <f t="shared" si="17"/>
        <v>Oui</v>
      </c>
      <c r="FV2" s="73" t="str">
        <f t="shared" si="17"/>
        <v>Oui</v>
      </c>
      <c r="FW2" s="73" t="str">
        <f t="shared" si="17"/>
        <v>Oui</v>
      </c>
      <c r="FX2" s="73" t="str">
        <f t="shared" si="17"/>
        <v>Oui</v>
      </c>
      <c r="FY2" s="73" t="str">
        <f t="shared" si="17"/>
        <v>Oui</v>
      </c>
      <c r="FZ2" s="73" t="str">
        <f t="shared" si="17"/>
        <v>Non</v>
      </c>
      <c r="GA2" s="9" t="str">
        <f t="shared" si="17"/>
        <v>Non</v>
      </c>
      <c r="GB2" s="12" t="str">
        <f t="shared" si="17"/>
        <v>Oui</v>
      </c>
      <c r="GC2" s="73" t="str">
        <f t="shared" si="17"/>
        <v>Oui</v>
      </c>
      <c r="GD2" s="73" t="str">
        <f t="shared" si="17"/>
        <v>Oui</v>
      </c>
      <c r="GE2" s="73" t="str">
        <f t="shared" si="17"/>
        <v>Oui</v>
      </c>
      <c r="GF2" s="73" t="str">
        <f t="shared" si="17"/>
        <v>Oui</v>
      </c>
      <c r="GG2" s="73" t="str">
        <f t="shared" si="17"/>
        <v>Non</v>
      </c>
      <c r="GH2" s="9" t="str">
        <f t="shared" si="17"/>
        <v>Non</v>
      </c>
      <c r="GI2" s="12" t="str">
        <f t="shared" si="17"/>
        <v>Oui</v>
      </c>
      <c r="GJ2" s="73" t="str">
        <f t="shared" si="17"/>
        <v>Oui</v>
      </c>
      <c r="GK2" s="73" t="str">
        <f t="shared" si="17"/>
        <v>Oui</v>
      </c>
      <c r="GL2" s="73" t="str">
        <f t="shared" si="17"/>
        <v>Oui</v>
      </c>
      <c r="GM2" s="73" t="str">
        <f t="shared" si="17"/>
        <v>Oui</v>
      </c>
      <c r="GN2" s="73" t="str">
        <f t="shared" si="17"/>
        <v>Non</v>
      </c>
      <c r="GO2" s="9" t="str">
        <f t="shared" si="17"/>
        <v>Non</v>
      </c>
    </row>
    <row r="3" spans="1:197" outlineLevel="1" x14ac:dyDescent="0.25">
      <c r="B3" s="23" t="s">
        <v>132</v>
      </c>
      <c r="C3" s="24" t="s">
        <v>133</v>
      </c>
      <c r="D3" s="24" t="s">
        <v>134</v>
      </c>
      <c r="E3" s="24" t="s">
        <v>135</v>
      </c>
      <c r="F3" s="24" t="s">
        <v>136</v>
      </c>
      <c r="G3" s="27" t="s">
        <v>142</v>
      </c>
      <c r="H3" s="28" t="s">
        <v>143</v>
      </c>
      <c r="I3" s="23" t="s">
        <v>132</v>
      </c>
      <c r="J3" s="24" t="s">
        <v>133</v>
      </c>
      <c r="K3" s="24" t="s">
        <v>134</v>
      </c>
      <c r="L3" s="24" t="s">
        <v>135</v>
      </c>
      <c r="M3" s="24" t="s">
        <v>136</v>
      </c>
      <c r="N3" s="27" t="s">
        <v>142</v>
      </c>
      <c r="O3" s="28" t="s">
        <v>143</v>
      </c>
      <c r="P3" s="23" t="s">
        <v>132</v>
      </c>
      <c r="Q3" s="24" t="s">
        <v>133</v>
      </c>
      <c r="R3" s="24" t="s">
        <v>134</v>
      </c>
      <c r="S3" s="24" t="s">
        <v>135</v>
      </c>
      <c r="T3" s="24" t="s">
        <v>136</v>
      </c>
      <c r="U3" s="27" t="s">
        <v>142</v>
      </c>
      <c r="V3" s="28" t="s">
        <v>143</v>
      </c>
      <c r="W3" s="23" t="s">
        <v>132</v>
      </c>
      <c r="X3" s="24" t="s">
        <v>133</v>
      </c>
      <c r="Y3" s="24" t="s">
        <v>134</v>
      </c>
      <c r="Z3" s="24" t="s">
        <v>135</v>
      </c>
      <c r="AA3" s="24" t="s">
        <v>136</v>
      </c>
      <c r="AB3" s="27" t="s">
        <v>142</v>
      </c>
      <c r="AC3" s="28" t="s">
        <v>143</v>
      </c>
      <c r="AD3" s="23" t="s">
        <v>132</v>
      </c>
      <c r="AE3" s="24" t="s">
        <v>133</v>
      </c>
      <c r="AF3" s="24" t="s">
        <v>134</v>
      </c>
      <c r="AG3" s="24" t="s">
        <v>135</v>
      </c>
      <c r="AH3" s="24" t="s">
        <v>136</v>
      </c>
      <c r="AI3" s="27" t="s">
        <v>142</v>
      </c>
      <c r="AJ3" s="28" t="s">
        <v>143</v>
      </c>
      <c r="AK3" s="23" t="s">
        <v>132</v>
      </c>
      <c r="AL3" s="24" t="s">
        <v>133</v>
      </c>
      <c r="AM3" s="24" t="s">
        <v>134</v>
      </c>
      <c r="AN3" s="24" t="s">
        <v>135</v>
      </c>
      <c r="AO3" s="24" t="s">
        <v>136</v>
      </c>
      <c r="AP3" s="27" t="s">
        <v>142</v>
      </c>
      <c r="AQ3" s="28" t="s">
        <v>143</v>
      </c>
      <c r="AR3" s="23" t="s">
        <v>132</v>
      </c>
      <c r="AS3" s="24" t="s">
        <v>133</v>
      </c>
      <c r="AT3" s="24" t="s">
        <v>134</v>
      </c>
      <c r="AU3" s="24" t="s">
        <v>135</v>
      </c>
      <c r="AV3" s="24" t="s">
        <v>136</v>
      </c>
      <c r="AW3" s="27" t="s">
        <v>142</v>
      </c>
      <c r="AX3" s="28" t="s">
        <v>143</v>
      </c>
      <c r="AY3" s="23" t="s">
        <v>132</v>
      </c>
      <c r="AZ3" s="24" t="s">
        <v>133</v>
      </c>
      <c r="BA3" s="24" t="s">
        <v>134</v>
      </c>
      <c r="BB3" s="24" t="s">
        <v>135</v>
      </c>
      <c r="BC3" s="24" t="s">
        <v>136</v>
      </c>
      <c r="BD3" s="27" t="s">
        <v>142</v>
      </c>
      <c r="BE3" s="28" t="s">
        <v>143</v>
      </c>
      <c r="BF3" s="23" t="s">
        <v>132</v>
      </c>
      <c r="BG3" s="24" t="s">
        <v>133</v>
      </c>
      <c r="BH3" s="24" t="s">
        <v>134</v>
      </c>
      <c r="BI3" s="24" t="s">
        <v>135</v>
      </c>
      <c r="BJ3" s="24" t="s">
        <v>136</v>
      </c>
      <c r="BK3" s="27" t="s">
        <v>142</v>
      </c>
      <c r="BL3" s="28" t="s">
        <v>143</v>
      </c>
      <c r="BM3" s="23" t="s">
        <v>132</v>
      </c>
      <c r="BN3" s="24" t="s">
        <v>133</v>
      </c>
      <c r="BO3" s="24" t="s">
        <v>134</v>
      </c>
      <c r="BP3" s="24" t="s">
        <v>135</v>
      </c>
      <c r="BQ3" s="24" t="s">
        <v>136</v>
      </c>
      <c r="BR3" s="27" t="s">
        <v>142</v>
      </c>
      <c r="BS3" s="28" t="s">
        <v>143</v>
      </c>
      <c r="BT3" s="23" t="s">
        <v>132</v>
      </c>
      <c r="BU3" s="24" t="s">
        <v>133</v>
      </c>
      <c r="BV3" s="24" t="s">
        <v>134</v>
      </c>
      <c r="BW3" s="24" t="s">
        <v>135</v>
      </c>
      <c r="BX3" s="24" t="s">
        <v>136</v>
      </c>
      <c r="BY3" s="27" t="s">
        <v>142</v>
      </c>
      <c r="BZ3" s="28" t="s">
        <v>143</v>
      </c>
      <c r="CA3" s="23" t="s">
        <v>132</v>
      </c>
      <c r="CB3" s="24" t="s">
        <v>133</v>
      </c>
      <c r="CC3" s="24" t="s">
        <v>134</v>
      </c>
      <c r="CD3" s="24" t="s">
        <v>135</v>
      </c>
      <c r="CE3" s="24" t="s">
        <v>136</v>
      </c>
      <c r="CF3" s="27" t="s">
        <v>142</v>
      </c>
      <c r="CG3" s="28" t="s">
        <v>143</v>
      </c>
      <c r="CH3" s="23" t="s">
        <v>132</v>
      </c>
      <c r="CI3" s="24" t="s">
        <v>133</v>
      </c>
      <c r="CJ3" s="24" t="s">
        <v>134</v>
      </c>
      <c r="CK3" s="24" t="s">
        <v>135</v>
      </c>
      <c r="CL3" s="24" t="s">
        <v>136</v>
      </c>
      <c r="CM3" s="27" t="s">
        <v>142</v>
      </c>
      <c r="CN3" s="28" t="s">
        <v>143</v>
      </c>
      <c r="CO3" s="23" t="s">
        <v>132</v>
      </c>
      <c r="CP3" s="24" t="s">
        <v>133</v>
      </c>
      <c r="CQ3" s="24" t="s">
        <v>134</v>
      </c>
      <c r="CR3" s="24" t="s">
        <v>135</v>
      </c>
      <c r="CS3" s="24" t="s">
        <v>136</v>
      </c>
      <c r="CT3" s="27" t="s">
        <v>142</v>
      </c>
      <c r="CU3" s="28" t="s">
        <v>143</v>
      </c>
      <c r="CV3" s="23" t="s">
        <v>132</v>
      </c>
      <c r="CW3" s="24" t="s">
        <v>133</v>
      </c>
      <c r="CX3" s="24" t="s">
        <v>134</v>
      </c>
      <c r="CY3" s="24" t="s">
        <v>135</v>
      </c>
      <c r="CZ3" s="24" t="s">
        <v>136</v>
      </c>
      <c r="DA3" s="27" t="s">
        <v>142</v>
      </c>
      <c r="DB3" s="28" t="s">
        <v>143</v>
      </c>
      <c r="DC3" s="23" t="s">
        <v>132</v>
      </c>
      <c r="DD3" s="24" t="s">
        <v>133</v>
      </c>
      <c r="DE3" s="24" t="s">
        <v>134</v>
      </c>
      <c r="DF3" s="24" t="s">
        <v>135</v>
      </c>
      <c r="DG3" s="24" t="s">
        <v>136</v>
      </c>
      <c r="DH3" s="27" t="s">
        <v>142</v>
      </c>
      <c r="DI3" s="28" t="s">
        <v>143</v>
      </c>
      <c r="DJ3" s="23" t="s">
        <v>132</v>
      </c>
      <c r="DK3" s="24" t="s">
        <v>133</v>
      </c>
      <c r="DL3" s="24" t="s">
        <v>134</v>
      </c>
      <c r="DM3" s="24" t="s">
        <v>135</v>
      </c>
      <c r="DN3" s="24" t="s">
        <v>136</v>
      </c>
      <c r="DO3" s="27" t="s">
        <v>142</v>
      </c>
      <c r="DP3" s="28" t="s">
        <v>143</v>
      </c>
      <c r="DQ3" s="23" t="s">
        <v>132</v>
      </c>
      <c r="DR3" s="24" t="s">
        <v>133</v>
      </c>
      <c r="DS3" s="24" t="s">
        <v>134</v>
      </c>
      <c r="DT3" s="24" t="s">
        <v>135</v>
      </c>
      <c r="DU3" s="24" t="s">
        <v>136</v>
      </c>
      <c r="DV3" s="27" t="s">
        <v>142</v>
      </c>
      <c r="DW3" s="28" t="s">
        <v>143</v>
      </c>
      <c r="DX3" s="23" t="s">
        <v>132</v>
      </c>
      <c r="DY3" s="24" t="s">
        <v>133</v>
      </c>
      <c r="DZ3" s="24" t="s">
        <v>134</v>
      </c>
      <c r="EA3" s="24" t="s">
        <v>135</v>
      </c>
      <c r="EB3" s="24" t="s">
        <v>136</v>
      </c>
      <c r="EC3" s="27" t="s">
        <v>142</v>
      </c>
      <c r="ED3" s="28" t="s">
        <v>143</v>
      </c>
      <c r="EE3" s="23" t="s">
        <v>132</v>
      </c>
      <c r="EF3" s="24" t="s">
        <v>133</v>
      </c>
      <c r="EG3" s="24" t="s">
        <v>134</v>
      </c>
      <c r="EH3" s="24" t="s">
        <v>135</v>
      </c>
      <c r="EI3" s="24" t="s">
        <v>136</v>
      </c>
      <c r="EJ3" s="27" t="s">
        <v>142</v>
      </c>
      <c r="EK3" s="28" t="s">
        <v>143</v>
      </c>
      <c r="EL3" s="23" t="s">
        <v>132</v>
      </c>
      <c r="EM3" s="24" t="s">
        <v>133</v>
      </c>
      <c r="EN3" s="24" t="s">
        <v>134</v>
      </c>
      <c r="EO3" s="24" t="s">
        <v>135</v>
      </c>
      <c r="EP3" s="24" t="s">
        <v>136</v>
      </c>
      <c r="EQ3" s="27" t="s">
        <v>142</v>
      </c>
      <c r="ER3" s="28" t="s">
        <v>143</v>
      </c>
      <c r="ES3" s="23" t="s">
        <v>132</v>
      </c>
      <c r="ET3" s="24" t="s">
        <v>133</v>
      </c>
      <c r="EU3" s="24" t="s">
        <v>134</v>
      </c>
      <c r="EV3" s="24" t="s">
        <v>135</v>
      </c>
      <c r="EW3" s="24" t="s">
        <v>136</v>
      </c>
      <c r="EX3" s="27" t="s">
        <v>142</v>
      </c>
      <c r="EY3" s="28" t="s">
        <v>143</v>
      </c>
      <c r="EZ3" s="23" t="s">
        <v>132</v>
      </c>
      <c r="FA3" s="24" t="s">
        <v>133</v>
      </c>
      <c r="FB3" s="24" t="s">
        <v>134</v>
      </c>
      <c r="FC3" s="24" t="s">
        <v>135</v>
      </c>
      <c r="FD3" s="24" t="s">
        <v>136</v>
      </c>
      <c r="FE3" s="27" t="s">
        <v>142</v>
      </c>
      <c r="FF3" s="28" t="s">
        <v>143</v>
      </c>
      <c r="FG3" s="23" t="s">
        <v>132</v>
      </c>
      <c r="FH3" s="24" t="s">
        <v>133</v>
      </c>
      <c r="FI3" s="24" t="s">
        <v>134</v>
      </c>
      <c r="FJ3" s="24" t="s">
        <v>135</v>
      </c>
      <c r="FK3" s="24" t="s">
        <v>136</v>
      </c>
      <c r="FL3" s="27" t="s">
        <v>142</v>
      </c>
      <c r="FM3" s="28" t="s">
        <v>143</v>
      </c>
      <c r="FN3" s="23" t="s">
        <v>132</v>
      </c>
      <c r="FO3" s="24" t="s">
        <v>133</v>
      </c>
      <c r="FP3" s="24" t="s">
        <v>134</v>
      </c>
      <c r="FQ3" s="24" t="s">
        <v>135</v>
      </c>
      <c r="FR3" s="24" t="s">
        <v>136</v>
      </c>
      <c r="FS3" s="27" t="s">
        <v>142</v>
      </c>
      <c r="FT3" s="28" t="s">
        <v>143</v>
      </c>
      <c r="FU3" s="23" t="s">
        <v>132</v>
      </c>
      <c r="FV3" s="24" t="s">
        <v>133</v>
      </c>
      <c r="FW3" s="24" t="s">
        <v>134</v>
      </c>
      <c r="FX3" s="24" t="s">
        <v>135</v>
      </c>
      <c r="FY3" s="24" t="s">
        <v>136</v>
      </c>
      <c r="FZ3" s="27" t="s">
        <v>142</v>
      </c>
      <c r="GA3" s="28" t="s">
        <v>143</v>
      </c>
      <c r="GB3" s="23" t="s">
        <v>132</v>
      </c>
      <c r="GC3" s="24" t="s">
        <v>133</v>
      </c>
      <c r="GD3" s="24" t="s">
        <v>134</v>
      </c>
      <c r="GE3" s="24" t="s">
        <v>135</v>
      </c>
      <c r="GF3" s="24" t="s">
        <v>136</v>
      </c>
      <c r="GG3" s="27" t="s">
        <v>142</v>
      </c>
      <c r="GH3" s="28" t="s">
        <v>143</v>
      </c>
      <c r="GI3" s="23" t="s">
        <v>132</v>
      </c>
      <c r="GJ3" s="24" t="s">
        <v>133</v>
      </c>
      <c r="GK3" s="24" t="s">
        <v>134</v>
      </c>
      <c r="GL3" s="24" t="s">
        <v>135</v>
      </c>
      <c r="GM3" s="24" t="s">
        <v>136</v>
      </c>
      <c r="GN3" s="27" t="s">
        <v>142</v>
      </c>
      <c r="GO3" s="28" t="s">
        <v>143</v>
      </c>
    </row>
    <row r="4" spans="1:197" outlineLevel="1" x14ac:dyDescent="0.25">
      <c r="B4" s="25">
        <v>44795</v>
      </c>
      <c r="C4" s="26">
        <f t="shared" ref="C4:H4" si="18">B4+1</f>
        <v>44796</v>
      </c>
      <c r="D4" s="26">
        <f t="shared" si="18"/>
        <v>44797</v>
      </c>
      <c r="E4" s="26">
        <f t="shared" si="18"/>
        <v>44798</v>
      </c>
      <c r="F4" s="26">
        <f t="shared" si="18"/>
        <v>44799</v>
      </c>
      <c r="G4" s="29">
        <f t="shared" si="18"/>
        <v>44800</v>
      </c>
      <c r="H4" s="30">
        <f t="shared" si="18"/>
        <v>44801</v>
      </c>
      <c r="I4" s="25">
        <f>B4+7</f>
        <v>44802</v>
      </c>
      <c r="J4" s="26">
        <f t="shared" ref="J4:O4" si="19">I4+1</f>
        <v>44803</v>
      </c>
      <c r="K4" s="26">
        <f t="shared" si="19"/>
        <v>44804</v>
      </c>
      <c r="L4" s="26">
        <f t="shared" si="19"/>
        <v>44805</v>
      </c>
      <c r="M4" s="26">
        <f t="shared" si="19"/>
        <v>44806</v>
      </c>
      <c r="N4" s="29">
        <f t="shared" si="19"/>
        <v>44807</v>
      </c>
      <c r="O4" s="30">
        <f t="shared" si="19"/>
        <v>44808</v>
      </c>
      <c r="P4" s="25">
        <f>I4+7</f>
        <v>44809</v>
      </c>
      <c r="Q4" s="26">
        <f t="shared" ref="Q4:V4" si="20">P4+1</f>
        <v>44810</v>
      </c>
      <c r="R4" s="26">
        <f t="shared" si="20"/>
        <v>44811</v>
      </c>
      <c r="S4" s="26">
        <f t="shared" si="20"/>
        <v>44812</v>
      </c>
      <c r="T4" s="26">
        <f t="shared" si="20"/>
        <v>44813</v>
      </c>
      <c r="U4" s="29">
        <f t="shared" si="20"/>
        <v>44814</v>
      </c>
      <c r="V4" s="30">
        <f t="shared" si="20"/>
        <v>44815</v>
      </c>
      <c r="W4" s="25">
        <f>P4+7</f>
        <v>44816</v>
      </c>
      <c r="X4" s="26">
        <f>W4+1</f>
        <v>44817</v>
      </c>
      <c r="Y4" s="26">
        <f t="shared" ref="Y4:AC4" si="21">X4+1</f>
        <v>44818</v>
      </c>
      <c r="Z4" s="26">
        <f t="shared" si="21"/>
        <v>44819</v>
      </c>
      <c r="AA4" s="26">
        <f t="shared" si="21"/>
        <v>44820</v>
      </c>
      <c r="AB4" s="29">
        <f t="shared" si="21"/>
        <v>44821</v>
      </c>
      <c r="AC4" s="30">
        <f t="shared" si="21"/>
        <v>44822</v>
      </c>
      <c r="AD4" s="25">
        <f>W4+7</f>
        <v>44823</v>
      </c>
      <c r="AE4" s="26">
        <f>AD4+1</f>
        <v>44824</v>
      </c>
      <c r="AF4" s="26">
        <f t="shared" ref="AF4:AJ4" si="22">AE4+1</f>
        <v>44825</v>
      </c>
      <c r="AG4" s="26">
        <f t="shared" si="22"/>
        <v>44826</v>
      </c>
      <c r="AH4" s="26">
        <f t="shared" si="22"/>
        <v>44827</v>
      </c>
      <c r="AI4" s="29">
        <f t="shared" si="22"/>
        <v>44828</v>
      </c>
      <c r="AJ4" s="30">
        <f t="shared" si="22"/>
        <v>44829</v>
      </c>
      <c r="AK4" s="25">
        <f>AD4+7</f>
        <v>44830</v>
      </c>
      <c r="AL4" s="26">
        <f>AK4+1</f>
        <v>44831</v>
      </c>
      <c r="AM4" s="26">
        <f t="shared" ref="AM4:AQ4" si="23">AL4+1</f>
        <v>44832</v>
      </c>
      <c r="AN4" s="26">
        <f t="shared" si="23"/>
        <v>44833</v>
      </c>
      <c r="AO4" s="26">
        <f t="shared" si="23"/>
        <v>44834</v>
      </c>
      <c r="AP4" s="29">
        <f t="shared" si="23"/>
        <v>44835</v>
      </c>
      <c r="AQ4" s="30">
        <f t="shared" si="23"/>
        <v>44836</v>
      </c>
      <c r="AR4" s="25">
        <f>AK4+7</f>
        <v>44837</v>
      </c>
      <c r="AS4" s="26">
        <f>AR4+1</f>
        <v>44838</v>
      </c>
      <c r="AT4" s="26">
        <f t="shared" ref="AT4:AX4" si="24">AS4+1</f>
        <v>44839</v>
      </c>
      <c r="AU4" s="26">
        <f t="shared" si="24"/>
        <v>44840</v>
      </c>
      <c r="AV4" s="26">
        <f t="shared" si="24"/>
        <v>44841</v>
      </c>
      <c r="AW4" s="29">
        <f t="shared" si="24"/>
        <v>44842</v>
      </c>
      <c r="AX4" s="30">
        <f t="shared" si="24"/>
        <v>44843</v>
      </c>
      <c r="AY4" s="25">
        <f>AR4+7</f>
        <v>44844</v>
      </c>
      <c r="AZ4" s="26">
        <f>AY4+1</f>
        <v>44845</v>
      </c>
      <c r="BA4" s="26">
        <f t="shared" ref="BA4:BE4" si="25">AZ4+1</f>
        <v>44846</v>
      </c>
      <c r="BB4" s="26">
        <f t="shared" si="25"/>
        <v>44847</v>
      </c>
      <c r="BC4" s="26">
        <f t="shared" si="25"/>
        <v>44848</v>
      </c>
      <c r="BD4" s="29">
        <f t="shared" si="25"/>
        <v>44849</v>
      </c>
      <c r="BE4" s="30">
        <f t="shared" si="25"/>
        <v>44850</v>
      </c>
      <c r="BF4" s="25">
        <f>AY4+7</f>
        <v>44851</v>
      </c>
      <c r="BG4" s="26">
        <f>BF4+1</f>
        <v>44852</v>
      </c>
      <c r="BH4" s="26">
        <f t="shared" ref="BH4:BL4" si="26">BG4+1</f>
        <v>44853</v>
      </c>
      <c r="BI4" s="26">
        <f t="shared" si="26"/>
        <v>44854</v>
      </c>
      <c r="BJ4" s="26">
        <f t="shared" si="26"/>
        <v>44855</v>
      </c>
      <c r="BK4" s="29">
        <f t="shared" si="26"/>
        <v>44856</v>
      </c>
      <c r="BL4" s="30">
        <f t="shared" si="26"/>
        <v>44857</v>
      </c>
      <c r="BM4" s="25">
        <f>BF4+7</f>
        <v>44858</v>
      </c>
      <c r="BN4" s="26">
        <f>BM4+1</f>
        <v>44859</v>
      </c>
      <c r="BO4" s="26">
        <f t="shared" ref="BO4:BS4" si="27">BN4+1</f>
        <v>44860</v>
      </c>
      <c r="BP4" s="26">
        <f t="shared" si="27"/>
        <v>44861</v>
      </c>
      <c r="BQ4" s="26">
        <f t="shared" si="27"/>
        <v>44862</v>
      </c>
      <c r="BR4" s="29">
        <f t="shared" si="27"/>
        <v>44863</v>
      </c>
      <c r="BS4" s="30">
        <f t="shared" si="27"/>
        <v>44864</v>
      </c>
      <c r="BT4" s="25">
        <f>BM4+7</f>
        <v>44865</v>
      </c>
      <c r="BU4" s="26">
        <f>BT4+1</f>
        <v>44866</v>
      </c>
      <c r="BV4" s="26">
        <f t="shared" ref="BV4:BZ4" si="28">BU4+1</f>
        <v>44867</v>
      </c>
      <c r="BW4" s="26">
        <f t="shared" si="28"/>
        <v>44868</v>
      </c>
      <c r="BX4" s="26">
        <f t="shared" si="28"/>
        <v>44869</v>
      </c>
      <c r="BY4" s="29">
        <f t="shared" si="28"/>
        <v>44870</v>
      </c>
      <c r="BZ4" s="30">
        <f t="shared" si="28"/>
        <v>44871</v>
      </c>
      <c r="CA4" s="25">
        <f>BT4+7</f>
        <v>44872</v>
      </c>
      <c r="CB4" s="26">
        <f>CA4+1</f>
        <v>44873</v>
      </c>
      <c r="CC4" s="26">
        <f t="shared" ref="CC4:CG4" si="29">CB4+1</f>
        <v>44874</v>
      </c>
      <c r="CD4" s="26">
        <f t="shared" si="29"/>
        <v>44875</v>
      </c>
      <c r="CE4" s="26">
        <f t="shared" si="29"/>
        <v>44876</v>
      </c>
      <c r="CF4" s="29">
        <f t="shared" si="29"/>
        <v>44877</v>
      </c>
      <c r="CG4" s="30">
        <f t="shared" si="29"/>
        <v>44878</v>
      </c>
      <c r="CH4" s="25">
        <f>CA4+7</f>
        <v>44879</v>
      </c>
      <c r="CI4" s="26">
        <f>CH4+1</f>
        <v>44880</v>
      </c>
      <c r="CJ4" s="26">
        <f t="shared" ref="CJ4:CN4" si="30">CI4+1</f>
        <v>44881</v>
      </c>
      <c r="CK4" s="26">
        <f t="shared" si="30"/>
        <v>44882</v>
      </c>
      <c r="CL4" s="26">
        <f t="shared" si="30"/>
        <v>44883</v>
      </c>
      <c r="CM4" s="29">
        <f t="shared" si="30"/>
        <v>44884</v>
      </c>
      <c r="CN4" s="30">
        <f t="shared" si="30"/>
        <v>44885</v>
      </c>
      <c r="CO4" s="25">
        <f>CH4+7</f>
        <v>44886</v>
      </c>
      <c r="CP4" s="26">
        <f>CO4+1</f>
        <v>44887</v>
      </c>
      <c r="CQ4" s="26">
        <f t="shared" ref="CQ4:CU4" si="31">CP4+1</f>
        <v>44888</v>
      </c>
      <c r="CR4" s="26">
        <f t="shared" si="31"/>
        <v>44889</v>
      </c>
      <c r="CS4" s="26">
        <f t="shared" si="31"/>
        <v>44890</v>
      </c>
      <c r="CT4" s="29">
        <f t="shared" si="31"/>
        <v>44891</v>
      </c>
      <c r="CU4" s="30">
        <f t="shared" si="31"/>
        <v>44892</v>
      </c>
      <c r="CV4" s="25">
        <f>CO4+7</f>
        <v>44893</v>
      </c>
      <c r="CW4" s="26">
        <f>CV4+1</f>
        <v>44894</v>
      </c>
      <c r="CX4" s="26">
        <f t="shared" ref="CX4:DB4" si="32">CW4+1</f>
        <v>44895</v>
      </c>
      <c r="CY4" s="26">
        <f t="shared" si="32"/>
        <v>44896</v>
      </c>
      <c r="CZ4" s="26">
        <f t="shared" si="32"/>
        <v>44897</v>
      </c>
      <c r="DA4" s="29">
        <f t="shared" si="32"/>
        <v>44898</v>
      </c>
      <c r="DB4" s="30">
        <f t="shared" si="32"/>
        <v>44899</v>
      </c>
      <c r="DC4" s="25">
        <f>CV4+7</f>
        <v>44900</v>
      </c>
      <c r="DD4" s="26">
        <f>DC4+1</f>
        <v>44901</v>
      </c>
      <c r="DE4" s="26">
        <f t="shared" ref="DE4:DI4" si="33">DD4+1</f>
        <v>44902</v>
      </c>
      <c r="DF4" s="26">
        <f t="shared" si="33"/>
        <v>44903</v>
      </c>
      <c r="DG4" s="26">
        <f t="shared" si="33"/>
        <v>44904</v>
      </c>
      <c r="DH4" s="29">
        <f t="shared" si="33"/>
        <v>44905</v>
      </c>
      <c r="DI4" s="30">
        <f t="shared" si="33"/>
        <v>44906</v>
      </c>
      <c r="DJ4" s="25">
        <f>DC4+7</f>
        <v>44907</v>
      </c>
      <c r="DK4" s="26">
        <f>DJ4+1</f>
        <v>44908</v>
      </c>
      <c r="DL4" s="26">
        <f t="shared" ref="DL4:DP4" si="34">DK4+1</f>
        <v>44909</v>
      </c>
      <c r="DM4" s="26">
        <f t="shared" si="34"/>
        <v>44910</v>
      </c>
      <c r="DN4" s="26">
        <f t="shared" si="34"/>
        <v>44911</v>
      </c>
      <c r="DO4" s="29">
        <f t="shared" si="34"/>
        <v>44912</v>
      </c>
      <c r="DP4" s="30">
        <f t="shared" si="34"/>
        <v>44913</v>
      </c>
      <c r="DQ4" s="25">
        <f>DJ4+7</f>
        <v>44914</v>
      </c>
      <c r="DR4" s="26">
        <f>DQ4+1</f>
        <v>44915</v>
      </c>
      <c r="DS4" s="26">
        <f t="shared" ref="DS4:DW4" si="35">DR4+1</f>
        <v>44916</v>
      </c>
      <c r="DT4" s="26">
        <f t="shared" si="35"/>
        <v>44917</v>
      </c>
      <c r="DU4" s="26">
        <f t="shared" si="35"/>
        <v>44918</v>
      </c>
      <c r="DV4" s="29">
        <f t="shared" si="35"/>
        <v>44919</v>
      </c>
      <c r="DW4" s="30">
        <f t="shared" si="35"/>
        <v>44920</v>
      </c>
      <c r="DX4" s="25">
        <f>DQ4+7</f>
        <v>44921</v>
      </c>
      <c r="DY4" s="26">
        <f>DX4+1</f>
        <v>44922</v>
      </c>
      <c r="DZ4" s="26">
        <f t="shared" ref="DZ4" si="36">DY4+1</f>
        <v>44923</v>
      </c>
      <c r="EA4" s="26">
        <f t="shared" ref="EA4" si="37">DZ4+1</f>
        <v>44924</v>
      </c>
      <c r="EB4" s="26">
        <f t="shared" ref="EB4" si="38">EA4+1</f>
        <v>44925</v>
      </c>
      <c r="EC4" s="29">
        <f t="shared" ref="EC4" si="39">EB4+1</f>
        <v>44926</v>
      </c>
      <c r="ED4" s="30">
        <f t="shared" ref="ED4" si="40">EC4+1</f>
        <v>44927</v>
      </c>
      <c r="EE4" s="25">
        <f t="shared" ref="EE4" si="41">DX4+7</f>
        <v>44928</v>
      </c>
      <c r="EF4" s="26">
        <f t="shared" ref="EF4" si="42">EE4+1</f>
        <v>44929</v>
      </c>
      <c r="EG4" s="26">
        <f t="shared" ref="EG4" si="43">EF4+1</f>
        <v>44930</v>
      </c>
      <c r="EH4" s="26">
        <f t="shared" ref="EH4" si="44">EG4+1</f>
        <v>44931</v>
      </c>
      <c r="EI4" s="26">
        <f t="shared" ref="EI4" si="45">EH4+1</f>
        <v>44932</v>
      </c>
      <c r="EJ4" s="29">
        <f t="shared" ref="EJ4" si="46">EI4+1</f>
        <v>44933</v>
      </c>
      <c r="EK4" s="30">
        <f t="shared" ref="EK4" si="47">EJ4+1</f>
        <v>44934</v>
      </c>
      <c r="EL4" s="25">
        <f t="shared" ref="EL4" si="48">EE4+7</f>
        <v>44935</v>
      </c>
      <c r="EM4" s="26">
        <f t="shared" ref="EM4" si="49">EL4+1</f>
        <v>44936</v>
      </c>
      <c r="EN4" s="26">
        <f t="shared" ref="EN4" si="50">EM4+1</f>
        <v>44937</v>
      </c>
      <c r="EO4" s="26">
        <f t="shared" ref="EO4" si="51">EN4+1</f>
        <v>44938</v>
      </c>
      <c r="EP4" s="26">
        <f t="shared" ref="EP4" si="52">EO4+1</f>
        <v>44939</v>
      </c>
      <c r="EQ4" s="29">
        <f t="shared" ref="EQ4" si="53">EP4+1</f>
        <v>44940</v>
      </c>
      <c r="ER4" s="30">
        <f t="shared" ref="ER4" si="54">EQ4+1</f>
        <v>44941</v>
      </c>
      <c r="ES4" s="25">
        <f t="shared" ref="ES4" si="55">EL4+7</f>
        <v>44942</v>
      </c>
      <c r="ET4" s="26">
        <f t="shared" ref="ET4" si="56">ES4+1</f>
        <v>44943</v>
      </c>
      <c r="EU4" s="26">
        <f t="shared" ref="EU4" si="57">ET4+1</f>
        <v>44944</v>
      </c>
      <c r="EV4" s="26">
        <f t="shared" ref="EV4" si="58">EU4+1</f>
        <v>44945</v>
      </c>
      <c r="EW4" s="26">
        <f t="shared" ref="EW4" si="59">EV4+1</f>
        <v>44946</v>
      </c>
      <c r="EX4" s="29">
        <f t="shared" ref="EX4" si="60">EW4+1</f>
        <v>44947</v>
      </c>
      <c r="EY4" s="30">
        <f t="shared" ref="EY4" si="61">EX4+1</f>
        <v>44948</v>
      </c>
      <c r="EZ4" s="25">
        <f t="shared" ref="EZ4" si="62">ES4+7</f>
        <v>44949</v>
      </c>
      <c r="FA4" s="26">
        <f t="shared" ref="FA4" si="63">EZ4+1</f>
        <v>44950</v>
      </c>
      <c r="FB4" s="26">
        <f t="shared" ref="FB4" si="64">FA4+1</f>
        <v>44951</v>
      </c>
      <c r="FC4" s="26">
        <f t="shared" ref="FC4" si="65">FB4+1</f>
        <v>44952</v>
      </c>
      <c r="FD4" s="26">
        <f t="shared" ref="FD4" si="66">FC4+1</f>
        <v>44953</v>
      </c>
      <c r="FE4" s="29">
        <f t="shared" ref="FE4" si="67">FD4+1</f>
        <v>44954</v>
      </c>
      <c r="FF4" s="30">
        <f t="shared" ref="FF4" si="68">FE4+1</f>
        <v>44955</v>
      </c>
      <c r="FG4" s="25">
        <f t="shared" ref="FG4" si="69">EZ4+7</f>
        <v>44956</v>
      </c>
      <c r="FH4" s="26">
        <f t="shared" ref="FH4" si="70">FG4+1</f>
        <v>44957</v>
      </c>
      <c r="FI4" s="26">
        <f t="shared" ref="FI4" si="71">FH4+1</f>
        <v>44958</v>
      </c>
      <c r="FJ4" s="26">
        <f t="shared" ref="FJ4" si="72">FI4+1</f>
        <v>44959</v>
      </c>
      <c r="FK4" s="26">
        <f t="shared" ref="FK4" si="73">FJ4+1</f>
        <v>44960</v>
      </c>
      <c r="FL4" s="29">
        <f t="shared" ref="FL4" si="74">FK4+1</f>
        <v>44961</v>
      </c>
      <c r="FM4" s="30">
        <f t="shared" ref="FM4" si="75">FL4+1</f>
        <v>44962</v>
      </c>
      <c r="FN4" s="25">
        <f t="shared" ref="FN4" si="76">FG4+7</f>
        <v>44963</v>
      </c>
      <c r="FO4" s="26">
        <f t="shared" ref="FO4" si="77">FN4+1</f>
        <v>44964</v>
      </c>
      <c r="FP4" s="26">
        <f t="shared" ref="FP4" si="78">FO4+1</f>
        <v>44965</v>
      </c>
      <c r="FQ4" s="26">
        <f t="shared" ref="FQ4" si="79">FP4+1</f>
        <v>44966</v>
      </c>
      <c r="FR4" s="26">
        <f t="shared" ref="FR4" si="80">FQ4+1</f>
        <v>44967</v>
      </c>
      <c r="FS4" s="29">
        <f t="shared" ref="FS4" si="81">FR4+1</f>
        <v>44968</v>
      </c>
      <c r="FT4" s="30">
        <f t="shared" ref="FT4" si="82">FS4+1</f>
        <v>44969</v>
      </c>
      <c r="FU4" s="25">
        <f t="shared" ref="FU4" si="83">FN4+7</f>
        <v>44970</v>
      </c>
      <c r="FV4" s="26">
        <f t="shared" ref="FV4" si="84">FU4+1</f>
        <v>44971</v>
      </c>
      <c r="FW4" s="26">
        <f t="shared" ref="FW4" si="85">FV4+1</f>
        <v>44972</v>
      </c>
      <c r="FX4" s="26">
        <f t="shared" ref="FX4" si="86">FW4+1</f>
        <v>44973</v>
      </c>
      <c r="FY4" s="26">
        <f t="shared" ref="FY4" si="87">FX4+1</f>
        <v>44974</v>
      </c>
      <c r="FZ4" s="29">
        <f t="shared" ref="FZ4" si="88">FY4+1</f>
        <v>44975</v>
      </c>
      <c r="GA4" s="30">
        <f t="shared" ref="GA4" si="89">FZ4+1</f>
        <v>44976</v>
      </c>
      <c r="GB4" s="25">
        <f t="shared" ref="GB4" si="90">FU4+7</f>
        <v>44977</v>
      </c>
      <c r="GC4" s="26">
        <f t="shared" ref="GC4" si="91">GB4+1</f>
        <v>44978</v>
      </c>
      <c r="GD4" s="26">
        <f t="shared" ref="GD4" si="92">GC4+1</f>
        <v>44979</v>
      </c>
      <c r="GE4" s="26">
        <f t="shared" ref="GE4" si="93">GD4+1</f>
        <v>44980</v>
      </c>
      <c r="GF4" s="26">
        <f t="shared" ref="GF4" si="94">GE4+1</f>
        <v>44981</v>
      </c>
      <c r="GG4" s="29">
        <f t="shared" ref="GG4" si="95">GF4+1</f>
        <v>44982</v>
      </c>
      <c r="GH4" s="30">
        <f t="shared" ref="GH4" si="96">GG4+1</f>
        <v>44983</v>
      </c>
      <c r="GI4" s="25">
        <f t="shared" ref="GI4" si="97">GB4+7</f>
        <v>44984</v>
      </c>
      <c r="GJ4" s="26">
        <f t="shared" ref="GJ4" si="98">GI4+1</f>
        <v>44985</v>
      </c>
      <c r="GK4" s="26">
        <f t="shared" ref="GK4" si="99">GJ4+1</f>
        <v>44986</v>
      </c>
      <c r="GL4" s="26">
        <f t="shared" ref="GL4" si="100">GK4+1</f>
        <v>44987</v>
      </c>
      <c r="GM4" s="26">
        <f t="shared" ref="GM4" si="101">GL4+1</f>
        <v>44988</v>
      </c>
      <c r="GN4" s="29">
        <f t="shared" ref="GN4" si="102">GM4+1</f>
        <v>44989</v>
      </c>
      <c r="GO4" s="30">
        <f t="shared" ref="GO4" si="103">GN4+1</f>
        <v>44990</v>
      </c>
    </row>
    <row r="5" spans="1:197" outlineLevel="1" x14ac:dyDescent="0.25">
      <c r="A5" t="s">
        <v>140</v>
      </c>
      <c r="B5" s="13">
        <v>25</v>
      </c>
      <c r="C5" s="7">
        <v>25</v>
      </c>
      <c r="D5" s="7">
        <v>25</v>
      </c>
      <c r="E5" s="7">
        <v>25</v>
      </c>
      <c r="F5" s="7">
        <v>25</v>
      </c>
      <c r="G5" s="7">
        <v>0</v>
      </c>
      <c r="H5" s="10">
        <v>0</v>
      </c>
      <c r="I5" s="13">
        <v>25</v>
      </c>
      <c r="J5" s="7">
        <v>25</v>
      </c>
      <c r="K5" s="7">
        <v>25</v>
      </c>
      <c r="L5" s="7">
        <v>25</v>
      </c>
      <c r="M5" s="7">
        <v>25</v>
      </c>
      <c r="N5" s="7">
        <v>0</v>
      </c>
      <c r="O5" s="10">
        <v>0</v>
      </c>
      <c r="P5" s="13">
        <v>27</v>
      </c>
      <c r="Q5" s="7">
        <v>27</v>
      </c>
      <c r="R5" s="7">
        <v>27</v>
      </c>
      <c r="S5" s="7">
        <v>27</v>
      </c>
      <c r="T5" s="7">
        <v>27</v>
      </c>
      <c r="U5" s="7">
        <v>0</v>
      </c>
      <c r="V5" s="10">
        <v>0</v>
      </c>
      <c r="W5" s="13">
        <v>27</v>
      </c>
      <c r="X5" s="7">
        <v>27</v>
      </c>
      <c r="Y5" s="7">
        <v>27</v>
      </c>
      <c r="Z5" s="7">
        <v>27</v>
      </c>
      <c r="AA5" s="7">
        <v>27</v>
      </c>
      <c r="AB5" s="7">
        <v>0</v>
      </c>
      <c r="AC5" s="10">
        <v>0</v>
      </c>
      <c r="AD5" s="13">
        <v>27</v>
      </c>
      <c r="AE5" s="7">
        <v>27</v>
      </c>
      <c r="AF5" s="7">
        <v>27</v>
      </c>
      <c r="AG5" s="7">
        <v>27</v>
      </c>
      <c r="AH5" s="7">
        <v>27</v>
      </c>
      <c r="AI5" s="7">
        <v>0</v>
      </c>
      <c r="AJ5" s="10">
        <v>0</v>
      </c>
      <c r="AK5" s="13">
        <v>25</v>
      </c>
      <c r="AL5" s="7">
        <v>25</v>
      </c>
      <c r="AM5" s="7">
        <v>25</v>
      </c>
      <c r="AN5" s="7">
        <v>25</v>
      </c>
      <c r="AO5" s="7">
        <v>25</v>
      </c>
      <c r="AP5" s="7">
        <v>0</v>
      </c>
      <c r="AQ5" s="10">
        <v>0</v>
      </c>
      <c r="AR5" s="13">
        <v>25</v>
      </c>
      <c r="AS5" s="7">
        <v>25</v>
      </c>
      <c r="AT5" s="7">
        <v>25</v>
      </c>
      <c r="AU5" s="7">
        <v>25</v>
      </c>
      <c r="AV5" s="7">
        <v>25</v>
      </c>
      <c r="AW5" s="7">
        <v>0</v>
      </c>
      <c r="AX5" s="10">
        <v>0</v>
      </c>
      <c r="AY5" s="13">
        <v>25</v>
      </c>
      <c r="AZ5" s="7">
        <v>25</v>
      </c>
      <c r="BA5" s="7">
        <v>25</v>
      </c>
      <c r="BB5" s="7">
        <v>25</v>
      </c>
      <c r="BC5" s="7">
        <v>25</v>
      </c>
      <c r="BD5" s="7">
        <v>0</v>
      </c>
      <c r="BE5" s="10">
        <v>0</v>
      </c>
      <c r="BF5" s="13">
        <v>25</v>
      </c>
      <c r="BG5" s="7">
        <v>25</v>
      </c>
      <c r="BH5" s="7">
        <v>25</v>
      </c>
      <c r="BI5" s="7">
        <v>25</v>
      </c>
      <c r="BJ5" s="7">
        <v>25</v>
      </c>
      <c r="BK5" s="7">
        <v>0</v>
      </c>
      <c r="BL5" s="10">
        <v>0</v>
      </c>
      <c r="BM5" s="13">
        <v>25</v>
      </c>
      <c r="BN5" s="7">
        <v>25</v>
      </c>
      <c r="BO5" s="7">
        <v>25</v>
      </c>
      <c r="BP5" s="7">
        <v>25</v>
      </c>
      <c r="BQ5" s="7">
        <v>25</v>
      </c>
      <c r="BR5" s="7">
        <v>0</v>
      </c>
      <c r="BS5" s="10">
        <v>0</v>
      </c>
      <c r="BT5" s="13">
        <v>25</v>
      </c>
      <c r="BU5" s="7">
        <v>25</v>
      </c>
      <c r="BV5" s="7">
        <v>25</v>
      </c>
      <c r="BW5" s="7">
        <v>25</v>
      </c>
      <c r="BX5" s="7">
        <v>25</v>
      </c>
      <c r="BY5" s="7">
        <v>0</v>
      </c>
      <c r="BZ5" s="10">
        <v>0</v>
      </c>
      <c r="CA5" s="13">
        <v>25</v>
      </c>
      <c r="CB5" s="7">
        <v>25</v>
      </c>
      <c r="CC5" s="7">
        <v>25</v>
      </c>
      <c r="CD5" s="7">
        <v>25</v>
      </c>
      <c r="CE5" s="7">
        <v>25</v>
      </c>
      <c r="CF5" s="7">
        <v>0</v>
      </c>
      <c r="CG5" s="10">
        <v>0</v>
      </c>
      <c r="CH5" s="13">
        <v>25</v>
      </c>
      <c r="CI5" s="7">
        <v>25</v>
      </c>
      <c r="CJ5" s="7">
        <v>25</v>
      </c>
      <c r="CK5" s="7">
        <v>25</v>
      </c>
      <c r="CL5" s="7">
        <v>25</v>
      </c>
      <c r="CM5" s="7">
        <v>0</v>
      </c>
      <c r="CN5" s="10">
        <v>0</v>
      </c>
      <c r="CO5" s="13">
        <v>25</v>
      </c>
      <c r="CP5" s="7">
        <v>25</v>
      </c>
      <c r="CQ5" s="7">
        <v>25</v>
      </c>
      <c r="CR5" s="7">
        <v>25</v>
      </c>
      <c r="CS5" s="7">
        <v>25</v>
      </c>
      <c r="CT5" s="7">
        <v>0</v>
      </c>
      <c r="CU5" s="10">
        <v>0</v>
      </c>
      <c r="CV5" s="13">
        <v>25</v>
      </c>
      <c r="CW5" s="7">
        <v>25</v>
      </c>
      <c r="CX5" s="7">
        <v>25</v>
      </c>
      <c r="CY5" s="7">
        <v>25</v>
      </c>
      <c r="CZ5" s="7">
        <v>25</v>
      </c>
      <c r="DA5" s="7">
        <v>0</v>
      </c>
      <c r="DB5" s="10">
        <v>0</v>
      </c>
      <c r="DC5" s="13">
        <v>25</v>
      </c>
      <c r="DD5" s="7">
        <v>25</v>
      </c>
      <c r="DE5" s="7">
        <v>25</v>
      </c>
      <c r="DF5" s="7">
        <v>25</v>
      </c>
      <c r="DG5" s="7">
        <v>25</v>
      </c>
      <c r="DH5" s="7">
        <v>0</v>
      </c>
      <c r="DI5" s="10">
        <v>0</v>
      </c>
      <c r="DJ5" s="13">
        <v>25</v>
      </c>
      <c r="DK5" s="7">
        <v>25</v>
      </c>
      <c r="DL5" s="7">
        <v>25</v>
      </c>
      <c r="DM5" s="7">
        <v>25</v>
      </c>
      <c r="DN5" s="7">
        <v>25</v>
      </c>
      <c r="DO5" s="7">
        <v>0</v>
      </c>
      <c r="DP5" s="10">
        <v>0</v>
      </c>
      <c r="DQ5" s="13">
        <v>25</v>
      </c>
      <c r="DR5" s="7">
        <v>25</v>
      </c>
      <c r="DS5" s="7">
        <v>25</v>
      </c>
      <c r="DT5" s="7">
        <v>25</v>
      </c>
      <c r="DU5" s="7">
        <v>25</v>
      </c>
      <c r="DV5" s="7">
        <v>0</v>
      </c>
      <c r="DW5" s="10">
        <v>0</v>
      </c>
      <c r="DX5" s="13">
        <v>25</v>
      </c>
      <c r="DY5" s="7">
        <v>25</v>
      </c>
      <c r="DZ5" s="7">
        <v>25</v>
      </c>
      <c r="EA5" s="7">
        <v>25</v>
      </c>
      <c r="EB5" s="7">
        <v>25</v>
      </c>
      <c r="EC5" s="7">
        <v>0</v>
      </c>
      <c r="ED5" s="10">
        <v>0</v>
      </c>
      <c r="EE5" s="13">
        <v>25</v>
      </c>
      <c r="EF5" s="7">
        <v>25</v>
      </c>
      <c r="EG5" s="7">
        <v>25</v>
      </c>
      <c r="EH5" s="7">
        <v>25</v>
      </c>
      <c r="EI5" s="7">
        <v>25</v>
      </c>
      <c r="EJ5" s="7">
        <v>0</v>
      </c>
      <c r="EK5" s="10">
        <v>0</v>
      </c>
      <c r="EL5" s="13">
        <v>25</v>
      </c>
      <c r="EM5" s="7">
        <v>25</v>
      </c>
      <c r="EN5" s="7">
        <v>25</v>
      </c>
      <c r="EO5" s="7">
        <v>25</v>
      </c>
      <c r="EP5" s="7">
        <v>25</v>
      </c>
      <c r="EQ5" s="7">
        <v>0</v>
      </c>
      <c r="ER5" s="10">
        <v>0</v>
      </c>
      <c r="ES5" s="13">
        <v>25</v>
      </c>
      <c r="ET5" s="7">
        <v>25</v>
      </c>
      <c r="EU5" s="7">
        <v>25</v>
      </c>
      <c r="EV5" s="7">
        <v>25</v>
      </c>
      <c r="EW5" s="7">
        <v>25</v>
      </c>
      <c r="EX5" s="7">
        <v>0</v>
      </c>
      <c r="EY5" s="10">
        <v>0</v>
      </c>
      <c r="EZ5" s="13">
        <v>25</v>
      </c>
      <c r="FA5" s="7">
        <v>25</v>
      </c>
      <c r="FB5" s="7">
        <v>25</v>
      </c>
      <c r="FC5" s="7">
        <v>25</v>
      </c>
      <c r="FD5" s="7">
        <v>25</v>
      </c>
      <c r="FE5" s="7">
        <v>0</v>
      </c>
      <c r="FF5" s="10">
        <v>0</v>
      </c>
      <c r="FG5" s="13">
        <v>25</v>
      </c>
      <c r="FH5" s="7">
        <v>25</v>
      </c>
      <c r="FI5" s="7">
        <v>25</v>
      </c>
      <c r="FJ5" s="7">
        <v>25</v>
      </c>
      <c r="FK5" s="7">
        <v>25</v>
      </c>
      <c r="FL5" s="7">
        <v>0</v>
      </c>
      <c r="FM5" s="10">
        <v>0</v>
      </c>
      <c r="FN5" s="13">
        <v>25</v>
      </c>
      <c r="FO5" s="7">
        <v>25</v>
      </c>
      <c r="FP5" s="7">
        <v>25</v>
      </c>
      <c r="FQ5" s="7">
        <v>25</v>
      </c>
      <c r="FR5" s="7">
        <v>25</v>
      </c>
      <c r="FS5" s="7">
        <v>0</v>
      </c>
      <c r="FT5" s="10">
        <v>0</v>
      </c>
      <c r="FU5" s="13">
        <v>25</v>
      </c>
      <c r="FV5" s="7">
        <v>25</v>
      </c>
      <c r="FW5" s="7">
        <v>25</v>
      </c>
      <c r="FX5" s="7">
        <v>25</v>
      </c>
      <c r="FY5" s="7">
        <v>25</v>
      </c>
      <c r="FZ5" s="7">
        <v>0</v>
      </c>
      <c r="GA5" s="10">
        <v>0</v>
      </c>
      <c r="GB5" s="13">
        <v>25</v>
      </c>
      <c r="GC5" s="7">
        <v>25</v>
      </c>
      <c r="GD5" s="7">
        <v>25</v>
      </c>
      <c r="GE5" s="7">
        <v>25</v>
      </c>
      <c r="GF5" s="7">
        <v>25</v>
      </c>
      <c r="GG5" s="7">
        <v>0</v>
      </c>
      <c r="GH5" s="10">
        <v>0</v>
      </c>
      <c r="GI5" s="13">
        <v>25</v>
      </c>
      <c r="GJ5" s="7">
        <v>25</v>
      </c>
      <c r="GK5" s="7">
        <v>25</v>
      </c>
      <c r="GL5" s="7">
        <v>25</v>
      </c>
      <c r="GM5" s="7">
        <v>25</v>
      </c>
      <c r="GN5" s="7">
        <v>0</v>
      </c>
      <c r="GO5" s="10">
        <v>0</v>
      </c>
    </row>
    <row r="6" spans="1:197" outlineLevel="1" x14ac:dyDescent="0.25">
      <c r="A6" t="s">
        <v>145</v>
      </c>
      <c r="B6" s="13">
        <f>SUMIFS(Export!$P102:$P10252,Export!$J102:$J10252,Export!$A1,Export!$Q102:$Q10252,"&lt;="&amp;Export!$B4)</f>
        <v>0</v>
      </c>
      <c r="C6" s="7">
        <f>SUMIFS(Export!$P102:$P10252,Export!$J102:$J10252,Export!$A1,Export!$Q102:$Q10252,Export!$C4)</f>
        <v>0</v>
      </c>
      <c r="D6" s="7">
        <f>SUMIFS(Export!$P102:$P10252,Export!$J102:$J10252,Export!$A1,Export!$Q102:$Q10252,Export!$D4)</f>
        <v>0</v>
      </c>
      <c r="E6" s="7">
        <f>SUMIFS(Export!$P102:$P10252,Export!$J102:$J10252,Export!$A1,Export!$Q102:$Q10252,Export!$E4)</f>
        <v>0</v>
      </c>
      <c r="F6" s="7">
        <f>SUMIFS(Export!$P102:$P10252,Export!$J102:$J10252,Export!$A1,Export!$Q102:$Q10252,Export!$F4)</f>
        <v>0</v>
      </c>
      <c r="G6" s="7">
        <f>SUMIFS(Export!$P102:$P10252,Export!$J102:$J10252,Export!$A1,Export!$Q102:$Q10252,Export!$G4)</f>
        <v>0</v>
      </c>
      <c r="H6" s="10">
        <f>SUMIFS(Export!$P102:$P10252,Export!$J102:$J10252,Export!$A1,Export!$Q102:$Q10252,Export!$H4)</f>
        <v>0</v>
      </c>
      <c r="I6" s="13">
        <f>SUMIFS(Export!$P102:$P10252,Export!$J102:$J10252,Export!$A1,Export!$Q102:$Q10252,Export!$I4)</f>
        <v>0</v>
      </c>
      <c r="J6" s="7">
        <f>SUMIFS(Export!$P102:$P10252,Export!$J102:$J10252,Export!$A1,Export!$Q102:$Q10252,Export!$J4)</f>
        <v>0</v>
      </c>
      <c r="K6" s="7">
        <f>SUMIFS(Export!$P102:$P10252,Export!$J102:$J10252,Export!$A1,Export!$Q102:$Q10252,Export!$K4)</f>
        <v>0</v>
      </c>
      <c r="L6" s="7">
        <f>SUMIFS(Export!$P102:$P10252,Export!$J102:$J10252,Export!$A1,Export!$Q102:$Q10252,Export!$L4)</f>
        <v>0</v>
      </c>
      <c r="M6" s="7">
        <f>SUMIFS(Export!$P102:$P10252,Export!$J102:$J10252,Export!$A1,Export!$Q102:$Q10252,Export!$M4)</f>
        <v>0</v>
      </c>
      <c r="N6" s="7">
        <f>SUMIFS(Export!$P102:$P10252,Export!$J102:$J10252,Export!$A1,Export!$Q102:$Q10252,Export!$N4)</f>
        <v>0</v>
      </c>
      <c r="O6" s="10">
        <f>SUMIFS(Export!$P102:$P10252,Export!$J102:$J10252,Export!$A1,Export!$Q102:$Q10252,Export!$O4)</f>
        <v>0</v>
      </c>
      <c r="P6" s="13">
        <f>SUMIFS(Export!$P102:$P10252,Export!$J102:$J10252,Export!$A1,Export!$Q102:$Q10252,Export!$P4)</f>
        <v>0</v>
      </c>
      <c r="Q6" s="7">
        <f>SUMIFS(Export!$P102:$P10252,Export!$J102:$J10252,Export!$A1,Export!$Q102:$Q10252,Export!$Q4)</f>
        <v>0</v>
      </c>
      <c r="R6" s="7">
        <f>SUMIFS(Export!$P102:$P10252,Export!$J102:$J10252,Export!$A1,Export!$Q102:$Q10252,Export!$R4)</f>
        <v>0</v>
      </c>
      <c r="S6" s="7">
        <f>SUMIFS(Export!$P102:$P10252,Export!$J102:$J10252,Export!$A1,Export!$Q102:$Q10252,Export!$S4)</f>
        <v>0</v>
      </c>
      <c r="T6" s="7">
        <f>SUMIFS(Export!$P102:$P10252,Export!$J102:$J10252,Export!$A1,Export!$Q102:$Q10252,Export!$T4)</f>
        <v>0</v>
      </c>
      <c r="U6" s="7">
        <f>SUMIFS(Export!$P102:$P10252,Export!$J102:$J10252,Export!$A1,Export!$Q102:$Q10252,Export!$U4)</f>
        <v>0</v>
      </c>
      <c r="V6" s="10">
        <f>SUMIFS(Export!$P102:$P10252,Export!$J102:$J10252,Export!$A1,Export!$Q102:$Q10252,Export!$V4)</f>
        <v>0</v>
      </c>
      <c r="W6" s="13">
        <f>SUMIFS(Export!$P102:$P10252,Export!$J102:$J10252,Export!$A1,Export!$Q102:$Q10252,Export!$W4)</f>
        <v>0</v>
      </c>
      <c r="X6" s="7">
        <f>SUMIFS(Export!$P102:$P10252,Export!$J102:$J10252,Export!$A1,Export!$Q102:$Q10252,Export!$X4)</f>
        <v>0</v>
      </c>
      <c r="Y6" s="7">
        <f>SUMIFS(Export!$P102:$P10252,Export!$J102:$J10252,Export!$A1,Export!$Q102:$Q10252,Export!$Y4)</f>
        <v>0</v>
      </c>
      <c r="Z6" s="7">
        <f>SUMIFS(Export!$P102:$P10252,Export!$J102:$J10252,Export!$A1,Export!$Q102:$Q10252,Export!$Z4)</f>
        <v>0</v>
      </c>
      <c r="AA6" s="7">
        <f>SUMIFS(Export!$P102:$P10252,Export!$J102:$J10252,Export!$A1,Export!$Q102:$Q10252,Export!$AA4)</f>
        <v>0</v>
      </c>
      <c r="AB6" s="7">
        <f>SUMIFS(Export!$P102:$P10252,Export!$J102:$J10252,Export!$A1,Export!$Q102:$Q10252,Export!$AB4)</f>
        <v>0</v>
      </c>
      <c r="AC6" s="10">
        <f>SUMIFS(Export!$P102:$P10252,Export!$J102:$J10252,Export!$A1,Export!$Q102:$Q10252,Export!$AC4)</f>
        <v>0</v>
      </c>
      <c r="AD6" s="13">
        <f>SUMIFS(Export!$P102:$P10252,Export!$J102:$J10252,Export!$A1,Export!$Q102:$Q10252,Export!$AD4)</f>
        <v>0</v>
      </c>
      <c r="AE6" s="7">
        <f>SUMIFS(Export!$P102:$P10252,Export!$J102:$J10252,Export!$A1,Export!$Q102:$Q10252,Export!$AE4)</f>
        <v>0</v>
      </c>
      <c r="AF6" s="7">
        <f>SUMIFS(Export!$P102:$P10252,Export!$J102:$J10252,Export!$A1,Export!$Q102:$Q10252,Export!$AF4)</f>
        <v>0</v>
      </c>
      <c r="AG6" s="7">
        <f>SUMIFS(Export!$P102:$P10252,Export!$J102:$J10252,Export!$A1,Export!$Q102:$Q10252,Export!$AG4)</f>
        <v>0</v>
      </c>
      <c r="AH6" s="7">
        <f>SUMIFS(Export!$P102:$P10252,Export!$J102:$J10252,Export!$A1,Export!$Q102:$Q10252,Export!$AH4)</f>
        <v>0</v>
      </c>
      <c r="AI6" s="7">
        <f>SUMIFS(Export!$P102:$P10252,Export!$J102:$J10252,Export!$A1,Export!$Q102:$Q10252,Export!$AI4)</f>
        <v>0</v>
      </c>
      <c r="AJ6" s="10">
        <f>SUMIFS(Export!$P102:$P10252,Export!$J102:$J10252,Export!$A1,Export!$Q102:$Q10252,Export!$AJ4)</f>
        <v>0</v>
      </c>
      <c r="AK6" s="13">
        <f>SUMIFS(Export!$P102:$P10252,Export!$J102:$J10252,Export!$A1,Export!$Q102:$Q10252,Export!$AK4)</f>
        <v>0</v>
      </c>
      <c r="AL6" s="7">
        <f>SUMIFS(Export!$P102:$P10252,Export!$J102:$J10252,Export!$A1,Export!$Q102:$Q10252,Export!$AL4)</f>
        <v>0</v>
      </c>
      <c r="AM6" s="7">
        <f>SUMIFS(Export!$P102:$P10252,Export!$J102:$J10252,Export!$A1,Export!$Q102:$Q10252,Export!$AM4)</f>
        <v>0</v>
      </c>
      <c r="AN6" s="7">
        <f>SUMIFS(Export!$P102:$P10252,Export!$J102:$J10252,Export!$A1,Export!$Q102:$Q10252,Export!$AN4)</f>
        <v>0</v>
      </c>
      <c r="AO6" s="7">
        <f>SUMIFS(Export!$P102:$P10252,Export!$J102:$J10252,Export!$A1,Export!$Q102:$Q10252,Export!$AO4)</f>
        <v>0</v>
      </c>
      <c r="AP6" s="7">
        <f>SUMIFS(Export!$P102:$P10252,Export!$J102:$J10252,Export!$A1,Export!$Q102:$Q10252,Export!$AP4)</f>
        <v>0</v>
      </c>
      <c r="AQ6" s="10">
        <f>SUMIFS(Export!$P102:$P10252,Export!$J102:$J10252,Export!$A1,Export!$Q102:$Q10252,Export!$AQ4)</f>
        <v>0</v>
      </c>
      <c r="AR6" s="13">
        <f>SUMIFS(Export!$P102:$P10252,Export!$J102:$J10252,Export!$A1,Export!$Q102:$Q10252,Export!$AR4)</f>
        <v>0</v>
      </c>
      <c r="AS6" s="7">
        <f>SUMIFS(Export!$P102:$P10252,Export!$J102:$J10252,Export!$A1,Export!$Q102:$Q10252,Export!$AS4)</f>
        <v>0</v>
      </c>
      <c r="AT6" s="7">
        <f>SUMIFS(Export!$P102:$P10252,Export!$J102:$J10252,Export!$A1,Export!$Q102:$Q10252,Export!$AT4)</f>
        <v>0</v>
      </c>
      <c r="AU6" s="7">
        <f>SUMIFS(Export!$P102:$P10252,Export!$J102:$J10252,Export!$A1,Export!$Q102:$Q10252,Export!$AU4)</f>
        <v>0</v>
      </c>
      <c r="AV6" s="7">
        <f>SUMIFS(Export!$P102:$P10252,Export!$J102:$J10252,Export!$A1,Export!$Q102:$Q10252,Export!$AV4)</f>
        <v>0</v>
      </c>
      <c r="AW6" s="7">
        <f>SUMIFS(Export!$P102:$P10252,Export!$J102:$J10252,Export!$A1,Export!$Q102:$Q10252,Export!$AW4)</f>
        <v>0</v>
      </c>
      <c r="AX6" s="10">
        <f>SUMIFS(Export!$P102:$P10252,Export!$J102:$J10252,Export!$A1,Export!$Q102:$Q10252,Export!$AX4)</f>
        <v>0</v>
      </c>
      <c r="AY6" s="13">
        <f>SUMIFS(Export!$P102:$P10252,Export!$J102:$J10252,Export!$A1,Export!$Q102:$Q10252,Export!$AY4)</f>
        <v>0</v>
      </c>
      <c r="AZ6" s="7">
        <f>SUMIFS(Export!$P102:$P10252,Export!$J102:$J10252,Export!$A1,Export!$Q102:$Q10252,Export!$AZ4)</f>
        <v>0</v>
      </c>
      <c r="BA6" s="7">
        <f>SUMIFS(Export!$P102:$P10252,Export!$J102:$J10252,Export!$A1,Export!$Q102:$Q10252,Export!$BA4)</f>
        <v>0</v>
      </c>
      <c r="BB6" s="7">
        <f>SUMIFS(Export!$P102:$P10252,Export!$J102:$J10252,Export!$A1,Export!$Q102:$Q10252,Export!$BB4)</f>
        <v>0</v>
      </c>
      <c r="BC6" s="7">
        <f>SUMIFS(Export!$P102:$P10252,Export!$J102:$J10252,Export!$A1,Export!$Q102:$Q10252,Export!$BC4)</f>
        <v>2</v>
      </c>
      <c r="BD6" s="7">
        <f>SUMIFS(Export!$P102:$P10252,Export!$J102:$J10252,Export!$A1,Export!$Q102:$Q10252,Export!$BD4)</f>
        <v>1</v>
      </c>
      <c r="BE6" s="10">
        <f>SUMIFS(Export!$P102:$P10252,Export!$J102:$J10252,Export!$A1,Export!$Q102:$Q10252,Export!$BE4)</f>
        <v>0</v>
      </c>
      <c r="BF6" s="13">
        <f>SUMIFS(Export!$P102:$P10252,Export!$J102:$J10252,Export!$A1,Export!$Q102:$Q10252,Export!$BF4)</f>
        <v>0</v>
      </c>
      <c r="BG6" s="7">
        <f>SUMIFS(Export!$P102:$P10252,Export!$J102:$J10252,Export!$A1,Export!$Q102:$Q10252,Export!$BG4)</f>
        <v>0</v>
      </c>
      <c r="BH6" s="7">
        <f>SUMIFS(Export!$P102:$P10252,Export!$J102:$J10252,Export!$A1,Export!$Q102:$Q10252,Export!$BH4)</f>
        <v>0</v>
      </c>
      <c r="BI6" s="7">
        <f>SUMIFS(Export!$P102:$P10252,Export!$J102:$J10252,Export!$A1,Export!$Q102:$Q10252,Export!$BI4)</f>
        <v>1</v>
      </c>
      <c r="BJ6" s="7">
        <f>SUMIFS(Export!$P102:$P10252,Export!$J102:$J10252,Export!$A1,Export!$Q102:$Q10252,Export!$BJ4)</f>
        <v>59</v>
      </c>
      <c r="BK6" s="7">
        <f>SUMIFS(Export!$P102:$P10252,Export!$J102:$J10252,Export!$A1,Export!$Q102:$Q10252,Export!$BK4)</f>
        <v>2</v>
      </c>
      <c r="BL6" s="10">
        <f>SUMIFS(Export!$P102:$P10252,Export!$J102:$J10252,Export!$A1,Export!$Q102:$Q10252,Export!$BL4)</f>
        <v>2</v>
      </c>
      <c r="BM6" s="13">
        <f>SUMIFS(Export!$P102:$P10252,Export!$J102:$J10252,Export!$A1,Export!$Q102:$Q10252,Export!$BM4)</f>
        <v>2</v>
      </c>
      <c r="BN6" s="7">
        <f>SUMIFS(Export!$P102:$P10252,Export!$J102:$J10252,Export!$A1,Export!$Q102:$Q10252,Export!$BN4)</f>
        <v>0</v>
      </c>
      <c r="BO6" s="7">
        <f>SUMIFS(Export!$P102:$P10252,Export!$J102:$J10252,Export!$A1,Export!$Q102:$Q10252,Export!$BO4)</f>
        <v>0</v>
      </c>
      <c r="BP6" s="7">
        <f>SUMIFS(Export!$P102:$P10252,Export!$J102:$J10252,Export!$A1,Export!$Q102:$Q10252,Export!$BP4)</f>
        <v>0</v>
      </c>
      <c r="BQ6" s="7">
        <f>SUMIFS(Export!$P102:$P10252,Export!$J102:$J10252,Export!$A1,Export!$Q102:$Q10252,Export!$BQ4)</f>
        <v>127</v>
      </c>
      <c r="BR6" s="7">
        <f>SUMIFS(Export!$P102:$P10252,Export!$J102:$J10252,Export!$A1,Export!$Q102:$Q10252,Export!$BR4)</f>
        <v>1</v>
      </c>
      <c r="BS6" s="10">
        <f>SUMIFS(Export!$P102:$P10252,Export!$J102:$J10252,Export!$A1,Export!$Q102:$Q10252,Export!$BS4)</f>
        <v>6</v>
      </c>
      <c r="BT6" s="13">
        <f>SUMIFS(Export!$P102:$P10252,Export!$J102:$J10252,Export!$A1,Export!$Q102:$Q10252,Export!$BT4)</f>
        <v>3</v>
      </c>
      <c r="BU6" s="7">
        <f>SUMIFS(Export!$P102:$P10252,Export!$J102:$J10252,Export!$A1,Export!$Q102:$Q10252,Export!$BU4)</f>
        <v>3</v>
      </c>
      <c r="BV6" s="7">
        <f>SUMIFS(Export!$P102:$P10252,Export!$J102:$J10252,Export!$A1,Export!$Q102:$Q10252,Export!$BV4)</f>
        <v>8</v>
      </c>
      <c r="BW6" s="7">
        <f>SUMIFS(Export!$P102:$P10252,Export!$J102:$J10252,Export!$A1,Export!$Q102:$Q10252,Export!$BW4)</f>
        <v>54</v>
      </c>
      <c r="BX6" s="7">
        <f>SUMIFS(Export!$P102:$P10252,Export!$J102:$J10252,Export!$A1,Export!$Q102:$Q10252,Export!$BX4)</f>
        <v>2</v>
      </c>
      <c r="BY6" s="7">
        <f>SUMIFS(Export!$P102:$P10252,Export!$J102:$J10252,Export!$A1,Export!$Q102:$Q10252,Export!$BY4)</f>
        <v>27</v>
      </c>
      <c r="BZ6" s="10">
        <f>SUMIFS(Export!$P102:$P10252,Export!$J102:$J10252,Export!$A1,Export!$Q102:$Q10252,Export!$BZ4)</f>
        <v>0</v>
      </c>
      <c r="CA6" s="13">
        <f>SUMIFS(Export!$P102:$P10252,Export!$J102:$J10252,Export!$A1,Export!$Q102:$Q10252,Export!$CA4)</f>
        <v>0</v>
      </c>
      <c r="CB6" s="7">
        <f>SUMIFS(Export!$P102:$P10252,Export!$J102:$J10252,Export!$A1,Export!$Q102:$Q10252,Export!$CB4)</f>
        <v>0</v>
      </c>
      <c r="CC6" s="7">
        <f>SUMIFS(Export!$P102:$P10252,Export!$J102:$J10252,Export!$A1,Export!$Q102:$Q10252,Export!$CC4)</f>
        <v>19</v>
      </c>
      <c r="CD6" s="7">
        <f>SUMIFS(Export!$P102:$P10252,Export!$J102:$J10252,Export!$A1,Export!$Q102:$Q10252,Export!$CD4)</f>
        <v>6</v>
      </c>
      <c r="CE6" s="7">
        <f>SUMIFS(Export!$P102:$P10252,Export!$J102:$J10252,Export!$A1,Export!$Q102:$Q10252,Export!$CE4)</f>
        <v>1</v>
      </c>
      <c r="CF6" s="7">
        <f>SUMIFS(Export!$P102:$P10252,Export!$J102:$J10252,Export!$A1,Export!$Q102:$Q10252,Export!$CF4)</f>
        <v>0</v>
      </c>
      <c r="CG6" s="10">
        <f>SUMIFS(Export!$P102:$P10252,Export!$J102:$J10252,Export!$A1,Export!$Q102:$Q10252,Export!$CG4)</f>
        <v>0</v>
      </c>
      <c r="CH6" s="13">
        <f>SUMIFS(Export!$P102:$P10252,Export!$J102:$J10252,Export!$A1,Export!$Q102:$Q10252,Export!$CH4)</f>
        <v>74</v>
      </c>
      <c r="CI6" s="7">
        <f>SUMIFS(Export!$P102:$P10252,Export!$J102:$J10252,Export!$A1,Export!$Q102:$Q10252,Export!$CI4)</f>
        <v>0</v>
      </c>
      <c r="CJ6" s="7">
        <f>SUMIFS(Export!$P102:$P10252,Export!$J102:$J10252,Export!$A1,Export!$Q102:$Q10252,Export!$CJ4)</f>
        <v>0</v>
      </c>
      <c r="CK6" s="7">
        <f>SUMIFS(Export!$P102:$P10252,Export!$J102:$J10252,Export!$A1,Export!$Q102:$Q10252,Export!$CK4)</f>
        <v>2</v>
      </c>
      <c r="CL6" s="7">
        <f>SUMIFS(Export!$P102:$P10252,Export!$J102:$J10252,Export!$A1,Export!$Q102:$Q10252,Export!$CL4)</f>
        <v>15</v>
      </c>
      <c r="CM6" s="7">
        <f>SUMIFS(Export!$P102:$P10252,Export!$J102:$J10252,Export!$A1,Export!$Q102:$Q10252,Export!$CM4)</f>
        <v>2</v>
      </c>
      <c r="CN6" s="10">
        <f>SUMIFS(Export!$P102:$P10252,Export!$J102:$J10252,Export!$A1,Export!$Q102:$Q10252,Export!$CN4)</f>
        <v>0</v>
      </c>
      <c r="CO6" s="13">
        <f>SUMIFS(Export!$P102:$P10252,Export!$J102:$J10252,Export!$A1,Export!$Q102:$Q10252,Export!$CO4)</f>
        <v>21</v>
      </c>
      <c r="CP6" s="7">
        <f>SUMIFS(Export!$P102:$P10252,Export!$J102:$J10252,Export!$A1,Export!$Q102:$Q10252,Export!$CP4)</f>
        <v>29</v>
      </c>
      <c r="CQ6" s="7">
        <f>SUMIFS(Export!$P102:$P10252,Export!$J102:$J10252,Export!$A1,Export!$Q102:$Q10252,Export!$CQ4)</f>
        <v>0</v>
      </c>
      <c r="CR6" s="7">
        <f>SUMIFS(Export!$P102:$P10252,Export!$J102:$J10252,Export!$A1,Export!$Q102:$Q10252,Export!$CR4)</f>
        <v>0</v>
      </c>
      <c r="CS6" s="7">
        <f>SUMIFS(Export!$P102:$P10252,Export!$J102:$J10252,Export!$A1,Export!$Q102:$Q10252,Export!$CS4)</f>
        <v>1</v>
      </c>
      <c r="CT6" s="7">
        <f>SUMIFS(Export!$P102:$P10252,Export!$J102:$J10252,Export!$A1,Export!$Q102:$Q10252,Export!$CT4)</f>
        <v>0</v>
      </c>
      <c r="CU6" s="10">
        <f>SUMIFS(Export!$P102:$P10252,Export!$J102:$J10252,Export!$A1,Export!$Q102:$Q10252,Export!$CU4)</f>
        <v>37</v>
      </c>
      <c r="CV6" s="13">
        <f>SUMIFS(Export!$P102:$P10252,Export!$J102:$J10252,Export!$A1,Export!$Q102:$Q10252,Export!$CV4)</f>
        <v>1</v>
      </c>
      <c r="CW6" s="7">
        <f>SUMIFS(Export!$P102:$P10252,Export!$J102:$J10252,Export!$A1,Export!$Q102:$Q10252,Export!$CW4)</f>
        <v>1</v>
      </c>
      <c r="CX6" s="7">
        <f>SUMIFS(Export!$P102:$P10252,Export!$J102:$J10252,Export!$A1,Export!$Q102:$Q10252,Export!$CX4)</f>
        <v>22</v>
      </c>
      <c r="CY6" s="7">
        <f>SUMIFS(Export!$P102:$P10252,Export!$J102:$J10252,Export!$A1,Export!$Q102:$Q10252,Export!$CY4)</f>
        <v>0</v>
      </c>
      <c r="CZ6" s="7">
        <f>SUMIFS(Export!$P102:$P10252,Export!$J102:$J10252,Export!$A1,Export!$Q102:$Q10252,Export!$CZ4)</f>
        <v>10</v>
      </c>
      <c r="DA6" s="7">
        <f>SUMIFS(Export!$P102:$P10252,Export!$J102:$J10252,Export!$A1,Export!$Q102:$Q10252,Export!$DA4)</f>
        <v>1</v>
      </c>
      <c r="DB6" s="10">
        <f>SUMIFS(Export!$P102:$P10252,Export!$J102:$J10252,Export!$A1,Export!$Q102:$Q10252,Export!$DB4)</f>
        <v>3</v>
      </c>
      <c r="DC6" s="13">
        <f>SUMIFS(Export!$P102:$P10252,Export!$J102:$J10252,Export!$A1,Export!$Q102:$Q10252,Export!$DC4)</f>
        <v>17</v>
      </c>
      <c r="DD6" s="7">
        <f>SUMIFS(Export!$P102:$P10252,Export!$J102:$J10252,Export!$A1,Export!$Q102:$Q10252,Export!$DD4)</f>
        <v>10</v>
      </c>
      <c r="DE6" s="7">
        <f>SUMIFS(Export!$P102:$P10252,Export!$J102:$J10252,Export!$A1,Export!$Q102:$Q10252,Export!$DE4)</f>
        <v>36</v>
      </c>
      <c r="DF6" s="7">
        <f>SUMIFS(Export!$P102:$P10252,Export!$J102:$J10252,Export!$A1,Export!$Q102:$Q10252,Export!$DF4)</f>
        <v>0</v>
      </c>
      <c r="DG6" s="7">
        <f>SUMIFS(Export!$P102:$P10252,Export!$J102:$J10252,Export!$A1,Export!$Q102:$Q10252,Export!$DG4)</f>
        <v>0</v>
      </c>
      <c r="DH6" s="7">
        <f>SUMIFS(Export!$P102:$P10252,Export!$J102:$J10252,Export!$A1,Export!$Q102:$Q10252,Export!$DH4)</f>
        <v>2</v>
      </c>
      <c r="DI6" s="10">
        <f>SUMIFS(Export!$P102:$P10252,Export!$J102:$J10252,Export!$A1,Export!$Q102:$Q10252,Export!$DI4)</f>
        <v>0</v>
      </c>
      <c r="DJ6" s="13">
        <f>SUMIFS(Export!$P102:$P10252,Export!$J102:$J10252,Export!$A1,Export!$Q102:$Q10252,Export!$DJ4)</f>
        <v>0</v>
      </c>
      <c r="DK6" s="7">
        <f>SUMIFS(Export!$P102:$P10252,Export!$J102:$J10252,Export!$A1,Export!$Q102:$Q10252,Export!$DK4)</f>
        <v>3</v>
      </c>
      <c r="DL6" s="7">
        <f>SUMIFS(Export!$P102:$P10252,Export!$J102:$J10252,Export!$A1,Export!$Q102:$Q10252,Export!$DL4)</f>
        <v>0</v>
      </c>
      <c r="DM6" s="7">
        <f>SUMIFS(Export!$P102:$P10252,Export!$J102:$J10252,Export!$A1,Export!$Q102:$Q10252,Export!$DM4)</f>
        <v>0</v>
      </c>
      <c r="DN6" s="7">
        <f>SUMIFS(Export!$P102:$P10252,Export!$J102:$J10252,Export!$A1,Export!$Q102:$Q10252,Export!$DN4)</f>
        <v>1</v>
      </c>
      <c r="DO6" s="7">
        <f>SUMIFS(Export!$P102:$P10252,Export!$J102:$J10252,Export!$A1,Export!$Q102:$Q10252,Export!$DO4)</f>
        <v>0</v>
      </c>
      <c r="DP6" s="10">
        <f>SUMIFS(Export!$P102:$P10252,Export!$J102:$J10252,Export!$A1,Export!$Q102:$Q10252,Export!$DP4)</f>
        <v>0</v>
      </c>
      <c r="DQ6" s="13">
        <f>SUMIFS(Export!$P102:$P10252,Export!$J102:$J10252,Export!$A1,Export!$Q102:$Q10252,Export!$DQ4)</f>
        <v>0</v>
      </c>
      <c r="DR6" s="7">
        <f>SUMIFS(Export!$P102:$P10252,Export!$J102:$J10252,Export!$A1,Export!$Q102:$Q10252,Export!$DR4)</f>
        <v>0</v>
      </c>
      <c r="DS6" s="7">
        <f>SUMIFS(Export!$P102:$P10252,Export!$J102:$J10252,Export!$A1,Export!$Q102:$Q10252,Export!$DS4)</f>
        <v>0</v>
      </c>
      <c r="DT6" s="7">
        <f>SUMIFS(Export!$P102:$P10252,Export!$J102:$J10252,Export!$A1,Export!$Q102:$Q10252,Export!$DT4)</f>
        <v>0</v>
      </c>
      <c r="DU6" s="7">
        <f>SUMIFS(Export!$P102:$P10252,Export!$J102:$J10252,Export!$A1,Export!$Q102:$Q10252,Export!$DU4)</f>
        <v>0</v>
      </c>
      <c r="DV6" s="7">
        <f>SUMIFS(Export!$P102:$P10252,Export!$J102:$J10252,Export!$A1,Export!$Q102:$Q10252,Export!$DV4)</f>
        <v>0</v>
      </c>
      <c r="DW6" s="10">
        <f>SUMIFS(Export!$P102:$P10252,Export!$J102:$J10252,Export!$A1,Export!$Q102:$Q10252,Export!$DW4)</f>
        <v>0</v>
      </c>
      <c r="DX6" s="13">
        <f>SUMIFS(Export!$P102:$P10252,Export!$J102:$J10252,Export!$A1,Export!$Q102:$Q10252,Export!$DQ4)</f>
        <v>0</v>
      </c>
      <c r="DY6" s="7">
        <f>SUMIFS(Export!$P102:$P10252,Export!$J102:$J10252,Export!$A1,Export!$Q102:$Q10252,Export!$DR4)</f>
        <v>0</v>
      </c>
      <c r="DZ6" s="7">
        <f>SUMIFS(Export!$P102:$P10252,Export!$J102:$J10252,Export!$A1,Export!$Q102:$Q10252,Export!$DS4)</f>
        <v>0</v>
      </c>
      <c r="EA6" s="7">
        <f>SUMIFS(Export!$P102:$P10252,Export!$J102:$J10252,Export!$A1,Export!$Q102:$Q10252,Export!$DT4)</f>
        <v>0</v>
      </c>
      <c r="EB6" s="7">
        <f>SUMIFS(Export!$P102:$P10252,Export!$J102:$J10252,Export!$A1,Export!$Q102:$Q10252,Export!$DU4)</f>
        <v>0</v>
      </c>
      <c r="EC6" s="7">
        <f>SUMIFS(Export!$P102:$P10252,Export!$J102:$J10252,Export!$A1,Export!$Q102:$Q10252,Export!$DV4)</f>
        <v>0</v>
      </c>
      <c r="ED6" s="10">
        <f>SUMIFS(Export!$P102:$P10252,Export!$J102:$J10252,Export!$A1,Export!$Q102:$Q10252,Export!$DW4)</f>
        <v>0</v>
      </c>
      <c r="EE6" s="13">
        <f>SUMIFS(Export!$P102:$P10252,Export!$J102:$J10252,Export!$A1,Export!$Q102:$Q10252,Export!$DQ4)</f>
        <v>0</v>
      </c>
      <c r="EF6" s="7">
        <f>SUMIFS(Export!$P102:$P10252,Export!$J102:$J10252,Export!$A1,Export!$Q102:$Q10252,Export!$DR4)</f>
        <v>0</v>
      </c>
      <c r="EG6" s="7">
        <f>SUMIFS(Export!$P102:$P10252,Export!$J102:$J10252,Export!$A1,Export!$Q102:$Q10252,Export!$DS4)</f>
        <v>0</v>
      </c>
      <c r="EH6" s="7">
        <f>SUMIFS(Export!$P102:$P10252,Export!$J102:$J10252,Export!$A1,Export!$Q102:$Q10252,Export!$DT4)</f>
        <v>0</v>
      </c>
      <c r="EI6" s="7">
        <f>SUMIFS(Export!$P102:$P10252,Export!$J102:$J10252,Export!$A1,Export!$Q102:$Q10252,Export!$DU4)</f>
        <v>0</v>
      </c>
      <c r="EJ6" s="7">
        <f>SUMIFS(Export!$P102:$P10252,Export!$J102:$J10252,Export!$A1,Export!$Q102:$Q10252,Export!$DV4)</f>
        <v>0</v>
      </c>
      <c r="EK6" s="10">
        <f>SUMIFS(Export!$P102:$P10252,Export!$J102:$J10252,Export!$A1,Export!$Q102:$Q10252,Export!$DW4)</f>
        <v>0</v>
      </c>
      <c r="EL6" s="13">
        <f>SUMIFS(Export!$P102:$P10252,Export!$J102:$J10252,Export!$A1,Export!$Q102:$Q10252,Export!$DQ4)</f>
        <v>0</v>
      </c>
      <c r="EM6" s="7">
        <f>SUMIFS(Export!$P102:$P10252,Export!$J102:$J10252,Export!$A1,Export!$Q102:$Q10252,Export!$DR4)</f>
        <v>0</v>
      </c>
      <c r="EN6" s="7">
        <f>SUMIFS(Export!$P102:$P10252,Export!$J102:$J10252,Export!$A1,Export!$Q102:$Q10252,Export!$DS4)</f>
        <v>0</v>
      </c>
      <c r="EO6" s="7">
        <f>SUMIFS(Export!$P102:$P10252,Export!$J102:$J10252,Export!$A1,Export!$Q102:$Q10252,Export!$DT4)</f>
        <v>0</v>
      </c>
      <c r="EP6" s="7">
        <f>SUMIFS(Export!$P102:$P10252,Export!$J102:$J10252,Export!$A1,Export!$Q102:$Q10252,Export!$DU4)</f>
        <v>0</v>
      </c>
      <c r="EQ6" s="7">
        <f>SUMIFS(Export!$P102:$P10252,Export!$J102:$J10252,Export!$A1,Export!$Q102:$Q10252,Export!$DV4)</f>
        <v>0</v>
      </c>
      <c r="ER6" s="10">
        <f>SUMIFS(Export!$P102:$P10252,Export!$J102:$J10252,Export!$A1,Export!$Q102:$Q10252,Export!$DW4)</f>
        <v>0</v>
      </c>
      <c r="ES6" s="13">
        <f>SUMIFS(Export!$P102:$P10252,Export!$J102:$J10252,Export!$A1,Export!$Q102:$Q10252,Export!$DQ4)</f>
        <v>0</v>
      </c>
      <c r="ET6" s="7">
        <f>SUMIFS(Export!$P102:$P10252,Export!$J102:$J10252,Export!$A1,Export!$Q102:$Q10252,Export!$DR4)</f>
        <v>0</v>
      </c>
      <c r="EU6" s="7">
        <f>SUMIFS(Export!$P102:$P10252,Export!$J102:$J10252,Export!$A1,Export!$Q102:$Q10252,Export!$DS4)</f>
        <v>0</v>
      </c>
      <c r="EV6" s="7">
        <f>SUMIFS(Export!$P102:$P10252,Export!$J102:$J10252,Export!$A1,Export!$Q102:$Q10252,Export!$DT4)</f>
        <v>0</v>
      </c>
      <c r="EW6" s="7">
        <f>SUMIFS(Export!$P102:$P10252,Export!$J102:$J10252,Export!$A1,Export!$Q102:$Q10252,Export!$DU4)</f>
        <v>0</v>
      </c>
      <c r="EX6" s="7">
        <f>SUMIFS(Export!$P102:$P10252,Export!$J102:$J10252,Export!$A1,Export!$Q102:$Q10252,Export!$DV4)</f>
        <v>0</v>
      </c>
      <c r="EY6" s="10">
        <f>SUMIFS(Export!$P102:$P10252,Export!$J102:$J10252,Export!$A1,Export!$Q102:$Q10252,Export!$DW4)</f>
        <v>0</v>
      </c>
      <c r="EZ6" s="13">
        <f>SUMIFS(Export!$P102:$P10252,Export!$J102:$J10252,Export!$A1,Export!$Q102:$Q10252,Export!$DQ4)</f>
        <v>0</v>
      </c>
      <c r="FA6" s="7">
        <f>SUMIFS(Export!$P102:$P10252,Export!$J102:$J10252,Export!$A1,Export!$Q102:$Q10252,Export!$DR4)</f>
        <v>0</v>
      </c>
      <c r="FB6" s="7">
        <f>SUMIFS(Export!$P102:$P10252,Export!$J102:$J10252,Export!$A1,Export!$Q102:$Q10252,Export!$DS4)</f>
        <v>0</v>
      </c>
      <c r="FC6" s="7">
        <f>SUMIFS(Export!$P102:$P10252,Export!$J102:$J10252,Export!$A1,Export!$Q102:$Q10252,Export!$DT4)</f>
        <v>0</v>
      </c>
      <c r="FD6" s="7">
        <f>SUMIFS(Export!$P102:$P10252,Export!$J102:$J10252,Export!$A1,Export!$Q102:$Q10252,Export!$DU4)</f>
        <v>0</v>
      </c>
      <c r="FE6" s="7">
        <f>SUMIFS(Export!$P102:$P10252,Export!$J102:$J10252,Export!$A1,Export!$Q102:$Q10252,Export!$DV4)</f>
        <v>0</v>
      </c>
      <c r="FF6" s="10">
        <f>SUMIFS(Export!$P102:$P10252,Export!$J102:$J10252,Export!$A1,Export!$Q102:$Q10252,Export!$DW4)</f>
        <v>0</v>
      </c>
      <c r="FG6" s="13">
        <f>SUMIFS(Export!$P102:$P10252,Export!$J102:$J10252,Export!$A1,Export!$Q102:$Q10252,Export!$DQ4)</f>
        <v>0</v>
      </c>
      <c r="FH6" s="7">
        <f>SUMIFS(Export!$P102:$P10252,Export!$J102:$J10252,Export!$A1,Export!$Q102:$Q10252,Export!$DR4)</f>
        <v>0</v>
      </c>
      <c r="FI6" s="7">
        <f>SUMIFS(Export!$P102:$P10252,Export!$J102:$J10252,Export!$A1,Export!$Q102:$Q10252,Export!$DS4)</f>
        <v>0</v>
      </c>
      <c r="FJ6" s="7">
        <f>SUMIFS(Export!$P102:$P10252,Export!$J102:$J10252,Export!$A1,Export!$Q102:$Q10252,Export!$DT4)</f>
        <v>0</v>
      </c>
      <c r="FK6" s="7">
        <f>SUMIFS(Export!$P102:$P10252,Export!$J102:$J10252,Export!$A1,Export!$Q102:$Q10252,Export!$DU4)</f>
        <v>0</v>
      </c>
      <c r="FL6" s="7">
        <f>SUMIFS(Export!$P102:$P10252,Export!$J102:$J10252,Export!$A1,Export!$Q102:$Q10252,Export!$DV4)</f>
        <v>0</v>
      </c>
      <c r="FM6" s="10">
        <f>SUMIFS(Export!$P102:$P10252,Export!$J102:$J10252,Export!$A1,Export!$Q102:$Q10252,Export!$DW4)</f>
        <v>0</v>
      </c>
      <c r="FN6" s="13">
        <f>SUMIFS(Export!$P102:$P10252,Export!$J102:$J10252,Export!$A1,Export!$Q102:$Q10252,Export!$DQ4)</f>
        <v>0</v>
      </c>
      <c r="FO6" s="7">
        <f>SUMIFS(Export!$P102:$P10252,Export!$J102:$J10252,Export!$A1,Export!$Q102:$Q10252,Export!$DR4)</f>
        <v>0</v>
      </c>
      <c r="FP6" s="7">
        <f>SUMIFS(Export!$P102:$P10252,Export!$J102:$J10252,Export!$A1,Export!$Q102:$Q10252,Export!$DS4)</f>
        <v>0</v>
      </c>
      <c r="FQ6" s="7">
        <f>SUMIFS(Export!$P102:$P10252,Export!$J102:$J10252,Export!$A1,Export!$Q102:$Q10252,Export!$DT4)</f>
        <v>0</v>
      </c>
      <c r="FR6" s="7">
        <f>SUMIFS(Export!$P102:$P10252,Export!$J102:$J10252,Export!$A1,Export!$Q102:$Q10252,Export!$DU4)</f>
        <v>0</v>
      </c>
      <c r="FS6" s="7">
        <f>SUMIFS(Export!$P102:$P10252,Export!$J102:$J10252,Export!$A1,Export!$Q102:$Q10252,Export!$DV4)</f>
        <v>0</v>
      </c>
      <c r="FT6" s="10">
        <f>SUMIFS(Export!$P102:$P10252,Export!$J102:$J10252,Export!$A1,Export!$Q102:$Q10252,Export!$DW4)</f>
        <v>0</v>
      </c>
      <c r="FU6" s="13">
        <f>SUMIFS(Export!$P102:$P10252,Export!$J102:$J10252,Export!$A1,Export!$Q102:$Q10252,Export!$DQ4)</f>
        <v>0</v>
      </c>
      <c r="FV6" s="7">
        <f>SUMIFS(Export!$P102:$P10252,Export!$J102:$J10252,Export!$A1,Export!$Q102:$Q10252,Export!$DR4)</f>
        <v>0</v>
      </c>
      <c r="FW6" s="7">
        <f>SUMIFS(Export!$P102:$P10252,Export!$J102:$J10252,Export!$A1,Export!$Q102:$Q10252,Export!$DS4)</f>
        <v>0</v>
      </c>
      <c r="FX6" s="7">
        <f>SUMIFS(Export!$P102:$P10252,Export!$J102:$J10252,Export!$A1,Export!$Q102:$Q10252,Export!$DT4)</f>
        <v>0</v>
      </c>
      <c r="FY6" s="7">
        <f>SUMIFS(Export!$P102:$P10252,Export!$J102:$J10252,Export!$A1,Export!$Q102:$Q10252,Export!$DU4)</f>
        <v>0</v>
      </c>
      <c r="FZ6" s="7">
        <f>SUMIFS(Export!$P102:$P10252,Export!$J102:$J10252,Export!$A1,Export!$Q102:$Q10252,Export!$DV4)</f>
        <v>0</v>
      </c>
      <c r="GA6" s="10">
        <f>SUMIFS(Export!$P102:$P10252,Export!$J102:$J10252,Export!$A1,Export!$Q102:$Q10252,Export!$DW4)</f>
        <v>0</v>
      </c>
      <c r="GB6" s="13">
        <f>SUMIFS(Export!$P102:$P10252,Export!$J102:$J10252,Export!$A1,Export!$Q102:$Q10252,Export!$DQ4)</f>
        <v>0</v>
      </c>
      <c r="GC6" s="7">
        <f>SUMIFS(Export!$P102:$P10252,Export!$J102:$J10252,Export!$A1,Export!$Q102:$Q10252,Export!$DR4)</f>
        <v>0</v>
      </c>
      <c r="GD6" s="7">
        <f>SUMIFS(Export!$P102:$P10252,Export!$J102:$J10252,Export!$A1,Export!$Q102:$Q10252,Export!$DS4)</f>
        <v>0</v>
      </c>
      <c r="GE6" s="7">
        <f>SUMIFS(Export!$P102:$P10252,Export!$J102:$J10252,Export!$A1,Export!$Q102:$Q10252,Export!$DT4)</f>
        <v>0</v>
      </c>
      <c r="GF6" s="7">
        <f>SUMIFS(Export!$P102:$P10252,Export!$J102:$J10252,Export!$A1,Export!$Q102:$Q10252,Export!$DU4)</f>
        <v>0</v>
      </c>
      <c r="GG6" s="7">
        <f>SUMIFS(Export!$P102:$P10252,Export!$J102:$J10252,Export!$A1,Export!$Q102:$Q10252,Export!$DV4)</f>
        <v>0</v>
      </c>
      <c r="GH6" s="10">
        <f>SUMIFS(Export!$P102:$P10252,Export!$J102:$J10252,Export!$A1,Export!$Q102:$Q10252,Export!$DW4)</f>
        <v>0</v>
      </c>
      <c r="GI6" s="13">
        <f>SUMIFS(Export!$P102:$P10252,Export!$J102:$J10252,Export!$A1,Export!$Q102:$Q10252,Export!$DQ4)</f>
        <v>0</v>
      </c>
      <c r="GJ6" s="7">
        <f>SUMIFS(Export!$P102:$P10252,Export!$J102:$J10252,Export!$A1,Export!$Q102:$Q10252,Export!$DR4)</f>
        <v>0</v>
      </c>
      <c r="GK6" s="7">
        <f>SUMIFS(Export!$P102:$P10252,Export!$J102:$J10252,Export!$A1,Export!$Q102:$Q10252,Export!$DS4)</f>
        <v>0</v>
      </c>
      <c r="GL6" s="7">
        <f>SUMIFS(Export!$P102:$P10252,Export!$J102:$J10252,Export!$A1,Export!$Q102:$Q10252,Export!$DT4)</f>
        <v>0</v>
      </c>
      <c r="GM6" s="7">
        <f>SUMIFS(Export!$P102:$P10252,Export!$J102:$J10252,Export!$A1,Export!$Q102:$Q10252,Export!$DU4)</f>
        <v>0</v>
      </c>
      <c r="GN6" s="7">
        <f>SUMIFS(Export!$P102:$P10252,Export!$J102:$J10252,Export!$A1,Export!$Q102:$Q10252,Export!$DV4)</f>
        <v>0</v>
      </c>
      <c r="GO6" s="10">
        <f>SUMIFS(Export!$P102:$P10252,Export!$J102:$J10252,Export!$A1,Export!$Q102:$Q10252,Export!$DW4)</f>
        <v>0</v>
      </c>
    </row>
    <row r="7" spans="1:197" outlineLevel="1" x14ac:dyDescent="0.25">
      <c r="B7" s="4"/>
      <c r="G7"/>
      <c r="H7" s="11"/>
      <c r="I7" s="4"/>
      <c r="O7" s="11"/>
      <c r="P7" s="4"/>
      <c r="V7" s="11"/>
      <c r="W7" s="4"/>
      <c r="Y7"/>
      <c r="AC7" s="11"/>
      <c r="AD7" s="4"/>
      <c r="AJ7" s="11"/>
      <c r="AK7" s="4"/>
      <c r="AQ7" s="11"/>
      <c r="AR7" s="4"/>
      <c r="AX7" s="11"/>
      <c r="AY7" s="4"/>
      <c r="BE7" s="11"/>
      <c r="BF7" s="4"/>
      <c r="BL7" s="11"/>
      <c r="BM7" s="4"/>
      <c r="BS7" s="11"/>
      <c r="BT7" s="4"/>
      <c r="BZ7" s="11"/>
      <c r="CA7" s="4"/>
      <c r="CG7" s="11"/>
      <c r="CH7" s="4"/>
      <c r="CN7" s="11"/>
      <c r="CO7" s="4"/>
      <c r="CU7" s="11"/>
      <c r="CV7" s="4"/>
      <c r="DB7" s="11"/>
      <c r="DC7" s="4"/>
      <c r="DI7" s="11"/>
      <c r="DJ7" s="4"/>
      <c r="DP7" s="11"/>
      <c r="DQ7" s="4"/>
      <c r="DW7" s="11"/>
      <c r="DX7" s="4"/>
      <c r="ED7" s="11"/>
      <c r="EE7" s="4"/>
      <c r="EK7" s="11"/>
      <c r="EL7" s="4"/>
      <c r="ER7" s="11"/>
      <c r="ES7" s="4"/>
      <c r="EY7" s="11"/>
      <c r="EZ7" s="4"/>
      <c r="FF7" s="11"/>
      <c r="FG7" s="4"/>
      <c r="FM7" s="11"/>
      <c r="FN7" s="4"/>
      <c r="FT7" s="11"/>
      <c r="FU7" s="4"/>
      <c r="GA7" s="11"/>
      <c r="GB7" s="4"/>
      <c r="GH7" s="11"/>
      <c r="GI7" s="4"/>
      <c r="GO7" s="11"/>
    </row>
    <row r="8" spans="1:197" outlineLevel="1" x14ac:dyDescent="0.25">
      <c r="A8" t="s">
        <v>147</v>
      </c>
      <c r="B8" s="13">
        <f>SUMIFS(Export!$P102:$P10252,Export!$J102:$J10252,Export!$A1,Export!$X102:$X10252,Export!$B4,Export!$K102:$K10252,"Booked")</f>
        <v>0</v>
      </c>
      <c r="C8" s="7">
        <f>SUMIFS(Export!$P102:$P10252,Export!$J102:$J10252,Export!$A1,Export!$X102:$X10252,Export!$C4,Export!$K102:$K10252,"Booked")</f>
        <v>0</v>
      </c>
      <c r="D8" s="7">
        <f>SUMIFS(Export!$P102:$P10252,Export!$J102:$J10252,Export!$A1,Export!$X102:$X10252,Export!$D4,Export!$K102:$K10252,"Booked")</f>
        <v>0</v>
      </c>
      <c r="E8" s="7">
        <f>SUMIFS(Export!$P102:$P10252,Export!$J102:$J10252,Export!$A1,Export!$X102:$X10252,Export!$E4,Export!$K102:$K10252,"Booked")</f>
        <v>0</v>
      </c>
      <c r="F8" s="7">
        <f>SUMIFS(Export!$P102:$P10252,Export!$J102:$J10252,Export!$A1,Export!$X102:$X10252,Export!$F4,Export!$K102:$K10252,"Booked")</f>
        <v>0</v>
      </c>
      <c r="G8" s="21">
        <f>SUMIFS(Export!$P102:$P10252,Export!$J102:$J10252,Export!$A1,Export!$X102:$X10252,Export!$G4,Export!$K102:$K10252,"Booked")</f>
        <v>0</v>
      </c>
      <c r="H8" s="22">
        <f>SUMIFS(Export!$P102:$P10252,Export!$J102:$J10252,Export!$A1,Export!$X102:$X10252,Export!$H4,Export!$K102:$K10252,"Booked")</f>
        <v>0</v>
      </c>
      <c r="I8" s="13">
        <f>SUMIFS(Export!$P102:$P10252,Export!$J102:$J10252,Export!$A1,Export!$X102:$X10252,Export!$I4,Export!$K102:$K10252,"Booked")</f>
        <v>0</v>
      </c>
      <c r="J8" s="7">
        <f>SUMIFS(Export!$P102:$P10252,Export!$J102:$J10252,Export!$A1,Export!$X102:$X10252,Export!$J4,Export!$K102:$K10252,"Booked")</f>
        <v>0</v>
      </c>
      <c r="K8" s="7">
        <f>SUMIFS(Export!$P102:$P10252,Export!$J102:$J10252,Export!$A1,Export!$X102:$X10252,Export!$K4,Export!$K102:$K10252,"Booked")</f>
        <v>0</v>
      </c>
      <c r="L8" s="7">
        <f>SUMIFS(Export!$P102:$P10252,Export!$J102:$J10252,Export!$A1,Export!$X102:$X10252,Export!$L4,Export!$K102:$K10252,"Booked")</f>
        <v>0</v>
      </c>
      <c r="M8" s="7">
        <f>SUMIFS(Export!$P102:$P10252,Export!$J102:$J10252,Export!$A1,Export!$X102:$X10252,Export!$M4,Export!$K102:$K10252,"Booked")</f>
        <v>0</v>
      </c>
      <c r="N8" s="21">
        <f>SUMIFS(Export!$P102:$P10252,Export!$J102:$J10252,Export!$A1,Export!$X102:$X10252,Export!$N4,Export!$K102:$K10252,"Booked")</f>
        <v>0</v>
      </c>
      <c r="O8" s="22">
        <f>SUMIFS(Export!$P102:$P10252,Export!$J102:$J10252,Export!$A1,Export!$X102:$X10252,Export!$O4,Export!$K102:$K10252,"Booked")</f>
        <v>0</v>
      </c>
      <c r="P8" s="13">
        <f>SUMIFS(Export!$P102:$P10252,Export!$J102:$J10252,Export!$A1,Export!$X102:$X10252,Export!$P4,Export!$K102:$K10252,"Booked")</f>
        <v>0</v>
      </c>
      <c r="Q8" s="7">
        <f>SUMIFS(Export!$P102:$P10252,Export!$J102:$J10252,Export!$A1,Export!$X102:$X10252,Export!$Q4,Export!$K102:$K10252,"Booked")</f>
        <v>0</v>
      </c>
      <c r="R8" s="7">
        <f>SUMIFS(Export!$P102:$P10252,Export!$J102:$J10252,Export!$A1,Export!$X102:$X10252,Export!$R4,Export!$K102:$K10252,"Booked")</f>
        <v>0</v>
      </c>
      <c r="S8" s="7">
        <f>SUMIFS(Export!$P102:$P10252,Export!$J102:$J10252,Export!$A1,Export!$X102:$X10252,Export!$S4,Export!$K102:$K10252,"Booked")</f>
        <v>0</v>
      </c>
      <c r="T8" s="7">
        <f>SUMIFS(Export!$P102:$P10252,Export!$J102:$J10252,Export!$A1,Export!$X102:$X10252,Export!$T4,Export!$K102:$K10252,"Booked")</f>
        <v>0</v>
      </c>
      <c r="U8" s="21">
        <f>SUMIFS(Export!$P102:$P10252,Export!$J102:$J10252,Export!$A1,Export!$X102:$X10252,Export!$U4,Export!$K102:$K10252,"Booked")</f>
        <v>0</v>
      </c>
      <c r="V8" s="22">
        <f>SUMIFS(Export!$P102:$P10252,Export!$J102:$J10252,Export!$A1,Export!$X102:$X10252,Export!$V4,Export!$K102:$K10252,"Booked")</f>
        <v>0</v>
      </c>
      <c r="W8" s="13">
        <f>SUMIFS(Export!$P102:$P10252,Export!$J102:$J10252,Export!$A1,Export!$X102:$X10252,Export!$W4,Export!$K102:$K10252,"Booked")</f>
        <v>0</v>
      </c>
      <c r="X8" s="7">
        <f>SUMIFS(Export!$P102:$P10252,Export!$J102:$J10252,Export!$A1,Export!$X102:$X10252,Export!$X4,Export!$K102:$K10252,"Booked")</f>
        <v>0</v>
      </c>
      <c r="Y8" s="7">
        <f>SUMIFS(Export!$P102:$P10252,Export!$J102:$J10252,Export!$A1,Export!$X102:$X10252,Export!$Y4,Export!$K102:$K10252,"Booked")</f>
        <v>0</v>
      </c>
      <c r="Z8" s="7">
        <f>SUMIFS(Export!$P102:$P10252,Export!$J102:$J10252,Export!$A1,Export!$X102:$X10252,Export!$Z4,Export!$K102:$K10252,"Booked")</f>
        <v>0</v>
      </c>
      <c r="AA8" s="7">
        <f>SUMIFS(Export!$P102:$P10252,Export!$J102:$J10252,Export!$A1,Export!$X102:$X10252,Export!$AA4,Export!$K102:$K10252,"Booked")</f>
        <v>0</v>
      </c>
      <c r="AB8" s="21">
        <f>SUMIFS(Export!$P102:$P10252,Export!$J102:$J10252,Export!$A1,Export!$X102:$X10252,Export!$AB4,Export!$K102:$K10252,"Booked")</f>
        <v>0</v>
      </c>
      <c r="AC8" s="22">
        <f>SUMIFS(Export!$P102:$P10252,Export!$J102:$J10252,Export!$A1,Export!$X102:$X10252,Export!$AC4,Export!$K102:$K10252,"Booked")</f>
        <v>0</v>
      </c>
      <c r="AD8" s="13">
        <f>SUMIFS(Export!$P102:$P10252,Export!$J102:$J10252,Export!$A1,Export!$X102:$X10252,Export!$AD4,Export!$K102:$K10252,"Booked")</f>
        <v>0</v>
      </c>
      <c r="AE8" s="7">
        <f>SUMIFS(Export!$P102:$P10252,Export!$J102:$J10252,Export!$A1,Export!$X102:$X10252,Export!$AE4,Export!$K102:$K10252,"Booked")</f>
        <v>0</v>
      </c>
      <c r="AF8" s="7">
        <f>SUMIFS(Export!$P102:$P10252,Export!$J102:$J10252,Export!$A1,Export!$X102:$X10252,Export!$AF4,Export!$K102:$K10252,"Booked")</f>
        <v>0</v>
      </c>
      <c r="AG8" s="7">
        <f>SUMIFS(Export!$P102:$P10252,Export!$J102:$J10252,Export!$A1,Export!$X102:$X10252,Export!$AG4,Export!$K102:$K10252,"Booked")</f>
        <v>0</v>
      </c>
      <c r="AH8" s="7">
        <f>SUMIFS(Export!$P102:$P10252,Export!$J102:$J10252,Export!$A1,Export!$X102:$X10252,Export!$AH4,Export!$K102:$K10252,"Booked")</f>
        <v>0</v>
      </c>
      <c r="AI8" s="21">
        <f>SUMIFS(Export!$P102:$P10252,Export!$J102:$J10252,Export!$A1,Export!$X102:$X10252,Export!$AI4,Export!$K102:$K10252,"Booked")</f>
        <v>0</v>
      </c>
      <c r="AJ8" s="22">
        <f>SUMIFS(Export!$P102:$P10252,Export!$J102:$J10252,Export!$A1,Export!$X102:$X10252,Export!$AJ4,Export!$K102:$K10252,"Booked")</f>
        <v>0</v>
      </c>
      <c r="AK8" s="13">
        <f>SUMIFS(Export!$P102:$P10252,Export!$J102:$J10252,Export!$A1,Export!$X102:$X10252,Export!$AK4,Export!$K102:$K10252,"Booked")</f>
        <v>0</v>
      </c>
      <c r="AL8" s="7">
        <f>SUMIFS(Export!$P102:$P10252,Export!$J102:$J10252,Export!$A1,Export!$X102:$X10252,Export!$AL4,Export!$K102:$K10252,"Booked")</f>
        <v>0</v>
      </c>
      <c r="AM8" s="7">
        <f>SUMIFS(Export!$P102:$P10252,Export!$J102:$J10252,Export!$A1,Export!$X102:$X10252,Export!$AM4,Export!$K102:$K10252,"Booked")</f>
        <v>0</v>
      </c>
      <c r="AN8" s="7">
        <f>SUMIFS(Export!$P102:$P10252,Export!$J102:$J10252,Export!$A1,Export!$X102:$X10252,Export!$AN4,Export!$K102:$K10252,"Booked")</f>
        <v>0</v>
      </c>
      <c r="AO8" s="7">
        <f>SUMIFS(Export!$P102:$P10252,Export!$J102:$J10252,Export!$A1,Export!$X102:$X10252,Export!$AO4,Export!$K102:$K10252,"Booked")</f>
        <v>0</v>
      </c>
      <c r="AP8" s="21">
        <f>SUMIFS(Export!$P102:$P10252,Export!$J102:$J10252,Export!$A1,Export!$X102:$X10252,Export!$AP4,Export!$K102:$K10252,"Booked")</f>
        <v>0</v>
      </c>
      <c r="AQ8" s="22">
        <f>SUMIFS(Export!$P102:$P10252,Export!$J102:$J10252,Export!$A1,Export!$X102:$X10252,Export!$AQ4,Export!$K102:$K10252,"Booked")</f>
        <v>0</v>
      </c>
      <c r="AR8" s="13">
        <f>SUMIFS(Export!$P102:$P10252,Export!$J102:$J10252,Export!$A1,Export!$X102:$X10252,Export!$AR4,Export!$K102:$K10252,"Booked")</f>
        <v>0</v>
      </c>
      <c r="AS8" s="7">
        <f>SUMIFS(Export!$P102:$P10252,Export!$J102:$J10252,Export!$A1,Export!$X102:$X10252,Export!$AS4,Export!$K102:$K10252,"Booked")</f>
        <v>0</v>
      </c>
      <c r="AT8" s="7">
        <f>SUMIFS(Export!$P102:$P10252,Export!$J102:$J10252,Export!$A1,Export!$X102:$X10252,Export!$AT4,Export!$K102:$K10252,"Booked")</f>
        <v>0</v>
      </c>
      <c r="AU8" s="7">
        <f>SUMIFS(Export!$P102:$P10252,Export!$J102:$J10252,Export!$A1,Export!$X102:$X10252,Export!$AU4,Export!$K102:$K10252,"Booked")</f>
        <v>0</v>
      </c>
      <c r="AV8" s="7">
        <f>SUMIFS(Export!$P102:$P10252,Export!$J102:$J10252,Export!$A1,Export!$X102:$X10252,Export!$AV4,Export!$K102:$K10252,"Booked")</f>
        <v>0</v>
      </c>
      <c r="AW8" s="21">
        <f>SUMIFS(Export!$P102:$P10252,Export!$J102:$J10252,Export!$A1,Export!$X102:$X10252,Export!$AW4,Export!$K102:$K10252,"Booked")</f>
        <v>0</v>
      </c>
      <c r="AX8" s="22">
        <f>SUMIFS(Export!$P102:$P10252,Export!$J102:$J10252,Export!$A1,Export!$X102:$X10252,Export!$AX4,Export!$K102:$K10252,"Booked")</f>
        <v>0</v>
      </c>
      <c r="AY8" s="13">
        <f>SUMIFS(Export!$P102:$P10252,Export!$J102:$J10252,Export!$A1,Export!$X102:$X10252,Export!$AY4,Export!$K102:$K10252,"Booked")</f>
        <v>0</v>
      </c>
      <c r="AZ8" s="7">
        <f>SUMIFS(Export!$P102:$P10252,Export!$J102:$J10252,Export!$A1,Export!$X102:$X10252,Export!$AZ4,Export!$K102:$K10252,"Booked")</f>
        <v>0</v>
      </c>
      <c r="BA8" s="7">
        <f>SUMIFS(Export!$P102:$P10252,Export!$J102:$J10252,Export!$A1,Export!$X102:$X10252,Export!$BA4,Export!$K102:$K10252,"Booked")</f>
        <v>0</v>
      </c>
      <c r="BB8" s="7">
        <f>SUMIFS(Export!$P102:$P10252,Export!$J102:$J10252,Export!$A1,Export!$X102:$X10252,Export!$BB4,Export!$K102:$K10252,"Booked")</f>
        <v>0</v>
      </c>
      <c r="BC8" s="7">
        <f>SUMIFS(Export!$P102:$P10252,Export!$J102:$J10252,Export!$A1,Export!$X102:$X10252,Export!$BC4,Export!$K102:$K10252,"Booked")</f>
        <v>0</v>
      </c>
      <c r="BD8" s="21">
        <f>SUMIFS(Export!$P102:$P10252,Export!$J102:$J10252,Export!$A1,Export!$X102:$X10252,Export!$BD4,Export!$K102:$K10252,"Booked")</f>
        <v>0</v>
      </c>
      <c r="BE8" s="22">
        <f>SUMIFS(Export!$P102:$P10252,Export!$J102:$J10252,Export!$A1,Export!$X102:$X10252,Export!$BE4,Export!$K102:$K10252,"Booked")</f>
        <v>0</v>
      </c>
      <c r="BF8" s="13">
        <f>SUMIFS(Export!$P102:$P10252,Export!$J102:$J10252,Export!$A1,Export!$X102:$X10252,Export!$BF4,Export!$K102:$K10252,"Booked")</f>
        <v>0</v>
      </c>
      <c r="BG8" s="7">
        <f>SUMIFS(Export!$P102:$P10252,Export!$J102:$J10252,Export!$A1,Export!$X102:$X10252,Export!$BG4,Export!$K102:$K10252,"Booked")</f>
        <v>0</v>
      </c>
      <c r="BH8" s="7">
        <f>SUMIFS(Export!$P102:$P10252,Export!$J102:$J10252,Export!$A1,Export!$X102:$X10252,Export!$BH4,Export!$K102:$K10252,"Booked")</f>
        <v>0</v>
      </c>
      <c r="BI8" s="7">
        <f>SUMIFS(Export!$P102:$P10252,Export!$J102:$J10252,Export!$A1,Export!$X102:$X10252,Export!$BI4,Export!$K102:$K10252,"Booked")</f>
        <v>0</v>
      </c>
      <c r="BJ8" s="7">
        <f>SUMIFS(Export!$P102:$P10252,Export!$J102:$J10252,Export!$A1,Export!$X102:$X10252,Export!$BJ4,Export!$K102:$K10252,"Booked")</f>
        <v>0</v>
      </c>
      <c r="BK8" s="21">
        <f>SUMIFS(Export!$P102:$P10252,Export!$J102:$J10252,Export!$A1,Export!$X102:$X10252,Export!$BK4,Export!$K102:$K10252,"Booked")</f>
        <v>0</v>
      </c>
      <c r="BL8" s="22">
        <f>SUMIFS(Export!$P102:$P10252,Export!$J102:$J10252,Export!$A1,Export!$X102:$X10252,Export!$BL4,Export!$K102:$K10252,"Booked")</f>
        <v>0</v>
      </c>
      <c r="BM8" s="13">
        <f>SUMIFS(Export!$P102:$P10252,Export!$J102:$J10252,Export!$A1,Export!$X102:$X10252,Export!$BM4,Export!$K102:$K10252,"Booked")</f>
        <v>0</v>
      </c>
      <c r="BN8" s="7">
        <f>SUMIFS(Export!$P102:$P10252,Export!$J102:$J10252,Export!$A1,Export!$X102:$X10252,Export!$BN4,Export!$K102:$K10252,"Booked")</f>
        <v>0</v>
      </c>
      <c r="BO8" s="7">
        <f>SUMIFS(Export!$P102:$P10252,Export!$J102:$J10252,Export!$A1,Export!$X102:$X10252,Export!$BO4,Export!$K102:$K10252,"Booked")</f>
        <v>0</v>
      </c>
      <c r="BP8" s="7">
        <f>SUMIFS(Export!$P102:$P10252,Export!$J102:$J10252,Export!$A1,Export!$X102:$X10252,Export!$BP4,Export!$K102:$K10252,"Booked")</f>
        <v>0</v>
      </c>
      <c r="BQ8" s="7">
        <f>SUMIFS(Export!$P102:$P10252,Export!$J102:$J10252,Export!$A1,Export!$X102:$X10252,Export!$BQ4,Export!$K102:$K10252,"Booked")</f>
        <v>0</v>
      </c>
      <c r="BR8" s="21">
        <f>SUMIFS(Export!$P102:$P10252,Export!$J102:$J10252,Export!$A1,Export!$X102:$X10252,Export!$BR4,Export!$K102:$K10252,"Booked")</f>
        <v>0</v>
      </c>
      <c r="BS8" s="22">
        <f>SUMIFS(Export!$P102:$P10252,Export!$J102:$J10252,Export!$A1,Export!$X102:$X10252,Export!$BS4,Export!$K102:$K10252,"Booked")</f>
        <v>0</v>
      </c>
      <c r="BT8" s="13">
        <f>SUMIFS(Export!$P102:$P10252,Export!$J102:$J10252,Export!$A1,Export!$X102:$X10252,Export!$BT4,Export!$K102:$K10252,"Booked")</f>
        <v>0</v>
      </c>
      <c r="BU8" s="7">
        <f>SUMIFS(Export!$P102:$P10252,Export!$J102:$J10252,Export!$A1,Export!$X102:$X10252,Export!$BU4,Export!$K102:$K10252,"Booked")</f>
        <v>0</v>
      </c>
      <c r="BV8" s="7">
        <f>SUMIFS(Export!$P102:$P10252,Export!$J102:$J10252,Export!$A1,Export!$X102:$X10252,Export!$BV4,Export!$K102:$K10252,"Booked")</f>
        <v>0</v>
      </c>
      <c r="BW8" s="7">
        <f>SUMIFS(Export!$P102:$P10252,Export!$J102:$J10252,Export!$A1,Export!$X102:$X10252,Export!$BW4,Export!$K102:$K10252,"Booked")</f>
        <v>0</v>
      </c>
      <c r="BX8" s="7">
        <f>SUMIFS(Export!$P102:$P10252,Export!$J102:$J10252,Export!$A1,Export!$X102:$X10252,Export!$BX4,Export!$K102:$K10252,"Booked")</f>
        <v>0</v>
      </c>
      <c r="BY8" s="21">
        <f>SUMIFS(Export!$P102:$P10252,Export!$J102:$J10252,Export!$A1,Export!$X102:$X10252,Export!$BY4,Export!$K102:$K10252,"Booked")</f>
        <v>0</v>
      </c>
      <c r="BZ8" s="22">
        <f>SUMIFS(Export!$P102:$P10252,Export!$J102:$J10252,Export!$A1,Export!$X102:$X10252,Export!$BZ4,Export!$K102:$K10252,"Booked")</f>
        <v>0</v>
      </c>
      <c r="CA8" s="13">
        <f>SUMIFS(Export!$P102:$P10252,Export!$J102:$J10252,Export!$A1,Export!$X102:$X10252,Export!$CA4,Export!$K102:$K10252,"Booked")</f>
        <v>0</v>
      </c>
      <c r="CB8" s="7">
        <f>SUMIFS(Export!$P102:$P10252,Export!$J102:$J10252,Export!$A1,Export!$X102:$X10252,Export!$CB4,Export!$K102:$K10252,"Booked")</f>
        <v>0</v>
      </c>
      <c r="CC8" s="7">
        <f>SUMIFS(Export!$P102:$P10252,Export!$J102:$J10252,Export!$A1,Export!$X102:$X10252,Export!$CC4,Export!$K102:$K10252,"Booked")</f>
        <v>0</v>
      </c>
      <c r="CD8" s="7">
        <f>SUMIFS(Export!$P102:$P10252,Export!$J102:$J10252,Export!$A1,Export!$X102:$X10252,Export!$CD4,Export!$K102:$K10252,"Booked")</f>
        <v>0</v>
      </c>
      <c r="CE8" s="7">
        <f>SUMIFS(Export!$P102:$P10252,Export!$J102:$J10252,Export!$A1,Export!$X102:$X10252,Export!$CE4,Export!$K102:$K10252,"Booked")</f>
        <v>0</v>
      </c>
      <c r="CF8" s="21">
        <f>SUMIFS(Export!$P102:$P10252,Export!$J102:$J10252,Export!$A1,Export!$X102:$X10252,Export!$CF4,Export!$K102:$K10252,"Booked")</f>
        <v>0</v>
      </c>
      <c r="CG8" s="22">
        <f>SUMIFS(Export!$P102:$P10252,Export!$J102:$J10252,Export!$A1,Export!$X102:$X10252,Export!$CG4,Export!$K102:$K10252,"Booked")</f>
        <v>0</v>
      </c>
      <c r="CH8" s="13">
        <f>SUMIFS(Export!$P102:$P10252,Export!$J102:$J10252,Export!$A1,Export!$X102:$X10252,Export!$CH4,Export!$K102:$K10252,"Booked")</f>
        <v>0</v>
      </c>
      <c r="CI8" s="7">
        <f>SUMIFS(Export!$P102:$P10252,Export!$J102:$J10252,Export!$A1,Export!$X102:$X10252,Export!$CI4,Export!$K102:$K10252,"Booked")</f>
        <v>0</v>
      </c>
      <c r="CJ8" s="7">
        <f>SUMIFS(Export!$P102:$P10252,Export!$J102:$J10252,Export!$A1,Export!$X102:$X10252,Export!$CJ4,Export!$K102:$K10252,"Booked")</f>
        <v>0</v>
      </c>
      <c r="CK8" s="7">
        <f>SUMIFS(Export!$P102:$P10252,Export!$J102:$J10252,Export!$A1,Export!$X102:$X10252,Export!$CK4,Export!$K102:$K10252,"Booked")</f>
        <v>0</v>
      </c>
      <c r="CL8" s="7">
        <f>SUMIFS(Export!$P102:$P10252,Export!$J102:$J10252,Export!$A1,Export!$X102:$X10252,Export!$CL4,Export!$K102:$K10252,"Booked")</f>
        <v>0</v>
      </c>
      <c r="CM8" s="21">
        <f>SUMIFS(Export!$P102:$P10252,Export!$J102:$J10252,Export!$A1,Export!$X102:$X10252,Export!$CM4,Export!$K102:$K10252,"Booked")</f>
        <v>0</v>
      </c>
      <c r="CN8" s="22">
        <f>SUMIFS(Export!$P102:$P10252,Export!$J102:$J10252,Export!$A1,Export!$X102:$X10252,Export!$CN4,Export!$K102:$K10252,"Booked")</f>
        <v>0</v>
      </c>
      <c r="CO8" s="13">
        <f>SUMIFS(Export!$P102:$P10252,Export!$J102:$J10252,Export!$A1,Export!$X102:$X10252,Export!$CO4,Export!$K102:$K10252,"Booked")</f>
        <v>0</v>
      </c>
      <c r="CP8" s="7">
        <f>SUMIFS(Export!$P102:$P10252,Export!$J102:$J10252,Export!$A1,Export!$X102:$X10252,Export!$CP4,Export!$K102:$K10252,"Booked")</f>
        <v>0</v>
      </c>
      <c r="CQ8" s="7">
        <f>SUMIFS(Export!$P102:$P10252,Export!$J102:$J10252,Export!$A1,Export!$X102:$X10252,Export!$CQ4,Export!$K102:$K10252,"Booked")</f>
        <v>0</v>
      </c>
      <c r="CR8" s="7">
        <f>SUMIFS(Export!$P102:$P10252,Export!$J102:$J10252,Export!$A1,Export!$X102:$X10252,Export!$CR4,Export!$K102:$K10252,"Booked")</f>
        <v>0</v>
      </c>
      <c r="CS8" s="7">
        <f>SUMIFS(Export!$P102:$P10252,Export!$J102:$J10252,Export!$A1,Export!$X102:$X10252,Export!$CS4,Export!$K102:$K10252,"Booked")</f>
        <v>0</v>
      </c>
      <c r="CT8" s="21">
        <f>SUMIFS(Export!$P102:$P10252,Export!$J102:$J10252,Export!$A1,Export!$X102:$X10252,Export!$CT4,Export!$K102:$K10252,"Booked")</f>
        <v>0</v>
      </c>
      <c r="CU8" s="22">
        <f>SUMIFS(Export!$P102:$P10252,Export!$J102:$J10252,Export!$A1,Export!$X102:$X10252,Export!$CU4,Export!$K102:$K10252,"Booked")</f>
        <v>0</v>
      </c>
      <c r="CV8" s="13">
        <f>SUMIFS(Export!$P102:$P10252,Export!$J102:$J10252,Export!$A1,Export!$X102:$X10252,Export!$CV4,Export!$K102:$K10252,"Booked")</f>
        <v>0</v>
      </c>
      <c r="CW8" s="7">
        <f>SUMIFS(Export!$P102:$P10252,Export!$J102:$J10252,Export!$A1,Export!$X102:$X10252,Export!$CW4,Export!$K102:$K10252,"Booked")</f>
        <v>0</v>
      </c>
      <c r="CX8" s="7">
        <f>SUMIFS(Export!$P102:$P10252,Export!$J102:$J10252,Export!$A1,Export!$X102:$X10252,Export!$CX4,Export!$K102:$K10252,"Booked")</f>
        <v>0</v>
      </c>
      <c r="CY8" s="7">
        <f>SUMIFS(Export!$P102:$P10252,Export!$J102:$J10252,Export!$A1,Export!$X102:$X10252,Export!$CY4,Export!$K102:$K10252,"Booked")</f>
        <v>0</v>
      </c>
      <c r="CZ8" s="7">
        <f>SUMIFS(Export!$P102:$P10252,Export!$J102:$J10252,Export!$A1,Export!$X102:$X10252,Export!$CZ4,Export!$K102:$K10252,"Booked")</f>
        <v>0</v>
      </c>
      <c r="DA8" s="21">
        <f>SUMIFS(Export!$P102:$P10252,Export!$J102:$J10252,Export!$A1,Export!$X102:$X10252,Export!$DA4,Export!$K102:$K10252,"Booked")</f>
        <v>0</v>
      </c>
      <c r="DB8" s="22">
        <f>SUMIFS(Export!$P102:$P10252,Export!$J102:$J10252,Export!$A1,Export!$X102:$X10252,Export!$DB4,Export!$K102:$K10252,"Booked")</f>
        <v>0</v>
      </c>
      <c r="DC8" s="13">
        <f>SUMIFS(Export!$P102:$P10252,Export!$J102:$J10252,Export!$A1,Export!$X102:$X10252,Export!$DC4,Export!$K102:$K10252,"Booked")</f>
        <v>0</v>
      </c>
      <c r="DD8" s="7">
        <f>SUMIFS(Export!$P102:$P10252,Export!$J102:$J10252,Export!$A1,Export!$X102:$X10252,Export!$DD4,Export!$K102:$K10252,"Booked")</f>
        <v>0</v>
      </c>
      <c r="DE8" s="7">
        <f>SUMIFS(Export!$P102:$P10252,Export!$J102:$J10252,Export!$A1,Export!$X102:$X10252,Export!$DE4,Export!$K102:$K10252,"Booked")</f>
        <v>0</v>
      </c>
      <c r="DF8" s="7">
        <f>SUMIFS(Export!$P102:$P10252,Export!$J102:$J10252,Export!$A1,Export!$X102:$X10252,Export!$DF4,Export!$K102:$K10252,"Booked")</f>
        <v>0</v>
      </c>
      <c r="DG8" s="7">
        <f>SUMIFS(Export!$P102:$P10252,Export!$J102:$J10252,Export!$A1,Export!$X102:$X10252,Export!$DG4,Export!$K102:$K10252,"Booked")</f>
        <v>0</v>
      </c>
      <c r="DH8" s="21">
        <f>SUMIFS(Export!$P102:$P10252,Export!$J102:$J10252,Export!$A1,Export!$X102:$X10252,Export!$DH4,Export!$K102:$K10252,"Booked")</f>
        <v>0</v>
      </c>
      <c r="DI8" s="22">
        <f>SUMIFS(Export!$P102:$P10252,Export!$J102:$J10252,Export!$A1,Export!$X102:$X10252,Export!$DI4,Export!$K102:$K10252,"Booked")</f>
        <v>0</v>
      </c>
      <c r="DJ8" s="13">
        <f>SUMIFS(Export!$P102:$P10252,Export!$J102:$J10252,Export!$A1,Export!$X102:$X10252,Export!$DJ4,Export!$K102:$K10252,"Booked")</f>
        <v>0</v>
      </c>
      <c r="DK8" s="7">
        <f>SUMIFS(Export!$P102:$P10252,Export!$J102:$J10252,Export!$A1,Export!$X102:$X10252,Export!$DK4,Export!$K102:$K10252,"Booked")</f>
        <v>0</v>
      </c>
      <c r="DL8" s="7">
        <f>SUMIFS(Export!$P102:$P10252,Export!$J102:$J10252,Export!$A1,Export!$X102:$X10252,Export!$DL4,Export!$K102:$K10252,"Booked")</f>
        <v>0</v>
      </c>
      <c r="DM8" s="7">
        <f>SUMIFS(Export!$P102:$P10252,Export!$J102:$J10252,Export!$A1,Export!$X102:$X10252,Export!$DM4,Export!$K102:$K10252,"Booked")</f>
        <v>0</v>
      </c>
      <c r="DN8" s="7">
        <f>SUMIFS(Export!$P102:$P10252,Export!$J102:$J10252,Export!$A1,Export!$X102:$X10252,Export!$DN4,Export!$K102:$K10252,"Booked")</f>
        <v>0</v>
      </c>
      <c r="DO8" s="21">
        <f>SUMIFS(Export!$P102:$P10252,Export!$J102:$J10252,Export!$A1,Export!$X102:$X10252,Export!$DO4,Export!$K102:$K10252,"Booked")</f>
        <v>0</v>
      </c>
      <c r="DP8" s="22">
        <f>SUMIFS(Export!$P102:$P10252,Export!$J102:$J10252,Export!$A1,Export!$X102:$X10252,Export!$DP4,Export!$K102:$K10252,"Booked")</f>
        <v>0</v>
      </c>
      <c r="DQ8" s="13">
        <f>SUMIFS(Export!$P102:$P10252,Export!$J102:$J10252,Export!$A1,Export!$X102:$X10252,Export!$DQ4,Export!$K102:$K10252,"Booked")</f>
        <v>0</v>
      </c>
      <c r="DR8" s="7">
        <f>SUMIFS(Export!$P102:$P10252,Export!$J102:$J10252,Export!$A1,Export!$X102:$X10252,Export!$DR4,Export!$K102:$K10252,"Booked")</f>
        <v>0</v>
      </c>
      <c r="DS8" s="7">
        <f>SUMIFS(Export!$P102:$P10252,Export!$J102:$J10252,Export!$A1,Export!$X102:$X10252,Export!$DS4,Export!$K102:$K10252,"Booked")</f>
        <v>0</v>
      </c>
      <c r="DT8" s="7">
        <f>SUMIFS(Export!$P102:$P10252,Export!$J102:$J10252,Export!$A1,Export!$X102:$X10252,Export!$DT4,Export!$K102:$K10252,"Booked")</f>
        <v>0</v>
      </c>
      <c r="DU8" s="7">
        <f>SUMIFS(Export!$P102:$P10252,Export!$J102:$J10252,Export!$A1,Export!$X102:$X10252,Export!$DU4,Export!$K102:$K10252,"Booked")</f>
        <v>0</v>
      </c>
      <c r="DV8" s="21">
        <f>SUMIFS(Export!$P102:$P10252,Export!$J102:$J10252,Export!$A1,Export!$X102:$X10252,Export!$DV4,Export!$K102:$K10252,"Booked")</f>
        <v>0</v>
      </c>
      <c r="DW8" s="22">
        <f>SUMIFS(Export!$P102:$P10252,Export!$J102:$J10252,Export!$A1,Export!$X102:$X10252,Export!$DW4,Export!$K102:$K10252,"Booked")</f>
        <v>0</v>
      </c>
      <c r="DX8" s="13">
        <f>SUMIFS(Export!$P102:$P10252,Export!$J102:$J10252,Export!$A1,Export!$X102:$X10252,Export!$DQ4,Export!$K102:$K10252,"Booked")</f>
        <v>0</v>
      </c>
      <c r="DY8" s="7">
        <f>SUMIFS(Export!$P102:$P10252,Export!$J102:$J10252,Export!$A1,Export!$X102:$X10252,Export!$DR4,Export!$K102:$K10252,"Booked")</f>
        <v>0</v>
      </c>
      <c r="DZ8" s="7">
        <f>SUMIFS(Export!$P102:$P10252,Export!$J102:$J10252,Export!$A1,Export!$X102:$X10252,Export!$DS4,Export!$K102:$K10252,"Booked")</f>
        <v>0</v>
      </c>
      <c r="EA8" s="7">
        <f>SUMIFS(Export!$P102:$P10252,Export!$J102:$J10252,Export!$A1,Export!$X102:$X10252,Export!$DT4,Export!$K102:$K10252,"Booked")</f>
        <v>0</v>
      </c>
      <c r="EB8" s="7">
        <f>SUMIFS(Export!$P102:$P10252,Export!$J102:$J10252,Export!$A1,Export!$X102:$X10252,Export!$DU4,Export!$K102:$K10252,"Booked")</f>
        <v>0</v>
      </c>
      <c r="EC8" s="21">
        <f>SUMIFS(Export!$P102:$P10252,Export!$J102:$J10252,Export!$A1,Export!$X102:$X10252,Export!$DV4,Export!$K102:$K10252,"Booked")</f>
        <v>0</v>
      </c>
      <c r="ED8" s="22">
        <f>SUMIFS(Export!$P102:$P10252,Export!$J102:$J10252,Export!$A1,Export!$X102:$X10252,Export!$DW4,Export!$K102:$K10252,"Booked")</f>
        <v>0</v>
      </c>
      <c r="EE8" s="13">
        <f>SUMIFS(Export!$P102:$P10252,Export!$J102:$J10252,Export!$A1,Export!$X102:$X10252,Export!$DQ4,Export!$K102:$K10252,"Booked")</f>
        <v>0</v>
      </c>
      <c r="EF8" s="7">
        <f>SUMIFS(Export!$P102:$P10252,Export!$J102:$J10252,Export!$A1,Export!$X102:$X10252,Export!$DR4,Export!$K102:$K10252,"Booked")</f>
        <v>0</v>
      </c>
      <c r="EG8" s="7">
        <f>SUMIFS(Export!$P102:$P10252,Export!$J102:$J10252,Export!$A1,Export!$X102:$X10252,Export!$DS4,Export!$K102:$K10252,"Booked")</f>
        <v>0</v>
      </c>
      <c r="EH8" s="7">
        <f>SUMIFS(Export!$P102:$P10252,Export!$J102:$J10252,Export!$A1,Export!$X102:$X10252,Export!$DT4,Export!$K102:$K10252,"Booked")</f>
        <v>0</v>
      </c>
      <c r="EI8" s="7">
        <f>SUMIFS(Export!$P102:$P10252,Export!$J102:$J10252,Export!$A1,Export!$X102:$X10252,Export!$DU4,Export!$K102:$K10252,"Booked")</f>
        <v>0</v>
      </c>
      <c r="EJ8" s="21">
        <f>SUMIFS(Export!$P102:$P10252,Export!$J102:$J10252,Export!$A1,Export!$X102:$X10252,Export!$DV4,Export!$K102:$K10252,"Booked")</f>
        <v>0</v>
      </c>
      <c r="EK8" s="22">
        <f>SUMIFS(Export!$P102:$P10252,Export!$J102:$J10252,Export!$A1,Export!$X102:$X10252,Export!$DW4,Export!$K102:$K10252,"Booked")</f>
        <v>0</v>
      </c>
      <c r="EL8" s="13">
        <f>SUMIFS(Export!$P102:$P10252,Export!$J102:$J10252,Export!$A1,Export!$X102:$X10252,Export!$DQ4,Export!$K102:$K10252,"Booked")</f>
        <v>0</v>
      </c>
      <c r="EM8" s="7">
        <f>SUMIFS(Export!$P102:$P10252,Export!$J102:$J10252,Export!$A1,Export!$X102:$X10252,Export!$DR4,Export!$K102:$K10252,"Booked")</f>
        <v>0</v>
      </c>
      <c r="EN8" s="7">
        <f>SUMIFS(Export!$P102:$P10252,Export!$J102:$J10252,Export!$A1,Export!$X102:$X10252,Export!$DS4,Export!$K102:$K10252,"Booked")</f>
        <v>0</v>
      </c>
      <c r="EO8" s="7">
        <f>SUMIFS(Export!$P102:$P10252,Export!$J102:$J10252,Export!$A1,Export!$X102:$X10252,Export!$DT4,Export!$K102:$K10252,"Booked")</f>
        <v>0</v>
      </c>
      <c r="EP8" s="7">
        <f>SUMIFS(Export!$P102:$P10252,Export!$J102:$J10252,Export!$A1,Export!$X102:$X10252,Export!$DU4,Export!$K102:$K10252,"Booked")</f>
        <v>0</v>
      </c>
      <c r="EQ8" s="21">
        <f>SUMIFS(Export!$P102:$P10252,Export!$J102:$J10252,Export!$A1,Export!$X102:$X10252,Export!$DV4,Export!$K102:$K10252,"Booked")</f>
        <v>0</v>
      </c>
      <c r="ER8" s="22">
        <f>SUMIFS(Export!$P102:$P10252,Export!$J102:$J10252,Export!$A1,Export!$X102:$X10252,Export!$DW4,Export!$K102:$K10252,"Booked")</f>
        <v>0</v>
      </c>
      <c r="ES8" s="13">
        <f>SUMIFS(Export!$P102:$P10252,Export!$J102:$J10252,Export!$A1,Export!$X102:$X10252,Export!$DQ4,Export!$K102:$K10252,"Booked")</f>
        <v>0</v>
      </c>
      <c r="ET8" s="7">
        <f>SUMIFS(Export!$P102:$P10252,Export!$J102:$J10252,Export!$A1,Export!$X102:$X10252,Export!$DR4,Export!$K102:$K10252,"Booked")</f>
        <v>0</v>
      </c>
      <c r="EU8" s="7">
        <f>SUMIFS(Export!$P102:$P10252,Export!$J102:$J10252,Export!$A1,Export!$X102:$X10252,Export!$DS4,Export!$K102:$K10252,"Booked")</f>
        <v>0</v>
      </c>
      <c r="EV8" s="7">
        <f>SUMIFS(Export!$P102:$P10252,Export!$J102:$J10252,Export!$A1,Export!$X102:$X10252,Export!$DT4,Export!$K102:$K10252,"Booked")</f>
        <v>0</v>
      </c>
      <c r="EW8" s="7">
        <f>SUMIFS(Export!$P102:$P10252,Export!$J102:$J10252,Export!$A1,Export!$X102:$X10252,Export!$DU4,Export!$K102:$K10252,"Booked")</f>
        <v>0</v>
      </c>
      <c r="EX8" s="21">
        <f>SUMIFS(Export!$P102:$P10252,Export!$J102:$J10252,Export!$A1,Export!$X102:$X10252,Export!$DV4,Export!$K102:$K10252,"Booked")</f>
        <v>0</v>
      </c>
      <c r="EY8" s="22">
        <f>SUMIFS(Export!$P102:$P10252,Export!$J102:$J10252,Export!$A1,Export!$X102:$X10252,Export!$DW4,Export!$K102:$K10252,"Booked")</f>
        <v>0</v>
      </c>
      <c r="EZ8" s="13">
        <f>SUMIFS(Export!$P102:$P10252,Export!$J102:$J10252,Export!$A1,Export!$X102:$X10252,Export!$DQ4,Export!$K102:$K10252,"Booked")</f>
        <v>0</v>
      </c>
      <c r="FA8" s="7">
        <f>SUMIFS(Export!$P102:$P10252,Export!$J102:$J10252,Export!$A1,Export!$X102:$X10252,Export!$DR4,Export!$K102:$K10252,"Booked")</f>
        <v>0</v>
      </c>
      <c r="FB8" s="7">
        <f>SUMIFS(Export!$P102:$P10252,Export!$J102:$J10252,Export!$A1,Export!$X102:$X10252,Export!$DS4,Export!$K102:$K10252,"Booked")</f>
        <v>0</v>
      </c>
      <c r="FC8" s="7">
        <f>SUMIFS(Export!$P102:$P10252,Export!$J102:$J10252,Export!$A1,Export!$X102:$X10252,Export!$DT4,Export!$K102:$K10252,"Booked")</f>
        <v>0</v>
      </c>
      <c r="FD8" s="7">
        <f>SUMIFS(Export!$P102:$P10252,Export!$J102:$J10252,Export!$A1,Export!$X102:$X10252,Export!$DU4,Export!$K102:$K10252,"Booked")</f>
        <v>0</v>
      </c>
      <c r="FE8" s="21">
        <f>SUMIFS(Export!$P102:$P10252,Export!$J102:$J10252,Export!$A1,Export!$X102:$X10252,Export!$DV4,Export!$K102:$K10252,"Booked")</f>
        <v>0</v>
      </c>
      <c r="FF8" s="22">
        <f>SUMIFS(Export!$P102:$P10252,Export!$J102:$J10252,Export!$A1,Export!$X102:$X10252,Export!$DW4,Export!$K102:$K10252,"Booked")</f>
        <v>0</v>
      </c>
      <c r="FG8" s="13">
        <f>SUMIFS(Export!$P102:$P10252,Export!$J102:$J10252,Export!$A1,Export!$X102:$X10252,Export!$DQ4,Export!$K102:$K10252,"Booked")</f>
        <v>0</v>
      </c>
      <c r="FH8" s="7">
        <f>SUMIFS(Export!$P102:$P10252,Export!$J102:$J10252,Export!$A1,Export!$X102:$X10252,Export!$DR4,Export!$K102:$K10252,"Booked")</f>
        <v>0</v>
      </c>
      <c r="FI8" s="7">
        <f>SUMIFS(Export!$P102:$P10252,Export!$J102:$J10252,Export!$A1,Export!$X102:$X10252,Export!$DS4,Export!$K102:$K10252,"Booked")</f>
        <v>0</v>
      </c>
      <c r="FJ8" s="7">
        <f>SUMIFS(Export!$P102:$P10252,Export!$J102:$J10252,Export!$A1,Export!$X102:$X10252,Export!$DT4,Export!$K102:$K10252,"Booked")</f>
        <v>0</v>
      </c>
      <c r="FK8" s="7">
        <f>SUMIFS(Export!$P102:$P10252,Export!$J102:$J10252,Export!$A1,Export!$X102:$X10252,Export!$DU4,Export!$K102:$K10252,"Booked")</f>
        <v>0</v>
      </c>
      <c r="FL8" s="21">
        <f>SUMIFS(Export!$P102:$P10252,Export!$J102:$J10252,Export!$A1,Export!$X102:$X10252,Export!$DV4,Export!$K102:$K10252,"Booked")</f>
        <v>0</v>
      </c>
      <c r="FM8" s="22">
        <f>SUMIFS(Export!$P102:$P10252,Export!$J102:$J10252,Export!$A1,Export!$X102:$X10252,Export!$DW4,Export!$K102:$K10252,"Booked")</f>
        <v>0</v>
      </c>
      <c r="FN8" s="13">
        <f>SUMIFS(Export!$P102:$P10252,Export!$J102:$J10252,Export!$A1,Export!$X102:$X10252,Export!$DQ4,Export!$K102:$K10252,"Booked")</f>
        <v>0</v>
      </c>
      <c r="FO8" s="7">
        <f>SUMIFS(Export!$P102:$P10252,Export!$J102:$J10252,Export!$A1,Export!$X102:$X10252,Export!$DR4,Export!$K102:$K10252,"Booked")</f>
        <v>0</v>
      </c>
      <c r="FP8" s="7">
        <f>SUMIFS(Export!$P102:$P10252,Export!$J102:$J10252,Export!$A1,Export!$X102:$X10252,Export!$DS4,Export!$K102:$K10252,"Booked")</f>
        <v>0</v>
      </c>
      <c r="FQ8" s="7">
        <f>SUMIFS(Export!$P102:$P10252,Export!$J102:$J10252,Export!$A1,Export!$X102:$X10252,Export!$DT4,Export!$K102:$K10252,"Booked")</f>
        <v>0</v>
      </c>
      <c r="FR8" s="7">
        <f>SUMIFS(Export!$P102:$P10252,Export!$J102:$J10252,Export!$A1,Export!$X102:$X10252,Export!$DU4,Export!$K102:$K10252,"Booked")</f>
        <v>0</v>
      </c>
      <c r="FS8" s="21">
        <f>SUMIFS(Export!$P102:$P10252,Export!$J102:$J10252,Export!$A1,Export!$X102:$X10252,Export!$DV4,Export!$K102:$K10252,"Booked")</f>
        <v>0</v>
      </c>
      <c r="FT8" s="22">
        <f>SUMIFS(Export!$P102:$P10252,Export!$J102:$J10252,Export!$A1,Export!$X102:$X10252,Export!$DW4,Export!$K102:$K10252,"Booked")</f>
        <v>0</v>
      </c>
      <c r="FU8" s="13">
        <f>SUMIFS(Export!$P102:$P10252,Export!$J102:$J10252,Export!$A1,Export!$X102:$X10252,Export!$DQ4,Export!$K102:$K10252,"Booked")</f>
        <v>0</v>
      </c>
      <c r="FV8" s="7">
        <f>SUMIFS(Export!$P102:$P10252,Export!$J102:$J10252,Export!$A1,Export!$X102:$X10252,Export!$DR4,Export!$K102:$K10252,"Booked")</f>
        <v>0</v>
      </c>
      <c r="FW8" s="7">
        <f>SUMIFS(Export!$P102:$P10252,Export!$J102:$J10252,Export!$A1,Export!$X102:$X10252,Export!$DS4,Export!$K102:$K10252,"Booked")</f>
        <v>0</v>
      </c>
      <c r="FX8" s="7">
        <f>SUMIFS(Export!$P102:$P10252,Export!$J102:$J10252,Export!$A1,Export!$X102:$X10252,Export!$DT4,Export!$K102:$K10252,"Booked")</f>
        <v>0</v>
      </c>
      <c r="FY8" s="7">
        <f>SUMIFS(Export!$P102:$P10252,Export!$J102:$J10252,Export!$A1,Export!$X102:$X10252,Export!$DU4,Export!$K102:$K10252,"Booked")</f>
        <v>0</v>
      </c>
      <c r="FZ8" s="21">
        <f>SUMIFS(Export!$P102:$P10252,Export!$J102:$J10252,Export!$A1,Export!$X102:$X10252,Export!$DV4,Export!$K102:$K10252,"Booked")</f>
        <v>0</v>
      </c>
      <c r="GA8" s="22">
        <f>SUMIFS(Export!$P102:$P10252,Export!$J102:$J10252,Export!$A1,Export!$X102:$X10252,Export!$DW4,Export!$K102:$K10252,"Booked")</f>
        <v>0</v>
      </c>
      <c r="GB8" s="13">
        <f>SUMIFS(Export!$P102:$P10252,Export!$J102:$J10252,Export!$A1,Export!$X102:$X10252,Export!$DQ4,Export!$K102:$K10252,"Booked")</f>
        <v>0</v>
      </c>
      <c r="GC8" s="7">
        <f>SUMIFS(Export!$P102:$P10252,Export!$J102:$J10252,Export!$A1,Export!$X102:$X10252,Export!$DR4,Export!$K102:$K10252,"Booked")</f>
        <v>0</v>
      </c>
      <c r="GD8" s="7">
        <f>SUMIFS(Export!$P102:$P10252,Export!$J102:$J10252,Export!$A1,Export!$X102:$X10252,Export!$DS4,Export!$K102:$K10252,"Booked")</f>
        <v>0</v>
      </c>
      <c r="GE8" s="7">
        <f>SUMIFS(Export!$P102:$P10252,Export!$J102:$J10252,Export!$A1,Export!$X102:$X10252,Export!$DT4,Export!$K102:$K10252,"Booked")</f>
        <v>0</v>
      </c>
      <c r="GF8" s="7">
        <f>SUMIFS(Export!$P102:$P10252,Export!$J102:$J10252,Export!$A1,Export!$X102:$X10252,Export!$DU4,Export!$K102:$K10252,"Booked")</f>
        <v>0</v>
      </c>
      <c r="GG8" s="21">
        <f>SUMIFS(Export!$P102:$P10252,Export!$J102:$J10252,Export!$A1,Export!$X102:$X10252,Export!$DV4,Export!$K102:$K10252,"Booked")</f>
        <v>0</v>
      </c>
      <c r="GH8" s="22">
        <f>SUMIFS(Export!$P102:$P10252,Export!$J102:$J10252,Export!$A1,Export!$X102:$X10252,Export!$DW4,Export!$K102:$K10252,"Booked")</f>
        <v>0</v>
      </c>
      <c r="GI8" s="13">
        <f>SUMIFS(Export!$P102:$P10252,Export!$J102:$J10252,Export!$A1,Export!$X102:$X10252,Export!$DQ4,Export!$K102:$K10252,"Booked")</f>
        <v>0</v>
      </c>
      <c r="GJ8" s="7">
        <f>SUMIFS(Export!$P102:$P10252,Export!$J102:$J10252,Export!$A1,Export!$X102:$X10252,Export!$DR4,Export!$K102:$K10252,"Booked")</f>
        <v>0</v>
      </c>
      <c r="GK8" s="7">
        <f>SUMIFS(Export!$P102:$P10252,Export!$J102:$J10252,Export!$A1,Export!$X102:$X10252,Export!$DS4,Export!$K102:$K10252,"Booked")</f>
        <v>0</v>
      </c>
      <c r="GL8" s="7">
        <f>SUMIFS(Export!$P102:$P10252,Export!$J102:$J10252,Export!$A1,Export!$X102:$X10252,Export!$DT4,Export!$K102:$K10252,"Booked")</f>
        <v>0</v>
      </c>
      <c r="GM8" s="7">
        <f>SUMIFS(Export!$P102:$P10252,Export!$J102:$J10252,Export!$A1,Export!$X102:$X10252,Export!$DU4,Export!$K102:$K10252,"Booked")</f>
        <v>0</v>
      </c>
      <c r="GN8" s="21">
        <f>SUMIFS(Export!$P102:$P10252,Export!$J102:$J10252,Export!$A1,Export!$X102:$X10252,Export!$DV4,Export!$K102:$K10252,"Booked")</f>
        <v>0</v>
      </c>
      <c r="GO8" s="22">
        <f>SUMIFS(Export!$P102:$P10252,Export!$J102:$J10252,Export!$A1,Export!$X102:$X10252,Export!$DW4,Export!$K102:$K10252,"Booked")</f>
        <v>0</v>
      </c>
    </row>
    <row r="9" spans="1:197" outlineLevel="1" x14ac:dyDescent="0.25">
      <c r="A9" t="s">
        <v>146</v>
      </c>
      <c r="B9" s="12">
        <f>SUMIFS(Export!$P102:$P10252,Export!$J102:$J10252,Export!$A1,Export!$X102:$X10252,"&lt;="&amp;Export!$B4,Export!$K102:$K10252,"Pending")</f>
        <v>0</v>
      </c>
      <c r="C9" s="44">
        <f>SUMIFS(Export!$P102:$P10252,Export!$J102:$J10252,Export!$A1,Export!$X102:$X10252,Export!$C4,Export!$K102:$K10252,"Pending")</f>
        <v>0</v>
      </c>
      <c r="D9" s="44">
        <f>SUMIFS(Export!$P102:$P10252,Export!$J102:$J10252,Export!$A1,Export!$X102:$X10252,Export!$D4,Export!$K102:$K10252,"Pending")</f>
        <v>0</v>
      </c>
      <c r="E9" s="44">
        <f>SUMIFS(Export!$P102:$P10252,Export!$J102:$J10252,Export!$A1,Export!$X102:$X10252,Export!$E4,Export!$K102:$K10252,"Pending")</f>
        <v>0</v>
      </c>
      <c r="F9" s="44">
        <f>SUMIFS(Export!$P102:$P10252,Export!$J102:$J10252,Export!$A1,Export!$X102:$X10252,Export!$F4,Export!$K102:$K10252,"Pending")</f>
        <v>0</v>
      </c>
      <c r="G9" s="44">
        <f>SUMIFS(Export!$P102:$P10252,Export!$J102:$J10252,Export!$A1,Export!$X102:$X10252,Export!$G4,Export!$K102:$K10252,"Pending")</f>
        <v>0</v>
      </c>
      <c r="H9" s="9">
        <f>SUMIFS(Export!$P102:$P10252,Export!$J102:$J10252,Export!$A1,Export!$X102:$X10252,Export!$H4,Export!$K102:$K10252,"Pending")</f>
        <v>0</v>
      </c>
      <c r="I9" s="12">
        <f>SUMIFS(Export!$P102:$P10252,Export!$J102:$J10252,Export!$A1,Export!$X102:$X10252,Export!$I4,Export!$K102:$K10252,"Pending")</f>
        <v>0</v>
      </c>
      <c r="J9" s="44">
        <f>SUMIFS(Export!$P102:$P10252,Export!$J102:$J10252,Export!$A1,Export!$X102:$X10252,Export!$J4,Export!$K102:$K10252,"Pending")</f>
        <v>0</v>
      </c>
      <c r="K9" s="44">
        <f>SUMIFS(Export!$P102:$P10252,Export!$J102:$J10252,Export!$A1,Export!$X102:$X10252,Export!$K4,Export!$K102:$K10252,"Pending")</f>
        <v>0</v>
      </c>
      <c r="L9" s="44">
        <f>SUMIFS(Export!$P102:$P10252,Export!$J102:$J10252,Export!$A1,Export!$X102:$X10252,Export!$L4,Export!$K102:$K10252,"Pending")</f>
        <v>0</v>
      </c>
      <c r="M9" s="44">
        <f>SUMIFS(Export!$P102:$P10252,Export!$J102:$J10252,Export!$A1,Export!$X102:$X10252,Export!$M4,Export!$K102:$K10252,"Pending")</f>
        <v>0</v>
      </c>
      <c r="N9" s="44">
        <f>SUMIFS(Export!$P102:$P10252,Export!$J102:$J10252,Export!$A1,Export!$X102:$X10252,Export!$N4,Export!$K102:$K10252,"Pending")</f>
        <v>0</v>
      </c>
      <c r="O9" s="9">
        <f>SUMIFS(Export!$P102:$P10252,Export!$J102:$J10252,Export!$A1,Export!$X102:$X10252,Export!$O4,Export!$K102:$K10252,"Pending")</f>
        <v>0</v>
      </c>
      <c r="P9" s="12">
        <f>SUMIFS(Export!$P102:$P10252,Export!$J102:$J10252,Export!$A1,Export!$X102:$X10252,Export!$P4,Export!$K102:$K10252,"Pending")</f>
        <v>0</v>
      </c>
      <c r="Q9" s="44">
        <f>SUMIFS(Export!$P102:$P10252,Export!$J102:$J10252,Export!$A1,Export!$X102:$X10252,Export!$Q4,Export!$K102:$K10252,"Pending")</f>
        <v>0</v>
      </c>
      <c r="R9" s="44">
        <f>SUMIFS(Export!$P102:$P10252,Export!$J102:$J10252,Export!$A1,Export!$X102:$X10252,Export!$R4,Export!$K102:$K10252,"Pending")</f>
        <v>0</v>
      </c>
      <c r="S9" s="44">
        <f>SUMIFS(Export!$P102:$P10252,Export!$J102:$J10252,Export!$A1,Export!$X102:$X10252,Export!$S4,Export!$K102:$K10252,"Pending")</f>
        <v>0</v>
      </c>
      <c r="T9" s="44">
        <f>SUMIFS(Export!$P102:$P10252,Export!$J102:$J10252,Export!$A1,Export!$X102:$X10252,Export!$T4,Export!$K102:$K10252,"Pending")</f>
        <v>0</v>
      </c>
      <c r="U9" s="44">
        <f>SUMIFS(Export!$P102:$P10252,Export!$J102:$J10252,Export!$A1,Export!$X102:$X10252,Export!$U4,Export!$K102:$K10252,"Pending")</f>
        <v>0</v>
      </c>
      <c r="V9" s="9">
        <f>SUMIFS(Export!$P102:$P10252,Export!$J102:$J10252,Export!$A1,Export!$X102:$X10252,Export!$V4,Export!$K102:$K10252,"Pending")</f>
        <v>0</v>
      </c>
      <c r="W9" s="12">
        <f>SUMIFS(Export!$P102:$P10252,Export!$J102:$J10252,Export!$A1,Export!$X102:$X10252,Export!$W4,Export!$K102:$K10252,"Pending")</f>
        <v>0</v>
      </c>
      <c r="X9" s="44">
        <f>SUMIFS(Export!$P102:$P10252,Export!$J102:$J10252,Export!$A1,Export!$X102:$X10252,Export!$X4,Export!$K102:$K10252,"Pending")</f>
        <v>0</v>
      </c>
      <c r="Y9" s="44">
        <f>SUMIFS(Export!$P102:$P10252,Export!$J102:$J10252,Export!$A1,Export!$X102:$X10252,Export!$Y4,Export!$K102:$K10252,"Pending")</f>
        <v>0</v>
      </c>
      <c r="Z9" s="44">
        <f>SUMIFS(Export!$P102:$P10252,Export!$J102:$J10252,Export!$A1,Export!$X102:$X10252,Export!$Z4,Export!$K102:$K10252,"Pending")</f>
        <v>0</v>
      </c>
      <c r="AA9" s="44">
        <f>SUMIFS(Export!$P102:$P10252,Export!$J102:$J10252,Export!$A1,Export!$X102:$X10252,Export!$AA4,Export!$K102:$K10252,"Pending")</f>
        <v>0</v>
      </c>
      <c r="AB9" s="44">
        <f>SUMIFS(Export!$P102:$P10252,Export!$J102:$J10252,Export!$A1,Export!$X102:$X10252,Export!$AB4,Export!$K102:$K10252,"Pending")</f>
        <v>0</v>
      </c>
      <c r="AC9" s="9">
        <f>SUMIFS(Export!$P102:$P10252,Export!$J102:$J10252,Export!$A1,Export!$X102:$X10252,Export!$AC4,Export!$K102:$K10252,"Pending")</f>
        <v>0</v>
      </c>
      <c r="AD9" s="12">
        <f>SUMIFS(Export!$P102:$P10252,Export!$J102:$J10252,Export!$A1,Export!$X102:$X10252,Export!$AD4,Export!$K102:$K10252,"Pending")</f>
        <v>0</v>
      </c>
      <c r="AE9" s="44">
        <f>SUMIFS(Export!$P102:$P10252,Export!$J102:$J10252,Export!$A1,Export!$X102:$X10252,Export!$AE4,Export!$K102:$K10252,"Pending")</f>
        <v>0</v>
      </c>
      <c r="AF9" s="44">
        <f>SUMIFS(Export!$P102:$P10252,Export!$J102:$J10252,Export!$A1,Export!$X102:$X10252,Export!$AF4,Export!$K102:$K10252,"Pending")</f>
        <v>0</v>
      </c>
      <c r="AG9" s="44">
        <f>SUMIFS(Export!$P102:$P10252,Export!$J102:$J10252,Export!$A1,Export!$X102:$X10252,Export!$AG4,Export!$K102:$K10252,"Pending")</f>
        <v>0</v>
      </c>
      <c r="AH9" s="44">
        <f>SUMIFS(Export!$P102:$P10252,Export!$J102:$J10252,Export!$A1,Export!$X102:$X10252,Export!$AH4,Export!$K102:$K10252,"Pending")</f>
        <v>0</v>
      </c>
      <c r="AI9" s="44">
        <f>SUMIFS(Export!$P102:$P10252,Export!$J102:$J10252,Export!$A1,Export!$X102:$X10252,Export!$AI4,Export!$K102:$K10252,"Pending")</f>
        <v>0</v>
      </c>
      <c r="AJ9" s="9">
        <f>SUMIFS(Export!$P102:$P10252,Export!$J102:$J10252,Export!$A1,Export!$X102:$X10252,Export!$AJ4,Export!$K102:$K10252,"Pending")</f>
        <v>0</v>
      </c>
      <c r="AK9" s="12">
        <f>SUMIFS(Export!$P102:$P10252,Export!$J102:$J10252,Export!$A1,Export!$X102:$X10252,Export!$AK4,Export!$K102:$K10252,"Pending")</f>
        <v>0</v>
      </c>
      <c r="AL9" s="44">
        <f>SUMIFS(Export!$P102:$P10252,Export!$J102:$J10252,Export!$A1,Export!$X102:$X10252,Export!$AL4,Export!$K102:$K10252,"Pending")</f>
        <v>0</v>
      </c>
      <c r="AM9" s="44">
        <f>SUMIFS(Export!$P102:$P10252,Export!$J102:$J10252,Export!$A1,Export!$X102:$X10252,Export!$AM4,Export!$K102:$K10252,"Pending")</f>
        <v>0</v>
      </c>
      <c r="AN9" s="44">
        <f>SUMIFS(Export!$P102:$P10252,Export!$J102:$J10252,Export!$A1,Export!$X102:$X10252,Export!$AN4,Export!$K102:$K10252,"Pending")</f>
        <v>0</v>
      </c>
      <c r="AO9" s="44">
        <f>SUMIFS(Export!$P102:$P10252,Export!$J102:$J10252,Export!$A1,Export!$X102:$X10252,Export!$AO4,Export!$K102:$K10252,"Pending")</f>
        <v>0</v>
      </c>
      <c r="AP9" s="44">
        <f>SUMIFS(Export!$P102:$P10252,Export!$J102:$J10252,Export!$A1,Export!$X102:$X10252,Export!$AP4,Export!$K102:$K10252,"Pending")</f>
        <v>0</v>
      </c>
      <c r="AQ9" s="9">
        <f>SUMIFS(Export!$P102:$P10252,Export!$J102:$J10252,Export!$A1,Export!$X102:$X10252,Export!$AQ4,Export!$K102:$K10252,"Pending")</f>
        <v>0</v>
      </c>
      <c r="AR9" s="12">
        <f>SUMIFS(Export!$P102:$P10252,Export!$J102:$J10252,Export!$A1,Export!$X102:$X10252,Export!$AR4,Export!$K102:$K10252,"Pending")</f>
        <v>0</v>
      </c>
      <c r="AS9" s="44">
        <f>SUMIFS(Export!$P102:$P10252,Export!$J102:$J10252,Export!$A1,Export!$X102:$X10252,Export!$AS4,Export!$K102:$K10252,"Pending")</f>
        <v>0</v>
      </c>
      <c r="AT9" s="44">
        <f>SUMIFS(Export!$P102:$P10252,Export!$J102:$J10252,Export!$A1,Export!$X102:$X10252,Export!$AT4,Export!$K102:$K10252,"Pending")</f>
        <v>0</v>
      </c>
      <c r="AU9" s="44">
        <f>SUMIFS(Export!$P102:$P10252,Export!$J102:$J10252,Export!$A1,Export!$X102:$X10252,Export!$AU4,Export!$K102:$K10252,"Pending")</f>
        <v>0</v>
      </c>
      <c r="AV9" s="44">
        <f>SUMIFS(Export!$P102:$P10252,Export!$J102:$J10252,Export!$A1,Export!$X102:$X10252,Export!$AV4,Export!$K102:$K10252,"Pending")</f>
        <v>0</v>
      </c>
      <c r="AW9" s="44">
        <f>SUMIFS(Export!$P102:$P10252,Export!$J102:$J10252,Export!$A1,Export!$X102:$X10252,Export!$AW4,Export!$K102:$K10252,"Pending")</f>
        <v>0</v>
      </c>
      <c r="AX9" s="9">
        <f>SUMIFS(Export!$P102:$P10252,Export!$J102:$J10252,Export!$A1,Export!$X102:$X10252,Export!$AX4,Export!$K102:$K10252,"Pending")</f>
        <v>0</v>
      </c>
      <c r="AY9" s="12">
        <f>SUMIFS(Export!$P102:$P10252,Export!$J102:$J10252,Export!$A1,Export!$X102:$X10252,Export!$AY4,Export!$K102:$K10252,"Pending")</f>
        <v>0</v>
      </c>
      <c r="AZ9" s="44">
        <f>SUMIFS(Export!$P102:$P10252,Export!$J102:$J10252,Export!$A1,Export!$X102:$X10252,Export!$AZ4,Export!$K102:$K10252,"Pending")</f>
        <v>0</v>
      </c>
      <c r="BA9" s="44">
        <f>SUMIFS(Export!$P102:$P10252,Export!$J102:$J10252,Export!$A1,Export!$X102:$X10252,Export!$BA4,Export!$K102:$K10252,"Pending")</f>
        <v>0</v>
      </c>
      <c r="BB9" s="44">
        <f>SUMIFS(Export!$P102:$P10252,Export!$J102:$J10252,Export!$A1,Export!$X102:$X10252,Export!$BB4,Export!$K102:$K10252,"Pending")</f>
        <v>0</v>
      </c>
      <c r="BC9" s="44">
        <f>SUMIFS(Export!$P102:$P10252,Export!$J102:$J10252,Export!$A1,Export!$X102:$X10252,Export!$BC4,Export!$K102:$K10252,"Pending")</f>
        <v>0</v>
      </c>
      <c r="BD9" s="44">
        <f>SUMIFS(Export!$P102:$P10252,Export!$J102:$J10252,Export!$A1,Export!$X102:$X10252,Export!$BD4,Export!$K102:$K10252,"Pending")</f>
        <v>0</v>
      </c>
      <c r="BE9" s="9">
        <f>SUMIFS(Export!$P102:$P10252,Export!$J102:$J10252,Export!$A1,Export!$X102:$X10252,Export!$BE4,Export!$K102:$K10252,"Pending")</f>
        <v>0</v>
      </c>
      <c r="BF9" s="12">
        <f>SUMIFS(Export!$P102:$P10252,Export!$J102:$J10252,Export!$A1,Export!$X102:$X10252,Export!$BF4,Export!$K102:$K10252,"Pending")</f>
        <v>0</v>
      </c>
      <c r="BG9" s="44">
        <f>SUMIFS(Export!$P102:$P10252,Export!$J102:$J10252,Export!$A1,Export!$X102:$X10252,Export!$BG4,Export!$K102:$K10252,"Pending")</f>
        <v>0</v>
      </c>
      <c r="BH9" s="44">
        <f>SUMIFS(Export!$P102:$P10252,Export!$J102:$J10252,Export!$A1,Export!$X102:$X10252,Export!$BH4,Export!$K102:$K10252,"Pending")</f>
        <v>0</v>
      </c>
      <c r="BI9" s="44">
        <f>SUMIFS(Export!$P102:$P10252,Export!$J102:$J10252,Export!$A1,Export!$X102:$X10252,Export!$BI4,Export!$K102:$K10252,"Pending")</f>
        <v>0</v>
      </c>
      <c r="BJ9" s="44">
        <f>SUMIFS(Export!$P102:$P10252,Export!$J102:$J10252,Export!$A1,Export!$X102:$X10252,Export!$BJ4,Export!$K102:$K10252,"Pending")</f>
        <v>0</v>
      </c>
      <c r="BK9" s="44">
        <f>SUMIFS(Export!$P102:$P10252,Export!$J102:$J10252,Export!$A1,Export!$X102:$X10252,Export!$BK4,Export!$K102:$K10252,"Pending")</f>
        <v>0</v>
      </c>
      <c r="BL9" s="9">
        <f>SUMIFS(Export!$P102:$P10252,Export!$J102:$J10252,Export!$A1,Export!$X102:$X10252,Export!$BL4,Export!$K102:$K10252,"Pending")</f>
        <v>0</v>
      </c>
      <c r="BM9" s="12">
        <f>SUMIFS(Export!$P102:$P10252,Export!$J102:$J10252,Export!$A1,Export!$X102:$X10252,Export!$BM4,Export!$K102:$K10252,"Pending")</f>
        <v>0</v>
      </c>
      <c r="BN9" s="44">
        <f>SUMIFS(Export!$P102:$P10252,Export!$J102:$J10252,Export!$A1,Export!$X102:$X10252,Export!$BN4,Export!$K102:$K10252,"Pending")</f>
        <v>0</v>
      </c>
      <c r="BO9" s="44">
        <f>SUMIFS(Export!$P102:$P10252,Export!$J102:$J10252,Export!$A1,Export!$X102:$X10252,Export!$BO4,Export!$K102:$K10252,"Pending")</f>
        <v>0</v>
      </c>
      <c r="BP9" s="44">
        <f>SUMIFS(Export!$P102:$P10252,Export!$J102:$J10252,Export!$A1,Export!$X102:$X10252,Export!$BP4,Export!$K102:$K10252,"Pending")</f>
        <v>0</v>
      </c>
      <c r="BQ9" s="44">
        <f>SUMIFS(Export!$P102:$P10252,Export!$J102:$J10252,Export!$A1,Export!$X102:$X10252,Export!$BQ4,Export!$K102:$K10252,"Pending")</f>
        <v>0</v>
      </c>
      <c r="BR9" s="44">
        <f>SUMIFS(Export!$P102:$P10252,Export!$J102:$J10252,Export!$A1,Export!$X102:$X10252,Export!$BR4,Export!$K102:$K10252,"Pending")</f>
        <v>0</v>
      </c>
      <c r="BS9" s="9">
        <f>SUMIFS(Export!$P102:$P10252,Export!$J102:$J10252,Export!$A1,Export!$X102:$X10252,Export!$BS4,Export!$K102:$K10252,"Pending")</f>
        <v>0</v>
      </c>
      <c r="BT9" s="12">
        <f>SUMIFS(Export!$P102:$P10252,Export!$J102:$J10252,Export!$A1,Export!$X102:$X10252,Export!$BT4,Export!$K102:$K10252,"Pending")</f>
        <v>0</v>
      </c>
      <c r="BU9" s="44">
        <f>SUMIFS(Export!$P102:$P10252,Export!$J102:$J10252,Export!$A1,Export!$X102:$X10252,Export!$BU4,Export!$K102:$K10252,"Pending")</f>
        <v>0</v>
      </c>
      <c r="BV9" s="44">
        <f>SUMIFS(Export!$P102:$P10252,Export!$J102:$J10252,Export!$A1,Export!$X102:$X10252,Export!$BV4,Export!$K102:$K10252,"Pending")</f>
        <v>0</v>
      </c>
      <c r="BW9" s="44">
        <f>SUMIFS(Export!$P102:$P10252,Export!$J102:$J10252,Export!$A1,Export!$X102:$X10252,Export!$BW4,Export!$K102:$K10252,"Pending")</f>
        <v>0</v>
      </c>
      <c r="BX9" s="44">
        <f>SUMIFS(Export!$P102:$P10252,Export!$J102:$J10252,Export!$A1,Export!$X102:$X10252,Export!$BX4,Export!$K102:$K10252,"Pending")</f>
        <v>0</v>
      </c>
      <c r="BY9" s="44">
        <f>SUMIFS(Export!$P102:$P10252,Export!$J102:$J10252,Export!$A1,Export!$X102:$X10252,Export!$BY4,Export!$K102:$K10252,"Pending")</f>
        <v>0</v>
      </c>
      <c r="BZ9" s="9">
        <f>SUMIFS(Export!$P102:$P10252,Export!$J102:$J10252,Export!$A1,Export!$X102:$X10252,Export!$BZ4,Export!$K102:$K10252,"Pending")</f>
        <v>0</v>
      </c>
      <c r="CA9" s="12">
        <f>SUMIFS(Export!$P102:$P10252,Export!$J102:$J10252,Export!$A1,Export!$X102:$X10252,Export!$CA4,Export!$K102:$K10252,"Pending")</f>
        <v>0</v>
      </c>
      <c r="CB9" s="44">
        <f>SUMIFS(Export!$P102:$P10252,Export!$J102:$J10252,Export!$A1,Export!$X102:$X10252,Export!$CB4,Export!$K102:$K10252,"Pending")</f>
        <v>0</v>
      </c>
      <c r="CC9" s="44">
        <f>SUMIFS(Export!$P102:$P10252,Export!$J102:$J10252,Export!$A1,Export!$X102:$X10252,Export!$CC4,Export!$K102:$K10252,"Pending")</f>
        <v>0</v>
      </c>
      <c r="CD9" s="44">
        <f>SUMIFS(Export!$P102:$P10252,Export!$J102:$J10252,Export!$A1,Export!$X102:$X10252,Export!$CD4,Export!$K102:$K10252,"Pending")</f>
        <v>0</v>
      </c>
      <c r="CE9" s="44">
        <f>SUMIFS(Export!$P102:$P10252,Export!$J102:$J10252,Export!$A1,Export!$X102:$X10252,Export!$CE4,Export!$K102:$K10252,"Pending")</f>
        <v>0</v>
      </c>
      <c r="CF9" s="44">
        <f>SUMIFS(Export!$P102:$P10252,Export!$J102:$J10252,Export!$A1,Export!$X102:$X10252,Export!$CF4,Export!$K102:$K10252,"Pending")</f>
        <v>0</v>
      </c>
      <c r="CG9" s="9">
        <f>SUMIFS(Export!$P102:$P10252,Export!$J102:$J10252,Export!$A1,Export!$X102:$X10252,Export!$CG4,Export!$K102:$K10252,"Pending")</f>
        <v>0</v>
      </c>
      <c r="CH9" s="12">
        <f>SUMIFS(Export!$P102:$P10252,Export!$J102:$J10252,Export!$A1,Export!$X102:$X10252,Export!$CH4,Export!$K102:$K10252,"Pending")</f>
        <v>0</v>
      </c>
      <c r="CI9" s="44">
        <f>SUMIFS(Export!$P102:$P10252,Export!$J102:$J10252,Export!$A1,Export!$X102:$X10252,Export!$CI4,Export!$K102:$K10252,"Pending")</f>
        <v>0</v>
      </c>
      <c r="CJ9" s="44">
        <f>SUMIFS(Export!$P102:$P10252,Export!$J102:$J10252,Export!$A1,Export!$X102:$X10252,Export!$CJ4,Export!$K102:$K10252,"Pending")</f>
        <v>0</v>
      </c>
      <c r="CK9" s="44">
        <f>SUMIFS(Export!$P102:$P10252,Export!$J102:$J10252,Export!$A1,Export!$X102:$X10252,Export!$CK4,Export!$K102:$K10252,"Pending")</f>
        <v>0</v>
      </c>
      <c r="CL9" s="44">
        <f>SUMIFS(Export!$P102:$P10252,Export!$J102:$J10252,Export!$A1,Export!$X102:$X10252,Export!$CL4,Export!$K102:$K10252,"Pending")</f>
        <v>0</v>
      </c>
      <c r="CM9" s="44">
        <f>SUMIFS(Export!$P102:$P10252,Export!$J102:$J10252,Export!$A1,Export!$X102:$X10252,Export!$CM4,Export!$K102:$K10252,"Pending")</f>
        <v>0</v>
      </c>
      <c r="CN9" s="9">
        <f>SUMIFS(Export!$P102:$P10252,Export!$J102:$J10252,Export!$A1,Export!$X102:$X10252,Export!$CN4,Export!$K102:$K10252,"Pending")</f>
        <v>0</v>
      </c>
      <c r="CO9" s="12">
        <f>SUMIFS(Export!$P102:$P10252,Export!$J102:$J10252,Export!$A1,Export!$X102:$X10252,Export!$CO4,Export!$K102:$K10252,"Pending")</f>
        <v>0</v>
      </c>
      <c r="CP9" s="44">
        <f>SUMIFS(Export!$P102:$P10252,Export!$J102:$J10252,Export!$A1,Export!$X102:$X10252,Export!$CP4,Export!$K102:$K10252,"Pending")</f>
        <v>0</v>
      </c>
      <c r="CQ9" s="44">
        <f>SUMIFS(Export!$P102:$P10252,Export!$J102:$J10252,Export!$A1,Export!$X102:$X10252,Export!$CQ4,Export!$K102:$K10252,"Pending")</f>
        <v>0</v>
      </c>
      <c r="CR9" s="44">
        <f>SUMIFS(Export!$P102:$P10252,Export!$J102:$J10252,Export!$A1,Export!$X102:$X10252,Export!$CR4,Export!$K102:$K10252,"Pending")</f>
        <v>0</v>
      </c>
      <c r="CS9" s="44">
        <f>SUMIFS(Export!$P102:$P10252,Export!$J102:$J10252,Export!$A1,Export!$X102:$X10252,Export!$CS4,Export!$K102:$K10252,"Pending")</f>
        <v>0</v>
      </c>
      <c r="CT9" s="44">
        <f>SUMIFS(Export!$P102:$P10252,Export!$J102:$J10252,Export!$A1,Export!$X102:$X10252,Export!$CT4,Export!$K102:$K10252,"Pending")</f>
        <v>0</v>
      </c>
      <c r="CU9" s="9">
        <f>SUMIFS(Export!$P102:$P10252,Export!$J102:$J10252,Export!$A1,Export!$X102:$X10252,Export!$CU4,Export!$K102:$K10252,"Pending")</f>
        <v>0</v>
      </c>
      <c r="CV9" s="12">
        <f>SUMIFS(Export!$P102:$P10252,Export!$J102:$J10252,Export!$A1,Export!$X102:$X10252,Export!$CV4,Export!$K102:$K10252,"Pending")</f>
        <v>0</v>
      </c>
      <c r="CW9" s="44">
        <f>SUMIFS(Export!$P102:$P10252,Export!$J102:$J10252,Export!$A1,Export!$X102:$X10252,Export!$CW4,Export!$K102:$K10252,"Pending")</f>
        <v>0</v>
      </c>
      <c r="CX9" s="44">
        <f>SUMIFS(Export!$P102:$P10252,Export!$J102:$J10252,Export!$A1,Export!$X102:$X10252,Export!$CX4,Export!$K102:$K10252,"Pending")</f>
        <v>0</v>
      </c>
      <c r="CY9" s="44">
        <f>SUMIFS(Export!$P102:$P10252,Export!$J102:$J10252,Export!$A1,Export!$X102:$X10252,Export!$CY4,Export!$K102:$K10252,"Pending")</f>
        <v>0</v>
      </c>
      <c r="CZ9" s="44">
        <f>SUMIFS(Export!$P102:$P10252,Export!$J102:$J10252,Export!$A1,Export!$X102:$X10252,Export!$CZ4,Export!$K102:$K10252,"Pending")</f>
        <v>0</v>
      </c>
      <c r="DA9" s="44">
        <f>SUMIFS(Export!$P102:$P10252,Export!$J102:$J10252,Export!$A1,Export!$X102:$X10252,Export!$DA4,Export!$K102:$K10252,"Pending")</f>
        <v>0</v>
      </c>
      <c r="DB9" s="9">
        <f>SUMIFS(Export!$P102:$P10252,Export!$J102:$J10252,Export!$A1,Export!$X102:$X10252,Export!$DB4,Export!$K102:$K10252,"Pending")</f>
        <v>0</v>
      </c>
      <c r="DC9" s="12">
        <f>SUMIFS(Export!$P102:$P10252,Export!$J102:$J10252,Export!$A1,Export!$X102:$X10252,Export!$DC4,Export!$K102:$K10252,"Pending")</f>
        <v>0</v>
      </c>
      <c r="DD9" s="44">
        <f>SUMIFS(Export!$P102:$P10252,Export!$J102:$J10252,Export!$A1,Export!$X102:$X10252,Export!$DD4,Export!$K102:$K10252,"Pending")</f>
        <v>0</v>
      </c>
      <c r="DE9" s="44">
        <f>SUMIFS(Export!$P102:$P10252,Export!$J102:$J10252,Export!$A1,Export!$X102:$X10252,Export!$DE4,Export!$K102:$K10252,"Pending")</f>
        <v>0</v>
      </c>
      <c r="DF9" s="44">
        <f>SUMIFS(Export!$P102:$P10252,Export!$J102:$J10252,Export!$A1,Export!$X102:$X10252,Export!$DF4,Export!$K102:$K10252,"Pending")</f>
        <v>0</v>
      </c>
      <c r="DG9" s="44">
        <f>SUMIFS(Export!$P102:$P10252,Export!$J102:$J10252,Export!$A1,Export!$X102:$X10252,Export!$DG4,Export!$K102:$K10252,"Pending")</f>
        <v>0</v>
      </c>
      <c r="DH9" s="44">
        <f>SUMIFS(Export!$P102:$P10252,Export!$J102:$J10252,Export!$A1,Export!$X102:$X10252,Export!$DH4,Export!$K102:$K10252,"Pending")</f>
        <v>0</v>
      </c>
      <c r="DI9" s="9">
        <f>SUMIFS(Export!$P102:$P10252,Export!$J102:$J10252,Export!$A1,Export!$X102:$X10252,Export!$DI4,Export!$K102:$K10252,"Pending")</f>
        <v>0</v>
      </c>
      <c r="DJ9" s="12">
        <f>SUMIFS(Export!$P102:$P10252,Export!$J102:$J10252,Export!$A1,Export!$X102:$X10252,Export!$DJ4,Export!$K102:$K10252,"Pending")</f>
        <v>0</v>
      </c>
      <c r="DK9" s="44">
        <f>SUMIFS(Export!$P102:$P10252,Export!$J102:$J10252,Export!$A1,Export!$X102:$X10252,Export!$DK4,Export!$K102:$K10252,"Pending")</f>
        <v>0</v>
      </c>
      <c r="DL9" s="44">
        <f>SUMIFS(Export!$P102:$P10252,Export!$J102:$J10252,Export!$A1,Export!$X102:$X10252,Export!$DL4,Export!$K102:$K10252,"Pending")</f>
        <v>0</v>
      </c>
      <c r="DM9" s="44">
        <f>SUMIFS(Export!$P102:$P10252,Export!$J102:$J10252,Export!$A1,Export!$X102:$X10252,Export!$DM4,Export!$K102:$K10252,"Pending")</f>
        <v>0</v>
      </c>
      <c r="DN9" s="44">
        <f>SUMIFS(Export!$P102:$P10252,Export!$J102:$J10252,Export!$A1,Export!$X102:$X10252,Export!$DN4,Export!$K102:$K10252,"Pending")</f>
        <v>0</v>
      </c>
      <c r="DO9" s="44">
        <f>SUMIFS(Export!$P102:$P10252,Export!$J102:$J10252,Export!$A1,Export!$X102:$X10252,Export!$DO4,Export!$K102:$K10252,"Pending")</f>
        <v>0</v>
      </c>
      <c r="DP9" s="9">
        <f>SUMIFS(Export!$P102:$P10252,Export!$J102:$J10252,Export!$A1,Export!$X102:$X10252,Export!$DP4,Export!$K102:$K10252,"Pending")</f>
        <v>0</v>
      </c>
      <c r="DQ9" s="12">
        <f>SUMIFS(Export!$P102:$P10252,Export!$J102:$J10252,Export!$A1,Export!$X102:$X10252,Export!$DQ4,Export!$K102:$K10252,"Pending")</f>
        <v>0</v>
      </c>
      <c r="DR9" s="44">
        <f>SUMIFS(Export!$P102:$P10252,Export!$J102:$J10252,Export!$A1,Export!$X102:$X10252,Export!$DR4,Export!$K102:$K10252,"Pending")</f>
        <v>0</v>
      </c>
      <c r="DS9" s="44">
        <f>SUMIFS(Export!$P102:$P10252,Export!$J102:$J10252,Export!$A1,Export!$X102:$X10252,Export!$DS4,Export!$K102:$K10252,"Pending")</f>
        <v>0</v>
      </c>
      <c r="DT9" s="44">
        <f>SUMIFS(Export!$P102:$P10252,Export!$J102:$J10252,Export!$A1,Export!$X102:$X10252,Export!$DT4,Export!$K102:$K10252,"Pending")</f>
        <v>0</v>
      </c>
      <c r="DU9" s="44">
        <f>SUMIFS(Export!$P102:$P10252,Export!$J102:$J10252,Export!$A1,Export!$X102:$X10252,Export!$DU4,Export!$K102:$K10252,"Pending")</f>
        <v>0</v>
      </c>
      <c r="DV9" s="44">
        <f>SUMIFS(Export!$P102:$P10252,Export!$J102:$J10252,Export!$A1,Export!$X102:$X10252,Export!$DV4,Export!$K102:$K10252,"Pending")</f>
        <v>0</v>
      </c>
      <c r="DW9" s="9">
        <f>SUMIFS(Export!$P102:$P10252,Export!$J102:$J10252,Export!$A1,Export!$X102:$X10252,Export!$DW4,Export!$K102:$K10252,"Pending")</f>
        <v>0</v>
      </c>
      <c r="DX9" s="12">
        <f>SUMIFS(Export!$P102:$P10252,Export!$J102:$J10252,Export!$A1,Export!$X102:$X10252,Export!$DQ4,Export!$K102:$K10252,"Pending")</f>
        <v>0</v>
      </c>
      <c r="DY9" s="67">
        <f>SUMIFS(Export!$P102:$P10252,Export!$J102:$J10252,Export!$A1,Export!$X102:$X10252,Export!$DR4,Export!$K102:$K10252,"Pending")</f>
        <v>0</v>
      </c>
      <c r="DZ9" s="67">
        <f>SUMIFS(Export!$P102:$P10252,Export!$J102:$J10252,Export!$A1,Export!$X102:$X10252,Export!$DS4,Export!$K102:$K10252,"Pending")</f>
        <v>0</v>
      </c>
      <c r="EA9" s="67">
        <f>SUMIFS(Export!$P102:$P10252,Export!$J102:$J10252,Export!$A1,Export!$X102:$X10252,Export!$DT4,Export!$K102:$K10252,"Pending")</f>
        <v>0</v>
      </c>
      <c r="EB9" s="67">
        <f>SUMIFS(Export!$P102:$P10252,Export!$J102:$J10252,Export!$A1,Export!$X102:$X10252,Export!$DU4,Export!$K102:$K10252,"Pending")</f>
        <v>0</v>
      </c>
      <c r="EC9" s="67">
        <f>SUMIFS(Export!$P102:$P10252,Export!$J102:$J10252,Export!$A1,Export!$X102:$X10252,Export!$DV4,Export!$K102:$K10252,"Pending")</f>
        <v>0</v>
      </c>
      <c r="ED9" s="9">
        <f>SUMIFS(Export!$P102:$P10252,Export!$J102:$J10252,Export!$A1,Export!$X102:$X10252,Export!$DW4,Export!$K102:$K10252,"Pending")</f>
        <v>0</v>
      </c>
      <c r="EE9" s="12">
        <f>SUMIFS(Export!$P102:$P10252,Export!$J102:$J10252,Export!$A1,Export!$X102:$X10252,Export!$DQ4,Export!$K102:$K10252,"Pending")</f>
        <v>0</v>
      </c>
      <c r="EF9" s="73">
        <f>SUMIFS(Export!$P102:$P10252,Export!$J102:$J10252,Export!$A1,Export!$X102:$X10252,Export!$DR4,Export!$K102:$K10252,"Pending")</f>
        <v>0</v>
      </c>
      <c r="EG9" s="73">
        <f>SUMIFS(Export!$P102:$P10252,Export!$J102:$J10252,Export!$A1,Export!$X102:$X10252,Export!$DS4,Export!$K102:$K10252,"Pending")</f>
        <v>0</v>
      </c>
      <c r="EH9" s="73">
        <f>SUMIFS(Export!$P102:$P10252,Export!$J102:$J10252,Export!$A1,Export!$X102:$X10252,Export!$DT4,Export!$K102:$K10252,"Pending")</f>
        <v>0</v>
      </c>
      <c r="EI9" s="73">
        <f>SUMIFS(Export!$P102:$P10252,Export!$J102:$J10252,Export!$A1,Export!$X102:$X10252,Export!$DU4,Export!$K102:$K10252,"Pending")</f>
        <v>0</v>
      </c>
      <c r="EJ9" s="73">
        <f>SUMIFS(Export!$P102:$P10252,Export!$J102:$J10252,Export!$A1,Export!$X102:$X10252,Export!$DV4,Export!$K102:$K10252,"Pending")</f>
        <v>0</v>
      </c>
      <c r="EK9" s="9">
        <f>SUMIFS(Export!$P102:$P10252,Export!$J102:$J10252,Export!$A1,Export!$X102:$X10252,Export!$DW4,Export!$K102:$K10252,"Pending")</f>
        <v>0</v>
      </c>
      <c r="EL9" s="12">
        <f>SUMIFS(Export!$P102:$P10252,Export!$J102:$J10252,Export!$A1,Export!$X102:$X10252,Export!$DQ4,Export!$K102:$K10252,"Pending")</f>
        <v>0</v>
      </c>
      <c r="EM9" s="73">
        <f>SUMIFS(Export!$P102:$P10252,Export!$J102:$J10252,Export!$A1,Export!$X102:$X10252,Export!$DR4,Export!$K102:$K10252,"Pending")</f>
        <v>0</v>
      </c>
      <c r="EN9" s="73">
        <f>SUMIFS(Export!$P102:$P10252,Export!$J102:$J10252,Export!$A1,Export!$X102:$X10252,Export!$DS4,Export!$K102:$K10252,"Pending")</f>
        <v>0</v>
      </c>
      <c r="EO9" s="73">
        <f>SUMIFS(Export!$P102:$P10252,Export!$J102:$J10252,Export!$A1,Export!$X102:$X10252,Export!$DT4,Export!$K102:$K10252,"Pending")</f>
        <v>0</v>
      </c>
      <c r="EP9" s="73">
        <f>SUMIFS(Export!$P102:$P10252,Export!$J102:$J10252,Export!$A1,Export!$X102:$X10252,Export!$DU4,Export!$K102:$K10252,"Pending")</f>
        <v>0</v>
      </c>
      <c r="EQ9" s="73">
        <f>SUMIFS(Export!$P102:$P10252,Export!$J102:$J10252,Export!$A1,Export!$X102:$X10252,Export!$DV4,Export!$K102:$K10252,"Pending")</f>
        <v>0</v>
      </c>
      <c r="ER9" s="9">
        <f>SUMIFS(Export!$P102:$P10252,Export!$J102:$J10252,Export!$A1,Export!$X102:$X10252,Export!$DW4,Export!$K102:$K10252,"Pending")</f>
        <v>0</v>
      </c>
      <c r="ES9" s="12">
        <f>SUMIFS(Export!$P102:$P10252,Export!$J102:$J10252,Export!$A1,Export!$X102:$X10252,Export!$DQ4,Export!$K102:$K10252,"Pending")</f>
        <v>0</v>
      </c>
      <c r="ET9" s="73">
        <f>SUMIFS(Export!$P102:$P10252,Export!$J102:$J10252,Export!$A1,Export!$X102:$X10252,Export!$DR4,Export!$K102:$K10252,"Pending")</f>
        <v>0</v>
      </c>
      <c r="EU9" s="73">
        <f>SUMIFS(Export!$P102:$P10252,Export!$J102:$J10252,Export!$A1,Export!$X102:$X10252,Export!$DS4,Export!$K102:$K10252,"Pending")</f>
        <v>0</v>
      </c>
      <c r="EV9" s="73">
        <f>SUMIFS(Export!$P102:$P10252,Export!$J102:$J10252,Export!$A1,Export!$X102:$X10252,Export!$DT4,Export!$K102:$K10252,"Pending")</f>
        <v>0</v>
      </c>
      <c r="EW9" s="73">
        <f>SUMIFS(Export!$P102:$P10252,Export!$J102:$J10252,Export!$A1,Export!$X102:$X10252,Export!$DU4,Export!$K102:$K10252,"Pending")</f>
        <v>0</v>
      </c>
      <c r="EX9" s="73">
        <f>SUMIFS(Export!$P102:$P10252,Export!$J102:$J10252,Export!$A1,Export!$X102:$X10252,Export!$DV4,Export!$K102:$K10252,"Pending")</f>
        <v>0</v>
      </c>
      <c r="EY9" s="9">
        <f>SUMIFS(Export!$P102:$P10252,Export!$J102:$J10252,Export!$A1,Export!$X102:$X10252,Export!$DW4,Export!$K102:$K10252,"Pending")</f>
        <v>0</v>
      </c>
      <c r="EZ9" s="12">
        <f>SUMIFS(Export!$P102:$P10252,Export!$J102:$J10252,Export!$A1,Export!$X102:$X10252,Export!$DQ4,Export!$K102:$K10252,"Pending")</f>
        <v>0</v>
      </c>
      <c r="FA9" s="73">
        <f>SUMIFS(Export!$P102:$P10252,Export!$J102:$J10252,Export!$A1,Export!$X102:$X10252,Export!$DR4,Export!$K102:$K10252,"Pending")</f>
        <v>0</v>
      </c>
      <c r="FB9" s="73">
        <f>SUMIFS(Export!$P102:$P10252,Export!$J102:$J10252,Export!$A1,Export!$X102:$X10252,Export!$DS4,Export!$K102:$K10252,"Pending")</f>
        <v>0</v>
      </c>
      <c r="FC9" s="73">
        <f>SUMIFS(Export!$P102:$P10252,Export!$J102:$J10252,Export!$A1,Export!$X102:$X10252,Export!$DT4,Export!$K102:$K10252,"Pending")</f>
        <v>0</v>
      </c>
      <c r="FD9" s="73">
        <f>SUMIFS(Export!$P102:$P10252,Export!$J102:$J10252,Export!$A1,Export!$X102:$X10252,Export!$DU4,Export!$K102:$K10252,"Pending")</f>
        <v>0</v>
      </c>
      <c r="FE9" s="73">
        <f>SUMIFS(Export!$P102:$P10252,Export!$J102:$J10252,Export!$A1,Export!$X102:$X10252,Export!$DV4,Export!$K102:$K10252,"Pending")</f>
        <v>0</v>
      </c>
      <c r="FF9" s="9">
        <f>SUMIFS(Export!$P102:$P10252,Export!$J102:$J10252,Export!$A1,Export!$X102:$X10252,Export!$DW4,Export!$K102:$K10252,"Pending")</f>
        <v>0</v>
      </c>
      <c r="FG9" s="12">
        <f>SUMIFS(Export!$P102:$P10252,Export!$J102:$J10252,Export!$A1,Export!$X102:$X10252,Export!$DQ4,Export!$K102:$K10252,"Pending")</f>
        <v>0</v>
      </c>
      <c r="FH9" s="73">
        <f>SUMIFS(Export!$P102:$P10252,Export!$J102:$J10252,Export!$A1,Export!$X102:$X10252,Export!$DR4,Export!$K102:$K10252,"Pending")</f>
        <v>0</v>
      </c>
      <c r="FI9" s="73">
        <f>SUMIFS(Export!$P102:$P10252,Export!$J102:$J10252,Export!$A1,Export!$X102:$X10252,Export!$DS4,Export!$K102:$K10252,"Pending")</f>
        <v>0</v>
      </c>
      <c r="FJ9" s="73">
        <f>SUMIFS(Export!$P102:$P10252,Export!$J102:$J10252,Export!$A1,Export!$X102:$X10252,Export!$DT4,Export!$K102:$K10252,"Pending")</f>
        <v>0</v>
      </c>
      <c r="FK9" s="73">
        <f>SUMIFS(Export!$P102:$P10252,Export!$J102:$J10252,Export!$A1,Export!$X102:$X10252,Export!$DU4,Export!$K102:$K10252,"Pending")</f>
        <v>0</v>
      </c>
      <c r="FL9" s="73">
        <f>SUMIFS(Export!$P102:$P10252,Export!$J102:$J10252,Export!$A1,Export!$X102:$X10252,Export!$DV4,Export!$K102:$K10252,"Pending")</f>
        <v>0</v>
      </c>
      <c r="FM9" s="9">
        <f>SUMIFS(Export!$P102:$P10252,Export!$J102:$J10252,Export!$A1,Export!$X102:$X10252,Export!$DW4,Export!$K102:$K10252,"Pending")</f>
        <v>0</v>
      </c>
      <c r="FN9" s="12">
        <f>SUMIFS(Export!$P102:$P10252,Export!$J102:$J10252,Export!$A1,Export!$X102:$X10252,Export!$DQ4,Export!$K102:$K10252,"Pending")</f>
        <v>0</v>
      </c>
      <c r="FO9" s="73">
        <f>SUMIFS(Export!$P102:$P10252,Export!$J102:$J10252,Export!$A1,Export!$X102:$X10252,Export!$DR4,Export!$K102:$K10252,"Pending")</f>
        <v>0</v>
      </c>
      <c r="FP9" s="73">
        <f>SUMIFS(Export!$P102:$P10252,Export!$J102:$J10252,Export!$A1,Export!$X102:$X10252,Export!$DS4,Export!$K102:$K10252,"Pending")</f>
        <v>0</v>
      </c>
      <c r="FQ9" s="73">
        <f>SUMIFS(Export!$P102:$P10252,Export!$J102:$J10252,Export!$A1,Export!$X102:$X10252,Export!$DT4,Export!$K102:$K10252,"Pending")</f>
        <v>0</v>
      </c>
      <c r="FR9" s="73">
        <f>SUMIFS(Export!$P102:$P10252,Export!$J102:$J10252,Export!$A1,Export!$X102:$X10252,Export!$DU4,Export!$K102:$K10252,"Pending")</f>
        <v>0</v>
      </c>
      <c r="FS9" s="73">
        <f>SUMIFS(Export!$P102:$P10252,Export!$J102:$J10252,Export!$A1,Export!$X102:$X10252,Export!$DV4,Export!$K102:$K10252,"Pending")</f>
        <v>0</v>
      </c>
      <c r="FT9" s="9">
        <f>SUMIFS(Export!$P102:$P10252,Export!$J102:$J10252,Export!$A1,Export!$X102:$X10252,Export!$DW4,Export!$K102:$K10252,"Pending")</f>
        <v>0</v>
      </c>
      <c r="FU9" s="12">
        <f>SUMIFS(Export!$P102:$P10252,Export!$J102:$J10252,Export!$A1,Export!$X102:$X10252,Export!$DQ4,Export!$K102:$K10252,"Pending")</f>
        <v>0</v>
      </c>
      <c r="FV9" s="73">
        <f>SUMIFS(Export!$P102:$P10252,Export!$J102:$J10252,Export!$A1,Export!$X102:$X10252,Export!$DR4,Export!$K102:$K10252,"Pending")</f>
        <v>0</v>
      </c>
      <c r="FW9" s="73">
        <f>SUMIFS(Export!$P102:$P10252,Export!$J102:$J10252,Export!$A1,Export!$X102:$X10252,Export!$DS4,Export!$K102:$K10252,"Pending")</f>
        <v>0</v>
      </c>
      <c r="FX9" s="73">
        <f>SUMIFS(Export!$P102:$P10252,Export!$J102:$J10252,Export!$A1,Export!$X102:$X10252,Export!$DT4,Export!$K102:$K10252,"Pending")</f>
        <v>0</v>
      </c>
      <c r="FY9" s="73">
        <f>SUMIFS(Export!$P102:$P10252,Export!$J102:$J10252,Export!$A1,Export!$X102:$X10252,Export!$DU4,Export!$K102:$K10252,"Pending")</f>
        <v>0</v>
      </c>
      <c r="FZ9" s="73">
        <f>SUMIFS(Export!$P102:$P10252,Export!$J102:$J10252,Export!$A1,Export!$X102:$X10252,Export!$DV4,Export!$K102:$K10252,"Pending")</f>
        <v>0</v>
      </c>
      <c r="GA9" s="9">
        <f>SUMIFS(Export!$P102:$P10252,Export!$J102:$J10252,Export!$A1,Export!$X102:$X10252,Export!$DW4,Export!$K102:$K10252,"Pending")</f>
        <v>0</v>
      </c>
      <c r="GB9" s="12">
        <f>SUMIFS(Export!$P102:$P10252,Export!$J102:$J10252,Export!$A1,Export!$X102:$X10252,Export!$DQ4,Export!$K102:$K10252,"Pending")</f>
        <v>0</v>
      </c>
      <c r="GC9" s="73">
        <f>SUMIFS(Export!$P102:$P10252,Export!$J102:$J10252,Export!$A1,Export!$X102:$X10252,Export!$DR4,Export!$K102:$K10252,"Pending")</f>
        <v>0</v>
      </c>
      <c r="GD9" s="73">
        <f>SUMIFS(Export!$P102:$P10252,Export!$J102:$J10252,Export!$A1,Export!$X102:$X10252,Export!$DS4,Export!$K102:$K10252,"Pending")</f>
        <v>0</v>
      </c>
      <c r="GE9" s="73">
        <f>SUMIFS(Export!$P102:$P10252,Export!$J102:$J10252,Export!$A1,Export!$X102:$X10252,Export!$DT4,Export!$K102:$K10252,"Pending")</f>
        <v>0</v>
      </c>
      <c r="GF9" s="73">
        <f>SUMIFS(Export!$P102:$P10252,Export!$J102:$J10252,Export!$A1,Export!$X102:$X10252,Export!$DU4,Export!$K102:$K10252,"Pending")</f>
        <v>0</v>
      </c>
      <c r="GG9" s="73">
        <f>SUMIFS(Export!$P102:$P10252,Export!$J102:$J10252,Export!$A1,Export!$X102:$X10252,Export!$DV4,Export!$K102:$K10252,"Pending")</f>
        <v>0</v>
      </c>
      <c r="GH9" s="9">
        <f>SUMIFS(Export!$P102:$P10252,Export!$J102:$J10252,Export!$A1,Export!$X102:$X10252,Export!$DW4,Export!$K102:$K10252,"Pending")</f>
        <v>0</v>
      </c>
      <c r="GI9" s="12">
        <f>SUMIFS(Export!$P102:$P10252,Export!$J102:$J10252,Export!$A1,Export!$X102:$X10252,Export!$DQ4,Export!$K102:$K10252,"Pending")</f>
        <v>0</v>
      </c>
      <c r="GJ9" s="73">
        <f>SUMIFS(Export!$P102:$P10252,Export!$J102:$J10252,Export!$A1,Export!$X102:$X10252,Export!$DR4,Export!$K102:$K10252,"Pending")</f>
        <v>0</v>
      </c>
      <c r="GK9" s="73">
        <f>SUMIFS(Export!$P102:$P10252,Export!$J102:$J10252,Export!$A1,Export!$X102:$X10252,Export!$DS4,Export!$K102:$K10252,"Pending")</f>
        <v>0</v>
      </c>
      <c r="GL9" s="73">
        <f>SUMIFS(Export!$P102:$P10252,Export!$J102:$J10252,Export!$A1,Export!$X102:$X10252,Export!$DT4,Export!$K102:$K10252,"Pending")</f>
        <v>0</v>
      </c>
      <c r="GM9" s="73">
        <f>SUMIFS(Export!$P102:$P10252,Export!$J102:$J10252,Export!$A1,Export!$X102:$X10252,Export!$DU4,Export!$K102:$K10252,"Pending")</f>
        <v>0</v>
      </c>
      <c r="GN9" s="73">
        <f>SUMIFS(Export!$P102:$P10252,Export!$J102:$J10252,Export!$A1,Export!$X102:$X10252,Export!$DV4,Export!$K102:$K10252,"Pending")</f>
        <v>0</v>
      </c>
      <c r="GO9" s="9">
        <f>SUMIFS(Export!$P102:$P10252,Export!$J102:$J10252,Export!$A1,Export!$X102:$X10252,Export!$DW4,Export!$K102:$K10252,"Pending")</f>
        <v>0</v>
      </c>
    </row>
    <row r="10" spans="1:197" s="68" customFormat="1" outlineLevel="1" x14ac:dyDescent="0.25">
      <c r="A10" s="68" t="s">
        <v>138</v>
      </c>
      <c r="B10" s="46">
        <v>0</v>
      </c>
      <c r="C10" s="47">
        <v>0</v>
      </c>
      <c r="D10" s="47">
        <v>0</v>
      </c>
      <c r="E10" s="47">
        <v>0</v>
      </c>
      <c r="F10" s="47">
        <v>0</v>
      </c>
      <c r="G10" s="47">
        <f>G5-G8-G9</f>
        <v>0</v>
      </c>
      <c r="H10" s="69">
        <f>H5-H8-H9</f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f>N5-N8-N9</f>
        <v>0</v>
      </c>
      <c r="O10" s="69">
        <f>O5-O8-O9</f>
        <v>0</v>
      </c>
      <c r="P10" s="47">
        <v>0</v>
      </c>
      <c r="Q10" s="47">
        <v>0</v>
      </c>
      <c r="R10" s="47">
        <v>0</v>
      </c>
      <c r="S10" s="47">
        <v>0</v>
      </c>
      <c r="T10" s="47">
        <v>0</v>
      </c>
      <c r="U10" s="47">
        <f t="shared" ref="U10:AC10" si="104">U5-U8-U9</f>
        <v>0</v>
      </c>
      <c r="V10" s="69">
        <f t="shared" si="104"/>
        <v>0</v>
      </c>
      <c r="W10" s="47">
        <v>0</v>
      </c>
      <c r="X10" s="47">
        <v>0</v>
      </c>
      <c r="Y10" s="47">
        <v>0</v>
      </c>
      <c r="Z10" s="47">
        <v>0</v>
      </c>
      <c r="AA10" s="47">
        <v>0</v>
      </c>
      <c r="AB10" s="47">
        <f t="shared" si="104"/>
        <v>0</v>
      </c>
      <c r="AC10" s="69">
        <f t="shared" si="104"/>
        <v>0</v>
      </c>
      <c r="AD10" s="47">
        <v>0</v>
      </c>
      <c r="AE10" s="47">
        <v>0</v>
      </c>
      <c r="AF10" s="47">
        <v>0</v>
      </c>
      <c r="AG10" s="47">
        <v>0</v>
      </c>
      <c r="AH10" s="47">
        <v>0</v>
      </c>
      <c r="AI10" s="47">
        <f t="shared" ref="AI10:CS10" si="105">AI5-AI8-AI9</f>
        <v>0</v>
      </c>
      <c r="AJ10" s="69">
        <f t="shared" si="105"/>
        <v>0</v>
      </c>
      <c r="AK10" s="46">
        <v>0</v>
      </c>
      <c r="AL10" s="47">
        <v>0</v>
      </c>
      <c r="AM10" s="47">
        <v>0</v>
      </c>
      <c r="AN10" s="47">
        <v>0</v>
      </c>
      <c r="AO10" s="47">
        <v>0</v>
      </c>
      <c r="AP10" s="47">
        <f t="shared" si="105"/>
        <v>0</v>
      </c>
      <c r="AQ10" s="69">
        <f t="shared" si="105"/>
        <v>0</v>
      </c>
      <c r="AR10" s="46">
        <v>0</v>
      </c>
      <c r="AS10" s="47">
        <v>0</v>
      </c>
      <c r="AT10" s="47">
        <v>0</v>
      </c>
      <c r="AU10" s="47">
        <v>0</v>
      </c>
      <c r="AV10" s="47">
        <v>0</v>
      </c>
      <c r="AW10" s="47">
        <f t="shared" si="105"/>
        <v>0</v>
      </c>
      <c r="AX10" s="69">
        <f t="shared" si="105"/>
        <v>0</v>
      </c>
      <c r="AY10" s="46">
        <v>0</v>
      </c>
      <c r="AZ10" s="47">
        <v>0</v>
      </c>
      <c r="BA10" s="47">
        <v>0</v>
      </c>
      <c r="BB10" s="47">
        <v>0</v>
      </c>
      <c r="BC10" s="47">
        <v>0</v>
      </c>
      <c r="BD10" s="47">
        <f t="shared" si="105"/>
        <v>0</v>
      </c>
      <c r="BE10" s="47">
        <f t="shared" si="105"/>
        <v>0</v>
      </c>
      <c r="BF10" s="46">
        <v>0</v>
      </c>
      <c r="BG10" s="47">
        <v>0</v>
      </c>
      <c r="BH10" s="47">
        <v>0</v>
      </c>
      <c r="BI10" s="47">
        <v>0</v>
      </c>
      <c r="BJ10" s="47">
        <v>0</v>
      </c>
      <c r="BK10" s="47">
        <f t="shared" si="105"/>
        <v>0</v>
      </c>
      <c r="BL10" s="69">
        <f t="shared" si="105"/>
        <v>0</v>
      </c>
      <c r="BM10" s="46">
        <v>0</v>
      </c>
      <c r="BN10" s="47">
        <f t="shared" si="105"/>
        <v>25</v>
      </c>
      <c r="BO10" s="47">
        <f t="shared" si="105"/>
        <v>25</v>
      </c>
      <c r="BP10" s="47">
        <f t="shared" si="105"/>
        <v>25</v>
      </c>
      <c r="BQ10" s="47">
        <f t="shared" si="105"/>
        <v>25</v>
      </c>
      <c r="BR10" s="47">
        <f t="shared" si="105"/>
        <v>0</v>
      </c>
      <c r="BS10" s="69">
        <f t="shared" si="105"/>
        <v>0</v>
      </c>
      <c r="BT10" s="46">
        <f t="shared" si="105"/>
        <v>25</v>
      </c>
      <c r="BU10" s="47">
        <f t="shared" si="105"/>
        <v>25</v>
      </c>
      <c r="BV10" s="47">
        <f t="shared" si="105"/>
        <v>25</v>
      </c>
      <c r="BW10" s="47">
        <f t="shared" si="105"/>
        <v>25</v>
      </c>
      <c r="BX10" s="47">
        <f t="shared" si="105"/>
        <v>25</v>
      </c>
      <c r="BY10" s="47">
        <f t="shared" si="105"/>
        <v>0</v>
      </c>
      <c r="BZ10" s="69">
        <f t="shared" si="105"/>
        <v>0</v>
      </c>
      <c r="CA10" s="46">
        <f t="shared" si="105"/>
        <v>25</v>
      </c>
      <c r="CB10" s="47">
        <f t="shared" si="105"/>
        <v>25</v>
      </c>
      <c r="CC10" s="47">
        <f t="shared" si="105"/>
        <v>25</v>
      </c>
      <c r="CD10" s="47">
        <f t="shared" si="105"/>
        <v>25</v>
      </c>
      <c r="CE10" s="47">
        <f t="shared" si="105"/>
        <v>25</v>
      </c>
      <c r="CF10" s="47">
        <f t="shared" si="105"/>
        <v>0</v>
      </c>
      <c r="CG10" s="69">
        <f t="shared" si="105"/>
        <v>0</v>
      </c>
      <c r="CH10" s="46">
        <f t="shared" si="105"/>
        <v>25</v>
      </c>
      <c r="CI10" s="47">
        <f t="shared" si="105"/>
        <v>25</v>
      </c>
      <c r="CJ10" s="47">
        <f t="shared" si="105"/>
        <v>25</v>
      </c>
      <c r="CK10" s="47">
        <f t="shared" si="105"/>
        <v>25</v>
      </c>
      <c r="CL10" s="47">
        <f t="shared" si="105"/>
        <v>25</v>
      </c>
      <c r="CM10" s="47">
        <f t="shared" si="105"/>
        <v>0</v>
      </c>
      <c r="CN10" s="69">
        <f t="shared" si="105"/>
        <v>0</v>
      </c>
      <c r="CO10" s="46">
        <f t="shared" si="105"/>
        <v>25</v>
      </c>
      <c r="CP10" s="47">
        <f t="shared" si="105"/>
        <v>25</v>
      </c>
      <c r="CQ10" s="47">
        <f t="shared" si="105"/>
        <v>25</v>
      </c>
      <c r="CR10" s="47">
        <f t="shared" si="105"/>
        <v>25</v>
      </c>
      <c r="CS10" s="47">
        <f t="shared" si="105"/>
        <v>25</v>
      </c>
      <c r="CT10" s="47">
        <f t="shared" ref="CT10:DW10" si="106">CT5-CT8-CT9</f>
        <v>0</v>
      </c>
      <c r="CU10" s="69">
        <f t="shared" si="106"/>
        <v>0</v>
      </c>
      <c r="CV10" s="46">
        <f t="shared" si="106"/>
        <v>25</v>
      </c>
      <c r="CW10" s="47">
        <f t="shared" si="106"/>
        <v>25</v>
      </c>
      <c r="CX10" s="47">
        <f t="shared" si="106"/>
        <v>25</v>
      </c>
      <c r="CY10" s="47">
        <f t="shared" si="106"/>
        <v>25</v>
      </c>
      <c r="CZ10" s="47">
        <f t="shared" si="106"/>
        <v>25</v>
      </c>
      <c r="DA10" s="47">
        <f t="shared" si="106"/>
        <v>0</v>
      </c>
      <c r="DB10" s="69">
        <f t="shared" si="106"/>
        <v>0</v>
      </c>
      <c r="DC10" s="46">
        <f t="shared" si="106"/>
        <v>25</v>
      </c>
      <c r="DD10" s="47">
        <f t="shared" si="106"/>
        <v>25</v>
      </c>
      <c r="DE10" s="47">
        <f t="shared" si="106"/>
        <v>25</v>
      </c>
      <c r="DF10" s="47">
        <f t="shared" si="106"/>
        <v>25</v>
      </c>
      <c r="DG10" s="47">
        <f t="shared" si="106"/>
        <v>25</v>
      </c>
      <c r="DH10" s="47">
        <f t="shared" si="106"/>
        <v>0</v>
      </c>
      <c r="DI10" s="69">
        <f t="shared" si="106"/>
        <v>0</v>
      </c>
      <c r="DJ10" s="46">
        <f t="shared" si="106"/>
        <v>25</v>
      </c>
      <c r="DK10" s="47">
        <f t="shared" si="106"/>
        <v>25</v>
      </c>
      <c r="DL10" s="47">
        <f t="shared" si="106"/>
        <v>25</v>
      </c>
      <c r="DM10" s="47">
        <f t="shared" si="106"/>
        <v>25</v>
      </c>
      <c r="DN10" s="47">
        <f t="shared" si="106"/>
        <v>25</v>
      </c>
      <c r="DO10" s="47">
        <f t="shared" si="106"/>
        <v>0</v>
      </c>
      <c r="DP10" s="69">
        <f t="shared" si="106"/>
        <v>0</v>
      </c>
      <c r="DQ10" s="46">
        <f t="shared" si="106"/>
        <v>25</v>
      </c>
      <c r="DR10" s="47">
        <f t="shared" si="106"/>
        <v>25</v>
      </c>
      <c r="DS10" s="47">
        <f t="shared" si="106"/>
        <v>25</v>
      </c>
      <c r="DT10" s="47">
        <f t="shared" si="106"/>
        <v>25</v>
      </c>
      <c r="DU10" s="47">
        <f t="shared" si="106"/>
        <v>25</v>
      </c>
      <c r="DV10" s="47">
        <f t="shared" si="106"/>
        <v>0</v>
      </c>
      <c r="DW10" s="69">
        <f t="shared" si="106"/>
        <v>0</v>
      </c>
      <c r="DX10" s="46">
        <f t="shared" ref="DX10:ED10" si="107">DX5-DX8-DX9</f>
        <v>25</v>
      </c>
      <c r="DY10" s="47">
        <f t="shared" si="107"/>
        <v>25</v>
      </c>
      <c r="DZ10" s="47">
        <f t="shared" si="107"/>
        <v>25</v>
      </c>
      <c r="EA10" s="47">
        <f t="shared" si="107"/>
        <v>25</v>
      </c>
      <c r="EB10" s="47">
        <f t="shared" si="107"/>
        <v>25</v>
      </c>
      <c r="EC10" s="47">
        <f t="shared" si="107"/>
        <v>0</v>
      </c>
      <c r="ED10" s="69">
        <f t="shared" si="107"/>
        <v>0</v>
      </c>
      <c r="EE10" s="46">
        <f t="shared" ref="EE10:GO10" si="108">EE5-EE8-EE9</f>
        <v>25</v>
      </c>
      <c r="EF10" s="47">
        <f>EF5-EF8-EF9</f>
        <v>25</v>
      </c>
      <c r="EG10" s="47">
        <f t="shared" si="108"/>
        <v>25</v>
      </c>
      <c r="EH10" s="47">
        <f t="shared" si="108"/>
        <v>25</v>
      </c>
      <c r="EI10" s="47">
        <f t="shared" si="108"/>
        <v>25</v>
      </c>
      <c r="EJ10" s="47">
        <f t="shared" si="108"/>
        <v>0</v>
      </c>
      <c r="EK10" s="69">
        <f t="shared" si="108"/>
        <v>0</v>
      </c>
      <c r="EL10" s="46">
        <f t="shared" si="108"/>
        <v>25</v>
      </c>
      <c r="EM10" s="47">
        <f t="shared" si="108"/>
        <v>25</v>
      </c>
      <c r="EN10" s="47">
        <f t="shared" si="108"/>
        <v>25</v>
      </c>
      <c r="EO10" s="47">
        <f t="shared" si="108"/>
        <v>25</v>
      </c>
      <c r="EP10" s="47">
        <f t="shared" si="108"/>
        <v>25</v>
      </c>
      <c r="EQ10" s="47">
        <f t="shared" si="108"/>
        <v>0</v>
      </c>
      <c r="ER10" s="69">
        <f t="shared" si="108"/>
        <v>0</v>
      </c>
      <c r="ES10" s="46">
        <f t="shared" si="108"/>
        <v>25</v>
      </c>
      <c r="ET10" s="47">
        <f t="shared" si="108"/>
        <v>25</v>
      </c>
      <c r="EU10" s="47">
        <f t="shared" si="108"/>
        <v>25</v>
      </c>
      <c r="EV10" s="47">
        <f t="shared" si="108"/>
        <v>25</v>
      </c>
      <c r="EW10" s="47">
        <f t="shared" si="108"/>
        <v>25</v>
      </c>
      <c r="EX10" s="47">
        <f t="shared" si="108"/>
        <v>0</v>
      </c>
      <c r="EY10" s="69">
        <f t="shared" si="108"/>
        <v>0</v>
      </c>
      <c r="EZ10" s="46">
        <f t="shared" si="108"/>
        <v>25</v>
      </c>
      <c r="FA10" s="47">
        <f t="shared" si="108"/>
        <v>25</v>
      </c>
      <c r="FB10" s="47">
        <f t="shared" si="108"/>
        <v>25</v>
      </c>
      <c r="FC10" s="47">
        <f t="shared" si="108"/>
        <v>25</v>
      </c>
      <c r="FD10" s="47">
        <f t="shared" si="108"/>
        <v>25</v>
      </c>
      <c r="FE10" s="47">
        <f t="shared" si="108"/>
        <v>0</v>
      </c>
      <c r="FF10" s="69">
        <f t="shared" si="108"/>
        <v>0</v>
      </c>
      <c r="FG10" s="46">
        <f t="shared" si="108"/>
        <v>25</v>
      </c>
      <c r="FH10" s="47">
        <f t="shared" si="108"/>
        <v>25</v>
      </c>
      <c r="FI10" s="47">
        <f t="shared" si="108"/>
        <v>25</v>
      </c>
      <c r="FJ10" s="47">
        <f t="shared" si="108"/>
        <v>25</v>
      </c>
      <c r="FK10" s="47">
        <f t="shared" si="108"/>
        <v>25</v>
      </c>
      <c r="FL10" s="47">
        <f t="shared" si="108"/>
        <v>0</v>
      </c>
      <c r="FM10" s="69">
        <f t="shared" si="108"/>
        <v>0</v>
      </c>
      <c r="FN10" s="46">
        <f t="shared" si="108"/>
        <v>25</v>
      </c>
      <c r="FO10" s="47">
        <f t="shared" si="108"/>
        <v>25</v>
      </c>
      <c r="FP10" s="47">
        <f t="shared" si="108"/>
        <v>25</v>
      </c>
      <c r="FQ10" s="47">
        <f t="shared" si="108"/>
        <v>25</v>
      </c>
      <c r="FR10" s="47">
        <f t="shared" si="108"/>
        <v>25</v>
      </c>
      <c r="FS10" s="47">
        <f t="shared" si="108"/>
        <v>0</v>
      </c>
      <c r="FT10" s="69">
        <f t="shared" si="108"/>
        <v>0</v>
      </c>
      <c r="FU10" s="46">
        <f t="shared" si="108"/>
        <v>25</v>
      </c>
      <c r="FV10" s="47">
        <f t="shared" si="108"/>
        <v>25</v>
      </c>
      <c r="FW10" s="47">
        <f t="shared" si="108"/>
        <v>25</v>
      </c>
      <c r="FX10" s="47">
        <f t="shared" si="108"/>
        <v>25</v>
      </c>
      <c r="FY10" s="47">
        <f t="shared" si="108"/>
        <v>25</v>
      </c>
      <c r="FZ10" s="47">
        <f t="shared" si="108"/>
        <v>0</v>
      </c>
      <c r="GA10" s="69">
        <f t="shared" si="108"/>
        <v>0</v>
      </c>
      <c r="GB10" s="46">
        <f t="shared" si="108"/>
        <v>25</v>
      </c>
      <c r="GC10" s="47">
        <f t="shared" si="108"/>
        <v>25</v>
      </c>
      <c r="GD10" s="47">
        <f t="shared" si="108"/>
        <v>25</v>
      </c>
      <c r="GE10" s="47">
        <f t="shared" si="108"/>
        <v>25</v>
      </c>
      <c r="GF10" s="47">
        <f t="shared" si="108"/>
        <v>25</v>
      </c>
      <c r="GG10" s="47">
        <f t="shared" si="108"/>
        <v>0</v>
      </c>
      <c r="GH10" s="69">
        <f t="shared" si="108"/>
        <v>0</v>
      </c>
      <c r="GI10" s="46">
        <f t="shared" si="108"/>
        <v>25</v>
      </c>
      <c r="GJ10" s="47">
        <f t="shared" si="108"/>
        <v>25</v>
      </c>
      <c r="GK10" s="47">
        <f t="shared" si="108"/>
        <v>25</v>
      </c>
      <c r="GL10" s="47">
        <f t="shared" si="108"/>
        <v>25</v>
      </c>
      <c r="GM10" s="47">
        <f t="shared" si="108"/>
        <v>25</v>
      </c>
      <c r="GN10" s="47">
        <f t="shared" si="108"/>
        <v>0</v>
      </c>
      <c r="GO10" s="69">
        <f t="shared" si="108"/>
        <v>0</v>
      </c>
    </row>
    <row r="11" spans="1:197" outlineLevel="1" x14ac:dyDescent="0.25">
      <c r="A11" t="s">
        <v>158</v>
      </c>
      <c r="B11" s="13">
        <f>SUMIFS(Export!$P102:$P10252,Export!$J102:$J10252,Export!$A1,Export!$X102:$X10252,"&lt;="&amp;Export!$B4,Export!$T102:$T10252,"Alert")</f>
        <v>0</v>
      </c>
      <c r="C11" s="7">
        <f>SUMIFS(Export!$P102:$P10252,Export!$J102:$J10252,Export!$A1,Export!$X102:$X10252,Export!$C4,Export!$T102:$T10252,"Alert")</f>
        <v>0</v>
      </c>
      <c r="D11" s="7">
        <f>SUMIFS(Export!$P102:$P10252,Export!$J102:$J10252,Export!$A1,Export!$X102:$X10252,Export!$D4,Export!$T102:$T10252,"Alert")</f>
        <v>0</v>
      </c>
      <c r="E11" s="7">
        <f>SUMIFS(Export!$P102:$P10252,Export!$J102:$J10252,Export!$A1,Export!$X102:$X10252,Export!$E4,Export!$T102:$T10252,"Alert")</f>
        <v>0</v>
      </c>
      <c r="F11" s="7">
        <f>SUMIFS(Export!$P102:$P10252,Export!$J102:$J10252,Export!$A1,Export!$X102:$X10252,Export!$F4,Export!$T102:$T10252,"Alert")</f>
        <v>0</v>
      </c>
      <c r="G11" s="7">
        <f>SUMIFS(Export!$P102:$P10252,Export!$J102:$J10252,Export!$A1,Export!$X102:$X10252,Export!$G4,Export!$T102:$T10252,"Alert")</f>
        <v>0</v>
      </c>
      <c r="H11" s="10">
        <f>SUMIFS(Export!$P102:$P10252,Export!$J102:$J10252,Export!$A1,Export!$X102:$X10252,Export!$H4,Export!$T102:$T10252,"Alert")</f>
        <v>0</v>
      </c>
      <c r="I11" s="13">
        <f>SUMIFS(Export!$P102:$P10252,Export!$J102:$J10252,Export!$A1,Export!$X102:$X10252,Export!$I4,Export!$T102:$T10252,"Alert")</f>
        <v>0</v>
      </c>
      <c r="J11" s="7">
        <f>SUMIFS(Export!$P102:$P10252,Export!$J102:$J10252,Export!$A1,Export!$X102:$X10252,Export!$J4,Export!$T102:$T10252,"Alert")</f>
        <v>0</v>
      </c>
      <c r="K11" s="7">
        <f>SUMIFS(Export!$P102:$P10252,Export!$J102:$J10252,Export!$A1,Export!$X102:$X10252,Export!$K4,Export!$T102:$T10252,"Alert")</f>
        <v>0</v>
      </c>
      <c r="L11" s="7">
        <f>SUMIFS(Export!$P102:$P10252,Export!$J102:$J10252,Export!$A1,Export!$X102:$X10252,Export!$L4,Export!$T102:$T10252,"Alert")</f>
        <v>0</v>
      </c>
      <c r="M11" s="7">
        <f>SUMIFS(Export!$P102:$P10252,Export!$J102:$J10252,Export!$A1,Export!$X102:$X10252,Export!$M4,Export!$T102:$T10252,"Alert")</f>
        <v>0</v>
      </c>
      <c r="N11" s="7">
        <f>SUMIFS(Export!$P102:$P10252,Export!$J102:$J10252,Export!$A1,Export!$X102:$X10252,Export!$N4,Export!$T102:$T10252,"Alert")</f>
        <v>0</v>
      </c>
      <c r="O11" s="10">
        <f>SUMIFS(Export!$P102:$P10252,Export!$J102:$J10252,Export!$A1,Export!$X102:$X10252,Export!$O4,Export!$T102:$T10252,"Alert")</f>
        <v>0</v>
      </c>
      <c r="P11" s="13">
        <f>SUMIFS(Export!$P102:$P10252,Export!$J102:$J10252,Export!$A1,Export!$X102:$X10252,Export!$P4,Export!$T102:$T10252,"Alert")</f>
        <v>0</v>
      </c>
      <c r="Q11" s="7">
        <f>SUMIFS(Export!$P102:$P10252,Export!$J102:$J10252,Export!$A1,Export!$X102:$X10252,Export!$Q4,Export!$T102:$T10252,"Alert")</f>
        <v>0</v>
      </c>
      <c r="R11" s="7">
        <f>SUMIFS(Export!$P102:$P10252,Export!$J102:$J10252,Export!$A1,Export!$X102:$X10252,Export!$R4,Export!$T102:$T10252,"Alert")</f>
        <v>0</v>
      </c>
      <c r="S11" s="7">
        <f>SUMIFS(Export!$P102:$P10252,Export!$J102:$J10252,Export!$A1,Export!$X102:$X10252,Export!$S4,Export!$T102:$T10252,"Alert")</f>
        <v>0</v>
      </c>
      <c r="T11" s="7">
        <f>SUMIFS(Export!$P102:$P10252,Export!$J102:$J10252,Export!$A1,Export!$X102:$X10252,Export!$T4,Export!$T102:$T10252,"Alert")</f>
        <v>0</v>
      </c>
      <c r="U11" s="7">
        <f>SUMIFS(Export!$P102:$P10252,Export!$J102:$J10252,Export!$A1,Export!$X102:$X10252,Export!$U4,Export!$T102:$T10252,"Alert")</f>
        <v>0</v>
      </c>
      <c r="V11" s="10">
        <f>SUMIFS(Export!$P102:$P10252,Export!$J102:$J10252,Export!$A1,Export!$X102:$X10252,Export!$V4,Export!$T102:$T10252,"Alert")</f>
        <v>0</v>
      </c>
      <c r="W11" s="13">
        <f>SUMIFS(Export!$P102:$P10252,Export!$J102:$J10252,Export!$A1,Export!$X102:$X10252,Export!$W4,Export!$T102:$T10252,"Alert")</f>
        <v>0</v>
      </c>
      <c r="X11" s="7">
        <f>SUMIFS(Export!$P102:$P10252,Export!$J102:$J10252,Export!$A1,Export!$X102:$X10252,Export!$X4,Export!$T102:$T10252,"Alert")</f>
        <v>0</v>
      </c>
      <c r="Y11" s="7">
        <f>SUMIFS(Export!$P102:$P10252,Export!$J102:$J10252,Export!$A1,Export!$X102:$X10252,Export!$Y4,Export!$T102:$T10252,"Alert")</f>
        <v>0</v>
      </c>
      <c r="Z11" s="7">
        <f>SUMIFS(Export!$P102:$P10252,Export!$J102:$J10252,Export!$A1,Export!$X102:$X10252,Export!$Z4,Export!$T102:$T10252,"Alert")</f>
        <v>0</v>
      </c>
      <c r="AA11" s="7">
        <f>SUMIFS(Export!$P102:$P10252,Export!$J102:$J10252,Export!$A1,Export!$X102:$X10252,Export!$AA4,Export!$T102:$T10252,"Alert")</f>
        <v>0</v>
      </c>
      <c r="AB11" s="7">
        <f>SUMIFS(Export!$P102:$P10252,Export!$J102:$J10252,Export!$A1,Export!$X102:$X10252,Export!$AB4,Export!$T102:$T10252,"Alert")</f>
        <v>0</v>
      </c>
      <c r="AC11" s="10">
        <f>SUMIFS(Export!$P102:$P10252,Export!$J102:$J10252,Export!$A1,Export!$X102:$X10252,Export!$AC4,Export!$T102:$T10252,"Alert")</f>
        <v>0</v>
      </c>
      <c r="AD11" s="13">
        <f>SUMIFS(Export!$P102:$P10252,Export!$J102:$J10252,Export!$A1,Export!$X102:$X10252,Export!$AD4,Export!$T102:$T10252,"Alert")</f>
        <v>0</v>
      </c>
      <c r="AE11" s="7">
        <f>SUMIFS(Export!$P102:$P10252,Export!$J102:$J10252,Export!$A1,Export!$X102:$X10252,Export!$AE4,Export!$T102:$T10252,"Alert")</f>
        <v>0</v>
      </c>
      <c r="AF11" s="7">
        <f>SUMIFS(Export!$P102:$P10252,Export!$J102:$J10252,Export!$A1,Export!$X102:$X10252,Export!$AF4,Export!$T102:$T10252,"Alert")</f>
        <v>0</v>
      </c>
      <c r="AG11" s="7">
        <f>SUMIFS(Export!$P102:$P10252,Export!$J102:$J10252,Export!$A1,Export!$X102:$X10252,Export!$AG4,Export!$T102:$T10252,"Alert")</f>
        <v>0</v>
      </c>
      <c r="AH11" s="7">
        <f>SUMIFS(Export!$P102:$P10252,Export!$J102:$J10252,Export!$A1,Export!$X102:$X10252,Export!$AH4,Export!$T102:$T10252,"Alert")</f>
        <v>0</v>
      </c>
      <c r="AI11" s="7">
        <f>SUMIFS(Export!$P102:$P10252,Export!$J102:$J10252,Export!$A1,Export!$X102:$X10252,Export!$AI4,Export!$T102:$T10252,"Alert")</f>
        <v>0</v>
      </c>
      <c r="AJ11" s="10">
        <f>SUMIFS(Export!$P102:$P10252,Export!$J102:$J10252,Export!$A1,Export!$X102:$X10252,Export!$AJ4,Export!$T102:$T10252,"Alert")</f>
        <v>0</v>
      </c>
      <c r="AK11" s="13">
        <f>SUMIFS(Export!$P102:$P10252,Export!$J102:$J10252,Export!$A1,Export!$X102:$X10252,Export!$AK4,Export!$T102:$T10252,"Alert")</f>
        <v>0</v>
      </c>
      <c r="AL11" s="7">
        <f>SUMIFS(Export!$P102:$P10252,Export!$J102:$J10252,Export!$A1,Export!$X102:$X10252,Export!$AL4,Export!$T102:$T10252,"Alert")</f>
        <v>0</v>
      </c>
      <c r="AM11" s="7">
        <f>SUMIFS(Export!$P102:$P10252,Export!$J102:$J10252,Export!$A1,Export!$X102:$X10252,Export!$AM4,Export!$T102:$T10252,"Alert")</f>
        <v>0</v>
      </c>
      <c r="AN11" s="7">
        <f>SUMIFS(Export!$P102:$P10252,Export!$J102:$J10252,Export!$A1,Export!$X102:$X10252,Export!$AN4,Export!$T102:$T10252,"Alert")</f>
        <v>0</v>
      </c>
      <c r="AO11" s="7">
        <f>SUMIFS(Export!$P102:$P10252,Export!$J102:$J10252,Export!$A1,Export!$X102:$X10252,Export!$AO4,Export!$T102:$T10252,"Alert")</f>
        <v>0</v>
      </c>
      <c r="AP11" s="7">
        <f>SUMIFS(Export!$P102:$P10252,Export!$J102:$J10252,Export!$A1,Export!$X102:$X10252,Export!$AP4,Export!$T102:$T10252,"Alert")</f>
        <v>0</v>
      </c>
      <c r="AQ11" s="10">
        <f>SUMIFS(Export!$P102:$P10252,Export!$J102:$J10252,Export!$A1,Export!$X102:$X10252,Export!$AQ4,Export!$T102:$T10252,"Alert")</f>
        <v>0</v>
      </c>
      <c r="AR11" s="13">
        <f>SUMIFS(Export!$P102:$P10252,Export!$J102:$J10252,Export!$A1,Export!$X102:$X10252,Export!$AR4,Export!$T102:$T10252,"Alert")</f>
        <v>0</v>
      </c>
      <c r="AS11" s="7">
        <f>SUMIFS(Export!$P102:$P10252,Export!$J102:$J10252,Export!$A1,Export!$X102:$X10252,Export!$AS4,Export!$T102:$T10252,"Alert")</f>
        <v>0</v>
      </c>
      <c r="AT11" s="7">
        <f>SUMIFS(Export!$P102:$P10252,Export!$J102:$J10252,Export!$A1,Export!$X102:$X10252,Export!$AT4,Export!$T102:$T10252,"Alert")</f>
        <v>0</v>
      </c>
      <c r="AU11" s="7">
        <f>SUMIFS(Export!$P102:$P10252,Export!$J102:$J10252,Export!$A1,Export!$X102:$X10252,Export!$AU4,Export!$T102:$T10252,"Alert")</f>
        <v>0</v>
      </c>
      <c r="AV11" s="7">
        <f>SUMIFS(Export!$P102:$P10252,Export!$J102:$J10252,Export!$A1,Export!$X102:$X10252,Export!$AV4,Export!$T102:$T10252,"Alert")</f>
        <v>0</v>
      </c>
      <c r="AW11" s="7">
        <f>SUMIFS(Export!$P102:$P10252,Export!$J102:$J10252,Export!$A1,Export!$X102:$X10252,Export!$AW4,Export!$T102:$T10252,"Alert")</f>
        <v>0</v>
      </c>
      <c r="AX11" s="10">
        <f>SUMIFS(Export!$P102:$P10252,Export!$J102:$J10252,Export!$A1,Export!$X102:$X10252,Export!$AX4,Export!$T102:$T10252,"Alert")</f>
        <v>0</v>
      </c>
      <c r="AY11" s="13">
        <f>SUMIFS(Export!$P102:$P10252,Export!$J102:$J10252,Export!$A1,Export!$X102:$X10252,Export!$AY4,Export!$T102:$T10252,"Alert")</f>
        <v>0</v>
      </c>
      <c r="AZ11" s="7">
        <f>SUMIFS(Export!$P102:$P10252,Export!$J102:$J10252,Export!$A1,Export!$X102:$X10252,Export!$AZ4,Export!$T102:$T10252,"Alert")</f>
        <v>0</v>
      </c>
      <c r="BA11" s="7">
        <f>SUMIFS(Export!$P102:$P10252,Export!$J102:$J10252,Export!$A1,Export!$X102:$X10252,Export!$BA4,Export!$T102:$T10252,"Alert")</f>
        <v>0</v>
      </c>
      <c r="BB11" s="7">
        <f>SUMIFS(Export!$P102:$P10252,Export!$J102:$J10252,Export!$A1,Export!$X102:$X10252,Export!$BB4,Export!$T102:$T10252,"Alert")</f>
        <v>0</v>
      </c>
      <c r="BC11" s="7">
        <f>SUMIFS(Export!$P102:$P10252,Export!$J102:$J10252,Export!$A1,Export!$X102:$X10252,Export!$BC4,Export!$T102:$T10252,"Alert")</f>
        <v>0</v>
      </c>
      <c r="BD11" s="7">
        <f>SUMIFS(Export!$P102:$P10252,Export!$J102:$J10252,Export!$A1,Export!$X102:$X10252,Export!$BD4,Export!$T102:$T10252,"Alert")</f>
        <v>0</v>
      </c>
      <c r="BE11" s="10">
        <f>SUMIFS(Export!$P102:$P10252,Export!$J102:$J10252,Export!$A1,Export!$X102:$X10252,Export!$BE4,Export!$T102:$T10252,"Alert")</f>
        <v>0</v>
      </c>
      <c r="BF11" s="13">
        <f>SUMIFS(Export!$P102:$P10252,Export!$J102:$J10252,Export!$A1,Export!$X102:$X10252,Export!$BF4,Export!$T102:$T10252,"Alert")</f>
        <v>0</v>
      </c>
      <c r="BG11" s="7">
        <f>SUMIFS(Export!$P102:$P10252,Export!$J102:$J10252,Export!$A1,Export!$X102:$X10252,Export!$BG4,Export!$T102:$T10252,"Alert")</f>
        <v>0</v>
      </c>
      <c r="BH11" s="7">
        <f>SUMIFS(Export!$P102:$P10252,Export!$J102:$J10252,Export!$A1,Export!$X102:$X10252,Export!$BH4,Export!$T102:$T10252,"Alert")</f>
        <v>0</v>
      </c>
      <c r="BI11" s="7">
        <f>SUMIFS(Export!$P102:$P10252,Export!$J102:$J10252,Export!$A1,Export!$X102:$X10252,Export!$BI4,Export!$T102:$T10252,"Alert")</f>
        <v>0</v>
      </c>
      <c r="BJ11" s="7">
        <f>SUMIFS(Export!$P102:$P10252,Export!$J102:$J10252,Export!$A1,Export!$X102:$X10252,Export!$BJ4,Export!$T102:$T10252,"Alert")</f>
        <v>0</v>
      </c>
      <c r="BK11" s="7">
        <f>SUMIFS(Export!$P102:$P10252,Export!$J102:$J10252,Export!$A1,Export!$X102:$X10252,Export!$BK4,Export!$T102:$T10252,"Alert")</f>
        <v>0</v>
      </c>
      <c r="BL11" s="10">
        <f>SUMIFS(Export!$P102:$P10252,Export!$J102:$J10252,Export!$A1,Export!$X102:$X10252,Export!$BL4,Export!$T102:$T10252,"Alert")</f>
        <v>0</v>
      </c>
      <c r="BM11" s="13">
        <f>SUMIFS(Export!$P102:$P10252,Export!$J102:$J10252,Export!$A1,Export!$X102:$X10252,Export!$BM4,Export!$T102:$T10252,"Alert")</f>
        <v>0</v>
      </c>
      <c r="BN11" s="7">
        <f>SUMIFS(Export!$P102:$P10252,Export!$J102:$J10252,Export!$A1,Export!$X102:$X10252,Export!$BN4,Export!$T102:$T10252,"Alert")</f>
        <v>0</v>
      </c>
      <c r="BO11" s="7">
        <f>SUMIFS(Export!$P102:$P10252,Export!$J102:$J10252,Export!$A1,Export!$X102:$X10252,Export!$BO4,Export!$T102:$T10252,"Alert")</f>
        <v>0</v>
      </c>
      <c r="BP11" s="7">
        <f>SUMIFS(Export!$P102:$P10252,Export!$J102:$J10252,Export!$A1,Export!$X102:$X10252,Export!$BP4,Export!$T102:$T10252,"Alert")</f>
        <v>0</v>
      </c>
      <c r="BQ11" s="7">
        <f>SUMIFS(Export!$P102:$P10252,Export!$J102:$J10252,Export!$A1,Export!$X102:$X10252,Export!$BQ4,Export!$T102:$T10252,"Alert")</f>
        <v>0</v>
      </c>
      <c r="BR11" s="7">
        <f>SUMIFS(Export!$P102:$P10252,Export!$J102:$J10252,Export!$A1,Export!$X102:$X10252,Export!$BR4,Export!$T102:$T10252,"Alert")</f>
        <v>0</v>
      </c>
      <c r="BS11" s="10">
        <f>SUMIFS(Export!$P102:$P10252,Export!$J102:$J10252,Export!$A1,Export!$X102:$X10252,Export!$BS4,Export!$T102:$T10252,"Alert")</f>
        <v>0</v>
      </c>
      <c r="BT11" s="13">
        <f>SUMIFS(Export!$P102:$P10252,Export!$J102:$J10252,Export!$A1,Export!$X102:$X10252,Export!$BT4,Export!$T102:$T10252,"Alert")</f>
        <v>0</v>
      </c>
      <c r="BU11" s="7">
        <f>SUMIFS(Export!$P102:$P10252,Export!$J102:$J10252,Export!$A1,Export!$X102:$X10252,Export!$BU4,Export!$T102:$T10252,"Alert")</f>
        <v>0</v>
      </c>
      <c r="BV11" s="7">
        <f>SUMIFS(Export!$P102:$P10252,Export!$J102:$J10252,Export!$A1,Export!$X102:$X10252,Export!$BV4,Export!$T102:$T10252,"Alert")</f>
        <v>0</v>
      </c>
      <c r="BW11" s="7">
        <f>SUMIFS(Export!$P102:$P10252,Export!$J102:$J10252,Export!$A1,Export!$X102:$X10252,Export!$BW4,Export!$T102:$T10252,"Alert")</f>
        <v>0</v>
      </c>
      <c r="BX11" s="7">
        <f>SUMIFS(Export!$P102:$P10252,Export!$J102:$J10252,Export!$A1,Export!$X102:$X10252,Export!$BX4,Export!$T102:$T10252,"Alert")</f>
        <v>0</v>
      </c>
      <c r="BY11" s="7">
        <f>SUMIFS(Export!$P102:$P10252,Export!$J102:$J10252,Export!$A1,Export!$X102:$X10252,Export!$BY4,Export!$T102:$T10252,"Alert")</f>
        <v>0</v>
      </c>
      <c r="BZ11" s="10">
        <f>SUMIFS(Export!$P102:$P10252,Export!$J102:$J10252,Export!$A1,Export!$X102:$X10252,Export!$BZ4,Export!$T102:$T10252,"Alert")</f>
        <v>0</v>
      </c>
      <c r="CA11" s="13">
        <f>SUMIFS(Export!$P102:$P10252,Export!$J102:$J10252,Export!$A1,Export!$X102:$X10252,Export!$CA4,Export!$T102:$T10252,"Alert")</f>
        <v>0</v>
      </c>
      <c r="CB11" s="7">
        <f>SUMIFS(Export!$P102:$P10252,Export!$J102:$J10252,Export!$A1,Export!$X102:$X10252,Export!$CB4,Export!$T102:$T10252,"Alert")</f>
        <v>0</v>
      </c>
      <c r="CC11" s="7">
        <f>SUMIFS(Export!$P102:$P10252,Export!$J102:$J10252,Export!$A1,Export!$X102:$X10252,Export!$CC4,Export!$T102:$T10252,"Alert")</f>
        <v>0</v>
      </c>
      <c r="CD11" s="7">
        <f>SUMIFS(Export!$P102:$P10252,Export!$J102:$J10252,Export!$A1,Export!$X102:$X10252,Export!$CD4,Export!$T102:$T10252,"Alert")</f>
        <v>0</v>
      </c>
      <c r="CE11" s="7">
        <f>SUMIFS(Export!$P102:$P10252,Export!$J102:$J10252,Export!$A1,Export!$X102:$X10252,Export!$CE4,Export!$T102:$T10252,"Alert")</f>
        <v>0</v>
      </c>
      <c r="CF11" s="7">
        <f>SUMIFS(Export!$P102:$P10252,Export!$J102:$J10252,Export!$A1,Export!$X102:$X10252,Export!$CF4,Export!$T102:$T10252,"Alert")</f>
        <v>0</v>
      </c>
      <c r="CG11" s="10">
        <f>SUMIFS(Export!$P102:$P10252,Export!$J102:$J10252,Export!$A1,Export!$X102:$X10252,Export!$CG4,Export!$T102:$T10252,"Alert")</f>
        <v>0</v>
      </c>
      <c r="CH11" s="13">
        <f>SUMIFS(Export!$P102:$P10252,Export!$J102:$J10252,Export!$A1,Export!$X102:$X10252,Export!$CH4,Export!$T102:$T10252,"Alert")</f>
        <v>0</v>
      </c>
      <c r="CI11" s="7">
        <f>SUMIFS(Export!$P102:$P10252,Export!$J102:$J10252,Export!$A1,Export!$X102:$X10252,Export!$CI4,Export!$T102:$T10252,"Alert")</f>
        <v>0</v>
      </c>
      <c r="CJ11" s="7">
        <f>SUMIFS(Export!$P102:$P10252,Export!$J102:$J10252,Export!$A1,Export!$X102:$X10252,Export!$CJ4,Export!$T102:$T10252,"Alert")</f>
        <v>0</v>
      </c>
      <c r="CK11" s="7">
        <f>SUMIFS(Export!$P102:$P10252,Export!$J102:$J10252,Export!$A1,Export!$X102:$X10252,Export!$CK4,Export!$T102:$T10252,"Alert")</f>
        <v>0</v>
      </c>
      <c r="CL11" s="7">
        <f>SUMIFS(Export!$P102:$P10252,Export!$J102:$J10252,Export!$A1,Export!$X102:$X10252,Export!$CL4,Export!$T102:$T10252,"Alert")</f>
        <v>0</v>
      </c>
      <c r="CM11" s="7">
        <f>SUMIFS(Export!$P102:$P10252,Export!$J102:$J10252,Export!$A1,Export!$X102:$X10252,Export!$CM4,Export!$T102:$T10252,"Alert")</f>
        <v>0</v>
      </c>
      <c r="CN11" s="10">
        <f>SUMIFS(Export!$P102:$P10252,Export!$J102:$J10252,Export!$A1,Export!$X102:$X10252,Export!$CN4,Export!$T102:$T10252,"Alert")</f>
        <v>0</v>
      </c>
      <c r="CO11" s="13">
        <f>SUMIFS(Export!$P102:$P10252,Export!$J102:$J10252,Export!$A1,Export!$X102:$X10252,Export!$CO4,Export!$T102:$T10252,"Alert")</f>
        <v>0</v>
      </c>
      <c r="CP11" s="7">
        <f>SUMIFS(Export!$P102:$P10252,Export!$J102:$J10252,Export!$A1,Export!$X102:$X10252,Export!$CP4,Export!$T102:$T10252,"Alert")</f>
        <v>0</v>
      </c>
      <c r="CQ11" s="7">
        <f>SUMIFS(Export!$P102:$P10252,Export!$J102:$J10252,Export!$A1,Export!$X102:$X10252,Export!$CQ4,Export!$T102:$T10252,"Alert")</f>
        <v>0</v>
      </c>
      <c r="CR11" s="7">
        <f>SUMIFS(Export!$P102:$P10252,Export!$J102:$J10252,Export!$A1,Export!$X102:$X10252,Export!$CR4,Export!$T102:$T10252,"Alert")</f>
        <v>0</v>
      </c>
      <c r="CS11" s="7">
        <f>SUMIFS(Export!$P102:$P10252,Export!$J102:$J10252,Export!$A1,Export!$X102:$X10252,Export!$CS4,Export!$T102:$T10252,"Alert")</f>
        <v>0</v>
      </c>
      <c r="CT11" s="7">
        <f>SUMIFS(Export!$P102:$P10252,Export!$J102:$J10252,Export!$A1,Export!$X102:$X10252,Export!$CT4,Export!$T102:$T10252,"Alert")</f>
        <v>0</v>
      </c>
      <c r="CU11" s="10">
        <f>SUMIFS(Export!$P102:$P10252,Export!$J102:$J10252,Export!$A1,Export!$X102:$X10252,Export!$CU4,Export!$T102:$T10252,"Alert")</f>
        <v>0</v>
      </c>
      <c r="CV11" s="13">
        <f>SUMIFS(Export!$P102:$P10252,Export!$J102:$J10252,Export!$A1,Export!$X102:$X10252,Export!$CV4,Export!$T102:$T10252,"Alert")</f>
        <v>0</v>
      </c>
      <c r="CW11" s="7">
        <f>SUMIFS(Export!$P102:$P10252,Export!$J102:$J10252,Export!$A1,Export!$X102:$X10252,Export!$CW4,Export!$T102:$T10252,"Alert")</f>
        <v>0</v>
      </c>
      <c r="CX11" s="7">
        <f>SUMIFS(Export!$P102:$P10252,Export!$J102:$J10252,Export!$A1,Export!$X102:$X10252,Export!$CX4,Export!$T102:$T10252,"Alert")</f>
        <v>0</v>
      </c>
      <c r="CY11" s="7">
        <f>SUMIFS(Export!$P102:$P10252,Export!$J102:$J10252,Export!$A1,Export!$X102:$X10252,Export!$CY4,Export!$T102:$T10252,"Alert")</f>
        <v>0</v>
      </c>
      <c r="CZ11" s="7">
        <f>SUMIFS(Export!$P102:$P10252,Export!$J102:$J10252,Export!$A1,Export!$X102:$X10252,Export!$CZ4,Export!$T102:$T10252,"Alert")</f>
        <v>0</v>
      </c>
      <c r="DA11" s="7">
        <f>SUMIFS(Export!$P102:$P10252,Export!$J102:$J10252,Export!$A1,Export!$X102:$X10252,Export!$DA4,Export!$T102:$T10252,"Alert")</f>
        <v>0</v>
      </c>
      <c r="DB11" s="10">
        <f>SUMIFS(Export!$P102:$P10252,Export!$J102:$J10252,Export!$A1,Export!$X102:$X10252,Export!$DB4,Export!$T102:$T10252,"Alert")</f>
        <v>0</v>
      </c>
      <c r="DC11" s="13">
        <f>SUMIFS(Export!$P102:$P10252,Export!$J102:$J10252,Export!$A1,Export!$X102:$X10252,Export!$DC4,Export!$T102:$T10252,"Alert")</f>
        <v>0</v>
      </c>
      <c r="DD11" s="7">
        <f>SUMIFS(Export!$P102:$P10252,Export!$J102:$J10252,Export!$A1,Export!$X102:$X10252,Export!$DD4,Export!$T102:$T10252,"Alert")</f>
        <v>0</v>
      </c>
      <c r="DE11" s="7">
        <f>SUMIFS(Export!$P102:$P10252,Export!$J102:$J10252,Export!$A1,Export!$X102:$X10252,Export!$DE4,Export!$T102:$T10252,"Alert")</f>
        <v>0</v>
      </c>
      <c r="DF11" s="7">
        <f>SUMIFS(Export!$P102:$P10252,Export!$J102:$J10252,Export!$A1,Export!$X102:$X10252,Export!$DF4,Export!$T102:$T10252,"Alert")</f>
        <v>0</v>
      </c>
      <c r="DG11" s="7">
        <f>SUMIFS(Export!$P102:$P10252,Export!$J102:$J10252,Export!$A1,Export!$X102:$X10252,Export!$DG4,Export!$T102:$T10252,"Alert")</f>
        <v>0</v>
      </c>
      <c r="DH11" s="7">
        <f>SUMIFS(Export!$P102:$P10252,Export!$J102:$J10252,Export!$A1,Export!$X102:$X10252,Export!$DH4,Export!$T102:$T10252,"Alert")</f>
        <v>0</v>
      </c>
      <c r="DI11" s="10">
        <f>SUMIFS(Export!$P102:$P10252,Export!$J102:$J10252,Export!$A1,Export!$X102:$X10252,Export!$DI4,Export!$T102:$T10252,"Alert")</f>
        <v>0</v>
      </c>
      <c r="DJ11" s="13">
        <f>SUMIFS(Export!$P102:$P10252,Export!$J102:$J10252,Export!$A1,Export!$X102:$X10252,Export!$DJ4,Export!$T102:$T10252,"Alert")</f>
        <v>0</v>
      </c>
      <c r="DK11" s="7">
        <f>SUMIFS(Export!$P102:$P10252,Export!$J102:$J10252,Export!$A1,Export!$X102:$X10252,Export!$DK4,Export!$T102:$T10252,"Alert")</f>
        <v>0</v>
      </c>
      <c r="DL11" s="7">
        <f>SUMIFS(Export!$P102:$P10252,Export!$J102:$J10252,Export!$A1,Export!$X102:$X10252,Export!$DL4,Export!$T102:$T10252,"Alert")</f>
        <v>0</v>
      </c>
      <c r="DM11" s="7">
        <f>SUMIFS(Export!$P102:$P10252,Export!$J102:$J10252,Export!$A1,Export!$X102:$X10252,Export!$DM4,Export!$T102:$T10252,"Alert")</f>
        <v>0</v>
      </c>
      <c r="DN11" s="7">
        <f>SUMIFS(Export!$P102:$P10252,Export!$J102:$J10252,Export!$A1,Export!$X102:$X10252,Export!$DN4,Export!$T102:$T10252,"Alert")</f>
        <v>0</v>
      </c>
      <c r="DO11" s="7">
        <f>SUMIFS(Export!$P102:$P10252,Export!$J102:$J10252,Export!$A1,Export!$X102:$X10252,Export!$DO4,Export!$T102:$T10252,"Alert")</f>
        <v>0</v>
      </c>
      <c r="DP11" s="10">
        <f>SUMIFS(Export!$P102:$P10252,Export!$J102:$J10252,Export!$A1,Export!$X102:$X10252,Export!$DP4,Export!$T102:$T10252,"Alert")</f>
        <v>0</v>
      </c>
      <c r="DQ11" s="13">
        <f>SUMIFS(Export!$P102:$P10252,Export!$J102:$J10252,Export!$A1,Export!$X102:$X10252,Export!$DQ4,Export!$T102:$T10252,"Alert")</f>
        <v>0</v>
      </c>
      <c r="DR11" s="7">
        <f>SUMIFS(Export!$P102:$P10252,Export!$J102:$J10252,Export!$A1,Export!$X102:$X10252,Export!$DR4,Export!$T102:$T10252,"Alert")</f>
        <v>0</v>
      </c>
      <c r="DS11" s="7">
        <f>SUMIFS(Export!$P102:$P10252,Export!$J102:$J10252,Export!$A1,Export!$X102:$X10252,Export!$DS4,Export!$T102:$T10252,"Alert")</f>
        <v>0</v>
      </c>
      <c r="DT11" s="7">
        <f>SUMIFS(Export!$P102:$P10252,Export!$J102:$J10252,Export!$A1,Export!$X102:$X10252,Export!$DT4,Export!$T102:$T10252,"Alert")</f>
        <v>0</v>
      </c>
      <c r="DU11" s="7">
        <f>SUMIFS(Export!$P102:$P10252,Export!$J102:$J10252,Export!$A1,Export!$X102:$X10252,Export!$DU4,Export!$T102:$T10252,"Alert")</f>
        <v>0</v>
      </c>
      <c r="DV11" s="7">
        <f>SUMIFS(Export!$P102:$P10252,Export!$J102:$J10252,Export!$A1,Export!$X102:$X10252,Export!$DV4,Export!$T102:$T10252,"Alert")</f>
        <v>0</v>
      </c>
      <c r="DW11" s="10">
        <f>SUMIFS(Export!$P102:$P10252,Export!$J102:$J10252,Export!$A1,Export!$X102:$X10252,Export!$DW4,Export!$T102:$T10252,"Alert")</f>
        <v>0</v>
      </c>
      <c r="DX11" s="13">
        <f>SUMIFS(Export!$P102:$P10252,Export!$J102:$J10252,Export!$A1,Export!$X102:$X10252,Export!$DQ4,Export!$T102:$T10252,"Alert")</f>
        <v>0</v>
      </c>
      <c r="DY11" s="7">
        <f>SUMIFS(Export!$P102:$P10252,Export!$J102:$J10252,Export!$A1,Export!$X102:$X10252,Export!$DR4,Export!$T102:$T10252,"Alert")</f>
        <v>0</v>
      </c>
      <c r="DZ11" s="7">
        <f>SUMIFS(Export!$P102:$P10252,Export!$J102:$J10252,Export!$A1,Export!$X102:$X10252,Export!$DS4,Export!$T102:$T10252,"Alert")</f>
        <v>0</v>
      </c>
      <c r="EA11" s="7">
        <f>SUMIFS(Export!$P102:$P10252,Export!$J102:$J10252,Export!$A1,Export!$X102:$X10252,Export!$DT4,Export!$T102:$T10252,"Alert")</f>
        <v>0</v>
      </c>
      <c r="EB11" s="7">
        <f>SUMIFS(Export!$P102:$P10252,Export!$J102:$J10252,Export!$A1,Export!$X102:$X10252,Export!$DU4,Export!$T102:$T10252,"Alert")</f>
        <v>0</v>
      </c>
      <c r="EC11" s="7">
        <f>SUMIFS(Export!$P102:$P10252,Export!$J102:$J10252,Export!$A1,Export!$X102:$X10252,Export!$DV4,Export!$T102:$T10252,"Alert")</f>
        <v>0</v>
      </c>
      <c r="ED11" s="10">
        <f>SUMIFS(Export!$P102:$P10252,Export!$J102:$J10252,Export!$A1,Export!$X102:$X10252,Export!$DW4,Export!$T102:$T10252,"Alert")</f>
        <v>0</v>
      </c>
      <c r="EE11" s="13">
        <f>SUMIFS(Export!$P102:$P10252,Export!$J102:$J10252,Export!$A1,Export!$X102:$X10252,Export!$DQ4,Export!$T102:$T10252,"Alert")</f>
        <v>0</v>
      </c>
      <c r="EF11" s="7">
        <f>SUMIFS(Export!$P102:$P10252,Export!$J102:$J10252,Export!$A1,Export!$X102:$X10252,Export!$DR4,Export!$T102:$T10252,"Alert")</f>
        <v>0</v>
      </c>
      <c r="EG11" s="7">
        <f>SUMIFS(Export!$P102:$P10252,Export!$J102:$J10252,Export!$A1,Export!$X102:$X10252,Export!$DS4,Export!$T102:$T10252,"Alert")</f>
        <v>0</v>
      </c>
      <c r="EH11" s="7">
        <f>SUMIFS(Export!$P102:$P10252,Export!$J102:$J10252,Export!$A1,Export!$X102:$X10252,Export!$DT4,Export!$T102:$T10252,"Alert")</f>
        <v>0</v>
      </c>
      <c r="EI11" s="7">
        <f>SUMIFS(Export!$P102:$P10252,Export!$J102:$J10252,Export!$A1,Export!$X102:$X10252,Export!$DU4,Export!$T102:$T10252,"Alert")</f>
        <v>0</v>
      </c>
      <c r="EJ11" s="7">
        <f>SUMIFS(Export!$P102:$P10252,Export!$J102:$J10252,Export!$A1,Export!$X102:$X10252,Export!$DV4,Export!$T102:$T10252,"Alert")</f>
        <v>0</v>
      </c>
      <c r="EK11" s="10">
        <f>SUMIFS(Export!$P102:$P10252,Export!$J102:$J10252,Export!$A1,Export!$X102:$X10252,Export!$DW4,Export!$T102:$T10252,"Alert")</f>
        <v>0</v>
      </c>
      <c r="EL11" s="13">
        <f>SUMIFS(Export!$P102:$P10252,Export!$J102:$J10252,Export!$A1,Export!$X102:$X10252,Export!$DQ4,Export!$T102:$T10252,"Alert")</f>
        <v>0</v>
      </c>
      <c r="EM11" s="7">
        <f>SUMIFS(Export!$P102:$P10252,Export!$J102:$J10252,Export!$A1,Export!$X102:$X10252,Export!$DR4,Export!$T102:$T10252,"Alert")</f>
        <v>0</v>
      </c>
      <c r="EN11" s="7">
        <f>SUMIFS(Export!$P102:$P10252,Export!$J102:$J10252,Export!$A1,Export!$X102:$X10252,Export!$DS4,Export!$T102:$T10252,"Alert")</f>
        <v>0</v>
      </c>
      <c r="EO11" s="7">
        <f>SUMIFS(Export!$P102:$P10252,Export!$J102:$J10252,Export!$A1,Export!$X102:$X10252,Export!$DT4,Export!$T102:$T10252,"Alert")</f>
        <v>0</v>
      </c>
      <c r="EP11" s="7">
        <f>SUMIFS(Export!$P102:$P10252,Export!$J102:$J10252,Export!$A1,Export!$X102:$X10252,Export!$DU4,Export!$T102:$T10252,"Alert")</f>
        <v>0</v>
      </c>
      <c r="EQ11" s="7">
        <f>SUMIFS(Export!$P102:$P10252,Export!$J102:$J10252,Export!$A1,Export!$X102:$X10252,Export!$DV4,Export!$T102:$T10252,"Alert")</f>
        <v>0</v>
      </c>
      <c r="ER11" s="10">
        <f>SUMIFS(Export!$P102:$P10252,Export!$J102:$J10252,Export!$A1,Export!$X102:$X10252,Export!$DW4,Export!$T102:$T10252,"Alert")</f>
        <v>0</v>
      </c>
      <c r="ES11" s="13">
        <f>SUMIFS(Export!$P102:$P10252,Export!$J102:$J10252,Export!$A1,Export!$X102:$X10252,Export!$DQ4,Export!$T102:$T10252,"Alert")</f>
        <v>0</v>
      </c>
      <c r="ET11" s="7">
        <f>SUMIFS(Export!$P102:$P10252,Export!$J102:$J10252,Export!$A1,Export!$X102:$X10252,Export!$DR4,Export!$T102:$T10252,"Alert")</f>
        <v>0</v>
      </c>
      <c r="EU11" s="7">
        <f>SUMIFS(Export!$P102:$P10252,Export!$J102:$J10252,Export!$A1,Export!$X102:$X10252,Export!$DS4,Export!$T102:$T10252,"Alert")</f>
        <v>0</v>
      </c>
      <c r="EV11" s="7">
        <f>SUMIFS(Export!$P102:$P10252,Export!$J102:$J10252,Export!$A1,Export!$X102:$X10252,Export!$DT4,Export!$T102:$T10252,"Alert")</f>
        <v>0</v>
      </c>
      <c r="EW11" s="7">
        <f>SUMIFS(Export!$P102:$P10252,Export!$J102:$J10252,Export!$A1,Export!$X102:$X10252,Export!$DU4,Export!$T102:$T10252,"Alert")</f>
        <v>0</v>
      </c>
      <c r="EX11" s="7">
        <f>SUMIFS(Export!$P102:$P10252,Export!$J102:$J10252,Export!$A1,Export!$X102:$X10252,Export!$DV4,Export!$T102:$T10252,"Alert")</f>
        <v>0</v>
      </c>
      <c r="EY11" s="10">
        <f>SUMIFS(Export!$P102:$P10252,Export!$J102:$J10252,Export!$A1,Export!$X102:$X10252,Export!$DW4,Export!$T102:$T10252,"Alert")</f>
        <v>0</v>
      </c>
      <c r="EZ11" s="13">
        <f>SUMIFS(Export!$P102:$P10252,Export!$J102:$J10252,Export!$A1,Export!$X102:$X10252,Export!$DQ4,Export!$T102:$T10252,"Alert")</f>
        <v>0</v>
      </c>
      <c r="FA11" s="7">
        <f>SUMIFS(Export!$P102:$P10252,Export!$J102:$J10252,Export!$A1,Export!$X102:$X10252,Export!$DR4,Export!$T102:$T10252,"Alert")</f>
        <v>0</v>
      </c>
      <c r="FB11" s="7">
        <f>SUMIFS(Export!$P102:$P10252,Export!$J102:$J10252,Export!$A1,Export!$X102:$X10252,Export!$DS4,Export!$T102:$T10252,"Alert")</f>
        <v>0</v>
      </c>
      <c r="FC11" s="7">
        <f>SUMIFS(Export!$P102:$P10252,Export!$J102:$J10252,Export!$A1,Export!$X102:$X10252,Export!$DT4,Export!$T102:$T10252,"Alert")</f>
        <v>0</v>
      </c>
      <c r="FD11" s="7">
        <f>SUMIFS(Export!$P102:$P10252,Export!$J102:$J10252,Export!$A1,Export!$X102:$X10252,Export!$DU4,Export!$T102:$T10252,"Alert")</f>
        <v>0</v>
      </c>
      <c r="FE11" s="7">
        <f>SUMIFS(Export!$P102:$P10252,Export!$J102:$J10252,Export!$A1,Export!$X102:$X10252,Export!$DV4,Export!$T102:$T10252,"Alert")</f>
        <v>0</v>
      </c>
      <c r="FF11" s="10">
        <f>SUMIFS(Export!$P102:$P10252,Export!$J102:$J10252,Export!$A1,Export!$X102:$X10252,Export!$DW4,Export!$T102:$T10252,"Alert")</f>
        <v>0</v>
      </c>
      <c r="FG11" s="13">
        <f>SUMIFS(Export!$P102:$P10252,Export!$J102:$J10252,Export!$A1,Export!$X102:$X10252,Export!$DQ4,Export!$T102:$T10252,"Alert")</f>
        <v>0</v>
      </c>
      <c r="FH11" s="7">
        <f>SUMIFS(Export!$P102:$P10252,Export!$J102:$J10252,Export!$A1,Export!$X102:$X10252,Export!$DR4,Export!$T102:$T10252,"Alert")</f>
        <v>0</v>
      </c>
      <c r="FI11" s="7">
        <f>SUMIFS(Export!$P102:$P10252,Export!$J102:$J10252,Export!$A1,Export!$X102:$X10252,Export!$DS4,Export!$T102:$T10252,"Alert")</f>
        <v>0</v>
      </c>
      <c r="FJ11" s="7">
        <f>SUMIFS(Export!$P102:$P10252,Export!$J102:$J10252,Export!$A1,Export!$X102:$X10252,Export!$DT4,Export!$T102:$T10252,"Alert")</f>
        <v>0</v>
      </c>
      <c r="FK11" s="7">
        <f>SUMIFS(Export!$P102:$P10252,Export!$J102:$J10252,Export!$A1,Export!$X102:$X10252,Export!$DU4,Export!$T102:$T10252,"Alert")</f>
        <v>0</v>
      </c>
      <c r="FL11" s="7">
        <f>SUMIFS(Export!$P102:$P10252,Export!$J102:$J10252,Export!$A1,Export!$X102:$X10252,Export!$DV4,Export!$T102:$T10252,"Alert")</f>
        <v>0</v>
      </c>
      <c r="FM11" s="10">
        <f>SUMIFS(Export!$P102:$P10252,Export!$J102:$J10252,Export!$A1,Export!$X102:$X10252,Export!$DW4,Export!$T102:$T10252,"Alert")</f>
        <v>0</v>
      </c>
      <c r="FN11" s="13">
        <f>SUMIFS(Export!$P102:$P10252,Export!$J102:$J10252,Export!$A1,Export!$X102:$X10252,Export!$DQ4,Export!$T102:$T10252,"Alert")</f>
        <v>0</v>
      </c>
      <c r="FO11" s="7">
        <f>SUMIFS(Export!$P102:$P10252,Export!$J102:$J10252,Export!$A1,Export!$X102:$X10252,Export!$DR4,Export!$T102:$T10252,"Alert")</f>
        <v>0</v>
      </c>
      <c r="FP11" s="7">
        <f>SUMIFS(Export!$P102:$P10252,Export!$J102:$J10252,Export!$A1,Export!$X102:$X10252,Export!$DS4,Export!$T102:$T10252,"Alert")</f>
        <v>0</v>
      </c>
      <c r="FQ11" s="7">
        <f>SUMIFS(Export!$P102:$P10252,Export!$J102:$J10252,Export!$A1,Export!$X102:$X10252,Export!$DT4,Export!$T102:$T10252,"Alert")</f>
        <v>0</v>
      </c>
      <c r="FR11" s="7">
        <f>SUMIFS(Export!$P102:$P10252,Export!$J102:$J10252,Export!$A1,Export!$X102:$X10252,Export!$DU4,Export!$T102:$T10252,"Alert")</f>
        <v>0</v>
      </c>
      <c r="FS11" s="7">
        <f>SUMIFS(Export!$P102:$P10252,Export!$J102:$J10252,Export!$A1,Export!$X102:$X10252,Export!$DV4,Export!$T102:$T10252,"Alert")</f>
        <v>0</v>
      </c>
      <c r="FT11" s="10">
        <f>SUMIFS(Export!$P102:$P10252,Export!$J102:$J10252,Export!$A1,Export!$X102:$X10252,Export!$DW4,Export!$T102:$T10252,"Alert")</f>
        <v>0</v>
      </c>
      <c r="FU11" s="13">
        <f>SUMIFS(Export!$P102:$P10252,Export!$J102:$J10252,Export!$A1,Export!$X102:$X10252,Export!$DQ4,Export!$T102:$T10252,"Alert")</f>
        <v>0</v>
      </c>
      <c r="FV11" s="7">
        <f>SUMIFS(Export!$P102:$P10252,Export!$J102:$J10252,Export!$A1,Export!$X102:$X10252,Export!$DR4,Export!$T102:$T10252,"Alert")</f>
        <v>0</v>
      </c>
      <c r="FW11" s="7">
        <f>SUMIFS(Export!$P102:$P10252,Export!$J102:$J10252,Export!$A1,Export!$X102:$X10252,Export!$DS4,Export!$T102:$T10252,"Alert")</f>
        <v>0</v>
      </c>
      <c r="FX11" s="7">
        <f>SUMIFS(Export!$P102:$P10252,Export!$J102:$J10252,Export!$A1,Export!$X102:$X10252,Export!$DT4,Export!$T102:$T10252,"Alert")</f>
        <v>0</v>
      </c>
      <c r="FY11" s="7">
        <f>SUMIFS(Export!$P102:$P10252,Export!$J102:$J10252,Export!$A1,Export!$X102:$X10252,Export!$DU4,Export!$T102:$T10252,"Alert")</f>
        <v>0</v>
      </c>
      <c r="FZ11" s="7">
        <f>SUMIFS(Export!$P102:$P10252,Export!$J102:$J10252,Export!$A1,Export!$X102:$X10252,Export!$DV4,Export!$T102:$T10252,"Alert")</f>
        <v>0</v>
      </c>
      <c r="GA11" s="10">
        <f>SUMIFS(Export!$P102:$P10252,Export!$J102:$J10252,Export!$A1,Export!$X102:$X10252,Export!$DW4,Export!$T102:$T10252,"Alert")</f>
        <v>0</v>
      </c>
      <c r="GB11" s="13">
        <f>SUMIFS(Export!$P102:$P10252,Export!$J102:$J10252,Export!$A1,Export!$X102:$X10252,Export!$DQ4,Export!$T102:$T10252,"Alert")</f>
        <v>0</v>
      </c>
      <c r="GC11" s="7">
        <f>SUMIFS(Export!$P102:$P10252,Export!$J102:$J10252,Export!$A1,Export!$X102:$X10252,Export!$DR4,Export!$T102:$T10252,"Alert")</f>
        <v>0</v>
      </c>
      <c r="GD11" s="7">
        <f>SUMIFS(Export!$P102:$P10252,Export!$J102:$J10252,Export!$A1,Export!$X102:$X10252,Export!$DS4,Export!$T102:$T10252,"Alert")</f>
        <v>0</v>
      </c>
      <c r="GE11" s="7">
        <f>SUMIFS(Export!$P102:$P10252,Export!$J102:$J10252,Export!$A1,Export!$X102:$X10252,Export!$DT4,Export!$T102:$T10252,"Alert")</f>
        <v>0</v>
      </c>
      <c r="GF11" s="7">
        <f>SUMIFS(Export!$P102:$P10252,Export!$J102:$J10252,Export!$A1,Export!$X102:$X10252,Export!$DU4,Export!$T102:$T10252,"Alert")</f>
        <v>0</v>
      </c>
      <c r="GG11" s="7">
        <f>SUMIFS(Export!$P102:$P10252,Export!$J102:$J10252,Export!$A1,Export!$X102:$X10252,Export!$DV4,Export!$T102:$T10252,"Alert")</f>
        <v>0</v>
      </c>
      <c r="GH11" s="10">
        <f>SUMIFS(Export!$P102:$P10252,Export!$J102:$J10252,Export!$A1,Export!$X102:$X10252,Export!$DW4,Export!$T102:$T10252,"Alert")</f>
        <v>0</v>
      </c>
      <c r="GI11" s="13">
        <f>SUMIFS(Export!$P102:$P10252,Export!$J102:$J10252,Export!$A1,Export!$X102:$X10252,Export!$DQ4,Export!$T102:$T10252,"Alert")</f>
        <v>0</v>
      </c>
      <c r="GJ11" s="7">
        <f>SUMIFS(Export!$P102:$P10252,Export!$J102:$J10252,Export!$A1,Export!$X102:$X10252,Export!$DR4,Export!$T102:$T10252,"Alert")</f>
        <v>0</v>
      </c>
      <c r="GK11" s="7">
        <f>SUMIFS(Export!$P102:$P10252,Export!$J102:$J10252,Export!$A1,Export!$X102:$X10252,Export!$DS4,Export!$T102:$T10252,"Alert")</f>
        <v>0</v>
      </c>
      <c r="GL11" s="7">
        <f>SUMIFS(Export!$P102:$P10252,Export!$J102:$J10252,Export!$A1,Export!$X102:$X10252,Export!$DT4,Export!$T102:$T10252,"Alert")</f>
        <v>0</v>
      </c>
      <c r="GM11" s="7">
        <f>SUMIFS(Export!$P102:$P10252,Export!$J102:$J10252,Export!$A1,Export!$X102:$X10252,Export!$DU4,Export!$T102:$T10252,"Alert")</f>
        <v>0</v>
      </c>
      <c r="GN11" s="7">
        <f>SUMIFS(Export!$P102:$P10252,Export!$J102:$J10252,Export!$A1,Export!$X102:$X10252,Export!$DV4,Export!$T102:$T10252,"Alert")</f>
        <v>0</v>
      </c>
      <c r="GO11" s="10">
        <f>SUMIFS(Export!$P102:$P10252,Export!$J102:$J10252,Export!$A1,Export!$X102:$X10252,Export!$DW4,Export!$T102:$T10252,"Alert")</f>
        <v>0</v>
      </c>
    </row>
    <row r="12" spans="1:197" outlineLevel="1" x14ac:dyDescent="0.25">
      <c r="A12" t="s">
        <v>159</v>
      </c>
      <c r="B12" s="37">
        <f t="shared" ref="B12:Q12" si="109">IFERROR(B11/B5,0)</f>
        <v>0</v>
      </c>
      <c r="C12" s="36">
        <f t="shared" si="109"/>
        <v>0</v>
      </c>
      <c r="D12" s="36">
        <f t="shared" si="109"/>
        <v>0</v>
      </c>
      <c r="E12" s="36">
        <f t="shared" si="109"/>
        <v>0</v>
      </c>
      <c r="F12" s="36">
        <f t="shared" si="109"/>
        <v>0</v>
      </c>
      <c r="G12" s="36">
        <f t="shared" si="109"/>
        <v>0</v>
      </c>
      <c r="H12" s="38">
        <f t="shared" si="109"/>
        <v>0</v>
      </c>
      <c r="I12" s="37">
        <f t="shared" si="109"/>
        <v>0</v>
      </c>
      <c r="J12" s="36">
        <f t="shared" si="109"/>
        <v>0</v>
      </c>
      <c r="K12" s="36">
        <f t="shared" si="109"/>
        <v>0</v>
      </c>
      <c r="L12" s="36">
        <f t="shared" si="109"/>
        <v>0</v>
      </c>
      <c r="M12" s="36">
        <f t="shared" si="109"/>
        <v>0</v>
      </c>
      <c r="N12" s="36">
        <f t="shared" si="109"/>
        <v>0</v>
      </c>
      <c r="O12" s="38">
        <f t="shared" si="109"/>
        <v>0</v>
      </c>
      <c r="P12" s="37">
        <f t="shared" si="109"/>
        <v>0</v>
      </c>
      <c r="Q12" s="36">
        <f t="shared" si="109"/>
        <v>0</v>
      </c>
      <c r="R12" s="36">
        <f t="shared" ref="R12:CC12" si="110">IFERROR(R11/R5,0)</f>
        <v>0</v>
      </c>
      <c r="S12" s="36">
        <f t="shared" si="110"/>
        <v>0</v>
      </c>
      <c r="T12" s="36">
        <f t="shared" si="110"/>
        <v>0</v>
      </c>
      <c r="U12" s="36">
        <f t="shared" si="110"/>
        <v>0</v>
      </c>
      <c r="V12" s="38">
        <f t="shared" si="110"/>
        <v>0</v>
      </c>
      <c r="W12" s="37">
        <f t="shared" si="110"/>
        <v>0</v>
      </c>
      <c r="X12" s="36">
        <f t="shared" si="110"/>
        <v>0</v>
      </c>
      <c r="Y12" s="36">
        <f t="shared" si="110"/>
        <v>0</v>
      </c>
      <c r="Z12" s="36">
        <f t="shared" si="110"/>
        <v>0</v>
      </c>
      <c r="AA12" s="36">
        <f t="shared" si="110"/>
        <v>0</v>
      </c>
      <c r="AB12" s="36">
        <f t="shared" si="110"/>
        <v>0</v>
      </c>
      <c r="AC12" s="38">
        <f t="shared" si="110"/>
        <v>0</v>
      </c>
      <c r="AD12" s="37">
        <f t="shared" si="110"/>
        <v>0</v>
      </c>
      <c r="AE12" s="36">
        <f t="shared" si="110"/>
        <v>0</v>
      </c>
      <c r="AF12" s="36">
        <f t="shared" si="110"/>
        <v>0</v>
      </c>
      <c r="AG12" s="36">
        <f t="shared" si="110"/>
        <v>0</v>
      </c>
      <c r="AH12" s="36">
        <f t="shared" si="110"/>
        <v>0</v>
      </c>
      <c r="AI12" s="36">
        <f t="shared" si="110"/>
        <v>0</v>
      </c>
      <c r="AJ12" s="38">
        <f t="shared" si="110"/>
        <v>0</v>
      </c>
      <c r="AK12" s="37">
        <f t="shared" si="110"/>
        <v>0</v>
      </c>
      <c r="AL12" s="36">
        <f t="shared" si="110"/>
        <v>0</v>
      </c>
      <c r="AM12" s="36">
        <f t="shared" si="110"/>
        <v>0</v>
      </c>
      <c r="AN12" s="36">
        <f t="shared" si="110"/>
        <v>0</v>
      </c>
      <c r="AO12" s="36">
        <f t="shared" si="110"/>
        <v>0</v>
      </c>
      <c r="AP12" s="36">
        <f t="shared" si="110"/>
        <v>0</v>
      </c>
      <c r="AQ12" s="38">
        <f t="shared" si="110"/>
        <v>0</v>
      </c>
      <c r="AR12" s="37">
        <f t="shared" si="110"/>
        <v>0</v>
      </c>
      <c r="AS12" s="36">
        <f t="shared" si="110"/>
        <v>0</v>
      </c>
      <c r="AT12" s="36">
        <f t="shared" si="110"/>
        <v>0</v>
      </c>
      <c r="AU12" s="36">
        <f t="shared" si="110"/>
        <v>0</v>
      </c>
      <c r="AV12" s="36">
        <f t="shared" si="110"/>
        <v>0</v>
      </c>
      <c r="AW12" s="36">
        <f t="shared" si="110"/>
        <v>0</v>
      </c>
      <c r="AX12" s="38">
        <f t="shared" si="110"/>
        <v>0</v>
      </c>
      <c r="AY12" s="37">
        <f t="shared" si="110"/>
        <v>0</v>
      </c>
      <c r="AZ12" s="36">
        <f t="shared" si="110"/>
        <v>0</v>
      </c>
      <c r="BA12" s="36">
        <f t="shared" si="110"/>
        <v>0</v>
      </c>
      <c r="BB12" s="36">
        <f t="shared" si="110"/>
        <v>0</v>
      </c>
      <c r="BC12" s="36">
        <f t="shared" si="110"/>
        <v>0</v>
      </c>
      <c r="BD12" s="36">
        <f t="shared" si="110"/>
        <v>0</v>
      </c>
      <c r="BE12" s="38">
        <f t="shared" si="110"/>
        <v>0</v>
      </c>
      <c r="BF12" s="37">
        <f t="shared" si="110"/>
        <v>0</v>
      </c>
      <c r="BG12" s="36">
        <f t="shared" si="110"/>
        <v>0</v>
      </c>
      <c r="BH12" s="36">
        <f t="shared" si="110"/>
        <v>0</v>
      </c>
      <c r="BI12" s="36">
        <f t="shared" si="110"/>
        <v>0</v>
      </c>
      <c r="BJ12" s="36">
        <f t="shared" si="110"/>
        <v>0</v>
      </c>
      <c r="BK12" s="36">
        <f t="shared" si="110"/>
        <v>0</v>
      </c>
      <c r="BL12" s="38">
        <f t="shared" si="110"/>
        <v>0</v>
      </c>
      <c r="BM12" s="37">
        <f t="shared" si="110"/>
        <v>0</v>
      </c>
      <c r="BN12" s="36">
        <f t="shared" si="110"/>
        <v>0</v>
      </c>
      <c r="BO12" s="36">
        <f t="shared" si="110"/>
        <v>0</v>
      </c>
      <c r="BP12" s="36">
        <f t="shared" si="110"/>
        <v>0</v>
      </c>
      <c r="BQ12" s="36">
        <f t="shared" si="110"/>
        <v>0</v>
      </c>
      <c r="BR12" s="36">
        <f t="shared" si="110"/>
        <v>0</v>
      </c>
      <c r="BS12" s="38">
        <f t="shared" si="110"/>
        <v>0</v>
      </c>
      <c r="BT12" s="37">
        <f t="shared" si="110"/>
        <v>0</v>
      </c>
      <c r="BU12" s="36">
        <f t="shared" si="110"/>
        <v>0</v>
      </c>
      <c r="BV12" s="36">
        <f t="shared" si="110"/>
        <v>0</v>
      </c>
      <c r="BW12" s="36">
        <f t="shared" si="110"/>
        <v>0</v>
      </c>
      <c r="BX12" s="36">
        <f t="shared" si="110"/>
        <v>0</v>
      </c>
      <c r="BY12" s="36">
        <f t="shared" si="110"/>
        <v>0</v>
      </c>
      <c r="BZ12" s="38">
        <f t="shared" si="110"/>
        <v>0</v>
      </c>
      <c r="CA12" s="37">
        <f t="shared" si="110"/>
        <v>0</v>
      </c>
      <c r="CB12" s="36">
        <f t="shared" si="110"/>
        <v>0</v>
      </c>
      <c r="CC12" s="36">
        <f t="shared" si="110"/>
        <v>0</v>
      </c>
      <c r="CD12" s="36">
        <f t="shared" ref="CD12:DW12" si="111">IFERROR(CD11/CD5,0)</f>
        <v>0</v>
      </c>
      <c r="CE12" s="36">
        <f t="shared" si="111"/>
        <v>0</v>
      </c>
      <c r="CF12" s="36">
        <f t="shared" si="111"/>
        <v>0</v>
      </c>
      <c r="CG12" s="38">
        <f t="shared" si="111"/>
        <v>0</v>
      </c>
      <c r="CH12" s="37">
        <f t="shared" si="111"/>
        <v>0</v>
      </c>
      <c r="CI12" s="36">
        <f t="shared" si="111"/>
        <v>0</v>
      </c>
      <c r="CJ12" s="36">
        <f t="shared" si="111"/>
        <v>0</v>
      </c>
      <c r="CK12" s="36">
        <f t="shared" si="111"/>
        <v>0</v>
      </c>
      <c r="CL12" s="36">
        <f t="shared" si="111"/>
        <v>0</v>
      </c>
      <c r="CM12" s="36">
        <f t="shared" si="111"/>
        <v>0</v>
      </c>
      <c r="CN12" s="38">
        <f t="shared" si="111"/>
        <v>0</v>
      </c>
      <c r="CO12" s="37">
        <f t="shared" si="111"/>
        <v>0</v>
      </c>
      <c r="CP12" s="36">
        <f t="shared" si="111"/>
        <v>0</v>
      </c>
      <c r="CQ12" s="36">
        <f t="shared" si="111"/>
        <v>0</v>
      </c>
      <c r="CR12" s="36">
        <f t="shared" si="111"/>
        <v>0</v>
      </c>
      <c r="CS12" s="36">
        <f t="shared" si="111"/>
        <v>0</v>
      </c>
      <c r="CT12" s="36">
        <f t="shared" si="111"/>
        <v>0</v>
      </c>
      <c r="CU12" s="38">
        <f t="shared" si="111"/>
        <v>0</v>
      </c>
      <c r="CV12" s="37">
        <f t="shared" si="111"/>
        <v>0</v>
      </c>
      <c r="CW12" s="36">
        <f t="shared" si="111"/>
        <v>0</v>
      </c>
      <c r="CX12" s="36">
        <f t="shared" si="111"/>
        <v>0</v>
      </c>
      <c r="CY12" s="36">
        <f t="shared" si="111"/>
        <v>0</v>
      </c>
      <c r="CZ12" s="36">
        <f t="shared" si="111"/>
        <v>0</v>
      </c>
      <c r="DA12" s="36">
        <f t="shared" si="111"/>
        <v>0</v>
      </c>
      <c r="DB12" s="38">
        <f t="shared" si="111"/>
        <v>0</v>
      </c>
      <c r="DC12" s="37">
        <f t="shared" si="111"/>
        <v>0</v>
      </c>
      <c r="DD12" s="36">
        <f t="shared" si="111"/>
        <v>0</v>
      </c>
      <c r="DE12" s="36">
        <f t="shared" si="111"/>
        <v>0</v>
      </c>
      <c r="DF12" s="36">
        <f t="shared" si="111"/>
        <v>0</v>
      </c>
      <c r="DG12" s="36">
        <f t="shared" si="111"/>
        <v>0</v>
      </c>
      <c r="DH12" s="36">
        <f t="shared" si="111"/>
        <v>0</v>
      </c>
      <c r="DI12" s="38">
        <f t="shared" si="111"/>
        <v>0</v>
      </c>
      <c r="DJ12" s="37">
        <f t="shared" si="111"/>
        <v>0</v>
      </c>
      <c r="DK12" s="36">
        <f t="shared" si="111"/>
        <v>0</v>
      </c>
      <c r="DL12" s="36">
        <f t="shared" si="111"/>
        <v>0</v>
      </c>
      <c r="DM12" s="36">
        <f t="shared" si="111"/>
        <v>0</v>
      </c>
      <c r="DN12" s="36">
        <f t="shared" si="111"/>
        <v>0</v>
      </c>
      <c r="DO12" s="36">
        <f t="shared" si="111"/>
        <v>0</v>
      </c>
      <c r="DP12" s="38">
        <f t="shared" si="111"/>
        <v>0</v>
      </c>
      <c r="DQ12" s="37">
        <f t="shared" si="111"/>
        <v>0</v>
      </c>
      <c r="DR12" s="36">
        <f t="shared" si="111"/>
        <v>0</v>
      </c>
      <c r="DS12" s="36">
        <f t="shared" si="111"/>
        <v>0</v>
      </c>
      <c r="DT12" s="36">
        <f t="shared" si="111"/>
        <v>0</v>
      </c>
      <c r="DU12" s="36">
        <f t="shared" si="111"/>
        <v>0</v>
      </c>
      <c r="DV12" s="36">
        <f t="shared" si="111"/>
        <v>0</v>
      </c>
      <c r="DW12" s="38">
        <f t="shared" si="111"/>
        <v>0</v>
      </c>
      <c r="DX12" s="37">
        <f t="shared" ref="DX12:ED12" si="112">IFERROR(DX11/DX5,0)</f>
        <v>0</v>
      </c>
      <c r="DY12" s="36">
        <f t="shared" si="112"/>
        <v>0</v>
      </c>
      <c r="DZ12" s="36">
        <f t="shared" si="112"/>
        <v>0</v>
      </c>
      <c r="EA12" s="36">
        <f t="shared" si="112"/>
        <v>0</v>
      </c>
      <c r="EB12" s="36">
        <f t="shared" si="112"/>
        <v>0</v>
      </c>
      <c r="EC12" s="36">
        <f t="shared" si="112"/>
        <v>0</v>
      </c>
      <c r="ED12" s="38">
        <f t="shared" si="112"/>
        <v>0</v>
      </c>
      <c r="EE12" s="37">
        <f t="shared" ref="EE12:GO12" si="113">IFERROR(EE11/EE5,0)</f>
        <v>0</v>
      </c>
      <c r="EF12" s="36">
        <f t="shared" si="113"/>
        <v>0</v>
      </c>
      <c r="EG12" s="36">
        <f t="shared" si="113"/>
        <v>0</v>
      </c>
      <c r="EH12" s="36">
        <f t="shared" si="113"/>
        <v>0</v>
      </c>
      <c r="EI12" s="36">
        <f t="shared" si="113"/>
        <v>0</v>
      </c>
      <c r="EJ12" s="36">
        <f t="shared" si="113"/>
        <v>0</v>
      </c>
      <c r="EK12" s="38">
        <f t="shared" si="113"/>
        <v>0</v>
      </c>
      <c r="EL12" s="37">
        <f t="shared" si="113"/>
        <v>0</v>
      </c>
      <c r="EM12" s="36">
        <f t="shared" si="113"/>
        <v>0</v>
      </c>
      <c r="EN12" s="36">
        <f t="shared" si="113"/>
        <v>0</v>
      </c>
      <c r="EO12" s="36">
        <f t="shared" si="113"/>
        <v>0</v>
      </c>
      <c r="EP12" s="36">
        <f t="shared" si="113"/>
        <v>0</v>
      </c>
      <c r="EQ12" s="36">
        <f t="shared" si="113"/>
        <v>0</v>
      </c>
      <c r="ER12" s="38">
        <f t="shared" si="113"/>
        <v>0</v>
      </c>
      <c r="ES12" s="37">
        <f t="shared" si="113"/>
        <v>0</v>
      </c>
      <c r="ET12" s="36">
        <f t="shared" si="113"/>
        <v>0</v>
      </c>
      <c r="EU12" s="36">
        <f t="shared" si="113"/>
        <v>0</v>
      </c>
      <c r="EV12" s="36">
        <f t="shared" si="113"/>
        <v>0</v>
      </c>
      <c r="EW12" s="36">
        <f t="shared" si="113"/>
        <v>0</v>
      </c>
      <c r="EX12" s="36">
        <f t="shared" si="113"/>
        <v>0</v>
      </c>
      <c r="EY12" s="38">
        <f t="shared" si="113"/>
        <v>0</v>
      </c>
      <c r="EZ12" s="37">
        <f t="shared" si="113"/>
        <v>0</v>
      </c>
      <c r="FA12" s="36">
        <f t="shared" si="113"/>
        <v>0</v>
      </c>
      <c r="FB12" s="36">
        <f t="shared" si="113"/>
        <v>0</v>
      </c>
      <c r="FC12" s="36">
        <f t="shared" si="113"/>
        <v>0</v>
      </c>
      <c r="FD12" s="36">
        <f t="shared" si="113"/>
        <v>0</v>
      </c>
      <c r="FE12" s="36">
        <f t="shared" si="113"/>
        <v>0</v>
      </c>
      <c r="FF12" s="38">
        <f t="shared" si="113"/>
        <v>0</v>
      </c>
      <c r="FG12" s="37">
        <f t="shared" si="113"/>
        <v>0</v>
      </c>
      <c r="FH12" s="36">
        <f t="shared" si="113"/>
        <v>0</v>
      </c>
      <c r="FI12" s="36">
        <f t="shared" si="113"/>
        <v>0</v>
      </c>
      <c r="FJ12" s="36">
        <f t="shared" si="113"/>
        <v>0</v>
      </c>
      <c r="FK12" s="36">
        <f t="shared" si="113"/>
        <v>0</v>
      </c>
      <c r="FL12" s="36">
        <f t="shared" si="113"/>
        <v>0</v>
      </c>
      <c r="FM12" s="38">
        <f t="shared" si="113"/>
        <v>0</v>
      </c>
      <c r="FN12" s="37">
        <f t="shared" si="113"/>
        <v>0</v>
      </c>
      <c r="FO12" s="36">
        <f t="shared" si="113"/>
        <v>0</v>
      </c>
      <c r="FP12" s="36">
        <f t="shared" si="113"/>
        <v>0</v>
      </c>
      <c r="FQ12" s="36">
        <f t="shared" si="113"/>
        <v>0</v>
      </c>
      <c r="FR12" s="36">
        <f t="shared" si="113"/>
        <v>0</v>
      </c>
      <c r="FS12" s="36">
        <f t="shared" si="113"/>
        <v>0</v>
      </c>
      <c r="FT12" s="38">
        <f t="shared" si="113"/>
        <v>0</v>
      </c>
      <c r="FU12" s="37">
        <f t="shared" si="113"/>
        <v>0</v>
      </c>
      <c r="FV12" s="36">
        <f t="shared" si="113"/>
        <v>0</v>
      </c>
      <c r="FW12" s="36">
        <f t="shared" si="113"/>
        <v>0</v>
      </c>
      <c r="FX12" s="36">
        <f t="shared" si="113"/>
        <v>0</v>
      </c>
      <c r="FY12" s="36">
        <f t="shared" si="113"/>
        <v>0</v>
      </c>
      <c r="FZ12" s="36">
        <f t="shared" si="113"/>
        <v>0</v>
      </c>
      <c r="GA12" s="38">
        <f t="shared" si="113"/>
        <v>0</v>
      </c>
      <c r="GB12" s="37">
        <f t="shared" si="113"/>
        <v>0</v>
      </c>
      <c r="GC12" s="36">
        <f t="shared" si="113"/>
        <v>0</v>
      </c>
      <c r="GD12" s="36">
        <f t="shared" si="113"/>
        <v>0</v>
      </c>
      <c r="GE12" s="36">
        <f t="shared" si="113"/>
        <v>0</v>
      </c>
      <c r="GF12" s="36">
        <f t="shared" si="113"/>
        <v>0</v>
      </c>
      <c r="GG12" s="36">
        <f t="shared" si="113"/>
        <v>0</v>
      </c>
      <c r="GH12" s="38">
        <f t="shared" si="113"/>
        <v>0</v>
      </c>
      <c r="GI12" s="37">
        <f t="shared" si="113"/>
        <v>0</v>
      </c>
      <c r="GJ12" s="36">
        <f t="shared" si="113"/>
        <v>0</v>
      </c>
      <c r="GK12" s="36">
        <f t="shared" si="113"/>
        <v>0</v>
      </c>
      <c r="GL12" s="36">
        <f t="shared" si="113"/>
        <v>0</v>
      </c>
      <c r="GM12" s="36">
        <f t="shared" si="113"/>
        <v>0</v>
      </c>
      <c r="GN12" s="36">
        <f t="shared" si="113"/>
        <v>0</v>
      </c>
      <c r="GO12" s="38">
        <f t="shared" si="113"/>
        <v>0</v>
      </c>
    </row>
    <row r="13" spans="1:197" outlineLevel="1" x14ac:dyDescent="0.25">
      <c r="A13" t="s">
        <v>157</v>
      </c>
      <c r="B13" s="33">
        <f>IFERROR(SUMIFS(Export!$V102:$V10252,Export!$J102:$J10252,Export!$A1,Export!$X102:$X10252,"&lt;="&amp;Export!$B4,Export!$T102:$T10252,"Alert")/B11,0)</f>
        <v>0</v>
      </c>
      <c r="C13" s="34">
        <f>IFERROR(SUMIFS(Export!$V102:$V10252,Export!$J102:$J10252,Export!$A1,Export!$X102:$X10252,Export!$C4,Export!$T102:$T10252,"Alert")/C11,0)</f>
        <v>0</v>
      </c>
      <c r="D13" s="34">
        <f>IFERROR(SUMIFS(Export!$V102:$V10252,Export!$J102:$J10252,Export!$A1,Export!$X102:$X10252,Export!$D4,Export!$T102:$T10252,"Alert")/D11,0)</f>
        <v>0</v>
      </c>
      <c r="E13" s="34">
        <f>IFERROR(SUMIFS(Export!$V102:$V10252,Export!$J102:$J10252,Export!$A1,Export!$X102:$X10252,Export!$E4,Export!$T102:$T10252,"Alert")/E11,0)</f>
        <v>0</v>
      </c>
      <c r="F13" s="34">
        <f>IFERROR(SUMIFS(Export!$V102:$V10252,Export!$J102:$J10252,Export!$A1,Export!$X102:$X10252,Export!$F4,Export!$T102:$T10252,"Alert")/F11,0)</f>
        <v>0</v>
      </c>
      <c r="G13" s="34">
        <f>IFERROR(SUMIFS(Export!$V102:$V10252,Export!$J102:$J10252,Export!$A1,Export!$X102:$X10252,Export!$G4,Export!$T102:$T10252,"Alert")/G11,0)</f>
        <v>0</v>
      </c>
      <c r="H13" s="35">
        <f>IFERROR(SUMIFS(Export!$V102:$V10252,Export!$J102:$J10252,Export!$A1,Export!$X102:$X10252,Export!$H4,Export!$T102:$T10252,"Alert")/H11,0)</f>
        <v>0</v>
      </c>
      <c r="I13" s="33">
        <f>IFERROR(SUMIFS(Export!$V102:$V10252,Export!$J102:$J10252,Export!$A1,Export!$X102:$X10252,Export!$I4,Export!$T102:$T10252,"Alert")/I11,0)</f>
        <v>0</v>
      </c>
      <c r="J13" s="34">
        <f>IFERROR(SUMIFS(Export!$V102:$V10252,Export!$J102:$J10252,Export!$A1,Export!$X102:$X10252,Export!$J4,Export!$T102:$T10252,"Alert")/J11,0)</f>
        <v>0</v>
      </c>
      <c r="K13" s="34">
        <f>IFERROR(SUMIFS(Export!$V102:$V10252,Export!$J102:$J10252,Export!$A1,Export!$X102:$X10252,Export!$K4,Export!$T102:$T10252,"Alert")/K11,0)</f>
        <v>0</v>
      </c>
      <c r="L13" s="34">
        <f>IFERROR(SUMIFS(Export!$V102:$V10252,Export!$J102:$J10252,Export!$A1,Export!$X102:$X10252,Export!$L4,Export!$T102:$T10252,"Alert")/L11,0)</f>
        <v>0</v>
      </c>
      <c r="M13" s="34">
        <f>IFERROR(SUMIFS(Export!$V102:$V10252,Export!$J102:$J10252,Export!$A1,Export!$X102:$X10252,Export!$M4,Export!$T102:$T10252,"Alert")/M11,0)</f>
        <v>0</v>
      </c>
      <c r="N13" s="34">
        <f>IFERROR(SUMIFS(Export!$V102:$V10252,Export!$J102:$J10252,Export!$A1,Export!$X102:$X10252,Export!$N4,Export!$T102:$T10252,"Alert")/N11,0)</f>
        <v>0</v>
      </c>
      <c r="O13" s="35">
        <f>IFERROR(SUMIFS(Export!$V102:$V10252,Export!$J102:$J10252,Export!$A1,Export!$X102:$X10252,Export!$O4,Export!$T102:$T10252,"Alert")/O11,0)</f>
        <v>0</v>
      </c>
      <c r="P13" s="33">
        <f>IFERROR(SUMIFS(Export!$V102:$V10252,Export!$J102:$J10252,Export!$A1,Export!$X102:$X10252,Export!$P4,Export!$T102:$T10252,"Alert")/P11,0)</f>
        <v>0</v>
      </c>
      <c r="Q13" s="34">
        <f>IFERROR(SUMIFS(Export!$V102:$V10252,Export!$J102:$J10252,Export!$A1,Export!$X102:$X10252,Export!$Q4,Export!$T102:$T10252,"Alert")/Q11,0)</f>
        <v>0</v>
      </c>
      <c r="R13" s="34">
        <f>IFERROR(SUMIFS(Export!$V102:$V10252,Export!$J102:$J10252,Export!$A1,Export!$X102:$X10252,Export!$R4,Export!$T102:$T10252,"Alert")/R11,0)</f>
        <v>0</v>
      </c>
      <c r="S13" s="34">
        <f>IFERROR(SUMIFS(Export!$V102:$V10252,Export!$J102:$J10252,Export!$A1,Export!$X102:$X10252,Export!$S4,Export!$T102:$T10252,"Alert")/S11,0)</f>
        <v>0</v>
      </c>
      <c r="T13" s="34">
        <f>IFERROR(SUMIFS(Export!$V102:$V10252,Export!$J102:$J10252,Export!$A1,Export!$X102:$X10252,Export!$T4,Export!$T102:$T10252,"Alert")/T11,0)</f>
        <v>0</v>
      </c>
      <c r="U13" s="34">
        <f>IFERROR(SUMIFS(Export!$V102:$V10252,Export!$J102:$J10252,Export!$A1,Export!$X102:$X10252,Export!$U4,Export!$T102:$T10252,"Alert")/U11,0)</f>
        <v>0</v>
      </c>
      <c r="V13" s="35">
        <f>IFERROR(SUMIFS(Export!$V102:$V10252,Export!$J102:$J10252,Export!$A1,Export!$X102:$X10252,Export!$V4,Export!$T102:$T10252,"Alert")/V11,0)</f>
        <v>0</v>
      </c>
      <c r="W13" s="33">
        <f>IFERROR(SUMIFS(Export!$V102:$V10252,Export!$J102:$J10252,Export!$A1,Export!$X102:$X10252,Export!$W4,Export!$T102:$T10252,"Alert")/W11,0)</f>
        <v>0</v>
      </c>
      <c r="X13" s="34">
        <f>IFERROR(SUMIFS(Export!$V102:$V10252,Export!$J102:$J10252,Export!$A1,Export!$X102:$X10252,Export!$X4,Export!$T102:$T10252,"Alert")/X11,0)</f>
        <v>0</v>
      </c>
      <c r="Y13" s="34">
        <f>IFERROR(SUMIFS(Export!$V102:$V10252,Export!$J102:$J10252,Export!$A1,Export!$X102:$X10252,Export!$Y4,Export!$T102:$T10252,"Alert")/Y11,0)</f>
        <v>0</v>
      </c>
      <c r="Z13" s="34">
        <f>IFERROR(SUMIFS(Export!$V102:$V10252,Export!$J102:$J10252,Export!$A1,Export!$X102:$X10252,Export!$Z4,Export!$T102:$T10252,"Alert")/Z11,0)</f>
        <v>0</v>
      </c>
      <c r="AA13" s="34">
        <f>IFERROR(SUMIFS(Export!$V102:$V10252,Export!$J102:$J10252,Export!$A1,Export!$X102:$X10252,Export!$AA4,Export!$T102:$T10252,"Alert")/AA11,0)</f>
        <v>0</v>
      </c>
      <c r="AB13" s="34">
        <f>IFERROR(SUMIFS(Export!$V102:$V10252,Export!$J102:$J10252,Export!$A1,Export!$X102:$X10252,Export!$AB4,Export!$T102:$T10252,"Alert")/AB11,0)</f>
        <v>0</v>
      </c>
      <c r="AC13" s="35">
        <f>IFERROR(SUMIFS(Export!$V102:$V10252,Export!$J102:$J10252,Export!$A1,Export!$X102:$X10252,Export!$AC4,Export!$T102:$T10252,"Alert")/AC11,0)</f>
        <v>0</v>
      </c>
      <c r="AD13" s="33">
        <f>IFERROR(SUMIFS(Export!$V102:$V10252,Export!$J102:$J10252,Export!$A1,Export!$X102:$X10252,Export!$AD4,Export!$T102:$T10252,"Alert")/AD11,0)</f>
        <v>0</v>
      </c>
      <c r="AE13" s="34">
        <f>IFERROR(SUMIFS(Export!$V102:$V10252,Export!$J102:$J10252,Export!$A1,Export!$X102:$X10252,Export!$AE4,Export!$T102:$T10252,"Alert")/AE11,0)</f>
        <v>0</v>
      </c>
      <c r="AF13" s="34">
        <f>IFERROR(SUMIFS(Export!$V102:$V10252,Export!$J102:$J10252,Export!$A1,Export!$X102:$X10252,Export!$AF4,Export!$T102:$T10252,"Alert")/AF11,0)</f>
        <v>0</v>
      </c>
      <c r="AG13" s="34">
        <f>IFERROR(SUMIFS(Export!$V102:$V10252,Export!$J102:$J10252,Export!$A1,Export!$X102:$X10252,Export!$AG4,Export!$T102:$T10252,"Alert")/AG11,0)</f>
        <v>0</v>
      </c>
      <c r="AH13" s="34">
        <f>IFERROR(SUMIFS(Export!$V102:$V10252,Export!$J102:$J10252,Export!$A1,Export!$X102:$X10252,Export!$AH4,Export!$T102:$T10252,"Alert")/AH11,0)</f>
        <v>0</v>
      </c>
      <c r="AI13" s="34">
        <f>IFERROR(SUMIFS(Export!$V102:$V10252,Export!$J102:$J10252,Export!$A1,Export!$X102:$X10252,Export!$AI4,Export!$T102:$T10252,"Alert")/AI11,0)</f>
        <v>0</v>
      </c>
      <c r="AJ13" s="35">
        <f>IFERROR(SUMIFS(Export!$V102:$V10252,Export!$J102:$J10252,Export!$A1,Export!$X102:$X10252,Export!$AJ4,Export!$T102:$T10252,"Alert")/AJ11,0)</f>
        <v>0</v>
      </c>
      <c r="AK13" s="33">
        <f>IFERROR(SUMIFS(Export!$V102:$V10252,Export!$J102:$J10252,Export!$A1,Export!$X102:$X10252,Export!$AK4,Export!$T102:$T10252,"Alert")/AK11,0)</f>
        <v>0</v>
      </c>
      <c r="AL13" s="34">
        <f>IFERROR(SUMIFS(Export!$V102:$V10252,Export!$J102:$J10252,Export!$A1,Export!$X102:$X10252,Export!$AL4,Export!$T102:$T10252,"Alert")/AL11,0)</f>
        <v>0</v>
      </c>
      <c r="AM13" s="34">
        <f>IFERROR(SUMIFS(Export!$V102:$V10252,Export!$J102:$J10252,Export!$A1,Export!$X102:$X10252,Export!$AM4,Export!$T102:$T10252,"Alert")/AM11,0)</f>
        <v>0</v>
      </c>
      <c r="AN13" s="34">
        <f>IFERROR(SUMIFS(Export!$V102:$V10252,Export!$J102:$J10252,Export!$A1,Export!$X102:$X10252,Export!$AN4,Export!$T102:$T10252,"Alert")/AN11,0)</f>
        <v>0</v>
      </c>
      <c r="AO13" s="34">
        <f>IFERROR(SUMIFS(Export!$V102:$V10252,Export!$J102:$J10252,Export!$A1,Export!$X102:$X10252,Export!$AO4,Export!$T102:$T10252,"Alert")/AO11,0)</f>
        <v>0</v>
      </c>
      <c r="AP13" s="34">
        <f>IFERROR(SUMIFS(Export!$V102:$V10252,Export!$J102:$J10252,Export!$A1,Export!$X102:$X10252,Export!$AP4,Export!$T102:$T10252,"Alert")/AP11,0)</f>
        <v>0</v>
      </c>
      <c r="AQ13" s="35">
        <f>IFERROR(SUMIFS(Export!$V102:$V10252,Export!$J102:$J10252,Export!$A1,Export!$X102:$X10252,Export!$AQ4,Export!$T102:$T10252,"Alert")/AQ11,0)</f>
        <v>0</v>
      </c>
      <c r="AR13" s="33">
        <f>IFERROR(SUMIFS(Export!$V102:$V10252,Export!$J102:$J10252,Export!$A1,Export!$X102:$X10252,Export!$AR4,Export!$T102:$T10252,"Alert")/AR11,0)</f>
        <v>0</v>
      </c>
      <c r="AS13" s="34">
        <f>IFERROR(SUMIFS(Export!$V102:$V10252,Export!$J102:$J10252,Export!$A1,Export!$X102:$X10252,Export!$AS4,Export!$T102:$T10252,"Alert")/AS11,0)</f>
        <v>0</v>
      </c>
      <c r="AT13" s="34">
        <f>IFERROR(SUMIFS(Export!$V102:$V10252,Export!$J102:$J10252,Export!$A1,Export!$X102:$X10252,Export!$AT4,Export!$T102:$T10252,"Alert")/AT11,0)</f>
        <v>0</v>
      </c>
      <c r="AU13" s="34">
        <f>IFERROR(SUMIFS(Export!$V102:$V10252,Export!$J102:$J10252,Export!$A1,Export!$X102:$X10252,Export!$AU4,Export!$T102:$T10252,"Alert")/AU11,0)</f>
        <v>0</v>
      </c>
      <c r="AV13" s="34">
        <f>IFERROR(SUMIFS(Export!$V102:$V10252,Export!$J102:$J10252,Export!$A1,Export!$X102:$X10252,Export!$AV4,Export!$T102:$T10252,"Alert")/AV11,0)</f>
        <v>0</v>
      </c>
      <c r="AW13" s="34">
        <f>IFERROR(SUMIFS(Export!$V102:$V10252,Export!$J102:$J10252,Export!$A1,Export!$X102:$X10252,Export!$AW4,Export!$T102:$T10252,"Alert")/AW11,0)</f>
        <v>0</v>
      </c>
      <c r="AX13" s="35">
        <f>IFERROR(SUMIFS(Export!$V102:$V10252,Export!$J102:$J10252,Export!$A1,Export!$X102:$X10252,Export!$AX4,Export!$T102:$T10252,"Alert")/AX11,0)</f>
        <v>0</v>
      </c>
      <c r="AY13" s="33">
        <f>IFERROR(SUMIFS(Export!$V102:$V10252,Export!$J102:$J10252,Export!$A1,Export!$X102:$X10252,Export!$AY4,Export!$T102:$T10252,"Alert")/AY11,0)</f>
        <v>0</v>
      </c>
      <c r="AZ13" s="34">
        <f>IFERROR(SUMIFS(Export!$V102:$V10252,Export!$J102:$J10252,Export!$A1,Export!$X102:$X10252,Export!$AZ4,Export!$T102:$T10252,"Alert")/AZ11,0)</f>
        <v>0</v>
      </c>
      <c r="BA13" s="34">
        <f>IFERROR(SUMIFS(Export!$V102:$V10252,Export!$J102:$J10252,Export!$A1,Export!$X102:$X10252,Export!$BA4,Export!$T102:$T10252,"Alert")/BA11,0)</f>
        <v>0</v>
      </c>
      <c r="BB13" s="34">
        <f>IFERROR(SUMIFS(Export!$V102:$V10252,Export!$J102:$J10252,Export!$A1,Export!$X102:$X10252,Export!$BB4,Export!$T102:$T10252,"Alert")/BB11,0)</f>
        <v>0</v>
      </c>
      <c r="BC13" s="34">
        <f>IFERROR(SUMIFS(Export!$V102:$V10252,Export!$J102:$J10252,Export!$A1,Export!$X102:$X10252,Export!$BC4,Export!$T102:$T10252,"Alert")/BC11,0)</f>
        <v>0</v>
      </c>
      <c r="BD13" s="34">
        <f>IFERROR(SUMIFS(Export!$V102:$V10252,Export!$J102:$J10252,Export!$A1,Export!$X102:$X10252,Export!$BD4,Export!$T102:$T10252,"Alert")/BD11,0)</f>
        <v>0</v>
      </c>
      <c r="BE13" s="35">
        <f>IFERROR(SUMIFS(Export!$V102:$V10252,Export!$J102:$J10252,Export!$A1,Export!$X102:$X10252,Export!$BE4,Export!$T102:$T10252,"Alert")/BE11,0)</f>
        <v>0</v>
      </c>
      <c r="BF13" s="33">
        <f>IFERROR(SUMIFS(Export!$V102:$V10252,Export!$J102:$J10252,Export!$A1,Export!$X102:$X10252,Export!$BF4,Export!$T102:$T10252,"Alert")/BF11,0)</f>
        <v>0</v>
      </c>
      <c r="BG13" s="34">
        <f>IFERROR(SUMIFS(Export!$V102:$V10252,Export!$J102:$J10252,Export!$A1,Export!$X102:$X10252,Export!$BG4,Export!$T102:$T10252,"Alert")/BG11,0)</f>
        <v>0</v>
      </c>
      <c r="BH13" s="34">
        <f>IFERROR(SUMIFS(Export!$V102:$V10252,Export!$J102:$J10252,Export!$A1,Export!$X102:$X10252,Export!$BH4,Export!$T102:$T10252,"Alert")/BH11,0)</f>
        <v>0</v>
      </c>
      <c r="BI13" s="34">
        <f>IFERROR(SUMIFS(Export!$V102:$V10252,Export!$J102:$J10252,Export!$A1,Export!$X102:$X10252,Export!$BI4,Export!$T102:$T10252,"Alert")/BI11,0)</f>
        <v>0</v>
      </c>
      <c r="BJ13" s="34">
        <f>IFERROR(SUMIFS(Export!$V102:$V10252,Export!$J102:$J10252,Export!$A1,Export!$X102:$X10252,Export!$BJ4,Export!$T102:$T10252,"Alert")/BJ11,0)</f>
        <v>0</v>
      </c>
      <c r="BK13" s="34">
        <f>IFERROR(SUMIFS(Export!$V102:$V10252,Export!$J102:$J10252,Export!$A1,Export!$X102:$X10252,Export!$BK4,Export!$T102:$T10252,"Alert")/BK11,0)</f>
        <v>0</v>
      </c>
      <c r="BL13" s="35">
        <f>IFERROR(SUMIFS(Export!$V102:$V10252,Export!$J102:$J10252,Export!$A1,Export!$X102:$X10252,Export!$BL4,Export!$T102:$T10252,"Alert")/BL11,0)</f>
        <v>0</v>
      </c>
      <c r="BM13" s="33">
        <f>IFERROR(SUMIFS(Export!$V102:$V10252,Export!$J102:$J10252,Export!$A1,Export!$X102:$X10252,Export!$BM4,Export!$T102:$T10252,"Alert")/BM11,0)</f>
        <v>0</v>
      </c>
      <c r="BN13" s="34">
        <f>IFERROR(SUMIFS(Export!$V102:$V10252,Export!$J102:$J10252,Export!$A1,Export!$X102:$X10252,Export!$BN4,Export!$T102:$T10252,"Alert")/BN11,0)</f>
        <v>0</v>
      </c>
      <c r="BO13" s="34">
        <f>IFERROR(SUMIFS(Export!$V102:$V10252,Export!$J102:$J10252,Export!$A1,Export!$X102:$X10252,Export!$BO4,Export!$T102:$T10252,"Alert")/BO11,0)</f>
        <v>0</v>
      </c>
      <c r="BP13" s="34">
        <f>IFERROR(SUMIFS(Export!$V102:$V10252,Export!$J102:$J10252,Export!$A1,Export!$X102:$X10252,Export!$BP4,Export!$T102:$T10252,"Alert")/BP11,0)</f>
        <v>0</v>
      </c>
      <c r="BQ13" s="34">
        <f>IFERROR(SUMIFS(Export!$V102:$V10252,Export!$J102:$J10252,Export!$A1,Export!$X102:$X10252,Export!$BQ4,Export!$T102:$T10252,"Alert")/BQ11,0)</f>
        <v>0</v>
      </c>
      <c r="BR13" s="34">
        <f>IFERROR(SUMIFS(Export!$V102:$V10252,Export!$J102:$J10252,Export!$A1,Export!$X102:$X10252,Export!$BR4,Export!$T102:$T10252,"Alert")/BR11,0)</f>
        <v>0</v>
      </c>
      <c r="BS13" s="35">
        <f>IFERROR(SUMIFS(Export!$V102:$V10252,Export!$J102:$J10252,Export!$A1,Export!$X102:$X10252,Export!$BS4,Export!$T102:$T10252,"Alert")/BS11,0)</f>
        <v>0</v>
      </c>
      <c r="BT13" s="33">
        <f>IFERROR(SUMIFS(Export!$V102:$V10252,Export!$J102:$J10252,Export!$A1,Export!$X102:$X10252,Export!$BT4,Export!$T102:$T10252,"Alert")/BT11,0)</f>
        <v>0</v>
      </c>
      <c r="BU13" s="34">
        <f>IFERROR(SUMIFS(Export!$V102:$V10252,Export!$J102:$J10252,Export!$A1,Export!$X102:$X10252,Export!$BU4,Export!$T102:$T10252,"Alert")/BU11,0)</f>
        <v>0</v>
      </c>
      <c r="BV13" s="34">
        <f>IFERROR(SUMIFS(Export!$V102:$V10252,Export!$J102:$J10252,Export!$A1,Export!$X102:$X10252,Export!$BV4,Export!$T102:$T10252,"Alert")/BV11,0)</f>
        <v>0</v>
      </c>
      <c r="BW13" s="34">
        <f>IFERROR(SUMIFS(Export!$V102:$V10252,Export!$J102:$J10252,Export!$A1,Export!$X102:$X10252,Export!$BW4,Export!$T102:$T10252,"Alert")/BW11,0)</f>
        <v>0</v>
      </c>
      <c r="BX13" s="34">
        <f>IFERROR(SUMIFS(Export!$V102:$V10252,Export!$J102:$J10252,Export!$A1,Export!$X102:$X10252,Export!$BX4,Export!$T102:$T10252,"Alert")/BX11,0)</f>
        <v>0</v>
      </c>
      <c r="BY13" s="34">
        <f>IFERROR(SUMIFS(Export!$V102:$V10252,Export!$J102:$J10252,Export!$A1,Export!$X102:$X10252,Export!$BY4,Export!$T102:$T10252,"Alert")/BY11,0)</f>
        <v>0</v>
      </c>
      <c r="BZ13" s="35">
        <f>IFERROR(SUMIFS(Export!$V102:$V10252,Export!$J102:$J10252,Export!$A1,Export!$X102:$X10252,Export!$BZ4,Export!$T102:$T10252,"Alert")/BZ11,0)</f>
        <v>0</v>
      </c>
      <c r="CA13" s="33">
        <f>IFERROR(SUMIFS(Export!$V102:$V10252,Export!$J102:$J10252,Export!$A1,Export!$X102:$X10252,Export!$CA4,Export!$T102:$T10252,"Alert")/CA11,0)</f>
        <v>0</v>
      </c>
      <c r="CB13" s="34">
        <f>IFERROR(SUMIFS(Export!$V102:$V10252,Export!$J102:$J10252,Export!$A1,Export!$X102:$X10252,Export!$CB4,Export!$T102:$T10252,"Alert")/CB11,0)</f>
        <v>0</v>
      </c>
      <c r="CC13" s="34">
        <f>IFERROR(SUMIFS(Export!$V102:$V10252,Export!$J102:$J10252,Export!$A1,Export!$X102:$X10252,Export!$CC4,Export!$T102:$T10252,"Alert")/CC11,0)</f>
        <v>0</v>
      </c>
      <c r="CD13" s="34">
        <f>IFERROR(SUMIFS(Export!$V102:$V10252,Export!$J102:$J10252,Export!$A1,Export!$X102:$X10252,Export!$CD4,Export!$T102:$T10252,"Alert")/CD11,0)</f>
        <v>0</v>
      </c>
      <c r="CE13" s="34">
        <f>IFERROR(SUMIFS(Export!$V102:$V10252,Export!$J102:$J10252,Export!$A1,Export!$X102:$X10252,Export!$CE4,Export!$T102:$T10252,"Alert")/CE11,0)</f>
        <v>0</v>
      </c>
      <c r="CF13" s="34">
        <f>IFERROR(SUMIFS(Export!$V102:$V10252,Export!$J102:$J10252,Export!$A1,Export!$X102:$X10252,Export!$CF4,Export!$T102:$T10252,"Alert")/CF11,0)</f>
        <v>0</v>
      </c>
      <c r="CG13" s="35">
        <f>IFERROR(SUMIFS(Export!$V102:$V10252,Export!$J102:$J10252,Export!$A1,Export!$X102:$X10252,Export!$CG4,Export!$T102:$T10252,"Alert")/CG11,0)</f>
        <v>0</v>
      </c>
      <c r="CH13" s="33">
        <f>IFERROR(SUMIFS(Export!$V102:$V10252,Export!$J102:$J10252,Export!$A1,Export!$X102:$X10252,Export!$CH4,Export!$T102:$T10252,"Alert")/CH11,0)</f>
        <v>0</v>
      </c>
      <c r="CI13" s="34">
        <f>IFERROR(SUMIFS(Export!$V102:$V10252,Export!$J102:$J10252,Export!$A1,Export!$X102:$X10252,Export!$CI4,Export!$T102:$T10252,"Alert")/CI11,0)</f>
        <v>0</v>
      </c>
      <c r="CJ13" s="34">
        <f>IFERROR(SUMIFS(Export!$V102:$V10252,Export!$J102:$J10252,Export!$A1,Export!$X102:$X10252,Export!$CJ4,Export!$T102:$T10252,"Alert")/CJ11,0)</f>
        <v>0</v>
      </c>
      <c r="CK13" s="34">
        <f>IFERROR(SUMIFS(Export!$V102:$V10252,Export!$J102:$J10252,Export!$A1,Export!$X102:$X10252,Export!$CK4,Export!$T102:$T10252,"Alert")/CK11,0)</f>
        <v>0</v>
      </c>
      <c r="CL13" s="34">
        <f>IFERROR(SUMIFS(Export!$V102:$V10252,Export!$J102:$J10252,Export!$A1,Export!$X102:$X10252,Export!$CL4,Export!$T102:$T10252,"Alert")/CL11,0)</f>
        <v>0</v>
      </c>
      <c r="CM13" s="34">
        <f>IFERROR(SUMIFS(Export!$V102:$V10252,Export!$J102:$J10252,Export!$A1,Export!$X102:$X10252,Export!$CM4,Export!$T102:$T10252,"Alert")/CM11,0)</f>
        <v>0</v>
      </c>
      <c r="CN13" s="35">
        <f>IFERROR(SUMIFS(Export!$V102:$V10252,Export!$J102:$J10252,Export!$A1,Export!$X102:$X10252,Export!$CN4,Export!$T102:$T10252,"Alert")/CN11,0)</f>
        <v>0</v>
      </c>
      <c r="CO13" s="33">
        <f>IFERROR(SUMIFS(Export!$V102:$V10252,Export!$J102:$J10252,Export!$A1,Export!$X102:$X10252,Export!$CO4,Export!$T102:$T10252,"Alert")/CO11,0)</f>
        <v>0</v>
      </c>
      <c r="CP13" s="34">
        <f>IFERROR(SUMIFS(Export!$V102:$V10252,Export!$J102:$J10252,Export!$A1,Export!$X102:$X10252,Export!$CP4,Export!$T102:$T10252,"Alert")/CP11,0)</f>
        <v>0</v>
      </c>
      <c r="CQ13" s="34">
        <f>IFERROR(SUMIFS(Export!$V102:$V10252,Export!$J102:$J10252,Export!$A1,Export!$X102:$X10252,Export!$CQ4,Export!$T102:$T10252,"Alert")/CQ11,0)</f>
        <v>0</v>
      </c>
      <c r="CR13" s="34">
        <f>IFERROR(SUMIFS(Export!$V102:$V10252,Export!$J102:$J10252,Export!$A1,Export!$X102:$X10252,Export!$CR4,Export!$T102:$T10252,"Alert")/CR11,0)</f>
        <v>0</v>
      </c>
      <c r="CS13" s="34">
        <f>IFERROR(SUMIFS(Export!$V102:$V10252,Export!$J102:$J10252,Export!$A1,Export!$X102:$X10252,Export!$CS4,Export!$T102:$T10252,"Alert")/CS11,0)</f>
        <v>0</v>
      </c>
      <c r="CT13" s="34">
        <f>IFERROR(SUMIFS(Export!$V102:$V10252,Export!$J102:$J10252,Export!$A1,Export!$X102:$X10252,Export!$CT4,Export!$T102:$T10252,"Alert")/CT11,0)</f>
        <v>0</v>
      </c>
      <c r="CU13" s="35">
        <f>IFERROR(SUMIFS(Export!$V102:$V10252,Export!$J102:$J10252,Export!$A1,Export!$X102:$X10252,Export!$CU4,Export!$T102:$T10252,"Alert")/CU11,0)</f>
        <v>0</v>
      </c>
      <c r="CV13" s="33">
        <f>IFERROR(SUMIFS(Export!$V102:$V10252,Export!$J102:$J10252,Export!$A1,Export!$X102:$X10252,Export!$CV4,Export!$T102:$T10252,"Alert")/CV11,0)</f>
        <v>0</v>
      </c>
      <c r="CW13" s="34">
        <f>IFERROR(SUMIFS(Export!$V102:$V10252,Export!$J102:$J10252,Export!$A1,Export!$X102:$X10252,Export!$CW4,Export!$T102:$T10252,"Alert")/CW11,0)</f>
        <v>0</v>
      </c>
      <c r="CX13" s="34">
        <f>IFERROR(SUMIFS(Export!$V102:$V10252,Export!$J102:$J10252,Export!$A1,Export!$X102:$X10252,Export!$CX4,Export!$T102:$T10252,"Alert")/CX11,0)</f>
        <v>0</v>
      </c>
      <c r="CY13" s="34">
        <f>IFERROR(SUMIFS(Export!$V102:$V10252,Export!$J102:$J10252,Export!$A1,Export!$X102:$X10252,Export!$CY4,Export!$T102:$T10252,"Alert")/CY11,0)</f>
        <v>0</v>
      </c>
      <c r="CZ13" s="34">
        <f>IFERROR(SUMIFS(Export!$V102:$V10252,Export!$J102:$J10252,Export!$A1,Export!$X102:$X10252,Export!$CZ4,Export!$T102:$T10252,"Alert")/CZ11,0)</f>
        <v>0</v>
      </c>
      <c r="DA13" s="34">
        <f>IFERROR(SUMIFS(Export!$V102:$V10252,Export!$J102:$J10252,Export!$A1,Export!$X102:$X10252,Export!$DA4,Export!$T102:$T10252,"Alert")/DA11,0)</f>
        <v>0</v>
      </c>
      <c r="DB13" s="35">
        <f>IFERROR(SUMIFS(Export!$V102:$V10252,Export!$J102:$J10252,Export!$A1,Export!$X102:$X10252,Export!$DB4,Export!$T102:$T10252,"Alert")/DB11,0)</f>
        <v>0</v>
      </c>
      <c r="DC13" s="33">
        <f>IFERROR(SUMIFS(Export!$V102:$V10252,Export!$J102:$J10252,Export!$A1,Export!$X102:$X10252,Export!$DC4,Export!$T102:$T10252,"Alert")/DC11,0)</f>
        <v>0</v>
      </c>
      <c r="DD13" s="34">
        <f>IFERROR(SUMIFS(Export!$V102:$V10252,Export!$J102:$J10252,Export!$A1,Export!$X102:$X10252,Export!$DD4,Export!$T102:$T10252,"Alert")/DD11,0)</f>
        <v>0</v>
      </c>
      <c r="DE13" s="34">
        <f>IFERROR(SUMIFS(Export!$V102:$V10252,Export!$J102:$J10252,Export!$A1,Export!$X102:$X10252,Export!$DE4,Export!$T102:$T10252,"Alert")/DE11,0)</f>
        <v>0</v>
      </c>
      <c r="DF13" s="34">
        <f>IFERROR(SUMIFS(Export!$V102:$V10252,Export!$J102:$J10252,Export!$A1,Export!$X102:$X10252,Export!$DF4,Export!$T102:$T10252,"Alert")/DF11,0)</f>
        <v>0</v>
      </c>
      <c r="DG13" s="34">
        <f>IFERROR(SUMIFS(Export!$V102:$V10252,Export!$J102:$J10252,Export!$A1,Export!$X102:$X10252,Export!$DG4,Export!$T102:$T10252,"Alert")/DG11,0)</f>
        <v>0</v>
      </c>
      <c r="DH13" s="34">
        <f>IFERROR(SUMIFS(Export!$V102:$V10252,Export!$J102:$J10252,Export!$A1,Export!$X102:$X10252,Export!$DH4,Export!$T102:$T10252,"Alert")/DH11,0)</f>
        <v>0</v>
      </c>
      <c r="DI13" s="35">
        <f>IFERROR(SUMIFS(Export!$V102:$V10252,Export!$J102:$J10252,Export!$A1,Export!$X102:$X10252,Export!$DI4,Export!$T102:$T10252,"Alert")/DI11,0)</f>
        <v>0</v>
      </c>
      <c r="DJ13" s="33">
        <f>IFERROR(SUMIFS(Export!$V102:$V10252,Export!$J102:$J10252,Export!$A1,Export!$X102:$X10252,Export!$DJ4,Export!$T102:$T10252,"Alert")/DJ11,0)</f>
        <v>0</v>
      </c>
      <c r="DK13" s="34">
        <f>IFERROR(SUMIFS(Export!$V102:$V10252,Export!$J102:$J10252,Export!$A1,Export!$X102:$X10252,Export!$DK4,Export!$T102:$T10252,"Alert")/DK11,0)</f>
        <v>0</v>
      </c>
      <c r="DL13" s="34">
        <f>IFERROR(SUMIFS(Export!$V102:$V10252,Export!$J102:$J10252,Export!$A1,Export!$X102:$X10252,Export!$DL4,Export!$T102:$T10252,"Alert")/DL11,0)</f>
        <v>0</v>
      </c>
      <c r="DM13" s="34">
        <f>IFERROR(SUMIFS(Export!$V102:$V10252,Export!$J102:$J10252,Export!$A1,Export!$X102:$X10252,Export!$DM4,Export!$T102:$T10252,"Alert")/DM11,0)</f>
        <v>0</v>
      </c>
      <c r="DN13" s="34">
        <f>IFERROR(SUMIFS(Export!$V102:$V10252,Export!$J102:$J10252,Export!$A1,Export!$X102:$X10252,Export!$DN4,Export!$T102:$T10252,"Alert")/DN11,0)</f>
        <v>0</v>
      </c>
      <c r="DO13" s="34">
        <f>IFERROR(SUMIFS(Export!$V102:$V10252,Export!$J102:$J10252,Export!$A1,Export!$X102:$X10252,Export!$DO4,Export!$T102:$T10252,"Alert")/DO11,0)</f>
        <v>0</v>
      </c>
      <c r="DP13" s="35">
        <f>IFERROR(SUMIFS(Export!$V102:$V10252,Export!$J102:$J10252,Export!$A1,Export!$X102:$X10252,Export!$DP4,Export!$T102:$T10252,"Alert")/DP11,0)</f>
        <v>0</v>
      </c>
      <c r="DQ13" s="33">
        <f>IFERROR(SUMIFS(Export!$V102:$V10252,Export!$J102:$J10252,Export!$A1,Export!$X102:$X10252,Export!$DQ4,Export!$T102:$T10252,"Alert")/DQ11,0)</f>
        <v>0</v>
      </c>
      <c r="DR13" s="34">
        <f>IFERROR(SUMIFS(Export!$V102:$V10252,Export!$J102:$J10252,Export!$A1,Export!$X102:$X10252,Export!$DR4,Export!$T102:$T10252,"Alert")/DR11,0)</f>
        <v>0</v>
      </c>
      <c r="DS13" s="34">
        <f>IFERROR(SUMIFS(Export!$V102:$V10252,Export!$J102:$J10252,Export!$A1,Export!$X102:$X10252,Export!$DS4,Export!$T102:$T10252,"Alert")/DS11,0)</f>
        <v>0</v>
      </c>
      <c r="DT13" s="34">
        <f>IFERROR(SUMIFS(Export!$V102:$V10252,Export!$J102:$J10252,Export!$A1,Export!$X102:$X10252,Export!$DT4,Export!$T102:$T10252,"Alert")/DT11,0)</f>
        <v>0</v>
      </c>
      <c r="DU13" s="34">
        <f>IFERROR(SUMIFS(Export!$V102:$V10252,Export!$J102:$J10252,Export!$A1,Export!$X102:$X10252,Export!$DU4,Export!$T102:$T10252,"Alert")/DU11,0)</f>
        <v>0</v>
      </c>
      <c r="DV13" s="34">
        <f>IFERROR(SUMIFS(Export!$V102:$V10252,Export!$J102:$J10252,Export!$A1,Export!$X102:$X10252,Export!$DV4,Export!$T102:$T10252,"Alert")/DV11,0)</f>
        <v>0</v>
      </c>
      <c r="DW13" s="35">
        <f>IFERROR(SUMIFS(Export!$V102:$V10252,Export!$J102:$J10252,Export!$A1,Export!$X102:$X10252,Export!$DW4,Export!$T102:$T10252,"Alert")/DW11,0)</f>
        <v>0</v>
      </c>
      <c r="DX13" s="33">
        <f>IFERROR(SUMIFS(Export!$V102:$V10252,Export!$J102:$J10252,Export!$A1,Export!$X102:$X10252,Export!$DQ4,Export!$T102:$T10252,"Alert")/DX11,0)</f>
        <v>0</v>
      </c>
      <c r="DY13" s="34">
        <f>IFERROR(SUMIFS(Export!$V102:$V10252,Export!$J102:$J10252,Export!$A1,Export!$X102:$X10252,Export!$DR4,Export!$T102:$T10252,"Alert")/DY11,0)</f>
        <v>0</v>
      </c>
      <c r="DZ13" s="34">
        <f>IFERROR(SUMIFS(Export!$V102:$V10252,Export!$J102:$J10252,Export!$A1,Export!$X102:$X10252,Export!$DS4,Export!$T102:$T10252,"Alert")/DZ11,0)</f>
        <v>0</v>
      </c>
      <c r="EA13" s="34">
        <f>IFERROR(SUMIFS(Export!$V102:$V10252,Export!$J102:$J10252,Export!$A1,Export!$X102:$X10252,Export!$DT4,Export!$T102:$T10252,"Alert")/EA11,0)</f>
        <v>0</v>
      </c>
      <c r="EB13" s="34">
        <f>IFERROR(SUMIFS(Export!$V102:$V10252,Export!$J102:$J10252,Export!$A1,Export!$X102:$X10252,Export!$DU4,Export!$T102:$T10252,"Alert")/EB11,0)</f>
        <v>0</v>
      </c>
      <c r="EC13" s="34">
        <f>IFERROR(SUMIFS(Export!$V102:$V10252,Export!$J102:$J10252,Export!$A1,Export!$X102:$X10252,Export!$DV4,Export!$T102:$T10252,"Alert")/EC11,0)</f>
        <v>0</v>
      </c>
      <c r="ED13" s="35">
        <f>IFERROR(SUMIFS(Export!$V102:$V10252,Export!$J102:$J10252,Export!$A1,Export!$X102:$X10252,Export!$DW4,Export!$T102:$T10252,"Alert")/ED11,0)</f>
        <v>0</v>
      </c>
      <c r="EE13" s="33">
        <f>IFERROR(SUMIFS(Export!$V102:$V10252,Export!$J102:$J10252,Export!$A1,Export!$X102:$X10252,Export!$DQ4,Export!$T102:$T10252,"Alert")/EE11,0)</f>
        <v>0</v>
      </c>
      <c r="EF13" s="34">
        <f>IFERROR(SUMIFS(Export!$V102:$V10252,Export!$J102:$J10252,Export!$A1,Export!$X102:$X10252,Export!$DR4,Export!$T102:$T10252,"Alert")/EF11,0)</f>
        <v>0</v>
      </c>
      <c r="EG13" s="34">
        <f>IFERROR(SUMIFS(Export!$V102:$V10252,Export!$J102:$J10252,Export!$A1,Export!$X102:$X10252,Export!$DS4,Export!$T102:$T10252,"Alert")/EG11,0)</f>
        <v>0</v>
      </c>
      <c r="EH13" s="34">
        <f>IFERROR(SUMIFS(Export!$V102:$V10252,Export!$J102:$J10252,Export!$A1,Export!$X102:$X10252,Export!$DT4,Export!$T102:$T10252,"Alert")/EH11,0)</f>
        <v>0</v>
      </c>
      <c r="EI13" s="34">
        <f>IFERROR(SUMIFS(Export!$V102:$V10252,Export!$J102:$J10252,Export!$A1,Export!$X102:$X10252,Export!$DU4,Export!$T102:$T10252,"Alert")/EI11,0)</f>
        <v>0</v>
      </c>
      <c r="EJ13" s="34">
        <f>IFERROR(SUMIFS(Export!$V102:$V10252,Export!$J102:$J10252,Export!$A1,Export!$X102:$X10252,Export!$DV4,Export!$T102:$T10252,"Alert")/EJ11,0)</f>
        <v>0</v>
      </c>
      <c r="EK13" s="35">
        <f>IFERROR(SUMIFS(Export!$V102:$V10252,Export!$J102:$J10252,Export!$A1,Export!$X102:$X10252,Export!$DW4,Export!$T102:$T10252,"Alert")/EK11,0)</f>
        <v>0</v>
      </c>
      <c r="EL13" s="33">
        <f>IFERROR(SUMIFS(Export!$V102:$V10252,Export!$J102:$J10252,Export!$A1,Export!$X102:$X10252,Export!$DQ4,Export!$T102:$T10252,"Alert")/EL11,0)</f>
        <v>0</v>
      </c>
      <c r="EM13" s="34">
        <f>IFERROR(SUMIFS(Export!$V102:$V10252,Export!$J102:$J10252,Export!$A1,Export!$X102:$X10252,Export!$DR4,Export!$T102:$T10252,"Alert")/EM11,0)</f>
        <v>0</v>
      </c>
      <c r="EN13" s="34">
        <f>IFERROR(SUMIFS(Export!$V102:$V10252,Export!$J102:$J10252,Export!$A1,Export!$X102:$X10252,Export!$DS4,Export!$T102:$T10252,"Alert")/EN11,0)</f>
        <v>0</v>
      </c>
      <c r="EO13" s="34">
        <f>IFERROR(SUMIFS(Export!$V102:$V10252,Export!$J102:$J10252,Export!$A1,Export!$X102:$X10252,Export!$DT4,Export!$T102:$T10252,"Alert")/EO11,0)</f>
        <v>0</v>
      </c>
      <c r="EP13" s="34">
        <f>IFERROR(SUMIFS(Export!$V102:$V10252,Export!$J102:$J10252,Export!$A1,Export!$X102:$X10252,Export!$DU4,Export!$T102:$T10252,"Alert")/EP11,0)</f>
        <v>0</v>
      </c>
      <c r="EQ13" s="34">
        <f>IFERROR(SUMIFS(Export!$V102:$V10252,Export!$J102:$J10252,Export!$A1,Export!$X102:$X10252,Export!$DV4,Export!$T102:$T10252,"Alert")/EQ11,0)</f>
        <v>0</v>
      </c>
      <c r="ER13" s="35">
        <f>IFERROR(SUMIFS(Export!$V102:$V10252,Export!$J102:$J10252,Export!$A1,Export!$X102:$X10252,Export!$DW4,Export!$T102:$T10252,"Alert")/ER11,0)</f>
        <v>0</v>
      </c>
      <c r="ES13" s="33">
        <f>IFERROR(SUMIFS(Export!$V102:$V10252,Export!$J102:$J10252,Export!$A1,Export!$X102:$X10252,Export!$DQ4,Export!$T102:$T10252,"Alert")/ES11,0)</f>
        <v>0</v>
      </c>
      <c r="ET13" s="34">
        <f>IFERROR(SUMIFS(Export!$V102:$V10252,Export!$J102:$J10252,Export!$A1,Export!$X102:$X10252,Export!$DR4,Export!$T102:$T10252,"Alert")/ET11,0)</f>
        <v>0</v>
      </c>
      <c r="EU13" s="34">
        <f>IFERROR(SUMIFS(Export!$V102:$V10252,Export!$J102:$J10252,Export!$A1,Export!$X102:$X10252,Export!$DS4,Export!$T102:$T10252,"Alert")/EU11,0)</f>
        <v>0</v>
      </c>
      <c r="EV13" s="34">
        <f>IFERROR(SUMIFS(Export!$V102:$V10252,Export!$J102:$J10252,Export!$A1,Export!$X102:$X10252,Export!$DT4,Export!$T102:$T10252,"Alert")/EV11,0)</f>
        <v>0</v>
      </c>
      <c r="EW13" s="34">
        <f>IFERROR(SUMIFS(Export!$V102:$V10252,Export!$J102:$J10252,Export!$A1,Export!$X102:$X10252,Export!$DU4,Export!$T102:$T10252,"Alert")/EW11,0)</f>
        <v>0</v>
      </c>
      <c r="EX13" s="34">
        <f>IFERROR(SUMIFS(Export!$V102:$V10252,Export!$J102:$J10252,Export!$A1,Export!$X102:$X10252,Export!$DV4,Export!$T102:$T10252,"Alert")/EX11,0)</f>
        <v>0</v>
      </c>
      <c r="EY13" s="35">
        <f>IFERROR(SUMIFS(Export!$V102:$V10252,Export!$J102:$J10252,Export!$A1,Export!$X102:$X10252,Export!$DW4,Export!$T102:$T10252,"Alert")/EY11,0)</f>
        <v>0</v>
      </c>
      <c r="EZ13" s="33">
        <f>IFERROR(SUMIFS(Export!$V102:$V10252,Export!$J102:$J10252,Export!$A1,Export!$X102:$X10252,Export!$DQ4,Export!$T102:$T10252,"Alert")/EZ11,0)</f>
        <v>0</v>
      </c>
      <c r="FA13" s="34">
        <f>IFERROR(SUMIFS(Export!$V102:$V10252,Export!$J102:$J10252,Export!$A1,Export!$X102:$X10252,Export!$DR4,Export!$T102:$T10252,"Alert")/FA11,0)</f>
        <v>0</v>
      </c>
      <c r="FB13" s="34">
        <f>IFERROR(SUMIFS(Export!$V102:$V10252,Export!$J102:$J10252,Export!$A1,Export!$X102:$X10252,Export!$DS4,Export!$T102:$T10252,"Alert")/FB11,0)</f>
        <v>0</v>
      </c>
      <c r="FC13" s="34">
        <f>IFERROR(SUMIFS(Export!$V102:$V10252,Export!$J102:$J10252,Export!$A1,Export!$X102:$X10252,Export!$DT4,Export!$T102:$T10252,"Alert")/FC11,0)</f>
        <v>0</v>
      </c>
      <c r="FD13" s="34">
        <f>IFERROR(SUMIFS(Export!$V102:$V10252,Export!$J102:$J10252,Export!$A1,Export!$X102:$X10252,Export!$DU4,Export!$T102:$T10252,"Alert")/FD11,0)</f>
        <v>0</v>
      </c>
      <c r="FE13" s="34">
        <f>IFERROR(SUMIFS(Export!$V102:$V10252,Export!$J102:$J10252,Export!$A1,Export!$X102:$X10252,Export!$DV4,Export!$T102:$T10252,"Alert")/FE11,0)</f>
        <v>0</v>
      </c>
      <c r="FF13" s="35">
        <f>IFERROR(SUMIFS(Export!$V102:$V10252,Export!$J102:$J10252,Export!$A1,Export!$X102:$X10252,Export!$DW4,Export!$T102:$T10252,"Alert")/FF11,0)</f>
        <v>0</v>
      </c>
      <c r="FG13" s="33">
        <f>IFERROR(SUMIFS(Export!$V102:$V10252,Export!$J102:$J10252,Export!$A1,Export!$X102:$X10252,Export!$DQ4,Export!$T102:$T10252,"Alert")/FG11,0)</f>
        <v>0</v>
      </c>
      <c r="FH13" s="34">
        <f>IFERROR(SUMIFS(Export!$V102:$V10252,Export!$J102:$J10252,Export!$A1,Export!$X102:$X10252,Export!$DR4,Export!$T102:$T10252,"Alert")/FH11,0)</f>
        <v>0</v>
      </c>
      <c r="FI13" s="34">
        <f>IFERROR(SUMIFS(Export!$V102:$V10252,Export!$J102:$J10252,Export!$A1,Export!$X102:$X10252,Export!$DS4,Export!$T102:$T10252,"Alert")/FI11,0)</f>
        <v>0</v>
      </c>
      <c r="FJ13" s="34">
        <f>IFERROR(SUMIFS(Export!$V102:$V10252,Export!$J102:$J10252,Export!$A1,Export!$X102:$X10252,Export!$DT4,Export!$T102:$T10252,"Alert")/FJ11,0)</f>
        <v>0</v>
      </c>
      <c r="FK13" s="34">
        <f>IFERROR(SUMIFS(Export!$V102:$V10252,Export!$J102:$J10252,Export!$A1,Export!$X102:$X10252,Export!$DU4,Export!$T102:$T10252,"Alert")/FK11,0)</f>
        <v>0</v>
      </c>
      <c r="FL13" s="34">
        <f>IFERROR(SUMIFS(Export!$V102:$V10252,Export!$J102:$J10252,Export!$A1,Export!$X102:$X10252,Export!$DV4,Export!$T102:$T10252,"Alert")/FL11,0)</f>
        <v>0</v>
      </c>
      <c r="FM13" s="35">
        <f>IFERROR(SUMIFS(Export!$V102:$V10252,Export!$J102:$J10252,Export!$A1,Export!$X102:$X10252,Export!$DW4,Export!$T102:$T10252,"Alert")/FM11,0)</f>
        <v>0</v>
      </c>
      <c r="FN13" s="33">
        <f>IFERROR(SUMIFS(Export!$V102:$V10252,Export!$J102:$J10252,Export!$A1,Export!$X102:$X10252,Export!$DQ4,Export!$T102:$T10252,"Alert")/FN11,0)</f>
        <v>0</v>
      </c>
      <c r="FO13" s="34">
        <f>IFERROR(SUMIFS(Export!$V102:$V10252,Export!$J102:$J10252,Export!$A1,Export!$X102:$X10252,Export!$DR4,Export!$T102:$T10252,"Alert")/FO11,0)</f>
        <v>0</v>
      </c>
      <c r="FP13" s="34">
        <f>IFERROR(SUMIFS(Export!$V102:$V10252,Export!$J102:$J10252,Export!$A1,Export!$X102:$X10252,Export!$DS4,Export!$T102:$T10252,"Alert")/FP11,0)</f>
        <v>0</v>
      </c>
      <c r="FQ13" s="34">
        <f>IFERROR(SUMIFS(Export!$V102:$V10252,Export!$J102:$J10252,Export!$A1,Export!$X102:$X10252,Export!$DT4,Export!$T102:$T10252,"Alert")/FQ11,0)</f>
        <v>0</v>
      </c>
      <c r="FR13" s="34">
        <f>IFERROR(SUMIFS(Export!$V102:$V10252,Export!$J102:$J10252,Export!$A1,Export!$X102:$X10252,Export!$DU4,Export!$T102:$T10252,"Alert")/FR11,0)</f>
        <v>0</v>
      </c>
      <c r="FS13" s="34">
        <f>IFERROR(SUMIFS(Export!$V102:$V10252,Export!$J102:$J10252,Export!$A1,Export!$X102:$X10252,Export!$DV4,Export!$T102:$T10252,"Alert")/FS11,0)</f>
        <v>0</v>
      </c>
      <c r="FT13" s="35">
        <f>IFERROR(SUMIFS(Export!$V102:$V10252,Export!$J102:$J10252,Export!$A1,Export!$X102:$X10252,Export!$DW4,Export!$T102:$T10252,"Alert")/FT11,0)</f>
        <v>0</v>
      </c>
      <c r="FU13" s="33">
        <f>IFERROR(SUMIFS(Export!$V102:$V10252,Export!$J102:$J10252,Export!$A1,Export!$X102:$X10252,Export!$DQ4,Export!$T102:$T10252,"Alert")/FU11,0)</f>
        <v>0</v>
      </c>
      <c r="FV13" s="34">
        <f>IFERROR(SUMIFS(Export!$V102:$V10252,Export!$J102:$J10252,Export!$A1,Export!$X102:$X10252,Export!$DR4,Export!$T102:$T10252,"Alert")/FV11,0)</f>
        <v>0</v>
      </c>
      <c r="FW13" s="34">
        <f>IFERROR(SUMIFS(Export!$V102:$V10252,Export!$J102:$J10252,Export!$A1,Export!$X102:$X10252,Export!$DS4,Export!$T102:$T10252,"Alert")/FW11,0)</f>
        <v>0</v>
      </c>
      <c r="FX13" s="34">
        <f>IFERROR(SUMIFS(Export!$V102:$V10252,Export!$J102:$J10252,Export!$A1,Export!$X102:$X10252,Export!$DT4,Export!$T102:$T10252,"Alert")/FX11,0)</f>
        <v>0</v>
      </c>
      <c r="FY13" s="34">
        <f>IFERROR(SUMIFS(Export!$V102:$V10252,Export!$J102:$J10252,Export!$A1,Export!$X102:$X10252,Export!$DU4,Export!$T102:$T10252,"Alert")/FY11,0)</f>
        <v>0</v>
      </c>
      <c r="FZ13" s="34">
        <f>IFERROR(SUMIFS(Export!$V102:$V10252,Export!$J102:$J10252,Export!$A1,Export!$X102:$X10252,Export!$DV4,Export!$T102:$T10252,"Alert")/FZ11,0)</f>
        <v>0</v>
      </c>
      <c r="GA13" s="35">
        <f>IFERROR(SUMIFS(Export!$V102:$V10252,Export!$J102:$J10252,Export!$A1,Export!$X102:$X10252,Export!$DW4,Export!$T102:$T10252,"Alert")/GA11,0)</f>
        <v>0</v>
      </c>
      <c r="GB13" s="33">
        <f>IFERROR(SUMIFS(Export!$V102:$V10252,Export!$J102:$J10252,Export!$A1,Export!$X102:$X10252,Export!$DQ4,Export!$T102:$T10252,"Alert")/GB11,0)</f>
        <v>0</v>
      </c>
      <c r="GC13" s="34">
        <f>IFERROR(SUMIFS(Export!$V102:$V10252,Export!$J102:$J10252,Export!$A1,Export!$X102:$X10252,Export!$DR4,Export!$T102:$T10252,"Alert")/GC11,0)</f>
        <v>0</v>
      </c>
      <c r="GD13" s="34">
        <f>IFERROR(SUMIFS(Export!$V102:$V10252,Export!$J102:$J10252,Export!$A1,Export!$X102:$X10252,Export!$DS4,Export!$T102:$T10252,"Alert")/GD11,0)</f>
        <v>0</v>
      </c>
      <c r="GE13" s="34">
        <f>IFERROR(SUMIFS(Export!$V102:$V10252,Export!$J102:$J10252,Export!$A1,Export!$X102:$X10252,Export!$DT4,Export!$T102:$T10252,"Alert")/GE11,0)</f>
        <v>0</v>
      </c>
      <c r="GF13" s="34">
        <f>IFERROR(SUMIFS(Export!$V102:$V10252,Export!$J102:$J10252,Export!$A1,Export!$X102:$X10252,Export!$DU4,Export!$T102:$T10252,"Alert")/GF11,0)</f>
        <v>0</v>
      </c>
      <c r="GG13" s="34">
        <f>IFERROR(SUMIFS(Export!$V102:$V10252,Export!$J102:$J10252,Export!$A1,Export!$X102:$X10252,Export!$DV4,Export!$T102:$T10252,"Alert")/GG11,0)</f>
        <v>0</v>
      </c>
      <c r="GH13" s="35">
        <f>IFERROR(SUMIFS(Export!$V102:$V10252,Export!$J102:$J10252,Export!$A1,Export!$X102:$X10252,Export!$DW4,Export!$T102:$T10252,"Alert")/GH11,0)</f>
        <v>0</v>
      </c>
      <c r="GI13" s="33">
        <f>IFERROR(SUMIFS(Export!$V102:$V10252,Export!$J102:$J10252,Export!$A1,Export!$X102:$X10252,Export!$DQ4,Export!$T102:$T10252,"Alert")/GI11,0)</f>
        <v>0</v>
      </c>
      <c r="GJ13" s="34">
        <f>IFERROR(SUMIFS(Export!$V102:$V10252,Export!$J102:$J10252,Export!$A1,Export!$X102:$X10252,Export!$DR4,Export!$T102:$T10252,"Alert")/GJ11,0)</f>
        <v>0</v>
      </c>
      <c r="GK13" s="34">
        <f>IFERROR(SUMIFS(Export!$V102:$V10252,Export!$J102:$J10252,Export!$A1,Export!$X102:$X10252,Export!$DS4,Export!$T102:$T10252,"Alert")/GK11,0)</f>
        <v>0</v>
      </c>
      <c r="GL13" s="34">
        <f>IFERROR(SUMIFS(Export!$V102:$V10252,Export!$J102:$J10252,Export!$A1,Export!$X102:$X10252,Export!$DT4,Export!$T102:$T10252,"Alert")/GL11,0)</f>
        <v>0</v>
      </c>
      <c r="GM13" s="34">
        <f>IFERROR(SUMIFS(Export!$V102:$V10252,Export!$J102:$J10252,Export!$A1,Export!$X102:$X10252,Export!$DU4,Export!$T102:$T10252,"Alert")/GM11,0)</f>
        <v>0</v>
      </c>
      <c r="GN13" s="34">
        <f>IFERROR(SUMIFS(Export!$V102:$V10252,Export!$J102:$J10252,Export!$A1,Export!$X102:$X10252,Export!$DV4,Export!$T102:$T10252,"Alert")/GN11,0)</f>
        <v>0</v>
      </c>
      <c r="GO13" s="35">
        <f>IFERROR(SUMIFS(Export!$V102:$V10252,Export!$J102:$J10252,Export!$A1,Export!$X102:$X10252,Export!$DW4,Export!$T102:$T10252,"Alert")/GO11,0)</f>
        <v>0</v>
      </c>
    </row>
    <row r="14" spans="1:197" x14ac:dyDescent="0.25">
      <c r="A14" s="8" t="s">
        <v>28</v>
      </c>
      <c r="G14"/>
      <c r="H14"/>
      <c r="I14"/>
      <c r="Y14"/>
    </row>
    <row r="15" spans="1:197" outlineLevel="1" x14ac:dyDescent="0.25">
      <c r="B15" s="12" t="str">
        <f>IF(B23&gt;0,"Oui","Non")</f>
        <v>Non</v>
      </c>
      <c r="C15" s="48" t="str">
        <f t="shared" ref="C15:H15" si="114">IF(C23&gt;0,"Oui","Non")</f>
        <v>Non</v>
      </c>
      <c r="D15" s="48" t="str">
        <f t="shared" si="114"/>
        <v>Non</v>
      </c>
      <c r="E15" s="48" t="str">
        <f t="shared" si="114"/>
        <v>Non</v>
      </c>
      <c r="F15" s="48" t="str">
        <f t="shared" si="114"/>
        <v>Non</v>
      </c>
      <c r="G15" s="48" t="str">
        <f t="shared" si="114"/>
        <v>Non</v>
      </c>
      <c r="H15" s="9" t="str">
        <f t="shared" si="114"/>
        <v>Non</v>
      </c>
      <c r="I15" s="12" t="str">
        <f t="shared" ref="I15:W15" si="115">IF(I23&gt;0,"Oui","Non")</f>
        <v>Non</v>
      </c>
      <c r="J15" s="48" t="str">
        <f t="shared" si="115"/>
        <v>Non</v>
      </c>
      <c r="K15" s="48" t="str">
        <f t="shared" si="115"/>
        <v>Non</v>
      </c>
      <c r="L15" s="48" t="str">
        <f t="shared" si="115"/>
        <v>Non</v>
      </c>
      <c r="M15" s="48" t="str">
        <f t="shared" si="115"/>
        <v>Non</v>
      </c>
      <c r="N15" s="48" t="str">
        <f t="shared" si="115"/>
        <v>Non</v>
      </c>
      <c r="O15" s="9" t="str">
        <f t="shared" si="115"/>
        <v>Non</v>
      </c>
      <c r="P15" s="12" t="str">
        <f t="shared" si="115"/>
        <v>Non</v>
      </c>
      <c r="Q15" s="48" t="str">
        <f t="shared" si="115"/>
        <v>Non</v>
      </c>
      <c r="R15" s="48" t="str">
        <f t="shared" si="115"/>
        <v>Non</v>
      </c>
      <c r="S15" s="48" t="str">
        <f t="shared" si="115"/>
        <v>Non</v>
      </c>
      <c r="T15" s="48" t="str">
        <f t="shared" si="115"/>
        <v>Non</v>
      </c>
      <c r="U15" s="48" t="str">
        <f t="shared" si="115"/>
        <v>Non</v>
      </c>
      <c r="V15" s="9" t="str">
        <f t="shared" si="115"/>
        <v>Non</v>
      </c>
      <c r="W15" s="12" t="str">
        <f t="shared" si="115"/>
        <v>Non</v>
      </c>
      <c r="X15" s="48" t="str">
        <f t="shared" ref="X15:AC15" si="116">IF(X23&gt;0,"Oui","Non")</f>
        <v>Non</v>
      </c>
      <c r="Y15" s="48" t="str">
        <f t="shared" si="116"/>
        <v>Non</v>
      </c>
      <c r="Z15" s="48" t="str">
        <f t="shared" si="116"/>
        <v>Non</v>
      </c>
      <c r="AA15" s="48" t="str">
        <f t="shared" si="116"/>
        <v>Non</v>
      </c>
      <c r="AB15" s="48" t="str">
        <f t="shared" si="116"/>
        <v>Non</v>
      </c>
      <c r="AC15" s="9" t="str">
        <f t="shared" si="116"/>
        <v>Non</v>
      </c>
      <c r="AD15" s="12" t="str">
        <f>IF(AD23&gt;0,"Oui","Non")</f>
        <v>Non</v>
      </c>
      <c r="AE15" s="48" t="str">
        <f t="shared" ref="AE15:AJ15" si="117">IF(AE23&gt;0,"Oui","Non")</f>
        <v>Non</v>
      </c>
      <c r="AF15" s="48" t="str">
        <f t="shared" si="117"/>
        <v>Non</v>
      </c>
      <c r="AG15" s="48" t="str">
        <f t="shared" si="117"/>
        <v>Non</v>
      </c>
      <c r="AH15" s="48" t="str">
        <f>IF(AH23&gt;0,"Oui","Non")</f>
        <v>Non</v>
      </c>
      <c r="AI15" s="48" t="str">
        <f t="shared" si="117"/>
        <v>Non</v>
      </c>
      <c r="AJ15" s="9" t="str">
        <f t="shared" si="117"/>
        <v>Non</v>
      </c>
      <c r="AK15" s="12" t="str">
        <f>IF(AK23&gt;0,"Oui","Non")</f>
        <v>Non</v>
      </c>
      <c r="AL15" s="48" t="str">
        <f t="shared" ref="AL15:AQ15" si="118">IF(AL23&gt;0,"Oui","Non")</f>
        <v>Non</v>
      </c>
      <c r="AM15" s="48" t="str">
        <f t="shared" si="118"/>
        <v>Non</v>
      </c>
      <c r="AN15" s="48" t="str">
        <f t="shared" si="118"/>
        <v>Non</v>
      </c>
      <c r="AO15" s="48" t="str">
        <f t="shared" si="118"/>
        <v>Non</v>
      </c>
      <c r="AP15" s="48" t="str">
        <f t="shared" si="118"/>
        <v>Non</v>
      </c>
      <c r="AQ15" s="9" t="str">
        <f t="shared" si="118"/>
        <v>Non</v>
      </c>
      <c r="AR15" s="12" t="str">
        <f>IF(AR23&gt;0,"Oui","Non")</f>
        <v>Non</v>
      </c>
      <c r="AS15" s="48" t="str">
        <f t="shared" ref="AS15:AX15" si="119">IF(AS23&gt;0,"Oui","Non")</f>
        <v>Non</v>
      </c>
      <c r="AT15" s="48" t="str">
        <f t="shared" si="119"/>
        <v>Non</v>
      </c>
      <c r="AU15" s="48" t="str">
        <f t="shared" si="119"/>
        <v>Non</v>
      </c>
      <c r="AV15" s="48" t="str">
        <f t="shared" si="119"/>
        <v>Non</v>
      </c>
      <c r="AW15" s="48" t="str">
        <f t="shared" si="119"/>
        <v>Non</v>
      </c>
      <c r="AX15" s="9" t="str">
        <f t="shared" si="119"/>
        <v>Non</v>
      </c>
      <c r="AY15" s="12" t="str">
        <f>IF(AY23&gt;0,"Oui","Non")</f>
        <v>Non</v>
      </c>
      <c r="AZ15" s="48" t="str">
        <f t="shared" ref="AZ15:BE15" si="120">IF(AZ23&gt;0,"Oui","Non")</f>
        <v>Non</v>
      </c>
      <c r="BA15" s="48" t="str">
        <f t="shared" si="120"/>
        <v>Non</v>
      </c>
      <c r="BB15" s="48" t="str">
        <f t="shared" si="120"/>
        <v>Non</v>
      </c>
      <c r="BC15" s="48" t="str">
        <f t="shared" si="120"/>
        <v>Non</v>
      </c>
      <c r="BD15" s="48" t="str">
        <f t="shared" si="120"/>
        <v>Non</v>
      </c>
      <c r="BE15" s="9" t="str">
        <f t="shared" si="120"/>
        <v>Non</v>
      </c>
      <c r="BF15" s="12" t="str">
        <f>IF(BF23&gt;0,"Oui","Non")</f>
        <v>Non</v>
      </c>
      <c r="BG15" s="48" t="str">
        <f t="shared" ref="BG15:BL15" si="121">IF(BG23&gt;0,"Oui","Non")</f>
        <v>Non</v>
      </c>
      <c r="BH15" s="48" t="str">
        <f t="shared" si="121"/>
        <v>Non</v>
      </c>
      <c r="BI15" s="48" t="str">
        <f t="shared" si="121"/>
        <v>Non</v>
      </c>
      <c r="BJ15" s="48" t="str">
        <f t="shared" si="121"/>
        <v>Non</v>
      </c>
      <c r="BK15" s="48" t="str">
        <f t="shared" si="121"/>
        <v>Non</v>
      </c>
      <c r="BL15" s="9" t="str">
        <f t="shared" si="121"/>
        <v>Non</v>
      </c>
      <c r="BM15" s="12" t="str">
        <f>IF(BM23&gt;0,"Oui","Non")</f>
        <v>Non</v>
      </c>
      <c r="BN15" s="48" t="str">
        <f t="shared" ref="BN15:BS15" si="122">IF(BN23&gt;0,"Oui","Non")</f>
        <v>Oui</v>
      </c>
      <c r="BO15" s="48" t="str">
        <f t="shared" si="122"/>
        <v>Oui</v>
      </c>
      <c r="BP15" s="48" t="str">
        <f t="shared" si="122"/>
        <v>Oui</v>
      </c>
      <c r="BQ15" s="48" t="str">
        <f t="shared" si="122"/>
        <v>Oui</v>
      </c>
      <c r="BR15" s="48" t="str">
        <f t="shared" si="122"/>
        <v>Non</v>
      </c>
      <c r="BS15" s="9" t="str">
        <f t="shared" si="122"/>
        <v>Non</v>
      </c>
      <c r="BT15" s="12" t="str">
        <f>IF(BT23&gt;0,"Oui","Non")</f>
        <v>Oui</v>
      </c>
      <c r="BU15" s="48" t="str">
        <f t="shared" ref="BU15:BZ15" si="123">IF(BU23&gt;0,"Oui","Non")</f>
        <v>Oui</v>
      </c>
      <c r="BV15" s="48" t="str">
        <f t="shared" si="123"/>
        <v>Oui</v>
      </c>
      <c r="BW15" s="48" t="str">
        <f t="shared" si="123"/>
        <v>Oui</v>
      </c>
      <c r="BX15" s="48" t="str">
        <f t="shared" si="123"/>
        <v>Oui</v>
      </c>
      <c r="BY15" s="48" t="str">
        <f t="shared" si="123"/>
        <v>Non</v>
      </c>
      <c r="BZ15" s="9" t="str">
        <f t="shared" si="123"/>
        <v>Non</v>
      </c>
      <c r="CA15" s="12" t="str">
        <f>IF(CA23&gt;0,"Oui","Non")</f>
        <v>Oui</v>
      </c>
      <c r="CB15" s="48" t="str">
        <f t="shared" ref="CB15:CG15" si="124">IF(CB23&gt;0,"Oui","Non")</f>
        <v>Oui</v>
      </c>
      <c r="CC15" s="48" t="str">
        <f t="shared" si="124"/>
        <v>Oui</v>
      </c>
      <c r="CD15" s="48" t="str">
        <f t="shared" si="124"/>
        <v>Oui</v>
      </c>
      <c r="CE15" s="48" t="str">
        <f t="shared" si="124"/>
        <v>Oui</v>
      </c>
      <c r="CF15" s="48" t="str">
        <f t="shared" si="124"/>
        <v>Non</v>
      </c>
      <c r="CG15" s="9" t="str">
        <f t="shared" si="124"/>
        <v>Non</v>
      </c>
      <c r="CH15" s="12" t="str">
        <f>IF(CH23&gt;0,"Oui","Non")</f>
        <v>Oui</v>
      </c>
      <c r="CI15" s="48" t="str">
        <f t="shared" ref="CI15:CN15" si="125">IF(CI23&gt;0,"Oui","Non")</f>
        <v>Oui</v>
      </c>
      <c r="CJ15" s="48" t="str">
        <f t="shared" si="125"/>
        <v>Oui</v>
      </c>
      <c r="CK15" s="48" t="str">
        <f t="shared" si="125"/>
        <v>Oui</v>
      </c>
      <c r="CL15" s="48" t="str">
        <f t="shared" si="125"/>
        <v>Oui</v>
      </c>
      <c r="CM15" s="48" t="str">
        <f t="shared" si="125"/>
        <v>Non</v>
      </c>
      <c r="CN15" s="9" t="str">
        <f t="shared" si="125"/>
        <v>Non</v>
      </c>
      <c r="CO15" s="12" t="str">
        <f>IF(CO23&gt;0,"Oui","Non")</f>
        <v>Oui</v>
      </c>
      <c r="CP15" s="48" t="str">
        <f t="shared" ref="CP15:CU15" si="126">IF(CP23&gt;0,"Oui","Non")</f>
        <v>Oui</v>
      </c>
      <c r="CQ15" s="48" t="str">
        <f t="shared" si="126"/>
        <v>Oui</v>
      </c>
      <c r="CR15" s="48" t="str">
        <f t="shared" si="126"/>
        <v>Oui</v>
      </c>
      <c r="CS15" s="48" t="str">
        <f t="shared" si="126"/>
        <v>Oui</v>
      </c>
      <c r="CT15" s="48" t="str">
        <f t="shared" si="126"/>
        <v>Non</v>
      </c>
      <c r="CU15" s="9" t="str">
        <f t="shared" si="126"/>
        <v>Non</v>
      </c>
      <c r="CV15" s="12" t="str">
        <f>IF(CV23&gt;0,"Oui","Non")</f>
        <v>Oui</v>
      </c>
      <c r="CW15" s="48" t="str">
        <f t="shared" ref="CW15:DB15" si="127">IF(CW23&gt;0,"Oui","Non")</f>
        <v>Oui</v>
      </c>
      <c r="CX15" s="48" t="str">
        <f t="shared" si="127"/>
        <v>Oui</v>
      </c>
      <c r="CY15" s="48" t="str">
        <f t="shared" si="127"/>
        <v>Oui</v>
      </c>
      <c r="CZ15" s="48" t="str">
        <f t="shared" si="127"/>
        <v>Oui</v>
      </c>
      <c r="DA15" s="48" t="str">
        <f t="shared" si="127"/>
        <v>Non</v>
      </c>
      <c r="DB15" s="9" t="str">
        <f t="shared" si="127"/>
        <v>Non</v>
      </c>
      <c r="DC15" s="12" t="str">
        <f>IF(DC23&gt;0,"Oui","Non")</f>
        <v>Oui</v>
      </c>
      <c r="DD15" s="48" t="str">
        <f t="shared" ref="DD15:DI15" si="128">IF(DD23&gt;0,"Oui","Non")</f>
        <v>Oui</v>
      </c>
      <c r="DE15" s="48" t="str">
        <f t="shared" si="128"/>
        <v>Oui</v>
      </c>
      <c r="DF15" s="48" t="str">
        <f t="shared" si="128"/>
        <v>Oui</v>
      </c>
      <c r="DG15" s="48" t="str">
        <f t="shared" si="128"/>
        <v>Oui</v>
      </c>
      <c r="DH15" s="48" t="str">
        <f t="shared" si="128"/>
        <v>Non</v>
      </c>
      <c r="DI15" s="9" t="str">
        <f t="shared" si="128"/>
        <v>Non</v>
      </c>
      <c r="DJ15" s="12" t="str">
        <f>IF(DJ23&gt;0,"Oui","Non")</f>
        <v>Oui</v>
      </c>
      <c r="DK15" s="48" t="str">
        <f t="shared" ref="DK15:DP15" si="129">IF(DK23&gt;0,"Oui","Non")</f>
        <v>Oui</v>
      </c>
      <c r="DL15" s="48" t="str">
        <f t="shared" si="129"/>
        <v>Oui</v>
      </c>
      <c r="DM15" s="48" t="str">
        <f t="shared" si="129"/>
        <v>Oui</v>
      </c>
      <c r="DN15" s="48" t="str">
        <f t="shared" si="129"/>
        <v>Oui</v>
      </c>
      <c r="DO15" s="48" t="str">
        <f t="shared" si="129"/>
        <v>Non</v>
      </c>
      <c r="DP15" s="9" t="str">
        <f t="shared" si="129"/>
        <v>Non</v>
      </c>
      <c r="DQ15" s="12" t="str">
        <f>IF(DQ23&gt;0,"Oui","Non")</f>
        <v>Oui</v>
      </c>
      <c r="DR15" s="48" t="str">
        <f t="shared" ref="DR15:DW15" si="130">IF(DR23&gt;0,"Oui","Non")</f>
        <v>Oui</v>
      </c>
      <c r="DS15" s="48" t="str">
        <f t="shared" si="130"/>
        <v>Oui</v>
      </c>
      <c r="DT15" s="48" t="str">
        <f t="shared" si="130"/>
        <v>Oui</v>
      </c>
      <c r="DU15" s="48" t="str">
        <f t="shared" si="130"/>
        <v>Oui</v>
      </c>
      <c r="DV15" s="48" t="str">
        <f t="shared" si="130"/>
        <v>Non</v>
      </c>
      <c r="DW15" s="9" t="str">
        <f t="shared" si="130"/>
        <v>Non</v>
      </c>
      <c r="DX15" s="12" t="str">
        <f>IF(DX23&gt;0,"Oui","Non")</f>
        <v>Oui</v>
      </c>
      <c r="DY15" s="67" t="str">
        <f t="shared" ref="DY15:EE15" si="131">IF(DY23&gt;0,"Oui","Non")</f>
        <v>Oui</v>
      </c>
      <c r="DZ15" s="67" t="str">
        <f t="shared" si="131"/>
        <v>Oui</v>
      </c>
      <c r="EA15" s="67" t="str">
        <f t="shared" si="131"/>
        <v>Oui</v>
      </c>
      <c r="EB15" s="67" t="str">
        <f t="shared" si="131"/>
        <v>Oui</v>
      </c>
      <c r="EC15" s="67" t="str">
        <f t="shared" si="131"/>
        <v>Non</v>
      </c>
      <c r="ED15" s="9" t="str">
        <f t="shared" si="131"/>
        <v>Non</v>
      </c>
      <c r="EE15" s="12" t="str">
        <f t="shared" si="131"/>
        <v>Oui</v>
      </c>
      <c r="EF15" s="73" t="str">
        <f t="shared" ref="EF15:GO15" si="132">IF(EF23&gt;0,"Oui","Non")</f>
        <v>Oui</v>
      </c>
      <c r="EG15" s="73" t="str">
        <f t="shared" si="132"/>
        <v>Oui</v>
      </c>
      <c r="EH15" s="73" t="str">
        <f t="shared" si="132"/>
        <v>Oui</v>
      </c>
      <c r="EI15" s="73" t="str">
        <f t="shared" si="132"/>
        <v>Oui</v>
      </c>
      <c r="EJ15" s="73" t="str">
        <f t="shared" si="132"/>
        <v>Non</v>
      </c>
      <c r="EK15" s="9" t="str">
        <f t="shared" si="132"/>
        <v>Non</v>
      </c>
      <c r="EL15" s="12" t="str">
        <f t="shared" si="132"/>
        <v>Oui</v>
      </c>
      <c r="EM15" s="73" t="str">
        <f t="shared" si="132"/>
        <v>Oui</v>
      </c>
      <c r="EN15" s="73" t="str">
        <f t="shared" si="132"/>
        <v>Oui</v>
      </c>
      <c r="EO15" s="73" t="str">
        <f t="shared" si="132"/>
        <v>Oui</v>
      </c>
      <c r="EP15" s="73" t="str">
        <f t="shared" si="132"/>
        <v>Oui</v>
      </c>
      <c r="EQ15" s="73" t="str">
        <f t="shared" si="132"/>
        <v>Non</v>
      </c>
      <c r="ER15" s="9" t="str">
        <f t="shared" si="132"/>
        <v>Non</v>
      </c>
      <c r="ES15" s="12" t="str">
        <f t="shared" si="132"/>
        <v>Oui</v>
      </c>
      <c r="ET15" s="73" t="str">
        <f t="shared" si="132"/>
        <v>Oui</v>
      </c>
      <c r="EU15" s="73" t="str">
        <f t="shared" si="132"/>
        <v>Oui</v>
      </c>
      <c r="EV15" s="73" t="str">
        <f t="shared" si="132"/>
        <v>Oui</v>
      </c>
      <c r="EW15" s="73" t="str">
        <f t="shared" si="132"/>
        <v>Oui</v>
      </c>
      <c r="EX15" s="73" t="str">
        <f t="shared" si="132"/>
        <v>Non</v>
      </c>
      <c r="EY15" s="9" t="str">
        <f t="shared" si="132"/>
        <v>Non</v>
      </c>
      <c r="EZ15" s="12" t="str">
        <f t="shared" si="132"/>
        <v>Oui</v>
      </c>
      <c r="FA15" s="73" t="str">
        <f t="shared" si="132"/>
        <v>Oui</v>
      </c>
      <c r="FB15" s="73" t="str">
        <f t="shared" si="132"/>
        <v>Oui</v>
      </c>
      <c r="FC15" s="73" t="str">
        <f t="shared" si="132"/>
        <v>Oui</v>
      </c>
      <c r="FD15" s="73" t="str">
        <f t="shared" si="132"/>
        <v>Oui</v>
      </c>
      <c r="FE15" s="73" t="str">
        <f t="shared" si="132"/>
        <v>Non</v>
      </c>
      <c r="FF15" s="9" t="str">
        <f t="shared" si="132"/>
        <v>Non</v>
      </c>
      <c r="FG15" s="12" t="str">
        <f t="shared" si="132"/>
        <v>Oui</v>
      </c>
      <c r="FH15" s="73" t="str">
        <f t="shared" si="132"/>
        <v>Oui</v>
      </c>
      <c r="FI15" s="73" t="str">
        <f t="shared" si="132"/>
        <v>Oui</v>
      </c>
      <c r="FJ15" s="73" t="str">
        <f t="shared" si="132"/>
        <v>Oui</v>
      </c>
      <c r="FK15" s="73" t="str">
        <f t="shared" si="132"/>
        <v>Oui</v>
      </c>
      <c r="FL15" s="73" t="str">
        <f t="shared" si="132"/>
        <v>Non</v>
      </c>
      <c r="FM15" s="9" t="str">
        <f t="shared" si="132"/>
        <v>Non</v>
      </c>
      <c r="FN15" s="12" t="str">
        <f t="shared" si="132"/>
        <v>Oui</v>
      </c>
      <c r="FO15" s="73" t="str">
        <f t="shared" si="132"/>
        <v>Oui</v>
      </c>
      <c r="FP15" s="73" t="str">
        <f t="shared" si="132"/>
        <v>Oui</v>
      </c>
      <c r="FQ15" s="73" t="str">
        <f t="shared" si="132"/>
        <v>Oui</v>
      </c>
      <c r="FR15" s="73" t="str">
        <f t="shared" si="132"/>
        <v>Oui</v>
      </c>
      <c r="FS15" s="73" t="str">
        <f t="shared" si="132"/>
        <v>Non</v>
      </c>
      <c r="FT15" s="9" t="str">
        <f t="shared" si="132"/>
        <v>Non</v>
      </c>
      <c r="FU15" s="12" t="str">
        <f t="shared" si="132"/>
        <v>Oui</v>
      </c>
      <c r="FV15" s="73" t="str">
        <f t="shared" si="132"/>
        <v>Oui</v>
      </c>
      <c r="FW15" s="73" t="str">
        <f t="shared" si="132"/>
        <v>Oui</v>
      </c>
      <c r="FX15" s="73" t="str">
        <f t="shared" si="132"/>
        <v>Oui</v>
      </c>
      <c r="FY15" s="73" t="str">
        <f t="shared" si="132"/>
        <v>Oui</v>
      </c>
      <c r="FZ15" s="73" t="str">
        <f t="shared" si="132"/>
        <v>Non</v>
      </c>
      <c r="GA15" s="9" t="str">
        <f t="shared" si="132"/>
        <v>Non</v>
      </c>
      <c r="GB15" s="12" t="str">
        <f t="shared" si="132"/>
        <v>Oui</v>
      </c>
      <c r="GC15" s="73" t="str">
        <f t="shared" si="132"/>
        <v>Oui</v>
      </c>
      <c r="GD15" s="73" t="str">
        <f t="shared" si="132"/>
        <v>Oui</v>
      </c>
      <c r="GE15" s="73" t="str">
        <f t="shared" si="132"/>
        <v>Oui</v>
      </c>
      <c r="GF15" s="73" t="str">
        <f t="shared" si="132"/>
        <v>Oui</v>
      </c>
      <c r="GG15" s="73" t="str">
        <f t="shared" si="132"/>
        <v>Non</v>
      </c>
      <c r="GH15" s="9" t="str">
        <f t="shared" si="132"/>
        <v>Non</v>
      </c>
      <c r="GI15" s="12" t="str">
        <f t="shared" si="132"/>
        <v>Oui</v>
      </c>
      <c r="GJ15" s="73" t="str">
        <f t="shared" si="132"/>
        <v>Oui</v>
      </c>
      <c r="GK15" s="73" t="str">
        <f t="shared" si="132"/>
        <v>Oui</v>
      </c>
      <c r="GL15" s="73" t="str">
        <f t="shared" si="132"/>
        <v>Oui</v>
      </c>
      <c r="GM15" s="73" t="str">
        <f t="shared" si="132"/>
        <v>Oui</v>
      </c>
      <c r="GN15" s="73" t="str">
        <f t="shared" si="132"/>
        <v>Non</v>
      </c>
      <c r="GO15" s="9" t="str">
        <f t="shared" si="132"/>
        <v>Non</v>
      </c>
    </row>
    <row r="16" spans="1:197" outlineLevel="1" x14ac:dyDescent="0.25">
      <c r="B16" s="23" t="s">
        <v>132</v>
      </c>
      <c r="C16" s="24" t="s">
        <v>133</v>
      </c>
      <c r="D16" s="24" t="s">
        <v>134</v>
      </c>
      <c r="E16" s="24" t="s">
        <v>135</v>
      </c>
      <c r="F16" s="24" t="s">
        <v>136</v>
      </c>
      <c r="G16" s="27" t="s">
        <v>142</v>
      </c>
      <c r="H16" s="28" t="s">
        <v>143</v>
      </c>
      <c r="I16" s="23" t="s">
        <v>132</v>
      </c>
      <c r="J16" s="24" t="s">
        <v>133</v>
      </c>
      <c r="K16" s="24" t="s">
        <v>134</v>
      </c>
      <c r="L16" s="24" t="s">
        <v>135</v>
      </c>
      <c r="M16" s="24" t="s">
        <v>136</v>
      </c>
      <c r="N16" s="27" t="s">
        <v>142</v>
      </c>
      <c r="O16" s="28" t="s">
        <v>143</v>
      </c>
      <c r="P16" s="23" t="s">
        <v>132</v>
      </c>
      <c r="Q16" s="24" t="s">
        <v>133</v>
      </c>
      <c r="R16" s="24" t="s">
        <v>134</v>
      </c>
      <c r="S16" s="24" t="s">
        <v>135</v>
      </c>
      <c r="T16" s="24" t="s">
        <v>136</v>
      </c>
      <c r="U16" s="27" t="s">
        <v>142</v>
      </c>
      <c r="V16" s="28" t="s">
        <v>143</v>
      </c>
      <c r="W16" s="23" t="s">
        <v>132</v>
      </c>
      <c r="X16" s="24" t="s">
        <v>133</v>
      </c>
      <c r="Y16" s="24" t="s">
        <v>134</v>
      </c>
      <c r="Z16" s="24" t="s">
        <v>135</v>
      </c>
      <c r="AA16" s="24" t="s">
        <v>136</v>
      </c>
      <c r="AB16" s="27" t="s">
        <v>142</v>
      </c>
      <c r="AC16" s="28" t="s">
        <v>143</v>
      </c>
      <c r="AD16" s="23" t="s">
        <v>132</v>
      </c>
      <c r="AE16" s="24" t="s">
        <v>133</v>
      </c>
      <c r="AF16" s="24" t="s">
        <v>134</v>
      </c>
      <c r="AG16" s="24" t="s">
        <v>135</v>
      </c>
      <c r="AH16" s="24" t="s">
        <v>136</v>
      </c>
      <c r="AI16" s="27" t="s">
        <v>142</v>
      </c>
      <c r="AJ16" s="28" t="s">
        <v>143</v>
      </c>
      <c r="AK16" s="23" t="s">
        <v>132</v>
      </c>
      <c r="AL16" s="24" t="s">
        <v>133</v>
      </c>
      <c r="AM16" s="24" t="s">
        <v>134</v>
      </c>
      <c r="AN16" s="24" t="s">
        <v>135</v>
      </c>
      <c r="AO16" s="24" t="s">
        <v>136</v>
      </c>
      <c r="AP16" s="27" t="s">
        <v>142</v>
      </c>
      <c r="AQ16" s="28" t="s">
        <v>143</v>
      </c>
      <c r="AR16" s="23" t="s">
        <v>132</v>
      </c>
      <c r="AS16" s="24" t="s">
        <v>133</v>
      </c>
      <c r="AT16" s="24" t="s">
        <v>134</v>
      </c>
      <c r="AU16" s="24" t="s">
        <v>135</v>
      </c>
      <c r="AV16" s="24" t="s">
        <v>136</v>
      </c>
      <c r="AW16" s="27" t="s">
        <v>142</v>
      </c>
      <c r="AX16" s="28" t="s">
        <v>143</v>
      </c>
      <c r="AY16" s="23" t="s">
        <v>132</v>
      </c>
      <c r="AZ16" s="24" t="s">
        <v>133</v>
      </c>
      <c r="BA16" s="24" t="s">
        <v>134</v>
      </c>
      <c r="BB16" s="24" t="s">
        <v>135</v>
      </c>
      <c r="BC16" s="24" t="s">
        <v>136</v>
      </c>
      <c r="BD16" s="27" t="s">
        <v>142</v>
      </c>
      <c r="BE16" s="28" t="s">
        <v>143</v>
      </c>
      <c r="BF16" s="23" t="s">
        <v>132</v>
      </c>
      <c r="BG16" s="24" t="s">
        <v>133</v>
      </c>
      <c r="BH16" s="24" t="s">
        <v>134</v>
      </c>
      <c r="BI16" s="24" t="s">
        <v>135</v>
      </c>
      <c r="BJ16" s="24" t="s">
        <v>136</v>
      </c>
      <c r="BK16" s="27" t="s">
        <v>142</v>
      </c>
      <c r="BL16" s="28" t="s">
        <v>143</v>
      </c>
      <c r="BM16" s="23" t="s">
        <v>132</v>
      </c>
      <c r="BN16" s="24" t="s">
        <v>133</v>
      </c>
      <c r="BO16" s="24" t="s">
        <v>134</v>
      </c>
      <c r="BP16" s="24" t="s">
        <v>135</v>
      </c>
      <c r="BQ16" s="24" t="s">
        <v>136</v>
      </c>
      <c r="BR16" s="27" t="s">
        <v>142</v>
      </c>
      <c r="BS16" s="28" t="s">
        <v>143</v>
      </c>
      <c r="BT16" s="23" t="s">
        <v>132</v>
      </c>
      <c r="BU16" s="24" t="s">
        <v>133</v>
      </c>
      <c r="BV16" s="24" t="s">
        <v>134</v>
      </c>
      <c r="BW16" s="24" t="s">
        <v>135</v>
      </c>
      <c r="BX16" s="24" t="s">
        <v>136</v>
      </c>
      <c r="BY16" s="27" t="s">
        <v>142</v>
      </c>
      <c r="BZ16" s="28" t="s">
        <v>143</v>
      </c>
      <c r="CA16" s="23" t="s">
        <v>132</v>
      </c>
      <c r="CB16" s="24" t="s">
        <v>133</v>
      </c>
      <c r="CC16" s="24" t="s">
        <v>134</v>
      </c>
      <c r="CD16" s="24" t="s">
        <v>135</v>
      </c>
      <c r="CE16" s="24" t="s">
        <v>136</v>
      </c>
      <c r="CF16" s="27" t="s">
        <v>142</v>
      </c>
      <c r="CG16" s="28" t="s">
        <v>143</v>
      </c>
      <c r="CH16" s="23" t="s">
        <v>132</v>
      </c>
      <c r="CI16" s="24" t="s">
        <v>133</v>
      </c>
      <c r="CJ16" s="24" t="s">
        <v>134</v>
      </c>
      <c r="CK16" s="24" t="s">
        <v>135</v>
      </c>
      <c r="CL16" s="24" t="s">
        <v>136</v>
      </c>
      <c r="CM16" s="27" t="s">
        <v>142</v>
      </c>
      <c r="CN16" s="28" t="s">
        <v>143</v>
      </c>
      <c r="CO16" s="23" t="s">
        <v>132</v>
      </c>
      <c r="CP16" s="24" t="s">
        <v>133</v>
      </c>
      <c r="CQ16" s="24" t="s">
        <v>134</v>
      </c>
      <c r="CR16" s="24" t="s">
        <v>135</v>
      </c>
      <c r="CS16" s="24" t="s">
        <v>136</v>
      </c>
      <c r="CT16" s="27" t="s">
        <v>142</v>
      </c>
      <c r="CU16" s="28" t="s">
        <v>143</v>
      </c>
      <c r="CV16" s="23" t="s">
        <v>132</v>
      </c>
      <c r="CW16" s="24" t="s">
        <v>133</v>
      </c>
      <c r="CX16" s="24" t="s">
        <v>134</v>
      </c>
      <c r="CY16" s="24" t="s">
        <v>135</v>
      </c>
      <c r="CZ16" s="24" t="s">
        <v>136</v>
      </c>
      <c r="DA16" s="27" t="s">
        <v>142</v>
      </c>
      <c r="DB16" s="28" t="s">
        <v>143</v>
      </c>
      <c r="DC16" s="23" t="s">
        <v>132</v>
      </c>
      <c r="DD16" s="24" t="s">
        <v>133</v>
      </c>
      <c r="DE16" s="24" t="s">
        <v>134</v>
      </c>
      <c r="DF16" s="24" t="s">
        <v>135</v>
      </c>
      <c r="DG16" s="24" t="s">
        <v>136</v>
      </c>
      <c r="DH16" s="27" t="s">
        <v>142</v>
      </c>
      <c r="DI16" s="28" t="s">
        <v>143</v>
      </c>
      <c r="DJ16" s="23" t="s">
        <v>132</v>
      </c>
      <c r="DK16" s="24" t="s">
        <v>133</v>
      </c>
      <c r="DL16" s="24" t="s">
        <v>134</v>
      </c>
      <c r="DM16" s="24" t="s">
        <v>135</v>
      </c>
      <c r="DN16" s="24" t="s">
        <v>136</v>
      </c>
      <c r="DO16" s="27" t="s">
        <v>142</v>
      </c>
      <c r="DP16" s="28" t="s">
        <v>143</v>
      </c>
      <c r="DQ16" s="23" t="s">
        <v>132</v>
      </c>
      <c r="DR16" s="24" t="s">
        <v>133</v>
      </c>
      <c r="DS16" s="24" t="s">
        <v>134</v>
      </c>
      <c r="DT16" s="24" t="s">
        <v>135</v>
      </c>
      <c r="DU16" s="24" t="s">
        <v>136</v>
      </c>
      <c r="DV16" s="27" t="s">
        <v>142</v>
      </c>
      <c r="DW16" s="28" t="s">
        <v>143</v>
      </c>
      <c r="DX16" s="23" t="s">
        <v>132</v>
      </c>
      <c r="DY16" s="24" t="s">
        <v>133</v>
      </c>
      <c r="DZ16" s="24" t="s">
        <v>134</v>
      </c>
      <c r="EA16" s="24" t="s">
        <v>135</v>
      </c>
      <c r="EB16" s="24" t="s">
        <v>136</v>
      </c>
      <c r="EC16" s="27" t="s">
        <v>142</v>
      </c>
      <c r="ED16" s="28" t="s">
        <v>143</v>
      </c>
      <c r="EE16" s="23" t="s">
        <v>132</v>
      </c>
      <c r="EF16" s="24" t="s">
        <v>133</v>
      </c>
      <c r="EG16" s="24" t="s">
        <v>134</v>
      </c>
      <c r="EH16" s="24" t="s">
        <v>135</v>
      </c>
      <c r="EI16" s="24" t="s">
        <v>136</v>
      </c>
      <c r="EJ16" s="27" t="s">
        <v>142</v>
      </c>
      <c r="EK16" s="28" t="s">
        <v>143</v>
      </c>
      <c r="EL16" s="23" t="s">
        <v>132</v>
      </c>
      <c r="EM16" s="24" t="s">
        <v>133</v>
      </c>
      <c r="EN16" s="24" t="s">
        <v>134</v>
      </c>
      <c r="EO16" s="24" t="s">
        <v>135</v>
      </c>
      <c r="EP16" s="24" t="s">
        <v>136</v>
      </c>
      <c r="EQ16" s="27" t="s">
        <v>142</v>
      </c>
      <c r="ER16" s="28" t="s">
        <v>143</v>
      </c>
      <c r="ES16" s="23" t="s">
        <v>132</v>
      </c>
      <c r="ET16" s="24" t="s">
        <v>133</v>
      </c>
      <c r="EU16" s="24" t="s">
        <v>134</v>
      </c>
      <c r="EV16" s="24" t="s">
        <v>135</v>
      </c>
      <c r="EW16" s="24" t="s">
        <v>136</v>
      </c>
      <c r="EX16" s="27" t="s">
        <v>142</v>
      </c>
      <c r="EY16" s="28" t="s">
        <v>143</v>
      </c>
      <c r="EZ16" s="23" t="s">
        <v>132</v>
      </c>
      <c r="FA16" s="24" t="s">
        <v>133</v>
      </c>
      <c r="FB16" s="24" t="s">
        <v>134</v>
      </c>
      <c r="FC16" s="24" t="s">
        <v>135</v>
      </c>
      <c r="FD16" s="24" t="s">
        <v>136</v>
      </c>
      <c r="FE16" s="27" t="s">
        <v>142</v>
      </c>
      <c r="FF16" s="28" t="s">
        <v>143</v>
      </c>
      <c r="FG16" s="23" t="s">
        <v>132</v>
      </c>
      <c r="FH16" s="24" t="s">
        <v>133</v>
      </c>
      <c r="FI16" s="24" t="s">
        <v>134</v>
      </c>
      <c r="FJ16" s="24" t="s">
        <v>135</v>
      </c>
      <c r="FK16" s="24" t="s">
        <v>136</v>
      </c>
      <c r="FL16" s="27" t="s">
        <v>142</v>
      </c>
      <c r="FM16" s="28" t="s">
        <v>143</v>
      </c>
      <c r="FN16" s="23" t="s">
        <v>132</v>
      </c>
      <c r="FO16" s="24" t="s">
        <v>133</v>
      </c>
      <c r="FP16" s="24" t="s">
        <v>134</v>
      </c>
      <c r="FQ16" s="24" t="s">
        <v>135</v>
      </c>
      <c r="FR16" s="24" t="s">
        <v>136</v>
      </c>
      <c r="FS16" s="27" t="s">
        <v>142</v>
      </c>
      <c r="FT16" s="28" t="s">
        <v>143</v>
      </c>
      <c r="FU16" s="23" t="s">
        <v>132</v>
      </c>
      <c r="FV16" s="24" t="s">
        <v>133</v>
      </c>
      <c r="FW16" s="24" t="s">
        <v>134</v>
      </c>
      <c r="FX16" s="24" t="s">
        <v>135</v>
      </c>
      <c r="FY16" s="24" t="s">
        <v>136</v>
      </c>
      <c r="FZ16" s="27" t="s">
        <v>142</v>
      </c>
      <c r="GA16" s="28" t="s">
        <v>143</v>
      </c>
      <c r="GB16" s="23" t="s">
        <v>132</v>
      </c>
      <c r="GC16" s="24" t="s">
        <v>133</v>
      </c>
      <c r="GD16" s="24" t="s">
        <v>134</v>
      </c>
      <c r="GE16" s="24" t="s">
        <v>135</v>
      </c>
      <c r="GF16" s="24" t="s">
        <v>136</v>
      </c>
      <c r="GG16" s="27" t="s">
        <v>142</v>
      </c>
      <c r="GH16" s="28" t="s">
        <v>143</v>
      </c>
      <c r="GI16" s="23" t="s">
        <v>132</v>
      </c>
      <c r="GJ16" s="24" t="s">
        <v>133</v>
      </c>
      <c r="GK16" s="24" t="s">
        <v>134</v>
      </c>
      <c r="GL16" s="24" t="s">
        <v>135</v>
      </c>
      <c r="GM16" s="24" t="s">
        <v>136</v>
      </c>
      <c r="GN16" s="27" t="s">
        <v>142</v>
      </c>
      <c r="GO16" s="28" t="s">
        <v>143</v>
      </c>
    </row>
    <row r="17" spans="1:197" outlineLevel="1" x14ac:dyDescent="0.25">
      <c r="B17" s="25">
        <v>44795</v>
      </c>
      <c r="C17" s="26">
        <f t="shared" ref="C17:H17" si="133">B17+1</f>
        <v>44796</v>
      </c>
      <c r="D17" s="26">
        <f t="shared" si="133"/>
        <v>44797</v>
      </c>
      <c r="E17" s="26">
        <f t="shared" si="133"/>
        <v>44798</v>
      </c>
      <c r="F17" s="26">
        <f t="shared" si="133"/>
        <v>44799</v>
      </c>
      <c r="G17" s="29">
        <f t="shared" si="133"/>
        <v>44800</v>
      </c>
      <c r="H17" s="30">
        <f t="shared" si="133"/>
        <v>44801</v>
      </c>
      <c r="I17" s="25">
        <f>B17+7</f>
        <v>44802</v>
      </c>
      <c r="J17" s="26">
        <f t="shared" ref="J17:O17" si="134">I17+1</f>
        <v>44803</v>
      </c>
      <c r="K17" s="26">
        <f t="shared" si="134"/>
        <v>44804</v>
      </c>
      <c r="L17" s="26">
        <f t="shared" si="134"/>
        <v>44805</v>
      </c>
      <c r="M17" s="26">
        <f t="shared" si="134"/>
        <v>44806</v>
      </c>
      <c r="N17" s="29">
        <f t="shared" si="134"/>
        <v>44807</v>
      </c>
      <c r="O17" s="30">
        <f t="shared" si="134"/>
        <v>44808</v>
      </c>
      <c r="P17" s="25">
        <f>I17+7</f>
        <v>44809</v>
      </c>
      <c r="Q17" s="26">
        <f t="shared" ref="Q17:V17" si="135">P17+1</f>
        <v>44810</v>
      </c>
      <c r="R17" s="26">
        <f t="shared" si="135"/>
        <v>44811</v>
      </c>
      <c r="S17" s="26">
        <f t="shared" si="135"/>
        <v>44812</v>
      </c>
      <c r="T17" s="26">
        <f t="shared" si="135"/>
        <v>44813</v>
      </c>
      <c r="U17" s="29">
        <f t="shared" si="135"/>
        <v>44814</v>
      </c>
      <c r="V17" s="30">
        <f t="shared" si="135"/>
        <v>44815</v>
      </c>
      <c r="W17" s="25">
        <f>P17+7</f>
        <v>44816</v>
      </c>
      <c r="X17" s="26">
        <f>W17+1</f>
        <v>44817</v>
      </c>
      <c r="Y17" s="26">
        <f t="shared" ref="Y17:AC17" si="136">X17+1</f>
        <v>44818</v>
      </c>
      <c r="Z17" s="26">
        <f t="shared" si="136"/>
        <v>44819</v>
      </c>
      <c r="AA17" s="26">
        <f t="shared" si="136"/>
        <v>44820</v>
      </c>
      <c r="AB17" s="29">
        <f t="shared" si="136"/>
        <v>44821</v>
      </c>
      <c r="AC17" s="30">
        <f t="shared" si="136"/>
        <v>44822</v>
      </c>
      <c r="AD17" s="25">
        <f>W17+7</f>
        <v>44823</v>
      </c>
      <c r="AE17" s="26">
        <f>AD17+1</f>
        <v>44824</v>
      </c>
      <c r="AF17" s="26">
        <f t="shared" ref="AF17:AJ17" si="137">AE17+1</f>
        <v>44825</v>
      </c>
      <c r="AG17" s="26">
        <f t="shared" si="137"/>
        <v>44826</v>
      </c>
      <c r="AH17" s="26">
        <f t="shared" si="137"/>
        <v>44827</v>
      </c>
      <c r="AI17" s="29">
        <f t="shared" si="137"/>
        <v>44828</v>
      </c>
      <c r="AJ17" s="30">
        <f t="shared" si="137"/>
        <v>44829</v>
      </c>
      <c r="AK17" s="25">
        <f>AD17+7</f>
        <v>44830</v>
      </c>
      <c r="AL17" s="26">
        <f>AK17+1</f>
        <v>44831</v>
      </c>
      <c r="AM17" s="26">
        <f t="shared" ref="AM17:AQ17" si="138">AL17+1</f>
        <v>44832</v>
      </c>
      <c r="AN17" s="26">
        <f t="shared" si="138"/>
        <v>44833</v>
      </c>
      <c r="AO17" s="26">
        <f t="shared" si="138"/>
        <v>44834</v>
      </c>
      <c r="AP17" s="29">
        <f t="shared" si="138"/>
        <v>44835</v>
      </c>
      <c r="AQ17" s="30">
        <f t="shared" si="138"/>
        <v>44836</v>
      </c>
      <c r="AR17" s="25">
        <f>AK17+7</f>
        <v>44837</v>
      </c>
      <c r="AS17" s="26">
        <f>AR17+1</f>
        <v>44838</v>
      </c>
      <c r="AT17" s="26">
        <f t="shared" ref="AT17:AX17" si="139">AS17+1</f>
        <v>44839</v>
      </c>
      <c r="AU17" s="26">
        <f t="shared" si="139"/>
        <v>44840</v>
      </c>
      <c r="AV17" s="26">
        <f t="shared" si="139"/>
        <v>44841</v>
      </c>
      <c r="AW17" s="29">
        <f t="shared" si="139"/>
        <v>44842</v>
      </c>
      <c r="AX17" s="30">
        <f t="shared" si="139"/>
        <v>44843</v>
      </c>
      <c r="AY17" s="25">
        <f>AR17+7</f>
        <v>44844</v>
      </c>
      <c r="AZ17" s="26">
        <f>AY17+1</f>
        <v>44845</v>
      </c>
      <c r="BA17" s="26">
        <f t="shared" ref="BA17:BE17" si="140">AZ17+1</f>
        <v>44846</v>
      </c>
      <c r="BB17" s="26">
        <f t="shared" si="140"/>
        <v>44847</v>
      </c>
      <c r="BC17" s="26">
        <f t="shared" si="140"/>
        <v>44848</v>
      </c>
      <c r="BD17" s="29">
        <f t="shared" si="140"/>
        <v>44849</v>
      </c>
      <c r="BE17" s="30">
        <f t="shared" si="140"/>
        <v>44850</v>
      </c>
      <c r="BF17" s="25">
        <f>AY17+7</f>
        <v>44851</v>
      </c>
      <c r="BG17" s="26">
        <f>BF17+1</f>
        <v>44852</v>
      </c>
      <c r="BH17" s="26">
        <f t="shared" ref="BH17:BL17" si="141">BG17+1</f>
        <v>44853</v>
      </c>
      <c r="BI17" s="26">
        <f t="shared" si="141"/>
        <v>44854</v>
      </c>
      <c r="BJ17" s="26">
        <f t="shared" si="141"/>
        <v>44855</v>
      </c>
      <c r="BK17" s="29">
        <f t="shared" si="141"/>
        <v>44856</v>
      </c>
      <c r="BL17" s="30">
        <f t="shared" si="141"/>
        <v>44857</v>
      </c>
      <c r="BM17" s="25">
        <f>BF17+7</f>
        <v>44858</v>
      </c>
      <c r="BN17" s="26">
        <f>BM17+1</f>
        <v>44859</v>
      </c>
      <c r="BO17" s="26">
        <f t="shared" ref="BO17:BS17" si="142">BN17+1</f>
        <v>44860</v>
      </c>
      <c r="BP17" s="26">
        <f t="shared" si="142"/>
        <v>44861</v>
      </c>
      <c r="BQ17" s="26">
        <f t="shared" si="142"/>
        <v>44862</v>
      </c>
      <c r="BR17" s="29">
        <f t="shared" si="142"/>
        <v>44863</v>
      </c>
      <c r="BS17" s="30">
        <f t="shared" si="142"/>
        <v>44864</v>
      </c>
      <c r="BT17" s="25">
        <f>BM17+7</f>
        <v>44865</v>
      </c>
      <c r="BU17" s="26">
        <f>BT17+1</f>
        <v>44866</v>
      </c>
      <c r="BV17" s="26">
        <f t="shared" ref="BV17:BZ17" si="143">BU17+1</f>
        <v>44867</v>
      </c>
      <c r="BW17" s="26">
        <f t="shared" si="143"/>
        <v>44868</v>
      </c>
      <c r="BX17" s="26">
        <f t="shared" si="143"/>
        <v>44869</v>
      </c>
      <c r="BY17" s="29">
        <f t="shared" si="143"/>
        <v>44870</v>
      </c>
      <c r="BZ17" s="30">
        <f t="shared" si="143"/>
        <v>44871</v>
      </c>
      <c r="CA17" s="25">
        <f>BT17+7</f>
        <v>44872</v>
      </c>
      <c r="CB17" s="26">
        <f>CA17+1</f>
        <v>44873</v>
      </c>
      <c r="CC17" s="26">
        <f t="shared" ref="CC17:CG17" si="144">CB17+1</f>
        <v>44874</v>
      </c>
      <c r="CD17" s="26">
        <f t="shared" si="144"/>
        <v>44875</v>
      </c>
      <c r="CE17" s="26">
        <f t="shared" si="144"/>
        <v>44876</v>
      </c>
      <c r="CF17" s="29">
        <f t="shared" si="144"/>
        <v>44877</v>
      </c>
      <c r="CG17" s="30">
        <f t="shared" si="144"/>
        <v>44878</v>
      </c>
      <c r="CH17" s="25">
        <f>CA17+7</f>
        <v>44879</v>
      </c>
      <c r="CI17" s="26">
        <f>CH17+1</f>
        <v>44880</v>
      </c>
      <c r="CJ17" s="26">
        <f t="shared" ref="CJ17:CN17" si="145">CI17+1</f>
        <v>44881</v>
      </c>
      <c r="CK17" s="26">
        <f t="shared" si="145"/>
        <v>44882</v>
      </c>
      <c r="CL17" s="26">
        <f t="shared" si="145"/>
        <v>44883</v>
      </c>
      <c r="CM17" s="29">
        <f t="shared" si="145"/>
        <v>44884</v>
      </c>
      <c r="CN17" s="30">
        <f t="shared" si="145"/>
        <v>44885</v>
      </c>
      <c r="CO17" s="25">
        <f>CH17+7</f>
        <v>44886</v>
      </c>
      <c r="CP17" s="26">
        <f>CO17+1</f>
        <v>44887</v>
      </c>
      <c r="CQ17" s="26">
        <f t="shared" ref="CQ17:CU17" si="146">CP17+1</f>
        <v>44888</v>
      </c>
      <c r="CR17" s="26">
        <f t="shared" si="146"/>
        <v>44889</v>
      </c>
      <c r="CS17" s="26">
        <f t="shared" si="146"/>
        <v>44890</v>
      </c>
      <c r="CT17" s="29">
        <f t="shared" si="146"/>
        <v>44891</v>
      </c>
      <c r="CU17" s="30">
        <f t="shared" si="146"/>
        <v>44892</v>
      </c>
      <c r="CV17" s="25">
        <f>CO17+7</f>
        <v>44893</v>
      </c>
      <c r="CW17" s="26">
        <f>CV17+1</f>
        <v>44894</v>
      </c>
      <c r="CX17" s="26">
        <f t="shared" ref="CX17:DB17" si="147">CW17+1</f>
        <v>44895</v>
      </c>
      <c r="CY17" s="26">
        <f t="shared" si="147"/>
        <v>44896</v>
      </c>
      <c r="CZ17" s="26">
        <f t="shared" si="147"/>
        <v>44897</v>
      </c>
      <c r="DA17" s="29">
        <f t="shared" si="147"/>
        <v>44898</v>
      </c>
      <c r="DB17" s="30">
        <f t="shared" si="147"/>
        <v>44899</v>
      </c>
      <c r="DC17" s="25">
        <f>CV17+7</f>
        <v>44900</v>
      </c>
      <c r="DD17" s="26">
        <f>DC17+1</f>
        <v>44901</v>
      </c>
      <c r="DE17" s="26">
        <f t="shared" ref="DE17:DI17" si="148">DD17+1</f>
        <v>44902</v>
      </c>
      <c r="DF17" s="26">
        <f t="shared" si="148"/>
        <v>44903</v>
      </c>
      <c r="DG17" s="26">
        <f t="shared" si="148"/>
        <v>44904</v>
      </c>
      <c r="DH17" s="29">
        <f t="shared" si="148"/>
        <v>44905</v>
      </c>
      <c r="DI17" s="30">
        <f t="shared" si="148"/>
        <v>44906</v>
      </c>
      <c r="DJ17" s="25">
        <f>DC17+7</f>
        <v>44907</v>
      </c>
      <c r="DK17" s="26">
        <f>DJ17+1</f>
        <v>44908</v>
      </c>
      <c r="DL17" s="26">
        <f t="shared" ref="DL17:DP17" si="149">DK17+1</f>
        <v>44909</v>
      </c>
      <c r="DM17" s="26">
        <f t="shared" si="149"/>
        <v>44910</v>
      </c>
      <c r="DN17" s="26">
        <f t="shared" si="149"/>
        <v>44911</v>
      </c>
      <c r="DO17" s="29">
        <f t="shared" si="149"/>
        <v>44912</v>
      </c>
      <c r="DP17" s="30">
        <f t="shared" si="149"/>
        <v>44913</v>
      </c>
      <c r="DQ17" s="25">
        <f>DJ17+7</f>
        <v>44914</v>
      </c>
      <c r="DR17" s="26">
        <f>DQ17+1</f>
        <v>44915</v>
      </c>
      <c r="DS17" s="26">
        <f t="shared" ref="DS17:DW17" si="150">DR17+1</f>
        <v>44916</v>
      </c>
      <c r="DT17" s="26">
        <f t="shared" si="150"/>
        <v>44917</v>
      </c>
      <c r="DU17" s="26">
        <f t="shared" si="150"/>
        <v>44918</v>
      </c>
      <c r="DV17" s="29">
        <f t="shared" si="150"/>
        <v>44919</v>
      </c>
      <c r="DW17" s="30">
        <f t="shared" si="150"/>
        <v>44920</v>
      </c>
      <c r="DX17" s="25">
        <f>DQ17+7</f>
        <v>44921</v>
      </c>
      <c r="DY17" s="26">
        <f>DX17+1</f>
        <v>44922</v>
      </c>
      <c r="DZ17" s="26">
        <f t="shared" ref="DZ17" si="151">DY17+1</f>
        <v>44923</v>
      </c>
      <c r="EA17" s="26">
        <f t="shared" ref="EA17" si="152">DZ17+1</f>
        <v>44924</v>
      </c>
      <c r="EB17" s="26">
        <f t="shared" ref="EB17" si="153">EA17+1</f>
        <v>44925</v>
      </c>
      <c r="EC17" s="29">
        <f t="shared" ref="EC17" si="154">EB17+1</f>
        <v>44926</v>
      </c>
      <c r="ED17" s="30">
        <f t="shared" ref="ED17" si="155">EC17+1</f>
        <v>44927</v>
      </c>
      <c r="EE17" s="25">
        <f t="shared" ref="EE17" si="156">DX17+7</f>
        <v>44928</v>
      </c>
      <c r="EF17" s="26">
        <f t="shared" ref="EF17" si="157">EE17+1</f>
        <v>44929</v>
      </c>
      <c r="EG17" s="26">
        <f t="shared" ref="EG17" si="158">EF17+1</f>
        <v>44930</v>
      </c>
      <c r="EH17" s="26">
        <f t="shared" ref="EH17" si="159">EG17+1</f>
        <v>44931</v>
      </c>
      <c r="EI17" s="26">
        <f t="shared" ref="EI17" si="160">EH17+1</f>
        <v>44932</v>
      </c>
      <c r="EJ17" s="29">
        <f t="shared" ref="EJ17" si="161">EI17+1</f>
        <v>44933</v>
      </c>
      <c r="EK17" s="30">
        <f t="shared" ref="EK17" si="162">EJ17+1</f>
        <v>44934</v>
      </c>
      <c r="EL17" s="25">
        <f t="shared" ref="EL17" si="163">EE17+7</f>
        <v>44935</v>
      </c>
      <c r="EM17" s="26">
        <f t="shared" ref="EM17" si="164">EL17+1</f>
        <v>44936</v>
      </c>
      <c r="EN17" s="26">
        <f t="shared" ref="EN17" si="165">EM17+1</f>
        <v>44937</v>
      </c>
      <c r="EO17" s="26">
        <f t="shared" ref="EO17" si="166">EN17+1</f>
        <v>44938</v>
      </c>
      <c r="EP17" s="26">
        <f t="shared" ref="EP17" si="167">EO17+1</f>
        <v>44939</v>
      </c>
      <c r="EQ17" s="29">
        <f t="shared" ref="EQ17" si="168">EP17+1</f>
        <v>44940</v>
      </c>
      <c r="ER17" s="30">
        <f t="shared" ref="ER17" si="169">EQ17+1</f>
        <v>44941</v>
      </c>
      <c r="ES17" s="25">
        <f t="shared" ref="ES17" si="170">EL17+7</f>
        <v>44942</v>
      </c>
      <c r="ET17" s="26">
        <f t="shared" ref="ET17" si="171">ES17+1</f>
        <v>44943</v>
      </c>
      <c r="EU17" s="26">
        <f t="shared" ref="EU17" si="172">ET17+1</f>
        <v>44944</v>
      </c>
      <c r="EV17" s="26">
        <f t="shared" ref="EV17" si="173">EU17+1</f>
        <v>44945</v>
      </c>
      <c r="EW17" s="26">
        <f t="shared" ref="EW17" si="174">EV17+1</f>
        <v>44946</v>
      </c>
      <c r="EX17" s="29">
        <f t="shared" ref="EX17" si="175">EW17+1</f>
        <v>44947</v>
      </c>
      <c r="EY17" s="30">
        <f t="shared" ref="EY17" si="176">EX17+1</f>
        <v>44948</v>
      </c>
      <c r="EZ17" s="25">
        <f t="shared" ref="EZ17" si="177">ES17+7</f>
        <v>44949</v>
      </c>
      <c r="FA17" s="26">
        <f t="shared" ref="FA17" si="178">EZ17+1</f>
        <v>44950</v>
      </c>
      <c r="FB17" s="26">
        <f t="shared" ref="FB17" si="179">FA17+1</f>
        <v>44951</v>
      </c>
      <c r="FC17" s="26">
        <f t="shared" ref="FC17" si="180">FB17+1</f>
        <v>44952</v>
      </c>
      <c r="FD17" s="26">
        <f t="shared" ref="FD17" si="181">FC17+1</f>
        <v>44953</v>
      </c>
      <c r="FE17" s="29">
        <f t="shared" ref="FE17" si="182">FD17+1</f>
        <v>44954</v>
      </c>
      <c r="FF17" s="30">
        <f t="shared" ref="FF17" si="183">FE17+1</f>
        <v>44955</v>
      </c>
      <c r="FG17" s="25">
        <f t="shared" ref="FG17" si="184">EZ17+7</f>
        <v>44956</v>
      </c>
      <c r="FH17" s="26">
        <f t="shared" ref="FH17" si="185">FG17+1</f>
        <v>44957</v>
      </c>
      <c r="FI17" s="26">
        <f t="shared" ref="FI17" si="186">FH17+1</f>
        <v>44958</v>
      </c>
      <c r="FJ17" s="26">
        <f t="shared" ref="FJ17" si="187">FI17+1</f>
        <v>44959</v>
      </c>
      <c r="FK17" s="26">
        <f t="shared" ref="FK17" si="188">FJ17+1</f>
        <v>44960</v>
      </c>
      <c r="FL17" s="29">
        <f t="shared" ref="FL17" si="189">FK17+1</f>
        <v>44961</v>
      </c>
      <c r="FM17" s="30">
        <f t="shared" ref="FM17" si="190">FL17+1</f>
        <v>44962</v>
      </c>
      <c r="FN17" s="25">
        <f t="shared" ref="FN17" si="191">FG17+7</f>
        <v>44963</v>
      </c>
      <c r="FO17" s="26">
        <f t="shared" ref="FO17" si="192">FN17+1</f>
        <v>44964</v>
      </c>
      <c r="FP17" s="26">
        <f t="shared" ref="FP17" si="193">FO17+1</f>
        <v>44965</v>
      </c>
      <c r="FQ17" s="26">
        <f t="shared" ref="FQ17" si="194">FP17+1</f>
        <v>44966</v>
      </c>
      <c r="FR17" s="26">
        <f t="shared" ref="FR17" si="195">FQ17+1</f>
        <v>44967</v>
      </c>
      <c r="FS17" s="29">
        <f t="shared" ref="FS17" si="196">FR17+1</f>
        <v>44968</v>
      </c>
      <c r="FT17" s="30">
        <f t="shared" ref="FT17" si="197">FS17+1</f>
        <v>44969</v>
      </c>
      <c r="FU17" s="25">
        <f t="shared" ref="FU17" si="198">FN17+7</f>
        <v>44970</v>
      </c>
      <c r="FV17" s="26">
        <f t="shared" ref="FV17" si="199">FU17+1</f>
        <v>44971</v>
      </c>
      <c r="FW17" s="26">
        <f t="shared" ref="FW17" si="200">FV17+1</f>
        <v>44972</v>
      </c>
      <c r="FX17" s="26">
        <f t="shared" ref="FX17" si="201">FW17+1</f>
        <v>44973</v>
      </c>
      <c r="FY17" s="26">
        <f t="shared" ref="FY17" si="202">FX17+1</f>
        <v>44974</v>
      </c>
      <c r="FZ17" s="29">
        <f t="shared" ref="FZ17" si="203">FY17+1</f>
        <v>44975</v>
      </c>
      <c r="GA17" s="30">
        <f t="shared" ref="GA17" si="204">FZ17+1</f>
        <v>44976</v>
      </c>
      <c r="GB17" s="25">
        <f t="shared" ref="GB17" si="205">FU17+7</f>
        <v>44977</v>
      </c>
      <c r="GC17" s="26">
        <f t="shared" ref="GC17" si="206">GB17+1</f>
        <v>44978</v>
      </c>
      <c r="GD17" s="26">
        <f t="shared" ref="GD17" si="207">GC17+1</f>
        <v>44979</v>
      </c>
      <c r="GE17" s="26">
        <f t="shared" ref="GE17" si="208">GD17+1</f>
        <v>44980</v>
      </c>
      <c r="GF17" s="26">
        <f t="shared" ref="GF17" si="209">GE17+1</f>
        <v>44981</v>
      </c>
      <c r="GG17" s="29">
        <f t="shared" ref="GG17" si="210">GF17+1</f>
        <v>44982</v>
      </c>
      <c r="GH17" s="30">
        <f t="shared" ref="GH17" si="211">GG17+1</f>
        <v>44983</v>
      </c>
      <c r="GI17" s="25">
        <f t="shared" ref="GI17" si="212">GB17+7</f>
        <v>44984</v>
      </c>
      <c r="GJ17" s="26">
        <f t="shared" ref="GJ17" si="213">GI17+1</f>
        <v>44985</v>
      </c>
      <c r="GK17" s="26">
        <f t="shared" ref="GK17" si="214">GJ17+1</f>
        <v>44986</v>
      </c>
      <c r="GL17" s="26">
        <f t="shared" ref="GL17" si="215">GK17+1</f>
        <v>44987</v>
      </c>
      <c r="GM17" s="26">
        <f t="shared" ref="GM17" si="216">GL17+1</f>
        <v>44988</v>
      </c>
      <c r="GN17" s="29">
        <f t="shared" ref="GN17" si="217">GM17+1</f>
        <v>44989</v>
      </c>
      <c r="GO17" s="30">
        <f t="shared" ref="GO17" si="218">GN17+1</f>
        <v>44990</v>
      </c>
    </row>
    <row r="18" spans="1:197" outlineLevel="1" x14ac:dyDescent="0.25">
      <c r="A18" t="s">
        <v>140</v>
      </c>
      <c r="B18" s="13">
        <v>25</v>
      </c>
      <c r="C18" s="7">
        <v>25</v>
      </c>
      <c r="D18" s="7">
        <v>25</v>
      </c>
      <c r="E18" s="7">
        <v>25</v>
      </c>
      <c r="F18" s="7">
        <v>25</v>
      </c>
      <c r="G18" s="7">
        <v>0</v>
      </c>
      <c r="H18" s="10">
        <v>0</v>
      </c>
      <c r="I18" s="13">
        <v>25</v>
      </c>
      <c r="J18" s="7">
        <v>25</v>
      </c>
      <c r="K18" s="7">
        <v>25</v>
      </c>
      <c r="L18" s="7">
        <v>25</v>
      </c>
      <c r="M18" s="7">
        <v>25</v>
      </c>
      <c r="N18" s="7">
        <v>0</v>
      </c>
      <c r="O18" s="10">
        <v>0</v>
      </c>
      <c r="P18" s="13">
        <v>30</v>
      </c>
      <c r="Q18" s="7">
        <v>30</v>
      </c>
      <c r="R18" s="7">
        <v>30</v>
      </c>
      <c r="S18" s="7">
        <v>30</v>
      </c>
      <c r="T18" s="7">
        <v>30</v>
      </c>
      <c r="U18" s="7">
        <v>0</v>
      </c>
      <c r="V18" s="10">
        <v>0</v>
      </c>
      <c r="W18" s="13">
        <v>30</v>
      </c>
      <c r="X18" s="7">
        <v>30</v>
      </c>
      <c r="Y18" s="7">
        <v>30</v>
      </c>
      <c r="Z18" s="7">
        <v>30</v>
      </c>
      <c r="AA18" s="7">
        <v>30</v>
      </c>
      <c r="AB18" s="7">
        <v>0</v>
      </c>
      <c r="AC18" s="10">
        <v>0</v>
      </c>
      <c r="AD18" s="13">
        <v>30</v>
      </c>
      <c r="AE18" s="7">
        <v>30</v>
      </c>
      <c r="AF18" s="7">
        <v>30</v>
      </c>
      <c r="AG18" s="7">
        <v>30</v>
      </c>
      <c r="AH18" s="7">
        <v>30</v>
      </c>
      <c r="AI18" s="7">
        <v>0</v>
      </c>
      <c r="AJ18" s="10">
        <v>0</v>
      </c>
      <c r="AK18" s="13">
        <v>30</v>
      </c>
      <c r="AL18" s="7">
        <v>30</v>
      </c>
      <c r="AM18" s="7">
        <v>30</v>
      </c>
      <c r="AN18" s="7">
        <v>30</v>
      </c>
      <c r="AO18" s="7">
        <v>30</v>
      </c>
      <c r="AP18" s="7">
        <v>0</v>
      </c>
      <c r="AQ18" s="10">
        <v>0</v>
      </c>
      <c r="AR18" s="13">
        <v>30</v>
      </c>
      <c r="AS18" s="7">
        <v>30</v>
      </c>
      <c r="AT18" s="7">
        <v>30</v>
      </c>
      <c r="AU18" s="7">
        <v>30</v>
      </c>
      <c r="AV18" s="7">
        <v>30</v>
      </c>
      <c r="AW18" s="7">
        <v>0</v>
      </c>
      <c r="AX18" s="10">
        <v>0</v>
      </c>
      <c r="AY18" s="13">
        <v>30</v>
      </c>
      <c r="AZ18" s="7">
        <v>30</v>
      </c>
      <c r="BA18" s="7">
        <v>30</v>
      </c>
      <c r="BB18" s="7">
        <v>30</v>
      </c>
      <c r="BC18" s="7">
        <v>30</v>
      </c>
      <c r="BD18" s="7">
        <v>0</v>
      </c>
      <c r="BE18" s="10">
        <v>0</v>
      </c>
      <c r="BF18" s="13">
        <v>25</v>
      </c>
      <c r="BG18" s="7">
        <v>25</v>
      </c>
      <c r="BH18" s="7">
        <v>25</v>
      </c>
      <c r="BI18" s="7">
        <v>25</v>
      </c>
      <c r="BJ18" s="7">
        <v>25</v>
      </c>
      <c r="BK18" s="7">
        <v>0</v>
      </c>
      <c r="BL18" s="10">
        <v>0</v>
      </c>
      <c r="BM18" s="13">
        <v>25</v>
      </c>
      <c r="BN18" s="7">
        <v>25</v>
      </c>
      <c r="BO18" s="7">
        <v>25</v>
      </c>
      <c r="BP18" s="7">
        <v>25</v>
      </c>
      <c r="BQ18" s="7">
        <v>25</v>
      </c>
      <c r="BR18" s="7">
        <v>0</v>
      </c>
      <c r="BS18" s="10">
        <v>0</v>
      </c>
      <c r="BT18" s="13">
        <v>25</v>
      </c>
      <c r="BU18" s="7">
        <v>25</v>
      </c>
      <c r="BV18" s="7">
        <v>25</v>
      </c>
      <c r="BW18" s="7">
        <v>25</v>
      </c>
      <c r="BX18" s="7">
        <v>25</v>
      </c>
      <c r="BY18" s="7">
        <v>0</v>
      </c>
      <c r="BZ18" s="10">
        <v>0</v>
      </c>
      <c r="CA18" s="13">
        <v>25</v>
      </c>
      <c r="CB18" s="7">
        <v>25</v>
      </c>
      <c r="CC18" s="7">
        <v>25</v>
      </c>
      <c r="CD18" s="7">
        <v>25</v>
      </c>
      <c r="CE18" s="7">
        <v>25</v>
      </c>
      <c r="CF18" s="7">
        <v>0</v>
      </c>
      <c r="CG18" s="10">
        <v>0</v>
      </c>
      <c r="CH18" s="13">
        <v>30</v>
      </c>
      <c r="CI18" s="7">
        <v>30</v>
      </c>
      <c r="CJ18" s="7">
        <v>30</v>
      </c>
      <c r="CK18" s="7">
        <v>30</v>
      </c>
      <c r="CL18" s="7">
        <v>30</v>
      </c>
      <c r="CM18" s="7">
        <v>0</v>
      </c>
      <c r="CN18" s="10">
        <v>0</v>
      </c>
      <c r="CO18" s="13">
        <v>30</v>
      </c>
      <c r="CP18" s="7">
        <v>30</v>
      </c>
      <c r="CQ18" s="7">
        <v>30</v>
      </c>
      <c r="CR18" s="7">
        <v>30</v>
      </c>
      <c r="CS18" s="7">
        <v>30</v>
      </c>
      <c r="CT18" s="7">
        <v>0</v>
      </c>
      <c r="CU18" s="10">
        <v>0</v>
      </c>
      <c r="CV18" s="13">
        <v>30</v>
      </c>
      <c r="CW18" s="7">
        <v>30</v>
      </c>
      <c r="CX18" s="7">
        <v>30</v>
      </c>
      <c r="CY18" s="7">
        <v>30</v>
      </c>
      <c r="CZ18" s="7">
        <v>30</v>
      </c>
      <c r="DA18" s="7">
        <v>0</v>
      </c>
      <c r="DB18" s="10">
        <v>0</v>
      </c>
      <c r="DC18" s="13">
        <v>30</v>
      </c>
      <c r="DD18" s="7">
        <v>30</v>
      </c>
      <c r="DE18" s="7">
        <v>30</v>
      </c>
      <c r="DF18" s="7">
        <v>30</v>
      </c>
      <c r="DG18" s="7">
        <v>30</v>
      </c>
      <c r="DH18" s="7">
        <v>0</v>
      </c>
      <c r="DI18" s="10">
        <v>0</v>
      </c>
      <c r="DJ18" s="13">
        <v>30</v>
      </c>
      <c r="DK18" s="7">
        <v>30</v>
      </c>
      <c r="DL18" s="7">
        <v>30</v>
      </c>
      <c r="DM18" s="7">
        <v>30</v>
      </c>
      <c r="DN18" s="7">
        <v>30</v>
      </c>
      <c r="DO18" s="7">
        <v>0</v>
      </c>
      <c r="DP18" s="10">
        <v>0</v>
      </c>
      <c r="DQ18" s="13">
        <v>30</v>
      </c>
      <c r="DR18" s="7">
        <v>30</v>
      </c>
      <c r="DS18" s="7">
        <v>30</v>
      </c>
      <c r="DT18" s="7">
        <v>30</v>
      </c>
      <c r="DU18" s="7">
        <v>30</v>
      </c>
      <c r="DV18" s="7">
        <v>0</v>
      </c>
      <c r="DW18" s="10">
        <v>0</v>
      </c>
      <c r="DX18" s="13">
        <v>30</v>
      </c>
      <c r="DY18" s="7">
        <v>30</v>
      </c>
      <c r="DZ18" s="7">
        <v>30</v>
      </c>
      <c r="EA18" s="7">
        <v>30</v>
      </c>
      <c r="EB18" s="7">
        <v>30</v>
      </c>
      <c r="EC18" s="7">
        <v>0</v>
      </c>
      <c r="ED18" s="10">
        <v>0</v>
      </c>
      <c r="EE18" s="13">
        <v>30</v>
      </c>
      <c r="EF18" s="7">
        <v>30</v>
      </c>
      <c r="EG18" s="7">
        <v>30</v>
      </c>
      <c r="EH18" s="7">
        <v>30</v>
      </c>
      <c r="EI18" s="7">
        <v>30</v>
      </c>
      <c r="EJ18" s="7">
        <v>0</v>
      </c>
      <c r="EK18" s="10">
        <v>0</v>
      </c>
      <c r="EL18" s="13">
        <v>30</v>
      </c>
      <c r="EM18" s="7">
        <v>30</v>
      </c>
      <c r="EN18" s="7">
        <v>30</v>
      </c>
      <c r="EO18" s="7">
        <v>30</v>
      </c>
      <c r="EP18" s="7">
        <v>30</v>
      </c>
      <c r="EQ18" s="7">
        <v>0</v>
      </c>
      <c r="ER18" s="10">
        <v>0</v>
      </c>
      <c r="ES18" s="13">
        <v>30</v>
      </c>
      <c r="ET18" s="7">
        <v>30</v>
      </c>
      <c r="EU18" s="7">
        <v>30</v>
      </c>
      <c r="EV18" s="7">
        <v>30</v>
      </c>
      <c r="EW18" s="7">
        <v>30</v>
      </c>
      <c r="EX18" s="7">
        <v>0</v>
      </c>
      <c r="EY18" s="10">
        <v>0</v>
      </c>
      <c r="EZ18" s="13">
        <v>30</v>
      </c>
      <c r="FA18" s="7">
        <v>30</v>
      </c>
      <c r="FB18" s="7">
        <v>30</v>
      </c>
      <c r="FC18" s="7">
        <v>30</v>
      </c>
      <c r="FD18" s="7">
        <v>30</v>
      </c>
      <c r="FE18" s="7">
        <v>0</v>
      </c>
      <c r="FF18" s="10">
        <v>0</v>
      </c>
      <c r="FG18" s="13">
        <v>30</v>
      </c>
      <c r="FH18" s="7">
        <v>30</v>
      </c>
      <c r="FI18" s="7">
        <v>30</v>
      </c>
      <c r="FJ18" s="7">
        <v>30</v>
      </c>
      <c r="FK18" s="7">
        <v>30</v>
      </c>
      <c r="FL18" s="7">
        <v>0</v>
      </c>
      <c r="FM18" s="10">
        <v>0</v>
      </c>
      <c r="FN18" s="13">
        <v>30</v>
      </c>
      <c r="FO18" s="7">
        <v>30</v>
      </c>
      <c r="FP18" s="7">
        <v>30</v>
      </c>
      <c r="FQ18" s="7">
        <v>30</v>
      </c>
      <c r="FR18" s="7">
        <v>30</v>
      </c>
      <c r="FS18" s="7">
        <v>0</v>
      </c>
      <c r="FT18" s="10">
        <v>0</v>
      </c>
      <c r="FU18" s="13">
        <v>30</v>
      </c>
      <c r="FV18" s="7">
        <v>30</v>
      </c>
      <c r="FW18" s="7">
        <v>30</v>
      </c>
      <c r="FX18" s="7">
        <v>30</v>
      </c>
      <c r="FY18" s="7">
        <v>30</v>
      </c>
      <c r="FZ18" s="7">
        <v>0</v>
      </c>
      <c r="GA18" s="10">
        <v>0</v>
      </c>
      <c r="GB18" s="13">
        <v>30</v>
      </c>
      <c r="GC18" s="7">
        <v>30</v>
      </c>
      <c r="GD18" s="7">
        <v>30</v>
      </c>
      <c r="GE18" s="7">
        <v>30</v>
      </c>
      <c r="GF18" s="7">
        <v>30</v>
      </c>
      <c r="GG18" s="7">
        <v>0</v>
      </c>
      <c r="GH18" s="10">
        <v>0</v>
      </c>
      <c r="GI18" s="13">
        <v>30</v>
      </c>
      <c r="GJ18" s="7">
        <v>30</v>
      </c>
      <c r="GK18" s="7">
        <v>30</v>
      </c>
      <c r="GL18" s="7">
        <v>30</v>
      </c>
      <c r="GM18" s="7">
        <v>30</v>
      </c>
      <c r="GN18" s="7">
        <v>0</v>
      </c>
      <c r="GO18" s="10">
        <v>0</v>
      </c>
    </row>
    <row r="19" spans="1:197" outlineLevel="1" x14ac:dyDescent="0.25">
      <c r="A19" t="s">
        <v>145</v>
      </c>
      <c r="B19" s="13">
        <f>SUMIFS(Export!$P102:$P10252,Export!$J102:$J10252,Export!$A14,Export!$Q102:$Q10252,"&lt;="&amp;Export!$B17)</f>
        <v>0</v>
      </c>
      <c r="C19" s="7">
        <f>SUMIFS(Export!$P102:$P10252,Export!$J102:$J10252,Export!$A14,Export!$Q102:$Q10252,Export!$C17)</f>
        <v>0</v>
      </c>
      <c r="D19" s="7">
        <f>SUMIFS(Export!$P102:$P10252,Export!$J102:$J10252,Export!$A14,Export!$Q102:$Q10252,Export!$D17)</f>
        <v>0</v>
      </c>
      <c r="E19" s="7">
        <f>SUMIFS(Export!$P102:$P10252,Export!$J102:$J10252,Export!$A14,Export!$Q102:$Q10252,Export!$E17)</f>
        <v>0</v>
      </c>
      <c r="F19" s="7">
        <f>SUMIFS(Export!$P102:$P10252,Export!$J102:$J10252,Export!$A14,Export!$Q102:$Q10252,Export!$F17)</f>
        <v>0</v>
      </c>
      <c r="G19" s="7">
        <f>SUMIFS(Export!$P102:$P10252,Export!$J102:$J10252,Export!$A14,Export!$Q102:$Q10252,Export!$G17)</f>
        <v>0</v>
      </c>
      <c r="H19" s="10">
        <f>SUMIFS(Export!$P102:$P10252,Export!$J102:$J10252,Export!$A14,Export!$Q102:$Q10252,Export!$H17)</f>
        <v>0</v>
      </c>
      <c r="I19" s="13">
        <f>SUMIFS(Export!$P102:$P10252,Export!$J102:$J10252,Export!$A14,Export!$Q102:$Q10252,Export!$I17)</f>
        <v>0</v>
      </c>
      <c r="J19" s="7">
        <f>SUMIFS(Export!$P102:$P10252,Export!$J102:$J10252,Export!$A14,Export!$Q102:$Q10252,Export!$J17)</f>
        <v>0</v>
      </c>
      <c r="K19" s="7">
        <f>SUMIFS(Export!$P102:$P10252,Export!$J102:$J10252,Export!$A14,Export!$Q102:$Q10252,Export!$K17)</f>
        <v>0</v>
      </c>
      <c r="L19" s="7">
        <f>SUMIFS(Export!$P102:$P10252,Export!$J102:$J10252,Export!$A14,Export!$Q102:$Q10252,Export!$L17)</f>
        <v>0</v>
      </c>
      <c r="M19" s="7">
        <f>SUMIFS(Export!$P102:$P10252,Export!$J102:$J10252,Export!$A14,Export!$Q102:$Q10252,Export!$M17)</f>
        <v>0</v>
      </c>
      <c r="N19" s="7">
        <f>SUMIFS(Export!$P102:$P10252,Export!$J102:$J10252,Export!$A14,Export!$Q102:$Q10252,Export!$N17)</f>
        <v>0</v>
      </c>
      <c r="O19" s="10">
        <f>SUMIFS(Export!$P102:$P10252,Export!$J102:$J10252,Export!$A14,Export!$Q102:$Q10252,Export!$O17)</f>
        <v>0</v>
      </c>
      <c r="P19" s="13">
        <f>SUMIFS(Export!$P102:$P10252,Export!$J102:$J10252,Export!$A14,Export!$Q102:$Q10252,Export!$P17)</f>
        <v>0</v>
      </c>
      <c r="Q19" s="7">
        <f>SUMIFS(Export!$P102:$P10252,Export!$J102:$J10252,Export!$A14,Export!$Q102:$Q10252,Export!$Q17)</f>
        <v>0</v>
      </c>
      <c r="R19" s="7">
        <f>SUMIFS(Export!$P102:$P10252,Export!$J102:$J10252,Export!$A14,Export!$Q102:$Q10252,Export!$R17)</f>
        <v>0</v>
      </c>
      <c r="S19" s="7">
        <f>SUMIFS(Export!$P102:$P10252,Export!$J102:$J10252,Export!$A14,Export!$Q102:$Q10252,Export!$S17)</f>
        <v>0</v>
      </c>
      <c r="T19" s="7">
        <f>SUMIFS(Export!$P102:$P10252,Export!$J102:$J10252,Export!$A14,Export!$Q102:$Q10252,Export!$T17)</f>
        <v>0</v>
      </c>
      <c r="U19" s="7">
        <f>SUMIFS(Export!$P102:$P10252,Export!$J102:$J10252,Export!$A14,Export!$Q102:$Q10252,Export!$U17)</f>
        <v>0</v>
      </c>
      <c r="V19" s="10">
        <f>SUMIFS(Export!$P102:$P10252,Export!$J102:$J10252,Export!$A14,Export!$Q102:$Q10252,Export!$V17)</f>
        <v>0</v>
      </c>
      <c r="W19" s="13">
        <f>SUMIFS(Export!$P102:$P10252,Export!$J102:$J10252,Export!$A14,Export!$Q102:$Q10252,Export!$W17)</f>
        <v>0</v>
      </c>
      <c r="X19" s="7">
        <f>SUMIFS(Export!$P102:$P10252,Export!$J102:$J10252,Export!$A14,Export!$Q102:$Q10252,Export!$X17)</f>
        <v>0</v>
      </c>
      <c r="Y19" s="7">
        <f>SUMIFS(Export!$P102:$P10252,Export!$J102:$J10252,Export!$A14,Export!$Q102:$Q10252,Export!$Y17)</f>
        <v>0</v>
      </c>
      <c r="Z19" s="7">
        <f>SUMIFS(Export!$P102:$P10252,Export!$J102:$J10252,Export!$A14,Export!$Q102:$Q10252,Export!$Z17)</f>
        <v>0</v>
      </c>
      <c r="AA19" s="7">
        <f>SUMIFS(Export!$P102:$P10252,Export!$J102:$J10252,Export!$A14,Export!$Q102:$Q10252,Export!$AA17)</f>
        <v>0</v>
      </c>
      <c r="AB19" s="7">
        <f>SUMIFS(Export!$P102:$P10252,Export!$J102:$J10252,Export!$A14,Export!$Q102:$Q10252,Export!$AB17)</f>
        <v>0</v>
      </c>
      <c r="AC19" s="10">
        <f>SUMIFS(Export!$P102:$P10252,Export!$J102:$J10252,Export!$A14,Export!$Q102:$Q10252,Export!$AC17)</f>
        <v>0</v>
      </c>
      <c r="AD19" s="13">
        <f>SUMIFS(Export!$P102:$P10252,Export!$J102:$J10252,Export!$A14,Export!$Q102:$Q10252,Export!$AD17)</f>
        <v>0</v>
      </c>
      <c r="AE19" s="7">
        <f>SUMIFS(Export!$P102:$P10252,Export!$J102:$J10252,Export!$A14,Export!$Q102:$Q10252,Export!$AE17)</f>
        <v>0</v>
      </c>
      <c r="AF19" s="7">
        <f>SUMIFS(Export!$P102:$P10252,Export!$J102:$J10252,Export!$A14,Export!$Q102:$Q10252,Export!$AF17)</f>
        <v>0</v>
      </c>
      <c r="AG19" s="7">
        <f>SUMIFS(Export!$P102:$P10252,Export!$J102:$J10252,Export!$A14,Export!$Q102:$Q10252,Export!$AG17)</f>
        <v>0</v>
      </c>
      <c r="AH19" s="7">
        <f>SUMIFS(Export!$P102:$P10252,Export!$J102:$J10252,Export!$A14,Export!$Q102:$Q10252,Export!$AH17)</f>
        <v>0</v>
      </c>
      <c r="AI19" s="7">
        <f>SUMIFS(Export!$P102:$P10252,Export!$J102:$J10252,Export!$A14,Export!$Q102:$Q10252,Export!$AI17)</f>
        <v>0</v>
      </c>
      <c r="AJ19" s="10">
        <f>SUMIFS(Export!$P102:$P10252,Export!$J102:$J10252,Export!$A14,Export!$Q102:$Q10252,Export!$AJ17)</f>
        <v>0</v>
      </c>
      <c r="AK19" s="13">
        <f>SUMIFS(Export!$P102:$P10252,Export!$J102:$J10252,Export!$A14,Export!$Q102:$Q10252,Export!$AK17)</f>
        <v>0</v>
      </c>
      <c r="AL19" s="7">
        <f>SUMIFS(Export!$P102:$P10252,Export!$J102:$J10252,Export!$A14,Export!$Q102:$Q10252,Export!$AL17)</f>
        <v>0</v>
      </c>
      <c r="AM19" s="7">
        <f>SUMIFS(Export!$P102:$P10252,Export!$J102:$J10252,Export!$A14,Export!$Q102:$Q10252,Export!$AM17)</f>
        <v>0</v>
      </c>
      <c r="AN19" s="7">
        <f>SUMIFS(Export!$P102:$P10252,Export!$J102:$J10252,Export!$A14,Export!$Q102:$Q10252,Export!$AN17)</f>
        <v>0</v>
      </c>
      <c r="AO19" s="7">
        <f>SUMIFS(Export!$P102:$P10252,Export!$J102:$J10252,Export!$A14,Export!$Q102:$Q10252,Export!$AO17)</f>
        <v>0</v>
      </c>
      <c r="AP19" s="7">
        <f>SUMIFS(Export!$P102:$P10252,Export!$J102:$J10252,Export!$A14,Export!$Q102:$Q10252,Export!$AP17)</f>
        <v>0</v>
      </c>
      <c r="AQ19" s="10">
        <f>SUMIFS(Export!$P102:$P10252,Export!$J102:$J10252,Export!$A14,Export!$Q102:$Q10252,Export!$AQ17)</f>
        <v>0</v>
      </c>
      <c r="AR19" s="13">
        <f>SUMIFS(Export!$P102:$P10252,Export!$J102:$J10252,Export!$A14,Export!$Q102:$Q10252,Export!$AR17)</f>
        <v>0</v>
      </c>
      <c r="AS19" s="7">
        <f>SUMIFS(Export!$P102:$P10252,Export!$J102:$J10252,Export!$A14,Export!$Q102:$Q10252,Export!$AS17)</f>
        <v>0</v>
      </c>
      <c r="AT19" s="7">
        <f>SUMIFS(Export!$P102:$P10252,Export!$J102:$J10252,Export!$A14,Export!$Q102:$Q10252,Export!$AT17)</f>
        <v>0</v>
      </c>
      <c r="AU19" s="7">
        <f>SUMIFS(Export!$P102:$P10252,Export!$J102:$J10252,Export!$A14,Export!$Q102:$Q10252,Export!$AU17)</f>
        <v>0</v>
      </c>
      <c r="AV19" s="7">
        <f>SUMIFS(Export!$P102:$P10252,Export!$J102:$J10252,Export!$A14,Export!$Q102:$Q10252,Export!$AV17)</f>
        <v>0</v>
      </c>
      <c r="AW19" s="7">
        <f>SUMIFS(Export!$P102:$P10252,Export!$J102:$J10252,Export!$A14,Export!$Q102:$Q10252,Export!$AW17)</f>
        <v>0</v>
      </c>
      <c r="AX19" s="10">
        <f>SUMIFS(Export!$P102:$P10252,Export!$J102:$J10252,Export!$A14,Export!$Q102:$Q10252,Export!$AX17)</f>
        <v>0</v>
      </c>
      <c r="AY19" s="13">
        <f>SUMIFS(Export!$P102:$P10252,Export!$J102:$J10252,Export!$A14,Export!$Q102:$Q10252,Export!$AY17)</f>
        <v>0</v>
      </c>
      <c r="AZ19" s="7">
        <f>SUMIFS(Export!$P102:$P10252,Export!$J102:$J10252,Export!$A14,Export!$Q102:$Q10252,Export!$AZ17)</f>
        <v>0</v>
      </c>
      <c r="BA19" s="7">
        <f>SUMIFS(Export!$P102:$P10252,Export!$J102:$J10252,Export!$A14,Export!$Q102:$Q10252,Export!$BA17)</f>
        <v>0</v>
      </c>
      <c r="BB19" s="7">
        <f>SUMIFS(Export!$P102:$P10252,Export!$J102:$J10252,Export!$A14,Export!$Q102:$Q10252,Export!$BB17)</f>
        <v>0</v>
      </c>
      <c r="BC19" s="7">
        <f>SUMIFS(Export!$P102:$P10252,Export!$J102:$J10252,Export!$A14,Export!$Q102:$Q10252,Export!$BC17)</f>
        <v>3</v>
      </c>
      <c r="BD19" s="7">
        <f>SUMIFS(Export!$P102:$P10252,Export!$J102:$J10252,Export!$A14,Export!$Q102:$Q10252,Export!$BD17)</f>
        <v>0</v>
      </c>
      <c r="BE19" s="10">
        <f>SUMIFS(Export!$P102:$P10252,Export!$J102:$J10252,Export!$A14,Export!$Q102:$Q10252,Export!$BE17)</f>
        <v>0</v>
      </c>
      <c r="BF19" s="13">
        <f>SUMIFS(Export!$P102:$P10252,Export!$J102:$J10252,Export!$A14,Export!$Q102:$Q10252,Export!$BF17)</f>
        <v>0</v>
      </c>
      <c r="BG19" s="7">
        <f>SUMIFS(Export!$P102:$P10252,Export!$J102:$J10252,Export!$A14,Export!$Q102:$Q10252,Export!$BG17)</f>
        <v>0</v>
      </c>
      <c r="BH19" s="7">
        <f>SUMIFS(Export!$P102:$P10252,Export!$J102:$J10252,Export!$A14,Export!$Q102:$Q10252,Export!$BH17)</f>
        <v>0</v>
      </c>
      <c r="BI19" s="7">
        <f>SUMIFS(Export!$P102:$P10252,Export!$J102:$J10252,Export!$A14,Export!$Q102:$Q10252,Export!$BI17)</f>
        <v>3</v>
      </c>
      <c r="BJ19" s="7">
        <f>SUMIFS(Export!$P102:$P10252,Export!$J102:$J10252,Export!$A14,Export!$Q102:$Q10252,Export!$BJ17)</f>
        <v>64</v>
      </c>
      <c r="BK19" s="7">
        <f>SUMIFS(Export!$P102:$P10252,Export!$J102:$J10252,Export!$A14,Export!$Q102:$Q10252,Export!$BK17)</f>
        <v>15</v>
      </c>
      <c r="BL19" s="10">
        <f>SUMIFS(Export!$P102:$P10252,Export!$J102:$J10252,Export!$A14,Export!$Q102:$Q10252,Export!$BL17)</f>
        <v>0</v>
      </c>
      <c r="BM19" s="13">
        <f>SUMIFS(Export!$P102:$P10252,Export!$J102:$J10252,Export!$A14,Export!$Q102:$Q10252,Export!$BM17)</f>
        <v>1</v>
      </c>
      <c r="BN19" s="7">
        <f>SUMIFS(Export!$P102:$P10252,Export!$J102:$J10252,Export!$A14,Export!$Q102:$Q10252,Export!$BN17)</f>
        <v>0</v>
      </c>
      <c r="BO19" s="7">
        <f>SUMIFS(Export!$P102:$P10252,Export!$J102:$J10252,Export!$A14,Export!$Q102:$Q10252,Export!$BO17)</f>
        <v>9</v>
      </c>
      <c r="BP19" s="7">
        <f>SUMIFS(Export!$P102:$P10252,Export!$J102:$J10252,Export!$A14,Export!$Q102:$Q10252,Export!$BP17)</f>
        <v>1</v>
      </c>
      <c r="BQ19" s="7">
        <f>SUMIFS(Export!$P102:$P10252,Export!$J102:$J10252,Export!$A14,Export!$Q102:$Q10252,Export!$BQ17)</f>
        <v>103</v>
      </c>
      <c r="BR19" s="7">
        <f>SUMIFS(Export!$P102:$P10252,Export!$J102:$J10252,Export!$A14,Export!$Q102:$Q10252,Export!$BR17)</f>
        <v>4</v>
      </c>
      <c r="BS19" s="10">
        <f>SUMIFS(Export!$P102:$P10252,Export!$J102:$J10252,Export!$A14,Export!$Q102:$Q10252,Export!$BS17)</f>
        <v>10</v>
      </c>
      <c r="BT19" s="13">
        <f>SUMIFS(Export!$P102:$P10252,Export!$J102:$J10252,Export!$A14,Export!$Q102:$Q10252,Export!$BT17)</f>
        <v>4</v>
      </c>
      <c r="BU19" s="7">
        <f>SUMIFS(Export!$P102:$P10252,Export!$J102:$J10252,Export!$A14,Export!$Q102:$Q10252,Export!$BU17)</f>
        <v>6</v>
      </c>
      <c r="BV19" s="7">
        <f>SUMIFS(Export!$P102:$P10252,Export!$J102:$J10252,Export!$A14,Export!$Q102:$Q10252,Export!$BV17)</f>
        <v>6</v>
      </c>
      <c r="BW19" s="7">
        <f>SUMIFS(Export!$P102:$P10252,Export!$J102:$J10252,Export!$A14,Export!$Q102:$Q10252,Export!$BW17)</f>
        <v>60</v>
      </c>
      <c r="BX19" s="7">
        <f>SUMIFS(Export!$P102:$P10252,Export!$J102:$J10252,Export!$A14,Export!$Q102:$Q10252,Export!$BX17)</f>
        <v>4</v>
      </c>
      <c r="BY19" s="7">
        <f>SUMIFS(Export!$P102:$P10252,Export!$J102:$J10252,Export!$A14,Export!$Q102:$Q10252,Export!$BY17)</f>
        <v>45</v>
      </c>
      <c r="BZ19" s="10">
        <f>SUMIFS(Export!$P102:$P10252,Export!$J102:$J10252,Export!$A14,Export!$Q102:$Q10252,Export!$BZ17)</f>
        <v>1</v>
      </c>
      <c r="CA19" s="13">
        <f>SUMIFS(Export!$P102:$P10252,Export!$J102:$J10252,Export!$A14,Export!$Q102:$Q10252,Export!$CA17)</f>
        <v>0</v>
      </c>
      <c r="CB19" s="7">
        <f>SUMIFS(Export!$P102:$P10252,Export!$J102:$J10252,Export!$A14,Export!$Q102:$Q10252,Export!$CB17)</f>
        <v>0</v>
      </c>
      <c r="CC19" s="7">
        <f>SUMIFS(Export!$P102:$P10252,Export!$J102:$J10252,Export!$A14,Export!$Q102:$Q10252,Export!$CC17)</f>
        <v>35</v>
      </c>
      <c r="CD19" s="7">
        <f>SUMIFS(Export!$P102:$P10252,Export!$J102:$J10252,Export!$A14,Export!$Q102:$Q10252,Export!$CD17)</f>
        <v>13</v>
      </c>
      <c r="CE19" s="7">
        <f>SUMIFS(Export!$P102:$P10252,Export!$J102:$J10252,Export!$A14,Export!$Q102:$Q10252,Export!$CE17)</f>
        <v>0</v>
      </c>
      <c r="CF19" s="7">
        <f>SUMIFS(Export!$P102:$P10252,Export!$J102:$J10252,Export!$A14,Export!$Q102:$Q10252,Export!$CF17)</f>
        <v>0</v>
      </c>
      <c r="CG19" s="10">
        <f>SUMIFS(Export!$P102:$P10252,Export!$J102:$J10252,Export!$A14,Export!$Q102:$Q10252,Export!$CG17)</f>
        <v>6</v>
      </c>
      <c r="CH19" s="13">
        <f>SUMIFS(Export!$P102:$P10252,Export!$J102:$J10252,Export!$A14,Export!$Q102:$Q10252,Export!$CH17)</f>
        <v>74</v>
      </c>
      <c r="CI19" s="7">
        <f>SUMIFS(Export!$P102:$P10252,Export!$J102:$J10252,Export!$A14,Export!$Q102:$Q10252,Export!$CI17)</f>
        <v>0</v>
      </c>
      <c r="CJ19" s="7">
        <f>SUMIFS(Export!$P102:$P10252,Export!$J102:$J10252,Export!$A14,Export!$Q102:$Q10252,Export!$CJ17)</f>
        <v>0</v>
      </c>
      <c r="CK19" s="7">
        <f>SUMIFS(Export!$P102:$P10252,Export!$J102:$J10252,Export!$A14,Export!$Q102:$Q10252,Export!$CK17)</f>
        <v>5</v>
      </c>
      <c r="CL19" s="7">
        <f>SUMIFS(Export!$P102:$P10252,Export!$J102:$J10252,Export!$A14,Export!$Q102:$Q10252,Export!$CL17)</f>
        <v>27</v>
      </c>
      <c r="CM19" s="7">
        <f>SUMIFS(Export!$P102:$P10252,Export!$J102:$J10252,Export!$A14,Export!$Q102:$Q10252,Export!$CM17)</f>
        <v>0</v>
      </c>
      <c r="CN19" s="10">
        <f>SUMIFS(Export!$P102:$P10252,Export!$J102:$J10252,Export!$A14,Export!$Q102:$Q10252,Export!$CN17)</f>
        <v>0</v>
      </c>
      <c r="CO19" s="13">
        <f>SUMIFS(Export!$P102:$P10252,Export!$J102:$J10252,Export!$A14,Export!$Q102:$Q10252,Export!$CO17)</f>
        <v>27</v>
      </c>
      <c r="CP19" s="7">
        <f>SUMIFS(Export!$P102:$P10252,Export!$J102:$J10252,Export!$A14,Export!$Q102:$Q10252,Export!$CP17)</f>
        <v>15</v>
      </c>
      <c r="CQ19" s="7">
        <f>SUMIFS(Export!$P102:$P10252,Export!$J102:$J10252,Export!$A14,Export!$Q102:$Q10252,Export!$CQ17)</f>
        <v>0</v>
      </c>
      <c r="CR19" s="7">
        <f>SUMIFS(Export!$P102:$P10252,Export!$J102:$J10252,Export!$A14,Export!$Q102:$Q10252,Export!$CR17)</f>
        <v>0</v>
      </c>
      <c r="CS19" s="7">
        <f>SUMIFS(Export!$P102:$P10252,Export!$J102:$J10252,Export!$A14,Export!$Q102:$Q10252,Export!$CS17)</f>
        <v>9</v>
      </c>
      <c r="CT19" s="7">
        <f>SUMIFS(Export!$P102:$P10252,Export!$J102:$J10252,Export!$A14,Export!$Q102:$Q10252,Export!$CT17)</f>
        <v>1</v>
      </c>
      <c r="CU19" s="10">
        <f>SUMIFS(Export!$P102:$P10252,Export!$J102:$J10252,Export!$A14,Export!$Q102:$Q10252,Export!$CU17)</f>
        <v>59</v>
      </c>
      <c r="CV19" s="13">
        <f>SUMIFS(Export!$P102:$P10252,Export!$J102:$J10252,Export!$A14,Export!$Q102:$Q10252,Export!$CV17)</f>
        <v>16</v>
      </c>
      <c r="CW19" s="7">
        <f>SUMIFS(Export!$P102:$P10252,Export!$J102:$J10252,Export!$A14,Export!$Q102:$Q10252,Export!$CW17)</f>
        <v>2</v>
      </c>
      <c r="CX19" s="7">
        <f>SUMIFS(Export!$P102:$P10252,Export!$J102:$J10252,Export!$A14,Export!$Q102:$Q10252,Export!$CX17)</f>
        <v>41</v>
      </c>
      <c r="CY19" s="7">
        <f>SUMIFS(Export!$P102:$P10252,Export!$J102:$J10252,Export!$A14,Export!$Q102:$Q10252,Export!$CY17)</f>
        <v>0</v>
      </c>
      <c r="CZ19" s="7">
        <f>SUMIFS(Export!$P102:$P10252,Export!$J102:$J10252,Export!$A14,Export!$Q102:$Q10252,Export!$CZ17)</f>
        <v>12</v>
      </c>
      <c r="DA19" s="7">
        <f>SUMIFS(Export!$P102:$P10252,Export!$J102:$J10252,Export!$A14,Export!$Q102:$Q10252,Export!$DA17)</f>
        <v>3</v>
      </c>
      <c r="DB19" s="10">
        <f>SUMIFS(Export!$P102:$P10252,Export!$J102:$J10252,Export!$A14,Export!$Q102:$Q10252,Export!$DB17)</f>
        <v>6</v>
      </c>
      <c r="DC19" s="13">
        <f>SUMIFS(Export!$P102:$P10252,Export!$J102:$J10252,Export!$A14,Export!$Q102:$Q10252,Export!$DC17)</f>
        <v>19</v>
      </c>
      <c r="DD19" s="7">
        <f>SUMIFS(Export!$P102:$P10252,Export!$J102:$J10252,Export!$A14,Export!$Q102:$Q10252,Export!$DD17)</f>
        <v>0</v>
      </c>
      <c r="DE19" s="7">
        <f>SUMIFS(Export!$P102:$P10252,Export!$J102:$J10252,Export!$A14,Export!$Q102:$Q10252,Export!$DE17)</f>
        <v>26</v>
      </c>
      <c r="DF19" s="7">
        <f>SUMIFS(Export!$P102:$P10252,Export!$J102:$J10252,Export!$A14,Export!$Q102:$Q10252,Export!$DF17)</f>
        <v>0</v>
      </c>
      <c r="DG19" s="7">
        <f>SUMIFS(Export!$P102:$P10252,Export!$J102:$J10252,Export!$A14,Export!$Q102:$Q10252,Export!$DG17)</f>
        <v>1</v>
      </c>
      <c r="DH19" s="7">
        <f>SUMIFS(Export!$P102:$P10252,Export!$J102:$J10252,Export!$A14,Export!$Q102:$Q10252,Export!$DH17)</f>
        <v>1</v>
      </c>
      <c r="DI19" s="10">
        <f>SUMIFS(Export!$P102:$P10252,Export!$J102:$J10252,Export!$A14,Export!$Q102:$Q10252,Export!$DI17)</f>
        <v>0</v>
      </c>
      <c r="DJ19" s="13">
        <f>SUMIFS(Export!$P102:$P10252,Export!$J102:$J10252,Export!$A14,Export!$Q102:$Q10252,Export!$DJ17)</f>
        <v>0</v>
      </c>
      <c r="DK19" s="7">
        <f>SUMIFS(Export!$P102:$P10252,Export!$J102:$J10252,Export!$A14,Export!$Q102:$Q10252,Export!$DK17)</f>
        <v>5</v>
      </c>
      <c r="DL19" s="7">
        <f>SUMIFS(Export!$P102:$P10252,Export!$J102:$J10252,Export!$A14,Export!$Q102:$Q10252,Export!$DL17)</f>
        <v>0</v>
      </c>
      <c r="DM19" s="7">
        <f>SUMIFS(Export!$P102:$P10252,Export!$J102:$J10252,Export!$A14,Export!$Q102:$Q10252,Export!$DM17)</f>
        <v>0</v>
      </c>
      <c r="DN19" s="7">
        <f>SUMIFS(Export!$P102:$P10252,Export!$J102:$J10252,Export!$A14,Export!$Q102:$Q10252,Export!$DN17)</f>
        <v>0</v>
      </c>
      <c r="DO19" s="7">
        <f>SUMIFS(Export!$P102:$P10252,Export!$J102:$J10252,Export!$A14,Export!$Q102:$Q10252,Export!$DO17)</f>
        <v>0</v>
      </c>
      <c r="DP19" s="10">
        <f>SUMIFS(Export!$P102:$P10252,Export!$J102:$J10252,Export!$A14,Export!$Q102:$Q10252,Export!$DP17)</f>
        <v>0</v>
      </c>
      <c r="DQ19" s="13">
        <f>SUMIFS(Export!$P102:$P10252,Export!$J102:$J10252,Export!$A14,Export!$Q102:$Q10252,Export!$DQ17)</f>
        <v>0</v>
      </c>
      <c r="DR19" s="7">
        <f>SUMIFS(Export!$P102:$P10252,Export!$J102:$J10252,Export!$A14,Export!$Q102:$Q10252,Export!$DR17)</f>
        <v>0</v>
      </c>
      <c r="DS19" s="7">
        <f>SUMIFS(Export!$P102:$P10252,Export!$J102:$J10252,Export!$A14,Export!$Q102:$Q10252,Export!$DS17)</f>
        <v>0</v>
      </c>
      <c r="DT19" s="7">
        <f>SUMIFS(Export!$P102:$P10252,Export!$J102:$J10252,Export!$A14,Export!$Q102:$Q10252,Export!$DT17)</f>
        <v>0</v>
      </c>
      <c r="DU19" s="7">
        <f>SUMIFS(Export!$P102:$P10252,Export!$J102:$J10252,Export!$A14,Export!$Q102:$Q10252,Export!$DU17)</f>
        <v>0</v>
      </c>
      <c r="DV19" s="7">
        <f>SUMIFS(Export!$P102:$P10252,Export!$J102:$J10252,Export!$A14,Export!$Q102:$Q10252,Export!$DV17)</f>
        <v>0</v>
      </c>
      <c r="DW19" s="10">
        <f>SUMIFS(Export!$P102:$P10252,Export!$J102:$J10252,Export!$A14,Export!$Q102:$Q10252,Export!$DW17)</f>
        <v>0</v>
      </c>
      <c r="DX19" s="13">
        <f>SUMIFS(Export!$P102:$P10252,Export!$J102:$J10252,Export!$A14,Export!$Q102:$Q10252,Export!$DQ17)</f>
        <v>0</v>
      </c>
      <c r="DY19" s="7">
        <f>SUMIFS(Export!$P102:$P10252,Export!$J102:$J10252,Export!$A14,Export!$Q102:$Q10252,Export!$DR17)</f>
        <v>0</v>
      </c>
      <c r="DZ19" s="7">
        <f>SUMIFS(Export!$P102:$P10252,Export!$J102:$J10252,Export!$A14,Export!$Q102:$Q10252,Export!$DS17)</f>
        <v>0</v>
      </c>
      <c r="EA19" s="7">
        <f>SUMIFS(Export!$P102:$P10252,Export!$J102:$J10252,Export!$A14,Export!$Q102:$Q10252,Export!$DT17)</f>
        <v>0</v>
      </c>
      <c r="EB19" s="7">
        <f>SUMIFS(Export!$P102:$P10252,Export!$J102:$J10252,Export!$A14,Export!$Q102:$Q10252,Export!$DU17)</f>
        <v>0</v>
      </c>
      <c r="EC19" s="7">
        <f>SUMIFS(Export!$P102:$P10252,Export!$J102:$J10252,Export!$A14,Export!$Q102:$Q10252,Export!$DV17)</f>
        <v>0</v>
      </c>
      <c r="ED19" s="10">
        <f>SUMIFS(Export!$P102:$P10252,Export!$J102:$J10252,Export!$A14,Export!$Q102:$Q10252,Export!$DW17)</f>
        <v>0</v>
      </c>
      <c r="EE19" s="13">
        <f>SUMIFS(Export!$P102:$P10252,Export!$J102:$J10252,Export!$A14,Export!$Q102:$Q10252,Export!$DQ17)</f>
        <v>0</v>
      </c>
      <c r="EF19" s="7">
        <f>SUMIFS(Export!$P102:$P10252,Export!$J102:$J10252,Export!$A14,Export!$Q102:$Q10252,Export!$DR17)</f>
        <v>0</v>
      </c>
      <c r="EG19" s="7">
        <f>SUMIFS(Export!$P102:$P10252,Export!$J102:$J10252,Export!$A14,Export!$Q102:$Q10252,Export!$DS17)</f>
        <v>0</v>
      </c>
      <c r="EH19" s="7">
        <f>SUMIFS(Export!$P102:$P10252,Export!$J102:$J10252,Export!$A14,Export!$Q102:$Q10252,Export!$DT17)</f>
        <v>0</v>
      </c>
      <c r="EI19" s="7">
        <f>SUMIFS(Export!$P102:$P10252,Export!$J102:$J10252,Export!$A14,Export!$Q102:$Q10252,Export!$DU17)</f>
        <v>0</v>
      </c>
      <c r="EJ19" s="7">
        <f>SUMIFS(Export!$P102:$P10252,Export!$J102:$J10252,Export!$A14,Export!$Q102:$Q10252,Export!$DV17)</f>
        <v>0</v>
      </c>
      <c r="EK19" s="10">
        <f>SUMIFS(Export!$P102:$P10252,Export!$J102:$J10252,Export!$A14,Export!$Q102:$Q10252,Export!$DW17)</f>
        <v>0</v>
      </c>
      <c r="EL19" s="13">
        <f>SUMIFS(Export!$P102:$P10252,Export!$J102:$J10252,Export!$A14,Export!$Q102:$Q10252,Export!$DQ17)</f>
        <v>0</v>
      </c>
      <c r="EM19" s="7">
        <f>SUMIFS(Export!$P102:$P10252,Export!$J102:$J10252,Export!$A14,Export!$Q102:$Q10252,Export!$DR17)</f>
        <v>0</v>
      </c>
      <c r="EN19" s="7">
        <f>SUMIFS(Export!$P102:$P10252,Export!$J102:$J10252,Export!$A14,Export!$Q102:$Q10252,Export!$DS17)</f>
        <v>0</v>
      </c>
      <c r="EO19" s="7">
        <f>SUMIFS(Export!$P102:$P10252,Export!$J102:$J10252,Export!$A14,Export!$Q102:$Q10252,Export!$DT17)</f>
        <v>0</v>
      </c>
      <c r="EP19" s="7">
        <f>SUMIFS(Export!$P102:$P10252,Export!$J102:$J10252,Export!$A14,Export!$Q102:$Q10252,Export!$DU17)</f>
        <v>0</v>
      </c>
      <c r="EQ19" s="7">
        <f>SUMIFS(Export!$P102:$P10252,Export!$J102:$J10252,Export!$A14,Export!$Q102:$Q10252,Export!$DV17)</f>
        <v>0</v>
      </c>
      <c r="ER19" s="10">
        <f>SUMIFS(Export!$P102:$P10252,Export!$J102:$J10252,Export!$A14,Export!$Q102:$Q10252,Export!$DW17)</f>
        <v>0</v>
      </c>
      <c r="ES19" s="13">
        <f>SUMIFS(Export!$P102:$P10252,Export!$J102:$J10252,Export!$A14,Export!$Q102:$Q10252,Export!$DQ17)</f>
        <v>0</v>
      </c>
      <c r="ET19" s="7">
        <f>SUMIFS(Export!$P102:$P10252,Export!$J102:$J10252,Export!$A14,Export!$Q102:$Q10252,Export!$DR17)</f>
        <v>0</v>
      </c>
      <c r="EU19" s="7">
        <f>SUMIFS(Export!$P102:$P10252,Export!$J102:$J10252,Export!$A14,Export!$Q102:$Q10252,Export!$DS17)</f>
        <v>0</v>
      </c>
      <c r="EV19" s="7">
        <f>SUMIFS(Export!$P102:$P10252,Export!$J102:$J10252,Export!$A14,Export!$Q102:$Q10252,Export!$DT17)</f>
        <v>0</v>
      </c>
      <c r="EW19" s="7">
        <f>SUMIFS(Export!$P102:$P10252,Export!$J102:$J10252,Export!$A14,Export!$Q102:$Q10252,Export!$DU17)</f>
        <v>0</v>
      </c>
      <c r="EX19" s="7">
        <f>SUMIFS(Export!$P102:$P10252,Export!$J102:$J10252,Export!$A14,Export!$Q102:$Q10252,Export!$DV17)</f>
        <v>0</v>
      </c>
      <c r="EY19" s="10">
        <f>SUMIFS(Export!$P102:$P10252,Export!$J102:$J10252,Export!$A14,Export!$Q102:$Q10252,Export!$DW17)</f>
        <v>0</v>
      </c>
      <c r="EZ19" s="13">
        <f>SUMIFS(Export!$P102:$P10252,Export!$J102:$J10252,Export!$A14,Export!$Q102:$Q10252,Export!$DQ17)</f>
        <v>0</v>
      </c>
      <c r="FA19" s="7">
        <f>SUMIFS(Export!$P102:$P10252,Export!$J102:$J10252,Export!$A14,Export!$Q102:$Q10252,Export!$DR17)</f>
        <v>0</v>
      </c>
      <c r="FB19" s="7">
        <f>SUMIFS(Export!$P102:$P10252,Export!$J102:$J10252,Export!$A14,Export!$Q102:$Q10252,Export!$DS17)</f>
        <v>0</v>
      </c>
      <c r="FC19" s="7">
        <f>SUMIFS(Export!$P102:$P10252,Export!$J102:$J10252,Export!$A14,Export!$Q102:$Q10252,Export!$DT17)</f>
        <v>0</v>
      </c>
      <c r="FD19" s="7">
        <f>SUMIFS(Export!$P102:$P10252,Export!$J102:$J10252,Export!$A14,Export!$Q102:$Q10252,Export!$DU17)</f>
        <v>0</v>
      </c>
      <c r="FE19" s="7">
        <f>SUMIFS(Export!$P102:$P10252,Export!$J102:$J10252,Export!$A14,Export!$Q102:$Q10252,Export!$DV17)</f>
        <v>0</v>
      </c>
      <c r="FF19" s="10">
        <f>SUMIFS(Export!$P102:$P10252,Export!$J102:$J10252,Export!$A14,Export!$Q102:$Q10252,Export!$DW17)</f>
        <v>0</v>
      </c>
      <c r="FG19" s="13">
        <f>SUMIFS(Export!$P102:$P10252,Export!$J102:$J10252,Export!$A14,Export!$Q102:$Q10252,Export!$DQ17)</f>
        <v>0</v>
      </c>
      <c r="FH19" s="7">
        <f>SUMIFS(Export!$P102:$P10252,Export!$J102:$J10252,Export!$A14,Export!$Q102:$Q10252,Export!$DR17)</f>
        <v>0</v>
      </c>
      <c r="FI19" s="7">
        <f>SUMIFS(Export!$P102:$P10252,Export!$J102:$J10252,Export!$A14,Export!$Q102:$Q10252,Export!$DS17)</f>
        <v>0</v>
      </c>
      <c r="FJ19" s="7">
        <f>SUMIFS(Export!$P102:$P10252,Export!$J102:$J10252,Export!$A14,Export!$Q102:$Q10252,Export!$DT17)</f>
        <v>0</v>
      </c>
      <c r="FK19" s="7">
        <f>SUMIFS(Export!$P102:$P10252,Export!$J102:$J10252,Export!$A14,Export!$Q102:$Q10252,Export!$DU17)</f>
        <v>0</v>
      </c>
      <c r="FL19" s="7">
        <f>SUMIFS(Export!$P102:$P10252,Export!$J102:$J10252,Export!$A14,Export!$Q102:$Q10252,Export!$DV17)</f>
        <v>0</v>
      </c>
      <c r="FM19" s="10">
        <f>SUMIFS(Export!$P102:$P10252,Export!$J102:$J10252,Export!$A14,Export!$Q102:$Q10252,Export!$DW17)</f>
        <v>0</v>
      </c>
      <c r="FN19" s="13">
        <f>SUMIFS(Export!$P102:$P10252,Export!$J102:$J10252,Export!$A14,Export!$Q102:$Q10252,Export!$DQ17)</f>
        <v>0</v>
      </c>
      <c r="FO19" s="7">
        <f>SUMIFS(Export!$P102:$P10252,Export!$J102:$J10252,Export!$A14,Export!$Q102:$Q10252,Export!$DR17)</f>
        <v>0</v>
      </c>
      <c r="FP19" s="7">
        <f>SUMIFS(Export!$P102:$P10252,Export!$J102:$J10252,Export!$A14,Export!$Q102:$Q10252,Export!$DS17)</f>
        <v>0</v>
      </c>
      <c r="FQ19" s="7">
        <f>SUMIFS(Export!$P102:$P10252,Export!$J102:$J10252,Export!$A14,Export!$Q102:$Q10252,Export!$DT17)</f>
        <v>0</v>
      </c>
      <c r="FR19" s="7">
        <f>SUMIFS(Export!$P102:$P10252,Export!$J102:$J10252,Export!$A14,Export!$Q102:$Q10252,Export!$DU17)</f>
        <v>0</v>
      </c>
      <c r="FS19" s="7">
        <f>SUMIFS(Export!$P102:$P10252,Export!$J102:$J10252,Export!$A14,Export!$Q102:$Q10252,Export!$DV17)</f>
        <v>0</v>
      </c>
      <c r="FT19" s="10">
        <f>SUMIFS(Export!$P102:$P10252,Export!$J102:$J10252,Export!$A14,Export!$Q102:$Q10252,Export!$DW17)</f>
        <v>0</v>
      </c>
      <c r="FU19" s="13">
        <f>SUMIFS(Export!$P102:$P10252,Export!$J102:$J10252,Export!$A14,Export!$Q102:$Q10252,Export!$DQ17)</f>
        <v>0</v>
      </c>
      <c r="FV19" s="7">
        <f>SUMIFS(Export!$P102:$P10252,Export!$J102:$J10252,Export!$A14,Export!$Q102:$Q10252,Export!$DR17)</f>
        <v>0</v>
      </c>
      <c r="FW19" s="7">
        <f>SUMIFS(Export!$P102:$P10252,Export!$J102:$J10252,Export!$A14,Export!$Q102:$Q10252,Export!$DS17)</f>
        <v>0</v>
      </c>
      <c r="FX19" s="7">
        <f>SUMIFS(Export!$P102:$P10252,Export!$J102:$J10252,Export!$A14,Export!$Q102:$Q10252,Export!$DT17)</f>
        <v>0</v>
      </c>
      <c r="FY19" s="7">
        <f>SUMIFS(Export!$P102:$P10252,Export!$J102:$J10252,Export!$A14,Export!$Q102:$Q10252,Export!$DU17)</f>
        <v>0</v>
      </c>
      <c r="FZ19" s="7">
        <f>SUMIFS(Export!$P102:$P10252,Export!$J102:$J10252,Export!$A14,Export!$Q102:$Q10252,Export!$DV17)</f>
        <v>0</v>
      </c>
      <c r="GA19" s="10">
        <f>SUMIFS(Export!$P102:$P10252,Export!$J102:$J10252,Export!$A14,Export!$Q102:$Q10252,Export!$DW17)</f>
        <v>0</v>
      </c>
      <c r="GB19" s="13">
        <f>SUMIFS(Export!$P102:$P10252,Export!$J102:$J10252,Export!$A14,Export!$Q102:$Q10252,Export!$DQ17)</f>
        <v>0</v>
      </c>
      <c r="GC19" s="7">
        <f>SUMIFS(Export!$P102:$P10252,Export!$J102:$J10252,Export!$A14,Export!$Q102:$Q10252,Export!$DR17)</f>
        <v>0</v>
      </c>
      <c r="GD19" s="7">
        <f>SUMIFS(Export!$P102:$P10252,Export!$J102:$J10252,Export!$A14,Export!$Q102:$Q10252,Export!$DS17)</f>
        <v>0</v>
      </c>
      <c r="GE19" s="7">
        <f>SUMIFS(Export!$P102:$P10252,Export!$J102:$J10252,Export!$A14,Export!$Q102:$Q10252,Export!$DT17)</f>
        <v>0</v>
      </c>
      <c r="GF19" s="7">
        <f>SUMIFS(Export!$P102:$P10252,Export!$J102:$J10252,Export!$A14,Export!$Q102:$Q10252,Export!$DU17)</f>
        <v>0</v>
      </c>
      <c r="GG19" s="7">
        <f>SUMIFS(Export!$P102:$P10252,Export!$J102:$J10252,Export!$A14,Export!$Q102:$Q10252,Export!$DV17)</f>
        <v>0</v>
      </c>
      <c r="GH19" s="10">
        <f>SUMIFS(Export!$P102:$P10252,Export!$J102:$J10252,Export!$A14,Export!$Q102:$Q10252,Export!$DW17)</f>
        <v>0</v>
      </c>
      <c r="GI19" s="13">
        <f>SUMIFS(Export!$P102:$P10252,Export!$J102:$J10252,Export!$A14,Export!$Q102:$Q10252,Export!$DQ17)</f>
        <v>0</v>
      </c>
      <c r="GJ19" s="7">
        <f>SUMIFS(Export!$P102:$P10252,Export!$J102:$J10252,Export!$A14,Export!$Q102:$Q10252,Export!$DR17)</f>
        <v>0</v>
      </c>
      <c r="GK19" s="7">
        <f>SUMIFS(Export!$P102:$P10252,Export!$J102:$J10252,Export!$A14,Export!$Q102:$Q10252,Export!$DS17)</f>
        <v>0</v>
      </c>
      <c r="GL19" s="7">
        <f>SUMIFS(Export!$P102:$P10252,Export!$J102:$J10252,Export!$A14,Export!$Q102:$Q10252,Export!$DT17)</f>
        <v>0</v>
      </c>
      <c r="GM19" s="7">
        <f>SUMIFS(Export!$P102:$P10252,Export!$J102:$J10252,Export!$A14,Export!$Q102:$Q10252,Export!$DU17)</f>
        <v>0</v>
      </c>
      <c r="GN19" s="7">
        <f>SUMIFS(Export!$P102:$P10252,Export!$J102:$J10252,Export!$A14,Export!$Q102:$Q10252,Export!$DV17)</f>
        <v>0</v>
      </c>
      <c r="GO19" s="10">
        <f>SUMIFS(Export!$P102:$P10252,Export!$J102:$J10252,Export!$A14,Export!$Q102:$Q10252,Export!$DW17)</f>
        <v>0</v>
      </c>
    </row>
    <row r="20" spans="1:197" outlineLevel="1" x14ac:dyDescent="0.25">
      <c r="B20" s="4"/>
      <c r="G20"/>
      <c r="H20" s="11"/>
      <c r="I20" s="4"/>
      <c r="O20" s="11"/>
      <c r="P20" s="4"/>
      <c r="V20" s="11"/>
      <c r="W20" s="4"/>
      <c r="Y20"/>
      <c r="AC20" s="11"/>
      <c r="AD20" s="4"/>
      <c r="AJ20" s="11"/>
      <c r="AK20" s="4"/>
      <c r="AQ20" s="11"/>
      <c r="AR20" s="4"/>
      <c r="AX20" s="11"/>
      <c r="AY20" s="4"/>
      <c r="BE20" s="11"/>
      <c r="BF20" s="4"/>
      <c r="BL20" s="11"/>
      <c r="BM20" s="4"/>
      <c r="BS20" s="11"/>
      <c r="BT20" s="4"/>
      <c r="BZ20" s="11"/>
      <c r="CA20" s="4"/>
      <c r="CG20" s="11"/>
      <c r="CH20" s="4"/>
      <c r="CN20" s="11"/>
      <c r="CO20" s="4"/>
      <c r="CU20" s="11"/>
      <c r="CV20" s="4"/>
      <c r="DB20" s="11"/>
      <c r="DC20" s="4"/>
      <c r="DI20" s="11"/>
      <c r="DJ20" s="4"/>
      <c r="DP20" s="11"/>
      <c r="DQ20" s="4"/>
      <c r="DW20" s="11"/>
      <c r="DX20" s="4"/>
      <c r="ED20" s="11"/>
      <c r="EE20" s="4"/>
      <c r="EK20" s="11"/>
      <c r="EL20" s="4"/>
      <c r="ER20" s="11"/>
      <c r="ES20" s="4"/>
      <c r="EY20" s="11"/>
      <c r="EZ20" s="4"/>
      <c r="FF20" s="11"/>
      <c r="FG20" s="4"/>
      <c r="FM20" s="11"/>
      <c r="FN20" s="4"/>
      <c r="FT20" s="11"/>
      <c r="FU20" s="4"/>
      <c r="GA20" s="11"/>
      <c r="GB20" s="4"/>
      <c r="GH20" s="11"/>
      <c r="GI20" s="4"/>
      <c r="GO20" s="11"/>
    </row>
    <row r="21" spans="1:197" outlineLevel="1" x14ac:dyDescent="0.25">
      <c r="A21" t="s">
        <v>147</v>
      </c>
      <c r="B21" s="13">
        <f>SUMIFS(Export!$P102:$P10252,Export!$J102:$J10252,Export!$A14,Export!$X102:$X10252,Export!$B17,Export!$K102:$K10252,"Booked")</f>
        <v>0</v>
      </c>
      <c r="C21" s="7">
        <f>SUMIFS(Export!$P102:$P10252,Export!$J102:$J10252,Export!$A14,Export!$X102:$X10252,Export!$C17,Export!$K102:$K10252,"Booked")</f>
        <v>0</v>
      </c>
      <c r="D21" s="7">
        <f>SUMIFS(Export!$P102:$P10252,Export!$J102:$J10252,Export!$A14,Export!$X102:$X10252,Export!$D17,Export!$K102:$K10252,"Booked")</f>
        <v>0</v>
      </c>
      <c r="E21" s="7">
        <f>SUMIFS(Export!$P102:$P10252,Export!$J102:$J10252,Export!$A14,Export!$X102:$X10252,Export!$E17,Export!$K102:$K10252,"Booked")</f>
        <v>0</v>
      </c>
      <c r="F21" s="7">
        <f>SUMIFS(Export!$P102:$P10252,Export!$J102:$J10252,Export!$A14,Export!$X102:$X10252,Export!$F17,Export!$K102:$K10252,"Booked")</f>
        <v>0</v>
      </c>
      <c r="G21" s="21">
        <f>SUMIFS(Export!$P102:$P10252,Export!$J102:$J10252,Export!$A14,Export!$X102:$X10252,Export!$G17,Export!$K102:$K10252,"Booked")</f>
        <v>0</v>
      </c>
      <c r="H21" s="22">
        <f>SUMIFS(Export!$P102:$P10252,Export!$J102:$J10252,Export!$A14,Export!$X102:$X10252,Export!$H17,Export!$K102:$K10252,"Booked")</f>
        <v>0</v>
      </c>
      <c r="I21" s="13">
        <f>SUMIFS(Export!$P102:$P10252,Export!$J102:$J10252,Export!$A14,Export!$X102:$X10252,Export!$I17,Export!$K102:$K10252,"Booked")</f>
        <v>0</v>
      </c>
      <c r="J21" s="7">
        <f>SUMIFS(Export!$P102:$P10252,Export!$J102:$J10252,Export!$A14,Export!$X102:$X10252,Export!$J17,Export!$K102:$K10252,"Booked")</f>
        <v>0</v>
      </c>
      <c r="K21" s="7">
        <f>SUMIFS(Export!$P102:$P10252,Export!$J102:$J10252,Export!$A14,Export!$X102:$X10252,Export!$K17,Export!$K102:$K10252,"Booked")</f>
        <v>0</v>
      </c>
      <c r="L21" s="7">
        <f>SUMIFS(Export!$P102:$P10252,Export!$J102:$J10252,Export!$A14,Export!$X102:$X10252,Export!$L17,Export!$K102:$K10252,"Booked")</f>
        <v>0</v>
      </c>
      <c r="M21" s="7">
        <f>SUMIFS(Export!$P102:$P10252,Export!$J102:$J10252,Export!$A14,Export!$X102:$X10252,Export!$M17,Export!$K102:$K10252,"Booked")</f>
        <v>0</v>
      </c>
      <c r="N21" s="21">
        <f>SUMIFS(Export!$P102:$P10252,Export!$J102:$J10252,Export!$A14,Export!$X102:$X10252,Export!$N17,Export!$K102:$K10252,"Booked")</f>
        <v>0</v>
      </c>
      <c r="O21" s="22">
        <f>SUMIFS(Export!$P102:$P10252,Export!$J102:$J10252,Export!$A14,Export!$X102:$X10252,Export!$O17,Export!$K102:$K10252,"Booked")</f>
        <v>0</v>
      </c>
      <c r="P21" s="13">
        <f>SUMIFS(Export!$P102:$P10252,Export!$J102:$J10252,Export!$A14,Export!$X102:$X10252,Export!$P17,Export!$K102:$K10252,"Booked")</f>
        <v>0</v>
      </c>
      <c r="Q21" s="7">
        <f>SUMIFS(Export!$P102:$P10252,Export!$J102:$J10252,Export!$A14,Export!$X102:$X10252,Export!$Q17,Export!$K102:$K10252,"Booked")</f>
        <v>0</v>
      </c>
      <c r="R21" s="7">
        <f>SUMIFS(Export!$P102:$P10252,Export!$J102:$J10252,Export!$A14,Export!$X102:$X10252,Export!$R17,Export!$K102:$K10252,"Booked")</f>
        <v>0</v>
      </c>
      <c r="S21" s="7">
        <f>SUMIFS(Export!$P102:$P10252,Export!$J102:$J10252,Export!$A14,Export!$X102:$X10252,Export!$S17,Export!$K102:$K10252,"Booked")</f>
        <v>0</v>
      </c>
      <c r="T21" s="7">
        <f>SUMIFS(Export!$P102:$P10252,Export!$J102:$J10252,Export!$A14,Export!$X102:$X10252,Export!$T17,Export!$K102:$K10252,"Booked")</f>
        <v>0</v>
      </c>
      <c r="U21" s="21">
        <f>SUMIFS(Export!$P102:$P10252,Export!$J102:$J10252,Export!$A14,Export!$X102:$X10252,Export!$U17,Export!$K102:$K10252,"Booked")</f>
        <v>0</v>
      </c>
      <c r="V21" s="22">
        <f>SUMIFS(Export!$P102:$P10252,Export!$J102:$J10252,Export!$A14,Export!$X102:$X10252,Export!$V17,Export!$K102:$K10252,"Booked")</f>
        <v>0</v>
      </c>
      <c r="W21" s="13">
        <f>SUMIFS(Export!$P102:$P10252,Export!$J102:$J10252,Export!$A14,Export!$X102:$X10252,Export!$W17,Export!$K102:$K10252,"Booked")</f>
        <v>0</v>
      </c>
      <c r="X21" s="7">
        <f>SUMIFS(Export!$P102:$P10252,Export!$J102:$J10252,Export!$A14,Export!$X102:$X10252,Export!$X17,Export!$K102:$K10252,"Booked")</f>
        <v>0</v>
      </c>
      <c r="Y21" s="7">
        <f>SUMIFS(Export!$P102:$P10252,Export!$J102:$J10252,Export!$A14,Export!$X102:$X10252,Export!$Y17,Export!$K102:$K10252,"Booked")</f>
        <v>0</v>
      </c>
      <c r="Z21" s="7">
        <f>SUMIFS(Export!$P102:$P10252,Export!$J102:$J10252,Export!$A14,Export!$X102:$X10252,Export!$Z17,Export!$K102:$K10252,"Booked")</f>
        <v>0</v>
      </c>
      <c r="AA21" s="7">
        <f>SUMIFS(Export!$P102:$P10252,Export!$J102:$J10252,Export!$A14,Export!$X102:$X10252,Export!$AA17,Export!$K102:$K10252,"Booked")</f>
        <v>0</v>
      </c>
      <c r="AB21" s="21">
        <f>SUMIFS(Export!$P102:$P10252,Export!$J102:$J10252,Export!$A14,Export!$X102:$X10252,Export!$AB17,Export!$K102:$K10252,"Booked")</f>
        <v>0</v>
      </c>
      <c r="AC21" s="22">
        <f>SUMIFS(Export!$P102:$P10252,Export!$J102:$J10252,Export!$A14,Export!$X102:$X10252,Export!$AC17,Export!$K102:$K10252,"Booked")</f>
        <v>0</v>
      </c>
      <c r="AD21" s="13">
        <f>SUMIFS(Export!$P102:$P10252,Export!$J102:$J10252,Export!$A14,Export!$X102:$X10252,Export!$AD17,Export!$K102:$K10252,"Booked")</f>
        <v>0</v>
      </c>
      <c r="AE21" s="7">
        <f>SUMIFS(Export!$P102:$P10252,Export!$J102:$J10252,Export!$A14,Export!$X102:$X10252,Export!$AE17,Export!$K102:$K10252,"Booked")</f>
        <v>0</v>
      </c>
      <c r="AF21" s="7">
        <f>SUMIFS(Export!$P102:$P10252,Export!$J102:$J10252,Export!$A14,Export!$X102:$X10252,Export!$AF17,Export!$K102:$K10252,"Booked")</f>
        <v>0</v>
      </c>
      <c r="AG21" s="7">
        <f>SUMIFS(Export!$P102:$P10252,Export!$J102:$J10252,Export!$A14,Export!$X102:$X10252,Export!$AG17,Export!$K102:$K10252,"Booked")</f>
        <v>0</v>
      </c>
      <c r="AH21" s="7">
        <f>SUMIFS(Export!$P102:$P10252,Export!$J102:$J10252,Export!$A14,Export!$X102:$X10252,Export!$AH17,Export!$K102:$K10252,"Booked")</f>
        <v>0</v>
      </c>
      <c r="AI21" s="21">
        <f>SUMIFS(Export!$P102:$P10252,Export!$J102:$J10252,Export!$A14,Export!$X102:$X10252,Export!$AI17,Export!$K102:$K10252,"Booked")</f>
        <v>0</v>
      </c>
      <c r="AJ21" s="22">
        <f>SUMIFS(Export!$P102:$P10252,Export!$J102:$J10252,Export!$A14,Export!$X102:$X10252,Export!$AJ17,Export!$K102:$K10252,"Booked")</f>
        <v>0</v>
      </c>
      <c r="AK21" s="13">
        <f>SUMIFS(Export!$P102:$P10252,Export!$J102:$J10252,Export!$A14,Export!$X102:$X10252,Export!$AK17,Export!$K102:$K10252,"Booked")</f>
        <v>0</v>
      </c>
      <c r="AL21" s="7">
        <f>SUMIFS(Export!$P102:$P10252,Export!$J102:$J10252,Export!$A14,Export!$X102:$X10252,Export!$AL17,Export!$K102:$K10252,"Booked")</f>
        <v>0</v>
      </c>
      <c r="AM21" s="7">
        <f>SUMIFS(Export!$P102:$P10252,Export!$J102:$J10252,Export!$A14,Export!$X102:$X10252,Export!$AM17,Export!$K102:$K10252,"Booked")</f>
        <v>0</v>
      </c>
      <c r="AN21" s="7">
        <f>SUMIFS(Export!$P102:$P10252,Export!$J102:$J10252,Export!$A14,Export!$X102:$X10252,Export!$AN17,Export!$K102:$K10252,"Booked")</f>
        <v>0</v>
      </c>
      <c r="AO21" s="7">
        <f>SUMIFS(Export!$P102:$P10252,Export!$J102:$J10252,Export!$A14,Export!$X102:$X10252,Export!$AO17,Export!$K102:$K10252,"Booked")</f>
        <v>0</v>
      </c>
      <c r="AP21" s="21">
        <f>SUMIFS(Export!$P102:$P10252,Export!$J102:$J10252,Export!$A14,Export!$X102:$X10252,Export!$AP17,Export!$K102:$K10252,"Booked")</f>
        <v>0</v>
      </c>
      <c r="AQ21" s="22">
        <f>SUMIFS(Export!$P102:$P10252,Export!$J102:$J10252,Export!$A14,Export!$X102:$X10252,Export!$AQ17,Export!$K102:$K10252,"Booked")</f>
        <v>0</v>
      </c>
      <c r="AR21" s="13">
        <f>SUMIFS(Export!$P102:$P10252,Export!$J102:$J10252,Export!$A14,Export!$X102:$X10252,Export!$AR17,Export!$K102:$K10252,"Booked")</f>
        <v>0</v>
      </c>
      <c r="AS21" s="7">
        <f>SUMIFS(Export!$P102:$P10252,Export!$J102:$J10252,Export!$A14,Export!$X102:$X10252,Export!$AS17,Export!$K102:$K10252,"Booked")</f>
        <v>0</v>
      </c>
      <c r="AT21" s="7">
        <f>SUMIFS(Export!$P102:$P10252,Export!$J102:$J10252,Export!$A14,Export!$X102:$X10252,Export!$AT17,Export!$K102:$K10252,"Booked")</f>
        <v>0</v>
      </c>
      <c r="AU21" s="7">
        <f>SUMIFS(Export!$P102:$P10252,Export!$J102:$J10252,Export!$A14,Export!$X102:$X10252,Export!$AU17,Export!$K102:$K10252,"Booked")</f>
        <v>0</v>
      </c>
      <c r="AV21" s="7">
        <f>SUMIFS(Export!$P102:$P10252,Export!$J102:$J10252,Export!$A14,Export!$X102:$X10252,Export!$AV17,Export!$K102:$K10252,"Booked")</f>
        <v>0</v>
      </c>
      <c r="AW21" s="21">
        <f>SUMIFS(Export!$P102:$P10252,Export!$J102:$J10252,Export!$A14,Export!$X102:$X10252,Export!$AW17,Export!$K102:$K10252,"Booked")</f>
        <v>0</v>
      </c>
      <c r="AX21" s="22">
        <f>SUMIFS(Export!$P102:$P10252,Export!$J102:$J10252,Export!$A14,Export!$X102:$X10252,Export!$AX17,Export!$K102:$K10252,"Booked")</f>
        <v>0</v>
      </c>
      <c r="AY21" s="13">
        <f>SUMIFS(Export!$P102:$P10252,Export!$J102:$J10252,Export!$A14,Export!$X102:$X10252,Export!$AY17,Export!$K102:$K10252,"Booked")</f>
        <v>0</v>
      </c>
      <c r="AZ21" s="7">
        <f>SUMIFS(Export!$P102:$P10252,Export!$J102:$J10252,Export!$A14,Export!$X102:$X10252,Export!$AZ17,Export!$K102:$K10252,"Booked")</f>
        <v>0</v>
      </c>
      <c r="BA21" s="7">
        <f>SUMIFS(Export!$P102:$P10252,Export!$J102:$J10252,Export!$A14,Export!$X102:$X10252,Export!$BA17,Export!$K102:$K10252,"Booked")</f>
        <v>0</v>
      </c>
      <c r="BB21" s="7">
        <f>SUMIFS(Export!$P102:$P10252,Export!$J102:$J10252,Export!$A14,Export!$X102:$X10252,Export!$BB17,Export!$K102:$K10252,"Booked")</f>
        <v>0</v>
      </c>
      <c r="BC21" s="7">
        <f>SUMIFS(Export!$P102:$P10252,Export!$J102:$J10252,Export!$A14,Export!$X102:$X10252,Export!$BC17,Export!$K102:$K10252,"Booked")</f>
        <v>0</v>
      </c>
      <c r="BD21" s="21">
        <f>SUMIFS(Export!$P102:$P10252,Export!$J102:$J10252,Export!$A14,Export!$X102:$X10252,Export!$BD17,Export!$K102:$K10252,"Booked")</f>
        <v>0</v>
      </c>
      <c r="BE21" s="22">
        <f>SUMIFS(Export!$P102:$P10252,Export!$J102:$J10252,Export!$A14,Export!$X102:$X10252,Export!$BE17,Export!$K102:$K10252,"Booked")</f>
        <v>0</v>
      </c>
      <c r="BF21" s="13">
        <f>SUMIFS(Export!$P102:$P10252,Export!$J102:$J10252,Export!$A14,Export!$X102:$X10252,Export!$BF17,Export!$K102:$K10252,"Booked")</f>
        <v>0</v>
      </c>
      <c r="BG21" s="7">
        <f>SUMIFS(Export!$P102:$P10252,Export!$J102:$J10252,Export!$A14,Export!$X102:$X10252,Export!$BG17,Export!$K102:$K10252,"Booked")</f>
        <v>0</v>
      </c>
      <c r="BH21" s="7">
        <f>SUMIFS(Export!$P102:$P10252,Export!$J102:$J10252,Export!$A14,Export!$X102:$X10252,Export!$BH17,Export!$K102:$K10252,"Booked")</f>
        <v>0</v>
      </c>
      <c r="BI21" s="7">
        <f>SUMIFS(Export!$P102:$P10252,Export!$J102:$J10252,Export!$A14,Export!$X102:$X10252,Export!$BI17,Export!$K102:$K10252,"Booked")</f>
        <v>0</v>
      </c>
      <c r="BJ21" s="7">
        <f>SUMIFS(Export!$P102:$P10252,Export!$J102:$J10252,Export!$A14,Export!$X102:$X10252,Export!$BJ17,Export!$K102:$K10252,"Booked")</f>
        <v>0</v>
      </c>
      <c r="BK21" s="21">
        <f>SUMIFS(Export!$P102:$P10252,Export!$J102:$J10252,Export!$A14,Export!$X102:$X10252,Export!$BK17,Export!$K102:$K10252,"Booked")</f>
        <v>0</v>
      </c>
      <c r="BL21" s="22">
        <f>SUMIFS(Export!$P102:$P10252,Export!$J102:$J10252,Export!$A14,Export!$X102:$X10252,Export!$BL17,Export!$K102:$K10252,"Booked")</f>
        <v>0</v>
      </c>
      <c r="BM21" s="13">
        <f>SUMIFS(Export!$P102:$P10252,Export!$J102:$J10252,Export!$A14,Export!$X102:$X10252,Export!$BM17,Export!$K102:$K10252,"Booked")</f>
        <v>0</v>
      </c>
      <c r="BN21" s="7">
        <f>SUMIFS(Export!$P102:$P10252,Export!$J102:$J10252,Export!$A14,Export!$X102:$X10252,Export!$BN17,Export!$K102:$K10252,"Booked")</f>
        <v>0</v>
      </c>
      <c r="BO21" s="7">
        <f>SUMIFS(Export!$P102:$P10252,Export!$J102:$J10252,Export!$A14,Export!$X102:$X10252,Export!$BO17,Export!$K102:$K10252,"Booked")</f>
        <v>0</v>
      </c>
      <c r="BP21" s="7">
        <f>SUMIFS(Export!$P102:$P10252,Export!$J102:$J10252,Export!$A14,Export!$X102:$X10252,Export!$BP17,Export!$K102:$K10252,"Booked")</f>
        <v>0</v>
      </c>
      <c r="BQ21" s="7">
        <f>SUMIFS(Export!$P102:$P10252,Export!$J102:$J10252,Export!$A14,Export!$X102:$X10252,Export!$BQ17,Export!$K102:$K10252,"Booked")</f>
        <v>0</v>
      </c>
      <c r="BR21" s="21">
        <f>SUMIFS(Export!$P102:$P10252,Export!$J102:$J10252,Export!$A14,Export!$X102:$X10252,Export!$BR17,Export!$K102:$K10252,"Booked")</f>
        <v>0</v>
      </c>
      <c r="BS21" s="22">
        <f>SUMIFS(Export!$P102:$P10252,Export!$J102:$J10252,Export!$A14,Export!$X102:$X10252,Export!$BS17,Export!$K102:$K10252,"Booked")</f>
        <v>0</v>
      </c>
      <c r="BT21" s="13">
        <f>SUMIFS(Export!$P102:$P10252,Export!$J102:$J10252,Export!$A14,Export!$X102:$X10252,Export!$BT17,Export!$K102:$K10252,"Booked")</f>
        <v>0</v>
      </c>
      <c r="BU21" s="7">
        <f>SUMIFS(Export!$P102:$P10252,Export!$J102:$J10252,Export!$A14,Export!$X102:$X10252,Export!$BU17,Export!$K102:$K10252,"Booked")</f>
        <v>0</v>
      </c>
      <c r="BV21" s="7">
        <f>SUMIFS(Export!$P102:$P10252,Export!$J102:$J10252,Export!$A14,Export!$X102:$X10252,Export!$BV17,Export!$K102:$K10252,"Booked")</f>
        <v>0</v>
      </c>
      <c r="BW21" s="7">
        <f>SUMIFS(Export!$P102:$P10252,Export!$J102:$J10252,Export!$A14,Export!$X102:$X10252,Export!$BW17,Export!$K102:$K10252,"Booked")</f>
        <v>0</v>
      </c>
      <c r="BX21" s="7">
        <f>SUMIFS(Export!$P102:$P10252,Export!$J102:$J10252,Export!$A14,Export!$X102:$X10252,Export!$BX17,Export!$K102:$K10252,"Booked")</f>
        <v>0</v>
      </c>
      <c r="BY21" s="21">
        <f>SUMIFS(Export!$P102:$P10252,Export!$J102:$J10252,Export!$A14,Export!$X102:$X10252,Export!$BY17,Export!$K102:$K10252,"Booked")</f>
        <v>0</v>
      </c>
      <c r="BZ21" s="22">
        <f>SUMIFS(Export!$P102:$P10252,Export!$J102:$J10252,Export!$A14,Export!$X102:$X10252,Export!$BZ17,Export!$K102:$K10252,"Booked")</f>
        <v>0</v>
      </c>
      <c r="CA21" s="13">
        <f>SUMIFS(Export!$P102:$P10252,Export!$J102:$J10252,Export!$A14,Export!$X102:$X10252,Export!$CA17,Export!$K102:$K10252,"Booked")</f>
        <v>0</v>
      </c>
      <c r="CB21" s="7">
        <f>SUMIFS(Export!$P102:$P10252,Export!$J102:$J10252,Export!$A14,Export!$X102:$X10252,Export!$CB17,Export!$K102:$K10252,"Booked")</f>
        <v>0</v>
      </c>
      <c r="CC21" s="7">
        <f>SUMIFS(Export!$P102:$P10252,Export!$J102:$J10252,Export!$A14,Export!$X102:$X10252,Export!$CC17,Export!$K102:$K10252,"Booked")</f>
        <v>0</v>
      </c>
      <c r="CD21" s="7">
        <f>SUMIFS(Export!$P102:$P10252,Export!$J102:$J10252,Export!$A14,Export!$X102:$X10252,Export!$CD17,Export!$K102:$K10252,"Booked")</f>
        <v>0</v>
      </c>
      <c r="CE21" s="7">
        <f>SUMIFS(Export!$P102:$P10252,Export!$J102:$J10252,Export!$A14,Export!$X102:$X10252,Export!$CE17,Export!$K102:$K10252,"Booked")</f>
        <v>0</v>
      </c>
      <c r="CF21" s="21">
        <f>SUMIFS(Export!$P102:$P10252,Export!$J102:$J10252,Export!$A14,Export!$X102:$X10252,Export!$CF17,Export!$K102:$K10252,"Booked")</f>
        <v>0</v>
      </c>
      <c r="CG21" s="22">
        <f>SUMIFS(Export!$P102:$P10252,Export!$J102:$J10252,Export!$A14,Export!$X102:$X10252,Export!$CG17,Export!$K102:$K10252,"Booked")</f>
        <v>0</v>
      </c>
      <c r="CH21" s="13">
        <f>SUMIFS(Export!$P102:$P10252,Export!$J102:$J10252,Export!$A14,Export!$X102:$X10252,Export!$CH17,Export!$K102:$K10252,"Booked")</f>
        <v>0</v>
      </c>
      <c r="CI21" s="7">
        <f>SUMIFS(Export!$P102:$P10252,Export!$J102:$J10252,Export!$A14,Export!$X102:$X10252,Export!$CI17,Export!$K102:$K10252,"Booked")</f>
        <v>0</v>
      </c>
      <c r="CJ21" s="7">
        <f>SUMIFS(Export!$P102:$P10252,Export!$J102:$J10252,Export!$A14,Export!$X102:$X10252,Export!$CJ17,Export!$K102:$K10252,"Booked")</f>
        <v>0</v>
      </c>
      <c r="CK21" s="7">
        <f>SUMIFS(Export!$P102:$P10252,Export!$J102:$J10252,Export!$A14,Export!$X102:$X10252,Export!$CK17,Export!$K102:$K10252,"Booked")</f>
        <v>0</v>
      </c>
      <c r="CL21" s="7">
        <f>SUMIFS(Export!$P102:$P10252,Export!$J102:$J10252,Export!$A14,Export!$X102:$X10252,Export!$CL17,Export!$K102:$K10252,"Booked")</f>
        <v>0</v>
      </c>
      <c r="CM21" s="21">
        <f>SUMIFS(Export!$P102:$P10252,Export!$J102:$J10252,Export!$A14,Export!$X102:$X10252,Export!$CM17,Export!$K102:$K10252,"Booked")</f>
        <v>0</v>
      </c>
      <c r="CN21" s="22">
        <f>SUMIFS(Export!$P102:$P10252,Export!$J102:$J10252,Export!$A14,Export!$X102:$X10252,Export!$CN17,Export!$K102:$K10252,"Booked")</f>
        <v>0</v>
      </c>
      <c r="CO21" s="13">
        <f>SUMIFS(Export!$P102:$P10252,Export!$J102:$J10252,Export!$A14,Export!$X102:$X10252,Export!$CO17,Export!$K102:$K10252,"Booked")</f>
        <v>0</v>
      </c>
      <c r="CP21" s="7">
        <f>SUMIFS(Export!$P102:$P10252,Export!$J102:$J10252,Export!$A14,Export!$X102:$X10252,Export!$CP17,Export!$K102:$K10252,"Booked")</f>
        <v>0</v>
      </c>
      <c r="CQ21" s="7">
        <f>SUMIFS(Export!$P102:$P10252,Export!$J102:$J10252,Export!$A14,Export!$X102:$X10252,Export!$CQ17,Export!$K102:$K10252,"Booked")</f>
        <v>0</v>
      </c>
      <c r="CR21" s="7">
        <f>SUMIFS(Export!$P102:$P10252,Export!$J102:$J10252,Export!$A14,Export!$X102:$X10252,Export!$CR17,Export!$K102:$K10252,"Booked")</f>
        <v>0</v>
      </c>
      <c r="CS21" s="7">
        <f>SUMIFS(Export!$P102:$P10252,Export!$J102:$J10252,Export!$A14,Export!$X102:$X10252,Export!$CS17,Export!$K102:$K10252,"Booked")</f>
        <v>0</v>
      </c>
      <c r="CT21" s="21">
        <f>SUMIFS(Export!$P102:$P10252,Export!$J102:$J10252,Export!$A14,Export!$X102:$X10252,Export!$CT17,Export!$K102:$K10252,"Booked")</f>
        <v>0</v>
      </c>
      <c r="CU21" s="22">
        <f>SUMIFS(Export!$P102:$P10252,Export!$J102:$J10252,Export!$A14,Export!$X102:$X10252,Export!$CU17,Export!$K102:$K10252,"Booked")</f>
        <v>0</v>
      </c>
      <c r="CV21" s="13">
        <f>SUMIFS(Export!$P102:$P10252,Export!$J102:$J10252,Export!$A14,Export!$X102:$X10252,Export!$CV17,Export!$K102:$K10252,"Booked")</f>
        <v>0</v>
      </c>
      <c r="CW21" s="7">
        <f>SUMIFS(Export!$P102:$P10252,Export!$J102:$J10252,Export!$A14,Export!$X102:$X10252,Export!$CW17,Export!$K102:$K10252,"Booked")</f>
        <v>0</v>
      </c>
      <c r="CX21" s="7">
        <f>SUMIFS(Export!$P102:$P10252,Export!$J102:$J10252,Export!$A14,Export!$X102:$X10252,Export!$CX17,Export!$K102:$K10252,"Booked")</f>
        <v>0</v>
      </c>
      <c r="CY21" s="7">
        <f>SUMIFS(Export!$P102:$P10252,Export!$J102:$J10252,Export!$A14,Export!$X102:$X10252,Export!$CY17,Export!$K102:$K10252,"Booked")</f>
        <v>0</v>
      </c>
      <c r="CZ21" s="7">
        <f>SUMIFS(Export!$P102:$P10252,Export!$J102:$J10252,Export!$A14,Export!$X102:$X10252,Export!$CZ17,Export!$K102:$K10252,"Booked")</f>
        <v>0</v>
      </c>
      <c r="DA21" s="21">
        <f>SUMIFS(Export!$P102:$P10252,Export!$J102:$J10252,Export!$A14,Export!$X102:$X10252,Export!$DA17,Export!$K102:$K10252,"Booked")</f>
        <v>0</v>
      </c>
      <c r="DB21" s="22">
        <f>SUMIFS(Export!$P102:$P10252,Export!$J102:$J10252,Export!$A14,Export!$X102:$X10252,Export!$DB17,Export!$K102:$K10252,"Booked")</f>
        <v>0</v>
      </c>
      <c r="DC21" s="13">
        <f>SUMIFS(Export!$P102:$P10252,Export!$J102:$J10252,Export!$A14,Export!$X102:$X10252,Export!$DC17,Export!$K102:$K10252,"Booked")</f>
        <v>0</v>
      </c>
      <c r="DD21" s="7">
        <f>SUMIFS(Export!$P102:$P10252,Export!$J102:$J10252,Export!$A14,Export!$X102:$X10252,Export!$DD17,Export!$K102:$K10252,"Booked")</f>
        <v>0</v>
      </c>
      <c r="DE21" s="7">
        <f>SUMIFS(Export!$P102:$P10252,Export!$J102:$J10252,Export!$A14,Export!$X102:$X10252,Export!$DE17,Export!$K102:$K10252,"Booked")</f>
        <v>0</v>
      </c>
      <c r="DF21" s="7">
        <f>SUMIFS(Export!$P102:$P10252,Export!$J102:$J10252,Export!$A14,Export!$X102:$X10252,Export!$DF17,Export!$K102:$K10252,"Booked")</f>
        <v>0</v>
      </c>
      <c r="DG21" s="7">
        <f>SUMIFS(Export!$P102:$P10252,Export!$J102:$J10252,Export!$A14,Export!$X102:$X10252,Export!$DG17,Export!$K102:$K10252,"Booked")</f>
        <v>0</v>
      </c>
      <c r="DH21" s="21">
        <f>SUMIFS(Export!$P102:$P10252,Export!$J102:$J10252,Export!$A14,Export!$X102:$X10252,Export!$DH17,Export!$K102:$K10252,"Booked")</f>
        <v>0</v>
      </c>
      <c r="DI21" s="22">
        <f>SUMIFS(Export!$P102:$P10252,Export!$J102:$J10252,Export!$A14,Export!$X102:$X10252,Export!$DI17,Export!$K102:$K10252,"Booked")</f>
        <v>0</v>
      </c>
      <c r="DJ21" s="13">
        <f>SUMIFS(Export!$P102:$P10252,Export!$J102:$J10252,Export!$A14,Export!$X102:$X10252,Export!$DJ17,Export!$K102:$K10252,"Booked")</f>
        <v>0</v>
      </c>
      <c r="DK21" s="7">
        <f>SUMIFS(Export!$P102:$P10252,Export!$J102:$J10252,Export!$A14,Export!$X102:$X10252,Export!$DK17,Export!$K102:$K10252,"Booked")</f>
        <v>0</v>
      </c>
      <c r="DL21" s="7">
        <f>SUMIFS(Export!$P102:$P10252,Export!$J102:$J10252,Export!$A14,Export!$X102:$X10252,Export!$DL17,Export!$K102:$K10252,"Booked")</f>
        <v>0</v>
      </c>
      <c r="DM21" s="7">
        <f>SUMIFS(Export!$P102:$P10252,Export!$J102:$J10252,Export!$A14,Export!$X102:$X10252,Export!$DM17,Export!$K102:$K10252,"Booked")</f>
        <v>0</v>
      </c>
      <c r="DN21" s="7">
        <f>SUMIFS(Export!$P102:$P10252,Export!$J102:$J10252,Export!$A14,Export!$X102:$X10252,Export!$DN17,Export!$K102:$K10252,"Booked")</f>
        <v>0</v>
      </c>
      <c r="DO21" s="21">
        <f>SUMIFS(Export!$P102:$P10252,Export!$J102:$J10252,Export!$A14,Export!$X102:$X10252,Export!$DO17,Export!$K102:$K10252,"Booked")</f>
        <v>0</v>
      </c>
      <c r="DP21" s="22">
        <f>SUMIFS(Export!$P102:$P10252,Export!$J102:$J10252,Export!$A14,Export!$X102:$X10252,Export!$DP17,Export!$K102:$K10252,"Booked")</f>
        <v>0</v>
      </c>
      <c r="DQ21" s="13">
        <f>SUMIFS(Export!$P102:$P10252,Export!$J102:$J10252,Export!$A14,Export!$X102:$X10252,Export!$DQ17,Export!$K102:$K10252,"Booked")</f>
        <v>0</v>
      </c>
      <c r="DR21" s="7">
        <f>SUMIFS(Export!$P102:$P10252,Export!$J102:$J10252,Export!$A14,Export!$X102:$X10252,Export!$DR17,Export!$K102:$K10252,"Booked")</f>
        <v>0</v>
      </c>
      <c r="DS21" s="7">
        <f>SUMIFS(Export!$P102:$P10252,Export!$J102:$J10252,Export!$A14,Export!$X102:$X10252,Export!$DS17,Export!$K102:$K10252,"Booked")</f>
        <v>0</v>
      </c>
      <c r="DT21" s="7">
        <f>SUMIFS(Export!$P102:$P10252,Export!$J102:$J10252,Export!$A14,Export!$X102:$X10252,Export!$DT17,Export!$K102:$K10252,"Booked")</f>
        <v>0</v>
      </c>
      <c r="DU21" s="7">
        <f>SUMIFS(Export!$P102:$P10252,Export!$J102:$J10252,Export!$A14,Export!$X102:$X10252,Export!$DU17,Export!$K102:$K10252,"Booked")</f>
        <v>0</v>
      </c>
      <c r="DV21" s="21">
        <f>SUMIFS(Export!$P102:$P10252,Export!$J102:$J10252,Export!$A14,Export!$X102:$X10252,Export!$DV17,Export!$K102:$K10252,"Booked")</f>
        <v>0</v>
      </c>
      <c r="DW21" s="22">
        <f>SUMIFS(Export!$P102:$P10252,Export!$J102:$J10252,Export!$A14,Export!$X102:$X10252,Export!$DW17,Export!$K102:$K10252,"Booked")</f>
        <v>0</v>
      </c>
      <c r="DX21" s="13">
        <f>SUMIFS(Export!$P102:$P10252,Export!$J102:$J10252,Export!$A14,Export!$X102:$X10252,Export!$DQ17,Export!$K102:$K10252,"Booked")</f>
        <v>0</v>
      </c>
      <c r="DY21" s="7">
        <f>SUMIFS(Export!$P102:$P10252,Export!$J102:$J10252,Export!$A14,Export!$X102:$X10252,Export!$DR17,Export!$K102:$K10252,"Booked")</f>
        <v>0</v>
      </c>
      <c r="DZ21" s="7">
        <f>SUMIFS(Export!$P102:$P10252,Export!$J102:$J10252,Export!$A14,Export!$X102:$X10252,Export!$DS17,Export!$K102:$K10252,"Booked")</f>
        <v>0</v>
      </c>
      <c r="EA21" s="7">
        <f>SUMIFS(Export!$P102:$P10252,Export!$J102:$J10252,Export!$A14,Export!$X102:$X10252,Export!$DT17,Export!$K102:$K10252,"Booked")</f>
        <v>0</v>
      </c>
      <c r="EB21" s="7">
        <f>SUMIFS(Export!$P102:$P10252,Export!$J102:$J10252,Export!$A14,Export!$X102:$X10252,Export!$DU17,Export!$K102:$K10252,"Booked")</f>
        <v>0</v>
      </c>
      <c r="EC21" s="21">
        <f>SUMIFS(Export!$P102:$P10252,Export!$J102:$J10252,Export!$A14,Export!$X102:$X10252,Export!$DV17,Export!$K102:$K10252,"Booked")</f>
        <v>0</v>
      </c>
      <c r="ED21" s="22">
        <f>SUMIFS(Export!$P102:$P10252,Export!$J102:$J10252,Export!$A14,Export!$X102:$X10252,Export!$DW17,Export!$K102:$K10252,"Booked")</f>
        <v>0</v>
      </c>
      <c r="EE21" s="13">
        <f>SUMIFS(Export!$P102:$P10252,Export!$J102:$J10252,Export!$A14,Export!$X102:$X10252,Export!$DQ17,Export!$K102:$K10252,"Booked")</f>
        <v>0</v>
      </c>
      <c r="EF21" s="7">
        <f>SUMIFS(Export!$P102:$P10252,Export!$J102:$J10252,Export!$A14,Export!$X102:$X10252,Export!$DR17,Export!$K102:$K10252,"Booked")</f>
        <v>0</v>
      </c>
      <c r="EG21" s="7">
        <f>SUMIFS(Export!$P102:$P10252,Export!$J102:$J10252,Export!$A14,Export!$X102:$X10252,Export!$DS17,Export!$K102:$K10252,"Booked")</f>
        <v>0</v>
      </c>
      <c r="EH21" s="7">
        <f>SUMIFS(Export!$P102:$P10252,Export!$J102:$J10252,Export!$A14,Export!$X102:$X10252,Export!$DT17,Export!$K102:$K10252,"Booked")</f>
        <v>0</v>
      </c>
      <c r="EI21" s="7">
        <f>SUMIFS(Export!$P102:$P10252,Export!$J102:$J10252,Export!$A14,Export!$X102:$X10252,Export!$DU17,Export!$K102:$K10252,"Booked")</f>
        <v>0</v>
      </c>
      <c r="EJ21" s="21">
        <f>SUMIFS(Export!$P102:$P10252,Export!$J102:$J10252,Export!$A14,Export!$X102:$X10252,Export!$DV17,Export!$K102:$K10252,"Booked")</f>
        <v>0</v>
      </c>
      <c r="EK21" s="22">
        <f>SUMIFS(Export!$P102:$P10252,Export!$J102:$J10252,Export!$A14,Export!$X102:$X10252,Export!$DW17,Export!$K102:$K10252,"Booked")</f>
        <v>0</v>
      </c>
      <c r="EL21" s="13">
        <f>SUMIFS(Export!$P102:$P10252,Export!$J102:$J10252,Export!$A14,Export!$X102:$X10252,Export!$DQ17,Export!$K102:$K10252,"Booked")</f>
        <v>0</v>
      </c>
      <c r="EM21" s="7">
        <f>SUMIFS(Export!$P102:$P10252,Export!$J102:$J10252,Export!$A14,Export!$X102:$X10252,Export!$DR17,Export!$K102:$K10252,"Booked")</f>
        <v>0</v>
      </c>
      <c r="EN21" s="7">
        <f>SUMIFS(Export!$P102:$P10252,Export!$J102:$J10252,Export!$A14,Export!$X102:$X10252,Export!$DS17,Export!$K102:$K10252,"Booked")</f>
        <v>0</v>
      </c>
      <c r="EO21" s="7">
        <f>SUMIFS(Export!$P102:$P10252,Export!$J102:$J10252,Export!$A14,Export!$X102:$X10252,Export!$DT17,Export!$K102:$K10252,"Booked")</f>
        <v>0</v>
      </c>
      <c r="EP21" s="7">
        <f>SUMIFS(Export!$P102:$P10252,Export!$J102:$J10252,Export!$A14,Export!$X102:$X10252,Export!$DU17,Export!$K102:$K10252,"Booked")</f>
        <v>0</v>
      </c>
      <c r="EQ21" s="21">
        <f>SUMIFS(Export!$P102:$P10252,Export!$J102:$J10252,Export!$A14,Export!$X102:$X10252,Export!$DV17,Export!$K102:$K10252,"Booked")</f>
        <v>0</v>
      </c>
      <c r="ER21" s="22">
        <f>SUMIFS(Export!$P102:$P10252,Export!$J102:$J10252,Export!$A14,Export!$X102:$X10252,Export!$DW17,Export!$K102:$K10252,"Booked")</f>
        <v>0</v>
      </c>
      <c r="ES21" s="13">
        <f>SUMIFS(Export!$P102:$P10252,Export!$J102:$J10252,Export!$A14,Export!$X102:$X10252,Export!$DQ17,Export!$K102:$K10252,"Booked")</f>
        <v>0</v>
      </c>
      <c r="ET21" s="7">
        <f>SUMIFS(Export!$P102:$P10252,Export!$J102:$J10252,Export!$A14,Export!$X102:$X10252,Export!$DR17,Export!$K102:$K10252,"Booked")</f>
        <v>0</v>
      </c>
      <c r="EU21" s="7">
        <f>SUMIFS(Export!$P102:$P10252,Export!$J102:$J10252,Export!$A14,Export!$X102:$X10252,Export!$DS17,Export!$K102:$K10252,"Booked")</f>
        <v>0</v>
      </c>
      <c r="EV21" s="7">
        <f>SUMIFS(Export!$P102:$P10252,Export!$J102:$J10252,Export!$A14,Export!$X102:$X10252,Export!$DT17,Export!$K102:$K10252,"Booked")</f>
        <v>0</v>
      </c>
      <c r="EW21" s="7">
        <f>SUMIFS(Export!$P102:$P10252,Export!$J102:$J10252,Export!$A14,Export!$X102:$X10252,Export!$DU17,Export!$K102:$K10252,"Booked")</f>
        <v>0</v>
      </c>
      <c r="EX21" s="21">
        <f>SUMIFS(Export!$P102:$P10252,Export!$J102:$J10252,Export!$A14,Export!$X102:$X10252,Export!$DV17,Export!$K102:$K10252,"Booked")</f>
        <v>0</v>
      </c>
      <c r="EY21" s="22">
        <f>SUMIFS(Export!$P102:$P10252,Export!$J102:$J10252,Export!$A14,Export!$X102:$X10252,Export!$DW17,Export!$K102:$K10252,"Booked")</f>
        <v>0</v>
      </c>
      <c r="EZ21" s="13">
        <f>SUMIFS(Export!$P102:$P10252,Export!$J102:$J10252,Export!$A14,Export!$X102:$X10252,Export!$DQ17,Export!$K102:$K10252,"Booked")</f>
        <v>0</v>
      </c>
      <c r="FA21" s="7">
        <f>SUMIFS(Export!$P102:$P10252,Export!$J102:$J10252,Export!$A14,Export!$X102:$X10252,Export!$DR17,Export!$K102:$K10252,"Booked")</f>
        <v>0</v>
      </c>
      <c r="FB21" s="7">
        <f>SUMIFS(Export!$P102:$P10252,Export!$J102:$J10252,Export!$A14,Export!$X102:$X10252,Export!$DS17,Export!$K102:$K10252,"Booked")</f>
        <v>0</v>
      </c>
      <c r="FC21" s="7">
        <f>SUMIFS(Export!$P102:$P10252,Export!$J102:$J10252,Export!$A14,Export!$X102:$X10252,Export!$DT17,Export!$K102:$K10252,"Booked")</f>
        <v>0</v>
      </c>
      <c r="FD21" s="7">
        <f>SUMIFS(Export!$P102:$P10252,Export!$J102:$J10252,Export!$A14,Export!$X102:$X10252,Export!$DU17,Export!$K102:$K10252,"Booked")</f>
        <v>0</v>
      </c>
      <c r="FE21" s="21">
        <f>SUMIFS(Export!$P102:$P10252,Export!$J102:$J10252,Export!$A14,Export!$X102:$X10252,Export!$DV17,Export!$K102:$K10252,"Booked")</f>
        <v>0</v>
      </c>
      <c r="FF21" s="22">
        <f>SUMIFS(Export!$P102:$P10252,Export!$J102:$J10252,Export!$A14,Export!$X102:$X10252,Export!$DW17,Export!$K102:$K10252,"Booked")</f>
        <v>0</v>
      </c>
      <c r="FG21" s="13">
        <f>SUMIFS(Export!$P102:$P10252,Export!$J102:$J10252,Export!$A14,Export!$X102:$X10252,Export!$DQ17,Export!$K102:$K10252,"Booked")</f>
        <v>0</v>
      </c>
      <c r="FH21" s="7">
        <f>SUMIFS(Export!$P102:$P10252,Export!$J102:$J10252,Export!$A14,Export!$X102:$X10252,Export!$DR17,Export!$K102:$K10252,"Booked")</f>
        <v>0</v>
      </c>
      <c r="FI21" s="7">
        <f>SUMIFS(Export!$P102:$P10252,Export!$J102:$J10252,Export!$A14,Export!$X102:$X10252,Export!$DS17,Export!$K102:$K10252,"Booked")</f>
        <v>0</v>
      </c>
      <c r="FJ21" s="7">
        <f>SUMIFS(Export!$P102:$P10252,Export!$J102:$J10252,Export!$A14,Export!$X102:$X10252,Export!$DT17,Export!$K102:$K10252,"Booked")</f>
        <v>0</v>
      </c>
      <c r="FK21" s="7">
        <f>SUMIFS(Export!$P102:$P10252,Export!$J102:$J10252,Export!$A14,Export!$X102:$X10252,Export!$DU17,Export!$K102:$K10252,"Booked")</f>
        <v>0</v>
      </c>
      <c r="FL21" s="21">
        <f>SUMIFS(Export!$P102:$P10252,Export!$J102:$J10252,Export!$A14,Export!$X102:$X10252,Export!$DV17,Export!$K102:$K10252,"Booked")</f>
        <v>0</v>
      </c>
      <c r="FM21" s="22">
        <f>SUMIFS(Export!$P102:$P10252,Export!$J102:$J10252,Export!$A14,Export!$X102:$X10252,Export!$DW17,Export!$K102:$K10252,"Booked")</f>
        <v>0</v>
      </c>
      <c r="FN21" s="13">
        <f>SUMIFS(Export!$P102:$P10252,Export!$J102:$J10252,Export!$A14,Export!$X102:$X10252,Export!$DQ17,Export!$K102:$K10252,"Booked")</f>
        <v>0</v>
      </c>
      <c r="FO21" s="7">
        <f>SUMIFS(Export!$P102:$P10252,Export!$J102:$J10252,Export!$A14,Export!$X102:$X10252,Export!$DR17,Export!$K102:$K10252,"Booked")</f>
        <v>0</v>
      </c>
      <c r="FP21" s="7">
        <f>SUMIFS(Export!$P102:$P10252,Export!$J102:$J10252,Export!$A14,Export!$X102:$X10252,Export!$DS17,Export!$K102:$K10252,"Booked")</f>
        <v>0</v>
      </c>
      <c r="FQ21" s="7">
        <f>SUMIFS(Export!$P102:$P10252,Export!$J102:$J10252,Export!$A14,Export!$X102:$X10252,Export!$DT17,Export!$K102:$K10252,"Booked")</f>
        <v>0</v>
      </c>
      <c r="FR21" s="7">
        <f>SUMIFS(Export!$P102:$P10252,Export!$J102:$J10252,Export!$A14,Export!$X102:$X10252,Export!$DU17,Export!$K102:$K10252,"Booked")</f>
        <v>0</v>
      </c>
      <c r="FS21" s="21">
        <f>SUMIFS(Export!$P102:$P10252,Export!$J102:$J10252,Export!$A14,Export!$X102:$X10252,Export!$DV17,Export!$K102:$K10252,"Booked")</f>
        <v>0</v>
      </c>
      <c r="FT21" s="22">
        <f>SUMIFS(Export!$P102:$P10252,Export!$J102:$J10252,Export!$A14,Export!$X102:$X10252,Export!$DW17,Export!$K102:$K10252,"Booked")</f>
        <v>0</v>
      </c>
      <c r="FU21" s="13">
        <f>SUMIFS(Export!$P102:$P10252,Export!$J102:$J10252,Export!$A14,Export!$X102:$X10252,Export!$DQ17,Export!$K102:$K10252,"Booked")</f>
        <v>0</v>
      </c>
      <c r="FV21" s="7">
        <f>SUMIFS(Export!$P102:$P10252,Export!$J102:$J10252,Export!$A14,Export!$X102:$X10252,Export!$DR17,Export!$K102:$K10252,"Booked")</f>
        <v>0</v>
      </c>
      <c r="FW21" s="7">
        <f>SUMIFS(Export!$P102:$P10252,Export!$J102:$J10252,Export!$A14,Export!$X102:$X10252,Export!$DS17,Export!$K102:$K10252,"Booked")</f>
        <v>0</v>
      </c>
      <c r="FX21" s="7">
        <f>SUMIFS(Export!$P102:$P10252,Export!$J102:$J10252,Export!$A14,Export!$X102:$X10252,Export!$DT17,Export!$K102:$K10252,"Booked")</f>
        <v>0</v>
      </c>
      <c r="FY21" s="7">
        <f>SUMIFS(Export!$P102:$P10252,Export!$J102:$J10252,Export!$A14,Export!$X102:$X10252,Export!$DU17,Export!$K102:$K10252,"Booked")</f>
        <v>0</v>
      </c>
      <c r="FZ21" s="21">
        <f>SUMIFS(Export!$P102:$P10252,Export!$J102:$J10252,Export!$A14,Export!$X102:$X10252,Export!$DV17,Export!$K102:$K10252,"Booked")</f>
        <v>0</v>
      </c>
      <c r="GA21" s="22">
        <f>SUMIFS(Export!$P102:$P10252,Export!$J102:$J10252,Export!$A14,Export!$X102:$X10252,Export!$DW17,Export!$K102:$K10252,"Booked")</f>
        <v>0</v>
      </c>
      <c r="GB21" s="13">
        <f>SUMIFS(Export!$P102:$P10252,Export!$J102:$J10252,Export!$A14,Export!$X102:$X10252,Export!$DQ17,Export!$K102:$K10252,"Booked")</f>
        <v>0</v>
      </c>
      <c r="GC21" s="7">
        <f>SUMIFS(Export!$P102:$P10252,Export!$J102:$J10252,Export!$A14,Export!$X102:$X10252,Export!$DR17,Export!$K102:$K10252,"Booked")</f>
        <v>0</v>
      </c>
      <c r="GD21" s="7">
        <f>SUMIFS(Export!$P102:$P10252,Export!$J102:$J10252,Export!$A14,Export!$X102:$X10252,Export!$DS17,Export!$K102:$K10252,"Booked")</f>
        <v>0</v>
      </c>
      <c r="GE21" s="7">
        <f>SUMIFS(Export!$P102:$P10252,Export!$J102:$J10252,Export!$A14,Export!$X102:$X10252,Export!$DT17,Export!$K102:$K10252,"Booked")</f>
        <v>0</v>
      </c>
      <c r="GF21" s="7">
        <f>SUMIFS(Export!$P102:$P10252,Export!$J102:$J10252,Export!$A14,Export!$X102:$X10252,Export!$DU17,Export!$K102:$K10252,"Booked")</f>
        <v>0</v>
      </c>
      <c r="GG21" s="21">
        <f>SUMIFS(Export!$P102:$P10252,Export!$J102:$J10252,Export!$A14,Export!$X102:$X10252,Export!$DV17,Export!$K102:$K10252,"Booked")</f>
        <v>0</v>
      </c>
      <c r="GH21" s="22">
        <f>SUMIFS(Export!$P102:$P10252,Export!$J102:$J10252,Export!$A14,Export!$X102:$X10252,Export!$DW17,Export!$K102:$K10252,"Booked")</f>
        <v>0</v>
      </c>
      <c r="GI21" s="13">
        <f>SUMIFS(Export!$P102:$P10252,Export!$J102:$J10252,Export!$A14,Export!$X102:$X10252,Export!$DQ17,Export!$K102:$K10252,"Booked")</f>
        <v>0</v>
      </c>
      <c r="GJ21" s="7">
        <f>SUMIFS(Export!$P102:$P10252,Export!$J102:$J10252,Export!$A14,Export!$X102:$X10252,Export!$DR17,Export!$K102:$K10252,"Booked")</f>
        <v>0</v>
      </c>
      <c r="GK21" s="7">
        <f>SUMIFS(Export!$P102:$P10252,Export!$J102:$J10252,Export!$A14,Export!$X102:$X10252,Export!$DS17,Export!$K102:$K10252,"Booked")</f>
        <v>0</v>
      </c>
      <c r="GL21" s="7">
        <f>SUMIFS(Export!$P102:$P10252,Export!$J102:$J10252,Export!$A14,Export!$X102:$X10252,Export!$DT17,Export!$K102:$K10252,"Booked")</f>
        <v>0</v>
      </c>
      <c r="GM21" s="7">
        <f>SUMIFS(Export!$P102:$P10252,Export!$J102:$J10252,Export!$A14,Export!$X102:$X10252,Export!$DU17,Export!$K102:$K10252,"Booked")</f>
        <v>0</v>
      </c>
      <c r="GN21" s="21">
        <f>SUMIFS(Export!$P102:$P10252,Export!$J102:$J10252,Export!$A14,Export!$X102:$X10252,Export!$DV17,Export!$K102:$K10252,"Booked")</f>
        <v>0</v>
      </c>
      <c r="GO21" s="22">
        <f>SUMIFS(Export!$P102:$P10252,Export!$J102:$J10252,Export!$A14,Export!$X102:$X10252,Export!$DW17,Export!$K102:$K10252,"Booked")</f>
        <v>0</v>
      </c>
    </row>
    <row r="22" spans="1:197" outlineLevel="1" x14ac:dyDescent="0.25">
      <c r="A22" t="s">
        <v>146</v>
      </c>
      <c r="B22" s="12">
        <f>SUMIFS(Export!$P102:$P10252,Export!$J102:$J10252,Export!$A14,Export!$X102:$X10252,"&lt;="&amp;Export!$B17,Export!$K102:$K10252,"Pending")</f>
        <v>0</v>
      </c>
      <c r="C22" s="44">
        <f>SUMIFS(Export!$P102:$P10252,Export!$J102:$J10252,Export!$A14,Export!$X102:$X10252,Export!$C17,Export!$K102:$K10252,"Pending")</f>
        <v>0</v>
      </c>
      <c r="D22" s="44">
        <f>SUMIFS(Export!$P102:$P10252,Export!$J102:$J10252,Export!$A14,Export!$X102:$X10252,Export!$D17,Export!$K102:$K10252,"Pending")</f>
        <v>0</v>
      </c>
      <c r="E22" s="44">
        <f>SUMIFS(Export!$P102:$P10252,Export!$J102:$J10252,Export!$A14,Export!$X102:$X10252,Export!$E17,Export!$K102:$K10252,"Pending")</f>
        <v>0</v>
      </c>
      <c r="F22" s="44">
        <f>SUMIFS(Export!$P102:$P10252,Export!$J102:$J10252,Export!$A14,Export!$X102:$X10252,Export!$F17,Export!$K102:$K10252,"Pending")</f>
        <v>0</v>
      </c>
      <c r="G22" s="44">
        <f>SUMIFS(Export!$P102:$P10252,Export!$J102:$J10252,Export!$A14,Export!$X102:$X10252,Export!$G17,Export!$K102:$K10252,"Pending")</f>
        <v>0</v>
      </c>
      <c r="H22" s="9">
        <f>SUMIFS(Export!$P102:$P10252,Export!$J102:$J10252,Export!$A14,Export!$X102:$X10252,Export!$H17,Export!$K102:$K10252,"Pending")</f>
        <v>0</v>
      </c>
      <c r="I22" s="12">
        <f>SUMIFS(Export!$P102:$P10252,Export!$J102:$J10252,Export!$A14,Export!$X102:$X10252,Export!$I17,Export!$K102:$K10252,"Pending")</f>
        <v>0</v>
      </c>
      <c r="J22" s="44">
        <f>SUMIFS(Export!$P102:$P10252,Export!$J102:$J10252,Export!$A14,Export!$X102:$X10252,Export!$J17,Export!$K102:$K10252,"Pending")</f>
        <v>0</v>
      </c>
      <c r="K22" s="44">
        <f>SUMIFS(Export!$P102:$P10252,Export!$J102:$J10252,Export!$A14,Export!$X102:$X10252,Export!$K17,Export!$K102:$K10252,"Pending")</f>
        <v>0</v>
      </c>
      <c r="L22" s="44">
        <f>SUMIFS(Export!$P102:$P10252,Export!$J102:$J10252,Export!$A14,Export!$X102:$X10252,Export!$L17,Export!$K102:$K10252,"Pending")</f>
        <v>0</v>
      </c>
      <c r="M22" s="44">
        <f>SUMIFS(Export!$P102:$P10252,Export!$J102:$J10252,Export!$A14,Export!$X102:$X10252,Export!$M17,Export!$K102:$K10252,"Pending")</f>
        <v>0</v>
      </c>
      <c r="N22" s="44">
        <f>SUMIFS(Export!$P102:$P10252,Export!$J102:$J10252,Export!$A14,Export!$X102:$X10252,Export!$N17,Export!$K102:$K10252,"Pending")</f>
        <v>0</v>
      </c>
      <c r="O22" s="9">
        <f>SUMIFS(Export!$P102:$P10252,Export!$J102:$J10252,Export!$A14,Export!$X102:$X10252,Export!$O17,Export!$K102:$K10252,"Pending")</f>
        <v>0</v>
      </c>
      <c r="P22" s="12">
        <f>SUMIFS(Export!$P102:$P10252,Export!$J102:$J10252,Export!$A14,Export!$X102:$X10252,Export!$P17,Export!$K102:$K10252,"Pending")</f>
        <v>0</v>
      </c>
      <c r="Q22" s="44">
        <f>SUMIFS(Export!$P102:$P10252,Export!$J102:$J10252,Export!$A14,Export!$X102:$X10252,Export!$Q17,Export!$K102:$K10252,"Pending")</f>
        <v>0</v>
      </c>
      <c r="R22" s="44">
        <f>SUMIFS(Export!$P102:$P10252,Export!$J102:$J10252,Export!$A14,Export!$X102:$X10252,Export!$R17,Export!$K102:$K10252,"Pending")</f>
        <v>0</v>
      </c>
      <c r="S22" s="44">
        <f>SUMIFS(Export!$P102:$P10252,Export!$J102:$J10252,Export!$A14,Export!$X102:$X10252,Export!$S17,Export!$K102:$K10252,"Pending")</f>
        <v>0</v>
      </c>
      <c r="T22" s="44">
        <f>SUMIFS(Export!$P102:$P10252,Export!$J102:$J10252,Export!$A14,Export!$X102:$X10252,Export!$T17,Export!$K102:$K10252,"Pending")</f>
        <v>0</v>
      </c>
      <c r="U22" s="44">
        <f>SUMIFS(Export!$P102:$P10252,Export!$J102:$J10252,Export!$A14,Export!$X102:$X10252,Export!$U17,Export!$K102:$K10252,"Pending")</f>
        <v>0</v>
      </c>
      <c r="V22" s="9">
        <f>SUMIFS(Export!$P102:$P10252,Export!$J102:$J10252,Export!$A14,Export!$X102:$X10252,Export!$V17,Export!$K102:$K10252,"Pending")</f>
        <v>0</v>
      </c>
      <c r="W22" s="12">
        <f>SUMIFS(Export!$P102:$P10252,Export!$J102:$J10252,Export!$A14,Export!$X102:$X10252,Export!$W17,Export!$K102:$K10252,"Pending")</f>
        <v>0</v>
      </c>
      <c r="X22" s="44">
        <f>SUMIFS(Export!$P102:$P10252,Export!$J102:$J10252,Export!$A14,Export!$X102:$X10252,Export!$X17,Export!$K102:$K10252,"Pending")</f>
        <v>0</v>
      </c>
      <c r="Y22" s="44">
        <f>SUMIFS(Export!$P102:$P10252,Export!$J102:$J10252,Export!$A14,Export!$X102:$X10252,Export!$Y17,Export!$K102:$K10252,"Pending")</f>
        <v>0</v>
      </c>
      <c r="Z22" s="44">
        <f>SUMIFS(Export!$P102:$P10252,Export!$J102:$J10252,Export!$A14,Export!$X102:$X10252,Export!$Z17,Export!$K102:$K10252,"Pending")</f>
        <v>0</v>
      </c>
      <c r="AA22" s="44">
        <f>SUMIFS(Export!$P102:$P10252,Export!$J102:$J10252,Export!$A14,Export!$X102:$X10252,Export!$AA17,Export!$K102:$K10252,"Pending")</f>
        <v>0</v>
      </c>
      <c r="AB22" s="44">
        <f>SUMIFS(Export!$P102:$P10252,Export!$J102:$J10252,Export!$A14,Export!$X102:$X10252,Export!$AB17,Export!$K102:$K10252,"Pending")</f>
        <v>0</v>
      </c>
      <c r="AC22" s="9">
        <f>SUMIFS(Export!$P102:$P10252,Export!$J102:$J10252,Export!$A14,Export!$X102:$X10252,Export!$AC17,Export!$K102:$K10252,"Pending")</f>
        <v>0</v>
      </c>
      <c r="AD22" s="12">
        <f>SUMIFS(Export!$P102:$P10252,Export!$J102:$J10252,Export!$A14,Export!$X102:$X10252,Export!$AD17,Export!$K102:$K10252,"Pending")</f>
        <v>0</v>
      </c>
      <c r="AE22" s="44">
        <f>SUMIFS(Export!$P102:$P10252,Export!$J102:$J10252,Export!$A14,Export!$X102:$X10252,Export!$AE17,Export!$K102:$K10252,"Pending")</f>
        <v>0</v>
      </c>
      <c r="AF22" s="44">
        <f>SUMIFS(Export!$P102:$P10252,Export!$J102:$J10252,Export!$A14,Export!$X102:$X10252,Export!$AF17,Export!$K102:$K10252,"Pending")</f>
        <v>0</v>
      </c>
      <c r="AG22" s="44">
        <f>SUMIFS(Export!$P102:$P10252,Export!$J102:$J10252,Export!$A14,Export!$X102:$X10252,Export!$AG17,Export!$K102:$K10252,"Pending")</f>
        <v>0</v>
      </c>
      <c r="AH22" s="44">
        <f>SUMIFS(Export!$P102:$P10252,Export!$J102:$J10252,Export!$A14,Export!$X102:$X10252,Export!$AH17,Export!$K102:$K10252,"Pending")</f>
        <v>0</v>
      </c>
      <c r="AI22" s="44">
        <f>SUMIFS(Export!$P102:$P10252,Export!$J102:$J10252,Export!$A14,Export!$X102:$X10252,Export!$AI17,Export!$K102:$K10252,"Pending")</f>
        <v>0</v>
      </c>
      <c r="AJ22" s="9">
        <f>SUMIFS(Export!$P102:$P10252,Export!$J102:$J10252,Export!$A14,Export!$X102:$X10252,Export!$AJ17,Export!$K102:$K10252,"Pending")</f>
        <v>0</v>
      </c>
      <c r="AK22" s="12">
        <f>SUMIFS(Export!$P102:$P10252,Export!$J102:$J10252,Export!$A14,Export!$X102:$X10252,Export!$AK17,Export!$K102:$K10252,"Pending")</f>
        <v>0</v>
      </c>
      <c r="AL22" s="44">
        <f>SUMIFS(Export!$P102:$P10252,Export!$J102:$J10252,Export!$A14,Export!$X102:$X10252,Export!$AL17,Export!$K102:$K10252,"Pending")</f>
        <v>0</v>
      </c>
      <c r="AM22" s="44">
        <f>SUMIFS(Export!$P102:$P10252,Export!$J102:$J10252,Export!$A14,Export!$X102:$X10252,Export!$AM17,Export!$K102:$K10252,"Pending")</f>
        <v>0</v>
      </c>
      <c r="AN22" s="44">
        <f>SUMIFS(Export!$P102:$P10252,Export!$J102:$J10252,Export!$A14,Export!$X102:$X10252,Export!$AN17,Export!$K102:$K10252,"Pending")</f>
        <v>0</v>
      </c>
      <c r="AO22" s="44">
        <f>SUMIFS(Export!$P102:$P10252,Export!$J102:$J10252,Export!$A14,Export!$X102:$X10252,Export!$AO17,Export!$K102:$K10252,"Pending")</f>
        <v>0</v>
      </c>
      <c r="AP22" s="44">
        <f>SUMIFS(Export!$P102:$P10252,Export!$J102:$J10252,Export!$A14,Export!$X102:$X10252,Export!$AP17,Export!$K102:$K10252,"Pending")</f>
        <v>0</v>
      </c>
      <c r="AQ22" s="9">
        <f>SUMIFS(Export!$P102:$P10252,Export!$J102:$J10252,Export!$A14,Export!$X102:$X10252,Export!$AQ17,Export!$K102:$K10252,"Pending")</f>
        <v>0</v>
      </c>
      <c r="AR22" s="12">
        <f>SUMIFS(Export!$P102:$P10252,Export!$J102:$J10252,Export!$A14,Export!$X102:$X10252,Export!$AR17,Export!$K102:$K10252,"Pending")</f>
        <v>0</v>
      </c>
      <c r="AS22" s="44">
        <f>SUMIFS(Export!$P102:$P10252,Export!$J102:$J10252,Export!$A14,Export!$X102:$X10252,Export!$AS17,Export!$K102:$K10252,"Pending")</f>
        <v>0</v>
      </c>
      <c r="AT22" s="44">
        <f>SUMIFS(Export!$P102:$P10252,Export!$J102:$J10252,Export!$A14,Export!$X102:$X10252,Export!$AT17,Export!$K102:$K10252,"Pending")</f>
        <v>0</v>
      </c>
      <c r="AU22" s="44">
        <f>SUMIFS(Export!$P102:$P10252,Export!$J102:$J10252,Export!$A14,Export!$X102:$X10252,Export!$AU17,Export!$K102:$K10252,"Pending")</f>
        <v>0</v>
      </c>
      <c r="AV22" s="44">
        <f>SUMIFS(Export!$P102:$P10252,Export!$J102:$J10252,Export!$A14,Export!$X102:$X10252,Export!$AV17,Export!$K102:$K10252,"Pending")</f>
        <v>0</v>
      </c>
      <c r="AW22" s="44">
        <f>SUMIFS(Export!$P102:$P10252,Export!$J102:$J10252,Export!$A14,Export!$X102:$X10252,Export!$AW17,Export!$K102:$K10252,"Pending")</f>
        <v>0</v>
      </c>
      <c r="AX22" s="9">
        <f>SUMIFS(Export!$P102:$P10252,Export!$J102:$J10252,Export!$A14,Export!$X102:$X10252,Export!$AX17,Export!$K102:$K10252,"Pending")</f>
        <v>0</v>
      </c>
      <c r="AY22" s="12">
        <f>SUMIFS(Export!$P102:$P10252,Export!$J102:$J10252,Export!$A14,Export!$X102:$X10252,Export!$AY17,Export!$K102:$K10252,"Pending")</f>
        <v>0</v>
      </c>
      <c r="AZ22" s="44">
        <f>SUMIFS(Export!$P102:$P10252,Export!$J102:$J10252,Export!$A14,Export!$X102:$X10252,Export!$AZ17,Export!$K102:$K10252,"Pending")</f>
        <v>0</v>
      </c>
      <c r="BA22" s="44">
        <f>SUMIFS(Export!$P102:$P10252,Export!$J102:$J10252,Export!$A14,Export!$X102:$X10252,Export!$BA17,Export!$K102:$K10252,"Pending")</f>
        <v>0</v>
      </c>
      <c r="BB22" s="44">
        <f>SUMIFS(Export!$P102:$P10252,Export!$J102:$J10252,Export!$A14,Export!$X102:$X10252,Export!$BB17,Export!$K102:$K10252,"Pending")</f>
        <v>0</v>
      </c>
      <c r="BC22" s="44">
        <f>SUMIFS(Export!$P102:$P10252,Export!$J102:$J10252,Export!$A14,Export!$X102:$X10252,Export!$BC17,Export!$K102:$K10252,"Pending")</f>
        <v>0</v>
      </c>
      <c r="BD22" s="44">
        <f>SUMIFS(Export!$P102:$P10252,Export!$J102:$J10252,Export!$A14,Export!$X102:$X10252,Export!$BD17,Export!$K102:$K10252,"Pending")</f>
        <v>0</v>
      </c>
      <c r="BE22" s="9">
        <f>SUMIFS(Export!$P102:$P10252,Export!$J102:$J10252,Export!$A14,Export!$X102:$X10252,Export!$BE17,Export!$K102:$K10252,"Pending")</f>
        <v>0</v>
      </c>
      <c r="BF22" s="12">
        <f>SUMIFS(Export!$P102:$P10252,Export!$J102:$J10252,Export!$A14,Export!$X102:$X10252,Export!$BF17,Export!$K102:$K10252,"Pending")</f>
        <v>0</v>
      </c>
      <c r="BG22" s="44">
        <f>SUMIFS(Export!$P102:$P10252,Export!$J102:$J10252,Export!$A14,Export!$X102:$X10252,Export!$BG17,Export!$K102:$K10252,"Pending")</f>
        <v>0</v>
      </c>
      <c r="BH22" s="44">
        <f>SUMIFS(Export!$P102:$P10252,Export!$J102:$J10252,Export!$A14,Export!$X102:$X10252,Export!$BH17,Export!$K102:$K10252,"Pending")</f>
        <v>0</v>
      </c>
      <c r="BI22" s="44">
        <f>SUMIFS(Export!$P102:$P10252,Export!$J102:$J10252,Export!$A14,Export!$X102:$X10252,Export!$BI17,Export!$K102:$K10252,"Pending")</f>
        <v>0</v>
      </c>
      <c r="BJ22" s="44">
        <f>SUMIFS(Export!$P102:$P10252,Export!$J102:$J10252,Export!$A14,Export!$X102:$X10252,Export!$BJ17,Export!$K102:$K10252,"Pending")</f>
        <v>0</v>
      </c>
      <c r="BK22" s="44">
        <f>SUMIFS(Export!$P102:$P10252,Export!$J102:$J10252,Export!$A14,Export!$X102:$X10252,Export!$BK17,Export!$K102:$K10252,"Pending")</f>
        <v>0</v>
      </c>
      <c r="BL22" s="9">
        <f>SUMIFS(Export!$P102:$P10252,Export!$J102:$J10252,Export!$A14,Export!$X102:$X10252,Export!$BL17,Export!$K102:$K10252,"Pending")</f>
        <v>0</v>
      </c>
      <c r="BM22" s="12">
        <f>SUMIFS(Export!$P102:$P10252,Export!$J102:$J10252,Export!$A14,Export!$X102:$X10252,Export!$BM17,Export!$K102:$K10252,"Pending")</f>
        <v>0</v>
      </c>
      <c r="BN22" s="44">
        <f>SUMIFS(Export!$P102:$P10252,Export!$J102:$J10252,Export!$A14,Export!$X102:$X10252,Export!$BN17,Export!$K102:$K10252,"Pending")</f>
        <v>0</v>
      </c>
      <c r="BO22" s="44">
        <f>SUMIFS(Export!$P102:$P10252,Export!$J102:$J10252,Export!$A14,Export!$X102:$X10252,Export!$BO17,Export!$K102:$K10252,"Pending")</f>
        <v>0</v>
      </c>
      <c r="BP22" s="44">
        <f>SUMIFS(Export!$P102:$P10252,Export!$J102:$J10252,Export!$A14,Export!$X102:$X10252,Export!$BP17,Export!$K102:$K10252,"Pending")</f>
        <v>0</v>
      </c>
      <c r="BQ22" s="44">
        <f>SUMIFS(Export!$P102:$P10252,Export!$J102:$J10252,Export!$A14,Export!$X102:$X10252,Export!$BQ17,Export!$K102:$K10252,"Pending")</f>
        <v>0</v>
      </c>
      <c r="BR22" s="44">
        <f>SUMIFS(Export!$P102:$P10252,Export!$J102:$J10252,Export!$A14,Export!$X102:$X10252,Export!$BR17,Export!$K102:$K10252,"Pending")</f>
        <v>0</v>
      </c>
      <c r="BS22" s="9">
        <f>SUMIFS(Export!$P102:$P10252,Export!$J102:$J10252,Export!$A14,Export!$X102:$X10252,Export!$BS17,Export!$K102:$K10252,"Pending")</f>
        <v>0</v>
      </c>
      <c r="BT22" s="12">
        <f>SUMIFS(Export!$P102:$P10252,Export!$J102:$J10252,Export!$A14,Export!$X102:$X10252,Export!$BT17,Export!$K102:$K10252,"Pending")</f>
        <v>0</v>
      </c>
      <c r="BU22" s="44">
        <f>SUMIFS(Export!$P102:$P10252,Export!$J102:$J10252,Export!$A14,Export!$X102:$X10252,Export!$BU17,Export!$K102:$K10252,"Pending")</f>
        <v>0</v>
      </c>
      <c r="BV22" s="44">
        <f>SUMIFS(Export!$P102:$P10252,Export!$J102:$J10252,Export!$A14,Export!$X102:$X10252,Export!$BV17,Export!$K102:$K10252,"Pending")</f>
        <v>0</v>
      </c>
      <c r="BW22" s="44">
        <f>SUMIFS(Export!$P102:$P10252,Export!$J102:$J10252,Export!$A14,Export!$X102:$X10252,Export!$BW17,Export!$K102:$K10252,"Pending")</f>
        <v>0</v>
      </c>
      <c r="BX22" s="44">
        <f>SUMIFS(Export!$P102:$P10252,Export!$J102:$J10252,Export!$A14,Export!$X102:$X10252,Export!$BX17,Export!$K102:$K10252,"Pending")</f>
        <v>0</v>
      </c>
      <c r="BY22" s="44">
        <f>SUMIFS(Export!$P102:$P10252,Export!$J102:$J10252,Export!$A14,Export!$X102:$X10252,Export!$BY17,Export!$K102:$K10252,"Pending")</f>
        <v>0</v>
      </c>
      <c r="BZ22" s="9">
        <f>SUMIFS(Export!$P102:$P10252,Export!$J102:$J10252,Export!$A14,Export!$X102:$X10252,Export!$BZ17,Export!$K102:$K10252,"Pending")</f>
        <v>0</v>
      </c>
      <c r="CA22" s="12">
        <f>SUMIFS(Export!$P102:$P10252,Export!$J102:$J10252,Export!$A14,Export!$X102:$X10252,Export!$CA17,Export!$K102:$K10252,"Pending")</f>
        <v>0</v>
      </c>
      <c r="CB22" s="44">
        <f>SUMIFS(Export!$P102:$P10252,Export!$J102:$J10252,Export!$A14,Export!$X102:$X10252,Export!$CB17,Export!$K102:$K10252,"Pending")</f>
        <v>0</v>
      </c>
      <c r="CC22" s="44">
        <f>SUMIFS(Export!$P102:$P10252,Export!$J102:$J10252,Export!$A14,Export!$X102:$X10252,Export!$CC17,Export!$K102:$K10252,"Pending")</f>
        <v>0</v>
      </c>
      <c r="CD22" s="44">
        <f>SUMIFS(Export!$P102:$P10252,Export!$J102:$J10252,Export!$A14,Export!$X102:$X10252,Export!$CD17,Export!$K102:$K10252,"Pending")</f>
        <v>0</v>
      </c>
      <c r="CE22" s="44">
        <f>SUMIFS(Export!$P102:$P10252,Export!$J102:$J10252,Export!$A14,Export!$X102:$X10252,Export!$CE17,Export!$K102:$K10252,"Pending")</f>
        <v>0</v>
      </c>
      <c r="CF22" s="44">
        <f>SUMIFS(Export!$P102:$P10252,Export!$J102:$J10252,Export!$A14,Export!$X102:$X10252,Export!$CF17,Export!$K102:$K10252,"Pending")</f>
        <v>0</v>
      </c>
      <c r="CG22" s="9">
        <f>SUMIFS(Export!$P102:$P10252,Export!$J102:$J10252,Export!$A14,Export!$X102:$X10252,Export!$CG17,Export!$K102:$K10252,"Pending")</f>
        <v>0</v>
      </c>
      <c r="CH22" s="12">
        <f>SUMIFS(Export!$P102:$P10252,Export!$J102:$J10252,Export!$A14,Export!$X102:$X10252,Export!$CH17,Export!$K102:$K10252,"Pending")</f>
        <v>0</v>
      </c>
      <c r="CI22" s="44">
        <f>SUMIFS(Export!$P102:$P10252,Export!$J102:$J10252,Export!$A14,Export!$X102:$X10252,Export!$CI17,Export!$K102:$K10252,"Pending")</f>
        <v>0</v>
      </c>
      <c r="CJ22" s="44">
        <f>SUMIFS(Export!$P102:$P10252,Export!$J102:$J10252,Export!$A14,Export!$X102:$X10252,Export!$CJ17,Export!$K102:$K10252,"Pending")</f>
        <v>0</v>
      </c>
      <c r="CK22" s="44">
        <f>SUMIFS(Export!$P102:$P10252,Export!$J102:$J10252,Export!$A14,Export!$X102:$X10252,Export!$CK17,Export!$K102:$K10252,"Pending")</f>
        <v>0</v>
      </c>
      <c r="CL22" s="44">
        <f>SUMIFS(Export!$P102:$P10252,Export!$J102:$J10252,Export!$A14,Export!$X102:$X10252,Export!$CL17,Export!$K102:$K10252,"Pending")</f>
        <v>0</v>
      </c>
      <c r="CM22" s="44">
        <f>SUMIFS(Export!$P102:$P10252,Export!$J102:$J10252,Export!$A14,Export!$X102:$X10252,Export!$CM17,Export!$K102:$K10252,"Pending")</f>
        <v>0</v>
      </c>
      <c r="CN22" s="9">
        <f>SUMIFS(Export!$P102:$P10252,Export!$J102:$J10252,Export!$A14,Export!$X102:$X10252,Export!$CN17,Export!$K102:$K10252,"Pending")</f>
        <v>0</v>
      </c>
      <c r="CO22" s="12">
        <f>SUMIFS(Export!$P102:$P10252,Export!$J102:$J10252,Export!$A14,Export!$X102:$X10252,Export!$CO17,Export!$K102:$K10252,"Pending")</f>
        <v>0</v>
      </c>
      <c r="CP22" s="44">
        <f>SUMIFS(Export!$P102:$P10252,Export!$J102:$J10252,Export!$A14,Export!$X102:$X10252,Export!$CP17,Export!$K102:$K10252,"Pending")</f>
        <v>0</v>
      </c>
      <c r="CQ22" s="44">
        <f>SUMIFS(Export!$P102:$P10252,Export!$J102:$J10252,Export!$A14,Export!$X102:$X10252,Export!$CQ17,Export!$K102:$K10252,"Pending")</f>
        <v>0</v>
      </c>
      <c r="CR22" s="44">
        <f>SUMIFS(Export!$P102:$P10252,Export!$J102:$J10252,Export!$A14,Export!$X102:$X10252,Export!$CR17,Export!$K102:$K10252,"Pending")</f>
        <v>0</v>
      </c>
      <c r="CS22" s="44">
        <f>SUMIFS(Export!$P102:$P10252,Export!$J102:$J10252,Export!$A14,Export!$X102:$X10252,Export!$CS17,Export!$K102:$K10252,"Pending")</f>
        <v>0</v>
      </c>
      <c r="CT22" s="44">
        <f>SUMIFS(Export!$P102:$P10252,Export!$J102:$J10252,Export!$A14,Export!$X102:$X10252,Export!$CT17,Export!$K102:$K10252,"Pending")</f>
        <v>0</v>
      </c>
      <c r="CU22" s="9">
        <f>SUMIFS(Export!$P102:$P10252,Export!$J102:$J10252,Export!$A14,Export!$X102:$X10252,Export!$CU17,Export!$K102:$K10252,"Pending")</f>
        <v>0</v>
      </c>
      <c r="CV22" s="12">
        <f>SUMIFS(Export!$P102:$P10252,Export!$J102:$J10252,Export!$A14,Export!$X102:$X10252,Export!$CV17,Export!$K102:$K10252,"Pending")</f>
        <v>0</v>
      </c>
      <c r="CW22" s="44">
        <f>SUMIFS(Export!$P102:$P10252,Export!$J102:$J10252,Export!$A14,Export!$X102:$X10252,Export!$CW17,Export!$K102:$K10252,"Pending")</f>
        <v>0</v>
      </c>
      <c r="CX22" s="44">
        <f>SUMIFS(Export!$P102:$P10252,Export!$J102:$J10252,Export!$A14,Export!$X102:$X10252,Export!$CX17,Export!$K102:$K10252,"Pending")</f>
        <v>0</v>
      </c>
      <c r="CY22" s="44">
        <f>SUMIFS(Export!$P102:$P10252,Export!$J102:$J10252,Export!$A14,Export!$X102:$X10252,Export!$CY17,Export!$K102:$K10252,"Pending")</f>
        <v>0</v>
      </c>
      <c r="CZ22" s="44">
        <f>SUMIFS(Export!$P102:$P10252,Export!$J102:$J10252,Export!$A14,Export!$X102:$X10252,Export!$CZ17,Export!$K102:$K10252,"Pending")</f>
        <v>0</v>
      </c>
      <c r="DA22" s="44">
        <f>SUMIFS(Export!$P102:$P10252,Export!$J102:$J10252,Export!$A14,Export!$X102:$X10252,Export!$DA17,Export!$K102:$K10252,"Pending")</f>
        <v>0</v>
      </c>
      <c r="DB22" s="9">
        <f>SUMIFS(Export!$P102:$P10252,Export!$J102:$J10252,Export!$A14,Export!$X102:$X10252,Export!$DB17,Export!$K102:$K10252,"Pending")</f>
        <v>0</v>
      </c>
      <c r="DC22" s="12">
        <f>SUMIFS(Export!$P102:$P10252,Export!$J102:$J10252,Export!$A14,Export!$X102:$X10252,Export!$DC17,Export!$K102:$K10252,"Pending")</f>
        <v>0</v>
      </c>
      <c r="DD22" s="44">
        <f>SUMIFS(Export!$P102:$P10252,Export!$J102:$J10252,Export!$A14,Export!$X102:$X10252,Export!$DD17,Export!$K102:$K10252,"Pending")</f>
        <v>0</v>
      </c>
      <c r="DE22" s="44">
        <f>SUMIFS(Export!$P102:$P10252,Export!$J102:$J10252,Export!$A14,Export!$X102:$X10252,Export!$DE17,Export!$K102:$K10252,"Pending")</f>
        <v>0</v>
      </c>
      <c r="DF22" s="44">
        <f>SUMIFS(Export!$P102:$P10252,Export!$J102:$J10252,Export!$A14,Export!$X102:$X10252,Export!$DF17,Export!$K102:$K10252,"Pending")</f>
        <v>0</v>
      </c>
      <c r="DG22" s="44">
        <f>SUMIFS(Export!$P102:$P10252,Export!$J102:$J10252,Export!$A14,Export!$X102:$X10252,Export!$DG17,Export!$K102:$K10252,"Pending")</f>
        <v>0</v>
      </c>
      <c r="DH22" s="44">
        <f>SUMIFS(Export!$P102:$P10252,Export!$J102:$J10252,Export!$A14,Export!$X102:$X10252,Export!$DH17,Export!$K102:$K10252,"Pending")</f>
        <v>0</v>
      </c>
      <c r="DI22" s="9">
        <f>SUMIFS(Export!$P102:$P10252,Export!$J102:$J10252,Export!$A14,Export!$X102:$X10252,Export!$DI17,Export!$K102:$K10252,"Pending")</f>
        <v>0</v>
      </c>
      <c r="DJ22" s="12">
        <f>SUMIFS(Export!$P102:$P10252,Export!$J102:$J10252,Export!$A14,Export!$X102:$X10252,Export!$DJ17,Export!$K102:$K10252,"Pending")</f>
        <v>0</v>
      </c>
      <c r="DK22" s="44">
        <f>SUMIFS(Export!$P102:$P10252,Export!$J102:$J10252,Export!$A14,Export!$X102:$X10252,Export!$DK17,Export!$K102:$K10252,"Pending")</f>
        <v>0</v>
      </c>
      <c r="DL22" s="44">
        <f>SUMIFS(Export!$P102:$P10252,Export!$J102:$J10252,Export!$A14,Export!$X102:$X10252,Export!$DL17,Export!$K102:$K10252,"Pending")</f>
        <v>0</v>
      </c>
      <c r="DM22" s="44">
        <f>SUMIFS(Export!$P102:$P10252,Export!$J102:$J10252,Export!$A14,Export!$X102:$X10252,Export!$DM17,Export!$K102:$K10252,"Pending")</f>
        <v>0</v>
      </c>
      <c r="DN22" s="44">
        <f>SUMIFS(Export!$P102:$P10252,Export!$J102:$J10252,Export!$A14,Export!$X102:$X10252,Export!$DN17,Export!$K102:$K10252,"Pending")</f>
        <v>0</v>
      </c>
      <c r="DO22" s="44">
        <f>SUMIFS(Export!$P102:$P10252,Export!$J102:$J10252,Export!$A14,Export!$X102:$X10252,Export!$DO17,Export!$K102:$K10252,"Pending")</f>
        <v>0</v>
      </c>
      <c r="DP22" s="9">
        <f>SUMIFS(Export!$P102:$P10252,Export!$J102:$J10252,Export!$A14,Export!$X102:$X10252,Export!$DP17,Export!$K102:$K10252,"Pending")</f>
        <v>0</v>
      </c>
      <c r="DQ22" s="12">
        <f>SUMIFS(Export!$P102:$P10252,Export!$J102:$J10252,Export!$A14,Export!$X102:$X10252,Export!$DQ17,Export!$K102:$K10252,"Pending")</f>
        <v>0</v>
      </c>
      <c r="DR22" s="44">
        <f>SUMIFS(Export!$P102:$P10252,Export!$J102:$J10252,Export!$A14,Export!$X102:$X10252,Export!$DR17,Export!$K102:$K10252,"Pending")</f>
        <v>0</v>
      </c>
      <c r="DS22" s="44">
        <f>SUMIFS(Export!$P102:$P10252,Export!$J102:$J10252,Export!$A14,Export!$X102:$X10252,Export!$DS17,Export!$K102:$K10252,"Pending")</f>
        <v>0</v>
      </c>
      <c r="DT22" s="44">
        <f>SUMIFS(Export!$P102:$P10252,Export!$J102:$J10252,Export!$A14,Export!$X102:$X10252,Export!$DT17,Export!$K102:$K10252,"Pending")</f>
        <v>0</v>
      </c>
      <c r="DU22" s="44">
        <f>SUMIFS(Export!$P102:$P10252,Export!$J102:$J10252,Export!$A14,Export!$X102:$X10252,Export!$DU17,Export!$K102:$K10252,"Pending")</f>
        <v>0</v>
      </c>
      <c r="DV22" s="44">
        <f>SUMIFS(Export!$P102:$P10252,Export!$J102:$J10252,Export!$A14,Export!$X102:$X10252,Export!$DV17,Export!$K102:$K10252,"Pending")</f>
        <v>0</v>
      </c>
      <c r="DW22" s="9">
        <f>SUMIFS(Export!$P102:$P10252,Export!$J102:$J10252,Export!$A14,Export!$X102:$X10252,Export!$DW17,Export!$K102:$K10252,"Pending")</f>
        <v>0</v>
      </c>
      <c r="DX22" s="12">
        <f>SUMIFS(Export!$P102:$P10252,Export!$J102:$J10252,Export!$A14,Export!$X102:$X10252,Export!$DQ17,Export!$K102:$K10252,"Pending")</f>
        <v>0</v>
      </c>
      <c r="DY22" s="67">
        <f>SUMIFS(Export!$P102:$P10252,Export!$J102:$J10252,Export!$A14,Export!$X102:$X10252,Export!$DR17,Export!$K102:$K10252,"Pending")</f>
        <v>0</v>
      </c>
      <c r="DZ22" s="67">
        <f>SUMIFS(Export!$P102:$P10252,Export!$J102:$J10252,Export!$A14,Export!$X102:$X10252,Export!$DS17,Export!$K102:$K10252,"Pending")</f>
        <v>0</v>
      </c>
      <c r="EA22" s="67">
        <f>SUMIFS(Export!$P102:$P10252,Export!$J102:$J10252,Export!$A14,Export!$X102:$X10252,Export!$DT17,Export!$K102:$K10252,"Pending")</f>
        <v>0</v>
      </c>
      <c r="EB22" s="67">
        <f>SUMIFS(Export!$P102:$P10252,Export!$J102:$J10252,Export!$A14,Export!$X102:$X10252,Export!$DU17,Export!$K102:$K10252,"Pending")</f>
        <v>0</v>
      </c>
      <c r="EC22" s="67">
        <f>SUMIFS(Export!$P102:$P10252,Export!$J102:$J10252,Export!$A14,Export!$X102:$X10252,Export!$DV17,Export!$K102:$K10252,"Pending")</f>
        <v>0</v>
      </c>
      <c r="ED22" s="9">
        <f>SUMIFS(Export!$P102:$P10252,Export!$J102:$J10252,Export!$A14,Export!$X102:$X10252,Export!$DW17,Export!$K102:$K10252,"Pending")</f>
        <v>0</v>
      </c>
      <c r="EE22" s="12">
        <f>SUMIFS(Export!$P102:$P10252,Export!$J102:$J10252,Export!$A14,Export!$X102:$X10252,Export!$DQ17,Export!$K102:$K10252,"Pending")</f>
        <v>0</v>
      </c>
      <c r="EF22" s="73">
        <f>SUMIFS(Export!$P102:$P10252,Export!$J102:$J10252,Export!$A14,Export!$X102:$X10252,Export!$DR17,Export!$K102:$K10252,"Pending")</f>
        <v>0</v>
      </c>
      <c r="EG22" s="73">
        <f>SUMIFS(Export!$P102:$P10252,Export!$J102:$J10252,Export!$A14,Export!$X102:$X10252,Export!$DS17,Export!$K102:$K10252,"Pending")</f>
        <v>0</v>
      </c>
      <c r="EH22" s="73">
        <f>SUMIFS(Export!$P102:$P10252,Export!$J102:$J10252,Export!$A14,Export!$X102:$X10252,Export!$DT17,Export!$K102:$K10252,"Pending")</f>
        <v>0</v>
      </c>
      <c r="EI22" s="73">
        <f>SUMIFS(Export!$P102:$P10252,Export!$J102:$J10252,Export!$A14,Export!$X102:$X10252,Export!$DU17,Export!$K102:$K10252,"Pending")</f>
        <v>0</v>
      </c>
      <c r="EJ22" s="73">
        <f>SUMIFS(Export!$P102:$P10252,Export!$J102:$J10252,Export!$A14,Export!$X102:$X10252,Export!$DV17,Export!$K102:$K10252,"Pending")</f>
        <v>0</v>
      </c>
      <c r="EK22" s="9">
        <f>SUMIFS(Export!$P102:$P10252,Export!$J102:$J10252,Export!$A14,Export!$X102:$X10252,Export!$DW17,Export!$K102:$K10252,"Pending")</f>
        <v>0</v>
      </c>
      <c r="EL22" s="12">
        <f>SUMIFS(Export!$P102:$P10252,Export!$J102:$J10252,Export!$A14,Export!$X102:$X10252,Export!$DQ17,Export!$K102:$K10252,"Pending")</f>
        <v>0</v>
      </c>
      <c r="EM22" s="73">
        <f>SUMIFS(Export!$P102:$P10252,Export!$J102:$J10252,Export!$A14,Export!$X102:$X10252,Export!$DR17,Export!$K102:$K10252,"Pending")</f>
        <v>0</v>
      </c>
      <c r="EN22" s="73">
        <f>SUMIFS(Export!$P102:$P10252,Export!$J102:$J10252,Export!$A14,Export!$X102:$X10252,Export!$DS17,Export!$K102:$K10252,"Pending")</f>
        <v>0</v>
      </c>
      <c r="EO22" s="73">
        <f>SUMIFS(Export!$P102:$P10252,Export!$J102:$J10252,Export!$A14,Export!$X102:$X10252,Export!$DT17,Export!$K102:$K10252,"Pending")</f>
        <v>0</v>
      </c>
      <c r="EP22" s="73">
        <f>SUMIFS(Export!$P102:$P10252,Export!$J102:$J10252,Export!$A14,Export!$X102:$X10252,Export!$DU17,Export!$K102:$K10252,"Pending")</f>
        <v>0</v>
      </c>
      <c r="EQ22" s="73">
        <f>SUMIFS(Export!$P102:$P10252,Export!$J102:$J10252,Export!$A14,Export!$X102:$X10252,Export!$DV17,Export!$K102:$K10252,"Pending")</f>
        <v>0</v>
      </c>
      <c r="ER22" s="9">
        <f>SUMIFS(Export!$P102:$P10252,Export!$J102:$J10252,Export!$A14,Export!$X102:$X10252,Export!$DW17,Export!$K102:$K10252,"Pending")</f>
        <v>0</v>
      </c>
      <c r="ES22" s="12">
        <f>SUMIFS(Export!$P102:$P10252,Export!$J102:$J10252,Export!$A14,Export!$X102:$X10252,Export!$DQ17,Export!$K102:$K10252,"Pending")</f>
        <v>0</v>
      </c>
      <c r="ET22" s="73">
        <f>SUMIFS(Export!$P102:$P10252,Export!$J102:$J10252,Export!$A14,Export!$X102:$X10252,Export!$DR17,Export!$K102:$K10252,"Pending")</f>
        <v>0</v>
      </c>
      <c r="EU22" s="73">
        <f>SUMIFS(Export!$P102:$P10252,Export!$J102:$J10252,Export!$A14,Export!$X102:$X10252,Export!$DS17,Export!$K102:$K10252,"Pending")</f>
        <v>0</v>
      </c>
      <c r="EV22" s="73">
        <f>SUMIFS(Export!$P102:$P10252,Export!$J102:$J10252,Export!$A14,Export!$X102:$X10252,Export!$DT17,Export!$K102:$K10252,"Pending")</f>
        <v>0</v>
      </c>
      <c r="EW22" s="73">
        <f>SUMIFS(Export!$P102:$P10252,Export!$J102:$J10252,Export!$A14,Export!$X102:$X10252,Export!$DU17,Export!$K102:$K10252,"Pending")</f>
        <v>0</v>
      </c>
      <c r="EX22" s="73">
        <f>SUMIFS(Export!$P102:$P10252,Export!$J102:$J10252,Export!$A14,Export!$X102:$X10252,Export!$DV17,Export!$K102:$K10252,"Pending")</f>
        <v>0</v>
      </c>
      <c r="EY22" s="9">
        <f>SUMIFS(Export!$P102:$P10252,Export!$J102:$J10252,Export!$A14,Export!$X102:$X10252,Export!$DW17,Export!$K102:$K10252,"Pending")</f>
        <v>0</v>
      </c>
      <c r="EZ22" s="12">
        <f>SUMIFS(Export!$P102:$P10252,Export!$J102:$J10252,Export!$A14,Export!$X102:$X10252,Export!$DQ17,Export!$K102:$K10252,"Pending")</f>
        <v>0</v>
      </c>
      <c r="FA22" s="73">
        <f>SUMIFS(Export!$P102:$P10252,Export!$J102:$J10252,Export!$A14,Export!$X102:$X10252,Export!$DR17,Export!$K102:$K10252,"Pending")</f>
        <v>0</v>
      </c>
      <c r="FB22" s="73">
        <f>SUMIFS(Export!$P102:$P10252,Export!$J102:$J10252,Export!$A14,Export!$X102:$X10252,Export!$DS17,Export!$K102:$K10252,"Pending")</f>
        <v>0</v>
      </c>
      <c r="FC22" s="73">
        <f>SUMIFS(Export!$P102:$P10252,Export!$J102:$J10252,Export!$A14,Export!$X102:$X10252,Export!$DT17,Export!$K102:$K10252,"Pending")</f>
        <v>0</v>
      </c>
      <c r="FD22" s="73">
        <f>SUMIFS(Export!$P102:$P10252,Export!$J102:$J10252,Export!$A14,Export!$X102:$X10252,Export!$DU17,Export!$K102:$K10252,"Pending")</f>
        <v>0</v>
      </c>
      <c r="FE22" s="73">
        <f>SUMIFS(Export!$P102:$P10252,Export!$J102:$J10252,Export!$A14,Export!$X102:$X10252,Export!$DV17,Export!$K102:$K10252,"Pending")</f>
        <v>0</v>
      </c>
      <c r="FF22" s="9">
        <f>SUMIFS(Export!$P102:$P10252,Export!$J102:$J10252,Export!$A14,Export!$X102:$X10252,Export!$DW17,Export!$K102:$K10252,"Pending")</f>
        <v>0</v>
      </c>
      <c r="FG22" s="12">
        <f>SUMIFS(Export!$P102:$P10252,Export!$J102:$J10252,Export!$A14,Export!$X102:$X10252,Export!$DQ17,Export!$K102:$K10252,"Pending")</f>
        <v>0</v>
      </c>
      <c r="FH22" s="73">
        <f>SUMIFS(Export!$P102:$P10252,Export!$J102:$J10252,Export!$A14,Export!$X102:$X10252,Export!$DR17,Export!$K102:$K10252,"Pending")</f>
        <v>0</v>
      </c>
      <c r="FI22" s="73">
        <f>SUMIFS(Export!$P102:$P10252,Export!$J102:$J10252,Export!$A14,Export!$X102:$X10252,Export!$DS17,Export!$K102:$K10252,"Pending")</f>
        <v>0</v>
      </c>
      <c r="FJ22" s="73">
        <f>SUMIFS(Export!$P102:$P10252,Export!$J102:$J10252,Export!$A14,Export!$X102:$X10252,Export!$DT17,Export!$K102:$K10252,"Pending")</f>
        <v>0</v>
      </c>
      <c r="FK22" s="73">
        <f>SUMIFS(Export!$P102:$P10252,Export!$J102:$J10252,Export!$A14,Export!$X102:$X10252,Export!$DU17,Export!$K102:$K10252,"Pending")</f>
        <v>0</v>
      </c>
      <c r="FL22" s="73">
        <f>SUMIFS(Export!$P102:$P10252,Export!$J102:$J10252,Export!$A14,Export!$X102:$X10252,Export!$DV17,Export!$K102:$K10252,"Pending")</f>
        <v>0</v>
      </c>
      <c r="FM22" s="9">
        <f>SUMIFS(Export!$P102:$P10252,Export!$J102:$J10252,Export!$A14,Export!$X102:$X10252,Export!$DW17,Export!$K102:$K10252,"Pending")</f>
        <v>0</v>
      </c>
      <c r="FN22" s="12">
        <f>SUMIFS(Export!$P102:$P10252,Export!$J102:$J10252,Export!$A14,Export!$X102:$X10252,Export!$DQ17,Export!$K102:$K10252,"Pending")</f>
        <v>0</v>
      </c>
      <c r="FO22" s="73">
        <f>SUMIFS(Export!$P102:$P10252,Export!$J102:$J10252,Export!$A14,Export!$X102:$X10252,Export!$DR17,Export!$K102:$K10252,"Pending")</f>
        <v>0</v>
      </c>
      <c r="FP22" s="73">
        <f>SUMIFS(Export!$P102:$P10252,Export!$J102:$J10252,Export!$A14,Export!$X102:$X10252,Export!$DS17,Export!$K102:$K10252,"Pending")</f>
        <v>0</v>
      </c>
      <c r="FQ22" s="73">
        <f>SUMIFS(Export!$P102:$P10252,Export!$J102:$J10252,Export!$A14,Export!$X102:$X10252,Export!$DT17,Export!$K102:$K10252,"Pending")</f>
        <v>0</v>
      </c>
      <c r="FR22" s="73">
        <f>SUMIFS(Export!$P102:$P10252,Export!$J102:$J10252,Export!$A14,Export!$X102:$X10252,Export!$DU17,Export!$K102:$K10252,"Pending")</f>
        <v>0</v>
      </c>
      <c r="FS22" s="73">
        <f>SUMIFS(Export!$P102:$P10252,Export!$J102:$J10252,Export!$A14,Export!$X102:$X10252,Export!$DV17,Export!$K102:$K10252,"Pending")</f>
        <v>0</v>
      </c>
      <c r="FT22" s="9">
        <f>SUMIFS(Export!$P102:$P10252,Export!$J102:$J10252,Export!$A14,Export!$X102:$X10252,Export!$DW17,Export!$K102:$K10252,"Pending")</f>
        <v>0</v>
      </c>
      <c r="FU22" s="12">
        <f>SUMIFS(Export!$P102:$P10252,Export!$J102:$J10252,Export!$A14,Export!$X102:$X10252,Export!$DQ17,Export!$K102:$K10252,"Pending")</f>
        <v>0</v>
      </c>
      <c r="FV22" s="73">
        <f>SUMIFS(Export!$P102:$P10252,Export!$J102:$J10252,Export!$A14,Export!$X102:$X10252,Export!$DR17,Export!$K102:$K10252,"Pending")</f>
        <v>0</v>
      </c>
      <c r="FW22" s="73">
        <f>SUMIFS(Export!$P102:$P10252,Export!$J102:$J10252,Export!$A14,Export!$X102:$X10252,Export!$DS17,Export!$K102:$K10252,"Pending")</f>
        <v>0</v>
      </c>
      <c r="FX22" s="73">
        <f>SUMIFS(Export!$P102:$P10252,Export!$J102:$J10252,Export!$A14,Export!$X102:$X10252,Export!$DT17,Export!$K102:$K10252,"Pending")</f>
        <v>0</v>
      </c>
      <c r="FY22" s="73">
        <f>SUMIFS(Export!$P102:$P10252,Export!$J102:$J10252,Export!$A14,Export!$X102:$X10252,Export!$DU17,Export!$K102:$K10252,"Pending")</f>
        <v>0</v>
      </c>
      <c r="FZ22" s="73">
        <f>SUMIFS(Export!$P102:$P10252,Export!$J102:$J10252,Export!$A14,Export!$X102:$X10252,Export!$DV17,Export!$K102:$K10252,"Pending")</f>
        <v>0</v>
      </c>
      <c r="GA22" s="9">
        <f>SUMIFS(Export!$P102:$P10252,Export!$J102:$J10252,Export!$A14,Export!$X102:$X10252,Export!$DW17,Export!$K102:$K10252,"Pending")</f>
        <v>0</v>
      </c>
      <c r="GB22" s="12">
        <f>SUMIFS(Export!$P102:$P10252,Export!$J102:$J10252,Export!$A14,Export!$X102:$X10252,Export!$DQ17,Export!$K102:$K10252,"Pending")</f>
        <v>0</v>
      </c>
      <c r="GC22" s="73">
        <f>SUMIFS(Export!$P102:$P10252,Export!$J102:$J10252,Export!$A14,Export!$X102:$X10252,Export!$DR17,Export!$K102:$K10252,"Pending")</f>
        <v>0</v>
      </c>
      <c r="GD22" s="73">
        <f>SUMIFS(Export!$P102:$P10252,Export!$J102:$J10252,Export!$A14,Export!$X102:$X10252,Export!$DS17,Export!$K102:$K10252,"Pending")</f>
        <v>0</v>
      </c>
      <c r="GE22" s="73">
        <f>SUMIFS(Export!$P102:$P10252,Export!$J102:$J10252,Export!$A14,Export!$X102:$X10252,Export!$DT17,Export!$K102:$K10252,"Pending")</f>
        <v>0</v>
      </c>
      <c r="GF22" s="73">
        <f>SUMIFS(Export!$P102:$P10252,Export!$J102:$J10252,Export!$A14,Export!$X102:$X10252,Export!$DU17,Export!$K102:$K10252,"Pending")</f>
        <v>0</v>
      </c>
      <c r="GG22" s="73">
        <f>SUMIFS(Export!$P102:$P10252,Export!$J102:$J10252,Export!$A14,Export!$X102:$X10252,Export!$DV17,Export!$K102:$K10252,"Pending")</f>
        <v>0</v>
      </c>
      <c r="GH22" s="9">
        <f>SUMIFS(Export!$P102:$P10252,Export!$J102:$J10252,Export!$A14,Export!$X102:$X10252,Export!$DW17,Export!$K102:$K10252,"Pending")</f>
        <v>0</v>
      </c>
      <c r="GI22" s="12">
        <f>SUMIFS(Export!$P102:$P10252,Export!$J102:$J10252,Export!$A14,Export!$X102:$X10252,Export!$DQ17,Export!$K102:$K10252,"Pending")</f>
        <v>0</v>
      </c>
      <c r="GJ22" s="73">
        <f>SUMIFS(Export!$P102:$P10252,Export!$J102:$J10252,Export!$A14,Export!$X102:$X10252,Export!$DR17,Export!$K102:$K10252,"Pending")</f>
        <v>0</v>
      </c>
      <c r="GK22" s="73">
        <f>SUMIFS(Export!$P102:$P10252,Export!$J102:$J10252,Export!$A14,Export!$X102:$X10252,Export!$DS17,Export!$K102:$K10252,"Pending")</f>
        <v>0</v>
      </c>
      <c r="GL22" s="73">
        <f>SUMIFS(Export!$P102:$P10252,Export!$J102:$J10252,Export!$A14,Export!$X102:$X10252,Export!$DT17,Export!$K102:$K10252,"Pending")</f>
        <v>0</v>
      </c>
      <c r="GM22" s="73">
        <f>SUMIFS(Export!$P102:$P10252,Export!$J102:$J10252,Export!$A14,Export!$X102:$X10252,Export!$DU17,Export!$K102:$K10252,"Pending")</f>
        <v>0</v>
      </c>
      <c r="GN22" s="73">
        <f>SUMIFS(Export!$P102:$P10252,Export!$J102:$J10252,Export!$A14,Export!$X102:$X10252,Export!$DV17,Export!$K102:$K10252,"Pending")</f>
        <v>0</v>
      </c>
      <c r="GO22" s="9">
        <f>SUMIFS(Export!$P102:$P10252,Export!$J102:$J10252,Export!$A14,Export!$X102:$X10252,Export!$DW17,Export!$K102:$K10252,"Pending")</f>
        <v>0</v>
      </c>
    </row>
    <row r="23" spans="1:197" s="70" customFormat="1" outlineLevel="1" x14ac:dyDescent="0.25">
      <c r="A23" s="70" t="s">
        <v>138</v>
      </c>
      <c r="B23" s="39">
        <v>0</v>
      </c>
      <c r="C23" s="27">
        <v>0</v>
      </c>
      <c r="D23" s="27">
        <v>0</v>
      </c>
      <c r="E23" s="27">
        <v>0</v>
      </c>
      <c r="F23" s="27">
        <v>0</v>
      </c>
      <c r="G23" s="27">
        <f>G18-G21-G22</f>
        <v>0</v>
      </c>
      <c r="H23" s="28">
        <f>H18-H21-H22</f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f>N18-N21-N22</f>
        <v>0</v>
      </c>
      <c r="O23" s="28">
        <f>O18-O21-O22</f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f t="shared" ref="U23:AC23" si="219">U18-U21-U22</f>
        <v>0</v>
      </c>
      <c r="V23" s="28">
        <f t="shared" si="219"/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f t="shared" si="219"/>
        <v>0</v>
      </c>
      <c r="AC23" s="69">
        <f t="shared" si="219"/>
        <v>0</v>
      </c>
      <c r="AD23" s="47">
        <v>0</v>
      </c>
      <c r="AE23" s="47">
        <v>0</v>
      </c>
      <c r="AF23" s="47">
        <v>0</v>
      </c>
      <c r="AG23" s="47">
        <v>0</v>
      </c>
      <c r="AH23" s="47">
        <v>0</v>
      </c>
      <c r="AI23" s="47">
        <f t="shared" ref="AI23:AQ23" si="220">AI18-AI21-AI22</f>
        <v>0</v>
      </c>
      <c r="AJ23" s="69">
        <f t="shared" si="220"/>
        <v>0</v>
      </c>
      <c r="AK23" s="46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f t="shared" si="220"/>
        <v>0</v>
      </c>
      <c r="AQ23" s="69">
        <f t="shared" si="220"/>
        <v>0</v>
      </c>
      <c r="AR23" s="46">
        <v>0</v>
      </c>
      <c r="AS23" s="47">
        <v>0</v>
      </c>
      <c r="AT23" s="47">
        <v>0</v>
      </c>
      <c r="AU23" s="47">
        <v>0</v>
      </c>
      <c r="AV23" s="27">
        <v>0</v>
      </c>
      <c r="AW23" s="27">
        <f t="shared" ref="AW23:CS23" si="221">AW18-AW21-AW22</f>
        <v>0</v>
      </c>
      <c r="AX23" s="28">
        <f t="shared" si="221"/>
        <v>0</v>
      </c>
      <c r="AY23" s="39">
        <v>0</v>
      </c>
      <c r="AZ23" s="27">
        <v>0</v>
      </c>
      <c r="BA23" s="27">
        <v>0</v>
      </c>
      <c r="BB23" s="27">
        <v>0</v>
      </c>
      <c r="BC23" s="27">
        <v>0</v>
      </c>
      <c r="BD23" s="47">
        <f t="shared" si="221"/>
        <v>0</v>
      </c>
      <c r="BE23" s="47">
        <f t="shared" si="221"/>
        <v>0</v>
      </c>
      <c r="BF23" s="39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f t="shared" si="221"/>
        <v>0</v>
      </c>
      <c r="BL23" s="28">
        <f t="shared" si="221"/>
        <v>0</v>
      </c>
      <c r="BM23" s="39">
        <v>0</v>
      </c>
      <c r="BN23" s="27">
        <f t="shared" si="221"/>
        <v>25</v>
      </c>
      <c r="BO23" s="27">
        <f t="shared" si="221"/>
        <v>25</v>
      </c>
      <c r="BP23" s="27">
        <f t="shared" si="221"/>
        <v>25</v>
      </c>
      <c r="BQ23" s="27">
        <f t="shared" si="221"/>
        <v>25</v>
      </c>
      <c r="BR23" s="27">
        <f t="shared" si="221"/>
        <v>0</v>
      </c>
      <c r="BS23" s="28">
        <f t="shared" si="221"/>
        <v>0</v>
      </c>
      <c r="BT23" s="39">
        <f t="shared" si="221"/>
        <v>25</v>
      </c>
      <c r="BU23" s="27">
        <f t="shared" si="221"/>
        <v>25</v>
      </c>
      <c r="BV23" s="27">
        <f t="shared" si="221"/>
        <v>25</v>
      </c>
      <c r="BW23" s="27">
        <f t="shared" si="221"/>
        <v>25</v>
      </c>
      <c r="BX23" s="27">
        <f t="shared" si="221"/>
        <v>25</v>
      </c>
      <c r="BY23" s="27">
        <f t="shared" si="221"/>
        <v>0</v>
      </c>
      <c r="BZ23" s="28">
        <f t="shared" si="221"/>
        <v>0</v>
      </c>
      <c r="CA23" s="39">
        <f t="shared" si="221"/>
        <v>25</v>
      </c>
      <c r="CB23" s="27">
        <f t="shared" si="221"/>
        <v>25</v>
      </c>
      <c r="CC23" s="27">
        <f t="shared" si="221"/>
        <v>25</v>
      </c>
      <c r="CD23" s="27">
        <f t="shared" si="221"/>
        <v>25</v>
      </c>
      <c r="CE23" s="27">
        <f t="shared" si="221"/>
        <v>25</v>
      </c>
      <c r="CF23" s="27">
        <f t="shared" si="221"/>
        <v>0</v>
      </c>
      <c r="CG23" s="28">
        <f t="shared" si="221"/>
        <v>0</v>
      </c>
      <c r="CH23" s="39">
        <f t="shared" si="221"/>
        <v>30</v>
      </c>
      <c r="CI23" s="27">
        <f t="shared" si="221"/>
        <v>30</v>
      </c>
      <c r="CJ23" s="27">
        <f t="shared" si="221"/>
        <v>30</v>
      </c>
      <c r="CK23" s="27">
        <f t="shared" si="221"/>
        <v>30</v>
      </c>
      <c r="CL23" s="27">
        <f t="shared" si="221"/>
        <v>30</v>
      </c>
      <c r="CM23" s="27">
        <f t="shared" si="221"/>
        <v>0</v>
      </c>
      <c r="CN23" s="28">
        <f t="shared" si="221"/>
        <v>0</v>
      </c>
      <c r="CO23" s="39">
        <f t="shared" si="221"/>
        <v>30</v>
      </c>
      <c r="CP23" s="27">
        <f t="shared" si="221"/>
        <v>30</v>
      </c>
      <c r="CQ23" s="27">
        <f t="shared" si="221"/>
        <v>30</v>
      </c>
      <c r="CR23" s="27">
        <f t="shared" si="221"/>
        <v>30</v>
      </c>
      <c r="CS23" s="27">
        <f t="shared" si="221"/>
        <v>30</v>
      </c>
      <c r="CT23" s="27">
        <f t="shared" ref="CT23:DW23" si="222">CT18-CT21-CT22</f>
        <v>0</v>
      </c>
      <c r="CU23" s="28">
        <f t="shared" si="222"/>
        <v>0</v>
      </c>
      <c r="CV23" s="39">
        <f t="shared" si="222"/>
        <v>30</v>
      </c>
      <c r="CW23" s="27">
        <f t="shared" si="222"/>
        <v>30</v>
      </c>
      <c r="CX23" s="27">
        <f t="shared" si="222"/>
        <v>30</v>
      </c>
      <c r="CY23" s="27">
        <f t="shared" si="222"/>
        <v>30</v>
      </c>
      <c r="CZ23" s="27">
        <f t="shared" si="222"/>
        <v>30</v>
      </c>
      <c r="DA23" s="27">
        <f t="shared" si="222"/>
        <v>0</v>
      </c>
      <c r="DB23" s="28">
        <f t="shared" si="222"/>
        <v>0</v>
      </c>
      <c r="DC23" s="39">
        <f t="shared" si="222"/>
        <v>30</v>
      </c>
      <c r="DD23" s="27">
        <f t="shared" si="222"/>
        <v>30</v>
      </c>
      <c r="DE23" s="27">
        <f t="shared" si="222"/>
        <v>30</v>
      </c>
      <c r="DF23" s="27">
        <f t="shared" si="222"/>
        <v>30</v>
      </c>
      <c r="DG23" s="27">
        <f t="shared" si="222"/>
        <v>30</v>
      </c>
      <c r="DH23" s="27">
        <f t="shared" si="222"/>
        <v>0</v>
      </c>
      <c r="DI23" s="28">
        <f t="shared" si="222"/>
        <v>0</v>
      </c>
      <c r="DJ23" s="39">
        <f t="shared" si="222"/>
        <v>30</v>
      </c>
      <c r="DK23" s="27">
        <f t="shared" si="222"/>
        <v>30</v>
      </c>
      <c r="DL23" s="27">
        <f t="shared" si="222"/>
        <v>30</v>
      </c>
      <c r="DM23" s="27">
        <f t="shared" si="222"/>
        <v>30</v>
      </c>
      <c r="DN23" s="27">
        <f t="shared" si="222"/>
        <v>30</v>
      </c>
      <c r="DO23" s="27">
        <f t="shared" si="222"/>
        <v>0</v>
      </c>
      <c r="DP23" s="28">
        <f t="shared" si="222"/>
        <v>0</v>
      </c>
      <c r="DQ23" s="39">
        <f t="shared" si="222"/>
        <v>30</v>
      </c>
      <c r="DR23" s="27">
        <f t="shared" si="222"/>
        <v>30</v>
      </c>
      <c r="DS23" s="27">
        <f t="shared" si="222"/>
        <v>30</v>
      </c>
      <c r="DT23" s="27">
        <f t="shared" si="222"/>
        <v>30</v>
      </c>
      <c r="DU23" s="27">
        <f t="shared" si="222"/>
        <v>30</v>
      </c>
      <c r="DV23" s="27">
        <f t="shared" si="222"/>
        <v>0</v>
      </c>
      <c r="DW23" s="28">
        <f t="shared" si="222"/>
        <v>0</v>
      </c>
      <c r="DX23" s="39">
        <f t="shared" ref="DX23:ED23" si="223">DX18-DX21-DX22</f>
        <v>30</v>
      </c>
      <c r="DY23" s="27">
        <f t="shared" si="223"/>
        <v>30</v>
      </c>
      <c r="DZ23" s="27">
        <f t="shared" si="223"/>
        <v>30</v>
      </c>
      <c r="EA23" s="27">
        <f t="shared" si="223"/>
        <v>30</v>
      </c>
      <c r="EB23" s="27">
        <f t="shared" si="223"/>
        <v>30</v>
      </c>
      <c r="EC23" s="27">
        <f t="shared" si="223"/>
        <v>0</v>
      </c>
      <c r="ED23" s="28">
        <f t="shared" si="223"/>
        <v>0</v>
      </c>
      <c r="EE23" s="39">
        <f t="shared" ref="EE23:GO23" si="224">EE18-EE21-EE22</f>
        <v>30</v>
      </c>
      <c r="EF23" s="27">
        <f t="shared" si="224"/>
        <v>30</v>
      </c>
      <c r="EG23" s="27">
        <f t="shared" si="224"/>
        <v>30</v>
      </c>
      <c r="EH23" s="27">
        <f t="shared" si="224"/>
        <v>30</v>
      </c>
      <c r="EI23" s="27">
        <f t="shared" si="224"/>
        <v>30</v>
      </c>
      <c r="EJ23" s="27">
        <f t="shared" si="224"/>
        <v>0</v>
      </c>
      <c r="EK23" s="28">
        <f t="shared" si="224"/>
        <v>0</v>
      </c>
      <c r="EL23" s="39">
        <f t="shared" si="224"/>
        <v>30</v>
      </c>
      <c r="EM23" s="27">
        <f t="shared" si="224"/>
        <v>30</v>
      </c>
      <c r="EN23" s="27">
        <f t="shared" si="224"/>
        <v>30</v>
      </c>
      <c r="EO23" s="27">
        <f t="shared" si="224"/>
        <v>30</v>
      </c>
      <c r="EP23" s="27">
        <f t="shared" si="224"/>
        <v>30</v>
      </c>
      <c r="EQ23" s="27">
        <f t="shared" si="224"/>
        <v>0</v>
      </c>
      <c r="ER23" s="28">
        <f t="shared" si="224"/>
        <v>0</v>
      </c>
      <c r="ES23" s="39">
        <f t="shared" si="224"/>
        <v>30</v>
      </c>
      <c r="ET23" s="27">
        <f t="shared" si="224"/>
        <v>30</v>
      </c>
      <c r="EU23" s="27">
        <f t="shared" si="224"/>
        <v>30</v>
      </c>
      <c r="EV23" s="27">
        <f t="shared" si="224"/>
        <v>30</v>
      </c>
      <c r="EW23" s="27">
        <f t="shared" si="224"/>
        <v>30</v>
      </c>
      <c r="EX23" s="27">
        <f t="shared" si="224"/>
        <v>0</v>
      </c>
      <c r="EY23" s="28">
        <f t="shared" si="224"/>
        <v>0</v>
      </c>
      <c r="EZ23" s="39">
        <f t="shared" si="224"/>
        <v>30</v>
      </c>
      <c r="FA23" s="27">
        <f t="shared" si="224"/>
        <v>30</v>
      </c>
      <c r="FB23" s="27">
        <f t="shared" si="224"/>
        <v>30</v>
      </c>
      <c r="FC23" s="27">
        <f t="shared" si="224"/>
        <v>30</v>
      </c>
      <c r="FD23" s="27">
        <f t="shared" si="224"/>
        <v>30</v>
      </c>
      <c r="FE23" s="27">
        <f t="shared" si="224"/>
        <v>0</v>
      </c>
      <c r="FF23" s="28">
        <f t="shared" si="224"/>
        <v>0</v>
      </c>
      <c r="FG23" s="39">
        <f t="shared" si="224"/>
        <v>30</v>
      </c>
      <c r="FH23" s="27">
        <f t="shared" si="224"/>
        <v>30</v>
      </c>
      <c r="FI23" s="27">
        <f t="shared" si="224"/>
        <v>30</v>
      </c>
      <c r="FJ23" s="27">
        <f t="shared" si="224"/>
        <v>30</v>
      </c>
      <c r="FK23" s="27">
        <f t="shared" si="224"/>
        <v>30</v>
      </c>
      <c r="FL23" s="27">
        <f t="shared" si="224"/>
        <v>0</v>
      </c>
      <c r="FM23" s="28">
        <f t="shared" si="224"/>
        <v>0</v>
      </c>
      <c r="FN23" s="39">
        <f t="shared" si="224"/>
        <v>30</v>
      </c>
      <c r="FO23" s="27">
        <f t="shared" si="224"/>
        <v>30</v>
      </c>
      <c r="FP23" s="27">
        <f t="shared" si="224"/>
        <v>30</v>
      </c>
      <c r="FQ23" s="27">
        <f t="shared" si="224"/>
        <v>30</v>
      </c>
      <c r="FR23" s="27">
        <f t="shared" si="224"/>
        <v>30</v>
      </c>
      <c r="FS23" s="27">
        <f t="shared" si="224"/>
        <v>0</v>
      </c>
      <c r="FT23" s="28">
        <f t="shared" si="224"/>
        <v>0</v>
      </c>
      <c r="FU23" s="39">
        <f t="shared" si="224"/>
        <v>30</v>
      </c>
      <c r="FV23" s="27">
        <f t="shared" si="224"/>
        <v>30</v>
      </c>
      <c r="FW23" s="27">
        <f t="shared" si="224"/>
        <v>30</v>
      </c>
      <c r="FX23" s="27">
        <f t="shared" si="224"/>
        <v>30</v>
      </c>
      <c r="FY23" s="27">
        <f t="shared" si="224"/>
        <v>30</v>
      </c>
      <c r="FZ23" s="27">
        <f t="shared" si="224"/>
        <v>0</v>
      </c>
      <c r="GA23" s="28">
        <f t="shared" si="224"/>
        <v>0</v>
      </c>
      <c r="GB23" s="39">
        <f t="shared" si="224"/>
        <v>30</v>
      </c>
      <c r="GC23" s="27">
        <f t="shared" si="224"/>
        <v>30</v>
      </c>
      <c r="GD23" s="27">
        <f t="shared" si="224"/>
        <v>30</v>
      </c>
      <c r="GE23" s="27">
        <f t="shared" si="224"/>
        <v>30</v>
      </c>
      <c r="GF23" s="27">
        <f t="shared" si="224"/>
        <v>30</v>
      </c>
      <c r="GG23" s="27">
        <f t="shared" si="224"/>
        <v>0</v>
      </c>
      <c r="GH23" s="28">
        <f t="shared" si="224"/>
        <v>0</v>
      </c>
      <c r="GI23" s="39">
        <f t="shared" si="224"/>
        <v>30</v>
      </c>
      <c r="GJ23" s="27">
        <f t="shared" si="224"/>
        <v>30</v>
      </c>
      <c r="GK23" s="27">
        <f t="shared" si="224"/>
        <v>30</v>
      </c>
      <c r="GL23" s="27">
        <f t="shared" si="224"/>
        <v>30</v>
      </c>
      <c r="GM23" s="27">
        <f t="shared" si="224"/>
        <v>30</v>
      </c>
      <c r="GN23" s="27">
        <f t="shared" si="224"/>
        <v>0</v>
      </c>
      <c r="GO23" s="28">
        <f t="shared" si="224"/>
        <v>0</v>
      </c>
    </row>
    <row r="24" spans="1:197" outlineLevel="1" x14ac:dyDescent="0.25">
      <c r="A24" t="s">
        <v>158</v>
      </c>
      <c r="B24" s="13">
        <f>SUMIFS(Export!$P102:$P10252,Export!$J102:$J10252,Export!$A14,Export!$X102:$X10252,"&lt;="&amp;Export!$B17,Export!$T102:$T10252,"Alert")</f>
        <v>0</v>
      </c>
      <c r="C24" s="7">
        <f>SUMIFS(Export!$P102:$P10252,Export!$J102:$J10252,Export!$A14,Export!$X102:$X10252,Export!$C17,Export!$T102:$T10252,"Alert")</f>
        <v>0</v>
      </c>
      <c r="D24" s="7">
        <f>SUMIFS(Export!$P102:$P10252,Export!$J102:$J10252,Export!$A14,Export!$X102:$X10252,Export!$D17,Export!$T102:$T10252,"Alert")</f>
        <v>0</v>
      </c>
      <c r="E24" s="7">
        <f>SUMIFS(Export!$P102:$P10252,Export!$J102:$J10252,Export!$A14,Export!$X102:$X10252,Export!$E17,Export!$T102:$T10252,"Alert")</f>
        <v>0</v>
      </c>
      <c r="F24" s="7">
        <f>SUMIFS(Export!$P102:$P10252,Export!$J102:$J10252,Export!$A14,Export!$X102:$X10252,Export!$F17,Export!$T102:$T10252,"Alert")</f>
        <v>0</v>
      </c>
      <c r="G24" s="7">
        <f>SUMIFS(Export!$P102:$P10252,Export!$J102:$J10252,Export!$A14,Export!$X102:$X10252,Export!$G17,Export!$T102:$T10252,"Alert")</f>
        <v>0</v>
      </c>
      <c r="H24" s="10">
        <f>SUMIFS(Export!$P102:$P10252,Export!$J102:$J10252,Export!$A14,Export!$X102:$X10252,Export!$H17,Export!$T102:$T10252,"Alert")</f>
        <v>0</v>
      </c>
      <c r="I24" s="13">
        <f>SUMIFS(Export!$P102:$P10252,Export!$J102:$J10252,Export!$A14,Export!$X102:$X10252,Export!$I17,Export!$T102:$T10252,"Alert")</f>
        <v>0</v>
      </c>
      <c r="J24" s="7">
        <f>SUMIFS(Export!$P102:$P10252,Export!$J102:$J10252,Export!$A14,Export!$X102:$X10252,Export!$J17,Export!$T102:$T10252,"Alert")</f>
        <v>0</v>
      </c>
      <c r="K24" s="7">
        <f>SUMIFS(Export!$P102:$P10252,Export!$J102:$J10252,Export!$A14,Export!$X102:$X10252,Export!$K17,Export!$T102:$T10252,"Alert")</f>
        <v>0</v>
      </c>
      <c r="L24" s="7">
        <f>SUMIFS(Export!$P102:$P10252,Export!$J102:$J10252,Export!$A14,Export!$X102:$X10252,Export!$L17,Export!$T102:$T10252,"Alert")</f>
        <v>0</v>
      </c>
      <c r="M24" s="7">
        <f>SUMIFS(Export!$P102:$P10252,Export!$J102:$J10252,Export!$A14,Export!$X102:$X10252,Export!$M17,Export!$T102:$T10252,"Alert")</f>
        <v>0</v>
      </c>
      <c r="N24" s="7">
        <f>SUMIFS(Export!$P102:$P10252,Export!$J102:$J10252,Export!$A14,Export!$X102:$X10252,Export!$N17,Export!$T102:$T10252,"Alert")</f>
        <v>0</v>
      </c>
      <c r="O24" s="10">
        <f>SUMIFS(Export!$P102:$P10252,Export!$J102:$J10252,Export!$A14,Export!$X102:$X10252,Export!$O17,Export!$T102:$T10252,"Alert")</f>
        <v>0</v>
      </c>
      <c r="P24" s="13">
        <f>SUMIFS(Export!$P102:$P10252,Export!$J102:$J10252,Export!$A14,Export!$X102:$X10252,Export!$P17,Export!$T102:$T10252,"Alert")</f>
        <v>0</v>
      </c>
      <c r="Q24" s="7">
        <f>SUMIFS(Export!$P102:$P10252,Export!$J102:$J10252,Export!$A14,Export!$X102:$X10252,Export!$Q17,Export!$T102:$T10252,"Alert")</f>
        <v>0</v>
      </c>
      <c r="R24" s="7">
        <f>SUMIFS(Export!$P102:$P10252,Export!$J102:$J10252,Export!$A14,Export!$X102:$X10252,Export!$R17,Export!$T102:$T10252,"Alert")</f>
        <v>0</v>
      </c>
      <c r="S24" s="7">
        <f>SUMIFS(Export!$P102:$P10252,Export!$J102:$J10252,Export!$A14,Export!$X102:$X10252,Export!$S17,Export!$T102:$T10252,"Alert")</f>
        <v>0</v>
      </c>
      <c r="T24" s="7">
        <f>SUMIFS(Export!$P102:$P10252,Export!$J102:$J10252,Export!$A14,Export!$X102:$X10252,Export!$T17,Export!$T102:$T10252,"Alert")</f>
        <v>0</v>
      </c>
      <c r="U24" s="7">
        <f>SUMIFS(Export!$P102:$P10252,Export!$J102:$J10252,Export!$A14,Export!$X102:$X10252,Export!$U17,Export!$T102:$T10252,"Alert")</f>
        <v>0</v>
      </c>
      <c r="V24" s="10">
        <f>SUMIFS(Export!$P102:$P10252,Export!$J102:$J10252,Export!$A14,Export!$X102:$X10252,Export!$V17,Export!$T102:$T10252,"Alert")</f>
        <v>0</v>
      </c>
      <c r="W24" s="13">
        <f>SUMIFS(Export!$P102:$P10252,Export!$J102:$J10252,Export!$A14,Export!$X102:$X10252,Export!$W17,Export!$T102:$T10252,"Alert")</f>
        <v>0</v>
      </c>
      <c r="X24" s="7">
        <f>SUMIFS(Export!$P102:$P10252,Export!$J102:$J10252,Export!$A14,Export!$X102:$X10252,Export!$X17,Export!$T102:$T10252,"Alert")</f>
        <v>0</v>
      </c>
      <c r="Y24" s="7">
        <f>SUMIFS(Export!$P102:$P10252,Export!$J102:$J10252,Export!$A14,Export!$X102:$X10252,Export!$Y17,Export!$T102:$T10252,"Alert")</f>
        <v>0</v>
      </c>
      <c r="Z24" s="7">
        <f>SUMIFS(Export!$P102:$P10252,Export!$J102:$J10252,Export!$A14,Export!$X102:$X10252,Export!$Z17,Export!$T102:$T10252,"Alert")</f>
        <v>0</v>
      </c>
      <c r="AA24" s="7">
        <f>SUMIFS(Export!$P102:$P10252,Export!$J102:$J10252,Export!$A14,Export!$X102:$X10252,Export!$AA17,Export!$T102:$T10252,"Alert")</f>
        <v>0</v>
      </c>
      <c r="AB24" s="7">
        <f>SUMIFS(Export!$P102:$P10252,Export!$J102:$J10252,Export!$A14,Export!$X102:$X10252,Export!$AB17,Export!$T102:$T10252,"Alert")</f>
        <v>0</v>
      </c>
      <c r="AC24" s="10">
        <f>SUMIFS(Export!$P102:$P10252,Export!$J102:$J10252,Export!$A14,Export!$X102:$X10252,Export!$AC17,Export!$T102:$T10252,"Alert")</f>
        <v>0</v>
      </c>
      <c r="AD24" s="13">
        <f>SUMIFS(Export!$P102:$P10252,Export!$J102:$J10252,Export!$A14,Export!$X102:$X10252,Export!$AD17,Export!$T102:$T10252,"Alert")</f>
        <v>0</v>
      </c>
      <c r="AE24" s="7">
        <f>SUMIFS(Export!$P102:$P10252,Export!$J102:$J10252,Export!$A14,Export!$X102:$X10252,Export!$AE17,Export!$T102:$T10252,"Alert")</f>
        <v>0</v>
      </c>
      <c r="AF24" s="7">
        <f>SUMIFS(Export!$P102:$P10252,Export!$J102:$J10252,Export!$A14,Export!$X102:$X10252,Export!$AF17,Export!$T102:$T10252,"Alert")</f>
        <v>0</v>
      </c>
      <c r="AG24" s="7">
        <f>SUMIFS(Export!$P102:$P10252,Export!$J102:$J10252,Export!$A14,Export!$X102:$X10252,Export!$AG17,Export!$T102:$T10252,"Alert")</f>
        <v>0</v>
      </c>
      <c r="AH24" s="7">
        <f>SUMIFS(Export!$P102:$P10252,Export!$J102:$J10252,Export!$A14,Export!$X102:$X10252,Export!$AH17,Export!$T102:$T10252,"Alert")</f>
        <v>0</v>
      </c>
      <c r="AI24" s="7">
        <f>SUMIFS(Export!$P102:$P10252,Export!$J102:$J10252,Export!$A14,Export!$X102:$X10252,Export!$AI17,Export!$T102:$T10252,"Alert")</f>
        <v>0</v>
      </c>
      <c r="AJ24" s="10">
        <f>SUMIFS(Export!$P102:$P10252,Export!$J102:$J10252,Export!$A14,Export!$X102:$X10252,Export!$AJ17,Export!$T102:$T10252,"Alert")</f>
        <v>0</v>
      </c>
      <c r="AK24" s="13">
        <f>SUMIFS(Export!$P102:$P10252,Export!$J102:$J10252,Export!$A14,Export!$X102:$X10252,Export!$AK17,Export!$T102:$T10252,"Alert")</f>
        <v>0</v>
      </c>
      <c r="AL24" s="7">
        <f>SUMIFS(Export!$P102:$P10252,Export!$J102:$J10252,Export!$A14,Export!$X102:$X10252,Export!$AL17,Export!$T102:$T10252,"Alert")</f>
        <v>0</v>
      </c>
      <c r="AM24" s="7">
        <f>SUMIFS(Export!$P102:$P10252,Export!$J102:$J10252,Export!$A14,Export!$X102:$X10252,Export!$AM17,Export!$T102:$T10252,"Alert")</f>
        <v>0</v>
      </c>
      <c r="AN24" s="7">
        <f>SUMIFS(Export!$P102:$P10252,Export!$J102:$J10252,Export!$A14,Export!$X102:$X10252,Export!$AN17,Export!$T102:$T10252,"Alert")</f>
        <v>0</v>
      </c>
      <c r="AO24" s="7">
        <f>SUMIFS(Export!$P102:$P10252,Export!$J102:$J10252,Export!$A14,Export!$X102:$X10252,Export!$AO17,Export!$T102:$T10252,"Alert")</f>
        <v>0</v>
      </c>
      <c r="AP24" s="7">
        <f>SUMIFS(Export!$P102:$P10252,Export!$J102:$J10252,Export!$A14,Export!$X102:$X10252,Export!$AP17,Export!$T102:$T10252,"Alert")</f>
        <v>0</v>
      </c>
      <c r="AQ24" s="10">
        <f>SUMIFS(Export!$P102:$P10252,Export!$J102:$J10252,Export!$A14,Export!$X102:$X10252,Export!$AQ17,Export!$T102:$T10252,"Alert")</f>
        <v>0</v>
      </c>
      <c r="AR24" s="13">
        <f>SUMIFS(Export!$P102:$P10252,Export!$J102:$J10252,Export!$A14,Export!$X102:$X10252,Export!$AR17,Export!$T102:$T10252,"Alert")</f>
        <v>0</v>
      </c>
      <c r="AS24" s="7">
        <f>SUMIFS(Export!$P102:$P10252,Export!$J102:$J10252,Export!$A14,Export!$X102:$X10252,Export!$AS17,Export!$T102:$T10252,"Alert")</f>
        <v>0</v>
      </c>
      <c r="AT24" s="7">
        <f>SUMIFS(Export!$P102:$P10252,Export!$J102:$J10252,Export!$A14,Export!$X102:$X10252,Export!$AT17,Export!$T102:$T10252,"Alert")</f>
        <v>0</v>
      </c>
      <c r="AU24" s="7">
        <f>SUMIFS(Export!$P102:$P10252,Export!$J102:$J10252,Export!$A14,Export!$X102:$X10252,Export!$AU17,Export!$T102:$T10252,"Alert")</f>
        <v>0</v>
      </c>
      <c r="AV24" s="7">
        <f>SUMIFS(Export!$P102:$P10252,Export!$J102:$J10252,Export!$A14,Export!$X102:$X10252,Export!$AV17,Export!$T102:$T10252,"Alert")</f>
        <v>0</v>
      </c>
      <c r="AW24" s="7">
        <f>SUMIFS(Export!$P102:$P10252,Export!$J102:$J10252,Export!$A14,Export!$X102:$X10252,Export!$AW17,Export!$T102:$T10252,"Alert")</f>
        <v>0</v>
      </c>
      <c r="AX24" s="10">
        <f>SUMIFS(Export!$P102:$P10252,Export!$J102:$J10252,Export!$A14,Export!$X102:$X10252,Export!$AX17,Export!$T102:$T10252,"Alert")</f>
        <v>0</v>
      </c>
      <c r="AY24" s="13">
        <f>SUMIFS(Export!$P102:$P10252,Export!$J102:$J10252,Export!$A14,Export!$X102:$X10252,Export!$AY17,Export!$T102:$T10252,"Alert")</f>
        <v>0</v>
      </c>
      <c r="AZ24" s="7">
        <f>SUMIFS(Export!$P102:$P10252,Export!$J102:$J10252,Export!$A14,Export!$X102:$X10252,Export!$AZ17,Export!$T102:$T10252,"Alert")</f>
        <v>0</v>
      </c>
      <c r="BA24" s="7">
        <f>SUMIFS(Export!$P102:$P10252,Export!$J102:$J10252,Export!$A14,Export!$X102:$X10252,Export!$BA17,Export!$T102:$T10252,"Alert")</f>
        <v>0</v>
      </c>
      <c r="BB24" s="7">
        <f>SUMIFS(Export!$P102:$P10252,Export!$J102:$J10252,Export!$A14,Export!$X102:$X10252,Export!$BB17,Export!$T102:$T10252,"Alert")</f>
        <v>0</v>
      </c>
      <c r="BC24" s="7">
        <f>SUMIFS(Export!$P102:$P10252,Export!$J102:$J10252,Export!$A14,Export!$X102:$X10252,Export!$BC17,Export!$T102:$T10252,"Alert")</f>
        <v>0</v>
      </c>
      <c r="BD24" s="7">
        <f>SUMIFS(Export!$P102:$P10252,Export!$J102:$J10252,Export!$A14,Export!$X102:$X10252,Export!$BD17,Export!$T102:$T10252,"Alert")</f>
        <v>0</v>
      </c>
      <c r="BE24" s="10">
        <f>SUMIFS(Export!$P102:$P10252,Export!$J102:$J10252,Export!$A14,Export!$X102:$X10252,Export!$BE17,Export!$T102:$T10252,"Alert")</f>
        <v>0</v>
      </c>
      <c r="BF24" s="13">
        <f>SUMIFS(Export!$P102:$P10252,Export!$J102:$J10252,Export!$A14,Export!$X102:$X10252,Export!$BF17,Export!$T102:$T10252,"Alert")</f>
        <v>0</v>
      </c>
      <c r="BG24" s="7">
        <f>SUMIFS(Export!$P102:$P10252,Export!$J102:$J10252,Export!$A14,Export!$X102:$X10252,Export!$BG17,Export!$T102:$T10252,"Alert")</f>
        <v>0</v>
      </c>
      <c r="BH24" s="7">
        <f>SUMIFS(Export!$P102:$P10252,Export!$J102:$J10252,Export!$A14,Export!$X102:$X10252,Export!$BH17,Export!$T102:$T10252,"Alert")</f>
        <v>0</v>
      </c>
      <c r="BI24" s="7">
        <f>SUMIFS(Export!$P102:$P10252,Export!$J102:$J10252,Export!$A14,Export!$X102:$X10252,Export!$BI17,Export!$T102:$T10252,"Alert")</f>
        <v>0</v>
      </c>
      <c r="BJ24" s="7">
        <f>SUMIFS(Export!$P102:$P10252,Export!$J102:$J10252,Export!$A14,Export!$X102:$X10252,Export!$BJ17,Export!$T102:$T10252,"Alert")</f>
        <v>0</v>
      </c>
      <c r="BK24" s="7">
        <f>SUMIFS(Export!$P102:$P10252,Export!$J102:$J10252,Export!$A14,Export!$X102:$X10252,Export!$BK17,Export!$T102:$T10252,"Alert")</f>
        <v>0</v>
      </c>
      <c r="BL24" s="10">
        <f>SUMIFS(Export!$P102:$P10252,Export!$J102:$J10252,Export!$A14,Export!$X102:$X10252,Export!$BL17,Export!$T102:$T10252,"Alert")</f>
        <v>0</v>
      </c>
      <c r="BM24" s="13">
        <f>SUMIFS(Export!$P102:$P10252,Export!$J102:$J10252,Export!$A14,Export!$X102:$X10252,Export!$BM17,Export!$T102:$T10252,"Alert")</f>
        <v>0</v>
      </c>
      <c r="BN24" s="7">
        <f>SUMIFS(Export!$P102:$P10252,Export!$J102:$J10252,Export!$A14,Export!$X102:$X10252,Export!$BN17,Export!$T102:$T10252,"Alert")</f>
        <v>0</v>
      </c>
      <c r="BO24" s="7">
        <f>SUMIFS(Export!$P102:$P10252,Export!$J102:$J10252,Export!$A14,Export!$X102:$X10252,Export!$BO17,Export!$T102:$T10252,"Alert")</f>
        <v>0</v>
      </c>
      <c r="BP24" s="7">
        <f>SUMIFS(Export!$P102:$P10252,Export!$J102:$J10252,Export!$A14,Export!$X102:$X10252,Export!$BP17,Export!$T102:$T10252,"Alert")</f>
        <v>0</v>
      </c>
      <c r="BQ24" s="7">
        <f>SUMIFS(Export!$P102:$P10252,Export!$J102:$J10252,Export!$A14,Export!$X102:$X10252,Export!$BQ17,Export!$T102:$T10252,"Alert")</f>
        <v>0</v>
      </c>
      <c r="BR24" s="7">
        <f>SUMIFS(Export!$P102:$P10252,Export!$J102:$J10252,Export!$A14,Export!$X102:$X10252,Export!$BR17,Export!$T102:$T10252,"Alert")</f>
        <v>0</v>
      </c>
      <c r="BS24" s="10">
        <f>SUMIFS(Export!$P102:$P10252,Export!$J102:$J10252,Export!$A14,Export!$X102:$X10252,Export!$BS17,Export!$T102:$T10252,"Alert")</f>
        <v>0</v>
      </c>
      <c r="BT24" s="13">
        <f>SUMIFS(Export!$P102:$P10252,Export!$J102:$J10252,Export!$A14,Export!$X102:$X10252,Export!$BT17,Export!$T102:$T10252,"Alert")</f>
        <v>0</v>
      </c>
      <c r="BU24" s="7">
        <f>SUMIFS(Export!$P102:$P10252,Export!$J102:$J10252,Export!$A14,Export!$X102:$X10252,Export!$BU17,Export!$T102:$T10252,"Alert")</f>
        <v>0</v>
      </c>
      <c r="BV24" s="7">
        <f>SUMIFS(Export!$P102:$P10252,Export!$J102:$J10252,Export!$A14,Export!$X102:$X10252,Export!$BV17,Export!$T102:$T10252,"Alert")</f>
        <v>0</v>
      </c>
      <c r="BW24" s="7">
        <f>SUMIFS(Export!$P102:$P10252,Export!$J102:$J10252,Export!$A14,Export!$X102:$X10252,Export!$BW17,Export!$T102:$T10252,"Alert")</f>
        <v>0</v>
      </c>
      <c r="BX24" s="7">
        <f>SUMIFS(Export!$P102:$P10252,Export!$J102:$J10252,Export!$A14,Export!$X102:$X10252,Export!$BX17,Export!$T102:$T10252,"Alert")</f>
        <v>0</v>
      </c>
      <c r="BY24" s="7">
        <f>SUMIFS(Export!$P102:$P10252,Export!$J102:$J10252,Export!$A14,Export!$X102:$X10252,Export!$BY17,Export!$T102:$T10252,"Alert")</f>
        <v>0</v>
      </c>
      <c r="BZ24" s="10">
        <f>SUMIFS(Export!$P102:$P10252,Export!$J102:$J10252,Export!$A14,Export!$X102:$X10252,Export!$BZ17,Export!$T102:$T10252,"Alert")</f>
        <v>0</v>
      </c>
      <c r="CA24" s="13">
        <f>SUMIFS(Export!$P102:$P10252,Export!$J102:$J10252,Export!$A14,Export!$X102:$X10252,Export!$CA17,Export!$T102:$T10252,"Alert")</f>
        <v>0</v>
      </c>
      <c r="CB24" s="7">
        <f>SUMIFS(Export!$P102:$P10252,Export!$J102:$J10252,Export!$A14,Export!$X102:$X10252,Export!$CB17,Export!$T102:$T10252,"Alert")</f>
        <v>0</v>
      </c>
      <c r="CC24" s="7">
        <f>SUMIFS(Export!$P102:$P10252,Export!$J102:$J10252,Export!$A14,Export!$X102:$X10252,Export!$CC17,Export!$T102:$T10252,"Alert")</f>
        <v>0</v>
      </c>
      <c r="CD24" s="7">
        <f>SUMIFS(Export!$P102:$P10252,Export!$J102:$J10252,Export!$A14,Export!$X102:$X10252,Export!$CD17,Export!$T102:$T10252,"Alert")</f>
        <v>0</v>
      </c>
      <c r="CE24" s="7">
        <f>SUMIFS(Export!$P102:$P10252,Export!$J102:$J10252,Export!$A14,Export!$X102:$X10252,Export!$CE17,Export!$T102:$T10252,"Alert")</f>
        <v>0</v>
      </c>
      <c r="CF24" s="7">
        <f>SUMIFS(Export!$P102:$P10252,Export!$J102:$J10252,Export!$A14,Export!$X102:$X10252,Export!$CF17,Export!$T102:$T10252,"Alert")</f>
        <v>0</v>
      </c>
      <c r="CG24" s="10">
        <f>SUMIFS(Export!$P102:$P10252,Export!$J102:$J10252,Export!$A14,Export!$X102:$X10252,Export!$CG17,Export!$T102:$T10252,"Alert")</f>
        <v>0</v>
      </c>
      <c r="CH24" s="13">
        <f>SUMIFS(Export!$P102:$P10252,Export!$J102:$J10252,Export!$A14,Export!$X102:$X10252,Export!$CH17,Export!$T102:$T10252,"Alert")</f>
        <v>0</v>
      </c>
      <c r="CI24" s="7">
        <f>SUMIFS(Export!$P102:$P10252,Export!$J102:$J10252,Export!$A14,Export!$X102:$X10252,Export!$CI17,Export!$T102:$T10252,"Alert")</f>
        <v>0</v>
      </c>
      <c r="CJ24" s="7">
        <f>SUMIFS(Export!$P102:$P10252,Export!$J102:$J10252,Export!$A14,Export!$X102:$X10252,Export!$CJ17,Export!$T102:$T10252,"Alert")</f>
        <v>0</v>
      </c>
      <c r="CK24" s="7">
        <f>SUMIFS(Export!$P102:$P10252,Export!$J102:$J10252,Export!$A14,Export!$X102:$X10252,Export!$CK17,Export!$T102:$T10252,"Alert")</f>
        <v>0</v>
      </c>
      <c r="CL24" s="7">
        <f>SUMIFS(Export!$P102:$P10252,Export!$J102:$J10252,Export!$A14,Export!$X102:$X10252,Export!$CL17,Export!$T102:$T10252,"Alert")</f>
        <v>0</v>
      </c>
      <c r="CM24" s="7">
        <f>SUMIFS(Export!$P102:$P10252,Export!$J102:$J10252,Export!$A14,Export!$X102:$X10252,Export!$CM17,Export!$T102:$T10252,"Alert")</f>
        <v>0</v>
      </c>
      <c r="CN24" s="10">
        <f>SUMIFS(Export!$P102:$P10252,Export!$J102:$J10252,Export!$A14,Export!$X102:$X10252,Export!$CN17,Export!$T102:$T10252,"Alert")</f>
        <v>0</v>
      </c>
      <c r="CO24" s="13">
        <f>SUMIFS(Export!$P102:$P10252,Export!$J102:$J10252,Export!$A14,Export!$X102:$X10252,Export!$CO17,Export!$T102:$T10252,"Alert")</f>
        <v>0</v>
      </c>
      <c r="CP24" s="7">
        <f>SUMIFS(Export!$P102:$P10252,Export!$J102:$J10252,Export!$A14,Export!$X102:$X10252,Export!$CP17,Export!$T102:$T10252,"Alert")</f>
        <v>0</v>
      </c>
      <c r="CQ24" s="7">
        <f>SUMIFS(Export!$P102:$P10252,Export!$J102:$J10252,Export!$A14,Export!$X102:$X10252,Export!$CQ17,Export!$T102:$T10252,"Alert")</f>
        <v>0</v>
      </c>
      <c r="CR24" s="7">
        <f>SUMIFS(Export!$P102:$P10252,Export!$J102:$J10252,Export!$A14,Export!$X102:$X10252,Export!$CR17,Export!$T102:$T10252,"Alert")</f>
        <v>0</v>
      </c>
      <c r="CS24" s="7">
        <f>SUMIFS(Export!$P102:$P10252,Export!$J102:$J10252,Export!$A14,Export!$X102:$X10252,Export!$CS17,Export!$T102:$T10252,"Alert")</f>
        <v>0</v>
      </c>
      <c r="CT24" s="7">
        <f>SUMIFS(Export!$P102:$P10252,Export!$J102:$J10252,Export!$A14,Export!$X102:$X10252,Export!$CT17,Export!$T102:$T10252,"Alert")</f>
        <v>0</v>
      </c>
      <c r="CU24" s="10">
        <f>SUMIFS(Export!$P102:$P10252,Export!$J102:$J10252,Export!$A14,Export!$X102:$X10252,Export!$CU17,Export!$T102:$T10252,"Alert")</f>
        <v>0</v>
      </c>
      <c r="CV24" s="13">
        <f>SUMIFS(Export!$P102:$P10252,Export!$J102:$J10252,Export!$A14,Export!$X102:$X10252,Export!$CV17,Export!$T102:$T10252,"Alert")</f>
        <v>0</v>
      </c>
      <c r="CW24" s="7">
        <f>SUMIFS(Export!$P102:$P10252,Export!$J102:$J10252,Export!$A14,Export!$X102:$X10252,Export!$CW17,Export!$T102:$T10252,"Alert")</f>
        <v>0</v>
      </c>
      <c r="CX24" s="7">
        <f>SUMIFS(Export!$P102:$P10252,Export!$J102:$J10252,Export!$A14,Export!$X102:$X10252,Export!$CX17,Export!$T102:$T10252,"Alert")</f>
        <v>0</v>
      </c>
      <c r="CY24" s="7">
        <f>SUMIFS(Export!$P102:$P10252,Export!$J102:$J10252,Export!$A14,Export!$X102:$X10252,Export!$CY17,Export!$T102:$T10252,"Alert")</f>
        <v>0</v>
      </c>
      <c r="CZ24" s="7">
        <f>SUMIFS(Export!$P102:$P10252,Export!$J102:$J10252,Export!$A14,Export!$X102:$X10252,Export!$CZ17,Export!$T102:$T10252,"Alert")</f>
        <v>0</v>
      </c>
      <c r="DA24" s="7">
        <f>SUMIFS(Export!$P102:$P10252,Export!$J102:$J10252,Export!$A14,Export!$X102:$X10252,Export!$DA17,Export!$T102:$T10252,"Alert")</f>
        <v>0</v>
      </c>
      <c r="DB24" s="10">
        <f>SUMIFS(Export!$P102:$P10252,Export!$J102:$J10252,Export!$A14,Export!$X102:$X10252,Export!$DB17,Export!$T102:$T10252,"Alert")</f>
        <v>0</v>
      </c>
      <c r="DC24" s="13">
        <f>SUMIFS(Export!$P102:$P10252,Export!$J102:$J10252,Export!$A14,Export!$X102:$X10252,Export!$DC17,Export!$T102:$T10252,"Alert")</f>
        <v>0</v>
      </c>
      <c r="DD24" s="7">
        <f>SUMIFS(Export!$P102:$P10252,Export!$J102:$J10252,Export!$A14,Export!$X102:$X10252,Export!$DD17,Export!$T102:$T10252,"Alert")</f>
        <v>0</v>
      </c>
      <c r="DE24" s="7">
        <f>SUMIFS(Export!$P102:$P10252,Export!$J102:$J10252,Export!$A14,Export!$X102:$X10252,Export!$DE17,Export!$T102:$T10252,"Alert")</f>
        <v>0</v>
      </c>
      <c r="DF24" s="7">
        <f>SUMIFS(Export!$P102:$P10252,Export!$J102:$J10252,Export!$A14,Export!$X102:$X10252,Export!$DF17,Export!$T102:$T10252,"Alert")</f>
        <v>0</v>
      </c>
      <c r="DG24" s="7">
        <f>SUMIFS(Export!$P102:$P10252,Export!$J102:$J10252,Export!$A14,Export!$X102:$X10252,Export!$DG17,Export!$T102:$T10252,"Alert")</f>
        <v>0</v>
      </c>
      <c r="DH24" s="7">
        <f>SUMIFS(Export!$P102:$P10252,Export!$J102:$J10252,Export!$A14,Export!$X102:$X10252,Export!$DH17,Export!$T102:$T10252,"Alert")</f>
        <v>0</v>
      </c>
      <c r="DI24" s="10">
        <f>SUMIFS(Export!$P102:$P10252,Export!$J102:$J10252,Export!$A14,Export!$X102:$X10252,Export!$DI17,Export!$T102:$T10252,"Alert")</f>
        <v>0</v>
      </c>
      <c r="DJ24" s="13">
        <f>SUMIFS(Export!$P102:$P10252,Export!$J102:$J10252,Export!$A14,Export!$X102:$X10252,Export!$DJ17,Export!$T102:$T10252,"Alert")</f>
        <v>0</v>
      </c>
      <c r="DK24" s="7">
        <f>SUMIFS(Export!$P102:$P10252,Export!$J102:$J10252,Export!$A14,Export!$X102:$X10252,Export!$DK17,Export!$T102:$T10252,"Alert")</f>
        <v>0</v>
      </c>
      <c r="DL24" s="7">
        <f>SUMIFS(Export!$P102:$P10252,Export!$J102:$J10252,Export!$A14,Export!$X102:$X10252,Export!$DL17,Export!$T102:$T10252,"Alert")</f>
        <v>0</v>
      </c>
      <c r="DM24" s="7">
        <f>SUMIFS(Export!$P102:$P10252,Export!$J102:$J10252,Export!$A14,Export!$X102:$X10252,Export!$DM17,Export!$T102:$T10252,"Alert")</f>
        <v>0</v>
      </c>
      <c r="DN24" s="7">
        <f>SUMIFS(Export!$P102:$P10252,Export!$J102:$J10252,Export!$A14,Export!$X102:$X10252,Export!$DN17,Export!$T102:$T10252,"Alert")</f>
        <v>0</v>
      </c>
      <c r="DO24" s="7">
        <f>SUMIFS(Export!$P102:$P10252,Export!$J102:$J10252,Export!$A14,Export!$X102:$X10252,Export!$DO17,Export!$T102:$T10252,"Alert")</f>
        <v>0</v>
      </c>
      <c r="DP24" s="10">
        <f>SUMIFS(Export!$P102:$P10252,Export!$J102:$J10252,Export!$A14,Export!$X102:$X10252,Export!$DP17,Export!$T102:$T10252,"Alert")</f>
        <v>0</v>
      </c>
      <c r="DQ24" s="13">
        <f>SUMIFS(Export!$P102:$P10252,Export!$J102:$J10252,Export!$A14,Export!$X102:$X10252,Export!$DQ17,Export!$T102:$T10252,"Alert")</f>
        <v>0</v>
      </c>
      <c r="DR24" s="7">
        <f>SUMIFS(Export!$P102:$P10252,Export!$J102:$J10252,Export!$A14,Export!$X102:$X10252,Export!$DR17,Export!$T102:$T10252,"Alert")</f>
        <v>0</v>
      </c>
      <c r="DS24" s="7">
        <f>SUMIFS(Export!$P102:$P10252,Export!$J102:$J10252,Export!$A14,Export!$X102:$X10252,Export!$DS17,Export!$T102:$T10252,"Alert")</f>
        <v>0</v>
      </c>
      <c r="DT24" s="7">
        <f>SUMIFS(Export!$P102:$P10252,Export!$J102:$J10252,Export!$A14,Export!$X102:$X10252,Export!$DT17,Export!$T102:$T10252,"Alert")</f>
        <v>0</v>
      </c>
      <c r="DU24" s="7">
        <f>SUMIFS(Export!$P102:$P10252,Export!$J102:$J10252,Export!$A14,Export!$X102:$X10252,Export!$DU17,Export!$T102:$T10252,"Alert")</f>
        <v>0</v>
      </c>
      <c r="DV24" s="7">
        <f>SUMIFS(Export!$P102:$P10252,Export!$J102:$J10252,Export!$A14,Export!$X102:$X10252,Export!$DV17,Export!$T102:$T10252,"Alert")</f>
        <v>0</v>
      </c>
      <c r="DW24" s="10">
        <f>SUMIFS(Export!$P102:$P10252,Export!$J102:$J10252,Export!$A14,Export!$X102:$X10252,Export!$DW17,Export!$T102:$T10252,"Alert")</f>
        <v>0</v>
      </c>
      <c r="DX24" s="13">
        <f>SUMIFS(Export!$P102:$P10252,Export!$J102:$J10252,Export!$A14,Export!$X102:$X10252,Export!$DQ17,Export!$T102:$T10252,"Alert")</f>
        <v>0</v>
      </c>
      <c r="DY24" s="7">
        <f>SUMIFS(Export!$P102:$P10252,Export!$J102:$J10252,Export!$A14,Export!$X102:$X10252,Export!$DR17,Export!$T102:$T10252,"Alert")</f>
        <v>0</v>
      </c>
      <c r="DZ24" s="7">
        <f>SUMIFS(Export!$P102:$P10252,Export!$J102:$J10252,Export!$A14,Export!$X102:$X10252,Export!$DS17,Export!$T102:$T10252,"Alert")</f>
        <v>0</v>
      </c>
      <c r="EA24" s="7">
        <f>SUMIFS(Export!$P102:$P10252,Export!$J102:$J10252,Export!$A14,Export!$X102:$X10252,Export!$DT17,Export!$T102:$T10252,"Alert")</f>
        <v>0</v>
      </c>
      <c r="EB24" s="7">
        <f>SUMIFS(Export!$P102:$P10252,Export!$J102:$J10252,Export!$A14,Export!$X102:$X10252,Export!$DU17,Export!$T102:$T10252,"Alert")</f>
        <v>0</v>
      </c>
      <c r="EC24" s="7">
        <f>SUMIFS(Export!$P102:$P10252,Export!$J102:$J10252,Export!$A14,Export!$X102:$X10252,Export!$DV17,Export!$T102:$T10252,"Alert")</f>
        <v>0</v>
      </c>
      <c r="ED24" s="10">
        <f>SUMIFS(Export!$P102:$P10252,Export!$J102:$J10252,Export!$A14,Export!$X102:$X10252,Export!$DW17,Export!$T102:$T10252,"Alert")</f>
        <v>0</v>
      </c>
      <c r="EE24" s="13">
        <f>SUMIFS(Export!$P102:$P10252,Export!$J102:$J10252,Export!$A14,Export!$X102:$X10252,Export!$DQ17,Export!$T102:$T10252,"Alert")</f>
        <v>0</v>
      </c>
      <c r="EF24" s="7">
        <f>SUMIFS(Export!$P102:$P10252,Export!$J102:$J10252,Export!$A14,Export!$X102:$X10252,Export!$DR17,Export!$T102:$T10252,"Alert")</f>
        <v>0</v>
      </c>
      <c r="EG24" s="7">
        <f>SUMIFS(Export!$P102:$P10252,Export!$J102:$J10252,Export!$A14,Export!$X102:$X10252,Export!$DS17,Export!$T102:$T10252,"Alert")</f>
        <v>0</v>
      </c>
      <c r="EH24" s="7">
        <f>SUMIFS(Export!$P102:$P10252,Export!$J102:$J10252,Export!$A14,Export!$X102:$X10252,Export!$DT17,Export!$T102:$T10252,"Alert")</f>
        <v>0</v>
      </c>
      <c r="EI24" s="7">
        <f>SUMIFS(Export!$P102:$P10252,Export!$J102:$J10252,Export!$A14,Export!$X102:$X10252,Export!$DU17,Export!$T102:$T10252,"Alert")</f>
        <v>0</v>
      </c>
      <c r="EJ24" s="7">
        <f>SUMIFS(Export!$P102:$P10252,Export!$J102:$J10252,Export!$A14,Export!$X102:$X10252,Export!$DV17,Export!$T102:$T10252,"Alert")</f>
        <v>0</v>
      </c>
      <c r="EK24" s="10">
        <f>SUMIFS(Export!$P102:$P10252,Export!$J102:$J10252,Export!$A14,Export!$X102:$X10252,Export!$DW17,Export!$T102:$T10252,"Alert")</f>
        <v>0</v>
      </c>
      <c r="EL24" s="13">
        <f>SUMIFS(Export!$P102:$P10252,Export!$J102:$J10252,Export!$A14,Export!$X102:$X10252,Export!$DQ17,Export!$T102:$T10252,"Alert")</f>
        <v>0</v>
      </c>
      <c r="EM24" s="7">
        <f>SUMIFS(Export!$P102:$P10252,Export!$J102:$J10252,Export!$A14,Export!$X102:$X10252,Export!$DR17,Export!$T102:$T10252,"Alert")</f>
        <v>0</v>
      </c>
      <c r="EN24" s="7">
        <f>SUMIFS(Export!$P102:$P10252,Export!$J102:$J10252,Export!$A14,Export!$X102:$X10252,Export!$DS17,Export!$T102:$T10252,"Alert")</f>
        <v>0</v>
      </c>
      <c r="EO24" s="7">
        <f>SUMIFS(Export!$P102:$P10252,Export!$J102:$J10252,Export!$A14,Export!$X102:$X10252,Export!$DT17,Export!$T102:$T10252,"Alert")</f>
        <v>0</v>
      </c>
      <c r="EP24" s="7">
        <f>SUMIFS(Export!$P102:$P10252,Export!$J102:$J10252,Export!$A14,Export!$X102:$X10252,Export!$DU17,Export!$T102:$T10252,"Alert")</f>
        <v>0</v>
      </c>
      <c r="EQ24" s="7">
        <f>SUMIFS(Export!$P102:$P10252,Export!$J102:$J10252,Export!$A14,Export!$X102:$X10252,Export!$DV17,Export!$T102:$T10252,"Alert")</f>
        <v>0</v>
      </c>
      <c r="ER24" s="10">
        <f>SUMIFS(Export!$P102:$P10252,Export!$J102:$J10252,Export!$A14,Export!$X102:$X10252,Export!$DW17,Export!$T102:$T10252,"Alert")</f>
        <v>0</v>
      </c>
      <c r="ES24" s="13">
        <f>SUMIFS(Export!$P102:$P10252,Export!$J102:$J10252,Export!$A14,Export!$X102:$X10252,Export!$DQ17,Export!$T102:$T10252,"Alert")</f>
        <v>0</v>
      </c>
      <c r="ET24" s="7">
        <f>SUMIFS(Export!$P102:$P10252,Export!$J102:$J10252,Export!$A14,Export!$X102:$X10252,Export!$DR17,Export!$T102:$T10252,"Alert")</f>
        <v>0</v>
      </c>
      <c r="EU24" s="7">
        <f>SUMIFS(Export!$P102:$P10252,Export!$J102:$J10252,Export!$A14,Export!$X102:$X10252,Export!$DS17,Export!$T102:$T10252,"Alert")</f>
        <v>0</v>
      </c>
      <c r="EV24" s="7">
        <f>SUMIFS(Export!$P102:$P10252,Export!$J102:$J10252,Export!$A14,Export!$X102:$X10252,Export!$DT17,Export!$T102:$T10252,"Alert")</f>
        <v>0</v>
      </c>
      <c r="EW24" s="7">
        <f>SUMIFS(Export!$P102:$P10252,Export!$J102:$J10252,Export!$A14,Export!$X102:$X10252,Export!$DU17,Export!$T102:$T10252,"Alert")</f>
        <v>0</v>
      </c>
      <c r="EX24" s="7">
        <f>SUMIFS(Export!$P102:$P10252,Export!$J102:$J10252,Export!$A14,Export!$X102:$X10252,Export!$DV17,Export!$T102:$T10252,"Alert")</f>
        <v>0</v>
      </c>
      <c r="EY24" s="10">
        <f>SUMIFS(Export!$P102:$P10252,Export!$J102:$J10252,Export!$A14,Export!$X102:$X10252,Export!$DW17,Export!$T102:$T10252,"Alert")</f>
        <v>0</v>
      </c>
      <c r="EZ24" s="13">
        <f>SUMIFS(Export!$P102:$P10252,Export!$J102:$J10252,Export!$A14,Export!$X102:$X10252,Export!$DQ17,Export!$T102:$T10252,"Alert")</f>
        <v>0</v>
      </c>
      <c r="FA24" s="7">
        <f>SUMIFS(Export!$P102:$P10252,Export!$J102:$J10252,Export!$A14,Export!$X102:$X10252,Export!$DR17,Export!$T102:$T10252,"Alert")</f>
        <v>0</v>
      </c>
      <c r="FB24" s="7">
        <f>SUMIFS(Export!$P102:$P10252,Export!$J102:$J10252,Export!$A14,Export!$X102:$X10252,Export!$DS17,Export!$T102:$T10252,"Alert")</f>
        <v>0</v>
      </c>
      <c r="FC24" s="7">
        <f>SUMIFS(Export!$P102:$P10252,Export!$J102:$J10252,Export!$A14,Export!$X102:$X10252,Export!$DT17,Export!$T102:$T10252,"Alert")</f>
        <v>0</v>
      </c>
      <c r="FD24" s="7">
        <f>SUMIFS(Export!$P102:$P10252,Export!$J102:$J10252,Export!$A14,Export!$X102:$X10252,Export!$DU17,Export!$T102:$T10252,"Alert")</f>
        <v>0</v>
      </c>
      <c r="FE24" s="7">
        <f>SUMIFS(Export!$P102:$P10252,Export!$J102:$J10252,Export!$A14,Export!$X102:$X10252,Export!$DV17,Export!$T102:$T10252,"Alert")</f>
        <v>0</v>
      </c>
      <c r="FF24" s="10">
        <f>SUMIFS(Export!$P102:$P10252,Export!$J102:$J10252,Export!$A14,Export!$X102:$X10252,Export!$DW17,Export!$T102:$T10252,"Alert")</f>
        <v>0</v>
      </c>
      <c r="FG24" s="13">
        <f>SUMIFS(Export!$P102:$P10252,Export!$J102:$J10252,Export!$A14,Export!$X102:$X10252,Export!$DQ17,Export!$T102:$T10252,"Alert")</f>
        <v>0</v>
      </c>
      <c r="FH24" s="7">
        <f>SUMIFS(Export!$P102:$P10252,Export!$J102:$J10252,Export!$A14,Export!$X102:$X10252,Export!$DR17,Export!$T102:$T10252,"Alert")</f>
        <v>0</v>
      </c>
      <c r="FI24" s="7">
        <f>SUMIFS(Export!$P102:$P10252,Export!$J102:$J10252,Export!$A14,Export!$X102:$X10252,Export!$DS17,Export!$T102:$T10252,"Alert")</f>
        <v>0</v>
      </c>
      <c r="FJ24" s="7">
        <f>SUMIFS(Export!$P102:$P10252,Export!$J102:$J10252,Export!$A14,Export!$X102:$X10252,Export!$DT17,Export!$T102:$T10252,"Alert")</f>
        <v>0</v>
      </c>
      <c r="FK24" s="7">
        <f>SUMIFS(Export!$P102:$P10252,Export!$J102:$J10252,Export!$A14,Export!$X102:$X10252,Export!$DU17,Export!$T102:$T10252,"Alert")</f>
        <v>0</v>
      </c>
      <c r="FL24" s="7">
        <f>SUMIFS(Export!$P102:$P10252,Export!$J102:$J10252,Export!$A14,Export!$X102:$X10252,Export!$DV17,Export!$T102:$T10252,"Alert")</f>
        <v>0</v>
      </c>
      <c r="FM24" s="10">
        <f>SUMIFS(Export!$P102:$P10252,Export!$J102:$J10252,Export!$A14,Export!$X102:$X10252,Export!$DW17,Export!$T102:$T10252,"Alert")</f>
        <v>0</v>
      </c>
      <c r="FN24" s="13">
        <f>SUMIFS(Export!$P102:$P10252,Export!$J102:$J10252,Export!$A14,Export!$X102:$X10252,Export!$DQ17,Export!$T102:$T10252,"Alert")</f>
        <v>0</v>
      </c>
      <c r="FO24" s="7">
        <f>SUMIFS(Export!$P102:$P10252,Export!$J102:$J10252,Export!$A14,Export!$X102:$X10252,Export!$DR17,Export!$T102:$T10252,"Alert")</f>
        <v>0</v>
      </c>
      <c r="FP24" s="7">
        <f>SUMIFS(Export!$P102:$P10252,Export!$J102:$J10252,Export!$A14,Export!$X102:$X10252,Export!$DS17,Export!$T102:$T10252,"Alert")</f>
        <v>0</v>
      </c>
      <c r="FQ24" s="7">
        <f>SUMIFS(Export!$P102:$P10252,Export!$J102:$J10252,Export!$A14,Export!$X102:$X10252,Export!$DT17,Export!$T102:$T10252,"Alert")</f>
        <v>0</v>
      </c>
      <c r="FR24" s="7">
        <f>SUMIFS(Export!$P102:$P10252,Export!$J102:$J10252,Export!$A14,Export!$X102:$X10252,Export!$DU17,Export!$T102:$T10252,"Alert")</f>
        <v>0</v>
      </c>
      <c r="FS24" s="7">
        <f>SUMIFS(Export!$P102:$P10252,Export!$J102:$J10252,Export!$A14,Export!$X102:$X10252,Export!$DV17,Export!$T102:$T10252,"Alert")</f>
        <v>0</v>
      </c>
      <c r="FT24" s="10">
        <f>SUMIFS(Export!$P102:$P10252,Export!$J102:$J10252,Export!$A14,Export!$X102:$X10252,Export!$DW17,Export!$T102:$T10252,"Alert")</f>
        <v>0</v>
      </c>
      <c r="FU24" s="13">
        <f>SUMIFS(Export!$P102:$P10252,Export!$J102:$J10252,Export!$A14,Export!$X102:$X10252,Export!$DQ17,Export!$T102:$T10252,"Alert")</f>
        <v>0</v>
      </c>
      <c r="FV24" s="7">
        <f>SUMIFS(Export!$P102:$P10252,Export!$J102:$J10252,Export!$A14,Export!$X102:$X10252,Export!$DR17,Export!$T102:$T10252,"Alert")</f>
        <v>0</v>
      </c>
      <c r="FW24" s="7">
        <f>SUMIFS(Export!$P102:$P10252,Export!$J102:$J10252,Export!$A14,Export!$X102:$X10252,Export!$DS17,Export!$T102:$T10252,"Alert")</f>
        <v>0</v>
      </c>
      <c r="FX24" s="7">
        <f>SUMIFS(Export!$P102:$P10252,Export!$J102:$J10252,Export!$A14,Export!$X102:$X10252,Export!$DT17,Export!$T102:$T10252,"Alert")</f>
        <v>0</v>
      </c>
      <c r="FY24" s="7">
        <f>SUMIFS(Export!$P102:$P10252,Export!$J102:$J10252,Export!$A14,Export!$X102:$X10252,Export!$DU17,Export!$T102:$T10252,"Alert")</f>
        <v>0</v>
      </c>
      <c r="FZ24" s="7">
        <f>SUMIFS(Export!$P102:$P10252,Export!$J102:$J10252,Export!$A14,Export!$X102:$X10252,Export!$DV17,Export!$T102:$T10252,"Alert")</f>
        <v>0</v>
      </c>
      <c r="GA24" s="10">
        <f>SUMIFS(Export!$P102:$P10252,Export!$J102:$J10252,Export!$A14,Export!$X102:$X10252,Export!$DW17,Export!$T102:$T10252,"Alert")</f>
        <v>0</v>
      </c>
      <c r="GB24" s="13">
        <f>SUMIFS(Export!$P102:$P10252,Export!$J102:$J10252,Export!$A14,Export!$X102:$X10252,Export!$DQ17,Export!$T102:$T10252,"Alert")</f>
        <v>0</v>
      </c>
      <c r="GC24" s="7">
        <f>SUMIFS(Export!$P102:$P10252,Export!$J102:$J10252,Export!$A14,Export!$X102:$X10252,Export!$DR17,Export!$T102:$T10252,"Alert")</f>
        <v>0</v>
      </c>
      <c r="GD24" s="7">
        <f>SUMIFS(Export!$P102:$P10252,Export!$J102:$J10252,Export!$A14,Export!$X102:$X10252,Export!$DS17,Export!$T102:$T10252,"Alert")</f>
        <v>0</v>
      </c>
      <c r="GE24" s="7">
        <f>SUMIFS(Export!$P102:$P10252,Export!$J102:$J10252,Export!$A14,Export!$X102:$X10252,Export!$DT17,Export!$T102:$T10252,"Alert")</f>
        <v>0</v>
      </c>
      <c r="GF24" s="7">
        <f>SUMIFS(Export!$P102:$P10252,Export!$J102:$J10252,Export!$A14,Export!$X102:$X10252,Export!$DU17,Export!$T102:$T10252,"Alert")</f>
        <v>0</v>
      </c>
      <c r="GG24" s="7">
        <f>SUMIFS(Export!$P102:$P10252,Export!$J102:$J10252,Export!$A14,Export!$X102:$X10252,Export!$DV17,Export!$T102:$T10252,"Alert")</f>
        <v>0</v>
      </c>
      <c r="GH24" s="10">
        <f>SUMIFS(Export!$P102:$P10252,Export!$J102:$J10252,Export!$A14,Export!$X102:$X10252,Export!$DW17,Export!$T102:$T10252,"Alert")</f>
        <v>0</v>
      </c>
      <c r="GI24" s="13">
        <f>SUMIFS(Export!$P102:$P10252,Export!$J102:$J10252,Export!$A14,Export!$X102:$X10252,Export!$DQ17,Export!$T102:$T10252,"Alert")</f>
        <v>0</v>
      </c>
      <c r="GJ24" s="7">
        <f>SUMIFS(Export!$P102:$P10252,Export!$J102:$J10252,Export!$A14,Export!$X102:$X10252,Export!$DR17,Export!$T102:$T10252,"Alert")</f>
        <v>0</v>
      </c>
      <c r="GK24" s="7">
        <f>SUMIFS(Export!$P102:$P10252,Export!$J102:$J10252,Export!$A14,Export!$X102:$X10252,Export!$DS17,Export!$T102:$T10252,"Alert")</f>
        <v>0</v>
      </c>
      <c r="GL24" s="7">
        <f>SUMIFS(Export!$P102:$P10252,Export!$J102:$J10252,Export!$A14,Export!$X102:$X10252,Export!$DT17,Export!$T102:$T10252,"Alert")</f>
        <v>0</v>
      </c>
      <c r="GM24" s="7">
        <f>SUMIFS(Export!$P102:$P10252,Export!$J102:$J10252,Export!$A14,Export!$X102:$X10252,Export!$DU17,Export!$T102:$T10252,"Alert")</f>
        <v>0</v>
      </c>
      <c r="GN24" s="7">
        <f>SUMIFS(Export!$P102:$P10252,Export!$J102:$J10252,Export!$A14,Export!$X102:$X10252,Export!$DV17,Export!$T102:$T10252,"Alert")</f>
        <v>0</v>
      </c>
      <c r="GO24" s="10">
        <f>SUMIFS(Export!$P102:$P10252,Export!$J102:$J10252,Export!$A14,Export!$X102:$X10252,Export!$DW17,Export!$T102:$T10252,"Alert")</f>
        <v>0</v>
      </c>
    </row>
    <row r="25" spans="1:197" outlineLevel="1" x14ac:dyDescent="0.25">
      <c r="A25" t="s">
        <v>159</v>
      </c>
      <c r="B25" s="37">
        <f t="shared" ref="B25:AG25" si="225">IFERROR(B24/B18,0)</f>
        <v>0</v>
      </c>
      <c r="C25" s="36">
        <f t="shared" si="225"/>
        <v>0</v>
      </c>
      <c r="D25" s="36">
        <f t="shared" si="225"/>
        <v>0</v>
      </c>
      <c r="E25" s="36">
        <f t="shared" si="225"/>
        <v>0</v>
      </c>
      <c r="F25" s="36">
        <f t="shared" si="225"/>
        <v>0</v>
      </c>
      <c r="G25" s="36">
        <f t="shared" si="225"/>
        <v>0</v>
      </c>
      <c r="H25" s="38">
        <f t="shared" si="225"/>
        <v>0</v>
      </c>
      <c r="I25" s="37">
        <f t="shared" si="225"/>
        <v>0</v>
      </c>
      <c r="J25" s="36">
        <f t="shared" si="225"/>
        <v>0</v>
      </c>
      <c r="K25" s="36">
        <f t="shared" si="225"/>
        <v>0</v>
      </c>
      <c r="L25" s="36">
        <f t="shared" si="225"/>
        <v>0</v>
      </c>
      <c r="M25" s="36">
        <f t="shared" si="225"/>
        <v>0</v>
      </c>
      <c r="N25" s="36">
        <f t="shared" si="225"/>
        <v>0</v>
      </c>
      <c r="O25" s="38">
        <f t="shared" si="225"/>
        <v>0</v>
      </c>
      <c r="P25" s="37">
        <f t="shared" si="225"/>
        <v>0</v>
      </c>
      <c r="Q25" s="36">
        <f t="shared" si="225"/>
        <v>0</v>
      </c>
      <c r="R25" s="36">
        <f t="shared" si="225"/>
        <v>0</v>
      </c>
      <c r="S25" s="36">
        <f t="shared" si="225"/>
        <v>0</v>
      </c>
      <c r="T25" s="36">
        <f t="shared" si="225"/>
        <v>0</v>
      </c>
      <c r="U25" s="36">
        <f t="shared" si="225"/>
        <v>0</v>
      </c>
      <c r="V25" s="38">
        <f t="shared" si="225"/>
        <v>0</v>
      </c>
      <c r="W25" s="37">
        <f t="shared" si="225"/>
        <v>0</v>
      </c>
      <c r="X25" s="36">
        <f t="shared" si="225"/>
        <v>0</v>
      </c>
      <c r="Y25" s="36">
        <f t="shared" si="225"/>
        <v>0</v>
      </c>
      <c r="Z25" s="36">
        <f t="shared" si="225"/>
        <v>0</v>
      </c>
      <c r="AA25" s="36">
        <f t="shared" si="225"/>
        <v>0</v>
      </c>
      <c r="AB25" s="36">
        <f t="shared" si="225"/>
        <v>0</v>
      </c>
      <c r="AC25" s="38">
        <f t="shared" si="225"/>
        <v>0</v>
      </c>
      <c r="AD25" s="37">
        <f t="shared" si="225"/>
        <v>0</v>
      </c>
      <c r="AE25" s="36">
        <f t="shared" si="225"/>
        <v>0</v>
      </c>
      <c r="AF25" s="36">
        <f t="shared" si="225"/>
        <v>0</v>
      </c>
      <c r="AG25" s="36">
        <f t="shared" si="225"/>
        <v>0</v>
      </c>
      <c r="AH25" s="36">
        <f t="shared" ref="AH25:BM25" si="226">IFERROR(AH24/AH18,0)</f>
        <v>0</v>
      </c>
      <c r="AI25" s="36">
        <f t="shared" si="226"/>
        <v>0</v>
      </c>
      <c r="AJ25" s="38">
        <f t="shared" si="226"/>
        <v>0</v>
      </c>
      <c r="AK25" s="37">
        <f t="shared" si="226"/>
        <v>0</v>
      </c>
      <c r="AL25" s="36">
        <f t="shared" si="226"/>
        <v>0</v>
      </c>
      <c r="AM25" s="36">
        <f t="shared" si="226"/>
        <v>0</v>
      </c>
      <c r="AN25" s="36">
        <f t="shared" si="226"/>
        <v>0</v>
      </c>
      <c r="AO25" s="36">
        <f t="shared" si="226"/>
        <v>0</v>
      </c>
      <c r="AP25" s="36">
        <f t="shared" si="226"/>
        <v>0</v>
      </c>
      <c r="AQ25" s="38">
        <f t="shared" si="226"/>
        <v>0</v>
      </c>
      <c r="AR25" s="37">
        <f t="shared" si="226"/>
        <v>0</v>
      </c>
      <c r="AS25" s="36">
        <f t="shared" si="226"/>
        <v>0</v>
      </c>
      <c r="AT25" s="36">
        <f t="shared" si="226"/>
        <v>0</v>
      </c>
      <c r="AU25" s="36">
        <f t="shared" si="226"/>
        <v>0</v>
      </c>
      <c r="AV25" s="36">
        <f t="shared" si="226"/>
        <v>0</v>
      </c>
      <c r="AW25" s="36">
        <f t="shared" si="226"/>
        <v>0</v>
      </c>
      <c r="AX25" s="38">
        <f t="shared" si="226"/>
        <v>0</v>
      </c>
      <c r="AY25" s="37">
        <f t="shared" si="226"/>
        <v>0</v>
      </c>
      <c r="AZ25" s="36">
        <f t="shared" si="226"/>
        <v>0</v>
      </c>
      <c r="BA25" s="36">
        <f t="shared" si="226"/>
        <v>0</v>
      </c>
      <c r="BB25" s="36">
        <f t="shared" si="226"/>
        <v>0</v>
      </c>
      <c r="BC25" s="36">
        <f t="shared" si="226"/>
        <v>0</v>
      </c>
      <c r="BD25" s="36">
        <f t="shared" si="226"/>
        <v>0</v>
      </c>
      <c r="BE25" s="38">
        <f t="shared" si="226"/>
        <v>0</v>
      </c>
      <c r="BF25" s="37">
        <f t="shared" si="226"/>
        <v>0</v>
      </c>
      <c r="BG25" s="36">
        <f t="shared" si="226"/>
        <v>0</v>
      </c>
      <c r="BH25" s="36">
        <f t="shared" si="226"/>
        <v>0</v>
      </c>
      <c r="BI25" s="36">
        <f t="shared" si="226"/>
        <v>0</v>
      </c>
      <c r="BJ25" s="36">
        <f t="shared" si="226"/>
        <v>0</v>
      </c>
      <c r="BK25" s="36">
        <f t="shared" si="226"/>
        <v>0</v>
      </c>
      <c r="BL25" s="38">
        <f t="shared" si="226"/>
        <v>0</v>
      </c>
      <c r="BM25" s="37">
        <f t="shared" si="226"/>
        <v>0</v>
      </c>
      <c r="BN25" s="36">
        <f t="shared" ref="BN25:BO25" si="227">IFERROR(BN24/BN18,0)</f>
        <v>0</v>
      </c>
      <c r="BO25" s="36">
        <f t="shared" si="227"/>
        <v>0</v>
      </c>
      <c r="BP25" s="36">
        <f t="shared" ref="BP25:DW25" si="228">IFERROR(BP24/BP18,0)</f>
        <v>0</v>
      </c>
      <c r="BQ25" s="36">
        <f t="shared" si="228"/>
        <v>0</v>
      </c>
      <c r="BR25" s="36">
        <f t="shared" si="228"/>
        <v>0</v>
      </c>
      <c r="BS25" s="38">
        <f t="shared" si="228"/>
        <v>0</v>
      </c>
      <c r="BT25" s="37">
        <f t="shared" si="228"/>
        <v>0</v>
      </c>
      <c r="BU25" s="36">
        <f t="shared" si="228"/>
        <v>0</v>
      </c>
      <c r="BV25" s="36">
        <f t="shared" si="228"/>
        <v>0</v>
      </c>
      <c r="BW25" s="36">
        <f t="shared" si="228"/>
        <v>0</v>
      </c>
      <c r="BX25" s="36">
        <f t="shared" si="228"/>
        <v>0</v>
      </c>
      <c r="BY25" s="36">
        <f t="shared" si="228"/>
        <v>0</v>
      </c>
      <c r="BZ25" s="38">
        <f t="shared" si="228"/>
        <v>0</v>
      </c>
      <c r="CA25" s="37">
        <f t="shared" si="228"/>
        <v>0</v>
      </c>
      <c r="CB25" s="36">
        <f t="shared" si="228"/>
        <v>0</v>
      </c>
      <c r="CC25" s="36">
        <f t="shared" si="228"/>
        <v>0</v>
      </c>
      <c r="CD25" s="36">
        <f t="shared" si="228"/>
        <v>0</v>
      </c>
      <c r="CE25" s="36">
        <f t="shared" si="228"/>
        <v>0</v>
      </c>
      <c r="CF25" s="36">
        <f t="shared" si="228"/>
        <v>0</v>
      </c>
      <c r="CG25" s="38">
        <f t="shared" si="228"/>
        <v>0</v>
      </c>
      <c r="CH25" s="37">
        <f t="shared" si="228"/>
        <v>0</v>
      </c>
      <c r="CI25" s="36">
        <f t="shared" si="228"/>
        <v>0</v>
      </c>
      <c r="CJ25" s="36">
        <f t="shared" si="228"/>
        <v>0</v>
      </c>
      <c r="CK25" s="36">
        <f t="shared" si="228"/>
        <v>0</v>
      </c>
      <c r="CL25" s="36">
        <f t="shared" si="228"/>
        <v>0</v>
      </c>
      <c r="CM25" s="36">
        <f t="shared" si="228"/>
        <v>0</v>
      </c>
      <c r="CN25" s="38">
        <f t="shared" si="228"/>
        <v>0</v>
      </c>
      <c r="CO25" s="37">
        <f t="shared" si="228"/>
        <v>0</v>
      </c>
      <c r="CP25" s="36">
        <f t="shared" si="228"/>
        <v>0</v>
      </c>
      <c r="CQ25" s="36">
        <f t="shared" si="228"/>
        <v>0</v>
      </c>
      <c r="CR25" s="36">
        <f t="shared" si="228"/>
        <v>0</v>
      </c>
      <c r="CS25" s="36">
        <f t="shared" si="228"/>
        <v>0</v>
      </c>
      <c r="CT25" s="36">
        <f t="shared" si="228"/>
        <v>0</v>
      </c>
      <c r="CU25" s="38">
        <f t="shared" si="228"/>
        <v>0</v>
      </c>
      <c r="CV25" s="37">
        <f t="shared" si="228"/>
        <v>0</v>
      </c>
      <c r="CW25" s="36">
        <f t="shared" si="228"/>
        <v>0</v>
      </c>
      <c r="CX25" s="36">
        <f t="shared" si="228"/>
        <v>0</v>
      </c>
      <c r="CY25" s="36">
        <f t="shared" si="228"/>
        <v>0</v>
      </c>
      <c r="CZ25" s="36">
        <f t="shared" si="228"/>
        <v>0</v>
      </c>
      <c r="DA25" s="36">
        <f t="shared" si="228"/>
        <v>0</v>
      </c>
      <c r="DB25" s="38">
        <f t="shared" si="228"/>
        <v>0</v>
      </c>
      <c r="DC25" s="37">
        <f t="shared" si="228"/>
        <v>0</v>
      </c>
      <c r="DD25" s="36">
        <f t="shared" si="228"/>
        <v>0</v>
      </c>
      <c r="DE25" s="36">
        <f t="shared" si="228"/>
        <v>0</v>
      </c>
      <c r="DF25" s="36">
        <f t="shared" si="228"/>
        <v>0</v>
      </c>
      <c r="DG25" s="36">
        <f t="shared" si="228"/>
        <v>0</v>
      </c>
      <c r="DH25" s="36">
        <f t="shared" si="228"/>
        <v>0</v>
      </c>
      <c r="DI25" s="38">
        <f t="shared" si="228"/>
        <v>0</v>
      </c>
      <c r="DJ25" s="37">
        <f t="shared" si="228"/>
        <v>0</v>
      </c>
      <c r="DK25" s="36">
        <f t="shared" si="228"/>
        <v>0</v>
      </c>
      <c r="DL25" s="36">
        <f t="shared" si="228"/>
        <v>0</v>
      </c>
      <c r="DM25" s="36">
        <f t="shared" si="228"/>
        <v>0</v>
      </c>
      <c r="DN25" s="36">
        <f t="shared" si="228"/>
        <v>0</v>
      </c>
      <c r="DO25" s="36">
        <f t="shared" si="228"/>
        <v>0</v>
      </c>
      <c r="DP25" s="38">
        <f t="shared" si="228"/>
        <v>0</v>
      </c>
      <c r="DQ25" s="37">
        <f t="shared" si="228"/>
        <v>0</v>
      </c>
      <c r="DR25" s="36">
        <f t="shared" si="228"/>
        <v>0</v>
      </c>
      <c r="DS25" s="36">
        <f t="shared" si="228"/>
        <v>0</v>
      </c>
      <c r="DT25" s="36">
        <f t="shared" si="228"/>
        <v>0</v>
      </c>
      <c r="DU25" s="36">
        <f t="shared" si="228"/>
        <v>0</v>
      </c>
      <c r="DV25" s="36">
        <f t="shared" si="228"/>
        <v>0</v>
      </c>
      <c r="DW25" s="38">
        <f t="shared" si="228"/>
        <v>0</v>
      </c>
      <c r="DX25" s="37">
        <f t="shared" ref="DX25:ED25" si="229">IFERROR(DX24/DX18,0)</f>
        <v>0</v>
      </c>
      <c r="DY25" s="36">
        <f t="shared" si="229"/>
        <v>0</v>
      </c>
      <c r="DZ25" s="36">
        <f t="shared" si="229"/>
        <v>0</v>
      </c>
      <c r="EA25" s="36">
        <f t="shared" si="229"/>
        <v>0</v>
      </c>
      <c r="EB25" s="36">
        <f t="shared" si="229"/>
        <v>0</v>
      </c>
      <c r="EC25" s="36">
        <f t="shared" si="229"/>
        <v>0</v>
      </c>
      <c r="ED25" s="38">
        <f t="shared" si="229"/>
        <v>0</v>
      </c>
      <c r="EE25" s="37">
        <f t="shared" ref="EE25:GO25" si="230">IFERROR(EE24/EE18,0)</f>
        <v>0</v>
      </c>
      <c r="EF25" s="36">
        <f t="shared" si="230"/>
        <v>0</v>
      </c>
      <c r="EG25" s="36">
        <f t="shared" si="230"/>
        <v>0</v>
      </c>
      <c r="EH25" s="36">
        <f t="shared" si="230"/>
        <v>0</v>
      </c>
      <c r="EI25" s="36">
        <f t="shared" si="230"/>
        <v>0</v>
      </c>
      <c r="EJ25" s="36">
        <f t="shared" si="230"/>
        <v>0</v>
      </c>
      <c r="EK25" s="38">
        <f t="shared" si="230"/>
        <v>0</v>
      </c>
      <c r="EL25" s="37">
        <f t="shared" si="230"/>
        <v>0</v>
      </c>
      <c r="EM25" s="36">
        <f t="shared" si="230"/>
        <v>0</v>
      </c>
      <c r="EN25" s="36">
        <f t="shared" si="230"/>
        <v>0</v>
      </c>
      <c r="EO25" s="36">
        <f t="shared" si="230"/>
        <v>0</v>
      </c>
      <c r="EP25" s="36">
        <f t="shared" si="230"/>
        <v>0</v>
      </c>
      <c r="EQ25" s="36">
        <f t="shared" si="230"/>
        <v>0</v>
      </c>
      <c r="ER25" s="38">
        <f t="shared" si="230"/>
        <v>0</v>
      </c>
      <c r="ES25" s="37">
        <f t="shared" si="230"/>
        <v>0</v>
      </c>
      <c r="ET25" s="36">
        <f t="shared" si="230"/>
        <v>0</v>
      </c>
      <c r="EU25" s="36">
        <f t="shared" si="230"/>
        <v>0</v>
      </c>
      <c r="EV25" s="36">
        <f t="shared" si="230"/>
        <v>0</v>
      </c>
      <c r="EW25" s="36">
        <f t="shared" si="230"/>
        <v>0</v>
      </c>
      <c r="EX25" s="36">
        <f t="shared" si="230"/>
        <v>0</v>
      </c>
      <c r="EY25" s="38">
        <f t="shared" si="230"/>
        <v>0</v>
      </c>
      <c r="EZ25" s="37">
        <f t="shared" si="230"/>
        <v>0</v>
      </c>
      <c r="FA25" s="36">
        <f t="shared" si="230"/>
        <v>0</v>
      </c>
      <c r="FB25" s="36">
        <f t="shared" si="230"/>
        <v>0</v>
      </c>
      <c r="FC25" s="36">
        <f t="shared" si="230"/>
        <v>0</v>
      </c>
      <c r="FD25" s="36">
        <f t="shared" si="230"/>
        <v>0</v>
      </c>
      <c r="FE25" s="36">
        <f t="shared" si="230"/>
        <v>0</v>
      </c>
      <c r="FF25" s="38">
        <f t="shared" si="230"/>
        <v>0</v>
      </c>
      <c r="FG25" s="37">
        <f t="shared" si="230"/>
        <v>0</v>
      </c>
      <c r="FH25" s="36">
        <f t="shared" si="230"/>
        <v>0</v>
      </c>
      <c r="FI25" s="36">
        <f t="shared" si="230"/>
        <v>0</v>
      </c>
      <c r="FJ25" s="36">
        <f t="shared" si="230"/>
        <v>0</v>
      </c>
      <c r="FK25" s="36">
        <f t="shared" si="230"/>
        <v>0</v>
      </c>
      <c r="FL25" s="36">
        <f t="shared" si="230"/>
        <v>0</v>
      </c>
      <c r="FM25" s="38">
        <f t="shared" si="230"/>
        <v>0</v>
      </c>
      <c r="FN25" s="37">
        <f t="shared" si="230"/>
        <v>0</v>
      </c>
      <c r="FO25" s="36">
        <f t="shared" si="230"/>
        <v>0</v>
      </c>
      <c r="FP25" s="36">
        <f t="shared" si="230"/>
        <v>0</v>
      </c>
      <c r="FQ25" s="36">
        <f t="shared" si="230"/>
        <v>0</v>
      </c>
      <c r="FR25" s="36">
        <f t="shared" si="230"/>
        <v>0</v>
      </c>
      <c r="FS25" s="36">
        <f t="shared" si="230"/>
        <v>0</v>
      </c>
      <c r="FT25" s="38">
        <f t="shared" si="230"/>
        <v>0</v>
      </c>
      <c r="FU25" s="37">
        <f t="shared" si="230"/>
        <v>0</v>
      </c>
      <c r="FV25" s="36">
        <f t="shared" si="230"/>
        <v>0</v>
      </c>
      <c r="FW25" s="36">
        <f t="shared" si="230"/>
        <v>0</v>
      </c>
      <c r="FX25" s="36">
        <f t="shared" si="230"/>
        <v>0</v>
      </c>
      <c r="FY25" s="36">
        <f t="shared" si="230"/>
        <v>0</v>
      </c>
      <c r="FZ25" s="36">
        <f t="shared" si="230"/>
        <v>0</v>
      </c>
      <c r="GA25" s="38">
        <f t="shared" si="230"/>
        <v>0</v>
      </c>
      <c r="GB25" s="37">
        <f t="shared" si="230"/>
        <v>0</v>
      </c>
      <c r="GC25" s="36">
        <f t="shared" si="230"/>
        <v>0</v>
      </c>
      <c r="GD25" s="36">
        <f t="shared" si="230"/>
        <v>0</v>
      </c>
      <c r="GE25" s="36">
        <f t="shared" si="230"/>
        <v>0</v>
      </c>
      <c r="GF25" s="36">
        <f t="shared" si="230"/>
        <v>0</v>
      </c>
      <c r="GG25" s="36">
        <f t="shared" si="230"/>
        <v>0</v>
      </c>
      <c r="GH25" s="38">
        <f t="shared" si="230"/>
        <v>0</v>
      </c>
      <c r="GI25" s="37">
        <f t="shared" si="230"/>
        <v>0</v>
      </c>
      <c r="GJ25" s="36">
        <f t="shared" si="230"/>
        <v>0</v>
      </c>
      <c r="GK25" s="36">
        <f t="shared" si="230"/>
        <v>0</v>
      </c>
      <c r="GL25" s="36">
        <f t="shared" si="230"/>
        <v>0</v>
      </c>
      <c r="GM25" s="36">
        <f t="shared" si="230"/>
        <v>0</v>
      </c>
      <c r="GN25" s="36">
        <f t="shared" si="230"/>
        <v>0</v>
      </c>
      <c r="GO25" s="38">
        <f t="shared" si="230"/>
        <v>0</v>
      </c>
    </row>
    <row r="26" spans="1:197" outlineLevel="1" x14ac:dyDescent="0.25">
      <c r="A26" t="s">
        <v>157</v>
      </c>
      <c r="B26" s="33">
        <f>IFERROR(SUMIFS(Export!$V102:$V10252,Export!$J102:$J10252,Export!$A14,Export!$X102:$X10252,"&lt;="&amp;Export!$B17,Export!$T102:$T10252,"Alert")/B24,0)</f>
        <v>0</v>
      </c>
      <c r="C26" s="34">
        <f>IFERROR(SUMIFS(Export!$V102:$V10252,Export!$J102:$J10252,Export!$A14,Export!$X102:$X10252,Export!$C17,Export!$T102:$T10252,"Alert")/C24,0)</f>
        <v>0</v>
      </c>
      <c r="D26" s="34">
        <f>IFERROR(SUMIFS(Export!$V102:$V10252,Export!$J102:$J10252,Export!$A14,Export!$X102:$X10252,Export!$D17,Export!$T102:$T10252,"Alert")/D24,0)</f>
        <v>0</v>
      </c>
      <c r="E26" s="34">
        <f>IFERROR(SUMIFS(Export!$V102:$V10252,Export!$J102:$J10252,Export!$A14,Export!$X102:$X10252,Export!$E17,Export!$T102:$T10252,"Alert")/E24,0)</f>
        <v>0</v>
      </c>
      <c r="F26" s="34">
        <f>IFERROR(SUMIFS(Export!$V102:$V10252,Export!$J102:$J10252,Export!$A14,Export!$X102:$X10252,Export!$F17,Export!$T102:$T10252,"Alert")/F24,0)</f>
        <v>0</v>
      </c>
      <c r="G26" s="34">
        <f>IFERROR(SUMIFS(Export!$V102:$V10252,Export!$J102:$J10252,Export!$A14,Export!$X102:$X10252,Export!$G17,Export!$T102:$T10252,"Alert")/G24,0)</f>
        <v>0</v>
      </c>
      <c r="H26" s="35">
        <f>IFERROR(SUMIFS(Export!$V102:$V10252,Export!$J102:$J10252,Export!$A14,Export!$X102:$X10252,Export!$H17,Export!$T102:$T10252,"Alert")/H24,0)</f>
        <v>0</v>
      </c>
      <c r="I26" s="33">
        <f>IFERROR(SUMIFS(Export!$V102:$V10252,Export!$J102:$J10252,Export!$A14,Export!$X102:$X10252,Export!$I17,Export!$T102:$T10252,"Alert")/I24,0)</f>
        <v>0</v>
      </c>
      <c r="J26" s="34">
        <f>IFERROR(SUMIFS(Export!$V102:$V10252,Export!$J102:$J10252,Export!$A14,Export!$X102:$X10252,Export!$J17,Export!$T102:$T10252,"Alert")/J24,0)</f>
        <v>0</v>
      </c>
      <c r="K26" s="34">
        <f>IFERROR(SUMIFS(Export!$V102:$V10252,Export!$J102:$J10252,Export!$A14,Export!$X102:$X10252,Export!$K17,Export!$T102:$T10252,"Alert")/K24,0)</f>
        <v>0</v>
      </c>
      <c r="L26" s="34">
        <f>IFERROR(SUMIFS(Export!$V102:$V10252,Export!$J102:$J10252,Export!$A14,Export!$X102:$X10252,Export!$L17,Export!$T102:$T10252,"Alert")/L24,0)</f>
        <v>0</v>
      </c>
      <c r="M26" s="34">
        <f>IFERROR(SUMIFS(Export!$V102:$V10252,Export!$J102:$J10252,Export!$A14,Export!$X102:$X10252,Export!$M17,Export!$T102:$T10252,"Alert")/M24,0)</f>
        <v>0</v>
      </c>
      <c r="N26" s="34">
        <f>IFERROR(SUMIFS(Export!$V102:$V10252,Export!$J102:$J10252,Export!$A14,Export!$X102:$X10252,Export!$N17,Export!$T102:$T10252,"Alert")/N24,0)</f>
        <v>0</v>
      </c>
      <c r="O26" s="35">
        <f>IFERROR(SUMIFS(Export!$V102:$V10252,Export!$J102:$J10252,Export!$A14,Export!$X102:$X10252,Export!$O17,Export!$T102:$T10252,"Alert")/O24,0)</f>
        <v>0</v>
      </c>
      <c r="P26" s="33">
        <f>IFERROR(SUMIFS(Export!$V102:$V10252,Export!$J102:$J10252,Export!$A14,Export!$X102:$X10252,Export!$P17,Export!$T102:$T10252,"Alert")/P24,0)</f>
        <v>0</v>
      </c>
      <c r="Q26" s="34">
        <f>IFERROR(SUMIFS(Export!$V102:$V10252,Export!$J102:$J10252,Export!$A14,Export!$X102:$X10252,Export!$Q17,Export!$T102:$T10252,"Alert")/Q24,0)</f>
        <v>0</v>
      </c>
      <c r="R26" s="34">
        <f>IFERROR(SUMIFS(Export!$V102:$V10252,Export!$J102:$J10252,Export!$A14,Export!$X102:$X10252,Export!$R17,Export!$T102:$T10252,"Alert")/R24,0)</f>
        <v>0</v>
      </c>
      <c r="S26" s="34">
        <f>IFERROR(SUMIFS(Export!$V102:$V10252,Export!$J102:$J10252,Export!$A14,Export!$X102:$X10252,Export!$S17,Export!$T102:$T10252,"Alert")/S24,0)</f>
        <v>0</v>
      </c>
      <c r="T26" s="34">
        <f>IFERROR(SUMIFS(Export!$V102:$V10252,Export!$J102:$J10252,Export!$A14,Export!$X102:$X10252,Export!$T17,Export!$T102:$T10252,"Alert")/T24,0)</f>
        <v>0</v>
      </c>
      <c r="U26" s="34">
        <f>IFERROR(SUMIFS(Export!$V102:$V10252,Export!$J102:$J10252,Export!$A14,Export!$X102:$X10252,Export!$U17,Export!$T102:$T10252,"Alert")/U24,0)</f>
        <v>0</v>
      </c>
      <c r="V26" s="35">
        <f>IFERROR(SUMIFS(Export!$V102:$V10252,Export!$J102:$J10252,Export!$A14,Export!$X102:$X10252,Export!$V17,Export!$T102:$T10252,"Alert")/V24,0)</f>
        <v>0</v>
      </c>
      <c r="W26" s="33">
        <f>IFERROR(SUMIFS(Export!$V102:$V10252,Export!$J102:$J10252,Export!$A14,Export!$X102:$X10252,Export!$W17,Export!$T102:$T10252,"Alert")/W24,0)</f>
        <v>0</v>
      </c>
      <c r="X26" s="34">
        <f>IFERROR(SUMIFS(Export!$V102:$V10252,Export!$J102:$J10252,Export!$A14,Export!$X102:$X10252,Export!$X17,Export!$T102:$T10252,"Alert")/X24,0)</f>
        <v>0</v>
      </c>
      <c r="Y26" s="34">
        <f>IFERROR(SUMIFS(Export!$V102:$V10252,Export!$J102:$J10252,Export!$A14,Export!$X102:$X10252,Export!$Y17,Export!$T102:$T10252,"Alert")/Y24,0)</f>
        <v>0</v>
      </c>
      <c r="Z26" s="34">
        <f>IFERROR(SUMIFS(Export!$V102:$V10252,Export!$J102:$J10252,Export!$A14,Export!$X102:$X10252,Export!$Z17,Export!$T102:$T10252,"Alert")/Z24,0)</f>
        <v>0</v>
      </c>
      <c r="AA26" s="34">
        <f>IFERROR(SUMIFS(Export!$V102:$V10252,Export!$J102:$J10252,Export!$A14,Export!$X102:$X10252,Export!$AA17,Export!$T102:$T10252,"Alert")/AA24,0)</f>
        <v>0</v>
      </c>
      <c r="AB26" s="34">
        <f>IFERROR(SUMIFS(Export!$V102:$V10252,Export!$J102:$J10252,Export!$A14,Export!$X102:$X10252,Export!$AB17,Export!$T102:$T10252,"Alert")/AB24,0)</f>
        <v>0</v>
      </c>
      <c r="AC26" s="35">
        <f>IFERROR(SUMIFS(Export!$V102:$V10252,Export!$J102:$J10252,Export!$A14,Export!$X102:$X10252,Export!$AC17,Export!$T102:$T10252,"Alert")/AC24,0)</f>
        <v>0</v>
      </c>
      <c r="AD26" s="33">
        <f>IFERROR(SUMIFS(Export!$V102:$V10252,Export!$J102:$J10252,Export!$A14,Export!$X102:$X10252,Export!$AD17,Export!$T102:$T10252,"Alert")/AD24,0)</f>
        <v>0</v>
      </c>
      <c r="AE26" s="34">
        <f>IFERROR(SUMIFS(Export!$V102:$V10252,Export!$J102:$J10252,Export!$A14,Export!$X102:$X10252,Export!$AE17,Export!$T102:$T10252,"Alert")/AE24,0)</f>
        <v>0</v>
      </c>
      <c r="AF26" s="34">
        <f>IFERROR(SUMIFS(Export!$V102:$V10252,Export!$J102:$J10252,Export!$A14,Export!$X102:$X10252,Export!$AF17,Export!$T102:$T10252,"Alert")/AF24,0)</f>
        <v>0</v>
      </c>
      <c r="AG26" s="34">
        <f>IFERROR(SUMIFS(Export!$V102:$V10252,Export!$J102:$J10252,Export!$A14,Export!$X102:$X10252,Export!$AG17,Export!$T102:$T10252,"Alert")/AG24,0)</f>
        <v>0</v>
      </c>
      <c r="AH26" s="34">
        <f>IFERROR(SUMIFS(Export!$V102:$V10252,Export!$J102:$J10252,Export!$A14,Export!$X102:$X10252,Export!$AH17,Export!$T102:$T10252,"Alert")/AH24,0)</f>
        <v>0</v>
      </c>
      <c r="AI26" s="34">
        <f>IFERROR(SUMIFS(Export!$V102:$V10252,Export!$J102:$J10252,Export!$A14,Export!$X102:$X10252,Export!$AI17,Export!$T102:$T10252,"Alert")/AI24,0)</f>
        <v>0</v>
      </c>
      <c r="AJ26" s="35">
        <f>IFERROR(SUMIFS(Export!$V102:$V10252,Export!$J102:$J10252,Export!$A14,Export!$X102:$X10252,Export!$AJ17,Export!$T102:$T10252,"Alert")/AJ24,0)</f>
        <v>0</v>
      </c>
      <c r="AK26" s="33">
        <f>IFERROR(SUMIFS(Export!$V102:$V10252,Export!$J102:$J10252,Export!$A14,Export!$X102:$X10252,Export!$AK17,Export!$T102:$T10252,"Alert")/AK24,0)</f>
        <v>0</v>
      </c>
      <c r="AL26" s="34">
        <f>IFERROR(SUMIFS(Export!$V102:$V10252,Export!$J102:$J10252,Export!$A14,Export!$X102:$X10252,Export!$AL17,Export!$T102:$T10252,"Alert")/AL24,0)</f>
        <v>0</v>
      </c>
      <c r="AM26" s="34">
        <f>IFERROR(SUMIFS(Export!$V102:$V10252,Export!$J102:$J10252,Export!$A14,Export!$X102:$X10252,Export!$AM17,Export!$T102:$T10252,"Alert")/AM24,0)</f>
        <v>0</v>
      </c>
      <c r="AN26" s="34">
        <f>IFERROR(SUMIFS(Export!$V102:$V10252,Export!$J102:$J10252,Export!$A14,Export!$X102:$X10252,Export!$AN17,Export!$T102:$T10252,"Alert")/AN24,0)</f>
        <v>0</v>
      </c>
      <c r="AO26" s="34">
        <f>IFERROR(SUMIFS(Export!$V102:$V10252,Export!$J102:$J10252,Export!$A14,Export!$X102:$X10252,Export!$AO17,Export!$T102:$T10252,"Alert")/AO24,0)</f>
        <v>0</v>
      </c>
      <c r="AP26" s="34">
        <f>IFERROR(SUMIFS(Export!$V102:$V10252,Export!$J102:$J10252,Export!$A14,Export!$X102:$X10252,Export!$AP17,Export!$T102:$T10252,"Alert")/AP24,0)</f>
        <v>0</v>
      </c>
      <c r="AQ26" s="35">
        <f>IFERROR(SUMIFS(Export!$V102:$V10252,Export!$J102:$J10252,Export!$A14,Export!$X102:$X10252,Export!$AQ17,Export!$T102:$T10252,"Alert")/AQ24,0)</f>
        <v>0</v>
      </c>
      <c r="AR26" s="33">
        <f>IFERROR(SUMIFS(Export!$V102:$V10252,Export!$J102:$J10252,Export!$A14,Export!$X102:$X10252,Export!$AR17,Export!$T102:$T10252,"Alert")/AR24,0)</f>
        <v>0</v>
      </c>
      <c r="AS26" s="34">
        <f>IFERROR(SUMIFS(Export!$V102:$V10252,Export!$J102:$J10252,Export!$A14,Export!$X102:$X10252,Export!$AS17,Export!$T102:$T10252,"Alert")/AS24,0)</f>
        <v>0</v>
      </c>
      <c r="AT26" s="34">
        <f>IFERROR(SUMIFS(Export!$V102:$V10252,Export!$J102:$J10252,Export!$A14,Export!$X102:$X10252,Export!$AT17,Export!$T102:$T10252,"Alert")/AT24,0)</f>
        <v>0</v>
      </c>
      <c r="AU26" s="34">
        <f>IFERROR(SUMIFS(Export!$V102:$V10252,Export!$J102:$J10252,Export!$A14,Export!$X102:$X10252,Export!$AU17,Export!$T102:$T10252,"Alert")/AU24,0)</f>
        <v>0</v>
      </c>
      <c r="AV26" s="34">
        <f>IFERROR(SUMIFS(Export!$V102:$V10252,Export!$J102:$J10252,Export!$A14,Export!$X102:$X10252,Export!$AV17,Export!$T102:$T10252,"Alert")/AV24,0)</f>
        <v>0</v>
      </c>
      <c r="AW26" s="34">
        <f>IFERROR(SUMIFS(Export!$V102:$V10252,Export!$J102:$J10252,Export!$A14,Export!$X102:$X10252,Export!$AW17,Export!$T102:$T10252,"Alert")/AW24,0)</f>
        <v>0</v>
      </c>
      <c r="AX26" s="35">
        <f>IFERROR(SUMIFS(Export!$V102:$V10252,Export!$J102:$J10252,Export!$A14,Export!$X102:$X10252,Export!$AX17,Export!$T102:$T10252,"Alert")/AX24,0)</f>
        <v>0</v>
      </c>
      <c r="AY26" s="33">
        <f>IFERROR(SUMIFS(Export!$V102:$V10252,Export!$J102:$J10252,Export!$A14,Export!$X102:$X10252,Export!$AY17,Export!$T102:$T10252,"Alert")/AY24,0)</f>
        <v>0</v>
      </c>
      <c r="AZ26" s="34">
        <f>IFERROR(SUMIFS(Export!$V102:$V10252,Export!$J102:$J10252,Export!$A14,Export!$X102:$X10252,Export!$AZ17,Export!$T102:$T10252,"Alert")/AZ24,0)</f>
        <v>0</v>
      </c>
      <c r="BA26" s="34">
        <f>IFERROR(SUMIFS(Export!$V102:$V10252,Export!$J102:$J10252,Export!$A14,Export!$X102:$X10252,Export!$BA17,Export!$T102:$T10252,"Alert")/BA24,0)</f>
        <v>0</v>
      </c>
      <c r="BB26" s="34">
        <f>IFERROR(SUMIFS(Export!$V102:$V10252,Export!$J102:$J10252,Export!$A14,Export!$X102:$X10252,Export!$BB17,Export!$T102:$T10252,"Alert")/BB24,0)</f>
        <v>0</v>
      </c>
      <c r="BC26" s="34">
        <f>IFERROR(SUMIFS(Export!$V102:$V10252,Export!$J102:$J10252,Export!$A14,Export!$X102:$X10252,Export!$BC17,Export!$T102:$T10252,"Alert")/BC24,0)</f>
        <v>0</v>
      </c>
      <c r="BD26" s="34">
        <f>IFERROR(SUMIFS(Export!$V102:$V10252,Export!$J102:$J10252,Export!$A14,Export!$X102:$X10252,Export!$BD17,Export!$T102:$T10252,"Alert")/BD24,0)</f>
        <v>0</v>
      </c>
      <c r="BE26" s="35">
        <f>IFERROR(SUMIFS(Export!$V102:$V10252,Export!$J102:$J10252,Export!$A14,Export!$X102:$X10252,Export!$BE17,Export!$T102:$T10252,"Alert")/BE24,0)</f>
        <v>0</v>
      </c>
      <c r="BF26" s="33">
        <f>IFERROR(SUMIFS(Export!$V102:$V10252,Export!$J102:$J10252,Export!$A14,Export!$X102:$X10252,Export!$BF17,Export!$T102:$T10252,"Alert")/BF24,0)</f>
        <v>0</v>
      </c>
      <c r="BG26" s="34">
        <f>IFERROR(SUMIFS(Export!$V102:$V10252,Export!$J102:$J10252,Export!$A14,Export!$X102:$X10252,Export!$BG17,Export!$T102:$T10252,"Alert")/BG24,0)</f>
        <v>0</v>
      </c>
      <c r="BH26" s="34">
        <f>IFERROR(SUMIFS(Export!$V102:$V10252,Export!$J102:$J10252,Export!$A14,Export!$X102:$X10252,Export!$BH17,Export!$T102:$T10252,"Alert")/BH24,0)</f>
        <v>0</v>
      </c>
      <c r="BI26" s="34">
        <f>IFERROR(SUMIFS(Export!$V102:$V10252,Export!$J102:$J10252,Export!$A14,Export!$X102:$X10252,Export!$BI17,Export!$T102:$T10252,"Alert")/BI24,0)</f>
        <v>0</v>
      </c>
      <c r="BJ26" s="34">
        <f>IFERROR(SUMIFS(Export!$V102:$V10252,Export!$J102:$J10252,Export!$A14,Export!$X102:$X10252,Export!$BJ17,Export!$T102:$T10252,"Alert")/BJ24,0)</f>
        <v>0</v>
      </c>
      <c r="BK26" s="34">
        <f>IFERROR(SUMIFS(Export!$V102:$V10252,Export!$J102:$J10252,Export!$A14,Export!$X102:$X10252,Export!$BK17,Export!$T102:$T10252,"Alert")/BK24,0)</f>
        <v>0</v>
      </c>
      <c r="BL26" s="35">
        <f>IFERROR(SUMIFS(Export!$V102:$V10252,Export!$J102:$J10252,Export!$A14,Export!$X102:$X10252,Export!$BL17,Export!$T102:$T10252,"Alert")/BL24,0)</f>
        <v>0</v>
      </c>
      <c r="BM26" s="33">
        <f>IFERROR(SUMIFS(Export!$V102:$V10252,Export!$J102:$J10252,Export!$A14,Export!$X102:$X10252,Export!$BM17,Export!$T102:$T10252,"Alert")/BM24,0)</f>
        <v>0</v>
      </c>
      <c r="BN26" s="34">
        <f>IFERROR(SUMIFS(Export!$V102:$V10252,Export!$J102:$J10252,Export!$A14,Export!$X102:$X10252,Export!$BN17,Export!$T102:$T10252,"Alert")/BN24,0)</f>
        <v>0</v>
      </c>
      <c r="BO26" s="34">
        <f>IFERROR(SUMIFS(Export!$V102:$V10252,Export!$J102:$J10252,Export!$A14,Export!$X102:$X10252,Export!$BO17,Export!$T102:$T10252,"Alert")/BO24,0)</f>
        <v>0</v>
      </c>
      <c r="BP26" s="34">
        <f>IFERROR(SUMIFS(Export!$V102:$V10252,Export!$J102:$J10252,Export!$A14,Export!$X102:$X10252,Export!$BP17,Export!$T102:$T10252,"Alert")/BP24,0)</f>
        <v>0</v>
      </c>
      <c r="BQ26" s="34">
        <f>IFERROR(SUMIFS(Export!$V102:$V10252,Export!$J102:$J10252,Export!$A14,Export!$X102:$X10252,Export!$BQ17,Export!$T102:$T10252,"Alert")/BQ24,0)</f>
        <v>0</v>
      </c>
      <c r="BR26" s="34">
        <f>IFERROR(SUMIFS(Export!$V102:$V10252,Export!$J102:$J10252,Export!$A14,Export!$X102:$X10252,Export!$BR17,Export!$T102:$T10252,"Alert")/BR24,0)</f>
        <v>0</v>
      </c>
      <c r="BS26" s="35">
        <f>IFERROR(SUMIFS(Export!$V102:$V10252,Export!$J102:$J10252,Export!$A14,Export!$X102:$X10252,Export!$BS17,Export!$T102:$T10252,"Alert")/BS24,0)</f>
        <v>0</v>
      </c>
      <c r="BT26" s="33">
        <f>IFERROR(SUMIFS(Export!$V102:$V10252,Export!$J102:$J10252,Export!$A14,Export!$X102:$X10252,Export!$BT17,Export!$T102:$T10252,"Alert")/BT24,0)</f>
        <v>0</v>
      </c>
      <c r="BU26" s="34">
        <f>IFERROR(SUMIFS(Export!$V102:$V10252,Export!$J102:$J10252,Export!$A14,Export!$X102:$X10252,Export!$BU17,Export!$T102:$T10252,"Alert")/BU24,0)</f>
        <v>0</v>
      </c>
      <c r="BV26" s="34">
        <f>IFERROR(SUMIFS(Export!$V102:$V10252,Export!$J102:$J10252,Export!$A14,Export!$X102:$X10252,Export!$BV17,Export!$T102:$T10252,"Alert")/BV24,0)</f>
        <v>0</v>
      </c>
      <c r="BW26" s="34">
        <f>IFERROR(SUMIFS(Export!$V102:$V10252,Export!$J102:$J10252,Export!$A14,Export!$X102:$X10252,Export!$BW17,Export!$T102:$T10252,"Alert")/BW24,0)</f>
        <v>0</v>
      </c>
      <c r="BX26" s="34">
        <f>IFERROR(SUMIFS(Export!$V102:$V10252,Export!$J102:$J10252,Export!$A14,Export!$X102:$X10252,Export!$BX17,Export!$T102:$T10252,"Alert")/BX24,0)</f>
        <v>0</v>
      </c>
      <c r="BY26" s="34">
        <f>IFERROR(SUMIFS(Export!$V102:$V10252,Export!$J102:$J10252,Export!$A14,Export!$X102:$X10252,Export!$BY17,Export!$T102:$T10252,"Alert")/BY24,0)</f>
        <v>0</v>
      </c>
      <c r="BZ26" s="35">
        <f>IFERROR(SUMIFS(Export!$V102:$V10252,Export!$J102:$J10252,Export!$A14,Export!$X102:$X10252,Export!$BZ17,Export!$T102:$T10252,"Alert")/BZ24,0)</f>
        <v>0</v>
      </c>
      <c r="CA26" s="33">
        <f>IFERROR(SUMIFS(Export!$V102:$V10252,Export!$J102:$J10252,Export!$A14,Export!$X102:$X10252,Export!$CA17,Export!$T102:$T10252,"Alert")/CA24,0)</f>
        <v>0</v>
      </c>
      <c r="CB26" s="34">
        <f>IFERROR(SUMIFS(Export!$V102:$V10252,Export!$J102:$J10252,Export!$A14,Export!$X102:$X10252,Export!$CB17,Export!$T102:$T10252,"Alert")/CB24,0)</f>
        <v>0</v>
      </c>
      <c r="CC26" s="34">
        <f>IFERROR(SUMIFS(Export!$V102:$V10252,Export!$J102:$J10252,Export!$A14,Export!$X102:$X10252,Export!$CC17,Export!$T102:$T10252,"Alert")/CC24,0)</f>
        <v>0</v>
      </c>
      <c r="CD26" s="34">
        <f>IFERROR(SUMIFS(Export!$V102:$V10252,Export!$J102:$J10252,Export!$A14,Export!$X102:$X10252,Export!$CD17,Export!$T102:$T10252,"Alert")/CD24,0)</f>
        <v>0</v>
      </c>
      <c r="CE26" s="34">
        <f>IFERROR(SUMIFS(Export!$V102:$V10252,Export!$J102:$J10252,Export!$A14,Export!$X102:$X10252,Export!$CE17,Export!$T102:$T10252,"Alert")/CE24,0)</f>
        <v>0</v>
      </c>
      <c r="CF26" s="34">
        <f>IFERROR(SUMIFS(Export!$V102:$V10252,Export!$J102:$J10252,Export!$A14,Export!$X102:$X10252,Export!$CF17,Export!$T102:$T10252,"Alert")/CF24,0)</f>
        <v>0</v>
      </c>
      <c r="CG26" s="35">
        <f>IFERROR(SUMIFS(Export!$V102:$V10252,Export!$J102:$J10252,Export!$A14,Export!$X102:$X10252,Export!$CG17,Export!$T102:$T10252,"Alert")/CG24,0)</f>
        <v>0</v>
      </c>
      <c r="CH26" s="33">
        <f>IFERROR(SUMIFS(Export!$V102:$V10252,Export!$J102:$J10252,Export!$A14,Export!$X102:$X10252,Export!$CH17,Export!$T102:$T10252,"Alert")/CH24,0)</f>
        <v>0</v>
      </c>
      <c r="CI26" s="34">
        <f>IFERROR(SUMIFS(Export!$V102:$V10252,Export!$J102:$J10252,Export!$A14,Export!$X102:$X10252,Export!$CI17,Export!$T102:$T10252,"Alert")/CI24,0)</f>
        <v>0</v>
      </c>
      <c r="CJ26" s="34">
        <f>IFERROR(SUMIFS(Export!$V102:$V10252,Export!$J102:$J10252,Export!$A14,Export!$X102:$X10252,Export!$CJ17,Export!$T102:$T10252,"Alert")/CJ24,0)</f>
        <v>0</v>
      </c>
      <c r="CK26" s="34">
        <f>IFERROR(SUMIFS(Export!$V102:$V10252,Export!$J102:$J10252,Export!$A14,Export!$X102:$X10252,Export!$CK17,Export!$T102:$T10252,"Alert")/CK24,0)</f>
        <v>0</v>
      </c>
      <c r="CL26" s="34">
        <f>IFERROR(SUMIFS(Export!$V102:$V10252,Export!$J102:$J10252,Export!$A14,Export!$X102:$X10252,Export!$CL17,Export!$T102:$T10252,"Alert")/CL24,0)</f>
        <v>0</v>
      </c>
      <c r="CM26" s="34">
        <f>IFERROR(SUMIFS(Export!$V102:$V10252,Export!$J102:$J10252,Export!$A14,Export!$X102:$X10252,Export!$CM17,Export!$T102:$T10252,"Alert")/CM24,0)</f>
        <v>0</v>
      </c>
      <c r="CN26" s="35">
        <f>IFERROR(SUMIFS(Export!$V102:$V10252,Export!$J102:$J10252,Export!$A14,Export!$X102:$X10252,Export!$CN17,Export!$T102:$T10252,"Alert")/CN24,0)</f>
        <v>0</v>
      </c>
      <c r="CO26" s="33">
        <f>IFERROR(SUMIFS(Export!$V102:$V10252,Export!$J102:$J10252,Export!$A14,Export!$X102:$X10252,Export!$CO17,Export!$T102:$T10252,"Alert")/CO24,0)</f>
        <v>0</v>
      </c>
      <c r="CP26" s="34">
        <f>IFERROR(SUMIFS(Export!$V102:$V10252,Export!$J102:$J10252,Export!$A14,Export!$X102:$X10252,Export!$CP17,Export!$T102:$T10252,"Alert")/CP24,0)</f>
        <v>0</v>
      </c>
      <c r="CQ26" s="34">
        <f>IFERROR(SUMIFS(Export!$V102:$V10252,Export!$J102:$J10252,Export!$A14,Export!$X102:$X10252,Export!$CQ17,Export!$T102:$T10252,"Alert")/CQ24,0)</f>
        <v>0</v>
      </c>
      <c r="CR26" s="34">
        <f>IFERROR(SUMIFS(Export!$V102:$V10252,Export!$J102:$J10252,Export!$A14,Export!$X102:$X10252,Export!$CR17,Export!$T102:$T10252,"Alert")/CR24,0)</f>
        <v>0</v>
      </c>
      <c r="CS26" s="34">
        <f>IFERROR(SUMIFS(Export!$V102:$V10252,Export!$J102:$J10252,Export!$A14,Export!$X102:$X10252,Export!$CS17,Export!$T102:$T10252,"Alert")/CS24,0)</f>
        <v>0</v>
      </c>
      <c r="CT26" s="34">
        <f>IFERROR(SUMIFS(Export!$V102:$V10252,Export!$J102:$J10252,Export!$A14,Export!$X102:$X10252,Export!$CT17,Export!$T102:$T10252,"Alert")/CT24,0)</f>
        <v>0</v>
      </c>
      <c r="CU26" s="35">
        <f>IFERROR(SUMIFS(Export!$V102:$V10252,Export!$J102:$J10252,Export!$A14,Export!$X102:$X10252,Export!$CU17,Export!$T102:$T10252,"Alert")/CU24,0)</f>
        <v>0</v>
      </c>
      <c r="CV26" s="33">
        <f>IFERROR(SUMIFS(Export!$V102:$V10252,Export!$J102:$J10252,Export!$A14,Export!$X102:$X10252,Export!$CV17,Export!$T102:$T10252,"Alert")/CV24,0)</f>
        <v>0</v>
      </c>
      <c r="CW26" s="34">
        <f>IFERROR(SUMIFS(Export!$V102:$V10252,Export!$J102:$J10252,Export!$A14,Export!$X102:$X10252,Export!$CW17,Export!$T102:$T10252,"Alert")/CW24,0)</f>
        <v>0</v>
      </c>
      <c r="CX26" s="34">
        <f>IFERROR(SUMIFS(Export!$V102:$V10252,Export!$J102:$J10252,Export!$A14,Export!$X102:$X10252,Export!$CX17,Export!$T102:$T10252,"Alert")/CX24,0)</f>
        <v>0</v>
      </c>
      <c r="CY26" s="34">
        <f>IFERROR(SUMIFS(Export!$V102:$V10252,Export!$J102:$J10252,Export!$A14,Export!$X102:$X10252,Export!$CY17,Export!$T102:$T10252,"Alert")/CY24,0)</f>
        <v>0</v>
      </c>
      <c r="CZ26" s="34">
        <f>IFERROR(SUMIFS(Export!$V102:$V10252,Export!$J102:$J10252,Export!$A14,Export!$X102:$X10252,Export!$CZ17,Export!$T102:$T10252,"Alert")/CZ24,0)</f>
        <v>0</v>
      </c>
      <c r="DA26" s="34">
        <f>IFERROR(SUMIFS(Export!$V102:$V10252,Export!$J102:$J10252,Export!$A14,Export!$X102:$X10252,Export!$DA17,Export!$T102:$T10252,"Alert")/DA24,0)</f>
        <v>0</v>
      </c>
      <c r="DB26" s="35">
        <f>IFERROR(SUMIFS(Export!$V102:$V10252,Export!$J102:$J10252,Export!$A14,Export!$X102:$X10252,Export!$DB17,Export!$T102:$T10252,"Alert")/DB24,0)</f>
        <v>0</v>
      </c>
      <c r="DC26" s="33">
        <f>IFERROR(SUMIFS(Export!$V102:$V10252,Export!$J102:$J10252,Export!$A14,Export!$X102:$X10252,Export!$DC17,Export!$T102:$T10252,"Alert")/DC24,0)</f>
        <v>0</v>
      </c>
      <c r="DD26" s="34">
        <f>IFERROR(SUMIFS(Export!$V102:$V10252,Export!$J102:$J10252,Export!$A14,Export!$X102:$X10252,Export!$DD17,Export!$T102:$T10252,"Alert")/DD24,0)</f>
        <v>0</v>
      </c>
      <c r="DE26" s="34">
        <f>IFERROR(SUMIFS(Export!$V102:$V10252,Export!$J102:$J10252,Export!$A14,Export!$X102:$X10252,Export!$DE17,Export!$T102:$T10252,"Alert")/DE24,0)</f>
        <v>0</v>
      </c>
      <c r="DF26" s="34">
        <f>IFERROR(SUMIFS(Export!$V102:$V10252,Export!$J102:$J10252,Export!$A14,Export!$X102:$X10252,Export!$DF17,Export!$T102:$T10252,"Alert")/DF24,0)</f>
        <v>0</v>
      </c>
      <c r="DG26" s="34">
        <f>IFERROR(SUMIFS(Export!$V102:$V10252,Export!$J102:$J10252,Export!$A14,Export!$X102:$X10252,Export!$DG17,Export!$T102:$T10252,"Alert")/DG24,0)</f>
        <v>0</v>
      </c>
      <c r="DH26" s="34">
        <f>IFERROR(SUMIFS(Export!$V102:$V10252,Export!$J102:$J10252,Export!$A14,Export!$X102:$X10252,Export!$DH17,Export!$T102:$T10252,"Alert")/DH24,0)</f>
        <v>0</v>
      </c>
      <c r="DI26" s="35">
        <f>IFERROR(SUMIFS(Export!$V102:$V10252,Export!$J102:$J10252,Export!$A14,Export!$X102:$X10252,Export!$DI17,Export!$T102:$T10252,"Alert")/DI24,0)</f>
        <v>0</v>
      </c>
      <c r="DJ26" s="33">
        <f>IFERROR(SUMIFS(Export!$V102:$V10252,Export!$J102:$J10252,Export!$A14,Export!$X102:$X10252,Export!$DJ17,Export!$T102:$T10252,"Alert")/DJ24,0)</f>
        <v>0</v>
      </c>
      <c r="DK26" s="34">
        <f>IFERROR(SUMIFS(Export!$V102:$V10252,Export!$J102:$J10252,Export!$A14,Export!$X102:$X10252,Export!$DK17,Export!$T102:$T10252,"Alert")/DK24,0)</f>
        <v>0</v>
      </c>
      <c r="DL26" s="34">
        <f>IFERROR(SUMIFS(Export!$V102:$V10252,Export!$J102:$J10252,Export!$A14,Export!$X102:$X10252,Export!$DL17,Export!$T102:$T10252,"Alert")/DL24,0)</f>
        <v>0</v>
      </c>
      <c r="DM26" s="34">
        <f>IFERROR(SUMIFS(Export!$V102:$V10252,Export!$J102:$J10252,Export!$A14,Export!$X102:$X10252,Export!$DM17,Export!$T102:$T10252,"Alert")/DM24,0)</f>
        <v>0</v>
      </c>
      <c r="DN26" s="34">
        <f>IFERROR(SUMIFS(Export!$V102:$V10252,Export!$J102:$J10252,Export!$A14,Export!$X102:$X10252,Export!$DN17,Export!$T102:$T10252,"Alert")/DN24,0)</f>
        <v>0</v>
      </c>
      <c r="DO26" s="34">
        <f>IFERROR(SUMIFS(Export!$V102:$V10252,Export!$J102:$J10252,Export!$A14,Export!$X102:$X10252,Export!$DO17,Export!$T102:$T10252,"Alert")/DO24,0)</f>
        <v>0</v>
      </c>
      <c r="DP26" s="35">
        <f>IFERROR(SUMIFS(Export!$V102:$V10252,Export!$J102:$J10252,Export!$A14,Export!$X102:$X10252,Export!$DP17,Export!$T102:$T10252,"Alert")/DP24,0)</f>
        <v>0</v>
      </c>
      <c r="DQ26" s="33">
        <f>IFERROR(SUMIFS(Export!$V102:$V10252,Export!$J102:$J10252,Export!$A14,Export!$X102:$X10252,Export!$DQ17,Export!$T102:$T10252,"Alert")/DQ24,0)</f>
        <v>0</v>
      </c>
      <c r="DR26" s="34">
        <f>IFERROR(SUMIFS(Export!$V102:$V10252,Export!$J102:$J10252,Export!$A14,Export!$X102:$X10252,Export!$DR17,Export!$T102:$T10252,"Alert")/DR24,0)</f>
        <v>0</v>
      </c>
      <c r="DS26" s="34">
        <f>IFERROR(SUMIFS(Export!$V102:$V10252,Export!$J102:$J10252,Export!$A14,Export!$X102:$X10252,Export!$DS17,Export!$T102:$T10252,"Alert")/DS24,0)</f>
        <v>0</v>
      </c>
      <c r="DT26" s="34">
        <f>IFERROR(SUMIFS(Export!$V102:$V10252,Export!$J102:$J10252,Export!$A14,Export!$X102:$X10252,Export!$DT17,Export!$T102:$T10252,"Alert")/DT24,0)</f>
        <v>0</v>
      </c>
      <c r="DU26" s="34">
        <f>IFERROR(SUMIFS(Export!$V102:$V10252,Export!$J102:$J10252,Export!$A14,Export!$X102:$X10252,Export!$DU17,Export!$T102:$T10252,"Alert")/DU24,0)</f>
        <v>0</v>
      </c>
      <c r="DV26" s="34">
        <f>IFERROR(SUMIFS(Export!$V102:$V10252,Export!$J102:$J10252,Export!$A14,Export!$X102:$X10252,Export!$DV17,Export!$T102:$T10252,"Alert")/DV24,0)</f>
        <v>0</v>
      </c>
      <c r="DW26" s="35">
        <f>IFERROR(SUMIFS(Export!$V102:$V10252,Export!$J102:$J10252,Export!$A14,Export!$X102:$X10252,Export!$DW17,Export!$T102:$T10252,"Alert")/DW24,0)</f>
        <v>0</v>
      </c>
      <c r="DX26" s="33">
        <f>IFERROR(SUMIFS(Export!$V102:$V10252,Export!$J102:$J10252,Export!$A14,Export!$X102:$X10252,Export!$DQ17,Export!$T102:$T10252,"Alert")/DX24,0)</f>
        <v>0</v>
      </c>
      <c r="DY26" s="34">
        <f>IFERROR(SUMIFS(Export!$V102:$V10252,Export!$J102:$J10252,Export!$A14,Export!$X102:$X10252,Export!$DR17,Export!$T102:$T10252,"Alert")/DY24,0)</f>
        <v>0</v>
      </c>
      <c r="DZ26" s="34">
        <f>IFERROR(SUMIFS(Export!$V102:$V10252,Export!$J102:$J10252,Export!$A14,Export!$X102:$X10252,Export!$DS17,Export!$T102:$T10252,"Alert")/DZ24,0)</f>
        <v>0</v>
      </c>
      <c r="EA26" s="34">
        <f>IFERROR(SUMIFS(Export!$V102:$V10252,Export!$J102:$J10252,Export!$A14,Export!$X102:$X10252,Export!$DT17,Export!$T102:$T10252,"Alert")/EA24,0)</f>
        <v>0</v>
      </c>
      <c r="EB26" s="34">
        <f>IFERROR(SUMIFS(Export!$V102:$V10252,Export!$J102:$J10252,Export!$A14,Export!$X102:$X10252,Export!$DU17,Export!$T102:$T10252,"Alert")/EB24,0)</f>
        <v>0</v>
      </c>
      <c r="EC26" s="34">
        <f>IFERROR(SUMIFS(Export!$V102:$V10252,Export!$J102:$J10252,Export!$A14,Export!$X102:$X10252,Export!$DV17,Export!$T102:$T10252,"Alert")/EC24,0)</f>
        <v>0</v>
      </c>
      <c r="ED26" s="35">
        <f>IFERROR(SUMIFS(Export!$V102:$V10252,Export!$J102:$J10252,Export!$A14,Export!$X102:$X10252,Export!$DW17,Export!$T102:$T10252,"Alert")/ED24,0)</f>
        <v>0</v>
      </c>
      <c r="EE26" s="33">
        <f>IFERROR(SUMIFS(Export!$V102:$V10252,Export!$J102:$J10252,Export!$A14,Export!$X102:$X10252,Export!$DQ17,Export!$T102:$T10252,"Alert")/EE24,0)</f>
        <v>0</v>
      </c>
      <c r="EF26" s="34">
        <f>IFERROR(SUMIFS(Export!$V102:$V10252,Export!$J102:$J10252,Export!$A14,Export!$X102:$X10252,Export!$DR17,Export!$T102:$T10252,"Alert")/EF24,0)</f>
        <v>0</v>
      </c>
      <c r="EG26" s="34">
        <f>IFERROR(SUMIFS(Export!$V102:$V10252,Export!$J102:$J10252,Export!$A14,Export!$X102:$X10252,Export!$DS17,Export!$T102:$T10252,"Alert")/EG24,0)</f>
        <v>0</v>
      </c>
      <c r="EH26" s="34">
        <f>IFERROR(SUMIFS(Export!$V102:$V10252,Export!$J102:$J10252,Export!$A14,Export!$X102:$X10252,Export!$DT17,Export!$T102:$T10252,"Alert")/EH24,0)</f>
        <v>0</v>
      </c>
      <c r="EI26" s="34">
        <f>IFERROR(SUMIFS(Export!$V102:$V10252,Export!$J102:$J10252,Export!$A14,Export!$X102:$X10252,Export!$DU17,Export!$T102:$T10252,"Alert")/EI24,0)</f>
        <v>0</v>
      </c>
      <c r="EJ26" s="34">
        <f>IFERROR(SUMIFS(Export!$V102:$V10252,Export!$J102:$J10252,Export!$A14,Export!$X102:$X10252,Export!$DV17,Export!$T102:$T10252,"Alert")/EJ24,0)</f>
        <v>0</v>
      </c>
      <c r="EK26" s="35">
        <f>IFERROR(SUMIFS(Export!$V102:$V10252,Export!$J102:$J10252,Export!$A14,Export!$X102:$X10252,Export!$DW17,Export!$T102:$T10252,"Alert")/EK24,0)</f>
        <v>0</v>
      </c>
      <c r="EL26" s="33">
        <f>IFERROR(SUMIFS(Export!$V102:$V10252,Export!$J102:$J10252,Export!$A14,Export!$X102:$X10252,Export!$DQ17,Export!$T102:$T10252,"Alert")/EL24,0)</f>
        <v>0</v>
      </c>
      <c r="EM26" s="34">
        <f>IFERROR(SUMIFS(Export!$V102:$V10252,Export!$J102:$J10252,Export!$A14,Export!$X102:$X10252,Export!$DR17,Export!$T102:$T10252,"Alert")/EM24,0)</f>
        <v>0</v>
      </c>
      <c r="EN26" s="34">
        <f>IFERROR(SUMIFS(Export!$V102:$V10252,Export!$J102:$J10252,Export!$A14,Export!$X102:$X10252,Export!$DS17,Export!$T102:$T10252,"Alert")/EN24,0)</f>
        <v>0</v>
      </c>
      <c r="EO26" s="34">
        <f>IFERROR(SUMIFS(Export!$V102:$V10252,Export!$J102:$J10252,Export!$A14,Export!$X102:$X10252,Export!$DT17,Export!$T102:$T10252,"Alert")/EO24,0)</f>
        <v>0</v>
      </c>
      <c r="EP26" s="34">
        <f>IFERROR(SUMIFS(Export!$V102:$V10252,Export!$J102:$J10252,Export!$A14,Export!$X102:$X10252,Export!$DU17,Export!$T102:$T10252,"Alert")/EP24,0)</f>
        <v>0</v>
      </c>
      <c r="EQ26" s="34">
        <f>IFERROR(SUMIFS(Export!$V102:$V10252,Export!$J102:$J10252,Export!$A14,Export!$X102:$X10252,Export!$DV17,Export!$T102:$T10252,"Alert")/EQ24,0)</f>
        <v>0</v>
      </c>
      <c r="ER26" s="35">
        <f>IFERROR(SUMIFS(Export!$V102:$V10252,Export!$J102:$J10252,Export!$A14,Export!$X102:$X10252,Export!$DW17,Export!$T102:$T10252,"Alert")/ER24,0)</f>
        <v>0</v>
      </c>
      <c r="ES26" s="33">
        <f>IFERROR(SUMIFS(Export!$V102:$V10252,Export!$J102:$J10252,Export!$A14,Export!$X102:$X10252,Export!$DQ17,Export!$T102:$T10252,"Alert")/ES24,0)</f>
        <v>0</v>
      </c>
      <c r="ET26" s="34">
        <f>IFERROR(SUMIFS(Export!$V102:$V10252,Export!$J102:$J10252,Export!$A14,Export!$X102:$X10252,Export!$DR17,Export!$T102:$T10252,"Alert")/ET24,0)</f>
        <v>0</v>
      </c>
      <c r="EU26" s="34">
        <f>IFERROR(SUMIFS(Export!$V102:$V10252,Export!$J102:$J10252,Export!$A14,Export!$X102:$X10252,Export!$DS17,Export!$T102:$T10252,"Alert")/EU24,0)</f>
        <v>0</v>
      </c>
      <c r="EV26" s="34">
        <f>IFERROR(SUMIFS(Export!$V102:$V10252,Export!$J102:$J10252,Export!$A14,Export!$X102:$X10252,Export!$DT17,Export!$T102:$T10252,"Alert")/EV24,0)</f>
        <v>0</v>
      </c>
      <c r="EW26" s="34">
        <f>IFERROR(SUMIFS(Export!$V102:$V10252,Export!$J102:$J10252,Export!$A14,Export!$X102:$X10252,Export!$DU17,Export!$T102:$T10252,"Alert")/EW24,0)</f>
        <v>0</v>
      </c>
      <c r="EX26" s="34">
        <f>IFERROR(SUMIFS(Export!$V102:$V10252,Export!$J102:$J10252,Export!$A14,Export!$X102:$X10252,Export!$DV17,Export!$T102:$T10252,"Alert")/EX24,0)</f>
        <v>0</v>
      </c>
      <c r="EY26" s="35">
        <f>IFERROR(SUMIFS(Export!$V102:$V10252,Export!$J102:$J10252,Export!$A14,Export!$X102:$X10252,Export!$DW17,Export!$T102:$T10252,"Alert")/EY24,0)</f>
        <v>0</v>
      </c>
      <c r="EZ26" s="33">
        <f>IFERROR(SUMIFS(Export!$V102:$V10252,Export!$J102:$J10252,Export!$A14,Export!$X102:$X10252,Export!$DQ17,Export!$T102:$T10252,"Alert")/EZ24,0)</f>
        <v>0</v>
      </c>
      <c r="FA26" s="34">
        <f>IFERROR(SUMIFS(Export!$V102:$V10252,Export!$J102:$J10252,Export!$A14,Export!$X102:$X10252,Export!$DR17,Export!$T102:$T10252,"Alert")/FA24,0)</f>
        <v>0</v>
      </c>
      <c r="FB26" s="34">
        <f>IFERROR(SUMIFS(Export!$V102:$V10252,Export!$J102:$J10252,Export!$A14,Export!$X102:$X10252,Export!$DS17,Export!$T102:$T10252,"Alert")/FB24,0)</f>
        <v>0</v>
      </c>
      <c r="FC26" s="34">
        <f>IFERROR(SUMIFS(Export!$V102:$V10252,Export!$J102:$J10252,Export!$A14,Export!$X102:$X10252,Export!$DT17,Export!$T102:$T10252,"Alert")/FC24,0)</f>
        <v>0</v>
      </c>
      <c r="FD26" s="34">
        <f>IFERROR(SUMIFS(Export!$V102:$V10252,Export!$J102:$J10252,Export!$A14,Export!$X102:$X10252,Export!$DU17,Export!$T102:$T10252,"Alert")/FD24,0)</f>
        <v>0</v>
      </c>
      <c r="FE26" s="34">
        <f>IFERROR(SUMIFS(Export!$V102:$V10252,Export!$J102:$J10252,Export!$A14,Export!$X102:$X10252,Export!$DV17,Export!$T102:$T10252,"Alert")/FE24,0)</f>
        <v>0</v>
      </c>
      <c r="FF26" s="35">
        <f>IFERROR(SUMIFS(Export!$V102:$V10252,Export!$J102:$J10252,Export!$A14,Export!$X102:$X10252,Export!$DW17,Export!$T102:$T10252,"Alert")/FF24,0)</f>
        <v>0</v>
      </c>
      <c r="FG26" s="33">
        <f>IFERROR(SUMIFS(Export!$V102:$V10252,Export!$J102:$J10252,Export!$A14,Export!$X102:$X10252,Export!$DQ17,Export!$T102:$T10252,"Alert")/FG24,0)</f>
        <v>0</v>
      </c>
      <c r="FH26" s="34">
        <f>IFERROR(SUMIFS(Export!$V102:$V10252,Export!$J102:$J10252,Export!$A14,Export!$X102:$X10252,Export!$DR17,Export!$T102:$T10252,"Alert")/FH24,0)</f>
        <v>0</v>
      </c>
      <c r="FI26" s="34">
        <f>IFERROR(SUMIFS(Export!$V102:$V10252,Export!$J102:$J10252,Export!$A14,Export!$X102:$X10252,Export!$DS17,Export!$T102:$T10252,"Alert")/FI24,0)</f>
        <v>0</v>
      </c>
      <c r="FJ26" s="34">
        <f>IFERROR(SUMIFS(Export!$V102:$V10252,Export!$J102:$J10252,Export!$A14,Export!$X102:$X10252,Export!$DT17,Export!$T102:$T10252,"Alert")/FJ24,0)</f>
        <v>0</v>
      </c>
      <c r="FK26" s="34">
        <f>IFERROR(SUMIFS(Export!$V102:$V10252,Export!$J102:$J10252,Export!$A14,Export!$X102:$X10252,Export!$DU17,Export!$T102:$T10252,"Alert")/FK24,0)</f>
        <v>0</v>
      </c>
      <c r="FL26" s="34">
        <f>IFERROR(SUMIFS(Export!$V102:$V10252,Export!$J102:$J10252,Export!$A14,Export!$X102:$X10252,Export!$DV17,Export!$T102:$T10252,"Alert")/FL24,0)</f>
        <v>0</v>
      </c>
      <c r="FM26" s="35">
        <f>IFERROR(SUMIFS(Export!$V102:$V10252,Export!$J102:$J10252,Export!$A14,Export!$X102:$X10252,Export!$DW17,Export!$T102:$T10252,"Alert")/FM24,0)</f>
        <v>0</v>
      </c>
      <c r="FN26" s="33">
        <f>IFERROR(SUMIFS(Export!$V102:$V10252,Export!$J102:$J10252,Export!$A14,Export!$X102:$X10252,Export!$DQ17,Export!$T102:$T10252,"Alert")/FN24,0)</f>
        <v>0</v>
      </c>
      <c r="FO26" s="34">
        <f>IFERROR(SUMIFS(Export!$V102:$V10252,Export!$J102:$J10252,Export!$A14,Export!$X102:$X10252,Export!$DR17,Export!$T102:$T10252,"Alert")/FO24,0)</f>
        <v>0</v>
      </c>
      <c r="FP26" s="34">
        <f>IFERROR(SUMIFS(Export!$V102:$V10252,Export!$J102:$J10252,Export!$A14,Export!$X102:$X10252,Export!$DS17,Export!$T102:$T10252,"Alert")/FP24,0)</f>
        <v>0</v>
      </c>
      <c r="FQ26" s="34">
        <f>IFERROR(SUMIFS(Export!$V102:$V10252,Export!$J102:$J10252,Export!$A14,Export!$X102:$X10252,Export!$DT17,Export!$T102:$T10252,"Alert")/FQ24,0)</f>
        <v>0</v>
      </c>
      <c r="FR26" s="34">
        <f>IFERROR(SUMIFS(Export!$V102:$V10252,Export!$J102:$J10252,Export!$A14,Export!$X102:$X10252,Export!$DU17,Export!$T102:$T10252,"Alert")/FR24,0)</f>
        <v>0</v>
      </c>
      <c r="FS26" s="34">
        <f>IFERROR(SUMIFS(Export!$V102:$V10252,Export!$J102:$J10252,Export!$A14,Export!$X102:$X10252,Export!$DV17,Export!$T102:$T10252,"Alert")/FS24,0)</f>
        <v>0</v>
      </c>
      <c r="FT26" s="35">
        <f>IFERROR(SUMIFS(Export!$V102:$V10252,Export!$J102:$J10252,Export!$A14,Export!$X102:$X10252,Export!$DW17,Export!$T102:$T10252,"Alert")/FT24,0)</f>
        <v>0</v>
      </c>
      <c r="FU26" s="33">
        <f>IFERROR(SUMIFS(Export!$V102:$V10252,Export!$J102:$J10252,Export!$A14,Export!$X102:$X10252,Export!$DQ17,Export!$T102:$T10252,"Alert")/FU24,0)</f>
        <v>0</v>
      </c>
      <c r="FV26" s="34">
        <f>IFERROR(SUMIFS(Export!$V102:$V10252,Export!$J102:$J10252,Export!$A14,Export!$X102:$X10252,Export!$DR17,Export!$T102:$T10252,"Alert")/FV24,0)</f>
        <v>0</v>
      </c>
      <c r="FW26" s="34">
        <f>IFERROR(SUMIFS(Export!$V102:$V10252,Export!$J102:$J10252,Export!$A14,Export!$X102:$X10252,Export!$DS17,Export!$T102:$T10252,"Alert")/FW24,0)</f>
        <v>0</v>
      </c>
      <c r="FX26" s="34">
        <f>IFERROR(SUMIFS(Export!$V102:$V10252,Export!$J102:$J10252,Export!$A14,Export!$X102:$X10252,Export!$DT17,Export!$T102:$T10252,"Alert")/FX24,0)</f>
        <v>0</v>
      </c>
      <c r="FY26" s="34">
        <f>IFERROR(SUMIFS(Export!$V102:$V10252,Export!$J102:$J10252,Export!$A14,Export!$X102:$X10252,Export!$DU17,Export!$T102:$T10252,"Alert")/FY24,0)</f>
        <v>0</v>
      </c>
      <c r="FZ26" s="34">
        <f>IFERROR(SUMIFS(Export!$V102:$V10252,Export!$J102:$J10252,Export!$A14,Export!$X102:$X10252,Export!$DV17,Export!$T102:$T10252,"Alert")/FZ24,0)</f>
        <v>0</v>
      </c>
      <c r="GA26" s="35">
        <f>IFERROR(SUMIFS(Export!$V102:$V10252,Export!$J102:$J10252,Export!$A14,Export!$X102:$X10252,Export!$DW17,Export!$T102:$T10252,"Alert")/GA24,0)</f>
        <v>0</v>
      </c>
      <c r="GB26" s="33">
        <f>IFERROR(SUMIFS(Export!$V102:$V10252,Export!$J102:$J10252,Export!$A14,Export!$X102:$X10252,Export!$DQ17,Export!$T102:$T10252,"Alert")/GB24,0)</f>
        <v>0</v>
      </c>
      <c r="GC26" s="34">
        <f>IFERROR(SUMIFS(Export!$V102:$V10252,Export!$J102:$J10252,Export!$A14,Export!$X102:$X10252,Export!$DR17,Export!$T102:$T10252,"Alert")/GC24,0)</f>
        <v>0</v>
      </c>
      <c r="GD26" s="34">
        <f>IFERROR(SUMIFS(Export!$V102:$V10252,Export!$J102:$J10252,Export!$A14,Export!$X102:$X10252,Export!$DS17,Export!$T102:$T10252,"Alert")/GD24,0)</f>
        <v>0</v>
      </c>
      <c r="GE26" s="34">
        <f>IFERROR(SUMIFS(Export!$V102:$V10252,Export!$J102:$J10252,Export!$A14,Export!$X102:$X10252,Export!$DT17,Export!$T102:$T10252,"Alert")/GE24,0)</f>
        <v>0</v>
      </c>
      <c r="GF26" s="34">
        <f>IFERROR(SUMIFS(Export!$V102:$V10252,Export!$J102:$J10252,Export!$A14,Export!$X102:$X10252,Export!$DU17,Export!$T102:$T10252,"Alert")/GF24,0)</f>
        <v>0</v>
      </c>
      <c r="GG26" s="34">
        <f>IFERROR(SUMIFS(Export!$V102:$V10252,Export!$J102:$J10252,Export!$A14,Export!$X102:$X10252,Export!$DV17,Export!$T102:$T10252,"Alert")/GG24,0)</f>
        <v>0</v>
      </c>
      <c r="GH26" s="35">
        <f>IFERROR(SUMIFS(Export!$V102:$V10252,Export!$J102:$J10252,Export!$A14,Export!$X102:$X10252,Export!$DW17,Export!$T102:$T10252,"Alert")/GH24,0)</f>
        <v>0</v>
      </c>
      <c r="GI26" s="33">
        <f>IFERROR(SUMIFS(Export!$V102:$V10252,Export!$J102:$J10252,Export!$A14,Export!$X102:$X10252,Export!$DQ17,Export!$T102:$T10252,"Alert")/GI24,0)</f>
        <v>0</v>
      </c>
      <c r="GJ26" s="34">
        <f>IFERROR(SUMIFS(Export!$V102:$V10252,Export!$J102:$J10252,Export!$A14,Export!$X102:$X10252,Export!$DR17,Export!$T102:$T10252,"Alert")/GJ24,0)</f>
        <v>0</v>
      </c>
      <c r="GK26" s="34">
        <f>IFERROR(SUMIFS(Export!$V102:$V10252,Export!$J102:$J10252,Export!$A14,Export!$X102:$X10252,Export!$DS17,Export!$T102:$T10252,"Alert")/GK24,0)</f>
        <v>0</v>
      </c>
      <c r="GL26" s="34">
        <f>IFERROR(SUMIFS(Export!$V102:$V10252,Export!$J102:$J10252,Export!$A14,Export!$X102:$X10252,Export!$DT17,Export!$T102:$T10252,"Alert")/GL24,0)</f>
        <v>0</v>
      </c>
      <c r="GM26" s="34">
        <f>IFERROR(SUMIFS(Export!$V102:$V10252,Export!$J102:$J10252,Export!$A14,Export!$X102:$X10252,Export!$DU17,Export!$T102:$T10252,"Alert")/GM24,0)</f>
        <v>0</v>
      </c>
      <c r="GN26" s="34">
        <f>IFERROR(SUMIFS(Export!$V102:$V10252,Export!$J102:$J10252,Export!$A14,Export!$X102:$X10252,Export!$DV17,Export!$T102:$T10252,"Alert")/GN24,0)</f>
        <v>0</v>
      </c>
      <c r="GO26" s="35">
        <f>IFERROR(SUMIFS(Export!$V102:$V10252,Export!$J102:$J10252,Export!$A14,Export!$X102:$X10252,Export!$DW17,Export!$T102:$T10252,"Alert")/GO24,0)</f>
        <v>0</v>
      </c>
    </row>
    <row r="27" spans="1:197" x14ac:dyDescent="0.25">
      <c r="A27" s="8" t="s">
        <v>23</v>
      </c>
      <c r="G27"/>
      <c r="H27"/>
      <c r="I27"/>
      <c r="P27" s="8"/>
      <c r="Q27" s="8"/>
      <c r="R27" s="8"/>
      <c r="S27" s="8"/>
      <c r="T27" s="8"/>
      <c r="Y27"/>
      <c r="AD27" s="8"/>
      <c r="AE27" s="8"/>
      <c r="AF27" s="8"/>
      <c r="AG27" s="8"/>
      <c r="AH27" s="8"/>
    </row>
    <row r="28" spans="1:197" outlineLevel="1" x14ac:dyDescent="0.25">
      <c r="B28" s="12" t="str">
        <f>IF(B36&gt;0,"Oui","Non")</f>
        <v>Non</v>
      </c>
      <c r="C28" s="48" t="str">
        <f t="shared" ref="C28:H28" si="231">IF(C36&gt;0,"Oui","Non")</f>
        <v>Non</v>
      </c>
      <c r="D28" s="48" t="str">
        <f t="shared" si="231"/>
        <v>Non</v>
      </c>
      <c r="E28" s="48" t="str">
        <f t="shared" si="231"/>
        <v>Non</v>
      </c>
      <c r="F28" s="48" t="str">
        <f t="shared" si="231"/>
        <v>Non</v>
      </c>
      <c r="G28" s="48" t="str">
        <f t="shared" si="231"/>
        <v>Non</v>
      </c>
      <c r="H28" s="9" t="str">
        <f t="shared" si="231"/>
        <v>Non</v>
      </c>
      <c r="I28" s="12" t="str">
        <f>IF(I36&gt;0,"Oui","Non")</f>
        <v>Non</v>
      </c>
      <c r="J28" s="48" t="str">
        <f t="shared" ref="J28:O28" si="232">IF(J36&gt;0,"Oui","Non")</f>
        <v>Non</v>
      </c>
      <c r="K28" s="48" t="str">
        <f t="shared" si="232"/>
        <v>Non</v>
      </c>
      <c r="L28" s="48" t="str">
        <f t="shared" si="232"/>
        <v>Non</v>
      </c>
      <c r="M28" s="48" t="str">
        <f t="shared" si="232"/>
        <v>Non</v>
      </c>
      <c r="N28" s="48" t="str">
        <f t="shared" si="232"/>
        <v>Non</v>
      </c>
      <c r="O28" s="9" t="str">
        <f t="shared" si="232"/>
        <v>Non</v>
      </c>
      <c r="P28" s="12" t="str">
        <f>IF(P36&gt;0,"Oui","Non")</f>
        <v>Non</v>
      </c>
      <c r="Q28" s="48" t="str">
        <f t="shared" ref="Q28:V28" si="233">IF(Q36&gt;0,"Oui","Non")</f>
        <v>Non</v>
      </c>
      <c r="R28" s="48" t="str">
        <f t="shared" si="233"/>
        <v>Non</v>
      </c>
      <c r="S28" s="48" t="str">
        <f t="shared" si="233"/>
        <v>Non</v>
      </c>
      <c r="T28" s="48" t="str">
        <f t="shared" si="233"/>
        <v>Non</v>
      </c>
      <c r="U28" s="48" t="str">
        <f t="shared" si="233"/>
        <v>Non</v>
      </c>
      <c r="V28" s="9" t="str">
        <f t="shared" si="233"/>
        <v>Non</v>
      </c>
      <c r="W28" s="12" t="str">
        <f>IF(W36&gt;0,"Oui","Non")</f>
        <v>Non</v>
      </c>
      <c r="X28" s="48" t="str">
        <f t="shared" ref="X28:AC28" si="234">IF(X36&gt;0,"Oui","Non")</f>
        <v>Non</v>
      </c>
      <c r="Y28" s="48" t="str">
        <f t="shared" si="234"/>
        <v>Non</v>
      </c>
      <c r="Z28" s="48" t="str">
        <f t="shared" si="234"/>
        <v>Non</v>
      </c>
      <c r="AA28" s="48" t="str">
        <f t="shared" si="234"/>
        <v>Non</v>
      </c>
      <c r="AB28" s="48" t="str">
        <f t="shared" si="234"/>
        <v>Non</v>
      </c>
      <c r="AC28" s="9" t="str">
        <f t="shared" si="234"/>
        <v>Non</v>
      </c>
      <c r="AD28" s="12" t="str">
        <f>IF(AD36&gt;0,"Oui","Non")</f>
        <v>Non</v>
      </c>
      <c r="AE28" s="48" t="str">
        <f t="shared" ref="AE28:AJ28" si="235">IF(AE36&gt;0,"Oui","Non")</f>
        <v>Non</v>
      </c>
      <c r="AF28" s="48" t="str">
        <f t="shared" si="235"/>
        <v>Non</v>
      </c>
      <c r="AG28" s="48" t="str">
        <f t="shared" si="235"/>
        <v>Non</v>
      </c>
      <c r="AH28" s="48" t="str">
        <f t="shared" si="235"/>
        <v>Non</v>
      </c>
      <c r="AI28" s="48" t="str">
        <f t="shared" si="235"/>
        <v>Non</v>
      </c>
      <c r="AJ28" s="9" t="str">
        <f t="shared" si="235"/>
        <v>Non</v>
      </c>
      <c r="AK28" s="12" t="str">
        <f>IF(AK36&gt;0,"Oui","Non")</f>
        <v>Non</v>
      </c>
      <c r="AL28" s="48" t="str">
        <f t="shared" ref="AL28:AQ28" si="236">IF(AL36&gt;0,"Oui","Non")</f>
        <v>Non</v>
      </c>
      <c r="AM28" s="48" t="str">
        <f t="shared" si="236"/>
        <v>Non</v>
      </c>
      <c r="AN28" s="48" t="str">
        <f t="shared" si="236"/>
        <v>Non</v>
      </c>
      <c r="AO28" s="48" t="str">
        <f t="shared" si="236"/>
        <v>Non</v>
      </c>
      <c r="AP28" s="48" t="str">
        <f t="shared" si="236"/>
        <v>Non</v>
      </c>
      <c r="AQ28" s="9" t="str">
        <f t="shared" si="236"/>
        <v>Non</v>
      </c>
      <c r="AR28" s="12" t="str">
        <f>IF(AR36&gt;0,"Oui","Non")</f>
        <v>Non</v>
      </c>
      <c r="AS28" s="48" t="str">
        <f t="shared" ref="AS28:AX28" si="237">IF(AS36&gt;0,"Oui","Non")</f>
        <v>Non</v>
      </c>
      <c r="AT28" s="48" t="str">
        <f t="shared" si="237"/>
        <v>Non</v>
      </c>
      <c r="AU28" s="48" t="str">
        <f t="shared" si="237"/>
        <v>Non</v>
      </c>
      <c r="AV28" s="48" t="str">
        <f t="shared" si="237"/>
        <v>Non</v>
      </c>
      <c r="AW28" s="48" t="str">
        <f t="shared" si="237"/>
        <v>Non</v>
      </c>
      <c r="AX28" s="9" t="str">
        <f t="shared" si="237"/>
        <v>Non</v>
      </c>
      <c r="AY28" s="12" t="str">
        <f>IF(AY36&gt;0,"Oui","Non")</f>
        <v>Non</v>
      </c>
      <c r="AZ28" s="48" t="str">
        <f t="shared" ref="AZ28:BE28" si="238">IF(AZ36&gt;0,"Oui","Non")</f>
        <v>Non</v>
      </c>
      <c r="BA28" s="48" t="str">
        <f t="shared" si="238"/>
        <v>Non</v>
      </c>
      <c r="BB28" s="48" t="str">
        <f t="shared" si="238"/>
        <v>Non</v>
      </c>
      <c r="BC28" s="48" t="str">
        <f t="shared" si="238"/>
        <v>Non</v>
      </c>
      <c r="BD28" s="48" t="str">
        <f t="shared" si="238"/>
        <v>Non</v>
      </c>
      <c r="BE28" s="9" t="str">
        <f t="shared" si="238"/>
        <v>Non</v>
      </c>
      <c r="BF28" s="12" t="str">
        <f>IF(BF36&gt;0,"Oui","Non")</f>
        <v>Non</v>
      </c>
      <c r="BG28" s="48" t="str">
        <f t="shared" ref="BG28:BL28" si="239">IF(BG36&gt;0,"Oui","Non")</f>
        <v>Non</v>
      </c>
      <c r="BH28" s="48" t="str">
        <f t="shared" si="239"/>
        <v>Non</v>
      </c>
      <c r="BI28" s="48" t="str">
        <f t="shared" si="239"/>
        <v>Non</v>
      </c>
      <c r="BJ28" s="48" t="str">
        <f t="shared" si="239"/>
        <v>Non</v>
      </c>
      <c r="BK28" s="48" t="str">
        <f t="shared" si="239"/>
        <v>Non</v>
      </c>
      <c r="BL28" s="9" t="str">
        <f t="shared" si="239"/>
        <v>Non</v>
      </c>
      <c r="BM28" s="12" t="str">
        <f>IF(BM36&gt;0,"Oui","Non")</f>
        <v>Non</v>
      </c>
      <c r="BN28" s="48" t="str">
        <f t="shared" ref="BN28:BS28" si="240">IF(BN36&gt;0,"Oui","Non")</f>
        <v>Oui</v>
      </c>
      <c r="BO28" s="48" t="str">
        <f t="shared" si="240"/>
        <v>Oui</v>
      </c>
      <c r="BP28" s="48" t="str">
        <f t="shared" si="240"/>
        <v>Oui</v>
      </c>
      <c r="BQ28" s="48" t="str">
        <f t="shared" si="240"/>
        <v>Oui</v>
      </c>
      <c r="BR28" s="48" t="str">
        <f t="shared" si="240"/>
        <v>Non</v>
      </c>
      <c r="BS28" s="9" t="str">
        <f t="shared" si="240"/>
        <v>Non</v>
      </c>
      <c r="BT28" s="12" t="str">
        <f>IF(BT36&gt;0,"Oui","Non")</f>
        <v>Oui</v>
      </c>
      <c r="BU28" s="48" t="str">
        <f t="shared" ref="BU28:BZ28" si="241">IF(BU36&gt;0,"Oui","Non")</f>
        <v>Oui</v>
      </c>
      <c r="BV28" s="48" t="str">
        <f t="shared" si="241"/>
        <v>Oui</v>
      </c>
      <c r="BW28" s="48" t="str">
        <f t="shared" si="241"/>
        <v>Oui</v>
      </c>
      <c r="BX28" s="48" t="str">
        <f t="shared" si="241"/>
        <v>Oui</v>
      </c>
      <c r="BY28" s="48" t="str">
        <f t="shared" si="241"/>
        <v>Non</v>
      </c>
      <c r="BZ28" s="9" t="str">
        <f t="shared" si="241"/>
        <v>Non</v>
      </c>
      <c r="CA28" s="12" t="str">
        <f>IF(CA36&gt;0,"Oui","Non")</f>
        <v>Oui</v>
      </c>
      <c r="CB28" s="48" t="str">
        <f t="shared" ref="CB28:CG28" si="242">IF(CB36&gt;0,"Oui","Non")</f>
        <v>Oui</v>
      </c>
      <c r="CC28" s="48" t="str">
        <f t="shared" si="242"/>
        <v>Oui</v>
      </c>
      <c r="CD28" s="48" t="str">
        <f t="shared" si="242"/>
        <v>Oui</v>
      </c>
      <c r="CE28" s="48" t="str">
        <f t="shared" si="242"/>
        <v>Oui</v>
      </c>
      <c r="CF28" s="48" t="str">
        <f t="shared" si="242"/>
        <v>Non</v>
      </c>
      <c r="CG28" s="9" t="str">
        <f t="shared" si="242"/>
        <v>Non</v>
      </c>
      <c r="CH28" s="12" t="str">
        <f>IF(CH36&gt;0,"Oui","Non")</f>
        <v>Oui</v>
      </c>
      <c r="CI28" s="48" t="str">
        <f t="shared" ref="CI28:CN28" si="243">IF(CI36&gt;0,"Oui","Non")</f>
        <v>Oui</v>
      </c>
      <c r="CJ28" s="48" t="str">
        <f t="shared" si="243"/>
        <v>Oui</v>
      </c>
      <c r="CK28" s="48" t="str">
        <f t="shared" si="243"/>
        <v>Oui</v>
      </c>
      <c r="CL28" s="48" t="str">
        <f t="shared" si="243"/>
        <v>Oui</v>
      </c>
      <c r="CM28" s="48" t="str">
        <f t="shared" si="243"/>
        <v>Non</v>
      </c>
      <c r="CN28" s="9" t="str">
        <f t="shared" si="243"/>
        <v>Non</v>
      </c>
      <c r="CO28" s="12" t="str">
        <f>IF(CO36&gt;0,"Oui","Non")</f>
        <v>Oui</v>
      </c>
      <c r="CP28" s="48" t="str">
        <f t="shared" ref="CP28:CU28" si="244">IF(CP36&gt;0,"Oui","Non")</f>
        <v>Oui</v>
      </c>
      <c r="CQ28" s="48" t="str">
        <f t="shared" si="244"/>
        <v>Oui</v>
      </c>
      <c r="CR28" s="48" t="str">
        <f t="shared" si="244"/>
        <v>Oui</v>
      </c>
      <c r="CS28" s="48" t="str">
        <f t="shared" si="244"/>
        <v>Oui</v>
      </c>
      <c r="CT28" s="48" t="str">
        <f t="shared" si="244"/>
        <v>Non</v>
      </c>
      <c r="CU28" s="9" t="str">
        <f t="shared" si="244"/>
        <v>Non</v>
      </c>
      <c r="CV28" s="12" t="str">
        <f>IF(CV36&gt;0,"Oui","Non")</f>
        <v>Oui</v>
      </c>
      <c r="CW28" s="48" t="str">
        <f t="shared" ref="CW28:DB28" si="245">IF(CW36&gt;0,"Oui","Non")</f>
        <v>Oui</v>
      </c>
      <c r="CX28" s="48" t="str">
        <f t="shared" si="245"/>
        <v>Oui</v>
      </c>
      <c r="CY28" s="48" t="str">
        <f t="shared" si="245"/>
        <v>Oui</v>
      </c>
      <c r="CZ28" s="48" t="str">
        <f t="shared" si="245"/>
        <v>Oui</v>
      </c>
      <c r="DA28" s="48" t="str">
        <f t="shared" si="245"/>
        <v>Non</v>
      </c>
      <c r="DB28" s="9" t="str">
        <f t="shared" si="245"/>
        <v>Non</v>
      </c>
      <c r="DC28" s="12" t="str">
        <f>IF(DC36&gt;0,"Oui","Non")</f>
        <v>Oui</v>
      </c>
      <c r="DD28" s="48" t="str">
        <f t="shared" ref="DD28:DI28" si="246">IF(DD36&gt;0,"Oui","Non")</f>
        <v>Oui</v>
      </c>
      <c r="DE28" s="48" t="str">
        <f t="shared" si="246"/>
        <v>Oui</v>
      </c>
      <c r="DF28" s="48" t="str">
        <f t="shared" si="246"/>
        <v>Oui</v>
      </c>
      <c r="DG28" s="48" t="str">
        <f t="shared" si="246"/>
        <v>Oui</v>
      </c>
      <c r="DH28" s="48" t="str">
        <f t="shared" si="246"/>
        <v>Non</v>
      </c>
      <c r="DI28" s="9" t="str">
        <f t="shared" si="246"/>
        <v>Non</v>
      </c>
      <c r="DJ28" s="12" t="str">
        <f>IF(DJ36&gt;0,"Oui","Non")</f>
        <v>Oui</v>
      </c>
      <c r="DK28" s="48" t="str">
        <f t="shared" ref="DK28:DP28" si="247">IF(DK36&gt;0,"Oui","Non")</f>
        <v>Oui</v>
      </c>
      <c r="DL28" s="48" t="str">
        <f t="shared" si="247"/>
        <v>Oui</v>
      </c>
      <c r="DM28" s="48" t="str">
        <f t="shared" si="247"/>
        <v>Oui</v>
      </c>
      <c r="DN28" s="48" t="str">
        <f t="shared" si="247"/>
        <v>Oui</v>
      </c>
      <c r="DO28" s="48" t="str">
        <f t="shared" si="247"/>
        <v>Non</v>
      </c>
      <c r="DP28" s="9" t="str">
        <f t="shared" si="247"/>
        <v>Non</v>
      </c>
      <c r="DQ28" s="12" t="str">
        <f>IF(DQ36&gt;0,"Oui","Non")</f>
        <v>Oui</v>
      </c>
      <c r="DR28" s="48" t="str">
        <f t="shared" ref="DR28:DW28" si="248">IF(DR36&gt;0,"Oui","Non")</f>
        <v>Oui</v>
      </c>
      <c r="DS28" s="48" t="str">
        <f t="shared" si="248"/>
        <v>Oui</v>
      </c>
      <c r="DT28" s="48" t="str">
        <f t="shared" si="248"/>
        <v>Oui</v>
      </c>
      <c r="DU28" s="48" t="str">
        <f t="shared" si="248"/>
        <v>Oui</v>
      </c>
      <c r="DV28" s="48" t="str">
        <f t="shared" si="248"/>
        <v>Non</v>
      </c>
      <c r="DW28" s="9" t="str">
        <f t="shared" si="248"/>
        <v>Non</v>
      </c>
      <c r="DX28" s="12" t="str">
        <f>IF(DX36&gt;0,"Oui","Non")</f>
        <v>Oui</v>
      </c>
      <c r="DY28" s="67" t="str">
        <f t="shared" ref="DY28:EE28" si="249">IF(DY36&gt;0,"Oui","Non")</f>
        <v>Oui</v>
      </c>
      <c r="DZ28" s="67" t="str">
        <f t="shared" si="249"/>
        <v>Oui</v>
      </c>
      <c r="EA28" s="67" t="str">
        <f t="shared" si="249"/>
        <v>Oui</v>
      </c>
      <c r="EB28" s="67" t="str">
        <f t="shared" si="249"/>
        <v>Oui</v>
      </c>
      <c r="EC28" s="67" t="str">
        <f t="shared" si="249"/>
        <v>Non</v>
      </c>
      <c r="ED28" s="9" t="str">
        <f t="shared" si="249"/>
        <v>Non</v>
      </c>
      <c r="EE28" s="12" t="str">
        <f t="shared" si="249"/>
        <v>Oui</v>
      </c>
      <c r="EF28" s="73" t="str">
        <f t="shared" ref="EF28:GO28" si="250">IF(EF36&gt;0,"Oui","Non")</f>
        <v>Oui</v>
      </c>
      <c r="EG28" s="73" t="str">
        <f t="shared" si="250"/>
        <v>Oui</v>
      </c>
      <c r="EH28" s="73" t="str">
        <f t="shared" si="250"/>
        <v>Oui</v>
      </c>
      <c r="EI28" s="73" t="str">
        <f t="shared" si="250"/>
        <v>Oui</v>
      </c>
      <c r="EJ28" s="73" t="str">
        <f t="shared" si="250"/>
        <v>Non</v>
      </c>
      <c r="EK28" s="9" t="str">
        <f t="shared" si="250"/>
        <v>Non</v>
      </c>
      <c r="EL28" s="12" t="str">
        <f t="shared" si="250"/>
        <v>Oui</v>
      </c>
      <c r="EM28" s="73" t="str">
        <f t="shared" si="250"/>
        <v>Oui</v>
      </c>
      <c r="EN28" s="73" t="str">
        <f t="shared" si="250"/>
        <v>Oui</v>
      </c>
      <c r="EO28" s="73" t="str">
        <f t="shared" si="250"/>
        <v>Oui</v>
      </c>
      <c r="EP28" s="73" t="str">
        <f t="shared" si="250"/>
        <v>Oui</v>
      </c>
      <c r="EQ28" s="73" t="str">
        <f t="shared" si="250"/>
        <v>Non</v>
      </c>
      <c r="ER28" s="9" t="str">
        <f t="shared" si="250"/>
        <v>Non</v>
      </c>
      <c r="ES28" s="12" t="str">
        <f t="shared" si="250"/>
        <v>Oui</v>
      </c>
      <c r="ET28" s="73" t="str">
        <f t="shared" si="250"/>
        <v>Oui</v>
      </c>
      <c r="EU28" s="73" t="str">
        <f t="shared" si="250"/>
        <v>Oui</v>
      </c>
      <c r="EV28" s="73" t="str">
        <f t="shared" si="250"/>
        <v>Oui</v>
      </c>
      <c r="EW28" s="73" t="str">
        <f t="shared" si="250"/>
        <v>Oui</v>
      </c>
      <c r="EX28" s="73" t="str">
        <f t="shared" si="250"/>
        <v>Non</v>
      </c>
      <c r="EY28" s="9" t="str">
        <f t="shared" si="250"/>
        <v>Non</v>
      </c>
      <c r="EZ28" s="12" t="str">
        <f t="shared" si="250"/>
        <v>Oui</v>
      </c>
      <c r="FA28" s="73" t="str">
        <f t="shared" si="250"/>
        <v>Oui</v>
      </c>
      <c r="FB28" s="73" t="str">
        <f t="shared" si="250"/>
        <v>Oui</v>
      </c>
      <c r="FC28" s="73" t="str">
        <f t="shared" si="250"/>
        <v>Oui</v>
      </c>
      <c r="FD28" s="73" t="str">
        <f t="shared" si="250"/>
        <v>Oui</v>
      </c>
      <c r="FE28" s="73" t="str">
        <f t="shared" si="250"/>
        <v>Non</v>
      </c>
      <c r="FF28" s="9" t="str">
        <f t="shared" si="250"/>
        <v>Non</v>
      </c>
      <c r="FG28" s="12" t="str">
        <f t="shared" si="250"/>
        <v>Oui</v>
      </c>
      <c r="FH28" s="73" t="str">
        <f t="shared" si="250"/>
        <v>Oui</v>
      </c>
      <c r="FI28" s="73" t="str">
        <f t="shared" si="250"/>
        <v>Oui</v>
      </c>
      <c r="FJ28" s="73" t="str">
        <f t="shared" si="250"/>
        <v>Oui</v>
      </c>
      <c r="FK28" s="73" t="str">
        <f t="shared" si="250"/>
        <v>Oui</v>
      </c>
      <c r="FL28" s="73" t="str">
        <f t="shared" si="250"/>
        <v>Non</v>
      </c>
      <c r="FM28" s="9" t="str">
        <f t="shared" si="250"/>
        <v>Non</v>
      </c>
      <c r="FN28" s="12" t="str">
        <f t="shared" si="250"/>
        <v>Oui</v>
      </c>
      <c r="FO28" s="73" t="str">
        <f t="shared" si="250"/>
        <v>Oui</v>
      </c>
      <c r="FP28" s="73" t="str">
        <f t="shared" si="250"/>
        <v>Oui</v>
      </c>
      <c r="FQ28" s="73" t="str">
        <f t="shared" si="250"/>
        <v>Oui</v>
      </c>
      <c r="FR28" s="73" t="str">
        <f t="shared" si="250"/>
        <v>Oui</v>
      </c>
      <c r="FS28" s="73" t="str">
        <f t="shared" si="250"/>
        <v>Non</v>
      </c>
      <c r="FT28" s="9" t="str">
        <f t="shared" si="250"/>
        <v>Non</v>
      </c>
      <c r="FU28" s="12" t="str">
        <f t="shared" si="250"/>
        <v>Oui</v>
      </c>
      <c r="FV28" s="73" t="str">
        <f t="shared" si="250"/>
        <v>Oui</v>
      </c>
      <c r="FW28" s="73" t="str">
        <f t="shared" si="250"/>
        <v>Oui</v>
      </c>
      <c r="FX28" s="73" t="str">
        <f t="shared" si="250"/>
        <v>Oui</v>
      </c>
      <c r="FY28" s="73" t="str">
        <f t="shared" si="250"/>
        <v>Oui</v>
      </c>
      <c r="FZ28" s="73" t="str">
        <f t="shared" si="250"/>
        <v>Non</v>
      </c>
      <c r="GA28" s="9" t="str">
        <f t="shared" si="250"/>
        <v>Non</v>
      </c>
      <c r="GB28" s="12" t="str">
        <f t="shared" si="250"/>
        <v>Oui</v>
      </c>
      <c r="GC28" s="73" t="str">
        <f t="shared" si="250"/>
        <v>Oui</v>
      </c>
      <c r="GD28" s="73" t="str">
        <f t="shared" si="250"/>
        <v>Oui</v>
      </c>
      <c r="GE28" s="73" t="str">
        <f t="shared" si="250"/>
        <v>Oui</v>
      </c>
      <c r="GF28" s="73" t="str">
        <f t="shared" si="250"/>
        <v>Oui</v>
      </c>
      <c r="GG28" s="73" t="str">
        <f t="shared" si="250"/>
        <v>Non</v>
      </c>
      <c r="GH28" s="9" t="str">
        <f t="shared" si="250"/>
        <v>Non</v>
      </c>
      <c r="GI28" s="12" t="str">
        <f t="shared" si="250"/>
        <v>Oui</v>
      </c>
      <c r="GJ28" s="73" t="str">
        <f t="shared" si="250"/>
        <v>Oui</v>
      </c>
      <c r="GK28" s="73" t="str">
        <f t="shared" si="250"/>
        <v>Oui</v>
      </c>
      <c r="GL28" s="73" t="str">
        <f t="shared" si="250"/>
        <v>Oui</v>
      </c>
      <c r="GM28" s="73" t="str">
        <f t="shared" si="250"/>
        <v>Oui</v>
      </c>
      <c r="GN28" s="73" t="str">
        <f t="shared" si="250"/>
        <v>Non</v>
      </c>
      <c r="GO28" s="9" t="str">
        <f t="shared" si="250"/>
        <v>Non</v>
      </c>
    </row>
    <row r="29" spans="1:197" outlineLevel="1" x14ac:dyDescent="0.25">
      <c r="B29" s="23" t="s">
        <v>132</v>
      </c>
      <c r="C29" s="24" t="s">
        <v>133</v>
      </c>
      <c r="D29" s="24" t="s">
        <v>134</v>
      </c>
      <c r="E29" s="24" t="s">
        <v>135</v>
      </c>
      <c r="F29" s="24" t="s">
        <v>136</v>
      </c>
      <c r="G29" s="27" t="s">
        <v>142</v>
      </c>
      <c r="H29" s="28" t="s">
        <v>143</v>
      </c>
      <c r="I29" s="23" t="s">
        <v>132</v>
      </c>
      <c r="J29" s="24" t="s">
        <v>133</v>
      </c>
      <c r="K29" s="24" t="s">
        <v>134</v>
      </c>
      <c r="L29" s="24" t="s">
        <v>135</v>
      </c>
      <c r="M29" s="24" t="s">
        <v>136</v>
      </c>
      <c r="N29" s="27" t="s">
        <v>142</v>
      </c>
      <c r="O29" s="28" t="s">
        <v>143</v>
      </c>
      <c r="P29" s="23" t="s">
        <v>132</v>
      </c>
      <c r="Q29" s="24" t="s">
        <v>133</v>
      </c>
      <c r="R29" s="24" t="s">
        <v>134</v>
      </c>
      <c r="S29" s="24" t="s">
        <v>135</v>
      </c>
      <c r="T29" s="24" t="s">
        <v>136</v>
      </c>
      <c r="U29" s="27" t="s">
        <v>142</v>
      </c>
      <c r="V29" s="28" t="s">
        <v>143</v>
      </c>
      <c r="W29" s="23" t="s">
        <v>132</v>
      </c>
      <c r="X29" s="24" t="s">
        <v>133</v>
      </c>
      <c r="Y29" s="24" t="s">
        <v>134</v>
      </c>
      <c r="Z29" s="24" t="s">
        <v>135</v>
      </c>
      <c r="AA29" s="24" t="s">
        <v>136</v>
      </c>
      <c r="AB29" s="27" t="s">
        <v>142</v>
      </c>
      <c r="AC29" s="28" t="s">
        <v>143</v>
      </c>
      <c r="AD29" s="23" t="s">
        <v>132</v>
      </c>
      <c r="AE29" s="24" t="s">
        <v>133</v>
      </c>
      <c r="AF29" s="24" t="s">
        <v>134</v>
      </c>
      <c r="AG29" s="24" t="s">
        <v>135</v>
      </c>
      <c r="AH29" s="24" t="s">
        <v>136</v>
      </c>
      <c r="AI29" s="27" t="s">
        <v>142</v>
      </c>
      <c r="AJ29" s="28" t="s">
        <v>143</v>
      </c>
      <c r="AK29" s="23" t="s">
        <v>132</v>
      </c>
      <c r="AL29" s="24" t="s">
        <v>133</v>
      </c>
      <c r="AM29" s="24" t="s">
        <v>134</v>
      </c>
      <c r="AN29" s="24" t="s">
        <v>135</v>
      </c>
      <c r="AO29" s="24" t="s">
        <v>136</v>
      </c>
      <c r="AP29" s="27" t="s">
        <v>142</v>
      </c>
      <c r="AQ29" s="28" t="s">
        <v>143</v>
      </c>
      <c r="AR29" s="23" t="s">
        <v>132</v>
      </c>
      <c r="AS29" s="24" t="s">
        <v>133</v>
      </c>
      <c r="AT29" s="24" t="s">
        <v>134</v>
      </c>
      <c r="AU29" s="24" t="s">
        <v>135</v>
      </c>
      <c r="AV29" s="24" t="s">
        <v>136</v>
      </c>
      <c r="AW29" s="27" t="s">
        <v>142</v>
      </c>
      <c r="AX29" s="28" t="s">
        <v>143</v>
      </c>
      <c r="AY29" s="23" t="s">
        <v>132</v>
      </c>
      <c r="AZ29" s="24" t="s">
        <v>133</v>
      </c>
      <c r="BA29" s="24" t="s">
        <v>134</v>
      </c>
      <c r="BB29" s="24" t="s">
        <v>135</v>
      </c>
      <c r="BC29" s="24" t="s">
        <v>136</v>
      </c>
      <c r="BD29" s="27" t="s">
        <v>142</v>
      </c>
      <c r="BE29" s="28" t="s">
        <v>143</v>
      </c>
      <c r="BF29" s="23" t="s">
        <v>132</v>
      </c>
      <c r="BG29" s="24" t="s">
        <v>133</v>
      </c>
      <c r="BH29" s="24" t="s">
        <v>134</v>
      </c>
      <c r="BI29" s="24" t="s">
        <v>135</v>
      </c>
      <c r="BJ29" s="24" t="s">
        <v>136</v>
      </c>
      <c r="BK29" s="27" t="s">
        <v>142</v>
      </c>
      <c r="BL29" s="28" t="s">
        <v>143</v>
      </c>
      <c r="BM29" s="23" t="s">
        <v>132</v>
      </c>
      <c r="BN29" s="24" t="s">
        <v>133</v>
      </c>
      <c r="BO29" s="24" t="s">
        <v>134</v>
      </c>
      <c r="BP29" s="24" t="s">
        <v>135</v>
      </c>
      <c r="BQ29" s="24" t="s">
        <v>136</v>
      </c>
      <c r="BR29" s="27" t="s">
        <v>142</v>
      </c>
      <c r="BS29" s="28" t="s">
        <v>143</v>
      </c>
      <c r="BT29" s="23" t="s">
        <v>132</v>
      </c>
      <c r="BU29" s="24" t="s">
        <v>133</v>
      </c>
      <c r="BV29" s="24" t="s">
        <v>134</v>
      </c>
      <c r="BW29" s="24" t="s">
        <v>135</v>
      </c>
      <c r="BX29" s="24" t="s">
        <v>136</v>
      </c>
      <c r="BY29" s="27" t="s">
        <v>142</v>
      </c>
      <c r="BZ29" s="28" t="s">
        <v>143</v>
      </c>
      <c r="CA29" s="23" t="s">
        <v>132</v>
      </c>
      <c r="CB29" s="24" t="s">
        <v>133</v>
      </c>
      <c r="CC29" s="24" t="s">
        <v>134</v>
      </c>
      <c r="CD29" s="24" t="s">
        <v>135</v>
      </c>
      <c r="CE29" s="24" t="s">
        <v>136</v>
      </c>
      <c r="CF29" s="27" t="s">
        <v>142</v>
      </c>
      <c r="CG29" s="28" t="s">
        <v>143</v>
      </c>
      <c r="CH29" s="23" t="s">
        <v>132</v>
      </c>
      <c r="CI29" s="24" t="s">
        <v>133</v>
      </c>
      <c r="CJ29" s="24" t="s">
        <v>134</v>
      </c>
      <c r="CK29" s="24" t="s">
        <v>135</v>
      </c>
      <c r="CL29" s="24" t="s">
        <v>136</v>
      </c>
      <c r="CM29" s="27" t="s">
        <v>142</v>
      </c>
      <c r="CN29" s="28" t="s">
        <v>143</v>
      </c>
      <c r="CO29" s="23" t="s">
        <v>132</v>
      </c>
      <c r="CP29" s="24" t="s">
        <v>133</v>
      </c>
      <c r="CQ29" s="24" t="s">
        <v>134</v>
      </c>
      <c r="CR29" s="24" t="s">
        <v>135</v>
      </c>
      <c r="CS29" s="24" t="s">
        <v>136</v>
      </c>
      <c r="CT29" s="27" t="s">
        <v>142</v>
      </c>
      <c r="CU29" s="28" t="s">
        <v>143</v>
      </c>
      <c r="CV29" s="23" t="s">
        <v>132</v>
      </c>
      <c r="CW29" s="24" t="s">
        <v>133</v>
      </c>
      <c r="CX29" s="24" t="s">
        <v>134</v>
      </c>
      <c r="CY29" s="24" t="s">
        <v>135</v>
      </c>
      <c r="CZ29" s="24" t="s">
        <v>136</v>
      </c>
      <c r="DA29" s="27" t="s">
        <v>142</v>
      </c>
      <c r="DB29" s="28" t="s">
        <v>143</v>
      </c>
      <c r="DC29" s="23" t="s">
        <v>132</v>
      </c>
      <c r="DD29" s="24" t="s">
        <v>133</v>
      </c>
      <c r="DE29" s="24" t="s">
        <v>134</v>
      </c>
      <c r="DF29" s="24" t="s">
        <v>135</v>
      </c>
      <c r="DG29" s="24" t="s">
        <v>136</v>
      </c>
      <c r="DH29" s="27" t="s">
        <v>142</v>
      </c>
      <c r="DI29" s="28" t="s">
        <v>143</v>
      </c>
      <c r="DJ29" s="23" t="s">
        <v>132</v>
      </c>
      <c r="DK29" s="24" t="s">
        <v>133</v>
      </c>
      <c r="DL29" s="24" t="s">
        <v>134</v>
      </c>
      <c r="DM29" s="24" t="s">
        <v>135</v>
      </c>
      <c r="DN29" s="24" t="s">
        <v>136</v>
      </c>
      <c r="DO29" s="27" t="s">
        <v>142</v>
      </c>
      <c r="DP29" s="28" t="s">
        <v>143</v>
      </c>
      <c r="DQ29" s="23" t="s">
        <v>132</v>
      </c>
      <c r="DR29" s="24" t="s">
        <v>133</v>
      </c>
      <c r="DS29" s="24" t="s">
        <v>134</v>
      </c>
      <c r="DT29" s="24" t="s">
        <v>135</v>
      </c>
      <c r="DU29" s="24" t="s">
        <v>136</v>
      </c>
      <c r="DV29" s="27" t="s">
        <v>142</v>
      </c>
      <c r="DW29" s="28" t="s">
        <v>143</v>
      </c>
      <c r="DX29" s="23" t="s">
        <v>132</v>
      </c>
      <c r="DY29" s="24" t="s">
        <v>133</v>
      </c>
      <c r="DZ29" s="24" t="s">
        <v>134</v>
      </c>
      <c r="EA29" s="24" t="s">
        <v>135</v>
      </c>
      <c r="EB29" s="24" t="s">
        <v>136</v>
      </c>
      <c r="EC29" s="27" t="s">
        <v>142</v>
      </c>
      <c r="ED29" s="28" t="s">
        <v>143</v>
      </c>
      <c r="EE29" s="23" t="s">
        <v>132</v>
      </c>
      <c r="EF29" s="24" t="s">
        <v>133</v>
      </c>
      <c r="EG29" s="24" t="s">
        <v>134</v>
      </c>
      <c r="EH29" s="24" t="s">
        <v>135</v>
      </c>
      <c r="EI29" s="24" t="s">
        <v>136</v>
      </c>
      <c r="EJ29" s="27" t="s">
        <v>142</v>
      </c>
      <c r="EK29" s="28" t="s">
        <v>143</v>
      </c>
      <c r="EL29" s="23" t="s">
        <v>132</v>
      </c>
      <c r="EM29" s="24" t="s">
        <v>133</v>
      </c>
      <c r="EN29" s="24" t="s">
        <v>134</v>
      </c>
      <c r="EO29" s="24" t="s">
        <v>135</v>
      </c>
      <c r="EP29" s="24" t="s">
        <v>136</v>
      </c>
      <c r="EQ29" s="27" t="s">
        <v>142</v>
      </c>
      <c r="ER29" s="28" t="s">
        <v>143</v>
      </c>
      <c r="ES29" s="23" t="s">
        <v>132</v>
      </c>
      <c r="ET29" s="24" t="s">
        <v>133</v>
      </c>
      <c r="EU29" s="24" t="s">
        <v>134</v>
      </c>
      <c r="EV29" s="24" t="s">
        <v>135</v>
      </c>
      <c r="EW29" s="24" t="s">
        <v>136</v>
      </c>
      <c r="EX29" s="27" t="s">
        <v>142</v>
      </c>
      <c r="EY29" s="28" t="s">
        <v>143</v>
      </c>
      <c r="EZ29" s="23" t="s">
        <v>132</v>
      </c>
      <c r="FA29" s="24" t="s">
        <v>133</v>
      </c>
      <c r="FB29" s="24" t="s">
        <v>134</v>
      </c>
      <c r="FC29" s="24" t="s">
        <v>135</v>
      </c>
      <c r="FD29" s="24" t="s">
        <v>136</v>
      </c>
      <c r="FE29" s="27" t="s">
        <v>142</v>
      </c>
      <c r="FF29" s="28" t="s">
        <v>143</v>
      </c>
      <c r="FG29" s="23" t="s">
        <v>132</v>
      </c>
      <c r="FH29" s="24" t="s">
        <v>133</v>
      </c>
      <c r="FI29" s="24" t="s">
        <v>134</v>
      </c>
      <c r="FJ29" s="24" t="s">
        <v>135</v>
      </c>
      <c r="FK29" s="24" t="s">
        <v>136</v>
      </c>
      <c r="FL29" s="27" t="s">
        <v>142</v>
      </c>
      <c r="FM29" s="28" t="s">
        <v>143</v>
      </c>
      <c r="FN29" s="23" t="s">
        <v>132</v>
      </c>
      <c r="FO29" s="24" t="s">
        <v>133</v>
      </c>
      <c r="FP29" s="24" t="s">
        <v>134</v>
      </c>
      <c r="FQ29" s="24" t="s">
        <v>135</v>
      </c>
      <c r="FR29" s="24" t="s">
        <v>136</v>
      </c>
      <c r="FS29" s="27" t="s">
        <v>142</v>
      </c>
      <c r="FT29" s="28" t="s">
        <v>143</v>
      </c>
      <c r="FU29" s="23" t="s">
        <v>132</v>
      </c>
      <c r="FV29" s="24" t="s">
        <v>133</v>
      </c>
      <c r="FW29" s="24" t="s">
        <v>134</v>
      </c>
      <c r="FX29" s="24" t="s">
        <v>135</v>
      </c>
      <c r="FY29" s="24" t="s">
        <v>136</v>
      </c>
      <c r="FZ29" s="27" t="s">
        <v>142</v>
      </c>
      <c r="GA29" s="28" t="s">
        <v>143</v>
      </c>
      <c r="GB29" s="23" t="s">
        <v>132</v>
      </c>
      <c r="GC29" s="24" t="s">
        <v>133</v>
      </c>
      <c r="GD29" s="24" t="s">
        <v>134</v>
      </c>
      <c r="GE29" s="24" t="s">
        <v>135</v>
      </c>
      <c r="GF29" s="24" t="s">
        <v>136</v>
      </c>
      <c r="GG29" s="27" t="s">
        <v>142</v>
      </c>
      <c r="GH29" s="28" t="s">
        <v>143</v>
      </c>
      <c r="GI29" s="23" t="s">
        <v>132</v>
      </c>
      <c r="GJ29" s="24" t="s">
        <v>133</v>
      </c>
      <c r="GK29" s="24" t="s">
        <v>134</v>
      </c>
      <c r="GL29" s="24" t="s">
        <v>135</v>
      </c>
      <c r="GM29" s="24" t="s">
        <v>136</v>
      </c>
      <c r="GN29" s="27" t="s">
        <v>142</v>
      </c>
      <c r="GO29" s="28" t="s">
        <v>143</v>
      </c>
    </row>
    <row r="30" spans="1:197" outlineLevel="1" x14ac:dyDescent="0.25">
      <c r="B30" s="25">
        <v>44795</v>
      </c>
      <c r="C30" s="26">
        <f>B30+1</f>
        <v>44796</v>
      </c>
      <c r="D30" s="26">
        <f t="shared" ref="D30:H30" si="251">C30+1</f>
        <v>44797</v>
      </c>
      <c r="E30" s="26">
        <f t="shared" si="251"/>
        <v>44798</v>
      </c>
      <c r="F30" s="26">
        <f t="shared" si="251"/>
        <v>44799</v>
      </c>
      <c r="G30" s="29">
        <f t="shared" si="251"/>
        <v>44800</v>
      </c>
      <c r="H30" s="30">
        <f t="shared" si="251"/>
        <v>44801</v>
      </c>
      <c r="I30" s="25">
        <f>B30+7</f>
        <v>44802</v>
      </c>
      <c r="J30" s="26">
        <f>I30+1</f>
        <v>44803</v>
      </c>
      <c r="K30" s="26">
        <f t="shared" ref="K30:O30" si="252">J30+1</f>
        <v>44804</v>
      </c>
      <c r="L30" s="26">
        <f t="shared" si="252"/>
        <v>44805</v>
      </c>
      <c r="M30" s="26">
        <f t="shared" si="252"/>
        <v>44806</v>
      </c>
      <c r="N30" s="29">
        <f t="shared" si="252"/>
        <v>44807</v>
      </c>
      <c r="O30" s="30">
        <f t="shared" si="252"/>
        <v>44808</v>
      </c>
      <c r="P30" s="25">
        <f>I30+7</f>
        <v>44809</v>
      </c>
      <c r="Q30" s="26">
        <f>P30+1</f>
        <v>44810</v>
      </c>
      <c r="R30" s="26">
        <f t="shared" ref="R30:V30" si="253">Q30+1</f>
        <v>44811</v>
      </c>
      <c r="S30" s="26">
        <f t="shared" si="253"/>
        <v>44812</v>
      </c>
      <c r="T30" s="26">
        <f t="shared" si="253"/>
        <v>44813</v>
      </c>
      <c r="U30" s="29">
        <f t="shared" si="253"/>
        <v>44814</v>
      </c>
      <c r="V30" s="30">
        <f t="shared" si="253"/>
        <v>44815</v>
      </c>
      <c r="W30" s="25">
        <f>P30+7</f>
        <v>44816</v>
      </c>
      <c r="X30" s="26">
        <f>W30+1</f>
        <v>44817</v>
      </c>
      <c r="Y30" s="26">
        <f t="shared" ref="Y30:AC30" si="254">X30+1</f>
        <v>44818</v>
      </c>
      <c r="Z30" s="26">
        <f t="shared" si="254"/>
        <v>44819</v>
      </c>
      <c r="AA30" s="26">
        <f t="shared" si="254"/>
        <v>44820</v>
      </c>
      <c r="AB30" s="29">
        <f t="shared" si="254"/>
        <v>44821</v>
      </c>
      <c r="AC30" s="30">
        <f t="shared" si="254"/>
        <v>44822</v>
      </c>
      <c r="AD30" s="25">
        <f>W30+7</f>
        <v>44823</v>
      </c>
      <c r="AE30" s="26">
        <f>AD30+1</f>
        <v>44824</v>
      </c>
      <c r="AF30" s="26">
        <f t="shared" ref="AF30:AJ30" si="255">AE30+1</f>
        <v>44825</v>
      </c>
      <c r="AG30" s="26">
        <f t="shared" si="255"/>
        <v>44826</v>
      </c>
      <c r="AH30" s="26">
        <f t="shared" si="255"/>
        <v>44827</v>
      </c>
      <c r="AI30" s="29">
        <f t="shared" si="255"/>
        <v>44828</v>
      </c>
      <c r="AJ30" s="30">
        <f t="shared" si="255"/>
        <v>44829</v>
      </c>
      <c r="AK30" s="25">
        <f>AD30+7</f>
        <v>44830</v>
      </c>
      <c r="AL30" s="26">
        <f>AK30+1</f>
        <v>44831</v>
      </c>
      <c r="AM30" s="26">
        <f t="shared" ref="AM30:AQ30" si="256">AL30+1</f>
        <v>44832</v>
      </c>
      <c r="AN30" s="26">
        <f t="shared" si="256"/>
        <v>44833</v>
      </c>
      <c r="AO30" s="26">
        <f t="shared" si="256"/>
        <v>44834</v>
      </c>
      <c r="AP30" s="29">
        <f t="shared" si="256"/>
        <v>44835</v>
      </c>
      <c r="AQ30" s="30">
        <f t="shared" si="256"/>
        <v>44836</v>
      </c>
      <c r="AR30" s="25">
        <f>AK30+7</f>
        <v>44837</v>
      </c>
      <c r="AS30" s="26">
        <f>AR30+1</f>
        <v>44838</v>
      </c>
      <c r="AT30" s="26">
        <f t="shared" ref="AT30:AX30" si="257">AS30+1</f>
        <v>44839</v>
      </c>
      <c r="AU30" s="26">
        <f t="shared" si="257"/>
        <v>44840</v>
      </c>
      <c r="AV30" s="26">
        <f t="shared" si="257"/>
        <v>44841</v>
      </c>
      <c r="AW30" s="29">
        <f t="shared" si="257"/>
        <v>44842</v>
      </c>
      <c r="AX30" s="30">
        <f t="shared" si="257"/>
        <v>44843</v>
      </c>
      <c r="AY30" s="25">
        <f>AR30+7</f>
        <v>44844</v>
      </c>
      <c r="AZ30" s="26">
        <f>AY30+1</f>
        <v>44845</v>
      </c>
      <c r="BA30" s="26">
        <f t="shared" ref="BA30:BE30" si="258">AZ30+1</f>
        <v>44846</v>
      </c>
      <c r="BB30" s="26">
        <f t="shared" si="258"/>
        <v>44847</v>
      </c>
      <c r="BC30" s="26">
        <f t="shared" si="258"/>
        <v>44848</v>
      </c>
      <c r="BD30" s="29">
        <f t="shared" si="258"/>
        <v>44849</v>
      </c>
      <c r="BE30" s="30">
        <f t="shared" si="258"/>
        <v>44850</v>
      </c>
      <c r="BF30" s="25">
        <f>AY30+7</f>
        <v>44851</v>
      </c>
      <c r="BG30" s="26">
        <f>BF30+1</f>
        <v>44852</v>
      </c>
      <c r="BH30" s="26">
        <f t="shared" ref="BH30:BL30" si="259">BG30+1</f>
        <v>44853</v>
      </c>
      <c r="BI30" s="26">
        <f t="shared" si="259"/>
        <v>44854</v>
      </c>
      <c r="BJ30" s="26">
        <f t="shared" si="259"/>
        <v>44855</v>
      </c>
      <c r="BK30" s="29">
        <f t="shared" si="259"/>
        <v>44856</v>
      </c>
      <c r="BL30" s="30">
        <f t="shared" si="259"/>
        <v>44857</v>
      </c>
      <c r="BM30" s="25">
        <f>BF30+7</f>
        <v>44858</v>
      </c>
      <c r="BN30" s="26">
        <f>BM30+1</f>
        <v>44859</v>
      </c>
      <c r="BO30" s="26">
        <f t="shared" ref="BO30:BS30" si="260">BN30+1</f>
        <v>44860</v>
      </c>
      <c r="BP30" s="26">
        <f t="shared" si="260"/>
        <v>44861</v>
      </c>
      <c r="BQ30" s="26">
        <f t="shared" si="260"/>
        <v>44862</v>
      </c>
      <c r="BR30" s="29">
        <f t="shared" si="260"/>
        <v>44863</v>
      </c>
      <c r="BS30" s="30">
        <f t="shared" si="260"/>
        <v>44864</v>
      </c>
      <c r="BT30" s="25">
        <f>BM30+7</f>
        <v>44865</v>
      </c>
      <c r="BU30" s="26">
        <f>BT30+1</f>
        <v>44866</v>
      </c>
      <c r="BV30" s="26">
        <f t="shared" ref="BV30:BZ30" si="261">BU30+1</f>
        <v>44867</v>
      </c>
      <c r="BW30" s="26">
        <f t="shared" si="261"/>
        <v>44868</v>
      </c>
      <c r="BX30" s="26">
        <f t="shared" si="261"/>
        <v>44869</v>
      </c>
      <c r="BY30" s="29">
        <f t="shared" si="261"/>
        <v>44870</v>
      </c>
      <c r="BZ30" s="30">
        <f t="shared" si="261"/>
        <v>44871</v>
      </c>
      <c r="CA30" s="25">
        <f>BT30+7</f>
        <v>44872</v>
      </c>
      <c r="CB30" s="26">
        <f>CA30+1</f>
        <v>44873</v>
      </c>
      <c r="CC30" s="26">
        <f t="shared" ref="CC30:CG30" si="262">CB30+1</f>
        <v>44874</v>
      </c>
      <c r="CD30" s="26">
        <f t="shared" si="262"/>
        <v>44875</v>
      </c>
      <c r="CE30" s="26">
        <f t="shared" si="262"/>
        <v>44876</v>
      </c>
      <c r="CF30" s="29">
        <f t="shared" si="262"/>
        <v>44877</v>
      </c>
      <c r="CG30" s="30">
        <f t="shared" si="262"/>
        <v>44878</v>
      </c>
      <c r="CH30" s="25">
        <f>CA30+7</f>
        <v>44879</v>
      </c>
      <c r="CI30" s="26">
        <f>CH30+1</f>
        <v>44880</v>
      </c>
      <c r="CJ30" s="26">
        <f t="shared" ref="CJ30:CN30" si="263">CI30+1</f>
        <v>44881</v>
      </c>
      <c r="CK30" s="26">
        <f t="shared" si="263"/>
        <v>44882</v>
      </c>
      <c r="CL30" s="26">
        <f t="shared" si="263"/>
        <v>44883</v>
      </c>
      <c r="CM30" s="29">
        <f t="shared" si="263"/>
        <v>44884</v>
      </c>
      <c r="CN30" s="30">
        <f t="shared" si="263"/>
        <v>44885</v>
      </c>
      <c r="CO30" s="25">
        <f>CH30+7</f>
        <v>44886</v>
      </c>
      <c r="CP30" s="26">
        <f>CO30+1</f>
        <v>44887</v>
      </c>
      <c r="CQ30" s="26">
        <f t="shared" ref="CQ30:CU30" si="264">CP30+1</f>
        <v>44888</v>
      </c>
      <c r="CR30" s="26">
        <f t="shared" si="264"/>
        <v>44889</v>
      </c>
      <c r="CS30" s="26">
        <f t="shared" si="264"/>
        <v>44890</v>
      </c>
      <c r="CT30" s="29">
        <f t="shared" si="264"/>
        <v>44891</v>
      </c>
      <c r="CU30" s="30">
        <f t="shared" si="264"/>
        <v>44892</v>
      </c>
      <c r="CV30" s="25">
        <f>CO30+7</f>
        <v>44893</v>
      </c>
      <c r="CW30" s="26">
        <f>CV30+1</f>
        <v>44894</v>
      </c>
      <c r="CX30" s="26">
        <f t="shared" ref="CX30:DB30" si="265">CW30+1</f>
        <v>44895</v>
      </c>
      <c r="CY30" s="26">
        <f t="shared" si="265"/>
        <v>44896</v>
      </c>
      <c r="CZ30" s="26">
        <f t="shared" si="265"/>
        <v>44897</v>
      </c>
      <c r="DA30" s="29">
        <f t="shared" si="265"/>
        <v>44898</v>
      </c>
      <c r="DB30" s="30">
        <f t="shared" si="265"/>
        <v>44899</v>
      </c>
      <c r="DC30" s="25">
        <f>CV30+7</f>
        <v>44900</v>
      </c>
      <c r="DD30" s="26">
        <f>DC30+1</f>
        <v>44901</v>
      </c>
      <c r="DE30" s="26">
        <f t="shared" ref="DE30:DI30" si="266">DD30+1</f>
        <v>44902</v>
      </c>
      <c r="DF30" s="26">
        <f t="shared" si="266"/>
        <v>44903</v>
      </c>
      <c r="DG30" s="26">
        <f t="shared" si="266"/>
        <v>44904</v>
      </c>
      <c r="DH30" s="29">
        <f t="shared" si="266"/>
        <v>44905</v>
      </c>
      <c r="DI30" s="30">
        <f t="shared" si="266"/>
        <v>44906</v>
      </c>
      <c r="DJ30" s="25">
        <f>DC30+7</f>
        <v>44907</v>
      </c>
      <c r="DK30" s="26">
        <f>DJ30+1</f>
        <v>44908</v>
      </c>
      <c r="DL30" s="26">
        <f t="shared" ref="DL30:DP30" si="267">DK30+1</f>
        <v>44909</v>
      </c>
      <c r="DM30" s="26">
        <f t="shared" si="267"/>
        <v>44910</v>
      </c>
      <c r="DN30" s="26">
        <f t="shared" si="267"/>
        <v>44911</v>
      </c>
      <c r="DO30" s="29">
        <f t="shared" si="267"/>
        <v>44912</v>
      </c>
      <c r="DP30" s="30">
        <f t="shared" si="267"/>
        <v>44913</v>
      </c>
      <c r="DQ30" s="25">
        <f>DJ30+7</f>
        <v>44914</v>
      </c>
      <c r="DR30" s="26">
        <f>DQ30+1</f>
        <v>44915</v>
      </c>
      <c r="DS30" s="26">
        <f t="shared" ref="DS30:DW30" si="268">DR30+1</f>
        <v>44916</v>
      </c>
      <c r="DT30" s="26">
        <f t="shared" si="268"/>
        <v>44917</v>
      </c>
      <c r="DU30" s="26">
        <f t="shared" si="268"/>
        <v>44918</v>
      </c>
      <c r="DV30" s="29">
        <f t="shared" si="268"/>
        <v>44919</v>
      </c>
      <c r="DW30" s="30">
        <f t="shared" si="268"/>
        <v>44920</v>
      </c>
      <c r="DX30" s="25">
        <f>DQ30+7</f>
        <v>44921</v>
      </c>
      <c r="DY30" s="26">
        <f>DX30+1</f>
        <v>44922</v>
      </c>
      <c r="DZ30" s="26">
        <f t="shared" ref="DZ30" si="269">DY30+1</f>
        <v>44923</v>
      </c>
      <c r="EA30" s="26">
        <f t="shared" ref="EA30" si="270">DZ30+1</f>
        <v>44924</v>
      </c>
      <c r="EB30" s="26">
        <f t="shared" ref="EB30" si="271">EA30+1</f>
        <v>44925</v>
      </c>
      <c r="EC30" s="29">
        <f t="shared" ref="EC30" si="272">EB30+1</f>
        <v>44926</v>
      </c>
      <c r="ED30" s="30">
        <f t="shared" ref="ED30" si="273">EC30+1</f>
        <v>44927</v>
      </c>
      <c r="EE30" s="25">
        <f t="shared" ref="EE30" si="274">DX30+7</f>
        <v>44928</v>
      </c>
      <c r="EF30" s="26">
        <f t="shared" ref="EF30" si="275">EE30+1</f>
        <v>44929</v>
      </c>
      <c r="EG30" s="26">
        <f t="shared" ref="EG30" si="276">EF30+1</f>
        <v>44930</v>
      </c>
      <c r="EH30" s="26">
        <f t="shared" ref="EH30" si="277">EG30+1</f>
        <v>44931</v>
      </c>
      <c r="EI30" s="26">
        <f t="shared" ref="EI30" si="278">EH30+1</f>
        <v>44932</v>
      </c>
      <c r="EJ30" s="29">
        <f t="shared" ref="EJ30" si="279">EI30+1</f>
        <v>44933</v>
      </c>
      <c r="EK30" s="30">
        <f t="shared" ref="EK30" si="280">EJ30+1</f>
        <v>44934</v>
      </c>
      <c r="EL30" s="25">
        <f t="shared" ref="EL30" si="281">EE30+7</f>
        <v>44935</v>
      </c>
      <c r="EM30" s="26">
        <f t="shared" ref="EM30" si="282">EL30+1</f>
        <v>44936</v>
      </c>
      <c r="EN30" s="26">
        <f t="shared" ref="EN30" si="283">EM30+1</f>
        <v>44937</v>
      </c>
      <c r="EO30" s="26">
        <f t="shared" ref="EO30" si="284">EN30+1</f>
        <v>44938</v>
      </c>
      <c r="EP30" s="26">
        <f t="shared" ref="EP30" si="285">EO30+1</f>
        <v>44939</v>
      </c>
      <c r="EQ30" s="29">
        <f t="shared" ref="EQ30" si="286">EP30+1</f>
        <v>44940</v>
      </c>
      <c r="ER30" s="30">
        <f t="shared" ref="ER30" si="287">EQ30+1</f>
        <v>44941</v>
      </c>
      <c r="ES30" s="25">
        <f t="shared" ref="ES30" si="288">EL30+7</f>
        <v>44942</v>
      </c>
      <c r="ET30" s="26">
        <f t="shared" ref="ET30" si="289">ES30+1</f>
        <v>44943</v>
      </c>
      <c r="EU30" s="26">
        <f t="shared" ref="EU30" si="290">ET30+1</f>
        <v>44944</v>
      </c>
      <c r="EV30" s="26">
        <f t="shared" ref="EV30" si="291">EU30+1</f>
        <v>44945</v>
      </c>
      <c r="EW30" s="26">
        <f t="shared" ref="EW30" si="292">EV30+1</f>
        <v>44946</v>
      </c>
      <c r="EX30" s="29">
        <f t="shared" ref="EX30" si="293">EW30+1</f>
        <v>44947</v>
      </c>
      <c r="EY30" s="30">
        <f t="shared" ref="EY30" si="294">EX30+1</f>
        <v>44948</v>
      </c>
      <c r="EZ30" s="25">
        <f t="shared" ref="EZ30" si="295">ES30+7</f>
        <v>44949</v>
      </c>
      <c r="FA30" s="26">
        <f t="shared" ref="FA30" si="296">EZ30+1</f>
        <v>44950</v>
      </c>
      <c r="FB30" s="26">
        <f t="shared" ref="FB30" si="297">FA30+1</f>
        <v>44951</v>
      </c>
      <c r="FC30" s="26">
        <f t="shared" ref="FC30" si="298">FB30+1</f>
        <v>44952</v>
      </c>
      <c r="FD30" s="26">
        <f t="shared" ref="FD30" si="299">FC30+1</f>
        <v>44953</v>
      </c>
      <c r="FE30" s="29">
        <f t="shared" ref="FE30" si="300">FD30+1</f>
        <v>44954</v>
      </c>
      <c r="FF30" s="30">
        <f t="shared" ref="FF30" si="301">FE30+1</f>
        <v>44955</v>
      </c>
      <c r="FG30" s="25">
        <f t="shared" ref="FG30" si="302">EZ30+7</f>
        <v>44956</v>
      </c>
      <c r="FH30" s="26">
        <f t="shared" ref="FH30" si="303">FG30+1</f>
        <v>44957</v>
      </c>
      <c r="FI30" s="26">
        <f t="shared" ref="FI30" si="304">FH30+1</f>
        <v>44958</v>
      </c>
      <c r="FJ30" s="26">
        <f t="shared" ref="FJ30" si="305">FI30+1</f>
        <v>44959</v>
      </c>
      <c r="FK30" s="26">
        <f t="shared" ref="FK30" si="306">FJ30+1</f>
        <v>44960</v>
      </c>
      <c r="FL30" s="29">
        <f t="shared" ref="FL30" si="307">FK30+1</f>
        <v>44961</v>
      </c>
      <c r="FM30" s="30">
        <f t="shared" ref="FM30" si="308">FL30+1</f>
        <v>44962</v>
      </c>
      <c r="FN30" s="25">
        <f t="shared" ref="FN30" si="309">FG30+7</f>
        <v>44963</v>
      </c>
      <c r="FO30" s="26">
        <f t="shared" ref="FO30" si="310">FN30+1</f>
        <v>44964</v>
      </c>
      <c r="FP30" s="26">
        <f t="shared" ref="FP30" si="311">FO30+1</f>
        <v>44965</v>
      </c>
      <c r="FQ30" s="26">
        <f t="shared" ref="FQ30" si="312">FP30+1</f>
        <v>44966</v>
      </c>
      <c r="FR30" s="26">
        <f t="shared" ref="FR30" si="313">FQ30+1</f>
        <v>44967</v>
      </c>
      <c r="FS30" s="29">
        <f t="shared" ref="FS30" si="314">FR30+1</f>
        <v>44968</v>
      </c>
      <c r="FT30" s="30">
        <f t="shared" ref="FT30" si="315">FS30+1</f>
        <v>44969</v>
      </c>
      <c r="FU30" s="25">
        <f t="shared" ref="FU30" si="316">FN30+7</f>
        <v>44970</v>
      </c>
      <c r="FV30" s="26">
        <f t="shared" ref="FV30" si="317">FU30+1</f>
        <v>44971</v>
      </c>
      <c r="FW30" s="26">
        <f t="shared" ref="FW30" si="318">FV30+1</f>
        <v>44972</v>
      </c>
      <c r="FX30" s="26">
        <f t="shared" ref="FX30" si="319">FW30+1</f>
        <v>44973</v>
      </c>
      <c r="FY30" s="26">
        <f t="shared" ref="FY30" si="320">FX30+1</f>
        <v>44974</v>
      </c>
      <c r="FZ30" s="29">
        <f t="shared" ref="FZ30" si="321">FY30+1</f>
        <v>44975</v>
      </c>
      <c r="GA30" s="30">
        <f t="shared" ref="GA30" si="322">FZ30+1</f>
        <v>44976</v>
      </c>
      <c r="GB30" s="25">
        <f t="shared" ref="GB30" si="323">FU30+7</f>
        <v>44977</v>
      </c>
      <c r="GC30" s="26">
        <f t="shared" ref="GC30" si="324">GB30+1</f>
        <v>44978</v>
      </c>
      <c r="GD30" s="26">
        <f t="shared" ref="GD30" si="325">GC30+1</f>
        <v>44979</v>
      </c>
      <c r="GE30" s="26">
        <f t="shared" ref="GE30" si="326">GD30+1</f>
        <v>44980</v>
      </c>
      <c r="GF30" s="26">
        <f t="shared" ref="GF30" si="327">GE30+1</f>
        <v>44981</v>
      </c>
      <c r="GG30" s="29">
        <f t="shared" ref="GG30" si="328">GF30+1</f>
        <v>44982</v>
      </c>
      <c r="GH30" s="30">
        <f t="shared" ref="GH30" si="329">GG30+1</f>
        <v>44983</v>
      </c>
      <c r="GI30" s="25">
        <f t="shared" ref="GI30" si="330">GB30+7</f>
        <v>44984</v>
      </c>
      <c r="GJ30" s="26">
        <f t="shared" ref="GJ30" si="331">GI30+1</f>
        <v>44985</v>
      </c>
      <c r="GK30" s="26">
        <f t="shared" ref="GK30" si="332">GJ30+1</f>
        <v>44986</v>
      </c>
      <c r="GL30" s="26">
        <f t="shared" ref="GL30" si="333">GK30+1</f>
        <v>44987</v>
      </c>
      <c r="GM30" s="26">
        <f t="shared" ref="GM30" si="334">GL30+1</f>
        <v>44988</v>
      </c>
      <c r="GN30" s="29">
        <f t="shared" ref="GN30" si="335">GM30+1</f>
        <v>44989</v>
      </c>
      <c r="GO30" s="30">
        <f t="shared" ref="GO30" si="336">GN30+1</f>
        <v>44990</v>
      </c>
    </row>
    <row r="31" spans="1:197" outlineLevel="1" x14ac:dyDescent="0.25">
      <c r="A31" t="s">
        <v>140</v>
      </c>
      <c r="B31" s="13">
        <v>30</v>
      </c>
      <c r="C31" s="7">
        <v>30</v>
      </c>
      <c r="D31" s="7">
        <v>30</v>
      </c>
      <c r="E31" s="7">
        <v>30</v>
      </c>
      <c r="F31" s="7">
        <v>30</v>
      </c>
      <c r="G31" s="7">
        <v>0</v>
      </c>
      <c r="H31" s="10">
        <v>0</v>
      </c>
      <c r="I31" s="13">
        <v>20</v>
      </c>
      <c r="J31" s="7">
        <v>20</v>
      </c>
      <c r="K31" s="7">
        <v>20</v>
      </c>
      <c r="L31" s="7">
        <v>20</v>
      </c>
      <c r="M31" s="7">
        <v>20</v>
      </c>
      <c r="N31" s="7">
        <v>0</v>
      </c>
      <c r="O31" s="10">
        <v>0</v>
      </c>
      <c r="P31" s="13">
        <v>25</v>
      </c>
      <c r="Q31" s="7">
        <v>25</v>
      </c>
      <c r="R31" s="7">
        <v>25</v>
      </c>
      <c r="S31" s="7">
        <v>25</v>
      </c>
      <c r="T31" s="7">
        <v>25</v>
      </c>
      <c r="U31" s="7">
        <v>0</v>
      </c>
      <c r="V31" s="10">
        <v>0</v>
      </c>
      <c r="W31" s="13">
        <v>25</v>
      </c>
      <c r="X31" s="7">
        <v>25</v>
      </c>
      <c r="Y31" s="7">
        <v>25</v>
      </c>
      <c r="Z31" s="7">
        <v>25</v>
      </c>
      <c r="AA31" s="7">
        <v>25</v>
      </c>
      <c r="AB31" s="7">
        <v>0</v>
      </c>
      <c r="AC31" s="10">
        <v>0</v>
      </c>
      <c r="AD31" s="13">
        <v>25</v>
      </c>
      <c r="AE31" s="7">
        <v>25</v>
      </c>
      <c r="AF31" s="7">
        <v>25</v>
      </c>
      <c r="AG31" s="7">
        <v>25</v>
      </c>
      <c r="AH31" s="7">
        <v>25</v>
      </c>
      <c r="AI31" s="7">
        <v>0</v>
      </c>
      <c r="AJ31" s="10">
        <v>0</v>
      </c>
      <c r="AK31" s="13">
        <v>25</v>
      </c>
      <c r="AL31" s="7">
        <v>25</v>
      </c>
      <c r="AM31" s="7">
        <v>25</v>
      </c>
      <c r="AN31" s="7">
        <v>25</v>
      </c>
      <c r="AO31" s="7">
        <v>25</v>
      </c>
      <c r="AP31" s="7">
        <v>0</v>
      </c>
      <c r="AQ31" s="10">
        <v>0</v>
      </c>
      <c r="AR31" s="13">
        <v>25</v>
      </c>
      <c r="AS31" s="7">
        <v>25</v>
      </c>
      <c r="AT31" s="7">
        <v>25</v>
      </c>
      <c r="AU31" s="7">
        <v>25</v>
      </c>
      <c r="AV31" s="7">
        <v>25</v>
      </c>
      <c r="AW31" s="7">
        <v>0</v>
      </c>
      <c r="AX31" s="10">
        <v>0</v>
      </c>
      <c r="AY31" s="13">
        <v>25</v>
      </c>
      <c r="AZ31" s="7">
        <v>25</v>
      </c>
      <c r="BA31" s="7">
        <v>25</v>
      </c>
      <c r="BB31" s="7">
        <v>25</v>
      </c>
      <c r="BC31" s="7">
        <v>25</v>
      </c>
      <c r="BD31" s="7">
        <v>0</v>
      </c>
      <c r="BE31" s="10">
        <v>0</v>
      </c>
      <c r="BF31" s="13">
        <v>25</v>
      </c>
      <c r="BG31" s="7">
        <v>25</v>
      </c>
      <c r="BH31" s="7">
        <v>25</v>
      </c>
      <c r="BI31" s="7">
        <v>25</v>
      </c>
      <c r="BJ31" s="7">
        <v>25</v>
      </c>
      <c r="BK31" s="7">
        <v>0</v>
      </c>
      <c r="BL31" s="10">
        <v>0</v>
      </c>
      <c r="BM31" s="13">
        <v>25</v>
      </c>
      <c r="BN31" s="7">
        <v>25</v>
      </c>
      <c r="BO31" s="7">
        <v>25</v>
      </c>
      <c r="BP31" s="7">
        <v>25</v>
      </c>
      <c r="BQ31" s="7">
        <v>25</v>
      </c>
      <c r="BR31" s="7">
        <v>0</v>
      </c>
      <c r="BS31" s="10">
        <v>0</v>
      </c>
      <c r="BT31" s="13">
        <v>25</v>
      </c>
      <c r="BU31" s="7">
        <v>25</v>
      </c>
      <c r="BV31" s="7">
        <v>25</v>
      </c>
      <c r="BW31" s="7">
        <v>25</v>
      </c>
      <c r="BX31" s="7">
        <v>25</v>
      </c>
      <c r="BY31" s="7">
        <v>0</v>
      </c>
      <c r="BZ31" s="10">
        <v>0</v>
      </c>
      <c r="CA31" s="13">
        <v>25</v>
      </c>
      <c r="CB31" s="7">
        <v>25</v>
      </c>
      <c r="CC31" s="7">
        <v>25</v>
      </c>
      <c r="CD31" s="7">
        <v>25</v>
      </c>
      <c r="CE31" s="7">
        <v>25</v>
      </c>
      <c r="CF31" s="7">
        <v>0</v>
      </c>
      <c r="CG31" s="10">
        <v>0</v>
      </c>
      <c r="CH31" s="13">
        <v>25</v>
      </c>
      <c r="CI31" s="7">
        <v>25</v>
      </c>
      <c r="CJ31" s="7">
        <v>25</v>
      </c>
      <c r="CK31" s="7">
        <v>25</v>
      </c>
      <c r="CL31" s="7">
        <v>25</v>
      </c>
      <c r="CM31" s="7">
        <v>0</v>
      </c>
      <c r="CN31" s="10">
        <v>0</v>
      </c>
      <c r="CO31" s="13">
        <v>25</v>
      </c>
      <c r="CP31" s="7">
        <v>25</v>
      </c>
      <c r="CQ31" s="7">
        <v>25</v>
      </c>
      <c r="CR31" s="7">
        <v>25</v>
      </c>
      <c r="CS31" s="7">
        <v>25</v>
      </c>
      <c r="CT31" s="7">
        <v>0</v>
      </c>
      <c r="CU31" s="10">
        <v>0</v>
      </c>
      <c r="CV31" s="13">
        <v>25</v>
      </c>
      <c r="CW31" s="7">
        <v>25</v>
      </c>
      <c r="CX31" s="7">
        <v>25</v>
      </c>
      <c r="CY31" s="7">
        <v>25</v>
      </c>
      <c r="CZ31" s="7">
        <v>25</v>
      </c>
      <c r="DA31" s="7">
        <v>0</v>
      </c>
      <c r="DB31" s="10">
        <v>0</v>
      </c>
      <c r="DC31" s="13">
        <v>25</v>
      </c>
      <c r="DD31" s="7">
        <v>25</v>
      </c>
      <c r="DE31" s="7">
        <v>25</v>
      </c>
      <c r="DF31" s="7">
        <v>25</v>
      </c>
      <c r="DG31" s="7">
        <v>25</v>
      </c>
      <c r="DH31" s="7">
        <v>0</v>
      </c>
      <c r="DI31" s="10">
        <v>0</v>
      </c>
      <c r="DJ31" s="13">
        <v>25</v>
      </c>
      <c r="DK31" s="7">
        <v>25</v>
      </c>
      <c r="DL31" s="7">
        <v>25</v>
      </c>
      <c r="DM31" s="7">
        <v>25</v>
      </c>
      <c r="DN31" s="7">
        <v>25</v>
      </c>
      <c r="DO31" s="7">
        <v>0</v>
      </c>
      <c r="DP31" s="10">
        <v>0</v>
      </c>
      <c r="DQ31" s="13">
        <v>25</v>
      </c>
      <c r="DR31" s="7">
        <v>25</v>
      </c>
      <c r="DS31" s="7">
        <v>25</v>
      </c>
      <c r="DT31" s="7">
        <v>25</v>
      </c>
      <c r="DU31" s="7">
        <v>25</v>
      </c>
      <c r="DV31" s="7">
        <v>0</v>
      </c>
      <c r="DW31" s="10">
        <v>0</v>
      </c>
      <c r="DX31" s="13">
        <v>25</v>
      </c>
      <c r="DY31" s="7">
        <v>25</v>
      </c>
      <c r="DZ31" s="7">
        <v>25</v>
      </c>
      <c r="EA31" s="7">
        <v>25</v>
      </c>
      <c r="EB31" s="7">
        <v>25</v>
      </c>
      <c r="EC31" s="7">
        <v>0</v>
      </c>
      <c r="ED31" s="10">
        <v>0</v>
      </c>
      <c r="EE31" s="13">
        <v>25</v>
      </c>
      <c r="EF31" s="7">
        <v>25</v>
      </c>
      <c r="EG31" s="7">
        <v>25</v>
      </c>
      <c r="EH31" s="7">
        <v>25</v>
      </c>
      <c r="EI31" s="7">
        <v>25</v>
      </c>
      <c r="EJ31" s="7">
        <v>0</v>
      </c>
      <c r="EK31" s="10">
        <v>0</v>
      </c>
      <c r="EL31" s="13">
        <v>25</v>
      </c>
      <c r="EM31" s="7">
        <v>25</v>
      </c>
      <c r="EN31" s="7">
        <v>25</v>
      </c>
      <c r="EO31" s="7">
        <v>25</v>
      </c>
      <c r="EP31" s="7">
        <v>25</v>
      </c>
      <c r="EQ31" s="7">
        <v>0</v>
      </c>
      <c r="ER31" s="10">
        <v>0</v>
      </c>
      <c r="ES31" s="13">
        <v>25</v>
      </c>
      <c r="ET31" s="7">
        <v>25</v>
      </c>
      <c r="EU31" s="7">
        <v>25</v>
      </c>
      <c r="EV31" s="7">
        <v>25</v>
      </c>
      <c r="EW31" s="7">
        <v>25</v>
      </c>
      <c r="EX31" s="7">
        <v>0</v>
      </c>
      <c r="EY31" s="10">
        <v>0</v>
      </c>
      <c r="EZ31" s="13">
        <v>25</v>
      </c>
      <c r="FA31" s="7">
        <v>25</v>
      </c>
      <c r="FB31" s="7">
        <v>25</v>
      </c>
      <c r="FC31" s="7">
        <v>25</v>
      </c>
      <c r="FD31" s="7">
        <v>25</v>
      </c>
      <c r="FE31" s="7">
        <v>0</v>
      </c>
      <c r="FF31" s="10">
        <v>0</v>
      </c>
      <c r="FG31" s="13">
        <v>25</v>
      </c>
      <c r="FH31" s="7">
        <v>25</v>
      </c>
      <c r="FI31" s="7">
        <v>25</v>
      </c>
      <c r="FJ31" s="7">
        <v>25</v>
      </c>
      <c r="FK31" s="7">
        <v>25</v>
      </c>
      <c r="FL31" s="7">
        <v>0</v>
      </c>
      <c r="FM31" s="10">
        <v>0</v>
      </c>
      <c r="FN31" s="13">
        <v>25</v>
      </c>
      <c r="FO31" s="7">
        <v>25</v>
      </c>
      <c r="FP31" s="7">
        <v>25</v>
      </c>
      <c r="FQ31" s="7">
        <v>25</v>
      </c>
      <c r="FR31" s="7">
        <v>25</v>
      </c>
      <c r="FS31" s="7">
        <v>0</v>
      </c>
      <c r="FT31" s="10">
        <v>0</v>
      </c>
      <c r="FU31" s="13">
        <v>25</v>
      </c>
      <c r="FV31" s="7">
        <v>25</v>
      </c>
      <c r="FW31" s="7">
        <v>25</v>
      </c>
      <c r="FX31" s="7">
        <v>25</v>
      </c>
      <c r="FY31" s="7">
        <v>25</v>
      </c>
      <c r="FZ31" s="7">
        <v>0</v>
      </c>
      <c r="GA31" s="10">
        <v>0</v>
      </c>
      <c r="GB31" s="13">
        <v>25</v>
      </c>
      <c r="GC31" s="7">
        <v>25</v>
      </c>
      <c r="GD31" s="7">
        <v>25</v>
      </c>
      <c r="GE31" s="7">
        <v>25</v>
      </c>
      <c r="GF31" s="7">
        <v>25</v>
      </c>
      <c r="GG31" s="7">
        <v>0</v>
      </c>
      <c r="GH31" s="10">
        <v>0</v>
      </c>
      <c r="GI31" s="13">
        <v>25</v>
      </c>
      <c r="GJ31" s="7">
        <v>25</v>
      </c>
      <c r="GK31" s="7">
        <v>25</v>
      </c>
      <c r="GL31" s="7">
        <v>25</v>
      </c>
      <c r="GM31" s="7">
        <v>25</v>
      </c>
      <c r="GN31" s="7">
        <v>0</v>
      </c>
      <c r="GO31" s="10">
        <v>0</v>
      </c>
    </row>
    <row r="32" spans="1:197" outlineLevel="1" x14ac:dyDescent="0.25">
      <c r="A32" t="s">
        <v>145</v>
      </c>
      <c r="B32" s="13">
        <f>SUMIFS(Export!$P102:$P10252,Export!$J102:$J10252,Export!$A27,Export!$Q102:$Q10252,"&lt;="&amp;Export!$B30)</f>
        <v>0</v>
      </c>
      <c r="C32" s="7">
        <f>SUMIFS(Export!$P102:$P10252,Export!$J102:$J10252,Export!$A27,Export!$Q102:$Q10252,Export!$C30)</f>
        <v>0</v>
      </c>
      <c r="D32" s="7">
        <f>SUMIFS(Export!$P102:$P10252,Export!$J102:$J10252,Export!$A27,Export!$Q102:$Q10252,Export!$D30)</f>
        <v>0</v>
      </c>
      <c r="E32" s="7">
        <f>SUMIFS(Export!$P102:$P10252,Export!$J102:$J10252,Export!$A27,Export!$Q102:$Q10252,Export!$E30)</f>
        <v>0</v>
      </c>
      <c r="F32" s="7">
        <f>SUMIFS(Export!$P102:$P10252,Export!$J102:$J10252,Export!$A27,Export!$Q102:$Q10252,Export!$F30)</f>
        <v>0</v>
      </c>
      <c r="G32" s="7">
        <f>SUMIFS(Export!$P102:$P10252,Export!$J102:$J10252,Export!$A27,Export!$Q102:$Q10252,Export!$G30)</f>
        <v>0</v>
      </c>
      <c r="H32" s="10">
        <f>SUMIFS(Export!$P102:$P10252,Export!$J102:$J10252,Export!$A27,Export!$Q102:$Q10252,Export!$H30)</f>
        <v>0</v>
      </c>
      <c r="I32" s="13">
        <f>SUMIFS(Export!$P102:$P10252,Export!$J102:$J10252,Export!$A27,Export!$Q102:$Q10252,Export!$I30)</f>
        <v>0</v>
      </c>
      <c r="J32" s="7">
        <f>SUMIFS(Export!$P102:$P10252,Export!$J102:$J10252,Export!$A27,Export!$Q102:$Q10252,Export!$J30)</f>
        <v>0</v>
      </c>
      <c r="K32" s="7">
        <f>SUMIFS(Export!$P102:$P10252,Export!$J102:$J10252,Export!$A27,Export!$Q102:$Q10252,Export!$K30)</f>
        <v>0</v>
      </c>
      <c r="L32" s="7">
        <f>SUMIFS(Export!$P102:$P10252,Export!$J102:$J10252,Export!$A27,Export!$Q102:$Q10252,Export!$L30)</f>
        <v>0</v>
      </c>
      <c r="M32" s="7">
        <f>SUMIFS(Export!$P102:$P10252,Export!$J102:$J10252,Export!$A27,Export!$Q102:$Q10252,Export!$M30)</f>
        <v>0</v>
      </c>
      <c r="N32" s="7">
        <f>SUMIFS(Export!$P102:$P10252,Export!$J102:$J10252,Export!$A27,Export!$Q102:$Q10252,Export!$N30)</f>
        <v>0</v>
      </c>
      <c r="O32" s="10">
        <f>SUMIFS(Export!$P102:$P10252,Export!$J102:$J10252,Export!$A27,Export!$Q102:$Q10252,Export!$O30)</f>
        <v>0</v>
      </c>
      <c r="P32" s="13">
        <f>SUMIFS(Export!$P102:$P10252,Export!$J102:$J10252,Export!$A27,Export!$Q102:$Q10252,Export!$P30)</f>
        <v>0</v>
      </c>
      <c r="Q32" s="7">
        <f>SUMIFS(Export!$P102:$P10252,Export!$J102:$J10252,Export!$A27,Export!$Q102:$Q10252,Export!$Q30)</f>
        <v>0</v>
      </c>
      <c r="R32" s="7">
        <f>SUMIFS(Export!$P102:$P10252,Export!$J102:$J10252,Export!$A27,Export!$Q102:$Q10252,Export!$R30)</f>
        <v>0</v>
      </c>
      <c r="S32" s="7">
        <f>SUMIFS(Export!$P102:$P10252,Export!$J102:$J10252,Export!$A27,Export!$Q102:$Q10252,Export!$S30)</f>
        <v>0</v>
      </c>
      <c r="T32" s="7">
        <f>SUMIFS(Export!$P102:$P10252,Export!$J102:$J10252,Export!$A27,Export!$Q102:$Q10252,Export!$T30)</f>
        <v>0</v>
      </c>
      <c r="U32" s="7">
        <f>SUMIFS(Export!$P102:$P10252,Export!$J102:$J10252,Export!$A27,Export!$Q102:$Q10252,Export!$U30)</f>
        <v>0</v>
      </c>
      <c r="V32" s="10">
        <f>SUMIFS(Export!$P102:$P10252,Export!$J102:$J10252,Export!$A27,Export!$Q102:$Q10252,Export!$V30)</f>
        <v>0</v>
      </c>
      <c r="W32" s="13">
        <f>SUMIFS(Export!$P102:$P10252,Export!$J102:$J10252,Export!$A27,Export!$Q102:$Q10252,Export!$W30)</f>
        <v>0</v>
      </c>
      <c r="X32" s="7">
        <f>SUMIFS(Export!$P102:$P10252,Export!$J102:$J10252,Export!$A27,Export!$Q102:$Q10252,Export!$X30)</f>
        <v>0</v>
      </c>
      <c r="Y32" s="7">
        <f>SUMIFS(Export!$P102:$P10252,Export!$J102:$J10252,Export!$A27,Export!$Q102:$Q10252,Export!$Y30)</f>
        <v>0</v>
      </c>
      <c r="Z32" s="7">
        <f>SUMIFS(Export!$P102:$P10252,Export!$J102:$J10252,Export!$A27,Export!$Q102:$Q10252,Export!$Z30)</f>
        <v>0</v>
      </c>
      <c r="AA32" s="7">
        <f>SUMIFS(Export!$P102:$P10252,Export!$J102:$J10252,Export!$A27,Export!$Q102:$Q10252,Export!$AA30)</f>
        <v>0</v>
      </c>
      <c r="AB32" s="7">
        <f>SUMIFS(Export!$P102:$P10252,Export!$J102:$J10252,Export!$A27,Export!$Q102:$Q10252,Export!$AB30)</f>
        <v>0</v>
      </c>
      <c r="AC32" s="10">
        <f>SUMIFS(Export!$P102:$P10252,Export!$J102:$J10252,Export!$A27,Export!$Q102:$Q10252,Export!$AC30)</f>
        <v>0</v>
      </c>
      <c r="AD32" s="13">
        <f>SUMIFS(Export!$P102:$P10252,Export!$J102:$J10252,Export!$A27,Export!$Q102:$Q10252,Export!$AD30)</f>
        <v>0</v>
      </c>
      <c r="AE32" s="7">
        <f>SUMIFS(Export!$P102:$P10252,Export!$J102:$J10252,Export!$A27,Export!$Q102:$Q10252,Export!$AE30)</f>
        <v>0</v>
      </c>
      <c r="AF32" s="7">
        <f>SUMIFS(Export!$P102:$P10252,Export!$J102:$J10252,Export!$A27,Export!$Q102:$Q10252,Export!$AF30)</f>
        <v>0</v>
      </c>
      <c r="AG32" s="7">
        <f>SUMIFS(Export!$P102:$P10252,Export!$J102:$J10252,Export!$A27,Export!$Q102:$Q10252,Export!$AG30)</f>
        <v>0</v>
      </c>
      <c r="AH32" s="7">
        <f>SUMIFS(Export!$P102:$P10252,Export!$J102:$J10252,Export!$A27,Export!$Q102:$Q10252,Export!$AH30)</f>
        <v>0</v>
      </c>
      <c r="AI32" s="7">
        <f>SUMIFS(Export!$P102:$P10252,Export!$J102:$J10252,Export!$A27,Export!$Q102:$Q10252,Export!$AI30)</f>
        <v>0</v>
      </c>
      <c r="AJ32" s="10">
        <f>SUMIFS(Export!$P102:$P10252,Export!$J102:$J10252,Export!$A27,Export!$Q102:$Q10252,Export!$AJ30)</f>
        <v>0</v>
      </c>
      <c r="AK32" s="13">
        <f>SUMIFS(Export!$P102:$P10252,Export!$J102:$J10252,Export!$A27,Export!$Q102:$Q10252,Export!$AK30)</f>
        <v>0</v>
      </c>
      <c r="AL32" s="7">
        <f>SUMIFS(Export!$P102:$P10252,Export!$J102:$J10252,Export!$A27,Export!$Q102:$Q10252,Export!$AL30)</f>
        <v>0</v>
      </c>
      <c r="AM32" s="7">
        <f>SUMIFS(Export!$P102:$P10252,Export!$J102:$J10252,Export!$A27,Export!$Q102:$Q10252,Export!$AM30)</f>
        <v>0</v>
      </c>
      <c r="AN32" s="7">
        <f>SUMIFS(Export!$P102:$P10252,Export!$J102:$J10252,Export!$A27,Export!$Q102:$Q10252,Export!$AN30)</f>
        <v>0</v>
      </c>
      <c r="AO32" s="7">
        <f>SUMIFS(Export!$P102:$P10252,Export!$J102:$J10252,Export!$A27,Export!$Q102:$Q10252,Export!$AO30)</f>
        <v>0</v>
      </c>
      <c r="AP32" s="7">
        <f>SUMIFS(Export!$P102:$P10252,Export!$J102:$J10252,Export!$A27,Export!$Q102:$Q10252,Export!$AP30)</f>
        <v>0</v>
      </c>
      <c r="AQ32" s="10">
        <f>SUMIFS(Export!$P102:$P10252,Export!$J102:$J10252,Export!$A27,Export!$Q102:$Q10252,Export!$AQ30)</f>
        <v>0</v>
      </c>
      <c r="AR32" s="13">
        <f>SUMIFS(Export!$P102:$P10252,Export!$J102:$J10252,Export!$A27,Export!$Q102:$Q10252,Export!$AR30)</f>
        <v>0</v>
      </c>
      <c r="AS32" s="7">
        <f>SUMIFS(Export!$P102:$P10252,Export!$J102:$J10252,Export!$A27,Export!$Q102:$Q10252,Export!$AS30)</f>
        <v>0</v>
      </c>
      <c r="AT32" s="7">
        <f>SUMIFS(Export!$P102:$P10252,Export!$J102:$J10252,Export!$A27,Export!$Q102:$Q10252,Export!$AT30)</f>
        <v>0</v>
      </c>
      <c r="AU32" s="7">
        <f>SUMIFS(Export!$P102:$P10252,Export!$J102:$J10252,Export!$A27,Export!$Q102:$Q10252,Export!$AU30)</f>
        <v>0</v>
      </c>
      <c r="AV32" s="7">
        <f>SUMIFS(Export!$P102:$P10252,Export!$J102:$J10252,Export!$A27,Export!$Q102:$Q10252,Export!$AV30)</f>
        <v>0</v>
      </c>
      <c r="AW32" s="7">
        <f>SUMIFS(Export!$P102:$P10252,Export!$J102:$J10252,Export!$A27,Export!$Q102:$Q10252,Export!$AW30)</f>
        <v>0</v>
      </c>
      <c r="AX32" s="10">
        <f>SUMIFS(Export!$P102:$P10252,Export!$J102:$J10252,Export!$A27,Export!$Q102:$Q10252,Export!$AX30)</f>
        <v>0</v>
      </c>
      <c r="AY32" s="13">
        <f>SUMIFS(Export!$P102:$P10252,Export!$J102:$J10252,Export!$A27,Export!$Q102:$Q10252,Export!$AY30)</f>
        <v>0</v>
      </c>
      <c r="AZ32" s="7">
        <f>SUMIFS(Export!$P102:$P10252,Export!$J102:$J10252,Export!$A27,Export!$Q102:$Q10252,Export!$AZ30)</f>
        <v>0</v>
      </c>
      <c r="BA32" s="7">
        <f>SUMIFS(Export!$P102:$P10252,Export!$J102:$J10252,Export!$A27,Export!$Q102:$Q10252,Export!$BA30)</f>
        <v>0</v>
      </c>
      <c r="BB32" s="7">
        <f>SUMIFS(Export!$P102:$P10252,Export!$J102:$J10252,Export!$A27,Export!$Q102:$Q10252,Export!$BB30)</f>
        <v>0</v>
      </c>
      <c r="BC32" s="7">
        <f>SUMIFS(Export!$P102:$P10252,Export!$J102:$J10252,Export!$A27,Export!$Q102:$Q10252,Export!$BC30)</f>
        <v>0</v>
      </c>
      <c r="BD32" s="7">
        <f>SUMIFS(Export!$P102:$P10252,Export!$J102:$J10252,Export!$A27,Export!$Q102:$Q10252,Export!$BD30)</f>
        <v>0</v>
      </c>
      <c r="BE32" s="10">
        <f>SUMIFS(Export!$P102:$P10252,Export!$J102:$J10252,Export!$A27,Export!$Q102:$Q10252,Export!$BE30)</f>
        <v>0</v>
      </c>
      <c r="BF32" s="13">
        <f>SUMIFS(Export!$P102:$P10252,Export!$J102:$J10252,Export!$A27,Export!$Q102:$Q10252,Export!$BF30)</f>
        <v>0</v>
      </c>
      <c r="BG32" s="7">
        <f>SUMIFS(Export!$P102:$P10252,Export!$J102:$J10252,Export!$A27,Export!$Q102:$Q10252,Export!$BG30)</f>
        <v>0</v>
      </c>
      <c r="BH32" s="7">
        <f>SUMIFS(Export!$P102:$P10252,Export!$J102:$J10252,Export!$A27,Export!$Q102:$Q10252,Export!$BH30)</f>
        <v>0</v>
      </c>
      <c r="BI32" s="7">
        <f>SUMIFS(Export!$P102:$P10252,Export!$J102:$J10252,Export!$A27,Export!$Q102:$Q10252,Export!$BI30)</f>
        <v>6</v>
      </c>
      <c r="BJ32" s="7">
        <f>SUMIFS(Export!$P102:$P10252,Export!$J102:$J10252,Export!$A27,Export!$Q102:$Q10252,Export!$BJ30)</f>
        <v>17</v>
      </c>
      <c r="BK32" s="7">
        <f>SUMIFS(Export!$P102:$P10252,Export!$J102:$J10252,Export!$A27,Export!$Q102:$Q10252,Export!$BK30)</f>
        <v>1</v>
      </c>
      <c r="BL32" s="10">
        <f>SUMIFS(Export!$P102:$P10252,Export!$J102:$J10252,Export!$A27,Export!$Q102:$Q10252,Export!$BL30)</f>
        <v>1</v>
      </c>
      <c r="BM32" s="13">
        <f>SUMIFS(Export!$P102:$P10252,Export!$J102:$J10252,Export!$A27,Export!$Q102:$Q10252,Export!$BM30)</f>
        <v>0</v>
      </c>
      <c r="BN32" s="7">
        <f>SUMIFS(Export!$P102:$P10252,Export!$J102:$J10252,Export!$A27,Export!$Q102:$Q10252,Export!$BN30)</f>
        <v>4</v>
      </c>
      <c r="BO32" s="7">
        <f>SUMIFS(Export!$P102:$P10252,Export!$J102:$J10252,Export!$A27,Export!$Q102:$Q10252,Export!$BO30)</f>
        <v>1</v>
      </c>
      <c r="BP32" s="7">
        <f>SUMIFS(Export!$P102:$P10252,Export!$J102:$J10252,Export!$A27,Export!$Q102:$Q10252,Export!$BP30)</f>
        <v>3</v>
      </c>
      <c r="BQ32" s="7">
        <f>SUMIFS(Export!$P102:$P10252,Export!$J102:$J10252,Export!$A27,Export!$Q102:$Q10252,Export!$BQ30)</f>
        <v>89</v>
      </c>
      <c r="BR32" s="7">
        <f>SUMIFS(Export!$P102:$P10252,Export!$J102:$J10252,Export!$A27,Export!$Q102:$Q10252,Export!$BR30)</f>
        <v>0</v>
      </c>
      <c r="BS32" s="10">
        <f>SUMIFS(Export!$P102:$P10252,Export!$J102:$J10252,Export!$A27,Export!$Q102:$Q10252,Export!$BS30)</f>
        <v>0</v>
      </c>
      <c r="BT32" s="13">
        <f>SUMIFS(Export!$P102:$P10252,Export!$J102:$J10252,Export!$A27,Export!$Q102:$Q10252,Export!$BT30)</f>
        <v>0</v>
      </c>
      <c r="BU32" s="7">
        <f>SUMIFS(Export!$P102:$P10252,Export!$J102:$J10252,Export!$A27,Export!$Q102:$Q10252,Export!$BU30)</f>
        <v>1</v>
      </c>
      <c r="BV32" s="7">
        <f>SUMIFS(Export!$P102:$P10252,Export!$J102:$J10252,Export!$A27,Export!$Q102:$Q10252,Export!$BV30)</f>
        <v>13</v>
      </c>
      <c r="BW32" s="7">
        <f>SUMIFS(Export!$P102:$P10252,Export!$J102:$J10252,Export!$A27,Export!$Q102:$Q10252,Export!$BW30)</f>
        <v>55</v>
      </c>
      <c r="BX32" s="7">
        <f>SUMIFS(Export!$P102:$P10252,Export!$J102:$J10252,Export!$A27,Export!$Q102:$Q10252,Export!$BX30)</f>
        <v>1</v>
      </c>
      <c r="BY32" s="7">
        <f>SUMIFS(Export!$P102:$P10252,Export!$J102:$J10252,Export!$A27,Export!$Q102:$Q10252,Export!$BY30)</f>
        <v>0</v>
      </c>
      <c r="BZ32" s="10">
        <f>SUMIFS(Export!$P102:$P10252,Export!$J102:$J10252,Export!$A27,Export!$Q102:$Q10252,Export!$BZ30)</f>
        <v>2</v>
      </c>
      <c r="CA32" s="13">
        <f>SUMIFS(Export!$P102:$P10252,Export!$J102:$J10252,Export!$A27,Export!$Q102:$Q10252,Export!$CA30)</f>
        <v>0</v>
      </c>
      <c r="CB32" s="7">
        <f>SUMIFS(Export!$P102:$P10252,Export!$J102:$J10252,Export!$A27,Export!$Q102:$Q10252,Export!$CB30)</f>
        <v>0</v>
      </c>
      <c r="CC32" s="7">
        <f>SUMIFS(Export!$P102:$P10252,Export!$J102:$J10252,Export!$A27,Export!$Q102:$Q10252,Export!$CC30)</f>
        <v>14</v>
      </c>
      <c r="CD32" s="7">
        <f>SUMIFS(Export!$P102:$P10252,Export!$J102:$J10252,Export!$A27,Export!$Q102:$Q10252,Export!$CD30)</f>
        <v>15</v>
      </c>
      <c r="CE32" s="7">
        <f>SUMIFS(Export!$P102:$P10252,Export!$J102:$J10252,Export!$A27,Export!$Q102:$Q10252,Export!$CE30)</f>
        <v>0</v>
      </c>
      <c r="CF32" s="7">
        <f>SUMIFS(Export!$P102:$P10252,Export!$J102:$J10252,Export!$A27,Export!$Q102:$Q10252,Export!$CF30)</f>
        <v>0</v>
      </c>
      <c r="CG32" s="10">
        <f>SUMIFS(Export!$P102:$P10252,Export!$J102:$J10252,Export!$A27,Export!$Q102:$Q10252,Export!$CG30)</f>
        <v>0</v>
      </c>
      <c r="CH32" s="13">
        <f>SUMIFS(Export!$P102:$P10252,Export!$J102:$J10252,Export!$A27,Export!$Q102:$Q10252,Export!$CH30)</f>
        <v>154</v>
      </c>
      <c r="CI32" s="7">
        <f>SUMIFS(Export!$P102:$P10252,Export!$J102:$J10252,Export!$A27,Export!$Q102:$Q10252,Export!$CI30)</f>
        <v>0</v>
      </c>
      <c r="CJ32" s="7">
        <f>SUMIFS(Export!$P102:$P10252,Export!$J102:$J10252,Export!$A27,Export!$Q102:$Q10252,Export!$CJ30)</f>
        <v>0</v>
      </c>
      <c r="CK32" s="7">
        <f>SUMIFS(Export!$P102:$P10252,Export!$J102:$J10252,Export!$A27,Export!$Q102:$Q10252,Export!$CK30)</f>
        <v>20</v>
      </c>
      <c r="CL32" s="7">
        <f>SUMIFS(Export!$P102:$P10252,Export!$J102:$J10252,Export!$A27,Export!$Q102:$Q10252,Export!$CL30)</f>
        <v>57</v>
      </c>
      <c r="CM32" s="7">
        <f>SUMIFS(Export!$P102:$P10252,Export!$J102:$J10252,Export!$A27,Export!$Q102:$Q10252,Export!$CM30)</f>
        <v>2</v>
      </c>
      <c r="CN32" s="10">
        <f>SUMIFS(Export!$P102:$P10252,Export!$J102:$J10252,Export!$A27,Export!$Q102:$Q10252,Export!$CN30)</f>
        <v>0</v>
      </c>
      <c r="CO32" s="13">
        <f>SUMIFS(Export!$P102:$P10252,Export!$J102:$J10252,Export!$A27,Export!$Q102:$Q10252,Export!$CO30)</f>
        <v>58</v>
      </c>
      <c r="CP32" s="7">
        <f>SUMIFS(Export!$P102:$P10252,Export!$J102:$J10252,Export!$A27,Export!$Q102:$Q10252,Export!$CP30)</f>
        <v>64</v>
      </c>
      <c r="CQ32" s="7">
        <f>SUMIFS(Export!$P102:$P10252,Export!$J102:$J10252,Export!$A27,Export!$Q102:$Q10252,Export!$CQ30)</f>
        <v>0</v>
      </c>
      <c r="CR32" s="7">
        <f>SUMIFS(Export!$P102:$P10252,Export!$J102:$J10252,Export!$A27,Export!$Q102:$Q10252,Export!$CR30)</f>
        <v>0</v>
      </c>
      <c r="CS32" s="7">
        <f>SUMIFS(Export!$P102:$P10252,Export!$J102:$J10252,Export!$A27,Export!$Q102:$Q10252,Export!$CS30)</f>
        <v>0</v>
      </c>
      <c r="CT32" s="7">
        <f>SUMIFS(Export!$P102:$P10252,Export!$J102:$J10252,Export!$A27,Export!$Q102:$Q10252,Export!$CT30)</f>
        <v>0</v>
      </c>
      <c r="CU32" s="10">
        <f>SUMIFS(Export!$P102:$P10252,Export!$J102:$J10252,Export!$A27,Export!$Q102:$Q10252,Export!$CU30)</f>
        <v>64</v>
      </c>
      <c r="CV32" s="13">
        <f>SUMIFS(Export!$P102:$P10252,Export!$J102:$J10252,Export!$A27,Export!$Q102:$Q10252,Export!$CV30)</f>
        <v>0</v>
      </c>
      <c r="CW32" s="7">
        <f>SUMIFS(Export!$P102:$P10252,Export!$J102:$J10252,Export!$A27,Export!$Q102:$Q10252,Export!$CW30)</f>
        <v>0</v>
      </c>
      <c r="CX32" s="7">
        <f>SUMIFS(Export!$P102:$P10252,Export!$J102:$J10252,Export!$A27,Export!$Q102:$Q10252,Export!$CX30)</f>
        <v>50</v>
      </c>
      <c r="CY32" s="7">
        <f>SUMIFS(Export!$P102:$P10252,Export!$J102:$J10252,Export!$A27,Export!$Q102:$Q10252,Export!$CY30)</f>
        <v>0</v>
      </c>
      <c r="CZ32" s="7">
        <f>SUMIFS(Export!$P102:$P10252,Export!$J102:$J10252,Export!$A27,Export!$Q102:$Q10252,Export!$CZ30)</f>
        <v>0</v>
      </c>
      <c r="DA32" s="7">
        <f>SUMIFS(Export!$P102:$P10252,Export!$J102:$J10252,Export!$A27,Export!$Q102:$Q10252,Export!$DA30)</f>
        <v>0</v>
      </c>
      <c r="DB32" s="10">
        <f>SUMIFS(Export!$P102:$P10252,Export!$J102:$J10252,Export!$A27,Export!$Q102:$Q10252,Export!$DB30)</f>
        <v>0</v>
      </c>
      <c r="DC32" s="13">
        <f>SUMIFS(Export!$P102:$P10252,Export!$J102:$J10252,Export!$A27,Export!$Q102:$Q10252,Export!$DC30)</f>
        <v>4</v>
      </c>
      <c r="DD32" s="7">
        <f>SUMIFS(Export!$P102:$P10252,Export!$J102:$J10252,Export!$A27,Export!$Q102:$Q10252,Export!$DD30)</f>
        <v>0</v>
      </c>
      <c r="DE32" s="7">
        <f>SUMIFS(Export!$P102:$P10252,Export!$J102:$J10252,Export!$A27,Export!$Q102:$Q10252,Export!$DE30)</f>
        <v>20</v>
      </c>
      <c r="DF32" s="7">
        <f>SUMIFS(Export!$P102:$P10252,Export!$J102:$J10252,Export!$A27,Export!$Q102:$Q10252,Export!$DF30)</f>
        <v>0</v>
      </c>
      <c r="DG32" s="7">
        <f>SUMIFS(Export!$P102:$P10252,Export!$J102:$J10252,Export!$A27,Export!$Q102:$Q10252,Export!$DG30)</f>
        <v>0</v>
      </c>
      <c r="DH32" s="7">
        <f>SUMIFS(Export!$P102:$P10252,Export!$J102:$J10252,Export!$A27,Export!$Q102:$Q10252,Export!$DH30)</f>
        <v>7</v>
      </c>
      <c r="DI32" s="10">
        <f>SUMIFS(Export!$P102:$P10252,Export!$J102:$J10252,Export!$A27,Export!$Q102:$Q10252,Export!$DI30)</f>
        <v>0</v>
      </c>
      <c r="DJ32" s="13">
        <f>SUMIFS(Export!$P102:$P10252,Export!$J102:$J10252,Export!$A27,Export!$Q102:$Q10252,Export!$DJ30)</f>
        <v>0</v>
      </c>
      <c r="DK32" s="7">
        <f>SUMIFS(Export!$P102:$P10252,Export!$J102:$J10252,Export!$A27,Export!$Q102:$Q10252,Export!$DK30)</f>
        <v>1</v>
      </c>
      <c r="DL32" s="7">
        <f>SUMIFS(Export!$P102:$P10252,Export!$J102:$J10252,Export!$A27,Export!$Q102:$Q10252,Export!$DL30)</f>
        <v>0</v>
      </c>
      <c r="DM32" s="7">
        <f>SUMIFS(Export!$P102:$P10252,Export!$J102:$J10252,Export!$A27,Export!$Q102:$Q10252,Export!$DM30)</f>
        <v>0</v>
      </c>
      <c r="DN32" s="7">
        <f>SUMIFS(Export!$P102:$P10252,Export!$J102:$J10252,Export!$A27,Export!$Q102:$Q10252,Export!$DN30)</f>
        <v>0</v>
      </c>
      <c r="DO32" s="7">
        <f>SUMIFS(Export!$P102:$P10252,Export!$J102:$J10252,Export!$A27,Export!$Q102:$Q10252,Export!$DO30)</f>
        <v>0</v>
      </c>
      <c r="DP32" s="10">
        <f>SUMIFS(Export!$P102:$P10252,Export!$J102:$J10252,Export!$A27,Export!$Q102:$Q10252,Export!$DP30)</f>
        <v>0</v>
      </c>
      <c r="DQ32" s="13">
        <f>SUMIFS(Export!$P102:$P10252,Export!$J102:$J10252,Export!$A27,Export!$Q102:$Q10252,Export!$DQ30)</f>
        <v>0</v>
      </c>
      <c r="DR32" s="7">
        <f>SUMIFS(Export!$P102:$P10252,Export!$J102:$J10252,Export!$A27,Export!$Q102:$Q10252,Export!$DR30)</f>
        <v>0</v>
      </c>
      <c r="DS32" s="7">
        <f>SUMIFS(Export!$P102:$P10252,Export!$J102:$J10252,Export!$A27,Export!$Q102:$Q10252,Export!$DS30)</f>
        <v>0</v>
      </c>
      <c r="DT32" s="7">
        <f>SUMIFS(Export!$P102:$P10252,Export!$J102:$J10252,Export!$A27,Export!$Q102:$Q10252,Export!$DT30)</f>
        <v>0</v>
      </c>
      <c r="DU32" s="7">
        <f>SUMIFS(Export!$P102:$P10252,Export!$J102:$J10252,Export!$A27,Export!$Q102:$Q10252,Export!$DU30)</f>
        <v>0</v>
      </c>
      <c r="DV32" s="7">
        <f>SUMIFS(Export!$P102:$P10252,Export!$J102:$J10252,Export!$A27,Export!$Q102:$Q10252,Export!$DV30)</f>
        <v>0</v>
      </c>
      <c r="DW32" s="10">
        <f>SUMIFS(Export!$P102:$P10252,Export!$J102:$J10252,Export!$A27,Export!$Q102:$Q10252,Export!$DW30)</f>
        <v>0</v>
      </c>
      <c r="DX32" s="13">
        <f>SUMIFS(Export!$P102:$P10252,Export!$J102:$J10252,Export!$A27,Export!$Q102:$Q10252,Export!$DQ30)</f>
        <v>0</v>
      </c>
      <c r="DY32" s="7">
        <f>SUMIFS(Export!$P102:$P10252,Export!$J102:$J10252,Export!$A27,Export!$Q102:$Q10252,Export!$DR30)</f>
        <v>0</v>
      </c>
      <c r="DZ32" s="7">
        <f>SUMIFS(Export!$P102:$P10252,Export!$J102:$J10252,Export!$A27,Export!$Q102:$Q10252,Export!$DS30)</f>
        <v>0</v>
      </c>
      <c r="EA32" s="7">
        <f>SUMIFS(Export!$P102:$P10252,Export!$J102:$J10252,Export!$A27,Export!$Q102:$Q10252,Export!$DT30)</f>
        <v>0</v>
      </c>
      <c r="EB32" s="7">
        <f>SUMIFS(Export!$P102:$P10252,Export!$J102:$J10252,Export!$A27,Export!$Q102:$Q10252,Export!$DU30)</f>
        <v>0</v>
      </c>
      <c r="EC32" s="7">
        <f>SUMIFS(Export!$P102:$P10252,Export!$J102:$J10252,Export!$A27,Export!$Q102:$Q10252,Export!$DV30)</f>
        <v>0</v>
      </c>
      <c r="ED32" s="10">
        <f>SUMIFS(Export!$P102:$P10252,Export!$J102:$J10252,Export!$A27,Export!$Q102:$Q10252,Export!$DW30)</f>
        <v>0</v>
      </c>
      <c r="EE32" s="13">
        <f>SUMIFS(Export!$P102:$P10252,Export!$J102:$J10252,Export!$A27,Export!$Q102:$Q10252,Export!$DQ30)</f>
        <v>0</v>
      </c>
      <c r="EF32" s="7">
        <f>SUMIFS(Export!$P102:$P10252,Export!$J102:$J10252,Export!$A27,Export!$Q102:$Q10252,Export!$DR30)</f>
        <v>0</v>
      </c>
      <c r="EG32" s="7">
        <f>SUMIFS(Export!$P102:$P10252,Export!$J102:$J10252,Export!$A27,Export!$Q102:$Q10252,Export!$DS30)</f>
        <v>0</v>
      </c>
      <c r="EH32" s="7">
        <f>SUMIFS(Export!$P102:$P10252,Export!$J102:$J10252,Export!$A27,Export!$Q102:$Q10252,Export!$DT30)</f>
        <v>0</v>
      </c>
      <c r="EI32" s="7">
        <f>SUMIFS(Export!$P102:$P10252,Export!$J102:$J10252,Export!$A27,Export!$Q102:$Q10252,Export!$DU30)</f>
        <v>0</v>
      </c>
      <c r="EJ32" s="7">
        <f>SUMIFS(Export!$P102:$P10252,Export!$J102:$J10252,Export!$A27,Export!$Q102:$Q10252,Export!$DV30)</f>
        <v>0</v>
      </c>
      <c r="EK32" s="10">
        <f>SUMIFS(Export!$P102:$P10252,Export!$J102:$J10252,Export!$A27,Export!$Q102:$Q10252,Export!$DW30)</f>
        <v>0</v>
      </c>
      <c r="EL32" s="13">
        <f>SUMIFS(Export!$P102:$P10252,Export!$J102:$J10252,Export!$A27,Export!$Q102:$Q10252,Export!$DQ30)</f>
        <v>0</v>
      </c>
      <c r="EM32" s="7">
        <f>SUMIFS(Export!$P102:$P10252,Export!$J102:$J10252,Export!$A27,Export!$Q102:$Q10252,Export!$DR30)</f>
        <v>0</v>
      </c>
      <c r="EN32" s="7">
        <f>SUMIFS(Export!$P102:$P10252,Export!$J102:$J10252,Export!$A27,Export!$Q102:$Q10252,Export!$DS30)</f>
        <v>0</v>
      </c>
      <c r="EO32" s="7">
        <f>SUMIFS(Export!$P102:$P10252,Export!$J102:$J10252,Export!$A27,Export!$Q102:$Q10252,Export!$DT30)</f>
        <v>0</v>
      </c>
      <c r="EP32" s="7">
        <f>SUMIFS(Export!$P102:$P10252,Export!$J102:$J10252,Export!$A27,Export!$Q102:$Q10252,Export!$DU30)</f>
        <v>0</v>
      </c>
      <c r="EQ32" s="7">
        <f>SUMIFS(Export!$P102:$P10252,Export!$J102:$J10252,Export!$A27,Export!$Q102:$Q10252,Export!$DV30)</f>
        <v>0</v>
      </c>
      <c r="ER32" s="10">
        <f>SUMIFS(Export!$P102:$P10252,Export!$J102:$J10252,Export!$A27,Export!$Q102:$Q10252,Export!$DW30)</f>
        <v>0</v>
      </c>
      <c r="ES32" s="13">
        <f>SUMIFS(Export!$P102:$P10252,Export!$J102:$J10252,Export!$A27,Export!$Q102:$Q10252,Export!$DQ30)</f>
        <v>0</v>
      </c>
      <c r="ET32" s="7">
        <f>SUMIFS(Export!$P102:$P10252,Export!$J102:$J10252,Export!$A27,Export!$Q102:$Q10252,Export!$DR30)</f>
        <v>0</v>
      </c>
      <c r="EU32" s="7">
        <f>SUMIFS(Export!$P102:$P10252,Export!$J102:$J10252,Export!$A27,Export!$Q102:$Q10252,Export!$DS30)</f>
        <v>0</v>
      </c>
      <c r="EV32" s="7">
        <f>SUMIFS(Export!$P102:$P10252,Export!$J102:$J10252,Export!$A27,Export!$Q102:$Q10252,Export!$DT30)</f>
        <v>0</v>
      </c>
      <c r="EW32" s="7">
        <f>SUMIFS(Export!$P102:$P10252,Export!$J102:$J10252,Export!$A27,Export!$Q102:$Q10252,Export!$DU30)</f>
        <v>0</v>
      </c>
      <c r="EX32" s="7">
        <f>SUMIFS(Export!$P102:$P10252,Export!$J102:$J10252,Export!$A27,Export!$Q102:$Q10252,Export!$DV30)</f>
        <v>0</v>
      </c>
      <c r="EY32" s="10">
        <f>SUMIFS(Export!$P102:$P10252,Export!$J102:$J10252,Export!$A27,Export!$Q102:$Q10252,Export!$DW30)</f>
        <v>0</v>
      </c>
      <c r="EZ32" s="13">
        <f>SUMIFS(Export!$P102:$P10252,Export!$J102:$J10252,Export!$A27,Export!$Q102:$Q10252,Export!$DQ30)</f>
        <v>0</v>
      </c>
      <c r="FA32" s="7">
        <f>SUMIFS(Export!$P102:$P10252,Export!$J102:$J10252,Export!$A27,Export!$Q102:$Q10252,Export!$DR30)</f>
        <v>0</v>
      </c>
      <c r="FB32" s="7">
        <f>SUMIFS(Export!$P102:$P10252,Export!$J102:$J10252,Export!$A27,Export!$Q102:$Q10252,Export!$DS30)</f>
        <v>0</v>
      </c>
      <c r="FC32" s="7">
        <f>SUMIFS(Export!$P102:$P10252,Export!$J102:$J10252,Export!$A27,Export!$Q102:$Q10252,Export!$DT30)</f>
        <v>0</v>
      </c>
      <c r="FD32" s="7">
        <f>SUMIFS(Export!$P102:$P10252,Export!$J102:$J10252,Export!$A27,Export!$Q102:$Q10252,Export!$DU30)</f>
        <v>0</v>
      </c>
      <c r="FE32" s="7">
        <f>SUMIFS(Export!$P102:$P10252,Export!$J102:$J10252,Export!$A27,Export!$Q102:$Q10252,Export!$DV30)</f>
        <v>0</v>
      </c>
      <c r="FF32" s="10">
        <f>SUMIFS(Export!$P102:$P10252,Export!$J102:$J10252,Export!$A27,Export!$Q102:$Q10252,Export!$DW30)</f>
        <v>0</v>
      </c>
      <c r="FG32" s="13">
        <f>SUMIFS(Export!$P102:$P10252,Export!$J102:$J10252,Export!$A27,Export!$Q102:$Q10252,Export!$DQ30)</f>
        <v>0</v>
      </c>
      <c r="FH32" s="7">
        <f>SUMIFS(Export!$P102:$P10252,Export!$J102:$J10252,Export!$A27,Export!$Q102:$Q10252,Export!$DR30)</f>
        <v>0</v>
      </c>
      <c r="FI32" s="7">
        <f>SUMIFS(Export!$P102:$P10252,Export!$J102:$J10252,Export!$A27,Export!$Q102:$Q10252,Export!$DS30)</f>
        <v>0</v>
      </c>
      <c r="FJ32" s="7">
        <f>SUMIFS(Export!$P102:$P10252,Export!$J102:$J10252,Export!$A27,Export!$Q102:$Q10252,Export!$DT30)</f>
        <v>0</v>
      </c>
      <c r="FK32" s="7">
        <f>SUMIFS(Export!$P102:$P10252,Export!$J102:$J10252,Export!$A27,Export!$Q102:$Q10252,Export!$DU30)</f>
        <v>0</v>
      </c>
      <c r="FL32" s="7">
        <f>SUMIFS(Export!$P102:$P10252,Export!$J102:$J10252,Export!$A27,Export!$Q102:$Q10252,Export!$DV30)</f>
        <v>0</v>
      </c>
      <c r="FM32" s="10">
        <f>SUMIFS(Export!$P102:$P10252,Export!$J102:$J10252,Export!$A27,Export!$Q102:$Q10252,Export!$DW30)</f>
        <v>0</v>
      </c>
      <c r="FN32" s="13">
        <f>SUMIFS(Export!$P102:$P10252,Export!$J102:$J10252,Export!$A27,Export!$Q102:$Q10252,Export!$DQ30)</f>
        <v>0</v>
      </c>
      <c r="FO32" s="7">
        <f>SUMIFS(Export!$P102:$P10252,Export!$J102:$J10252,Export!$A27,Export!$Q102:$Q10252,Export!$DR30)</f>
        <v>0</v>
      </c>
      <c r="FP32" s="7">
        <f>SUMIFS(Export!$P102:$P10252,Export!$J102:$J10252,Export!$A27,Export!$Q102:$Q10252,Export!$DS30)</f>
        <v>0</v>
      </c>
      <c r="FQ32" s="7">
        <f>SUMIFS(Export!$P102:$P10252,Export!$J102:$J10252,Export!$A27,Export!$Q102:$Q10252,Export!$DT30)</f>
        <v>0</v>
      </c>
      <c r="FR32" s="7">
        <f>SUMIFS(Export!$P102:$P10252,Export!$J102:$J10252,Export!$A27,Export!$Q102:$Q10252,Export!$DU30)</f>
        <v>0</v>
      </c>
      <c r="FS32" s="7">
        <f>SUMIFS(Export!$P102:$P10252,Export!$J102:$J10252,Export!$A27,Export!$Q102:$Q10252,Export!$DV30)</f>
        <v>0</v>
      </c>
      <c r="FT32" s="10">
        <f>SUMIFS(Export!$P102:$P10252,Export!$J102:$J10252,Export!$A27,Export!$Q102:$Q10252,Export!$DW30)</f>
        <v>0</v>
      </c>
      <c r="FU32" s="13">
        <f>SUMIFS(Export!$P102:$P10252,Export!$J102:$J10252,Export!$A27,Export!$Q102:$Q10252,Export!$DQ30)</f>
        <v>0</v>
      </c>
      <c r="FV32" s="7">
        <f>SUMIFS(Export!$P102:$P10252,Export!$J102:$J10252,Export!$A27,Export!$Q102:$Q10252,Export!$DR30)</f>
        <v>0</v>
      </c>
      <c r="FW32" s="7">
        <f>SUMIFS(Export!$P102:$P10252,Export!$J102:$J10252,Export!$A27,Export!$Q102:$Q10252,Export!$DS30)</f>
        <v>0</v>
      </c>
      <c r="FX32" s="7">
        <f>SUMIFS(Export!$P102:$P10252,Export!$J102:$J10252,Export!$A27,Export!$Q102:$Q10252,Export!$DT30)</f>
        <v>0</v>
      </c>
      <c r="FY32" s="7">
        <f>SUMIFS(Export!$P102:$P10252,Export!$J102:$J10252,Export!$A27,Export!$Q102:$Q10252,Export!$DU30)</f>
        <v>0</v>
      </c>
      <c r="FZ32" s="7">
        <f>SUMIFS(Export!$P102:$P10252,Export!$J102:$J10252,Export!$A27,Export!$Q102:$Q10252,Export!$DV30)</f>
        <v>0</v>
      </c>
      <c r="GA32" s="10">
        <f>SUMIFS(Export!$P102:$P10252,Export!$J102:$J10252,Export!$A27,Export!$Q102:$Q10252,Export!$DW30)</f>
        <v>0</v>
      </c>
      <c r="GB32" s="13">
        <f>SUMIFS(Export!$P102:$P10252,Export!$J102:$J10252,Export!$A27,Export!$Q102:$Q10252,Export!$DQ30)</f>
        <v>0</v>
      </c>
      <c r="GC32" s="7">
        <f>SUMIFS(Export!$P102:$P10252,Export!$J102:$J10252,Export!$A27,Export!$Q102:$Q10252,Export!$DR30)</f>
        <v>0</v>
      </c>
      <c r="GD32" s="7">
        <f>SUMIFS(Export!$P102:$P10252,Export!$J102:$J10252,Export!$A27,Export!$Q102:$Q10252,Export!$DS30)</f>
        <v>0</v>
      </c>
      <c r="GE32" s="7">
        <f>SUMIFS(Export!$P102:$P10252,Export!$J102:$J10252,Export!$A27,Export!$Q102:$Q10252,Export!$DT30)</f>
        <v>0</v>
      </c>
      <c r="GF32" s="7">
        <f>SUMIFS(Export!$P102:$P10252,Export!$J102:$J10252,Export!$A27,Export!$Q102:$Q10252,Export!$DU30)</f>
        <v>0</v>
      </c>
      <c r="GG32" s="7">
        <f>SUMIFS(Export!$P102:$P10252,Export!$J102:$J10252,Export!$A27,Export!$Q102:$Q10252,Export!$DV30)</f>
        <v>0</v>
      </c>
      <c r="GH32" s="10">
        <f>SUMIFS(Export!$P102:$P10252,Export!$J102:$J10252,Export!$A27,Export!$Q102:$Q10252,Export!$DW30)</f>
        <v>0</v>
      </c>
      <c r="GI32" s="13">
        <f>SUMIFS(Export!$P102:$P10252,Export!$J102:$J10252,Export!$A27,Export!$Q102:$Q10252,Export!$DQ30)</f>
        <v>0</v>
      </c>
      <c r="GJ32" s="7">
        <f>SUMIFS(Export!$P102:$P10252,Export!$J102:$J10252,Export!$A27,Export!$Q102:$Q10252,Export!$DR30)</f>
        <v>0</v>
      </c>
      <c r="GK32" s="7">
        <f>SUMIFS(Export!$P102:$P10252,Export!$J102:$J10252,Export!$A27,Export!$Q102:$Q10252,Export!$DS30)</f>
        <v>0</v>
      </c>
      <c r="GL32" s="7">
        <f>SUMIFS(Export!$P102:$P10252,Export!$J102:$J10252,Export!$A27,Export!$Q102:$Q10252,Export!$DT30)</f>
        <v>0</v>
      </c>
      <c r="GM32" s="7">
        <f>SUMIFS(Export!$P102:$P10252,Export!$J102:$J10252,Export!$A27,Export!$Q102:$Q10252,Export!$DU30)</f>
        <v>0</v>
      </c>
      <c r="GN32" s="7">
        <f>SUMIFS(Export!$P102:$P10252,Export!$J102:$J10252,Export!$A27,Export!$Q102:$Q10252,Export!$DV30)</f>
        <v>0</v>
      </c>
      <c r="GO32" s="10">
        <f>SUMIFS(Export!$P102:$P10252,Export!$J102:$J10252,Export!$A27,Export!$Q102:$Q10252,Export!$DW30)</f>
        <v>0</v>
      </c>
    </row>
    <row r="33" spans="1:197" outlineLevel="1" x14ac:dyDescent="0.25">
      <c r="B33" s="4"/>
      <c r="G33"/>
      <c r="H33" s="11"/>
      <c r="I33" s="4"/>
      <c r="O33" s="11"/>
      <c r="P33" s="4"/>
      <c r="V33" s="11"/>
      <c r="W33" s="4"/>
      <c r="Y33"/>
      <c r="AC33" s="11"/>
      <c r="AD33" s="4"/>
      <c r="AJ33" s="11"/>
      <c r="AK33" s="4"/>
      <c r="AQ33" s="11"/>
      <c r="AR33" s="4"/>
      <c r="AX33" s="11"/>
      <c r="AY33" s="4"/>
      <c r="BE33" s="11"/>
      <c r="BF33" s="4"/>
      <c r="BL33" s="11"/>
      <c r="BM33" s="4"/>
      <c r="BS33" s="11"/>
      <c r="BT33" s="4"/>
      <c r="BZ33" s="11"/>
      <c r="CA33" s="4"/>
      <c r="CG33" s="11"/>
      <c r="CH33" s="4"/>
      <c r="CN33" s="11"/>
      <c r="CO33" s="4"/>
      <c r="CU33" s="11"/>
      <c r="CV33" s="4"/>
      <c r="DB33" s="11"/>
      <c r="DC33" s="4"/>
      <c r="DI33" s="11"/>
      <c r="DJ33" s="4"/>
      <c r="DP33" s="11"/>
      <c r="DQ33" s="4"/>
      <c r="DW33" s="11"/>
      <c r="DX33" s="4"/>
      <c r="ED33" s="11"/>
      <c r="EE33" s="4"/>
      <c r="EK33" s="11"/>
      <c r="EL33" s="4"/>
      <c r="ER33" s="11"/>
      <c r="ES33" s="4"/>
      <c r="EY33" s="11"/>
      <c r="EZ33" s="4"/>
      <c r="FF33" s="11"/>
      <c r="FG33" s="4"/>
      <c r="FM33" s="11"/>
      <c r="FN33" s="4"/>
      <c r="FT33" s="11"/>
      <c r="FU33" s="4"/>
      <c r="GA33" s="11"/>
      <c r="GB33" s="4"/>
      <c r="GH33" s="11"/>
      <c r="GI33" s="4"/>
      <c r="GO33" s="11"/>
    </row>
    <row r="34" spans="1:197" outlineLevel="1" x14ac:dyDescent="0.25">
      <c r="A34" t="s">
        <v>147</v>
      </c>
      <c r="B34" s="13">
        <f>SUMIFS(Export!$P102:$P10252,Export!$J102:$J10252,Export!$A27,Export!$X102:$X10252,Export!$B30,Export!$K102:$K10252,"Booked")</f>
        <v>0</v>
      </c>
      <c r="C34" s="7">
        <f>SUMIFS(Export!$P102:$P10252,Export!$J102:$J10252,Export!$A27,Export!$X102:$X10252,Export!$C30,Export!$K102:$K10252,"Booked")</f>
        <v>0</v>
      </c>
      <c r="D34" s="7">
        <f>SUMIFS(Export!$P102:$P10252,Export!$J102:$J10252,Export!$A27,Export!$X102:$X10252,Export!$D30,Export!$K102:$K10252,"Booked")</f>
        <v>0</v>
      </c>
      <c r="E34" s="7">
        <f>SUMIFS(Export!$P102:$P10252,Export!$J102:$J10252,Export!$A27,Export!$X102:$X10252,Export!$E30,Export!$K102:$K10252,"Booked")</f>
        <v>0</v>
      </c>
      <c r="F34" s="7">
        <f>SUMIFS(Export!$P102:$P10252,Export!$J102:$J10252,Export!$A27,Export!$X102:$X10252,Export!$F30,Export!$K102:$K10252,"Booked")</f>
        <v>0</v>
      </c>
      <c r="G34" s="21">
        <f>SUMIFS(Export!$P102:$P10252,Export!$J102:$J10252,Export!$A27,Export!$X102:$X10252,Export!$G30,Export!$K102:$K10252,"Booked")</f>
        <v>0</v>
      </c>
      <c r="H34" s="22">
        <f>SUMIFS(Export!$P102:$P10252,Export!$J102:$J10252,Export!$A27,Export!$X102:$X10252,Export!$H30,Export!$K102:$K10252,"Booked")</f>
        <v>0</v>
      </c>
      <c r="I34" s="13">
        <f>SUMIFS(Export!$P102:$P10252,Export!$J102:$J10252,Export!$A27,Export!$X102:$X10252,Export!$I30,Export!$K102:$K10252,"Booked")</f>
        <v>0</v>
      </c>
      <c r="J34" s="7">
        <f>SUMIFS(Export!$P102:$P10252,Export!$J102:$J10252,Export!$A27,Export!$X102:$X10252,Export!$J30,Export!$K102:$K10252,"Booked")</f>
        <v>0</v>
      </c>
      <c r="K34" s="7">
        <f>SUMIFS(Export!$P102:$P10252,Export!$J102:$J10252,Export!$A27,Export!$X102:$X10252,Export!$K30,Export!$K102:$K10252,"Booked")</f>
        <v>0</v>
      </c>
      <c r="L34" s="7">
        <f>SUMIFS(Export!$P102:$P10252,Export!$J102:$J10252,Export!$A27,Export!$X102:$X10252,Export!$L30,Export!$K102:$K10252,"Booked")</f>
        <v>0</v>
      </c>
      <c r="M34" s="7">
        <f>SUMIFS(Export!$P102:$P10252,Export!$J102:$J10252,Export!$A27,Export!$X102:$X10252,Export!$M30,Export!$K102:$K10252,"Booked")</f>
        <v>0</v>
      </c>
      <c r="N34" s="21">
        <f>SUMIFS(Export!$P102:$P10252,Export!$J102:$J10252,Export!$A27,Export!$X102:$X10252,Export!$N30,Export!$K102:$K10252,"Booked")</f>
        <v>0</v>
      </c>
      <c r="O34" s="22">
        <f>SUMIFS(Export!$P102:$P10252,Export!$J102:$J10252,Export!$A27,Export!$X102:$X10252,Export!$O30,Export!$K102:$K10252,"Booked")</f>
        <v>0</v>
      </c>
      <c r="P34" s="13">
        <f>SUMIFS(Export!$P102:$P10252,Export!$J102:$J10252,Export!$A27,Export!$X102:$X10252,Export!$P30,Export!$K102:$K10252,"Booked")</f>
        <v>0</v>
      </c>
      <c r="Q34" s="7">
        <f>SUMIFS(Export!$P102:$P10252,Export!$J102:$J10252,Export!$A27,Export!$X102:$X10252,Export!$Q30,Export!$K102:$K10252,"Booked")</f>
        <v>0</v>
      </c>
      <c r="R34" s="7">
        <f>SUMIFS(Export!$P102:$P10252,Export!$J102:$J10252,Export!$A27,Export!$X102:$X10252,Export!$R30,Export!$K102:$K10252,"Booked")</f>
        <v>0</v>
      </c>
      <c r="S34" s="7">
        <f>SUMIFS(Export!$P102:$P10252,Export!$J102:$J10252,Export!$A27,Export!$X102:$X10252,Export!$S30,Export!$K102:$K10252,"Booked")</f>
        <v>0</v>
      </c>
      <c r="T34" s="7">
        <f>SUMIFS(Export!$P102:$P10252,Export!$J102:$J10252,Export!$A27,Export!$X102:$X10252,Export!$T30,Export!$K102:$K10252,"Booked")</f>
        <v>0</v>
      </c>
      <c r="U34" s="21">
        <f>SUMIFS(Export!$P102:$P10252,Export!$J102:$J10252,Export!$A27,Export!$X102:$X10252,Export!$U30,Export!$K102:$K10252,"Booked")</f>
        <v>0</v>
      </c>
      <c r="V34" s="22">
        <f>SUMIFS(Export!$P102:$P10252,Export!$J102:$J10252,Export!$A27,Export!$X102:$X10252,Export!$V30,Export!$K102:$K10252,"Booked")</f>
        <v>0</v>
      </c>
      <c r="W34" s="13">
        <f>SUMIFS(Export!$P102:$P10252,Export!$J102:$J10252,Export!$A27,Export!$X102:$X10252,Export!$W30,Export!$K102:$K10252,"Booked")</f>
        <v>0</v>
      </c>
      <c r="X34" s="7">
        <f>SUMIFS(Export!$P102:$P10252,Export!$J102:$J10252,Export!$A27,Export!$X102:$X10252,Export!$X30,Export!$K102:$K10252,"Booked")</f>
        <v>0</v>
      </c>
      <c r="Y34" s="7">
        <f>SUMIFS(Export!$P102:$P10252,Export!$J102:$J10252,Export!$A27,Export!$X102:$X10252,Export!$Y30,Export!$K102:$K10252,"Booked")</f>
        <v>0</v>
      </c>
      <c r="Z34" s="7">
        <f>SUMIFS(Export!$P102:$P10252,Export!$J102:$J10252,Export!$A27,Export!$X102:$X10252,Export!$Z30,Export!$K102:$K10252,"Booked")</f>
        <v>0</v>
      </c>
      <c r="AA34" s="7">
        <f>SUMIFS(Export!$P102:$P10252,Export!$J102:$J10252,Export!$A27,Export!$X102:$X10252,Export!$AA30,Export!$K102:$K10252,"Booked")</f>
        <v>0</v>
      </c>
      <c r="AB34" s="21">
        <f>SUMIFS(Export!$P102:$P10252,Export!$J102:$J10252,Export!$A27,Export!$X102:$X10252,Export!$AB30,Export!$K102:$K10252,"Booked")</f>
        <v>0</v>
      </c>
      <c r="AC34" s="22">
        <f>SUMIFS(Export!$P102:$P10252,Export!$J102:$J10252,Export!$A27,Export!$X102:$X10252,Export!$AC30,Export!$K102:$K10252,"Booked")</f>
        <v>0</v>
      </c>
      <c r="AD34" s="13">
        <f>SUMIFS(Export!$P102:$P10252,Export!$J102:$J10252,Export!$A27,Export!$X102:$X10252,Export!$AD30,Export!$K102:$K10252,"Booked")</f>
        <v>0</v>
      </c>
      <c r="AE34" s="7">
        <f>SUMIFS(Export!$P102:$P10252,Export!$J102:$J10252,Export!$A27,Export!$X102:$X10252,Export!$AE30,Export!$K102:$K10252,"Booked")</f>
        <v>0</v>
      </c>
      <c r="AF34" s="7">
        <f>SUMIFS(Export!$P102:$P10252,Export!$J102:$J10252,Export!$A27,Export!$X102:$X10252,Export!$AF30,Export!$K102:$K10252,"Booked")</f>
        <v>0</v>
      </c>
      <c r="AG34" s="7">
        <f>SUMIFS(Export!$P102:$P10252,Export!$J102:$J10252,Export!$A27,Export!$X102:$X10252,Export!$AG30,Export!$K102:$K10252,"Booked")</f>
        <v>0</v>
      </c>
      <c r="AH34" s="7">
        <f>SUMIFS(Export!$P102:$P10252,Export!$J102:$J10252,Export!$A27,Export!$X102:$X10252,Export!$AH30,Export!$K102:$K10252,"Booked")</f>
        <v>0</v>
      </c>
      <c r="AI34" s="21">
        <f>SUMIFS(Export!$P102:$P10252,Export!$J102:$J10252,Export!$A27,Export!$X102:$X10252,Export!$AI30,Export!$K102:$K10252,"Booked")</f>
        <v>0</v>
      </c>
      <c r="AJ34" s="22">
        <f>SUMIFS(Export!$P102:$P10252,Export!$J102:$J10252,Export!$A27,Export!$X102:$X10252,Export!$AJ30,Export!$K102:$K10252,"Booked")</f>
        <v>0</v>
      </c>
      <c r="AK34" s="13">
        <f>SUMIFS(Export!$P102:$P10252,Export!$J102:$J10252,Export!$A27,Export!$X102:$X10252,Export!$AK30,Export!$K102:$K10252,"Booked")</f>
        <v>0</v>
      </c>
      <c r="AL34" s="7">
        <f>SUMIFS(Export!$P102:$P10252,Export!$J102:$J10252,Export!$A27,Export!$X102:$X10252,Export!$AL30,Export!$K102:$K10252,"Booked")</f>
        <v>0</v>
      </c>
      <c r="AM34" s="7">
        <f>SUMIFS(Export!$P102:$P10252,Export!$J102:$J10252,Export!$A27,Export!$X102:$X10252,Export!$AM30,Export!$K102:$K10252,"Booked")</f>
        <v>0</v>
      </c>
      <c r="AN34" s="7">
        <f>SUMIFS(Export!$P102:$P10252,Export!$J102:$J10252,Export!$A27,Export!$X102:$X10252,Export!$AN30,Export!$K102:$K10252,"Booked")</f>
        <v>0</v>
      </c>
      <c r="AO34" s="7">
        <f>SUMIFS(Export!$P102:$P10252,Export!$J102:$J10252,Export!$A27,Export!$X102:$X10252,Export!$AO30,Export!$K102:$K10252,"Booked")</f>
        <v>0</v>
      </c>
      <c r="AP34" s="21">
        <f>SUMIFS(Export!$P102:$P10252,Export!$J102:$J10252,Export!$A27,Export!$X102:$X10252,Export!$AP30,Export!$K102:$K10252,"Booked")</f>
        <v>0</v>
      </c>
      <c r="AQ34" s="22">
        <f>SUMIFS(Export!$P102:$P10252,Export!$J102:$J10252,Export!$A27,Export!$X102:$X10252,Export!$AQ30,Export!$K102:$K10252,"Booked")</f>
        <v>0</v>
      </c>
      <c r="AR34" s="13">
        <f>SUMIFS(Export!$P102:$P10252,Export!$J102:$J10252,Export!$A27,Export!$X102:$X10252,Export!$AR30,Export!$K102:$K10252,"Booked")</f>
        <v>0</v>
      </c>
      <c r="AS34" s="7">
        <f>SUMIFS(Export!$P102:$P10252,Export!$J102:$J10252,Export!$A27,Export!$X102:$X10252,Export!$AS30,Export!$K102:$K10252,"Booked")</f>
        <v>0</v>
      </c>
      <c r="AT34" s="7">
        <f>SUMIFS(Export!$P102:$P10252,Export!$J102:$J10252,Export!$A27,Export!$X102:$X10252,Export!$AT30,Export!$K102:$K10252,"Booked")</f>
        <v>0</v>
      </c>
      <c r="AU34" s="7">
        <f>SUMIFS(Export!$P102:$P10252,Export!$J102:$J10252,Export!$A27,Export!$X102:$X10252,Export!$AU30,Export!$K102:$K10252,"Booked")</f>
        <v>0</v>
      </c>
      <c r="AV34" s="7">
        <f>SUMIFS(Export!$P102:$P10252,Export!$J102:$J10252,Export!$A27,Export!$X102:$X10252,Export!$AV30,Export!$K102:$K10252,"Booked")</f>
        <v>0</v>
      </c>
      <c r="AW34" s="21">
        <f>SUMIFS(Export!$P102:$P10252,Export!$J102:$J10252,Export!$A27,Export!$X102:$X10252,Export!$AW30,Export!$K102:$K10252,"Booked")</f>
        <v>0</v>
      </c>
      <c r="AX34" s="22">
        <f>SUMIFS(Export!$P102:$P10252,Export!$J102:$J10252,Export!$A27,Export!$X102:$X10252,Export!$AX30,Export!$K102:$K10252,"Booked")</f>
        <v>0</v>
      </c>
      <c r="AY34" s="13">
        <f>SUMIFS(Export!$P102:$P10252,Export!$J102:$J10252,Export!$A27,Export!$X102:$X10252,Export!$AY30,Export!$K102:$K10252,"Booked")</f>
        <v>0</v>
      </c>
      <c r="AZ34" s="7">
        <f>SUMIFS(Export!$P102:$P10252,Export!$J102:$J10252,Export!$A27,Export!$X102:$X10252,Export!$AZ30,Export!$K102:$K10252,"Booked")</f>
        <v>0</v>
      </c>
      <c r="BA34" s="7">
        <f>SUMIFS(Export!$P102:$P10252,Export!$J102:$J10252,Export!$A27,Export!$X102:$X10252,Export!$BA30,Export!$K102:$K10252,"Booked")</f>
        <v>0</v>
      </c>
      <c r="BB34" s="7">
        <f>SUMIFS(Export!$P102:$P10252,Export!$J102:$J10252,Export!$A27,Export!$X102:$X10252,Export!$BB30,Export!$K102:$K10252,"Booked")</f>
        <v>0</v>
      </c>
      <c r="BC34" s="7">
        <f>SUMIFS(Export!$P102:$P10252,Export!$J102:$J10252,Export!$A27,Export!$X102:$X10252,Export!$BC30,Export!$K102:$K10252,"Booked")</f>
        <v>0</v>
      </c>
      <c r="BD34" s="21">
        <f>SUMIFS(Export!$P102:$P10252,Export!$J102:$J10252,Export!$A27,Export!$X102:$X10252,Export!$BD30,Export!$K102:$K10252,"Booked")</f>
        <v>0</v>
      </c>
      <c r="BE34" s="22">
        <f>SUMIFS(Export!$P102:$P10252,Export!$J102:$J10252,Export!$A27,Export!$X102:$X10252,Export!$BE30,Export!$K102:$K10252,"Booked")</f>
        <v>0</v>
      </c>
      <c r="BF34" s="13">
        <f>SUMIFS(Export!$P102:$P10252,Export!$J102:$J10252,Export!$A27,Export!$X102:$X10252,Export!$BF30,Export!$K102:$K10252,"Booked")</f>
        <v>0</v>
      </c>
      <c r="BG34" s="7">
        <f>SUMIFS(Export!$P102:$P10252,Export!$J102:$J10252,Export!$A27,Export!$X102:$X10252,Export!$BG30,Export!$K102:$K10252,"Booked")</f>
        <v>0</v>
      </c>
      <c r="BH34" s="7">
        <f>SUMIFS(Export!$P102:$P10252,Export!$J102:$J10252,Export!$A27,Export!$X102:$X10252,Export!$BH30,Export!$K102:$K10252,"Booked")</f>
        <v>0</v>
      </c>
      <c r="BI34" s="7">
        <f>SUMIFS(Export!$P102:$P10252,Export!$J102:$J10252,Export!$A27,Export!$X102:$X10252,Export!$BI30,Export!$K102:$K10252,"Booked")</f>
        <v>0</v>
      </c>
      <c r="BJ34" s="7">
        <f>SUMIFS(Export!$P102:$P10252,Export!$J102:$J10252,Export!$A27,Export!$X102:$X10252,Export!$BJ30,Export!$K102:$K10252,"Booked")</f>
        <v>0</v>
      </c>
      <c r="BK34" s="21">
        <f>SUMIFS(Export!$P102:$P10252,Export!$J102:$J10252,Export!$A27,Export!$X102:$X10252,Export!$BK30,Export!$K102:$K10252,"Booked")</f>
        <v>0</v>
      </c>
      <c r="BL34" s="22">
        <f>SUMIFS(Export!$P102:$P10252,Export!$J102:$J10252,Export!$A27,Export!$X102:$X10252,Export!$BL30,Export!$K102:$K10252,"Booked")</f>
        <v>0</v>
      </c>
      <c r="BM34" s="13">
        <f>SUMIFS(Export!$P102:$P10252,Export!$J102:$J10252,Export!$A27,Export!$X102:$X10252,Export!$BM30,Export!$K102:$K10252,"Booked")</f>
        <v>0</v>
      </c>
      <c r="BN34" s="7">
        <f>SUMIFS(Export!$P102:$P10252,Export!$J102:$J10252,Export!$A27,Export!$X102:$X10252,Export!$BN30,Export!$K102:$K10252,"Booked")</f>
        <v>0</v>
      </c>
      <c r="BO34" s="7">
        <f>SUMIFS(Export!$P102:$P10252,Export!$J102:$J10252,Export!$A27,Export!$X102:$X10252,Export!$BO30,Export!$K102:$K10252,"Booked")</f>
        <v>0</v>
      </c>
      <c r="BP34" s="7">
        <f>SUMIFS(Export!$P102:$P10252,Export!$J102:$J10252,Export!$A27,Export!$X102:$X10252,Export!$BP30,Export!$K102:$K10252,"Booked")</f>
        <v>0</v>
      </c>
      <c r="BQ34" s="7">
        <f>SUMIFS(Export!$P102:$P10252,Export!$J102:$J10252,Export!$A27,Export!$X102:$X10252,Export!$BQ30,Export!$K102:$K10252,"Booked")</f>
        <v>0</v>
      </c>
      <c r="BR34" s="21">
        <f>SUMIFS(Export!$P102:$P10252,Export!$J102:$J10252,Export!$A27,Export!$X102:$X10252,Export!$BR30,Export!$K102:$K10252,"Booked")</f>
        <v>0</v>
      </c>
      <c r="BS34" s="22">
        <f>SUMIFS(Export!$P102:$P10252,Export!$J102:$J10252,Export!$A27,Export!$X102:$X10252,Export!$BS30,Export!$K102:$K10252,"Booked")</f>
        <v>0</v>
      </c>
      <c r="BT34" s="13">
        <f>SUMIFS(Export!$P102:$P10252,Export!$J102:$J10252,Export!$A27,Export!$X102:$X10252,Export!$BT30,Export!$K102:$K10252,"Booked")</f>
        <v>0</v>
      </c>
      <c r="BU34" s="7">
        <f>SUMIFS(Export!$P102:$P10252,Export!$J102:$J10252,Export!$A27,Export!$X102:$X10252,Export!$BU30,Export!$K102:$K10252,"Booked")</f>
        <v>0</v>
      </c>
      <c r="BV34" s="7">
        <f>SUMIFS(Export!$P102:$P10252,Export!$J102:$J10252,Export!$A27,Export!$X102:$X10252,Export!$BV30,Export!$K102:$K10252,"Booked")</f>
        <v>0</v>
      </c>
      <c r="BW34" s="7">
        <f>SUMIFS(Export!$P102:$P10252,Export!$J102:$J10252,Export!$A27,Export!$X102:$X10252,Export!$BW30,Export!$K102:$K10252,"Booked")</f>
        <v>0</v>
      </c>
      <c r="BX34" s="7">
        <f>SUMIFS(Export!$P102:$P10252,Export!$J102:$J10252,Export!$A27,Export!$X102:$X10252,Export!$BX30,Export!$K102:$K10252,"Booked")</f>
        <v>0</v>
      </c>
      <c r="BY34" s="21">
        <f>SUMIFS(Export!$P102:$P10252,Export!$J102:$J10252,Export!$A27,Export!$X102:$X10252,Export!$BY30,Export!$K102:$K10252,"Booked")</f>
        <v>0</v>
      </c>
      <c r="BZ34" s="22">
        <f>SUMIFS(Export!$P102:$P10252,Export!$J102:$J10252,Export!$A27,Export!$X102:$X10252,Export!$BZ30,Export!$K102:$K10252,"Booked")</f>
        <v>0</v>
      </c>
      <c r="CA34" s="13">
        <f>SUMIFS(Export!$P102:$P10252,Export!$J102:$J10252,Export!$A27,Export!$X102:$X10252,Export!$CA30,Export!$K102:$K10252,"Booked")</f>
        <v>0</v>
      </c>
      <c r="CB34" s="7">
        <f>SUMIFS(Export!$P102:$P10252,Export!$J102:$J10252,Export!$A27,Export!$X102:$X10252,Export!$CB30,Export!$K102:$K10252,"Booked")</f>
        <v>0</v>
      </c>
      <c r="CC34" s="7">
        <f>SUMIFS(Export!$P102:$P10252,Export!$J102:$J10252,Export!$A27,Export!$X102:$X10252,Export!$CC30,Export!$K102:$K10252,"Booked")</f>
        <v>0</v>
      </c>
      <c r="CD34" s="7">
        <f>SUMIFS(Export!$P102:$P10252,Export!$J102:$J10252,Export!$A27,Export!$X102:$X10252,Export!$CD30,Export!$K102:$K10252,"Booked")</f>
        <v>0</v>
      </c>
      <c r="CE34" s="7">
        <f>SUMIFS(Export!$P102:$P10252,Export!$J102:$J10252,Export!$A27,Export!$X102:$X10252,Export!$CE30,Export!$K102:$K10252,"Booked")</f>
        <v>0</v>
      </c>
      <c r="CF34" s="21">
        <f>SUMIFS(Export!$P102:$P10252,Export!$J102:$J10252,Export!$A27,Export!$X102:$X10252,Export!$CF30,Export!$K102:$K10252,"Booked")</f>
        <v>0</v>
      </c>
      <c r="CG34" s="22">
        <f>SUMIFS(Export!$P102:$P10252,Export!$J102:$J10252,Export!$A27,Export!$X102:$X10252,Export!$CG30,Export!$K102:$K10252,"Booked")</f>
        <v>0</v>
      </c>
      <c r="CH34" s="13">
        <f>SUMIFS(Export!$P102:$P10252,Export!$J102:$J10252,Export!$A27,Export!$X102:$X10252,Export!$CH30,Export!$K102:$K10252,"Booked")</f>
        <v>0</v>
      </c>
      <c r="CI34" s="7">
        <f>SUMIFS(Export!$P102:$P10252,Export!$J102:$J10252,Export!$A27,Export!$X102:$X10252,Export!$CI30,Export!$K102:$K10252,"Booked")</f>
        <v>0</v>
      </c>
      <c r="CJ34" s="7">
        <f>SUMIFS(Export!$P102:$P10252,Export!$J102:$J10252,Export!$A27,Export!$X102:$X10252,Export!$CJ30,Export!$K102:$K10252,"Booked")</f>
        <v>0</v>
      </c>
      <c r="CK34" s="7">
        <f>SUMIFS(Export!$P102:$P10252,Export!$J102:$J10252,Export!$A27,Export!$X102:$X10252,Export!$CK30,Export!$K102:$K10252,"Booked")</f>
        <v>0</v>
      </c>
      <c r="CL34" s="7">
        <f>SUMIFS(Export!$P102:$P10252,Export!$J102:$J10252,Export!$A27,Export!$X102:$X10252,Export!$CL30,Export!$K102:$K10252,"Booked")</f>
        <v>0</v>
      </c>
      <c r="CM34" s="21">
        <f>SUMIFS(Export!$P102:$P10252,Export!$J102:$J10252,Export!$A27,Export!$X102:$X10252,Export!$CM30,Export!$K102:$K10252,"Booked")</f>
        <v>0</v>
      </c>
      <c r="CN34" s="22">
        <f>SUMIFS(Export!$P102:$P10252,Export!$J102:$J10252,Export!$A27,Export!$X102:$X10252,Export!$CN30,Export!$K102:$K10252,"Booked")</f>
        <v>0</v>
      </c>
      <c r="CO34" s="13">
        <f>SUMIFS(Export!$P102:$P10252,Export!$J102:$J10252,Export!$A27,Export!$X102:$X10252,Export!$CO30,Export!$K102:$K10252,"Booked")</f>
        <v>0</v>
      </c>
      <c r="CP34" s="7">
        <f>SUMIFS(Export!$P102:$P10252,Export!$J102:$J10252,Export!$A27,Export!$X102:$X10252,Export!$CP30,Export!$K102:$K10252,"Booked")</f>
        <v>0</v>
      </c>
      <c r="CQ34" s="7">
        <f>SUMIFS(Export!$P102:$P10252,Export!$J102:$J10252,Export!$A27,Export!$X102:$X10252,Export!$CQ30,Export!$K102:$K10252,"Booked")</f>
        <v>0</v>
      </c>
      <c r="CR34" s="7">
        <f>SUMIFS(Export!$P102:$P10252,Export!$J102:$J10252,Export!$A27,Export!$X102:$X10252,Export!$CR30,Export!$K102:$K10252,"Booked")</f>
        <v>0</v>
      </c>
      <c r="CS34" s="7">
        <f>SUMIFS(Export!$P102:$P10252,Export!$J102:$J10252,Export!$A27,Export!$X102:$X10252,Export!$CS30,Export!$K102:$K10252,"Booked")</f>
        <v>0</v>
      </c>
      <c r="CT34" s="21">
        <f>SUMIFS(Export!$P102:$P10252,Export!$J102:$J10252,Export!$A27,Export!$X102:$X10252,Export!$CT30,Export!$K102:$K10252,"Booked")</f>
        <v>0</v>
      </c>
      <c r="CU34" s="22">
        <f>SUMIFS(Export!$P102:$P10252,Export!$J102:$J10252,Export!$A27,Export!$X102:$X10252,Export!$CU30,Export!$K102:$K10252,"Booked")</f>
        <v>0</v>
      </c>
      <c r="CV34" s="13">
        <f>SUMIFS(Export!$P102:$P10252,Export!$J102:$J10252,Export!$A27,Export!$X102:$X10252,Export!$CV30,Export!$K102:$K10252,"Booked")</f>
        <v>0</v>
      </c>
      <c r="CW34" s="7">
        <f>SUMIFS(Export!$P102:$P10252,Export!$J102:$J10252,Export!$A27,Export!$X102:$X10252,Export!$CW30,Export!$K102:$K10252,"Booked")</f>
        <v>0</v>
      </c>
      <c r="CX34" s="7">
        <f>SUMIFS(Export!$P102:$P10252,Export!$J102:$J10252,Export!$A27,Export!$X102:$X10252,Export!$CX30,Export!$K102:$K10252,"Booked")</f>
        <v>0</v>
      </c>
      <c r="CY34" s="7">
        <f>SUMIFS(Export!$P102:$P10252,Export!$J102:$J10252,Export!$A27,Export!$X102:$X10252,Export!$CY30,Export!$K102:$K10252,"Booked")</f>
        <v>0</v>
      </c>
      <c r="CZ34" s="7">
        <f>SUMIFS(Export!$P102:$P10252,Export!$J102:$J10252,Export!$A27,Export!$X102:$X10252,Export!$CZ30,Export!$K102:$K10252,"Booked")</f>
        <v>0</v>
      </c>
      <c r="DA34" s="21">
        <f>SUMIFS(Export!$P102:$P10252,Export!$J102:$J10252,Export!$A27,Export!$X102:$X10252,Export!$DA30,Export!$K102:$K10252,"Booked")</f>
        <v>0</v>
      </c>
      <c r="DB34" s="22">
        <f>SUMIFS(Export!$P102:$P10252,Export!$J102:$J10252,Export!$A27,Export!$X102:$X10252,Export!$DB30,Export!$K102:$K10252,"Booked")</f>
        <v>0</v>
      </c>
      <c r="DC34" s="13">
        <f>SUMIFS(Export!$P102:$P10252,Export!$J102:$J10252,Export!$A27,Export!$X102:$X10252,Export!$DC30,Export!$K102:$K10252,"Booked")</f>
        <v>0</v>
      </c>
      <c r="DD34" s="7">
        <f>SUMIFS(Export!$P102:$P10252,Export!$J102:$J10252,Export!$A27,Export!$X102:$X10252,Export!$DD30,Export!$K102:$K10252,"Booked")</f>
        <v>0</v>
      </c>
      <c r="DE34" s="7">
        <f>SUMIFS(Export!$P102:$P10252,Export!$J102:$J10252,Export!$A27,Export!$X102:$X10252,Export!$DE30,Export!$K102:$K10252,"Booked")</f>
        <v>0</v>
      </c>
      <c r="DF34" s="7">
        <f>SUMIFS(Export!$P102:$P10252,Export!$J102:$J10252,Export!$A27,Export!$X102:$X10252,Export!$DF30,Export!$K102:$K10252,"Booked")</f>
        <v>0</v>
      </c>
      <c r="DG34" s="7">
        <f>SUMIFS(Export!$P102:$P10252,Export!$J102:$J10252,Export!$A27,Export!$X102:$X10252,Export!$DG30,Export!$K102:$K10252,"Booked")</f>
        <v>0</v>
      </c>
      <c r="DH34" s="21">
        <f>SUMIFS(Export!$P102:$P10252,Export!$J102:$J10252,Export!$A27,Export!$X102:$X10252,Export!$DH30,Export!$K102:$K10252,"Booked")</f>
        <v>0</v>
      </c>
      <c r="DI34" s="22">
        <f>SUMIFS(Export!$P102:$P10252,Export!$J102:$J10252,Export!$A27,Export!$X102:$X10252,Export!$DI30,Export!$K102:$K10252,"Booked")</f>
        <v>0</v>
      </c>
      <c r="DJ34" s="13">
        <f>SUMIFS(Export!$P102:$P10252,Export!$J102:$J10252,Export!$A27,Export!$X102:$X10252,Export!$DJ30,Export!$K102:$K10252,"Booked")</f>
        <v>0</v>
      </c>
      <c r="DK34" s="7">
        <f>SUMIFS(Export!$P102:$P10252,Export!$J102:$J10252,Export!$A27,Export!$X102:$X10252,Export!$DK30,Export!$K102:$K10252,"Booked")</f>
        <v>0</v>
      </c>
      <c r="DL34" s="7">
        <f>SUMIFS(Export!$P102:$P10252,Export!$J102:$J10252,Export!$A27,Export!$X102:$X10252,Export!$DL30,Export!$K102:$K10252,"Booked")</f>
        <v>0</v>
      </c>
      <c r="DM34" s="7">
        <f>SUMIFS(Export!$P102:$P10252,Export!$J102:$J10252,Export!$A27,Export!$X102:$X10252,Export!$DM30,Export!$K102:$K10252,"Booked")</f>
        <v>0</v>
      </c>
      <c r="DN34" s="7">
        <f>SUMIFS(Export!$P102:$P10252,Export!$J102:$J10252,Export!$A27,Export!$X102:$X10252,Export!$DN30,Export!$K102:$K10252,"Booked")</f>
        <v>0</v>
      </c>
      <c r="DO34" s="21">
        <f>SUMIFS(Export!$P102:$P10252,Export!$J102:$J10252,Export!$A27,Export!$X102:$X10252,Export!$DO30,Export!$K102:$K10252,"Booked")</f>
        <v>0</v>
      </c>
      <c r="DP34" s="22">
        <f>SUMIFS(Export!$P102:$P10252,Export!$J102:$J10252,Export!$A27,Export!$X102:$X10252,Export!$DP30,Export!$K102:$K10252,"Booked")</f>
        <v>0</v>
      </c>
      <c r="DQ34" s="13">
        <f>SUMIFS(Export!$P102:$P10252,Export!$J102:$J10252,Export!$A27,Export!$X102:$X10252,Export!$DQ30,Export!$K102:$K10252,"Booked")</f>
        <v>0</v>
      </c>
      <c r="DR34" s="7">
        <f>SUMIFS(Export!$P102:$P10252,Export!$J102:$J10252,Export!$A27,Export!$X102:$X10252,Export!$DR30,Export!$K102:$K10252,"Booked")</f>
        <v>0</v>
      </c>
      <c r="DS34" s="7">
        <f>SUMIFS(Export!$P102:$P10252,Export!$J102:$J10252,Export!$A27,Export!$X102:$X10252,Export!$DS30,Export!$K102:$K10252,"Booked")</f>
        <v>0</v>
      </c>
      <c r="DT34" s="7">
        <f>SUMIFS(Export!$P102:$P10252,Export!$J102:$J10252,Export!$A27,Export!$X102:$X10252,Export!$DT30,Export!$K102:$K10252,"Booked")</f>
        <v>0</v>
      </c>
      <c r="DU34" s="7">
        <f>SUMIFS(Export!$P102:$P10252,Export!$J102:$J10252,Export!$A27,Export!$X102:$X10252,Export!$DU30,Export!$K102:$K10252,"Booked")</f>
        <v>0</v>
      </c>
      <c r="DV34" s="21">
        <f>SUMIFS(Export!$P102:$P10252,Export!$J102:$J10252,Export!$A27,Export!$X102:$X10252,Export!$DV30,Export!$K102:$K10252,"Booked")</f>
        <v>0</v>
      </c>
      <c r="DW34" s="22">
        <f>SUMIFS(Export!$P102:$P10252,Export!$J102:$J10252,Export!$A27,Export!$X102:$X10252,Export!$DW30,Export!$K102:$K10252,"Booked")</f>
        <v>0</v>
      </c>
      <c r="DX34" s="13">
        <f>SUMIFS(Export!$P102:$P10252,Export!$J102:$J10252,Export!$A27,Export!$X102:$X10252,Export!$DQ30,Export!$K102:$K10252,"Booked")</f>
        <v>0</v>
      </c>
      <c r="DY34" s="7">
        <f>SUMIFS(Export!$P102:$P10252,Export!$J102:$J10252,Export!$A27,Export!$X102:$X10252,Export!$DR30,Export!$K102:$K10252,"Booked")</f>
        <v>0</v>
      </c>
      <c r="DZ34" s="7">
        <f>SUMIFS(Export!$P102:$P10252,Export!$J102:$J10252,Export!$A27,Export!$X102:$X10252,Export!$DS30,Export!$K102:$K10252,"Booked")</f>
        <v>0</v>
      </c>
      <c r="EA34" s="7">
        <f>SUMIFS(Export!$P102:$P10252,Export!$J102:$J10252,Export!$A27,Export!$X102:$X10252,Export!$DT30,Export!$K102:$K10252,"Booked")</f>
        <v>0</v>
      </c>
      <c r="EB34" s="7">
        <f>SUMIFS(Export!$P102:$P10252,Export!$J102:$J10252,Export!$A27,Export!$X102:$X10252,Export!$DU30,Export!$K102:$K10252,"Booked")</f>
        <v>0</v>
      </c>
      <c r="EC34" s="21">
        <f>SUMIFS(Export!$P102:$P10252,Export!$J102:$J10252,Export!$A27,Export!$X102:$X10252,Export!$DV30,Export!$K102:$K10252,"Booked")</f>
        <v>0</v>
      </c>
      <c r="ED34" s="22">
        <f>SUMIFS(Export!$P102:$P10252,Export!$J102:$J10252,Export!$A27,Export!$X102:$X10252,Export!$DW30,Export!$K102:$K10252,"Booked")</f>
        <v>0</v>
      </c>
      <c r="EE34" s="13">
        <f>SUMIFS(Export!$P102:$P10252,Export!$J102:$J10252,Export!$A27,Export!$X102:$X10252,Export!$DQ30,Export!$K102:$K10252,"Booked")</f>
        <v>0</v>
      </c>
      <c r="EF34" s="7">
        <f>SUMIFS(Export!$P102:$P10252,Export!$J102:$J10252,Export!$A27,Export!$X102:$X10252,Export!$DR30,Export!$K102:$K10252,"Booked")</f>
        <v>0</v>
      </c>
      <c r="EG34" s="7">
        <f>SUMIFS(Export!$P102:$P10252,Export!$J102:$J10252,Export!$A27,Export!$X102:$X10252,Export!$DS30,Export!$K102:$K10252,"Booked")</f>
        <v>0</v>
      </c>
      <c r="EH34" s="7">
        <f>SUMIFS(Export!$P102:$P10252,Export!$J102:$J10252,Export!$A27,Export!$X102:$X10252,Export!$DT30,Export!$K102:$K10252,"Booked")</f>
        <v>0</v>
      </c>
      <c r="EI34" s="7">
        <f>SUMIFS(Export!$P102:$P10252,Export!$J102:$J10252,Export!$A27,Export!$X102:$X10252,Export!$DU30,Export!$K102:$K10252,"Booked")</f>
        <v>0</v>
      </c>
      <c r="EJ34" s="21">
        <f>SUMIFS(Export!$P102:$P10252,Export!$J102:$J10252,Export!$A27,Export!$X102:$X10252,Export!$DV30,Export!$K102:$K10252,"Booked")</f>
        <v>0</v>
      </c>
      <c r="EK34" s="22">
        <f>SUMIFS(Export!$P102:$P10252,Export!$J102:$J10252,Export!$A27,Export!$X102:$X10252,Export!$DW30,Export!$K102:$K10252,"Booked")</f>
        <v>0</v>
      </c>
      <c r="EL34" s="13">
        <f>SUMIFS(Export!$P102:$P10252,Export!$J102:$J10252,Export!$A27,Export!$X102:$X10252,Export!$DQ30,Export!$K102:$K10252,"Booked")</f>
        <v>0</v>
      </c>
      <c r="EM34" s="7">
        <f>SUMIFS(Export!$P102:$P10252,Export!$J102:$J10252,Export!$A27,Export!$X102:$X10252,Export!$DR30,Export!$K102:$K10252,"Booked")</f>
        <v>0</v>
      </c>
      <c r="EN34" s="7">
        <f>SUMIFS(Export!$P102:$P10252,Export!$J102:$J10252,Export!$A27,Export!$X102:$X10252,Export!$DS30,Export!$K102:$K10252,"Booked")</f>
        <v>0</v>
      </c>
      <c r="EO34" s="7">
        <f>SUMIFS(Export!$P102:$P10252,Export!$J102:$J10252,Export!$A27,Export!$X102:$X10252,Export!$DT30,Export!$K102:$K10252,"Booked")</f>
        <v>0</v>
      </c>
      <c r="EP34" s="7">
        <f>SUMIFS(Export!$P102:$P10252,Export!$J102:$J10252,Export!$A27,Export!$X102:$X10252,Export!$DU30,Export!$K102:$K10252,"Booked")</f>
        <v>0</v>
      </c>
      <c r="EQ34" s="21">
        <f>SUMIFS(Export!$P102:$P10252,Export!$J102:$J10252,Export!$A27,Export!$X102:$X10252,Export!$DV30,Export!$K102:$K10252,"Booked")</f>
        <v>0</v>
      </c>
      <c r="ER34" s="22">
        <f>SUMIFS(Export!$P102:$P10252,Export!$J102:$J10252,Export!$A27,Export!$X102:$X10252,Export!$DW30,Export!$K102:$K10252,"Booked")</f>
        <v>0</v>
      </c>
      <c r="ES34" s="13">
        <f>SUMIFS(Export!$P102:$P10252,Export!$J102:$J10252,Export!$A27,Export!$X102:$X10252,Export!$DQ30,Export!$K102:$K10252,"Booked")</f>
        <v>0</v>
      </c>
      <c r="ET34" s="7">
        <f>SUMIFS(Export!$P102:$P10252,Export!$J102:$J10252,Export!$A27,Export!$X102:$X10252,Export!$DR30,Export!$K102:$K10252,"Booked")</f>
        <v>0</v>
      </c>
      <c r="EU34" s="7">
        <f>SUMIFS(Export!$P102:$P10252,Export!$J102:$J10252,Export!$A27,Export!$X102:$X10252,Export!$DS30,Export!$K102:$K10252,"Booked")</f>
        <v>0</v>
      </c>
      <c r="EV34" s="7">
        <f>SUMIFS(Export!$P102:$P10252,Export!$J102:$J10252,Export!$A27,Export!$X102:$X10252,Export!$DT30,Export!$K102:$K10252,"Booked")</f>
        <v>0</v>
      </c>
      <c r="EW34" s="7">
        <f>SUMIFS(Export!$P102:$P10252,Export!$J102:$J10252,Export!$A27,Export!$X102:$X10252,Export!$DU30,Export!$K102:$K10252,"Booked")</f>
        <v>0</v>
      </c>
      <c r="EX34" s="21">
        <f>SUMIFS(Export!$P102:$P10252,Export!$J102:$J10252,Export!$A27,Export!$X102:$X10252,Export!$DV30,Export!$K102:$K10252,"Booked")</f>
        <v>0</v>
      </c>
      <c r="EY34" s="22">
        <f>SUMIFS(Export!$P102:$P10252,Export!$J102:$J10252,Export!$A27,Export!$X102:$X10252,Export!$DW30,Export!$K102:$K10252,"Booked")</f>
        <v>0</v>
      </c>
      <c r="EZ34" s="13">
        <f>SUMIFS(Export!$P102:$P10252,Export!$J102:$J10252,Export!$A27,Export!$X102:$X10252,Export!$DQ30,Export!$K102:$K10252,"Booked")</f>
        <v>0</v>
      </c>
      <c r="FA34" s="7">
        <f>SUMIFS(Export!$P102:$P10252,Export!$J102:$J10252,Export!$A27,Export!$X102:$X10252,Export!$DR30,Export!$K102:$K10252,"Booked")</f>
        <v>0</v>
      </c>
      <c r="FB34" s="7">
        <f>SUMIFS(Export!$P102:$P10252,Export!$J102:$J10252,Export!$A27,Export!$X102:$X10252,Export!$DS30,Export!$K102:$K10252,"Booked")</f>
        <v>0</v>
      </c>
      <c r="FC34" s="7">
        <f>SUMIFS(Export!$P102:$P10252,Export!$J102:$J10252,Export!$A27,Export!$X102:$X10252,Export!$DT30,Export!$K102:$K10252,"Booked")</f>
        <v>0</v>
      </c>
      <c r="FD34" s="7">
        <f>SUMIFS(Export!$P102:$P10252,Export!$J102:$J10252,Export!$A27,Export!$X102:$X10252,Export!$DU30,Export!$K102:$K10252,"Booked")</f>
        <v>0</v>
      </c>
      <c r="FE34" s="21">
        <f>SUMIFS(Export!$P102:$P10252,Export!$J102:$J10252,Export!$A27,Export!$X102:$X10252,Export!$DV30,Export!$K102:$K10252,"Booked")</f>
        <v>0</v>
      </c>
      <c r="FF34" s="22">
        <f>SUMIFS(Export!$P102:$P10252,Export!$J102:$J10252,Export!$A27,Export!$X102:$X10252,Export!$DW30,Export!$K102:$K10252,"Booked")</f>
        <v>0</v>
      </c>
      <c r="FG34" s="13">
        <f>SUMIFS(Export!$P102:$P10252,Export!$J102:$J10252,Export!$A27,Export!$X102:$X10252,Export!$DQ30,Export!$K102:$K10252,"Booked")</f>
        <v>0</v>
      </c>
      <c r="FH34" s="7">
        <f>SUMIFS(Export!$P102:$P10252,Export!$J102:$J10252,Export!$A27,Export!$X102:$X10252,Export!$DR30,Export!$K102:$K10252,"Booked")</f>
        <v>0</v>
      </c>
      <c r="FI34" s="7">
        <f>SUMIFS(Export!$P102:$P10252,Export!$J102:$J10252,Export!$A27,Export!$X102:$X10252,Export!$DS30,Export!$K102:$K10252,"Booked")</f>
        <v>0</v>
      </c>
      <c r="FJ34" s="7">
        <f>SUMIFS(Export!$P102:$P10252,Export!$J102:$J10252,Export!$A27,Export!$X102:$X10252,Export!$DT30,Export!$K102:$K10252,"Booked")</f>
        <v>0</v>
      </c>
      <c r="FK34" s="7">
        <f>SUMIFS(Export!$P102:$P10252,Export!$J102:$J10252,Export!$A27,Export!$X102:$X10252,Export!$DU30,Export!$K102:$K10252,"Booked")</f>
        <v>0</v>
      </c>
      <c r="FL34" s="21">
        <f>SUMIFS(Export!$P102:$P10252,Export!$J102:$J10252,Export!$A27,Export!$X102:$X10252,Export!$DV30,Export!$K102:$K10252,"Booked")</f>
        <v>0</v>
      </c>
      <c r="FM34" s="22">
        <f>SUMIFS(Export!$P102:$P10252,Export!$J102:$J10252,Export!$A27,Export!$X102:$X10252,Export!$DW30,Export!$K102:$K10252,"Booked")</f>
        <v>0</v>
      </c>
      <c r="FN34" s="13">
        <f>SUMIFS(Export!$P102:$P10252,Export!$J102:$J10252,Export!$A27,Export!$X102:$X10252,Export!$DQ30,Export!$K102:$K10252,"Booked")</f>
        <v>0</v>
      </c>
      <c r="FO34" s="7">
        <f>SUMIFS(Export!$P102:$P10252,Export!$J102:$J10252,Export!$A27,Export!$X102:$X10252,Export!$DR30,Export!$K102:$K10252,"Booked")</f>
        <v>0</v>
      </c>
      <c r="FP34" s="7">
        <f>SUMIFS(Export!$P102:$P10252,Export!$J102:$J10252,Export!$A27,Export!$X102:$X10252,Export!$DS30,Export!$K102:$K10252,"Booked")</f>
        <v>0</v>
      </c>
      <c r="FQ34" s="7">
        <f>SUMIFS(Export!$P102:$P10252,Export!$J102:$J10252,Export!$A27,Export!$X102:$X10252,Export!$DT30,Export!$K102:$K10252,"Booked")</f>
        <v>0</v>
      </c>
      <c r="FR34" s="7">
        <f>SUMIFS(Export!$P102:$P10252,Export!$J102:$J10252,Export!$A27,Export!$X102:$X10252,Export!$DU30,Export!$K102:$K10252,"Booked")</f>
        <v>0</v>
      </c>
      <c r="FS34" s="21">
        <f>SUMIFS(Export!$P102:$P10252,Export!$J102:$J10252,Export!$A27,Export!$X102:$X10252,Export!$DV30,Export!$K102:$K10252,"Booked")</f>
        <v>0</v>
      </c>
      <c r="FT34" s="22">
        <f>SUMIFS(Export!$P102:$P10252,Export!$J102:$J10252,Export!$A27,Export!$X102:$X10252,Export!$DW30,Export!$K102:$K10252,"Booked")</f>
        <v>0</v>
      </c>
      <c r="FU34" s="13">
        <f>SUMIFS(Export!$P102:$P10252,Export!$J102:$J10252,Export!$A27,Export!$X102:$X10252,Export!$DQ30,Export!$K102:$K10252,"Booked")</f>
        <v>0</v>
      </c>
      <c r="FV34" s="7">
        <f>SUMIFS(Export!$P102:$P10252,Export!$J102:$J10252,Export!$A27,Export!$X102:$X10252,Export!$DR30,Export!$K102:$K10252,"Booked")</f>
        <v>0</v>
      </c>
      <c r="FW34" s="7">
        <f>SUMIFS(Export!$P102:$P10252,Export!$J102:$J10252,Export!$A27,Export!$X102:$X10252,Export!$DS30,Export!$K102:$K10252,"Booked")</f>
        <v>0</v>
      </c>
      <c r="FX34" s="7">
        <f>SUMIFS(Export!$P102:$P10252,Export!$J102:$J10252,Export!$A27,Export!$X102:$X10252,Export!$DT30,Export!$K102:$K10252,"Booked")</f>
        <v>0</v>
      </c>
      <c r="FY34" s="7">
        <f>SUMIFS(Export!$P102:$P10252,Export!$J102:$J10252,Export!$A27,Export!$X102:$X10252,Export!$DU30,Export!$K102:$K10252,"Booked")</f>
        <v>0</v>
      </c>
      <c r="FZ34" s="21">
        <f>SUMIFS(Export!$P102:$P10252,Export!$J102:$J10252,Export!$A27,Export!$X102:$X10252,Export!$DV30,Export!$K102:$K10252,"Booked")</f>
        <v>0</v>
      </c>
      <c r="GA34" s="22">
        <f>SUMIFS(Export!$P102:$P10252,Export!$J102:$J10252,Export!$A27,Export!$X102:$X10252,Export!$DW30,Export!$K102:$K10252,"Booked")</f>
        <v>0</v>
      </c>
      <c r="GB34" s="13">
        <f>SUMIFS(Export!$P102:$P10252,Export!$J102:$J10252,Export!$A27,Export!$X102:$X10252,Export!$DQ30,Export!$K102:$K10252,"Booked")</f>
        <v>0</v>
      </c>
      <c r="GC34" s="7">
        <f>SUMIFS(Export!$P102:$P10252,Export!$J102:$J10252,Export!$A27,Export!$X102:$X10252,Export!$DR30,Export!$K102:$K10252,"Booked")</f>
        <v>0</v>
      </c>
      <c r="GD34" s="7">
        <f>SUMIFS(Export!$P102:$P10252,Export!$J102:$J10252,Export!$A27,Export!$X102:$X10252,Export!$DS30,Export!$K102:$K10252,"Booked")</f>
        <v>0</v>
      </c>
      <c r="GE34" s="7">
        <f>SUMIFS(Export!$P102:$P10252,Export!$J102:$J10252,Export!$A27,Export!$X102:$X10252,Export!$DT30,Export!$K102:$K10252,"Booked")</f>
        <v>0</v>
      </c>
      <c r="GF34" s="7">
        <f>SUMIFS(Export!$P102:$P10252,Export!$J102:$J10252,Export!$A27,Export!$X102:$X10252,Export!$DU30,Export!$K102:$K10252,"Booked")</f>
        <v>0</v>
      </c>
      <c r="GG34" s="21">
        <f>SUMIFS(Export!$P102:$P10252,Export!$J102:$J10252,Export!$A27,Export!$X102:$X10252,Export!$DV30,Export!$K102:$K10252,"Booked")</f>
        <v>0</v>
      </c>
      <c r="GH34" s="22">
        <f>SUMIFS(Export!$P102:$P10252,Export!$J102:$J10252,Export!$A27,Export!$X102:$X10252,Export!$DW30,Export!$K102:$K10252,"Booked")</f>
        <v>0</v>
      </c>
      <c r="GI34" s="13">
        <f>SUMIFS(Export!$P102:$P10252,Export!$J102:$J10252,Export!$A27,Export!$X102:$X10252,Export!$DQ30,Export!$K102:$K10252,"Booked")</f>
        <v>0</v>
      </c>
      <c r="GJ34" s="7">
        <f>SUMIFS(Export!$P102:$P10252,Export!$J102:$J10252,Export!$A27,Export!$X102:$X10252,Export!$DR30,Export!$K102:$K10252,"Booked")</f>
        <v>0</v>
      </c>
      <c r="GK34" s="7">
        <f>SUMIFS(Export!$P102:$P10252,Export!$J102:$J10252,Export!$A27,Export!$X102:$X10252,Export!$DS30,Export!$K102:$K10252,"Booked")</f>
        <v>0</v>
      </c>
      <c r="GL34" s="7">
        <f>SUMIFS(Export!$P102:$P10252,Export!$J102:$J10252,Export!$A27,Export!$X102:$X10252,Export!$DT30,Export!$K102:$K10252,"Booked")</f>
        <v>0</v>
      </c>
      <c r="GM34" s="7">
        <f>SUMIFS(Export!$P102:$P10252,Export!$J102:$J10252,Export!$A27,Export!$X102:$X10252,Export!$DU30,Export!$K102:$K10252,"Booked")</f>
        <v>0</v>
      </c>
      <c r="GN34" s="21">
        <f>SUMIFS(Export!$P102:$P10252,Export!$J102:$J10252,Export!$A27,Export!$X102:$X10252,Export!$DV30,Export!$K102:$K10252,"Booked")</f>
        <v>0</v>
      </c>
      <c r="GO34" s="22">
        <f>SUMIFS(Export!$P102:$P10252,Export!$J102:$J10252,Export!$A27,Export!$X102:$X10252,Export!$DW30,Export!$K102:$K10252,"Booked")</f>
        <v>0</v>
      </c>
    </row>
    <row r="35" spans="1:197" outlineLevel="1" x14ac:dyDescent="0.25">
      <c r="A35" t="s">
        <v>146</v>
      </c>
      <c r="B35" s="12">
        <f>SUMIFS(Export!$P102:$P10252,Export!$J102:$J10252,Export!$A27,Export!$X102:$X10252,"&lt;="&amp;Export!$B30,Export!$K102:$K10252,"Pending")</f>
        <v>0</v>
      </c>
      <c r="C35" s="44">
        <f>SUMIFS(Export!$P102:$P10252,Export!$J102:$J10252,Export!$A27,Export!$X102:$X10252,Export!$C30,Export!$K102:$K10252,"Pending")</f>
        <v>0</v>
      </c>
      <c r="D35" s="44">
        <f>SUMIFS(Export!$P102:$P10252,Export!$J102:$J10252,Export!$A27,Export!$X102:$X10252,Export!$D30,Export!$K102:$K10252,"Pending")</f>
        <v>0</v>
      </c>
      <c r="E35" s="44">
        <f>SUMIFS(Export!$P102:$P10252,Export!$J102:$J10252,Export!$A27,Export!$X102:$X10252,Export!$E30,Export!$K102:$K10252,"Pending")</f>
        <v>0</v>
      </c>
      <c r="F35" s="44">
        <f>SUMIFS(Export!$P102:$P10252,Export!$J102:$J10252,Export!$A27,Export!$X102:$X10252,Export!$F30,Export!$K102:$K10252,"Pending")</f>
        <v>0</v>
      </c>
      <c r="G35" s="44">
        <f>SUMIFS(Export!$P102:$P10252,Export!$J102:$J10252,Export!$A27,Export!$X102:$X10252,Export!$G30,Export!$K102:$K10252,"Pending")</f>
        <v>0</v>
      </c>
      <c r="H35" s="9">
        <f>SUMIFS(Export!$P102:$P10252,Export!$J102:$J10252,Export!$A27,Export!$X102:$X10252,Export!$H30,Export!$K102:$K10252,"Pending")</f>
        <v>0</v>
      </c>
      <c r="I35" s="12">
        <f>SUMIFS(Export!$P102:$P10252,Export!$J102:$J10252,Export!$A27,Export!$X102:$X10252,Export!$I30,Export!$K102:$K10252,"Pending")</f>
        <v>0</v>
      </c>
      <c r="J35" s="44">
        <f>SUMIFS(Export!$P102:$P10252,Export!$J102:$J10252,Export!$A27,Export!$X102:$X10252,Export!$J30,Export!$K102:$K10252,"Pending")</f>
        <v>0</v>
      </c>
      <c r="K35" s="44">
        <f>SUMIFS(Export!$P102:$P10252,Export!$J102:$J10252,Export!$A27,Export!$X102:$X10252,Export!$K30,Export!$K102:$K10252,"Pending")</f>
        <v>0</v>
      </c>
      <c r="L35" s="44">
        <f>SUMIFS(Export!$P102:$P10252,Export!$J102:$J10252,Export!$A27,Export!$X102:$X10252,Export!$L30,Export!$K102:$K10252,"Pending")</f>
        <v>0</v>
      </c>
      <c r="M35" s="44">
        <f>SUMIFS(Export!$P102:$P10252,Export!$J102:$J10252,Export!$A27,Export!$X102:$X10252,Export!$M30,Export!$K102:$K10252,"Pending")</f>
        <v>0</v>
      </c>
      <c r="N35" s="44">
        <f>SUMIFS(Export!$P102:$P10252,Export!$J102:$J10252,Export!$A27,Export!$X102:$X10252,Export!$N30,Export!$K102:$K10252,"Pending")</f>
        <v>0</v>
      </c>
      <c r="O35" s="9">
        <f>SUMIFS(Export!$P102:$P10252,Export!$J102:$J10252,Export!$A27,Export!$X102:$X10252,Export!$O30,Export!$K102:$K10252,"Pending")</f>
        <v>0</v>
      </c>
      <c r="P35" s="12">
        <f>SUMIFS(Export!$P102:$P10252,Export!$J102:$J10252,Export!$A27,Export!$X102:$X10252,Export!$P30,Export!$K102:$K10252,"Pending")</f>
        <v>0</v>
      </c>
      <c r="Q35" s="44">
        <f>SUMIFS(Export!$P102:$P10252,Export!$J102:$J10252,Export!$A27,Export!$X102:$X10252,Export!$Q30,Export!$K102:$K10252,"Pending")</f>
        <v>0</v>
      </c>
      <c r="R35" s="44">
        <f>SUMIFS(Export!$P102:$P10252,Export!$J102:$J10252,Export!$A27,Export!$X102:$X10252,Export!$R30,Export!$K102:$K10252,"Pending")</f>
        <v>0</v>
      </c>
      <c r="S35" s="44">
        <f>SUMIFS(Export!$P102:$P10252,Export!$J102:$J10252,Export!$A27,Export!$X102:$X10252,Export!$S30,Export!$K102:$K10252,"Pending")</f>
        <v>0</v>
      </c>
      <c r="T35" s="44">
        <f>SUMIFS(Export!$P102:$P10252,Export!$J102:$J10252,Export!$A27,Export!$X102:$X10252,Export!$T30,Export!$K102:$K10252,"Pending")</f>
        <v>0</v>
      </c>
      <c r="U35" s="44">
        <f>SUMIFS(Export!$P102:$P10252,Export!$J102:$J10252,Export!$A27,Export!$X102:$X10252,Export!$U30,Export!$K102:$K10252,"Pending")</f>
        <v>0</v>
      </c>
      <c r="V35" s="9">
        <f>SUMIFS(Export!$P102:$P10252,Export!$J102:$J10252,Export!$A27,Export!$X102:$X10252,Export!$V30,Export!$K102:$K10252,"Pending")</f>
        <v>0</v>
      </c>
      <c r="W35" s="12">
        <f>SUMIFS(Export!$P102:$P10252,Export!$J102:$J10252,Export!$A27,Export!$X102:$X10252,Export!$W30,Export!$K102:$K10252,"Pending")</f>
        <v>0</v>
      </c>
      <c r="X35" s="44">
        <f>SUMIFS(Export!$P102:$P10252,Export!$J102:$J10252,Export!$A27,Export!$X102:$X10252,Export!$X30,Export!$K102:$K10252,"Pending")</f>
        <v>0</v>
      </c>
      <c r="Y35" s="44">
        <f>SUMIFS(Export!$P102:$P10252,Export!$J102:$J10252,Export!$A27,Export!$X102:$X10252,Export!$Y30,Export!$K102:$K10252,"Pending")</f>
        <v>0</v>
      </c>
      <c r="Z35" s="44">
        <f>SUMIFS(Export!$P102:$P10252,Export!$J102:$J10252,Export!$A27,Export!$X102:$X10252,Export!$Z30,Export!$K102:$K10252,"Pending")</f>
        <v>0</v>
      </c>
      <c r="AA35" s="44">
        <f>SUMIFS(Export!$P102:$P10252,Export!$J102:$J10252,Export!$A27,Export!$X102:$X10252,Export!$AA30,Export!$K102:$K10252,"Pending")</f>
        <v>0</v>
      </c>
      <c r="AB35" s="44">
        <f>SUMIFS(Export!$P102:$P10252,Export!$J102:$J10252,Export!$A27,Export!$X102:$X10252,Export!$AB30,Export!$K102:$K10252,"Pending")</f>
        <v>0</v>
      </c>
      <c r="AC35" s="9">
        <f>SUMIFS(Export!$P102:$P10252,Export!$J102:$J10252,Export!$A27,Export!$X102:$X10252,Export!$AC30,Export!$K102:$K10252,"Pending")</f>
        <v>0</v>
      </c>
      <c r="AD35" s="12">
        <f>SUMIFS(Export!$P102:$P10252,Export!$J102:$J10252,Export!$A27,Export!$X102:$X10252,Export!$AD30,Export!$K102:$K10252,"Pending")</f>
        <v>0</v>
      </c>
      <c r="AE35" s="44">
        <f>SUMIFS(Export!$P102:$P10252,Export!$J102:$J10252,Export!$A27,Export!$X102:$X10252,Export!$AE30,Export!$K102:$K10252,"Pending")</f>
        <v>0</v>
      </c>
      <c r="AF35" s="44">
        <f>SUMIFS(Export!$P102:$P10252,Export!$J102:$J10252,Export!$A27,Export!$X102:$X10252,Export!$AF30,Export!$K102:$K10252,"Pending")</f>
        <v>0</v>
      </c>
      <c r="AG35" s="44">
        <f>SUMIFS(Export!$P102:$P10252,Export!$J102:$J10252,Export!$A27,Export!$X102:$X10252,Export!$AG30,Export!$K102:$K10252,"Pending")</f>
        <v>0</v>
      </c>
      <c r="AH35" s="44">
        <f>SUMIFS(Export!$P102:$P10252,Export!$J102:$J10252,Export!$A27,Export!$X102:$X10252,Export!$AH30,Export!$K102:$K10252,"Pending")</f>
        <v>0</v>
      </c>
      <c r="AI35" s="44">
        <f>SUMIFS(Export!$P102:$P10252,Export!$J102:$J10252,Export!$A27,Export!$X102:$X10252,Export!$AI30,Export!$K102:$K10252,"Pending")</f>
        <v>0</v>
      </c>
      <c r="AJ35" s="9">
        <f>SUMIFS(Export!$P102:$P10252,Export!$J102:$J10252,Export!$A27,Export!$X102:$X10252,Export!$AJ30,Export!$K102:$K10252,"Pending")</f>
        <v>0</v>
      </c>
      <c r="AK35" s="12">
        <f>SUMIFS(Export!$P102:$P10252,Export!$J102:$J10252,Export!$A27,Export!$X102:$X10252,Export!$AK30,Export!$K102:$K10252,"Pending")</f>
        <v>0</v>
      </c>
      <c r="AL35" s="44">
        <f>SUMIFS(Export!$P102:$P10252,Export!$J102:$J10252,Export!$A27,Export!$X102:$X10252,Export!$AL30,Export!$K102:$K10252,"Pending")</f>
        <v>0</v>
      </c>
      <c r="AM35" s="44">
        <f>SUMIFS(Export!$P102:$P10252,Export!$J102:$J10252,Export!$A27,Export!$X102:$X10252,Export!$AM30,Export!$K102:$K10252,"Pending")</f>
        <v>0</v>
      </c>
      <c r="AN35" s="44">
        <f>SUMIFS(Export!$P102:$P10252,Export!$J102:$J10252,Export!$A27,Export!$X102:$X10252,Export!$AN30,Export!$K102:$K10252,"Pending")</f>
        <v>0</v>
      </c>
      <c r="AO35" s="44">
        <f>SUMIFS(Export!$P102:$P10252,Export!$J102:$J10252,Export!$A27,Export!$X102:$X10252,Export!$AO30,Export!$K102:$K10252,"Pending")</f>
        <v>0</v>
      </c>
      <c r="AP35" s="44">
        <f>SUMIFS(Export!$P102:$P10252,Export!$J102:$J10252,Export!$A27,Export!$X102:$X10252,Export!$AP30,Export!$K102:$K10252,"Pending")</f>
        <v>0</v>
      </c>
      <c r="AQ35" s="9">
        <f>SUMIFS(Export!$P102:$P10252,Export!$J102:$J10252,Export!$A27,Export!$X102:$X10252,Export!$AQ30,Export!$K102:$K10252,"Pending")</f>
        <v>0</v>
      </c>
      <c r="AR35" s="12">
        <f>SUMIFS(Export!$P102:$P10252,Export!$J102:$J10252,Export!$A27,Export!$X102:$X10252,Export!$AR30,Export!$K102:$K10252,"Pending")</f>
        <v>0</v>
      </c>
      <c r="AS35" s="44">
        <f>SUMIFS(Export!$P102:$P10252,Export!$J102:$J10252,Export!$A27,Export!$X102:$X10252,Export!$AS30,Export!$K102:$K10252,"Pending")</f>
        <v>0</v>
      </c>
      <c r="AT35" s="44">
        <f>SUMIFS(Export!$P102:$P10252,Export!$J102:$J10252,Export!$A27,Export!$X102:$X10252,Export!$AT30,Export!$K102:$K10252,"Pending")</f>
        <v>0</v>
      </c>
      <c r="AU35" s="44">
        <f>SUMIFS(Export!$P102:$P10252,Export!$J102:$J10252,Export!$A27,Export!$X102:$X10252,Export!$AU30,Export!$K102:$K10252,"Pending")</f>
        <v>0</v>
      </c>
      <c r="AV35" s="44">
        <f>SUMIFS(Export!$P102:$P10252,Export!$J102:$J10252,Export!$A27,Export!$X102:$X10252,Export!$AV30,Export!$K102:$K10252,"Pending")</f>
        <v>0</v>
      </c>
      <c r="AW35" s="44">
        <f>SUMIFS(Export!$P102:$P10252,Export!$J102:$J10252,Export!$A27,Export!$X102:$X10252,Export!$AW30,Export!$K102:$K10252,"Pending")</f>
        <v>0</v>
      </c>
      <c r="AX35" s="9">
        <f>SUMIFS(Export!$P102:$P10252,Export!$J102:$J10252,Export!$A27,Export!$X102:$X10252,Export!$AX30,Export!$K102:$K10252,"Pending")</f>
        <v>0</v>
      </c>
      <c r="AY35" s="12">
        <f>SUMIFS(Export!$P102:$P10252,Export!$J102:$J10252,Export!$A27,Export!$X102:$X10252,Export!$AY30,Export!$K102:$K10252,"Pending")</f>
        <v>0</v>
      </c>
      <c r="AZ35" s="44">
        <f>SUMIFS(Export!$P102:$P10252,Export!$J102:$J10252,Export!$A27,Export!$X102:$X10252,Export!$AZ30,Export!$K102:$K10252,"Pending")</f>
        <v>0</v>
      </c>
      <c r="BA35" s="44">
        <f>SUMIFS(Export!$P102:$P10252,Export!$J102:$J10252,Export!$A27,Export!$X102:$X10252,Export!$BA30,Export!$K102:$K10252,"Pending")</f>
        <v>0</v>
      </c>
      <c r="BB35" s="44">
        <f>SUMIFS(Export!$P102:$P10252,Export!$J102:$J10252,Export!$A27,Export!$X102:$X10252,Export!$BB30,Export!$K102:$K10252,"Pending")</f>
        <v>0</v>
      </c>
      <c r="BC35" s="44">
        <f>SUMIFS(Export!$P102:$P10252,Export!$J102:$J10252,Export!$A27,Export!$X102:$X10252,Export!$BC30,Export!$K102:$K10252,"Pending")</f>
        <v>0</v>
      </c>
      <c r="BD35" s="44">
        <f>SUMIFS(Export!$P102:$P10252,Export!$J102:$J10252,Export!$A27,Export!$X102:$X10252,Export!$BD30,Export!$K102:$K10252,"Pending")</f>
        <v>0</v>
      </c>
      <c r="BE35" s="9">
        <f>SUMIFS(Export!$P102:$P10252,Export!$J102:$J10252,Export!$A27,Export!$X102:$X10252,Export!$BE30,Export!$K102:$K10252,"Pending")</f>
        <v>0</v>
      </c>
      <c r="BF35" s="12">
        <f>SUMIFS(Export!$P102:$P10252,Export!$J102:$J10252,Export!$A27,Export!$X102:$X10252,Export!$BF30,Export!$K102:$K10252,"Pending")</f>
        <v>0</v>
      </c>
      <c r="BG35" s="44">
        <f>SUMIFS(Export!$P102:$P10252,Export!$J102:$J10252,Export!$A27,Export!$X102:$X10252,Export!$BG30,Export!$K102:$K10252,"Pending")</f>
        <v>0</v>
      </c>
      <c r="BH35" s="44">
        <f>SUMIFS(Export!$P102:$P10252,Export!$J102:$J10252,Export!$A27,Export!$X102:$X10252,Export!$BH30,Export!$K102:$K10252,"Pending")</f>
        <v>0</v>
      </c>
      <c r="BI35" s="44">
        <f>SUMIFS(Export!$P102:$P10252,Export!$J102:$J10252,Export!$A27,Export!$X102:$X10252,Export!$BI30,Export!$K102:$K10252,"Pending")</f>
        <v>0</v>
      </c>
      <c r="BJ35" s="44">
        <f>SUMIFS(Export!$P102:$P10252,Export!$J102:$J10252,Export!$A27,Export!$X102:$X10252,Export!$BJ30,Export!$K102:$K10252,"Pending")</f>
        <v>0</v>
      </c>
      <c r="BK35" s="44">
        <f>SUMIFS(Export!$P102:$P10252,Export!$J102:$J10252,Export!$A27,Export!$X102:$X10252,Export!$BK30,Export!$K102:$K10252,"Pending")</f>
        <v>0</v>
      </c>
      <c r="BL35" s="9">
        <f>SUMIFS(Export!$P102:$P10252,Export!$J102:$J10252,Export!$A27,Export!$X102:$X10252,Export!$BL30,Export!$K102:$K10252,"Pending")</f>
        <v>0</v>
      </c>
      <c r="BM35" s="12">
        <f>SUMIFS(Export!$P102:$P10252,Export!$J102:$J10252,Export!$A27,Export!$X102:$X10252,Export!$BM30,Export!$K102:$K10252,"Pending")</f>
        <v>0</v>
      </c>
      <c r="BN35" s="44">
        <f>SUMIFS(Export!$P102:$P10252,Export!$J102:$J10252,Export!$A27,Export!$X102:$X10252,Export!$BN30,Export!$K102:$K10252,"Pending")</f>
        <v>0</v>
      </c>
      <c r="BO35" s="44">
        <f>SUMIFS(Export!$P102:$P10252,Export!$J102:$J10252,Export!$A27,Export!$X102:$X10252,Export!$BO30,Export!$K102:$K10252,"Pending")</f>
        <v>0</v>
      </c>
      <c r="BP35" s="44">
        <f>SUMIFS(Export!$P102:$P10252,Export!$J102:$J10252,Export!$A27,Export!$X102:$X10252,Export!$BP30,Export!$K102:$K10252,"Pending")</f>
        <v>0</v>
      </c>
      <c r="BQ35" s="44">
        <f>SUMIFS(Export!$P102:$P10252,Export!$J102:$J10252,Export!$A27,Export!$X102:$X10252,Export!$BQ30,Export!$K102:$K10252,"Pending")</f>
        <v>0</v>
      </c>
      <c r="BR35" s="44">
        <f>SUMIFS(Export!$P102:$P10252,Export!$J102:$J10252,Export!$A27,Export!$X102:$X10252,Export!$BR30,Export!$K102:$K10252,"Pending")</f>
        <v>0</v>
      </c>
      <c r="BS35" s="9">
        <f>SUMIFS(Export!$P102:$P10252,Export!$J102:$J10252,Export!$A27,Export!$X102:$X10252,Export!$BS30,Export!$K102:$K10252,"Pending")</f>
        <v>0</v>
      </c>
      <c r="BT35" s="12">
        <f>SUMIFS(Export!$P102:$P10252,Export!$J102:$J10252,Export!$A27,Export!$X102:$X10252,Export!$BT30,Export!$K102:$K10252,"Pending")</f>
        <v>0</v>
      </c>
      <c r="BU35" s="44">
        <f>SUMIFS(Export!$P102:$P10252,Export!$J102:$J10252,Export!$A27,Export!$X102:$X10252,Export!$BU30,Export!$K102:$K10252,"Pending")</f>
        <v>0</v>
      </c>
      <c r="BV35" s="44">
        <f>SUMIFS(Export!$P102:$P10252,Export!$J102:$J10252,Export!$A27,Export!$X102:$X10252,Export!$BV30,Export!$K102:$K10252,"Pending")</f>
        <v>0</v>
      </c>
      <c r="BW35" s="44">
        <f>SUMIFS(Export!$P102:$P10252,Export!$J102:$J10252,Export!$A27,Export!$X102:$X10252,Export!$BW30,Export!$K102:$K10252,"Pending")</f>
        <v>0</v>
      </c>
      <c r="BX35" s="44">
        <f>SUMIFS(Export!$P102:$P10252,Export!$J102:$J10252,Export!$A27,Export!$X102:$X10252,Export!$BX30,Export!$K102:$K10252,"Pending")</f>
        <v>0</v>
      </c>
      <c r="BY35" s="44">
        <f>SUMIFS(Export!$P102:$P10252,Export!$J102:$J10252,Export!$A27,Export!$X102:$X10252,Export!$BY30,Export!$K102:$K10252,"Pending")</f>
        <v>0</v>
      </c>
      <c r="BZ35" s="9">
        <f>SUMIFS(Export!$P102:$P10252,Export!$J102:$J10252,Export!$A27,Export!$X102:$X10252,Export!$BZ30,Export!$K102:$K10252,"Pending")</f>
        <v>0</v>
      </c>
      <c r="CA35" s="12">
        <f>SUMIFS(Export!$P102:$P10252,Export!$J102:$J10252,Export!$A27,Export!$X102:$X10252,Export!$CA30,Export!$K102:$K10252,"Pending")</f>
        <v>0</v>
      </c>
      <c r="CB35" s="44">
        <f>SUMIFS(Export!$P102:$P10252,Export!$J102:$J10252,Export!$A27,Export!$X102:$X10252,Export!$CB30,Export!$K102:$K10252,"Pending")</f>
        <v>0</v>
      </c>
      <c r="CC35" s="44">
        <f>SUMIFS(Export!$P102:$P10252,Export!$J102:$J10252,Export!$A27,Export!$X102:$X10252,Export!$CC30,Export!$K102:$K10252,"Pending")</f>
        <v>0</v>
      </c>
      <c r="CD35" s="44">
        <f>SUMIFS(Export!$P102:$P10252,Export!$J102:$J10252,Export!$A27,Export!$X102:$X10252,Export!$CD30,Export!$K102:$K10252,"Pending")</f>
        <v>0</v>
      </c>
      <c r="CE35" s="44">
        <f>SUMIFS(Export!$P102:$P10252,Export!$J102:$J10252,Export!$A27,Export!$X102:$X10252,Export!$CE30,Export!$K102:$K10252,"Pending")</f>
        <v>0</v>
      </c>
      <c r="CF35" s="44">
        <f>SUMIFS(Export!$P102:$P10252,Export!$J102:$J10252,Export!$A27,Export!$X102:$X10252,Export!$CF30,Export!$K102:$K10252,"Pending")</f>
        <v>0</v>
      </c>
      <c r="CG35" s="9">
        <f>SUMIFS(Export!$P102:$P10252,Export!$J102:$J10252,Export!$A27,Export!$X102:$X10252,Export!$CG30,Export!$K102:$K10252,"Pending")</f>
        <v>0</v>
      </c>
      <c r="CH35" s="12">
        <f>SUMIFS(Export!$P102:$P10252,Export!$J102:$J10252,Export!$A27,Export!$X102:$X10252,Export!$CH30,Export!$K102:$K10252,"Pending")</f>
        <v>0</v>
      </c>
      <c r="CI35" s="44">
        <f>SUMIFS(Export!$P102:$P10252,Export!$J102:$J10252,Export!$A27,Export!$X102:$X10252,Export!$CI30,Export!$K102:$K10252,"Pending")</f>
        <v>0</v>
      </c>
      <c r="CJ35" s="44">
        <f>SUMIFS(Export!$P102:$P10252,Export!$J102:$J10252,Export!$A27,Export!$X102:$X10252,Export!$CJ30,Export!$K102:$K10252,"Pending")</f>
        <v>0</v>
      </c>
      <c r="CK35" s="44">
        <f>SUMIFS(Export!$P102:$P10252,Export!$J102:$J10252,Export!$A27,Export!$X102:$X10252,Export!$CK30,Export!$K102:$K10252,"Pending")</f>
        <v>0</v>
      </c>
      <c r="CL35" s="44">
        <f>SUMIFS(Export!$P102:$P10252,Export!$J102:$J10252,Export!$A27,Export!$X102:$X10252,Export!$CL30,Export!$K102:$K10252,"Pending")</f>
        <v>0</v>
      </c>
      <c r="CM35" s="44">
        <f>SUMIFS(Export!$P102:$P10252,Export!$J102:$J10252,Export!$A27,Export!$X102:$X10252,Export!$CM30,Export!$K102:$K10252,"Pending")</f>
        <v>0</v>
      </c>
      <c r="CN35" s="9">
        <f>SUMIFS(Export!$P102:$P10252,Export!$J102:$J10252,Export!$A27,Export!$X102:$X10252,Export!$CN30,Export!$K102:$K10252,"Pending")</f>
        <v>0</v>
      </c>
      <c r="CO35" s="12">
        <f>SUMIFS(Export!$P102:$P10252,Export!$J102:$J10252,Export!$A27,Export!$X102:$X10252,Export!$CO30,Export!$K102:$K10252,"Pending")</f>
        <v>0</v>
      </c>
      <c r="CP35" s="44">
        <f>SUMIFS(Export!$P102:$P10252,Export!$J102:$J10252,Export!$A27,Export!$X102:$X10252,Export!$CP30,Export!$K102:$K10252,"Pending")</f>
        <v>0</v>
      </c>
      <c r="CQ35" s="44">
        <f>SUMIFS(Export!$P102:$P10252,Export!$J102:$J10252,Export!$A27,Export!$X102:$X10252,Export!$CQ30,Export!$K102:$K10252,"Pending")</f>
        <v>0</v>
      </c>
      <c r="CR35" s="44">
        <f>SUMIFS(Export!$P102:$P10252,Export!$J102:$J10252,Export!$A27,Export!$X102:$X10252,Export!$CR30,Export!$K102:$K10252,"Pending")</f>
        <v>0</v>
      </c>
      <c r="CS35" s="44">
        <f>SUMIFS(Export!$P102:$P10252,Export!$J102:$J10252,Export!$A27,Export!$X102:$X10252,Export!$CS30,Export!$K102:$K10252,"Pending")</f>
        <v>0</v>
      </c>
      <c r="CT35" s="44">
        <f>SUMIFS(Export!$P102:$P10252,Export!$J102:$J10252,Export!$A27,Export!$X102:$X10252,Export!$CT30,Export!$K102:$K10252,"Pending")</f>
        <v>0</v>
      </c>
      <c r="CU35" s="9">
        <f>SUMIFS(Export!$P102:$P10252,Export!$J102:$J10252,Export!$A27,Export!$X102:$X10252,Export!$CU30,Export!$K102:$K10252,"Pending")</f>
        <v>0</v>
      </c>
      <c r="CV35" s="12">
        <f>SUMIFS(Export!$P102:$P10252,Export!$J102:$J10252,Export!$A27,Export!$X102:$X10252,Export!$CV30,Export!$K102:$K10252,"Pending")</f>
        <v>0</v>
      </c>
      <c r="CW35" s="44">
        <f>SUMIFS(Export!$P102:$P10252,Export!$J102:$J10252,Export!$A27,Export!$X102:$X10252,Export!$CW30,Export!$K102:$K10252,"Pending")</f>
        <v>0</v>
      </c>
      <c r="CX35" s="44">
        <f>SUMIFS(Export!$P102:$P10252,Export!$J102:$J10252,Export!$A27,Export!$X102:$X10252,Export!$CX30,Export!$K102:$K10252,"Pending")</f>
        <v>0</v>
      </c>
      <c r="CY35" s="44">
        <f>SUMIFS(Export!$P102:$P10252,Export!$J102:$J10252,Export!$A27,Export!$X102:$X10252,Export!$CY30,Export!$K102:$K10252,"Pending")</f>
        <v>0</v>
      </c>
      <c r="CZ35" s="44">
        <f>SUMIFS(Export!$P102:$P10252,Export!$J102:$J10252,Export!$A27,Export!$X102:$X10252,Export!$CZ30,Export!$K102:$K10252,"Pending")</f>
        <v>0</v>
      </c>
      <c r="DA35" s="44">
        <f>SUMIFS(Export!$P102:$P10252,Export!$J102:$J10252,Export!$A27,Export!$X102:$X10252,Export!$DA30,Export!$K102:$K10252,"Pending")</f>
        <v>0</v>
      </c>
      <c r="DB35" s="9">
        <f>SUMIFS(Export!$P102:$P10252,Export!$J102:$J10252,Export!$A27,Export!$X102:$X10252,Export!$DB30,Export!$K102:$K10252,"Pending")</f>
        <v>0</v>
      </c>
      <c r="DC35" s="12">
        <f>SUMIFS(Export!$P102:$P10252,Export!$J102:$J10252,Export!$A27,Export!$X102:$X10252,Export!$DC30,Export!$K102:$K10252,"Pending")</f>
        <v>0</v>
      </c>
      <c r="DD35" s="44">
        <f>SUMIFS(Export!$P102:$P10252,Export!$J102:$J10252,Export!$A27,Export!$X102:$X10252,Export!$DD30,Export!$K102:$K10252,"Pending")</f>
        <v>0</v>
      </c>
      <c r="DE35" s="44">
        <f>SUMIFS(Export!$P102:$P10252,Export!$J102:$J10252,Export!$A27,Export!$X102:$X10252,Export!$DE30,Export!$K102:$K10252,"Pending")</f>
        <v>0</v>
      </c>
      <c r="DF35" s="44">
        <f>SUMIFS(Export!$P102:$P10252,Export!$J102:$J10252,Export!$A27,Export!$X102:$X10252,Export!$DF30,Export!$K102:$K10252,"Pending")</f>
        <v>0</v>
      </c>
      <c r="DG35" s="44">
        <f>SUMIFS(Export!$P102:$P10252,Export!$J102:$J10252,Export!$A27,Export!$X102:$X10252,Export!$DG30,Export!$K102:$K10252,"Pending")</f>
        <v>0</v>
      </c>
      <c r="DH35" s="44">
        <f>SUMIFS(Export!$P102:$P10252,Export!$J102:$J10252,Export!$A27,Export!$X102:$X10252,Export!$DH30,Export!$K102:$K10252,"Pending")</f>
        <v>0</v>
      </c>
      <c r="DI35" s="9">
        <f>SUMIFS(Export!$P102:$P10252,Export!$J102:$J10252,Export!$A27,Export!$X102:$X10252,Export!$DI30,Export!$K102:$K10252,"Pending")</f>
        <v>0</v>
      </c>
      <c r="DJ35" s="12">
        <f>SUMIFS(Export!$P102:$P10252,Export!$J102:$J10252,Export!$A27,Export!$X102:$X10252,Export!$DJ30,Export!$K102:$K10252,"Pending")</f>
        <v>0</v>
      </c>
      <c r="DK35" s="44">
        <f>SUMIFS(Export!$P102:$P10252,Export!$J102:$J10252,Export!$A27,Export!$X102:$X10252,Export!$DK30,Export!$K102:$K10252,"Pending")</f>
        <v>0</v>
      </c>
      <c r="DL35" s="44">
        <f>SUMIFS(Export!$P102:$P10252,Export!$J102:$J10252,Export!$A27,Export!$X102:$X10252,Export!$DL30,Export!$K102:$K10252,"Pending")</f>
        <v>0</v>
      </c>
      <c r="DM35" s="44">
        <f>SUMIFS(Export!$P102:$P10252,Export!$J102:$J10252,Export!$A27,Export!$X102:$X10252,Export!$DM30,Export!$K102:$K10252,"Pending")</f>
        <v>0</v>
      </c>
      <c r="DN35" s="44">
        <f>SUMIFS(Export!$P102:$P10252,Export!$J102:$J10252,Export!$A27,Export!$X102:$X10252,Export!$DN30,Export!$K102:$K10252,"Pending")</f>
        <v>0</v>
      </c>
      <c r="DO35" s="44">
        <f>SUMIFS(Export!$P102:$P10252,Export!$J102:$J10252,Export!$A27,Export!$X102:$X10252,Export!$DO30,Export!$K102:$K10252,"Pending")</f>
        <v>0</v>
      </c>
      <c r="DP35" s="9">
        <f>SUMIFS(Export!$P102:$P10252,Export!$J102:$J10252,Export!$A27,Export!$X102:$X10252,Export!$DP30,Export!$K102:$K10252,"Pending")</f>
        <v>0</v>
      </c>
      <c r="DQ35" s="12">
        <f>SUMIFS(Export!$P102:$P10252,Export!$J102:$J10252,Export!$A27,Export!$X102:$X10252,Export!$DQ30,Export!$K102:$K10252,"Pending")</f>
        <v>0</v>
      </c>
      <c r="DR35" s="44">
        <f>SUMIFS(Export!$P102:$P10252,Export!$J102:$J10252,Export!$A27,Export!$X102:$X10252,Export!$DR30,Export!$K102:$K10252,"Pending")</f>
        <v>0</v>
      </c>
      <c r="DS35" s="44">
        <f>SUMIFS(Export!$P102:$P10252,Export!$J102:$J10252,Export!$A27,Export!$X102:$X10252,Export!$DS30,Export!$K102:$K10252,"Pending")</f>
        <v>0</v>
      </c>
      <c r="DT35" s="44">
        <f>SUMIFS(Export!$P102:$P10252,Export!$J102:$J10252,Export!$A27,Export!$X102:$X10252,Export!$DT30,Export!$K102:$K10252,"Pending")</f>
        <v>0</v>
      </c>
      <c r="DU35" s="44">
        <f>SUMIFS(Export!$P102:$P10252,Export!$J102:$J10252,Export!$A27,Export!$X102:$X10252,Export!$DU30,Export!$K102:$K10252,"Pending")</f>
        <v>0</v>
      </c>
      <c r="DV35" s="44">
        <f>SUMIFS(Export!$P102:$P10252,Export!$J102:$J10252,Export!$A27,Export!$X102:$X10252,Export!$DV30,Export!$K102:$K10252,"Pending")</f>
        <v>0</v>
      </c>
      <c r="DW35" s="9">
        <f>SUMIFS(Export!$P102:$P10252,Export!$J102:$J10252,Export!$A27,Export!$X102:$X10252,Export!$DW30,Export!$K102:$K10252,"Pending")</f>
        <v>0</v>
      </c>
      <c r="DX35" s="12">
        <f>SUMIFS(Export!$P102:$P10252,Export!$J102:$J10252,Export!$A27,Export!$X102:$X10252,Export!$DQ30,Export!$K102:$K10252,"Pending")</f>
        <v>0</v>
      </c>
      <c r="DY35" s="67">
        <f>SUMIFS(Export!$P102:$P10252,Export!$J102:$J10252,Export!$A27,Export!$X102:$X10252,Export!$DR30,Export!$K102:$K10252,"Pending")</f>
        <v>0</v>
      </c>
      <c r="DZ35" s="67">
        <f>SUMIFS(Export!$P102:$P10252,Export!$J102:$J10252,Export!$A27,Export!$X102:$X10252,Export!$DS30,Export!$K102:$K10252,"Pending")</f>
        <v>0</v>
      </c>
      <c r="EA35" s="67">
        <f>SUMIFS(Export!$P102:$P10252,Export!$J102:$J10252,Export!$A27,Export!$X102:$X10252,Export!$DT30,Export!$K102:$K10252,"Pending")</f>
        <v>0</v>
      </c>
      <c r="EB35" s="67">
        <f>SUMIFS(Export!$P102:$P10252,Export!$J102:$J10252,Export!$A27,Export!$X102:$X10252,Export!$DU30,Export!$K102:$K10252,"Pending")</f>
        <v>0</v>
      </c>
      <c r="EC35" s="67">
        <f>SUMIFS(Export!$P102:$P10252,Export!$J102:$J10252,Export!$A27,Export!$X102:$X10252,Export!$DV30,Export!$K102:$K10252,"Pending")</f>
        <v>0</v>
      </c>
      <c r="ED35" s="9">
        <f>SUMIFS(Export!$P102:$P10252,Export!$J102:$J10252,Export!$A27,Export!$X102:$X10252,Export!$DW30,Export!$K102:$K10252,"Pending")</f>
        <v>0</v>
      </c>
      <c r="EE35" s="12">
        <f>SUMIFS(Export!$P102:$P10252,Export!$J102:$J10252,Export!$A27,Export!$X102:$X10252,Export!$DQ30,Export!$K102:$K10252,"Pending")</f>
        <v>0</v>
      </c>
      <c r="EF35" s="73">
        <f>SUMIFS(Export!$P102:$P10252,Export!$J102:$J10252,Export!$A27,Export!$X102:$X10252,Export!$DR30,Export!$K102:$K10252,"Pending")</f>
        <v>0</v>
      </c>
      <c r="EG35" s="73">
        <f>SUMIFS(Export!$P102:$P10252,Export!$J102:$J10252,Export!$A27,Export!$X102:$X10252,Export!$DS30,Export!$K102:$K10252,"Pending")</f>
        <v>0</v>
      </c>
      <c r="EH35" s="73">
        <f>SUMIFS(Export!$P102:$P10252,Export!$J102:$J10252,Export!$A27,Export!$X102:$X10252,Export!$DT30,Export!$K102:$K10252,"Pending")</f>
        <v>0</v>
      </c>
      <c r="EI35" s="73">
        <f>SUMIFS(Export!$P102:$P10252,Export!$J102:$J10252,Export!$A27,Export!$X102:$X10252,Export!$DU30,Export!$K102:$K10252,"Pending")</f>
        <v>0</v>
      </c>
      <c r="EJ35" s="73">
        <f>SUMIFS(Export!$P102:$P10252,Export!$J102:$J10252,Export!$A27,Export!$X102:$X10252,Export!$DV30,Export!$K102:$K10252,"Pending")</f>
        <v>0</v>
      </c>
      <c r="EK35" s="9">
        <f>SUMIFS(Export!$P102:$P10252,Export!$J102:$J10252,Export!$A27,Export!$X102:$X10252,Export!$DW30,Export!$K102:$K10252,"Pending")</f>
        <v>0</v>
      </c>
      <c r="EL35" s="12">
        <f>SUMIFS(Export!$P102:$P10252,Export!$J102:$J10252,Export!$A27,Export!$X102:$X10252,Export!$DQ30,Export!$K102:$K10252,"Pending")</f>
        <v>0</v>
      </c>
      <c r="EM35" s="73">
        <f>SUMIFS(Export!$P102:$P10252,Export!$J102:$J10252,Export!$A27,Export!$X102:$X10252,Export!$DR30,Export!$K102:$K10252,"Pending")</f>
        <v>0</v>
      </c>
      <c r="EN35" s="73">
        <f>SUMIFS(Export!$P102:$P10252,Export!$J102:$J10252,Export!$A27,Export!$X102:$X10252,Export!$DS30,Export!$K102:$K10252,"Pending")</f>
        <v>0</v>
      </c>
      <c r="EO35" s="73">
        <f>SUMIFS(Export!$P102:$P10252,Export!$J102:$J10252,Export!$A27,Export!$X102:$X10252,Export!$DT30,Export!$K102:$K10252,"Pending")</f>
        <v>0</v>
      </c>
      <c r="EP35" s="73">
        <f>SUMIFS(Export!$P102:$P10252,Export!$J102:$J10252,Export!$A27,Export!$X102:$X10252,Export!$DU30,Export!$K102:$K10252,"Pending")</f>
        <v>0</v>
      </c>
      <c r="EQ35" s="73">
        <f>SUMIFS(Export!$P102:$P10252,Export!$J102:$J10252,Export!$A27,Export!$X102:$X10252,Export!$DV30,Export!$K102:$K10252,"Pending")</f>
        <v>0</v>
      </c>
      <c r="ER35" s="9">
        <f>SUMIFS(Export!$P102:$P10252,Export!$J102:$J10252,Export!$A27,Export!$X102:$X10252,Export!$DW30,Export!$K102:$K10252,"Pending")</f>
        <v>0</v>
      </c>
      <c r="ES35" s="12">
        <f>SUMIFS(Export!$P102:$P10252,Export!$J102:$J10252,Export!$A27,Export!$X102:$X10252,Export!$DQ30,Export!$K102:$K10252,"Pending")</f>
        <v>0</v>
      </c>
      <c r="ET35" s="73">
        <f>SUMIFS(Export!$P102:$P10252,Export!$J102:$J10252,Export!$A27,Export!$X102:$X10252,Export!$DR30,Export!$K102:$K10252,"Pending")</f>
        <v>0</v>
      </c>
      <c r="EU35" s="73">
        <f>SUMIFS(Export!$P102:$P10252,Export!$J102:$J10252,Export!$A27,Export!$X102:$X10252,Export!$DS30,Export!$K102:$K10252,"Pending")</f>
        <v>0</v>
      </c>
      <c r="EV35" s="73">
        <f>SUMIFS(Export!$P102:$P10252,Export!$J102:$J10252,Export!$A27,Export!$X102:$X10252,Export!$DT30,Export!$K102:$K10252,"Pending")</f>
        <v>0</v>
      </c>
      <c r="EW35" s="73">
        <f>SUMIFS(Export!$P102:$P10252,Export!$J102:$J10252,Export!$A27,Export!$X102:$X10252,Export!$DU30,Export!$K102:$K10252,"Pending")</f>
        <v>0</v>
      </c>
      <c r="EX35" s="73">
        <f>SUMIFS(Export!$P102:$P10252,Export!$J102:$J10252,Export!$A27,Export!$X102:$X10252,Export!$DV30,Export!$K102:$K10252,"Pending")</f>
        <v>0</v>
      </c>
      <c r="EY35" s="9">
        <f>SUMIFS(Export!$P102:$P10252,Export!$J102:$J10252,Export!$A27,Export!$X102:$X10252,Export!$DW30,Export!$K102:$K10252,"Pending")</f>
        <v>0</v>
      </c>
      <c r="EZ35" s="12">
        <f>SUMIFS(Export!$P102:$P10252,Export!$J102:$J10252,Export!$A27,Export!$X102:$X10252,Export!$DQ30,Export!$K102:$K10252,"Pending")</f>
        <v>0</v>
      </c>
      <c r="FA35" s="73">
        <f>SUMIFS(Export!$P102:$P10252,Export!$J102:$J10252,Export!$A27,Export!$X102:$X10252,Export!$DR30,Export!$K102:$K10252,"Pending")</f>
        <v>0</v>
      </c>
      <c r="FB35" s="73">
        <f>SUMIFS(Export!$P102:$P10252,Export!$J102:$J10252,Export!$A27,Export!$X102:$X10252,Export!$DS30,Export!$K102:$K10252,"Pending")</f>
        <v>0</v>
      </c>
      <c r="FC35" s="73">
        <f>SUMIFS(Export!$P102:$P10252,Export!$J102:$J10252,Export!$A27,Export!$X102:$X10252,Export!$DT30,Export!$K102:$K10252,"Pending")</f>
        <v>0</v>
      </c>
      <c r="FD35" s="73">
        <f>SUMIFS(Export!$P102:$P10252,Export!$J102:$J10252,Export!$A27,Export!$X102:$X10252,Export!$DU30,Export!$K102:$K10252,"Pending")</f>
        <v>0</v>
      </c>
      <c r="FE35" s="73">
        <f>SUMIFS(Export!$P102:$P10252,Export!$J102:$J10252,Export!$A27,Export!$X102:$X10252,Export!$DV30,Export!$K102:$K10252,"Pending")</f>
        <v>0</v>
      </c>
      <c r="FF35" s="9">
        <f>SUMIFS(Export!$P102:$P10252,Export!$J102:$J10252,Export!$A27,Export!$X102:$X10252,Export!$DW30,Export!$K102:$K10252,"Pending")</f>
        <v>0</v>
      </c>
      <c r="FG35" s="12">
        <f>SUMIFS(Export!$P102:$P10252,Export!$J102:$J10252,Export!$A27,Export!$X102:$X10252,Export!$DQ30,Export!$K102:$K10252,"Pending")</f>
        <v>0</v>
      </c>
      <c r="FH35" s="73">
        <f>SUMIFS(Export!$P102:$P10252,Export!$J102:$J10252,Export!$A27,Export!$X102:$X10252,Export!$DR30,Export!$K102:$K10252,"Pending")</f>
        <v>0</v>
      </c>
      <c r="FI35" s="73">
        <f>SUMIFS(Export!$P102:$P10252,Export!$J102:$J10252,Export!$A27,Export!$X102:$X10252,Export!$DS30,Export!$K102:$K10252,"Pending")</f>
        <v>0</v>
      </c>
      <c r="FJ35" s="73">
        <f>SUMIFS(Export!$P102:$P10252,Export!$J102:$J10252,Export!$A27,Export!$X102:$X10252,Export!$DT30,Export!$K102:$K10252,"Pending")</f>
        <v>0</v>
      </c>
      <c r="FK35" s="73">
        <f>SUMIFS(Export!$P102:$P10252,Export!$J102:$J10252,Export!$A27,Export!$X102:$X10252,Export!$DU30,Export!$K102:$K10252,"Pending")</f>
        <v>0</v>
      </c>
      <c r="FL35" s="73">
        <f>SUMIFS(Export!$P102:$P10252,Export!$J102:$J10252,Export!$A27,Export!$X102:$X10252,Export!$DV30,Export!$K102:$K10252,"Pending")</f>
        <v>0</v>
      </c>
      <c r="FM35" s="9">
        <f>SUMIFS(Export!$P102:$P10252,Export!$J102:$J10252,Export!$A27,Export!$X102:$X10252,Export!$DW30,Export!$K102:$K10252,"Pending")</f>
        <v>0</v>
      </c>
      <c r="FN35" s="12">
        <f>SUMIFS(Export!$P102:$P10252,Export!$J102:$J10252,Export!$A27,Export!$X102:$X10252,Export!$DQ30,Export!$K102:$K10252,"Pending")</f>
        <v>0</v>
      </c>
      <c r="FO35" s="73">
        <f>SUMIFS(Export!$P102:$P10252,Export!$J102:$J10252,Export!$A27,Export!$X102:$X10252,Export!$DR30,Export!$K102:$K10252,"Pending")</f>
        <v>0</v>
      </c>
      <c r="FP35" s="73">
        <f>SUMIFS(Export!$P102:$P10252,Export!$J102:$J10252,Export!$A27,Export!$X102:$X10252,Export!$DS30,Export!$K102:$K10252,"Pending")</f>
        <v>0</v>
      </c>
      <c r="FQ35" s="73">
        <f>SUMIFS(Export!$P102:$P10252,Export!$J102:$J10252,Export!$A27,Export!$X102:$X10252,Export!$DT30,Export!$K102:$K10252,"Pending")</f>
        <v>0</v>
      </c>
      <c r="FR35" s="73">
        <f>SUMIFS(Export!$P102:$P10252,Export!$J102:$J10252,Export!$A27,Export!$X102:$X10252,Export!$DU30,Export!$K102:$K10252,"Pending")</f>
        <v>0</v>
      </c>
      <c r="FS35" s="73">
        <f>SUMIFS(Export!$P102:$P10252,Export!$J102:$J10252,Export!$A27,Export!$X102:$X10252,Export!$DV30,Export!$K102:$K10252,"Pending")</f>
        <v>0</v>
      </c>
      <c r="FT35" s="9">
        <f>SUMIFS(Export!$P102:$P10252,Export!$J102:$J10252,Export!$A27,Export!$X102:$X10252,Export!$DW30,Export!$K102:$K10252,"Pending")</f>
        <v>0</v>
      </c>
      <c r="FU35" s="12">
        <f>SUMIFS(Export!$P102:$P10252,Export!$J102:$J10252,Export!$A27,Export!$X102:$X10252,Export!$DQ30,Export!$K102:$K10252,"Pending")</f>
        <v>0</v>
      </c>
      <c r="FV35" s="73">
        <f>SUMIFS(Export!$P102:$P10252,Export!$J102:$J10252,Export!$A27,Export!$X102:$X10252,Export!$DR30,Export!$K102:$K10252,"Pending")</f>
        <v>0</v>
      </c>
      <c r="FW35" s="73">
        <f>SUMIFS(Export!$P102:$P10252,Export!$J102:$J10252,Export!$A27,Export!$X102:$X10252,Export!$DS30,Export!$K102:$K10252,"Pending")</f>
        <v>0</v>
      </c>
      <c r="FX35" s="73">
        <f>SUMIFS(Export!$P102:$P10252,Export!$J102:$J10252,Export!$A27,Export!$X102:$X10252,Export!$DT30,Export!$K102:$K10252,"Pending")</f>
        <v>0</v>
      </c>
      <c r="FY35" s="73">
        <f>SUMIFS(Export!$P102:$P10252,Export!$J102:$J10252,Export!$A27,Export!$X102:$X10252,Export!$DU30,Export!$K102:$K10252,"Pending")</f>
        <v>0</v>
      </c>
      <c r="FZ35" s="73">
        <f>SUMIFS(Export!$P102:$P10252,Export!$J102:$J10252,Export!$A27,Export!$X102:$X10252,Export!$DV30,Export!$K102:$K10252,"Pending")</f>
        <v>0</v>
      </c>
      <c r="GA35" s="9">
        <f>SUMIFS(Export!$P102:$P10252,Export!$J102:$J10252,Export!$A27,Export!$X102:$X10252,Export!$DW30,Export!$K102:$K10252,"Pending")</f>
        <v>0</v>
      </c>
      <c r="GB35" s="12">
        <f>SUMIFS(Export!$P102:$P10252,Export!$J102:$J10252,Export!$A27,Export!$X102:$X10252,Export!$DQ30,Export!$K102:$K10252,"Pending")</f>
        <v>0</v>
      </c>
      <c r="GC35" s="73">
        <f>SUMIFS(Export!$P102:$P10252,Export!$J102:$J10252,Export!$A27,Export!$X102:$X10252,Export!$DR30,Export!$K102:$K10252,"Pending")</f>
        <v>0</v>
      </c>
      <c r="GD35" s="73">
        <f>SUMIFS(Export!$P102:$P10252,Export!$J102:$J10252,Export!$A27,Export!$X102:$X10252,Export!$DS30,Export!$K102:$K10252,"Pending")</f>
        <v>0</v>
      </c>
      <c r="GE35" s="73">
        <f>SUMIFS(Export!$P102:$P10252,Export!$J102:$J10252,Export!$A27,Export!$X102:$X10252,Export!$DT30,Export!$K102:$K10252,"Pending")</f>
        <v>0</v>
      </c>
      <c r="GF35" s="73">
        <f>SUMIFS(Export!$P102:$P10252,Export!$J102:$J10252,Export!$A27,Export!$X102:$X10252,Export!$DU30,Export!$K102:$K10252,"Pending")</f>
        <v>0</v>
      </c>
      <c r="GG35" s="73">
        <f>SUMIFS(Export!$P102:$P10252,Export!$J102:$J10252,Export!$A27,Export!$X102:$X10252,Export!$DV30,Export!$K102:$K10252,"Pending")</f>
        <v>0</v>
      </c>
      <c r="GH35" s="9">
        <f>SUMIFS(Export!$P102:$P10252,Export!$J102:$J10252,Export!$A27,Export!$X102:$X10252,Export!$DW30,Export!$K102:$K10252,"Pending")</f>
        <v>0</v>
      </c>
      <c r="GI35" s="12">
        <f>SUMIFS(Export!$P102:$P10252,Export!$J102:$J10252,Export!$A27,Export!$X102:$X10252,Export!$DQ30,Export!$K102:$K10252,"Pending")</f>
        <v>0</v>
      </c>
      <c r="GJ35" s="73">
        <f>SUMIFS(Export!$P102:$P10252,Export!$J102:$J10252,Export!$A27,Export!$X102:$X10252,Export!$DR30,Export!$K102:$K10252,"Pending")</f>
        <v>0</v>
      </c>
      <c r="GK35" s="73">
        <f>SUMIFS(Export!$P102:$P10252,Export!$J102:$J10252,Export!$A27,Export!$X102:$X10252,Export!$DS30,Export!$K102:$K10252,"Pending")</f>
        <v>0</v>
      </c>
      <c r="GL35" s="73">
        <f>SUMIFS(Export!$P102:$P10252,Export!$J102:$J10252,Export!$A27,Export!$X102:$X10252,Export!$DT30,Export!$K102:$K10252,"Pending")</f>
        <v>0</v>
      </c>
      <c r="GM35" s="73">
        <f>SUMIFS(Export!$P102:$P10252,Export!$J102:$J10252,Export!$A27,Export!$X102:$X10252,Export!$DU30,Export!$K102:$K10252,"Pending")</f>
        <v>0</v>
      </c>
      <c r="GN35" s="73">
        <f>SUMIFS(Export!$P102:$P10252,Export!$J102:$J10252,Export!$A27,Export!$X102:$X10252,Export!$DV30,Export!$K102:$K10252,"Pending")</f>
        <v>0</v>
      </c>
      <c r="GO35" s="9">
        <f>SUMIFS(Export!$P102:$P10252,Export!$J102:$J10252,Export!$A27,Export!$X102:$X10252,Export!$DW30,Export!$K102:$K10252,"Pending")</f>
        <v>0</v>
      </c>
    </row>
    <row r="36" spans="1:197" s="70" customFormat="1" outlineLevel="1" x14ac:dyDescent="0.25">
      <c r="A36" s="70" t="s">
        <v>138</v>
      </c>
      <c r="B36" s="39">
        <v>0</v>
      </c>
      <c r="C36" s="27">
        <v>0</v>
      </c>
      <c r="D36" s="27">
        <v>0</v>
      </c>
      <c r="E36" s="27">
        <v>0</v>
      </c>
      <c r="F36" s="27">
        <v>0</v>
      </c>
      <c r="G36" s="27">
        <f t="shared" ref="G36:AC36" si="337">G31-G34-G35</f>
        <v>0</v>
      </c>
      <c r="H36" s="28">
        <f t="shared" si="337"/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f t="shared" si="337"/>
        <v>0</v>
      </c>
      <c r="O36" s="28">
        <f t="shared" si="337"/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f t="shared" si="337"/>
        <v>0</v>
      </c>
      <c r="V36" s="28">
        <f t="shared" si="337"/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f t="shared" si="337"/>
        <v>0</v>
      </c>
      <c r="AC36" s="69">
        <f t="shared" si="337"/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f t="shared" ref="AI36:AQ36" si="338">AI31-AI34-AI35</f>
        <v>0</v>
      </c>
      <c r="AJ36" s="69">
        <f t="shared" si="338"/>
        <v>0</v>
      </c>
      <c r="AK36" s="46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f t="shared" si="338"/>
        <v>0</v>
      </c>
      <c r="AQ36" s="69">
        <f t="shared" si="338"/>
        <v>0</v>
      </c>
      <c r="AR36" s="46">
        <v>0</v>
      </c>
      <c r="AS36" s="47">
        <v>0</v>
      </c>
      <c r="AT36" s="47">
        <v>0</v>
      </c>
      <c r="AU36" s="47">
        <v>0</v>
      </c>
      <c r="AV36" s="27">
        <v>0</v>
      </c>
      <c r="AW36" s="27">
        <f t="shared" ref="AW36:CS36" si="339">AW31-AW34-AW35</f>
        <v>0</v>
      </c>
      <c r="AX36" s="28">
        <f t="shared" si="339"/>
        <v>0</v>
      </c>
      <c r="AY36" s="39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f t="shared" si="339"/>
        <v>0</v>
      </c>
      <c r="BE36" s="28">
        <f t="shared" si="339"/>
        <v>0</v>
      </c>
      <c r="BF36" s="39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f t="shared" si="339"/>
        <v>0</v>
      </c>
      <c r="BL36" s="28">
        <f t="shared" si="339"/>
        <v>0</v>
      </c>
      <c r="BM36" s="39">
        <v>0</v>
      </c>
      <c r="BN36" s="27">
        <f t="shared" si="339"/>
        <v>25</v>
      </c>
      <c r="BO36" s="27">
        <f t="shared" si="339"/>
        <v>25</v>
      </c>
      <c r="BP36" s="27">
        <f t="shared" si="339"/>
        <v>25</v>
      </c>
      <c r="BQ36" s="27">
        <f t="shared" si="339"/>
        <v>25</v>
      </c>
      <c r="BR36" s="27">
        <f t="shared" si="339"/>
        <v>0</v>
      </c>
      <c r="BS36" s="28">
        <f t="shared" si="339"/>
        <v>0</v>
      </c>
      <c r="BT36" s="39">
        <f t="shared" si="339"/>
        <v>25</v>
      </c>
      <c r="BU36" s="27">
        <f t="shared" si="339"/>
        <v>25</v>
      </c>
      <c r="BV36" s="27">
        <f t="shared" si="339"/>
        <v>25</v>
      </c>
      <c r="BW36" s="27">
        <f t="shared" si="339"/>
        <v>25</v>
      </c>
      <c r="BX36" s="27">
        <f t="shared" si="339"/>
        <v>25</v>
      </c>
      <c r="BY36" s="27">
        <f t="shared" si="339"/>
        <v>0</v>
      </c>
      <c r="BZ36" s="28">
        <f t="shared" si="339"/>
        <v>0</v>
      </c>
      <c r="CA36" s="39">
        <f t="shared" si="339"/>
        <v>25</v>
      </c>
      <c r="CB36" s="27">
        <f t="shared" si="339"/>
        <v>25</v>
      </c>
      <c r="CC36" s="27">
        <f t="shared" si="339"/>
        <v>25</v>
      </c>
      <c r="CD36" s="27">
        <f t="shared" si="339"/>
        <v>25</v>
      </c>
      <c r="CE36" s="27">
        <f t="shared" si="339"/>
        <v>25</v>
      </c>
      <c r="CF36" s="27">
        <f t="shared" si="339"/>
        <v>0</v>
      </c>
      <c r="CG36" s="28">
        <f t="shared" si="339"/>
        <v>0</v>
      </c>
      <c r="CH36" s="39">
        <f t="shared" si="339"/>
        <v>25</v>
      </c>
      <c r="CI36" s="27">
        <f t="shared" si="339"/>
        <v>25</v>
      </c>
      <c r="CJ36" s="27">
        <f t="shared" si="339"/>
        <v>25</v>
      </c>
      <c r="CK36" s="27">
        <f t="shared" si="339"/>
        <v>25</v>
      </c>
      <c r="CL36" s="27">
        <f t="shared" si="339"/>
        <v>25</v>
      </c>
      <c r="CM36" s="27">
        <f t="shared" si="339"/>
        <v>0</v>
      </c>
      <c r="CN36" s="28">
        <f t="shared" si="339"/>
        <v>0</v>
      </c>
      <c r="CO36" s="39">
        <f t="shared" si="339"/>
        <v>25</v>
      </c>
      <c r="CP36" s="27">
        <f t="shared" si="339"/>
        <v>25</v>
      </c>
      <c r="CQ36" s="27">
        <f t="shared" si="339"/>
        <v>25</v>
      </c>
      <c r="CR36" s="27">
        <f t="shared" si="339"/>
        <v>25</v>
      </c>
      <c r="CS36" s="27">
        <f t="shared" si="339"/>
        <v>25</v>
      </c>
      <c r="CT36" s="27">
        <f t="shared" ref="CT36:DW36" si="340">CT31-CT34-CT35</f>
        <v>0</v>
      </c>
      <c r="CU36" s="28">
        <f t="shared" si="340"/>
        <v>0</v>
      </c>
      <c r="CV36" s="39">
        <f t="shared" si="340"/>
        <v>25</v>
      </c>
      <c r="CW36" s="27">
        <f t="shared" si="340"/>
        <v>25</v>
      </c>
      <c r="CX36" s="27">
        <f t="shared" si="340"/>
        <v>25</v>
      </c>
      <c r="CY36" s="27">
        <f t="shared" si="340"/>
        <v>25</v>
      </c>
      <c r="CZ36" s="27">
        <f t="shared" si="340"/>
        <v>25</v>
      </c>
      <c r="DA36" s="27">
        <f t="shared" si="340"/>
        <v>0</v>
      </c>
      <c r="DB36" s="28">
        <f t="shared" si="340"/>
        <v>0</v>
      </c>
      <c r="DC36" s="39">
        <f t="shared" si="340"/>
        <v>25</v>
      </c>
      <c r="DD36" s="27">
        <f t="shared" si="340"/>
        <v>25</v>
      </c>
      <c r="DE36" s="27">
        <f t="shared" si="340"/>
        <v>25</v>
      </c>
      <c r="DF36" s="27">
        <f t="shared" si="340"/>
        <v>25</v>
      </c>
      <c r="DG36" s="27">
        <f t="shared" si="340"/>
        <v>25</v>
      </c>
      <c r="DH36" s="27">
        <f t="shared" si="340"/>
        <v>0</v>
      </c>
      <c r="DI36" s="28">
        <f t="shared" si="340"/>
        <v>0</v>
      </c>
      <c r="DJ36" s="39">
        <f t="shared" si="340"/>
        <v>25</v>
      </c>
      <c r="DK36" s="27">
        <f t="shared" si="340"/>
        <v>25</v>
      </c>
      <c r="DL36" s="27">
        <f t="shared" si="340"/>
        <v>25</v>
      </c>
      <c r="DM36" s="27">
        <f t="shared" si="340"/>
        <v>25</v>
      </c>
      <c r="DN36" s="27">
        <f t="shared" si="340"/>
        <v>25</v>
      </c>
      <c r="DO36" s="27">
        <f t="shared" si="340"/>
        <v>0</v>
      </c>
      <c r="DP36" s="28">
        <f t="shared" si="340"/>
        <v>0</v>
      </c>
      <c r="DQ36" s="39">
        <f t="shared" si="340"/>
        <v>25</v>
      </c>
      <c r="DR36" s="27">
        <f t="shared" si="340"/>
        <v>25</v>
      </c>
      <c r="DS36" s="27">
        <f t="shared" si="340"/>
        <v>25</v>
      </c>
      <c r="DT36" s="27">
        <f t="shared" si="340"/>
        <v>25</v>
      </c>
      <c r="DU36" s="27">
        <f t="shared" si="340"/>
        <v>25</v>
      </c>
      <c r="DV36" s="27">
        <f t="shared" si="340"/>
        <v>0</v>
      </c>
      <c r="DW36" s="28">
        <f t="shared" si="340"/>
        <v>0</v>
      </c>
      <c r="DX36" s="39">
        <f t="shared" ref="DX36:ED36" si="341">DX31-DX34-DX35</f>
        <v>25</v>
      </c>
      <c r="DY36" s="27">
        <f t="shared" si="341"/>
        <v>25</v>
      </c>
      <c r="DZ36" s="27">
        <f t="shared" si="341"/>
        <v>25</v>
      </c>
      <c r="EA36" s="27">
        <f t="shared" si="341"/>
        <v>25</v>
      </c>
      <c r="EB36" s="27">
        <f t="shared" si="341"/>
        <v>25</v>
      </c>
      <c r="EC36" s="27">
        <f t="shared" si="341"/>
        <v>0</v>
      </c>
      <c r="ED36" s="28">
        <f t="shared" si="341"/>
        <v>0</v>
      </c>
      <c r="EE36" s="39">
        <f t="shared" ref="EE36:GO36" si="342">EE31-EE34-EE35</f>
        <v>25</v>
      </c>
      <c r="EF36" s="27">
        <f t="shared" si="342"/>
        <v>25</v>
      </c>
      <c r="EG36" s="27">
        <f t="shared" si="342"/>
        <v>25</v>
      </c>
      <c r="EH36" s="27">
        <f t="shared" si="342"/>
        <v>25</v>
      </c>
      <c r="EI36" s="27">
        <f t="shared" si="342"/>
        <v>25</v>
      </c>
      <c r="EJ36" s="27">
        <f t="shared" si="342"/>
        <v>0</v>
      </c>
      <c r="EK36" s="28">
        <f t="shared" si="342"/>
        <v>0</v>
      </c>
      <c r="EL36" s="39">
        <f t="shared" si="342"/>
        <v>25</v>
      </c>
      <c r="EM36" s="27">
        <f t="shared" si="342"/>
        <v>25</v>
      </c>
      <c r="EN36" s="27">
        <f t="shared" si="342"/>
        <v>25</v>
      </c>
      <c r="EO36" s="27">
        <f t="shared" si="342"/>
        <v>25</v>
      </c>
      <c r="EP36" s="27">
        <f t="shared" si="342"/>
        <v>25</v>
      </c>
      <c r="EQ36" s="27">
        <f t="shared" si="342"/>
        <v>0</v>
      </c>
      <c r="ER36" s="28">
        <f t="shared" si="342"/>
        <v>0</v>
      </c>
      <c r="ES36" s="39">
        <f t="shared" si="342"/>
        <v>25</v>
      </c>
      <c r="ET36" s="27">
        <f t="shared" si="342"/>
        <v>25</v>
      </c>
      <c r="EU36" s="27">
        <f t="shared" si="342"/>
        <v>25</v>
      </c>
      <c r="EV36" s="27">
        <f t="shared" si="342"/>
        <v>25</v>
      </c>
      <c r="EW36" s="27">
        <f t="shared" si="342"/>
        <v>25</v>
      </c>
      <c r="EX36" s="27">
        <f t="shared" si="342"/>
        <v>0</v>
      </c>
      <c r="EY36" s="28">
        <f t="shared" si="342"/>
        <v>0</v>
      </c>
      <c r="EZ36" s="39">
        <f t="shared" si="342"/>
        <v>25</v>
      </c>
      <c r="FA36" s="27">
        <f t="shared" si="342"/>
        <v>25</v>
      </c>
      <c r="FB36" s="27">
        <f t="shared" si="342"/>
        <v>25</v>
      </c>
      <c r="FC36" s="27">
        <f t="shared" si="342"/>
        <v>25</v>
      </c>
      <c r="FD36" s="27">
        <f t="shared" si="342"/>
        <v>25</v>
      </c>
      <c r="FE36" s="27">
        <f t="shared" si="342"/>
        <v>0</v>
      </c>
      <c r="FF36" s="28">
        <f t="shared" si="342"/>
        <v>0</v>
      </c>
      <c r="FG36" s="39">
        <f t="shared" si="342"/>
        <v>25</v>
      </c>
      <c r="FH36" s="27">
        <f t="shared" si="342"/>
        <v>25</v>
      </c>
      <c r="FI36" s="27">
        <f t="shared" si="342"/>
        <v>25</v>
      </c>
      <c r="FJ36" s="27">
        <f t="shared" si="342"/>
        <v>25</v>
      </c>
      <c r="FK36" s="27">
        <f t="shared" si="342"/>
        <v>25</v>
      </c>
      <c r="FL36" s="27">
        <f t="shared" si="342"/>
        <v>0</v>
      </c>
      <c r="FM36" s="28">
        <f t="shared" si="342"/>
        <v>0</v>
      </c>
      <c r="FN36" s="39">
        <f t="shared" si="342"/>
        <v>25</v>
      </c>
      <c r="FO36" s="27">
        <f t="shared" si="342"/>
        <v>25</v>
      </c>
      <c r="FP36" s="27">
        <f t="shared" si="342"/>
        <v>25</v>
      </c>
      <c r="FQ36" s="27">
        <f t="shared" si="342"/>
        <v>25</v>
      </c>
      <c r="FR36" s="27">
        <f t="shared" si="342"/>
        <v>25</v>
      </c>
      <c r="FS36" s="27">
        <f t="shared" si="342"/>
        <v>0</v>
      </c>
      <c r="FT36" s="28">
        <f t="shared" si="342"/>
        <v>0</v>
      </c>
      <c r="FU36" s="39">
        <f t="shared" si="342"/>
        <v>25</v>
      </c>
      <c r="FV36" s="27">
        <f t="shared" si="342"/>
        <v>25</v>
      </c>
      <c r="FW36" s="27">
        <f t="shared" si="342"/>
        <v>25</v>
      </c>
      <c r="FX36" s="27">
        <f t="shared" si="342"/>
        <v>25</v>
      </c>
      <c r="FY36" s="27">
        <f t="shared" si="342"/>
        <v>25</v>
      </c>
      <c r="FZ36" s="27">
        <f t="shared" si="342"/>
        <v>0</v>
      </c>
      <c r="GA36" s="28">
        <f t="shared" si="342"/>
        <v>0</v>
      </c>
      <c r="GB36" s="39">
        <f t="shared" si="342"/>
        <v>25</v>
      </c>
      <c r="GC36" s="27">
        <f t="shared" si="342"/>
        <v>25</v>
      </c>
      <c r="GD36" s="27">
        <f t="shared" si="342"/>
        <v>25</v>
      </c>
      <c r="GE36" s="27">
        <f t="shared" si="342"/>
        <v>25</v>
      </c>
      <c r="GF36" s="27">
        <f t="shared" si="342"/>
        <v>25</v>
      </c>
      <c r="GG36" s="27">
        <f t="shared" si="342"/>
        <v>0</v>
      </c>
      <c r="GH36" s="28">
        <f t="shared" si="342"/>
        <v>0</v>
      </c>
      <c r="GI36" s="39">
        <f t="shared" si="342"/>
        <v>25</v>
      </c>
      <c r="GJ36" s="27">
        <f t="shared" si="342"/>
        <v>25</v>
      </c>
      <c r="GK36" s="27">
        <f t="shared" si="342"/>
        <v>25</v>
      </c>
      <c r="GL36" s="27">
        <f t="shared" si="342"/>
        <v>25</v>
      </c>
      <c r="GM36" s="27">
        <f t="shared" si="342"/>
        <v>25</v>
      </c>
      <c r="GN36" s="27">
        <f t="shared" si="342"/>
        <v>0</v>
      </c>
      <c r="GO36" s="28">
        <f t="shared" si="342"/>
        <v>0</v>
      </c>
    </row>
    <row r="37" spans="1:197" outlineLevel="1" x14ac:dyDescent="0.25">
      <c r="A37" t="s">
        <v>158</v>
      </c>
      <c r="B37" s="13">
        <f>SUMIFS(Export!$P102:$P10252,Export!$J102:$J10252,Export!$A27,Export!$X102:$X10252,"&lt;="&amp;Export!$B30,Export!$T102:$T10252,"Alert")</f>
        <v>0</v>
      </c>
      <c r="C37" s="7">
        <f>SUMIFS(Export!$P102:$P10252,Export!$J102:$J10252,Export!$A27,Export!$X102:$X10252,Export!$C30,Export!$T102:$T10252,"Alert")</f>
        <v>0</v>
      </c>
      <c r="D37" s="7">
        <f>SUMIFS(Export!$P102:$P10252,Export!$J102:$J10252,Export!$A27,Export!$X102:$X10252,Export!$D30,Export!$T102:$T10252,"Alert")</f>
        <v>0</v>
      </c>
      <c r="E37" s="7">
        <f>SUMIFS(Export!$P102:$P10252,Export!$J102:$J10252,Export!$A27,Export!$X102:$X10252,Export!$E30,Export!$T102:$T10252,"Alert")</f>
        <v>0</v>
      </c>
      <c r="F37" s="7">
        <f>SUMIFS(Export!$P102:$P10252,Export!$J102:$J10252,Export!$A27,Export!$X102:$X10252,Export!$F30,Export!$T102:$T10252,"Alert")</f>
        <v>0</v>
      </c>
      <c r="G37" s="7">
        <f>SUMIFS(Export!$P102:$P10252,Export!$J102:$J10252,Export!$A27,Export!$X102:$X10252,Export!$G30,Export!$T102:$T10252,"Alert")</f>
        <v>0</v>
      </c>
      <c r="H37" s="10">
        <f>SUMIFS(Export!$P102:$P10252,Export!$J102:$J10252,Export!$A27,Export!$X102:$X10252,Export!$H30,Export!$T102:$T10252,"Alert")</f>
        <v>0</v>
      </c>
      <c r="I37" s="13">
        <f>SUMIFS(Export!$P102:$P10252,Export!$J102:$J10252,Export!$A27,Export!$X102:$X10252,Export!$I30,Export!$T102:$T10252,"Alert")</f>
        <v>0</v>
      </c>
      <c r="J37" s="7">
        <f>SUMIFS(Export!$P102:$P10252,Export!$J102:$J10252,Export!$A27,Export!$X102:$X10252,Export!$J30,Export!$T102:$T10252,"Alert")</f>
        <v>0</v>
      </c>
      <c r="K37" s="7">
        <f>SUMIFS(Export!$P102:$P10252,Export!$J102:$J10252,Export!$A27,Export!$X102:$X10252,Export!$K30,Export!$T102:$T10252,"Alert")</f>
        <v>0</v>
      </c>
      <c r="L37" s="7">
        <f>SUMIFS(Export!$P102:$P10252,Export!$J102:$J10252,Export!$A27,Export!$X102:$X10252,Export!$L30,Export!$T102:$T10252,"Alert")</f>
        <v>0</v>
      </c>
      <c r="M37" s="7">
        <f>SUMIFS(Export!$P102:$P10252,Export!$J102:$J10252,Export!$A27,Export!$X102:$X10252,Export!$M30,Export!$T102:$T10252,"Alert")</f>
        <v>0</v>
      </c>
      <c r="N37" s="7">
        <f>SUMIFS(Export!$P102:$P10252,Export!$J102:$J10252,Export!$A27,Export!$X102:$X10252,Export!$N30,Export!$T102:$T10252,"Alert")</f>
        <v>0</v>
      </c>
      <c r="O37" s="10">
        <f>SUMIFS(Export!$P102:$P10252,Export!$J102:$J10252,Export!$A27,Export!$X102:$X10252,Export!$O30,Export!$T102:$T10252,"Alert")</f>
        <v>0</v>
      </c>
      <c r="P37" s="13">
        <f>SUMIFS(Export!$P102:$P10252,Export!$J102:$J10252,Export!$A27,Export!$X102:$X10252,Export!$P30,Export!$T102:$T10252,"Alert")</f>
        <v>0</v>
      </c>
      <c r="Q37" s="7">
        <f>SUMIFS(Export!$P102:$P10252,Export!$J102:$J10252,Export!$A27,Export!$X102:$X10252,Export!$Q30,Export!$T102:$T10252,"Alert")</f>
        <v>0</v>
      </c>
      <c r="R37" s="7">
        <f>SUMIFS(Export!$P102:$P10252,Export!$J102:$J10252,Export!$A27,Export!$X102:$X10252,Export!$R30,Export!$T102:$T10252,"Alert")</f>
        <v>0</v>
      </c>
      <c r="S37" s="7">
        <f>SUMIFS(Export!$P102:$P10252,Export!$J102:$J10252,Export!$A27,Export!$X102:$X10252,Export!$S30,Export!$T102:$T10252,"Alert")</f>
        <v>0</v>
      </c>
      <c r="T37" s="7">
        <f>SUMIFS(Export!$P102:$P10252,Export!$J102:$J10252,Export!$A27,Export!$X102:$X10252,Export!$T30,Export!$T102:$T10252,"Alert")</f>
        <v>0</v>
      </c>
      <c r="U37" s="7">
        <f>SUMIFS(Export!$P102:$P10252,Export!$J102:$J10252,Export!$A27,Export!$X102:$X10252,Export!$U30,Export!$T102:$T10252,"Alert")</f>
        <v>0</v>
      </c>
      <c r="V37" s="10">
        <f>SUMIFS(Export!$P102:$P10252,Export!$J102:$J10252,Export!$A27,Export!$X102:$X10252,Export!$V30,Export!$T102:$T10252,"Alert")</f>
        <v>0</v>
      </c>
      <c r="W37" s="13">
        <f>SUMIFS(Export!$P102:$P10252,Export!$J102:$J10252,Export!$A27,Export!$X102:$X10252,Export!$W30,Export!$T102:$T10252,"Alert")</f>
        <v>0</v>
      </c>
      <c r="X37" s="7">
        <f>SUMIFS(Export!$P102:$P10252,Export!$J102:$J10252,Export!$A27,Export!$X102:$X10252,Export!$X30,Export!$T102:$T10252,"Alert")</f>
        <v>0</v>
      </c>
      <c r="Y37" s="7">
        <f>SUMIFS(Export!$P102:$P10252,Export!$J102:$J10252,Export!$A27,Export!$X102:$X10252,Export!$Y30,Export!$T102:$T10252,"Alert")</f>
        <v>0</v>
      </c>
      <c r="Z37" s="7">
        <f>SUMIFS(Export!$P102:$P10252,Export!$J102:$J10252,Export!$A27,Export!$X102:$X10252,Export!$Z30,Export!$T102:$T10252,"Alert")</f>
        <v>0</v>
      </c>
      <c r="AA37" s="7">
        <f>SUMIFS(Export!$P102:$P10252,Export!$J102:$J10252,Export!$A27,Export!$X102:$X10252,Export!$AA30,Export!$T102:$T10252,"Alert")</f>
        <v>0</v>
      </c>
      <c r="AB37" s="7">
        <f>SUMIFS(Export!$P102:$P10252,Export!$J102:$J10252,Export!$A27,Export!$X102:$X10252,Export!$AB30,Export!$T102:$T10252,"Alert")</f>
        <v>0</v>
      </c>
      <c r="AC37" s="10">
        <f>SUMIFS(Export!$P102:$P10252,Export!$J102:$J10252,Export!$A27,Export!$X102:$X10252,Export!$AC30,Export!$T102:$T10252,"Alert")</f>
        <v>0</v>
      </c>
      <c r="AD37" s="13">
        <f>SUMIFS(Export!$P102:$P10252,Export!$J102:$J10252,Export!$A27,Export!$X102:$X10252,Export!$AD30,Export!$T102:$T10252,"Alert")</f>
        <v>0</v>
      </c>
      <c r="AE37" s="7">
        <f>SUMIFS(Export!$P102:$P10252,Export!$J102:$J10252,Export!$A27,Export!$X102:$X10252,Export!$AE30,Export!$T102:$T10252,"Alert")</f>
        <v>0</v>
      </c>
      <c r="AF37" s="7">
        <f>SUMIFS(Export!$P102:$P10252,Export!$J102:$J10252,Export!$A27,Export!$X102:$X10252,Export!$AF30,Export!$T102:$T10252,"Alert")</f>
        <v>0</v>
      </c>
      <c r="AG37" s="7">
        <f>SUMIFS(Export!$P102:$P10252,Export!$J102:$J10252,Export!$A27,Export!$X102:$X10252,Export!$AG30,Export!$T102:$T10252,"Alert")</f>
        <v>0</v>
      </c>
      <c r="AH37" s="7">
        <f>SUMIFS(Export!$P102:$P10252,Export!$J102:$J10252,Export!$A27,Export!$X102:$X10252,Export!$AH30,Export!$T102:$T10252,"Alert")</f>
        <v>0</v>
      </c>
      <c r="AI37" s="7">
        <f>SUMIFS(Export!$P102:$P10252,Export!$J102:$J10252,Export!$A27,Export!$X102:$X10252,Export!$AI30,Export!$T102:$T10252,"Alert")</f>
        <v>0</v>
      </c>
      <c r="AJ37" s="10">
        <f>SUMIFS(Export!$P102:$P10252,Export!$J102:$J10252,Export!$A27,Export!$X102:$X10252,Export!$AJ30,Export!$T102:$T10252,"Alert")</f>
        <v>0</v>
      </c>
      <c r="AK37" s="13">
        <f>SUMIFS(Export!$P102:$P10252,Export!$J102:$J10252,Export!$A27,Export!$X102:$X10252,Export!$AK30,Export!$T102:$T10252,"Alert")</f>
        <v>0</v>
      </c>
      <c r="AL37" s="7">
        <f>SUMIFS(Export!$P102:$P10252,Export!$J102:$J10252,Export!$A27,Export!$X102:$X10252,Export!$AL30,Export!$T102:$T10252,"Alert")</f>
        <v>0</v>
      </c>
      <c r="AM37" s="7">
        <f>SUMIFS(Export!$P102:$P10252,Export!$J102:$J10252,Export!$A27,Export!$X102:$X10252,Export!$AM30,Export!$T102:$T10252,"Alert")</f>
        <v>0</v>
      </c>
      <c r="AN37" s="7">
        <f>SUMIFS(Export!$P102:$P10252,Export!$J102:$J10252,Export!$A27,Export!$X102:$X10252,Export!$AN30,Export!$T102:$T10252,"Alert")</f>
        <v>0</v>
      </c>
      <c r="AO37" s="7">
        <f>SUMIFS(Export!$P102:$P10252,Export!$J102:$J10252,Export!$A27,Export!$X102:$X10252,Export!$AO30,Export!$T102:$T10252,"Alert")</f>
        <v>0</v>
      </c>
      <c r="AP37" s="7">
        <f>SUMIFS(Export!$P102:$P10252,Export!$J102:$J10252,Export!$A27,Export!$X102:$X10252,Export!$AP30,Export!$T102:$T10252,"Alert")</f>
        <v>0</v>
      </c>
      <c r="AQ37" s="10">
        <f>SUMIFS(Export!$P102:$P10252,Export!$J102:$J10252,Export!$A27,Export!$X102:$X10252,Export!$AQ30,Export!$T102:$T10252,"Alert")</f>
        <v>0</v>
      </c>
      <c r="AR37" s="13">
        <f>SUMIFS(Export!$P102:$P10252,Export!$J102:$J10252,Export!$A27,Export!$X102:$X10252,Export!$AR30,Export!$T102:$T10252,"Alert")</f>
        <v>0</v>
      </c>
      <c r="AS37" s="7">
        <f>SUMIFS(Export!$P102:$P10252,Export!$J102:$J10252,Export!$A27,Export!$X102:$X10252,Export!$AS30,Export!$T102:$T10252,"Alert")</f>
        <v>0</v>
      </c>
      <c r="AT37" s="7">
        <f>SUMIFS(Export!$P102:$P10252,Export!$J102:$J10252,Export!$A27,Export!$X102:$X10252,Export!$AT30,Export!$T102:$T10252,"Alert")</f>
        <v>0</v>
      </c>
      <c r="AU37" s="7">
        <f>SUMIFS(Export!$P102:$P10252,Export!$J102:$J10252,Export!$A27,Export!$X102:$X10252,Export!$AU30,Export!$T102:$T10252,"Alert")</f>
        <v>0</v>
      </c>
      <c r="AV37" s="7">
        <f>SUMIFS(Export!$P102:$P10252,Export!$J102:$J10252,Export!$A27,Export!$X102:$X10252,Export!$AV30,Export!$T102:$T10252,"Alert")</f>
        <v>0</v>
      </c>
      <c r="AW37" s="7">
        <f>SUMIFS(Export!$P102:$P10252,Export!$J102:$J10252,Export!$A27,Export!$X102:$X10252,Export!$AW30,Export!$T102:$T10252,"Alert")</f>
        <v>0</v>
      </c>
      <c r="AX37" s="10">
        <f>SUMIFS(Export!$P102:$P10252,Export!$J102:$J10252,Export!$A27,Export!$X102:$X10252,Export!$AX30,Export!$T102:$T10252,"Alert")</f>
        <v>0</v>
      </c>
      <c r="AY37" s="13">
        <f>SUMIFS(Export!$P102:$P10252,Export!$J102:$J10252,Export!$A27,Export!$X102:$X10252,Export!$AY30,Export!$T102:$T10252,"Alert")</f>
        <v>0</v>
      </c>
      <c r="AZ37" s="7">
        <f>SUMIFS(Export!$P102:$P10252,Export!$J102:$J10252,Export!$A27,Export!$X102:$X10252,Export!$AZ30,Export!$T102:$T10252,"Alert")</f>
        <v>0</v>
      </c>
      <c r="BA37" s="7">
        <f>SUMIFS(Export!$P102:$P10252,Export!$J102:$J10252,Export!$A27,Export!$X102:$X10252,Export!$BA30,Export!$T102:$T10252,"Alert")</f>
        <v>0</v>
      </c>
      <c r="BB37" s="7">
        <f>SUMIFS(Export!$P102:$P10252,Export!$J102:$J10252,Export!$A27,Export!$X102:$X10252,Export!$BB30,Export!$T102:$T10252,"Alert")</f>
        <v>0</v>
      </c>
      <c r="BC37" s="7">
        <f>SUMIFS(Export!$P102:$P10252,Export!$J102:$J10252,Export!$A27,Export!$X102:$X10252,Export!$BC30,Export!$T102:$T10252,"Alert")</f>
        <v>0</v>
      </c>
      <c r="BD37" s="7">
        <f>SUMIFS(Export!$P102:$P10252,Export!$J102:$J10252,Export!$A27,Export!$X102:$X10252,Export!$BD30,Export!$T102:$T10252,"Alert")</f>
        <v>0</v>
      </c>
      <c r="BE37" s="10">
        <f>SUMIFS(Export!$P102:$P10252,Export!$J102:$J10252,Export!$A27,Export!$X102:$X10252,Export!$BE30,Export!$T102:$T10252,"Alert")</f>
        <v>0</v>
      </c>
      <c r="BF37" s="13">
        <f>SUMIFS(Export!$P102:$P10252,Export!$J102:$J10252,Export!$A27,Export!$X102:$X10252,Export!$BF30,Export!$T102:$T10252,"Alert")</f>
        <v>0</v>
      </c>
      <c r="BG37" s="7">
        <f>SUMIFS(Export!$P102:$P10252,Export!$J102:$J10252,Export!$A27,Export!$X102:$X10252,Export!$BG30,Export!$T102:$T10252,"Alert")</f>
        <v>0</v>
      </c>
      <c r="BH37" s="7">
        <f>SUMIFS(Export!$P102:$P10252,Export!$J102:$J10252,Export!$A27,Export!$X102:$X10252,Export!$BH30,Export!$T102:$T10252,"Alert")</f>
        <v>0</v>
      </c>
      <c r="BI37" s="7">
        <f>SUMIFS(Export!$P102:$P10252,Export!$J102:$J10252,Export!$A27,Export!$X102:$X10252,Export!$BI30,Export!$T102:$T10252,"Alert")</f>
        <v>0</v>
      </c>
      <c r="BJ37" s="7">
        <f>SUMIFS(Export!$P102:$P10252,Export!$J102:$J10252,Export!$A27,Export!$X102:$X10252,Export!$BJ30,Export!$T102:$T10252,"Alert")</f>
        <v>0</v>
      </c>
      <c r="BK37" s="7">
        <f>SUMIFS(Export!$P102:$P10252,Export!$J102:$J10252,Export!$A27,Export!$X102:$X10252,Export!$BK30,Export!$T102:$T10252,"Alert")</f>
        <v>0</v>
      </c>
      <c r="BL37" s="10">
        <f>SUMIFS(Export!$P102:$P10252,Export!$J102:$J10252,Export!$A27,Export!$X102:$X10252,Export!$BL30,Export!$T102:$T10252,"Alert")</f>
        <v>0</v>
      </c>
      <c r="BM37" s="13">
        <f>SUMIFS(Export!$P102:$P10252,Export!$J102:$J10252,Export!$A27,Export!$X102:$X10252,Export!$BM30,Export!$T102:$T10252,"Alert")</f>
        <v>0</v>
      </c>
      <c r="BN37" s="7">
        <f>SUMIFS(Export!$P102:$P10252,Export!$J102:$J10252,Export!$A27,Export!$X102:$X10252,Export!$BN30,Export!$T102:$T10252,"Alert")</f>
        <v>0</v>
      </c>
      <c r="BO37" s="7">
        <f>SUMIFS(Export!$P102:$P10252,Export!$J102:$J10252,Export!$A27,Export!$X102:$X10252,Export!$BO30,Export!$T102:$T10252,"Alert")</f>
        <v>0</v>
      </c>
      <c r="BP37" s="7">
        <f>SUMIFS(Export!$P102:$P10252,Export!$J102:$J10252,Export!$A27,Export!$X102:$X10252,Export!$BP30,Export!$T102:$T10252,"Alert")</f>
        <v>0</v>
      </c>
      <c r="BQ37" s="7">
        <f>SUMIFS(Export!$P102:$P10252,Export!$J102:$J10252,Export!$A27,Export!$X102:$X10252,Export!$BQ30,Export!$T102:$T10252,"Alert")</f>
        <v>0</v>
      </c>
      <c r="BR37" s="7">
        <f>SUMIFS(Export!$P102:$P10252,Export!$J102:$J10252,Export!$A27,Export!$X102:$X10252,Export!$BR30,Export!$T102:$T10252,"Alert")</f>
        <v>0</v>
      </c>
      <c r="BS37" s="10">
        <f>SUMIFS(Export!$P102:$P10252,Export!$J102:$J10252,Export!$A27,Export!$X102:$X10252,Export!$BS30,Export!$T102:$T10252,"Alert")</f>
        <v>0</v>
      </c>
      <c r="BT37" s="13">
        <f>SUMIFS(Export!$P102:$P10252,Export!$J102:$J10252,Export!$A27,Export!$X102:$X10252,Export!$BT30,Export!$T102:$T10252,"Alert")</f>
        <v>0</v>
      </c>
      <c r="BU37" s="7">
        <f>SUMIFS(Export!$P102:$P10252,Export!$J102:$J10252,Export!$A27,Export!$X102:$X10252,Export!$BU30,Export!$T102:$T10252,"Alert")</f>
        <v>0</v>
      </c>
      <c r="BV37" s="7">
        <f>SUMIFS(Export!$P102:$P10252,Export!$J102:$J10252,Export!$A27,Export!$X102:$X10252,Export!$BV30,Export!$T102:$T10252,"Alert")</f>
        <v>0</v>
      </c>
      <c r="BW37" s="7">
        <f>SUMIFS(Export!$P102:$P10252,Export!$J102:$J10252,Export!$A27,Export!$X102:$X10252,Export!$BW30,Export!$T102:$T10252,"Alert")</f>
        <v>0</v>
      </c>
      <c r="BX37" s="7">
        <f>SUMIFS(Export!$P102:$P10252,Export!$J102:$J10252,Export!$A27,Export!$X102:$X10252,Export!$BX30,Export!$T102:$T10252,"Alert")</f>
        <v>0</v>
      </c>
      <c r="BY37" s="7">
        <f>SUMIFS(Export!$P102:$P10252,Export!$J102:$J10252,Export!$A27,Export!$X102:$X10252,Export!$BY30,Export!$T102:$T10252,"Alert")</f>
        <v>0</v>
      </c>
      <c r="BZ37" s="10">
        <f>SUMIFS(Export!$P102:$P10252,Export!$J102:$J10252,Export!$A27,Export!$X102:$X10252,Export!$BZ30,Export!$T102:$T10252,"Alert")</f>
        <v>0</v>
      </c>
      <c r="CA37" s="13">
        <f>SUMIFS(Export!$P102:$P10252,Export!$J102:$J10252,Export!$A27,Export!$X102:$X10252,Export!$CA30,Export!$T102:$T10252,"Alert")</f>
        <v>0</v>
      </c>
      <c r="CB37" s="7">
        <f>SUMIFS(Export!$P102:$P10252,Export!$J102:$J10252,Export!$A27,Export!$X102:$X10252,Export!$CB30,Export!$T102:$T10252,"Alert")</f>
        <v>0</v>
      </c>
      <c r="CC37" s="7">
        <f>SUMIFS(Export!$P102:$P10252,Export!$J102:$J10252,Export!$A27,Export!$X102:$X10252,Export!$CC30,Export!$T102:$T10252,"Alert")</f>
        <v>0</v>
      </c>
      <c r="CD37" s="7">
        <f>SUMIFS(Export!$P102:$P10252,Export!$J102:$J10252,Export!$A27,Export!$X102:$X10252,Export!$CD30,Export!$T102:$T10252,"Alert")</f>
        <v>0</v>
      </c>
      <c r="CE37" s="7">
        <f>SUMIFS(Export!$P102:$P10252,Export!$J102:$J10252,Export!$A27,Export!$X102:$X10252,Export!$CE30,Export!$T102:$T10252,"Alert")</f>
        <v>0</v>
      </c>
      <c r="CF37" s="7">
        <f>SUMIFS(Export!$P102:$P10252,Export!$J102:$J10252,Export!$A27,Export!$X102:$X10252,Export!$CF30,Export!$T102:$T10252,"Alert")</f>
        <v>0</v>
      </c>
      <c r="CG37" s="10">
        <f>SUMIFS(Export!$P102:$P10252,Export!$J102:$J10252,Export!$A27,Export!$X102:$X10252,Export!$CG30,Export!$T102:$T10252,"Alert")</f>
        <v>0</v>
      </c>
      <c r="CH37" s="13">
        <f>SUMIFS(Export!$P102:$P10252,Export!$J102:$J10252,Export!$A27,Export!$X102:$X10252,Export!$CH30,Export!$T102:$T10252,"Alert")</f>
        <v>0</v>
      </c>
      <c r="CI37" s="7">
        <f>SUMIFS(Export!$P102:$P10252,Export!$J102:$J10252,Export!$A27,Export!$X102:$X10252,Export!$CI30,Export!$T102:$T10252,"Alert")</f>
        <v>0</v>
      </c>
      <c r="CJ37" s="7">
        <f>SUMIFS(Export!$P102:$P10252,Export!$J102:$J10252,Export!$A27,Export!$X102:$X10252,Export!$CJ30,Export!$T102:$T10252,"Alert")</f>
        <v>0</v>
      </c>
      <c r="CK37" s="7">
        <f>SUMIFS(Export!$P102:$P10252,Export!$J102:$J10252,Export!$A27,Export!$X102:$X10252,Export!$CK30,Export!$T102:$T10252,"Alert")</f>
        <v>0</v>
      </c>
      <c r="CL37" s="7">
        <f>SUMIFS(Export!$P102:$P10252,Export!$J102:$J10252,Export!$A27,Export!$X102:$X10252,Export!$CL30,Export!$T102:$T10252,"Alert")</f>
        <v>0</v>
      </c>
      <c r="CM37" s="7">
        <f>SUMIFS(Export!$P102:$P10252,Export!$J102:$J10252,Export!$A27,Export!$X102:$X10252,Export!$CM30,Export!$T102:$T10252,"Alert")</f>
        <v>0</v>
      </c>
      <c r="CN37" s="10">
        <f>SUMIFS(Export!$P102:$P10252,Export!$J102:$J10252,Export!$A27,Export!$X102:$X10252,Export!$CN30,Export!$T102:$T10252,"Alert")</f>
        <v>0</v>
      </c>
      <c r="CO37" s="13">
        <f>SUMIFS(Export!$P102:$P10252,Export!$J102:$J10252,Export!$A27,Export!$X102:$X10252,Export!$CO30,Export!$T102:$T10252,"Alert")</f>
        <v>0</v>
      </c>
      <c r="CP37" s="7">
        <f>SUMIFS(Export!$P102:$P10252,Export!$J102:$J10252,Export!$A27,Export!$X102:$X10252,Export!$CP30,Export!$T102:$T10252,"Alert")</f>
        <v>0</v>
      </c>
      <c r="CQ37" s="7">
        <f>SUMIFS(Export!$P102:$P10252,Export!$J102:$J10252,Export!$A27,Export!$X102:$X10252,Export!$CQ30,Export!$T102:$T10252,"Alert")</f>
        <v>0</v>
      </c>
      <c r="CR37" s="7">
        <f>SUMIFS(Export!$P102:$P10252,Export!$J102:$J10252,Export!$A27,Export!$X102:$X10252,Export!$CR30,Export!$T102:$T10252,"Alert")</f>
        <v>0</v>
      </c>
      <c r="CS37" s="7">
        <f>SUMIFS(Export!$P102:$P10252,Export!$J102:$J10252,Export!$A27,Export!$X102:$X10252,Export!$CS30,Export!$T102:$T10252,"Alert")</f>
        <v>0</v>
      </c>
      <c r="CT37" s="7">
        <f>SUMIFS(Export!$P102:$P10252,Export!$J102:$J10252,Export!$A27,Export!$X102:$X10252,Export!$CT30,Export!$T102:$T10252,"Alert")</f>
        <v>0</v>
      </c>
      <c r="CU37" s="10">
        <f>SUMIFS(Export!$P102:$P10252,Export!$J102:$J10252,Export!$A27,Export!$X102:$X10252,Export!$CU30,Export!$T102:$T10252,"Alert")</f>
        <v>0</v>
      </c>
      <c r="CV37" s="13">
        <f>SUMIFS(Export!$P102:$P10252,Export!$J102:$J10252,Export!$A27,Export!$X102:$X10252,Export!$CV30,Export!$T102:$T10252,"Alert")</f>
        <v>0</v>
      </c>
      <c r="CW37" s="7">
        <f>SUMIFS(Export!$P102:$P10252,Export!$J102:$J10252,Export!$A27,Export!$X102:$X10252,Export!$CW30,Export!$T102:$T10252,"Alert")</f>
        <v>0</v>
      </c>
      <c r="CX37" s="7">
        <f>SUMIFS(Export!$P102:$P10252,Export!$J102:$J10252,Export!$A27,Export!$X102:$X10252,Export!$CX30,Export!$T102:$T10252,"Alert")</f>
        <v>0</v>
      </c>
      <c r="CY37" s="7">
        <f>SUMIFS(Export!$P102:$P10252,Export!$J102:$J10252,Export!$A27,Export!$X102:$X10252,Export!$CY30,Export!$T102:$T10252,"Alert")</f>
        <v>0</v>
      </c>
      <c r="CZ37" s="7">
        <f>SUMIFS(Export!$P102:$P10252,Export!$J102:$J10252,Export!$A27,Export!$X102:$X10252,Export!$CZ30,Export!$T102:$T10252,"Alert")</f>
        <v>0</v>
      </c>
      <c r="DA37" s="7">
        <f>SUMIFS(Export!$P102:$P10252,Export!$J102:$J10252,Export!$A27,Export!$X102:$X10252,Export!$DA30,Export!$T102:$T10252,"Alert")</f>
        <v>0</v>
      </c>
      <c r="DB37" s="10">
        <f>SUMIFS(Export!$P102:$P10252,Export!$J102:$J10252,Export!$A27,Export!$X102:$X10252,Export!$DB30,Export!$T102:$T10252,"Alert")</f>
        <v>0</v>
      </c>
      <c r="DC37" s="13">
        <f>SUMIFS(Export!$P102:$P10252,Export!$J102:$J10252,Export!$A27,Export!$X102:$X10252,Export!$DC30,Export!$T102:$T10252,"Alert")</f>
        <v>0</v>
      </c>
      <c r="DD37" s="7">
        <f>SUMIFS(Export!$P102:$P10252,Export!$J102:$J10252,Export!$A27,Export!$X102:$X10252,Export!$DD30,Export!$T102:$T10252,"Alert")</f>
        <v>0</v>
      </c>
      <c r="DE37" s="7">
        <f>SUMIFS(Export!$P102:$P10252,Export!$J102:$J10252,Export!$A27,Export!$X102:$X10252,Export!$DE30,Export!$T102:$T10252,"Alert")</f>
        <v>0</v>
      </c>
      <c r="DF37" s="7">
        <f>SUMIFS(Export!$P102:$P10252,Export!$J102:$J10252,Export!$A27,Export!$X102:$X10252,Export!$DF30,Export!$T102:$T10252,"Alert")</f>
        <v>0</v>
      </c>
      <c r="DG37" s="7">
        <f>SUMIFS(Export!$P102:$P10252,Export!$J102:$J10252,Export!$A27,Export!$X102:$X10252,Export!$DG30,Export!$T102:$T10252,"Alert")</f>
        <v>0</v>
      </c>
      <c r="DH37" s="7">
        <f>SUMIFS(Export!$P102:$P10252,Export!$J102:$J10252,Export!$A27,Export!$X102:$X10252,Export!$DH30,Export!$T102:$T10252,"Alert")</f>
        <v>0</v>
      </c>
      <c r="DI37" s="10">
        <f>SUMIFS(Export!$P102:$P10252,Export!$J102:$J10252,Export!$A27,Export!$X102:$X10252,Export!$DI30,Export!$T102:$T10252,"Alert")</f>
        <v>0</v>
      </c>
      <c r="DJ37" s="13">
        <f>SUMIFS(Export!$P102:$P10252,Export!$J102:$J10252,Export!$A27,Export!$X102:$X10252,Export!$DJ30,Export!$T102:$T10252,"Alert")</f>
        <v>0</v>
      </c>
      <c r="DK37" s="7">
        <f>SUMIFS(Export!$P102:$P10252,Export!$J102:$J10252,Export!$A27,Export!$X102:$X10252,Export!$DK30,Export!$T102:$T10252,"Alert")</f>
        <v>0</v>
      </c>
      <c r="DL37" s="7">
        <f>SUMIFS(Export!$P102:$P10252,Export!$J102:$J10252,Export!$A27,Export!$X102:$X10252,Export!$DL30,Export!$T102:$T10252,"Alert")</f>
        <v>0</v>
      </c>
      <c r="DM37" s="7">
        <f>SUMIFS(Export!$P102:$P10252,Export!$J102:$J10252,Export!$A27,Export!$X102:$X10252,Export!$DM30,Export!$T102:$T10252,"Alert")</f>
        <v>0</v>
      </c>
      <c r="DN37" s="7">
        <f>SUMIFS(Export!$P102:$P10252,Export!$J102:$J10252,Export!$A27,Export!$X102:$X10252,Export!$DN30,Export!$T102:$T10252,"Alert")</f>
        <v>0</v>
      </c>
      <c r="DO37" s="7">
        <f>SUMIFS(Export!$P102:$P10252,Export!$J102:$J10252,Export!$A27,Export!$X102:$X10252,Export!$DO30,Export!$T102:$T10252,"Alert")</f>
        <v>0</v>
      </c>
      <c r="DP37" s="10">
        <f>SUMIFS(Export!$P102:$P10252,Export!$J102:$J10252,Export!$A27,Export!$X102:$X10252,Export!$DP30,Export!$T102:$T10252,"Alert")</f>
        <v>0</v>
      </c>
      <c r="DQ37" s="13">
        <f>SUMIFS(Export!$P102:$P10252,Export!$J102:$J10252,Export!$A27,Export!$X102:$X10252,Export!$DQ30,Export!$T102:$T10252,"Alert")</f>
        <v>0</v>
      </c>
      <c r="DR37" s="7">
        <f>SUMIFS(Export!$P102:$P10252,Export!$J102:$J10252,Export!$A27,Export!$X102:$X10252,Export!$DR30,Export!$T102:$T10252,"Alert")</f>
        <v>0</v>
      </c>
      <c r="DS37" s="7">
        <f>SUMIFS(Export!$P102:$P10252,Export!$J102:$J10252,Export!$A27,Export!$X102:$X10252,Export!$DS30,Export!$T102:$T10252,"Alert")</f>
        <v>0</v>
      </c>
      <c r="DT37" s="7">
        <f>SUMIFS(Export!$P102:$P10252,Export!$J102:$J10252,Export!$A27,Export!$X102:$X10252,Export!$DT30,Export!$T102:$T10252,"Alert")</f>
        <v>0</v>
      </c>
      <c r="DU37" s="7">
        <f>SUMIFS(Export!$P102:$P10252,Export!$J102:$J10252,Export!$A27,Export!$X102:$X10252,Export!$DU30,Export!$T102:$T10252,"Alert")</f>
        <v>0</v>
      </c>
      <c r="DV37" s="7">
        <f>SUMIFS(Export!$P102:$P10252,Export!$J102:$J10252,Export!$A27,Export!$X102:$X10252,Export!$DV30,Export!$T102:$T10252,"Alert")</f>
        <v>0</v>
      </c>
      <c r="DW37" s="10">
        <f>SUMIFS(Export!$P102:$P10252,Export!$J102:$J10252,Export!$A27,Export!$X102:$X10252,Export!$DW30,Export!$T102:$T10252,"Alert")</f>
        <v>0</v>
      </c>
      <c r="DX37" s="13">
        <f>SUMIFS(Export!$P102:$P10252,Export!$J102:$J10252,Export!$A27,Export!$X102:$X10252,Export!$DQ30,Export!$T102:$T10252,"Alert")</f>
        <v>0</v>
      </c>
      <c r="DY37" s="7">
        <f>SUMIFS(Export!$P102:$P10252,Export!$J102:$J10252,Export!$A27,Export!$X102:$X10252,Export!$DR30,Export!$T102:$T10252,"Alert")</f>
        <v>0</v>
      </c>
      <c r="DZ37" s="7">
        <f>SUMIFS(Export!$P102:$P10252,Export!$J102:$J10252,Export!$A27,Export!$X102:$X10252,Export!$DS30,Export!$T102:$T10252,"Alert")</f>
        <v>0</v>
      </c>
      <c r="EA37" s="7">
        <f>SUMIFS(Export!$P102:$P10252,Export!$J102:$J10252,Export!$A27,Export!$X102:$X10252,Export!$DT30,Export!$T102:$T10252,"Alert")</f>
        <v>0</v>
      </c>
      <c r="EB37" s="7">
        <f>SUMIFS(Export!$P102:$P10252,Export!$J102:$J10252,Export!$A27,Export!$X102:$X10252,Export!$DU30,Export!$T102:$T10252,"Alert")</f>
        <v>0</v>
      </c>
      <c r="EC37" s="7">
        <f>SUMIFS(Export!$P102:$P10252,Export!$J102:$J10252,Export!$A27,Export!$X102:$X10252,Export!$DV30,Export!$T102:$T10252,"Alert")</f>
        <v>0</v>
      </c>
      <c r="ED37" s="10">
        <f>SUMIFS(Export!$P102:$P10252,Export!$J102:$J10252,Export!$A27,Export!$X102:$X10252,Export!$DW30,Export!$T102:$T10252,"Alert")</f>
        <v>0</v>
      </c>
      <c r="EE37" s="13">
        <f>SUMIFS(Export!$P102:$P10252,Export!$J102:$J10252,Export!$A27,Export!$X102:$X10252,Export!$DQ30,Export!$T102:$T10252,"Alert")</f>
        <v>0</v>
      </c>
      <c r="EF37" s="7">
        <f>SUMIFS(Export!$P102:$P10252,Export!$J102:$J10252,Export!$A27,Export!$X102:$X10252,Export!$DR30,Export!$T102:$T10252,"Alert")</f>
        <v>0</v>
      </c>
      <c r="EG37" s="7">
        <f>SUMIFS(Export!$P102:$P10252,Export!$J102:$J10252,Export!$A27,Export!$X102:$X10252,Export!$DS30,Export!$T102:$T10252,"Alert")</f>
        <v>0</v>
      </c>
      <c r="EH37" s="7">
        <f>SUMIFS(Export!$P102:$P10252,Export!$J102:$J10252,Export!$A27,Export!$X102:$X10252,Export!$DT30,Export!$T102:$T10252,"Alert")</f>
        <v>0</v>
      </c>
      <c r="EI37" s="7">
        <f>SUMIFS(Export!$P102:$P10252,Export!$J102:$J10252,Export!$A27,Export!$X102:$X10252,Export!$DU30,Export!$T102:$T10252,"Alert")</f>
        <v>0</v>
      </c>
      <c r="EJ37" s="7">
        <f>SUMIFS(Export!$P102:$P10252,Export!$J102:$J10252,Export!$A27,Export!$X102:$X10252,Export!$DV30,Export!$T102:$T10252,"Alert")</f>
        <v>0</v>
      </c>
      <c r="EK37" s="10">
        <f>SUMIFS(Export!$P102:$P10252,Export!$J102:$J10252,Export!$A27,Export!$X102:$X10252,Export!$DW30,Export!$T102:$T10252,"Alert")</f>
        <v>0</v>
      </c>
      <c r="EL37" s="13">
        <f>SUMIFS(Export!$P102:$P10252,Export!$J102:$J10252,Export!$A27,Export!$X102:$X10252,Export!$DQ30,Export!$T102:$T10252,"Alert")</f>
        <v>0</v>
      </c>
      <c r="EM37" s="7">
        <f>SUMIFS(Export!$P102:$P10252,Export!$J102:$J10252,Export!$A27,Export!$X102:$X10252,Export!$DR30,Export!$T102:$T10252,"Alert")</f>
        <v>0</v>
      </c>
      <c r="EN37" s="7">
        <f>SUMIFS(Export!$P102:$P10252,Export!$J102:$J10252,Export!$A27,Export!$X102:$X10252,Export!$DS30,Export!$T102:$T10252,"Alert")</f>
        <v>0</v>
      </c>
      <c r="EO37" s="7">
        <f>SUMIFS(Export!$P102:$P10252,Export!$J102:$J10252,Export!$A27,Export!$X102:$X10252,Export!$DT30,Export!$T102:$T10252,"Alert")</f>
        <v>0</v>
      </c>
      <c r="EP37" s="7">
        <f>SUMIFS(Export!$P102:$P10252,Export!$J102:$J10252,Export!$A27,Export!$X102:$X10252,Export!$DU30,Export!$T102:$T10252,"Alert")</f>
        <v>0</v>
      </c>
      <c r="EQ37" s="7">
        <f>SUMIFS(Export!$P102:$P10252,Export!$J102:$J10252,Export!$A27,Export!$X102:$X10252,Export!$DV30,Export!$T102:$T10252,"Alert")</f>
        <v>0</v>
      </c>
      <c r="ER37" s="10">
        <f>SUMIFS(Export!$P102:$P10252,Export!$J102:$J10252,Export!$A27,Export!$X102:$X10252,Export!$DW30,Export!$T102:$T10252,"Alert")</f>
        <v>0</v>
      </c>
      <c r="ES37" s="13">
        <f>SUMIFS(Export!$P102:$P10252,Export!$J102:$J10252,Export!$A27,Export!$X102:$X10252,Export!$DQ30,Export!$T102:$T10252,"Alert")</f>
        <v>0</v>
      </c>
      <c r="ET37" s="7">
        <f>SUMIFS(Export!$P102:$P10252,Export!$J102:$J10252,Export!$A27,Export!$X102:$X10252,Export!$DR30,Export!$T102:$T10252,"Alert")</f>
        <v>0</v>
      </c>
      <c r="EU37" s="7">
        <f>SUMIFS(Export!$P102:$P10252,Export!$J102:$J10252,Export!$A27,Export!$X102:$X10252,Export!$DS30,Export!$T102:$T10252,"Alert")</f>
        <v>0</v>
      </c>
      <c r="EV37" s="7">
        <f>SUMIFS(Export!$P102:$P10252,Export!$J102:$J10252,Export!$A27,Export!$X102:$X10252,Export!$DT30,Export!$T102:$T10252,"Alert")</f>
        <v>0</v>
      </c>
      <c r="EW37" s="7">
        <f>SUMIFS(Export!$P102:$P10252,Export!$J102:$J10252,Export!$A27,Export!$X102:$X10252,Export!$DU30,Export!$T102:$T10252,"Alert")</f>
        <v>0</v>
      </c>
      <c r="EX37" s="7">
        <f>SUMIFS(Export!$P102:$P10252,Export!$J102:$J10252,Export!$A27,Export!$X102:$X10252,Export!$DV30,Export!$T102:$T10252,"Alert")</f>
        <v>0</v>
      </c>
      <c r="EY37" s="10">
        <f>SUMIFS(Export!$P102:$P10252,Export!$J102:$J10252,Export!$A27,Export!$X102:$X10252,Export!$DW30,Export!$T102:$T10252,"Alert")</f>
        <v>0</v>
      </c>
      <c r="EZ37" s="13">
        <f>SUMIFS(Export!$P102:$P10252,Export!$J102:$J10252,Export!$A27,Export!$X102:$X10252,Export!$DQ30,Export!$T102:$T10252,"Alert")</f>
        <v>0</v>
      </c>
      <c r="FA37" s="7">
        <f>SUMIFS(Export!$P102:$P10252,Export!$J102:$J10252,Export!$A27,Export!$X102:$X10252,Export!$DR30,Export!$T102:$T10252,"Alert")</f>
        <v>0</v>
      </c>
      <c r="FB37" s="7">
        <f>SUMIFS(Export!$P102:$P10252,Export!$J102:$J10252,Export!$A27,Export!$X102:$X10252,Export!$DS30,Export!$T102:$T10252,"Alert")</f>
        <v>0</v>
      </c>
      <c r="FC37" s="7">
        <f>SUMIFS(Export!$P102:$P10252,Export!$J102:$J10252,Export!$A27,Export!$X102:$X10252,Export!$DT30,Export!$T102:$T10252,"Alert")</f>
        <v>0</v>
      </c>
      <c r="FD37" s="7">
        <f>SUMIFS(Export!$P102:$P10252,Export!$J102:$J10252,Export!$A27,Export!$X102:$X10252,Export!$DU30,Export!$T102:$T10252,"Alert")</f>
        <v>0</v>
      </c>
      <c r="FE37" s="7">
        <f>SUMIFS(Export!$P102:$P10252,Export!$J102:$J10252,Export!$A27,Export!$X102:$X10252,Export!$DV30,Export!$T102:$T10252,"Alert")</f>
        <v>0</v>
      </c>
      <c r="FF37" s="10">
        <f>SUMIFS(Export!$P102:$P10252,Export!$J102:$J10252,Export!$A27,Export!$X102:$X10252,Export!$DW30,Export!$T102:$T10252,"Alert")</f>
        <v>0</v>
      </c>
      <c r="FG37" s="13">
        <f>SUMIFS(Export!$P102:$P10252,Export!$J102:$J10252,Export!$A27,Export!$X102:$X10252,Export!$DQ30,Export!$T102:$T10252,"Alert")</f>
        <v>0</v>
      </c>
      <c r="FH37" s="7">
        <f>SUMIFS(Export!$P102:$P10252,Export!$J102:$J10252,Export!$A27,Export!$X102:$X10252,Export!$DR30,Export!$T102:$T10252,"Alert")</f>
        <v>0</v>
      </c>
      <c r="FI37" s="7">
        <f>SUMIFS(Export!$P102:$P10252,Export!$J102:$J10252,Export!$A27,Export!$X102:$X10252,Export!$DS30,Export!$T102:$T10252,"Alert")</f>
        <v>0</v>
      </c>
      <c r="FJ37" s="7">
        <f>SUMIFS(Export!$P102:$P10252,Export!$J102:$J10252,Export!$A27,Export!$X102:$X10252,Export!$DT30,Export!$T102:$T10252,"Alert")</f>
        <v>0</v>
      </c>
      <c r="FK37" s="7">
        <f>SUMIFS(Export!$P102:$P10252,Export!$J102:$J10252,Export!$A27,Export!$X102:$X10252,Export!$DU30,Export!$T102:$T10252,"Alert")</f>
        <v>0</v>
      </c>
      <c r="FL37" s="7">
        <f>SUMIFS(Export!$P102:$P10252,Export!$J102:$J10252,Export!$A27,Export!$X102:$X10252,Export!$DV30,Export!$T102:$T10252,"Alert")</f>
        <v>0</v>
      </c>
      <c r="FM37" s="10">
        <f>SUMIFS(Export!$P102:$P10252,Export!$J102:$J10252,Export!$A27,Export!$X102:$X10252,Export!$DW30,Export!$T102:$T10252,"Alert")</f>
        <v>0</v>
      </c>
      <c r="FN37" s="13">
        <f>SUMIFS(Export!$P102:$P10252,Export!$J102:$J10252,Export!$A27,Export!$X102:$X10252,Export!$DQ30,Export!$T102:$T10252,"Alert")</f>
        <v>0</v>
      </c>
      <c r="FO37" s="7">
        <f>SUMIFS(Export!$P102:$P10252,Export!$J102:$J10252,Export!$A27,Export!$X102:$X10252,Export!$DR30,Export!$T102:$T10252,"Alert")</f>
        <v>0</v>
      </c>
      <c r="FP37" s="7">
        <f>SUMIFS(Export!$P102:$P10252,Export!$J102:$J10252,Export!$A27,Export!$X102:$X10252,Export!$DS30,Export!$T102:$T10252,"Alert")</f>
        <v>0</v>
      </c>
      <c r="FQ37" s="7">
        <f>SUMIFS(Export!$P102:$P10252,Export!$J102:$J10252,Export!$A27,Export!$X102:$X10252,Export!$DT30,Export!$T102:$T10252,"Alert")</f>
        <v>0</v>
      </c>
      <c r="FR37" s="7">
        <f>SUMIFS(Export!$P102:$P10252,Export!$J102:$J10252,Export!$A27,Export!$X102:$X10252,Export!$DU30,Export!$T102:$T10252,"Alert")</f>
        <v>0</v>
      </c>
      <c r="FS37" s="7">
        <f>SUMIFS(Export!$P102:$P10252,Export!$J102:$J10252,Export!$A27,Export!$X102:$X10252,Export!$DV30,Export!$T102:$T10252,"Alert")</f>
        <v>0</v>
      </c>
      <c r="FT37" s="10">
        <f>SUMIFS(Export!$P102:$P10252,Export!$J102:$J10252,Export!$A27,Export!$X102:$X10252,Export!$DW30,Export!$T102:$T10252,"Alert")</f>
        <v>0</v>
      </c>
      <c r="FU37" s="13">
        <f>SUMIFS(Export!$P102:$P10252,Export!$J102:$J10252,Export!$A27,Export!$X102:$X10252,Export!$DQ30,Export!$T102:$T10252,"Alert")</f>
        <v>0</v>
      </c>
      <c r="FV37" s="7">
        <f>SUMIFS(Export!$P102:$P10252,Export!$J102:$J10252,Export!$A27,Export!$X102:$X10252,Export!$DR30,Export!$T102:$T10252,"Alert")</f>
        <v>0</v>
      </c>
      <c r="FW37" s="7">
        <f>SUMIFS(Export!$P102:$P10252,Export!$J102:$J10252,Export!$A27,Export!$X102:$X10252,Export!$DS30,Export!$T102:$T10252,"Alert")</f>
        <v>0</v>
      </c>
      <c r="FX37" s="7">
        <f>SUMIFS(Export!$P102:$P10252,Export!$J102:$J10252,Export!$A27,Export!$X102:$X10252,Export!$DT30,Export!$T102:$T10252,"Alert")</f>
        <v>0</v>
      </c>
      <c r="FY37" s="7">
        <f>SUMIFS(Export!$P102:$P10252,Export!$J102:$J10252,Export!$A27,Export!$X102:$X10252,Export!$DU30,Export!$T102:$T10252,"Alert")</f>
        <v>0</v>
      </c>
      <c r="FZ37" s="7">
        <f>SUMIFS(Export!$P102:$P10252,Export!$J102:$J10252,Export!$A27,Export!$X102:$X10252,Export!$DV30,Export!$T102:$T10252,"Alert")</f>
        <v>0</v>
      </c>
      <c r="GA37" s="10">
        <f>SUMIFS(Export!$P102:$P10252,Export!$J102:$J10252,Export!$A27,Export!$X102:$X10252,Export!$DW30,Export!$T102:$T10252,"Alert")</f>
        <v>0</v>
      </c>
      <c r="GB37" s="13">
        <f>SUMIFS(Export!$P102:$P10252,Export!$J102:$J10252,Export!$A27,Export!$X102:$X10252,Export!$DQ30,Export!$T102:$T10252,"Alert")</f>
        <v>0</v>
      </c>
      <c r="GC37" s="7">
        <f>SUMIFS(Export!$P102:$P10252,Export!$J102:$J10252,Export!$A27,Export!$X102:$X10252,Export!$DR30,Export!$T102:$T10252,"Alert")</f>
        <v>0</v>
      </c>
      <c r="GD37" s="7">
        <f>SUMIFS(Export!$P102:$P10252,Export!$J102:$J10252,Export!$A27,Export!$X102:$X10252,Export!$DS30,Export!$T102:$T10252,"Alert")</f>
        <v>0</v>
      </c>
      <c r="GE37" s="7">
        <f>SUMIFS(Export!$P102:$P10252,Export!$J102:$J10252,Export!$A27,Export!$X102:$X10252,Export!$DT30,Export!$T102:$T10252,"Alert")</f>
        <v>0</v>
      </c>
      <c r="GF37" s="7">
        <f>SUMIFS(Export!$P102:$P10252,Export!$J102:$J10252,Export!$A27,Export!$X102:$X10252,Export!$DU30,Export!$T102:$T10252,"Alert")</f>
        <v>0</v>
      </c>
      <c r="GG37" s="7">
        <f>SUMIFS(Export!$P102:$P10252,Export!$J102:$J10252,Export!$A27,Export!$X102:$X10252,Export!$DV30,Export!$T102:$T10252,"Alert")</f>
        <v>0</v>
      </c>
      <c r="GH37" s="10">
        <f>SUMIFS(Export!$P102:$P10252,Export!$J102:$J10252,Export!$A27,Export!$X102:$X10252,Export!$DW30,Export!$T102:$T10252,"Alert")</f>
        <v>0</v>
      </c>
      <c r="GI37" s="13">
        <f>SUMIFS(Export!$P102:$P10252,Export!$J102:$J10252,Export!$A27,Export!$X102:$X10252,Export!$DQ30,Export!$T102:$T10252,"Alert")</f>
        <v>0</v>
      </c>
      <c r="GJ37" s="7">
        <f>SUMIFS(Export!$P102:$P10252,Export!$J102:$J10252,Export!$A27,Export!$X102:$X10252,Export!$DR30,Export!$T102:$T10252,"Alert")</f>
        <v>0</v>
      </c>
      <c r="GK37" s="7">
        <f>SUMIFS(Export!$P102:$P10252,Export!$J102:$J10252,Export!$A27,Export!$X102:$X10252,Export!$DS30,Export!$T102:$T10252,"Alert")</f>
        <v>0</v>
      </c>
      <c r="GL37" s="7">
        <f>SUMIFS(Export!$P102:$P10252,Export!$J102:$J10252,Export!$A27,Export!$X102:$X10252,Export!$DT30,Export!$T102:$T10252,"Alert")</f>
        <v>0</v>
      </c>
      <c r="GM37" s="7">
        <f>SUMIFS(Export!$P102:$P10252,Export!$J102:$J10252,Export!$A27,Export!$X102:$X10252,Export!$DU30,Export!$T102:$T10252,"Alert")</f>
        <v>0</v>
      </c>
      <c r="GN37" s="7">
        <f>SUMIFS(Export!$P102:$P10252,Export!$J102:$J10252,Export!$A27,Export!$X102:$X10252,Export!$DV30,Export!$T102:$T10252,"Alert")</f>
        <v>0</v>
      </c>
      <c r="GO37" s="10">
        <f>SUMIFS(Export!$P102:$P10252,Export!$J102:$J10252,Export!$A27,Export!$X102:$X10252,Export!$DW30,Export!$T102:$T10252,"Alert")</f>
        <v>0</v>
      </c>
    </row>
    <row r="38" spans="1:197" outlineLevel="1" x14ac:dyDescent="0.25">
      <c r="A38" t="s">
        <v>159</v>
      </c>
      <c r="B38" s="37">
        <f>IFERROR(B37/B31,0)</f>
        <v>0</v>
      </c>
      <c r="C38" s="36">
        <f>IFERROR(C37/C31,0)</f>
        <v>0</v>
      </c>
      <c r="D38" s="36">
        <f t="shared" ref="D38:BO38" si="343">IFERROR(D37/D31,0)</f>
        <v>0</v>
      </c>
      <c r="E38" s="36">
        <f t="shared" si="343"/>
        <v>0</v>
      </c>
      <c r="F38" s="36">
        <f t="shared" si="343"/>
        <v>0</v>
      </c>
      <c r="G38" s="36">
        <f t="shared" si="343"/>
        <v>0</v>
      </c>
      <c r="H38" s="38">
        <f t="shared" si="343"/>
        <v>0</v>
      </c>
      <c r="I38" s="37">
        <f t="shared" si="343"/>
        <v>0</v>
      </c>
      <c r="J38" s="36">
        <f t="shared" si="343"/>
        <v>0</v>
      </c>
      <c r="K38" s="36">
        <f t="shared" si="343"/>
        <v>0</v>
      </c>
      <c r="L38" s="36">
        <f t="shared" si="343"/>
        <v>0</v>
      </c>
      <c r="M38" s="36">
        <f t="shared" si="343"/>
        <v>0</v>
      </c>
      <c r="N38" s="36">
        <f t="shared" si="343"/>
        <v>0</v>
      </c>
      <c r="O38" s="38">
        <f t="shared" si="343"/>
        <v>0</v>
      </c>
      <c r="P38" s="37">
        <f t="shared" si="343"/>
        <v>0</v>
      </c>
      <c r="Q38" s="36">
        <f t="shared" si="343"/>
        <v>0</v>
      </c>
      <c r="R38" s="36">
        <f t="shared" si="343"/>
        <v>0</v>
      </c>
      <c r="S38" s="36">
        <f t="shared" si="343"/>
        <v>0</v>
      </c>
      <c r="T38" s="36">
        <f t="shared" si="343"/>
        <v>0</v>
      </c>
      <c r="U38" s="36">
        <f t="shared" si="343"/>
        <v>0</v>
      </c>
      <c r="V38" s="38">
        <f t="shared" si="343"/>
        <v>0</v>
      </c>
      <c r="W38" s="37">
        <f t="shared" si="343"/>
        <v>0</v>
      </c>
      <c r="X38" s="36">
        <f t="shared" si="343"/>
        <v>0</v>
      </c>
      <c r="Y38" s="36">
        <f t="shared" si="343"/>
        <v>0</v>
      </c>
      <c r="Z38" s="36">
        <f t="shared" si="343"/>
        <v>0</v>
      </c>
      <c r="AA38" s="36">
        <f t="shared" si="343"/>
        <v>0</v>
      </c>
      <c r="AB38" s="36">
        <f t="shared" si="343"/>
        <v>0</v>
      </c>
      <c r="AC38" s="38">
        <f t="shared" si="343"/>
        <v>0</v>
      </c>
      <c r="AD38" s="37">
        <f t="shared" si="343"/>
        <v>0</v>
      </c>
      <c r="AE38" s="36">
        <f t="shared" si="343"/>
        <v>0</v>
      </c>
      <c r="AF38" s="36">
        <f t="shared" si="343"/>
        <v>0</v>
      </c>
      <c r="AG38" s="36">
        <f t="shared" si="343"/>
        <v>0</v>
      </c>
      <c r="AH38" s="36">
        <f t="shared" si="343"/>
        <v>0</v>
      </c>
      <c r="AI38" s="36">
        <f t="shared" si="343"/>
        <v>0</v>
      </c>
      <c r="AJ38" s="38">
        <f t="shared" si="343"/>
        <v>0</v>
      </c>
      <c r="AK38" s="37">
        <f t="shared" si="343"/>
        <v>0</v>
      </c>
      <c r="AL38" s="36">
        <f t="shared" si="343"/>
        <v>0</v>
      </c>
      <c r="AM38" s="36">
        <f t="shared" si="343"/>
        <v>0</v>
      </c>
      <c r="AN38" s="36">
        <f t="shared" si="343"/>
        <v>0</v>
      </c>
      <c r="AO38" s="36">
        <f t="shared" si="343"/>
        <v>0</v>
      </c>
      <c r="AP38" s="36">
        <f t="shared" si="343"/>
        <v>0</v>
      </c>
      <c r="AQ38" s="38">
        <f t="shared" si="343"/>
        <v>0</v>
      </c>
      <c r="AR38" s="37">
        <f t="shared" si="343"/>
        <v>0</v>
      </c>
      <c r="AS38" s="36">
        <f t="shared" si="343"/>
        <v>0</v>
      </c>
      <c r="AT38" s="36">
        <f t="shared" si="343"/>
        <v>0</v>
      </c>
      <c r="AU38" s="36">
        <f t="shared" si="343"/>
        <v>0</v>
      </c>
      <c r="AV38" s="36">
        <f t="shared" si="343"/>
        <v>0</v>
      </c>
      <c r="AW38" s="36">
        <f t="shared" si="343"/>
        <v>0</v>
      </c>
      <c r="AX38" s="38">
        <f t="shared" si="343"/>
        <v>0</v>
      </c>
      <c r="AY38" s="37">
        <f t="shared" si="343"/>
        <v>0</v>
      </c>
      <c r="AZ38" s="36">
        <f t="shared" si="343"/>
        <v>0</v>
      </c>
      <c r="BA38" s="36">
        <f t="shared" si="343"/>
        <v>0</v>
      </c>
      <c r="BB38" s="36">
        <f t="shared" si="343"/>
        <v>0</v>
      </c>
      <c r="BC38" s="36">
        <f t="shared" si="343"/>
        <v>0</v>
      </c>
      <c r="BD38" s="36">
        <f t="shared" si="343"/>
        <v>0</v>
      </c>
      <c r="BE38" s="38">
        <f t="shared" si="343"/>
        <v>0</v>
      </c>
      <c r="BF38" s="37">
        <f t="shared" si="343"/>
        <v>0</v>
      </c>
      <c r="BG38" s="36">
        <f t="shared" si="343"/>
        <v>0</v>
      </c>
      <c r="BH38" s="36">
        <f t="shared" si="343"/>
        <v>0</v>
      </c>
      <c r="BI38" s="36">
        <f t="shared" si="343"/>
        <v>0</v>
      </c>
      <c r="BJ38" s="36">
        <f t="shared" si="343"/>
        <v>0</v>
      </c>
      <c r="BK38" s="36">
        <f t="shared" si="343"/>
        <v>0</v>
      </c>
      <c r="BL38" s="38">
        <f t="shared" si="343"/>
        <v>0</v>
      </c>
      <c r="BM38" s="37">
        <f t="shared" si="343"/>
        <v>0</v>
      </c>
      <c r="BN38" s="36">
        <f t="shared" si="343"/>
        <v>0</v>
      </c>
      <c r="BO38" s="36">
        <f t="shared" si="343"/>
        <v>0</v>
      </c>
      <c r="BP38" s="36">
        <f t="shared" ref="BP38:DW38" si="344">IFERROR(BP37/BP31,0)</f>
        <v>0</v>
      </c>
      <c r="BQ38" s="36">
        <f t="shared" si="344"/>
        <v>0</v>
      </c>
      <c r="BR38" s="36">
        <f t="shared" si="344"/>
        <v>0</v>
      </c>
      <c r="BS38" s="38">
        <f t="shared" si="344"/>
        <v>0</v>
      </c>
      <c r="BT38" s="37">
        <f t="shared" si="344"/>
        <v>0</v>
      </c>
      <c r="BU38" s="36">
        <f t="shared" si="344"/>
        <v>0</v>
      </c>
      <c r="BV38" s="36">
        <f t="shared" si="344"/>
        <v>0</v>
      </c>
      <c r="BW38" s="36">
        <f t="shared" si="344"/>
        <v>0</v>
      </c>
      <c r="BX38" s="36">
        <f t="shared" si="344"/>
        <v>0</v>
      </c>
      <c r="BY38" s="36">
        <f t="shared" si="344"/>
        <v>0</v>
      </c>
      <c r="BZ38" s="38">
        <f t="shared" si="344"/>
        <v>0</v>
      </c>
      <c r="CA38" s="37">
        <f t="shared" si="344"/>
        <v>0</v>
      </c>
      <c r="CB38" s="36">
        <f t="shared" si="344"/>
        <v>0</v>
      </c>
      <c r="CC38" s="36">
        <f t="shared" si="344"/>
        <v>0</v>
      </c>
      <c r="CD38" s="36">
        <f t="shared" si="344"/>
        <v>0</v>
      </c>
      <c r="CE38" s="36">
        <f t="shared" si="344"/>
        <v>0</v>
      </c>
      <c r="CF38" s="36">
        <f t="shared" si="344"/>
        <v>0</v>
      </c>
      <c r="CG38" s="38">
        <f t="shared" si="344"/>
        <v>0</v>
      </c>
      <c r="CH38" s="37">
        <f t="shared" si="344"/>
        <v>0</v>
      </c>
      <c r="CI38" s="36">
        <f t="shared" si="344"/>
        <v>0</v>
      </c>
      <c r="CJ38" s="36">
        <f t="shared" si="344"/>
        <v>0</v>
      </c>
      <c r="CK38" s="36">
        <f t="shared" si="344"/>
        <v>0</v>
      </c>
      <c r="CL38" s="36">
        <f t="shared" si="344"/>
        <v>0</v>
      </c>
      <c r="CM38" s="36">
        <f t="shared" si="344"/>
        <v>0</v>
      </c>
      <c r="CN38" s="38">
        <f t="shared" si="344"/>
        <v>0</v>
      </c>
      <c r="CO38" s="37">
        <f t="shared" si="344"/>
        <v>0</v>
      </c>
      <c r="CP38" s="36">
        <f t="shared" si="344"/>
        <v>0</v>
      </c>
      <c r="CQ38" s="36">
        <f t="shared" si="344"/>
        <v>0</v>
      </c>
      <c r="CR38" s="36">
        <f t="shared" si="344"/>
        <v>0</v>
      </c>
      <c r="CS38" s="36">
        <f t="shared" si="344"/>
        <v>0</v>
      </c>
      <c r="CT38" s="36">
        <f t="shared" si="344"/>
        <v>0</v>
      </c>
      <c r="CU38" s="38">
        <f t="shared" si="344"/>
        <v>0</v>
      </c>
      <c r="CV38" s="37">
        <f t="shared" si="344"/>
        <v>0</v>
      </c>
      <c r="CW38" s="36">
        <f t="shared" si="344"/>
        <v>0</v>
      </c>
      <c r="CX38" s="36">
        <f t="shared" si="344"/>
        <v>0</v>
      </c>
      <c r="CY38" s="36">
        <f t="shared" si="344"/>
        <v>0</v>
      </c>
      <c r="CZ38" s="36">
        <f t="shared" si="344"/>
        <v>0</v>
      </c>
      <c r="DA38" s="36">
        <f t="shared" si="344"/>
        <v>0</v>
      </c>
      <c r="DB38" s="38">
        <f t="shared" si="344"/>
        <v>0</v>
      </c>
      <c r="DC38" s="37">
        <f t="shared" si="344"/>
        <v>0</v>
      </c>
      <c r="DD38" s="36">
        <f t="shared" si="344"/>
        <v>0</v>
      </c>
      <c r="DE38" s="36">
        <f t="shared" si="344"/>
        <v>0</v>
      </c>
      <c r="DF38" s="36">
        <f t="shared" si="344"/>
        <v>0</v>
      </c>
      <c r="DG38" s="36">
        <f t="shared" si="344"/>
        <v>0</v>
      </c>
      <c r="DH38" s="36">
        <f t="shared" si="344"/>
        <v>0</v>
      </c>
      <c r="DI38" s="38">
        <f t="shared" si="344"/>
        <v>0</v>
      </c>
      <c r="DJ38" s="37">
        <f t="shared" si="344"/>
        <v>0</v>
      </c>
      <c r="DK38" s="36">
        <f t="shared" si="344"/>
        <v>0</v>
      </c>
      <c r="DL38" s="36">
        <f t="shared" si="344"/>
        <v>0</v>
      </c>
      <c r="DM38" s="36">
        <f t="shared" si="344"/>
        <v>0</v>
      </c>
      <c r="DN38" s="36">
        <f t="shared" si="344"/>
        <v>0</v>
      </c>
      <c r="DO38" s="36">
        <f t="shared" si="344"/>
        <v>0</v>
      </c>
      <c r="DP38" s="38">
        <f t="shared" si="344"/>
        <v>0</v>
      </c>
      <c r="DQ38" s="37">
        <f t="shared" si="344"/>
        <v>0</v>
      </c>
      <c r="DR38" s="36">
        <f t="shared" si="344"/>
        <v>0</v>
      </c>
      <c r="DS38" s="36">
        <f t="shared" si="344"/>
        <v>0</v>
      </c>
      <c r="DT38" s="36">
        <f t="shared" si="344"/>
        <v>0</v>
      </c>
      <c r="DU38" s="36">
        <f t="shared" si="344"/>
        <v>0</v>
      </c>
      <c r="DV38" s="36">
        <f t="shared" si="344"/>
        <v>0</v>
      </c>
      <c r="DW38" s="38">
        <f t="shared" si="344"/>
        <v>0</v>
      </c>
      <c r="DX38" s="37">
        <f t="shared" ref="DX38:ED38" si="345">IFERROR(DX37/DX31,0)</f>
        <v>0</v>
      </c>
      <c r="DY38" s="36">
        <f t="shared" si="345"/>
        <v>0</v>
      </c>
      <c r="DZ38" s="36">
        <f t="shared" si="345"/>
        <v>0</v>
      </c>
      <c r="EA38" s="36">
        <f t="shared" si="345"/>
        <v>0</v>
      </c>
      <c r="EB38" s="36">
        <f t="shared" si="345"/>
        <v>0</v>
      </c>
      <c r="EC38" s="36">
        <f t="shared" si="345"/>
        <v>0</v>
      </c>
      <c r="ED38" s="38">
        <f t="shared" si="345"/>
        <v>0</v>
      </c>
      <c r="EE38" s="37">
        <f t="shared" ref="EE38:GO38" si="346">IFERROR(EE37/EE31,0)</f>
        <v>0</v>
      </c>
      <c r="EF38" s="36">
        <f t="shared" si="346"/>
        <v>0</v>
      </c>
      <c r="EG38" s="36">
        <f t="shared" si="346"/>
        <v>0</v>
      </c>
      <c r="EH38" s="36">
        <f t="shared" si="346"/>
        <v>0</v>
      </c>
      <c r="EI38" s="36">
        <f t="shared" si="346"/>
        <v>0</v>
      </c>
      <c r="EJ38" s="36">
        <f t="shared" si="346"/>
        <v>0</v>
      </c>
      <c r="EK38" s="38">
        <f t="shared" si="346"/>
        <v>0</v>
      </c>
      <c r="EL38" s="37">
        <f t="shared" si="346"/>
        <v>0</v>
      </c>
      <c r="EM38" s="36">
        <f t="shared" si="346"/>
        <v>0</v>
      </c>
      <c r="EN38" s="36">
        <f t="shared" si="346"/>
        <v>0</v>
      </c>
      <c r="EO38" s="36">
        <f t="shared" si="346"/>
        <v>0</v>
      </c>
      <c r="EP38" s="36">
        <f t="shared" si="346"/>
        <v>0</v>
      </c>
      <c r="EQ38" s="36">
        <f t="shared" si="346"/>
        <v>0</v>
      </c>
      <c r="ER38" s="38">
        <f t="shared" si="346"/>
        <v>0</v>
      </c>
      <c r="ES38" s="37">
        <f t="shared" si="346"/>
        <v>0</v>
      </c>
      <c r="ET38" s="36">
        <f t="shared" si="346"/>
        <v>0</v>
      </c>
      <c r="EU38" s="36">
        <f t="shared" si="346"/>
        <v>0</v>
      </c>
      <c r="EV38" s="36">
        <f t="shared" si="346"/>
        <v>0</v>
      </c>
      <c r="EW38" s="36">
        <f t="shared" si="346"/>
        <v>0</v>
      </c>
      <c r="EX38" s="36">
        <f t="shared" si="346"/>
        <v>0</v>
      </c>
      <c r="EY38" s="38">
        <f t="shared" si="346"/>
        <v>0</v>
      </c>
      <c r="EZ38" s="37">
        <f t="shared" si="346"/>
        <v>0</v>
      </c>
      <c r="FA38" s="36">
        <f t="shared" si="346"/>
        <v>0</v>
      </c>
      <c r="FB38" s="36">
        <f t="shared" si="346"/>
        <v>0</v>
      </c>
      <c r="FC38" s="36">
        <f t="shared" si="346"/>
        <v>0</v>
      </c>
      <c r="FD38" s="36">
        <f t="shared" si="346"/>
        <v>0</v>
      </c>
      <c r="FE38" s="36">
        <f t="shared" si="346"/>
        <v>0</v>
      </c>
      <c r="FF38" s="38">
        <f t="shared" si="346"/>
        <v>0</v>
      </c>
      <c r="FG38" s="37">
        <f t="shared" si="346"/>
        <v>0</v>
      </c>
      <c r="FH38" s="36">
        <f t="shared" si="346"/>
        <v>0</v>
      </c>
      <c r="FI38" s="36">
        <f t="shared" si="346"/>
        <v>0</v>
      </c>
      <c r="FJ38" s="36">
        <f t="shared" si="346"/>
        <v>0</v>
      </c>
      <c r="FK38" s="36">
        <f t="shared" si="346"/>
        <v>0</v>
      </c>
      <c r="FL38" s="36">
        <f t="shared" si="346"/>
        <v>0</v>
      </c>
      <c r="FM38" s="38">
        <f t="shared" si="346"/>
        <v>0</v>
      </c>
      <c r="FN38" s="37">
        <f t="shared" si="346"/>
        <v>0</v>
      </c>
      <c r="FO38" s="36">
        <f t="shared" si="346"/>
        <v>0</v>
      </c>
      <c r="FP38" s="36">
        <f t="shared" si="346"/>
        <v>0</v>
      </c>
      <c r="FQ38" s="36">
        <f t="shared" si="346"/>
        <v>0</v>
      </c>
      <c r="FR38" s="36">
        <f t="shared" si="346"/>
        <v>0</v>
      </c>
      <c r="FS38" s="36">
        <f t="shared" si="346"/>
        <v>0</v>
      </c>
      <c r="FT38" s="38">
        <f t="shared" si="346"/>
        <v>0</v>
      </c>
      <c r="FU38" s="37">
        <f t="shared" si="346"/>
        <v>0</v>
      </c>
      <c r="FV38" s="36">
        <f t="shared" si="346"/>
        <v>0</v>
      </c>
      <c r="FW38" s="36">
        <f t="shared" si="346"/>
        <v>0</v>
      </c>
      <c r="FX38" s="36">
        <f t="shared" si="346"/>
        <v>0</v>
      </c>
      <c r="FY38" s="36">
        <f t="shared" si="346"/>
        <v>0</v>
      </c>
      <c r="FZ38" s="36">
        <f t="shared" si="346"/>
        <v>0</v>
      </c>
      <c r="GA38" s="38">
        <f t="shared" si="346"/>
        <v>0</v>
      </c>
      <c r="GB38" s="37">
        <f t="shared" si="346"/>
        <v>0</v>
      </c>
      <c r="GC38" s="36">
        <f t="shared" si="346"/>
        <v>0</v>
      </c>
      <c r="GD38" s="36">
        <f t="shared" si="346"/>
        <v>0</v>
      </c>
      <c r="GE38" s="36">
        <f t="shared" si="346"/>
        <v>0</v>
      </c>
      <c r="GF38" s="36">
        <f t="shared" si="346"/>
        <v>0</v>
      </c>
      <c r="GG38" s="36">
        <f t="shared" si="346"/>
        <v>0</v>
      </c>
      <c r="GH38" s="38">
        <f t="shared" si="346"/>
        <v>0</v>
      </c>
      <c r="GI38" s="37">
        <f t="shared" si="346"/>
        <v>0</v>
      </c>
      <c r="GJ38" s="36">
        <f t="shared" si="346"/>
        <v>0</v>
      </c>
      <c r="GK38" s="36">
        <f t="shared" si="346"/>
        <v>0</v>
      </c>
      <c r="GL38" s="36">
        <f t="shared" si="346"/>
        <v>0</v>
      </c>
      <c r="GM38" s="36">
        <f t="shared" si="346"/>
        <v>0</v>
      </c>
      <c r="GN38" s="36">
        <f t="shared" si="346"/>
        <v>0</v>
      </c>
      <c r="GO38" s="38">
        <f t="shared" si="346"/>
        <v>0</v>
      </c>
    </row>
    <row r="39" spans="1:197" outlineLevel="1" x14ac:dyDescent="0.25">
      <c r="A39" t="s">
        <v>157</v>
      </c>
      <c r="B39" s="33">
        <f>IFERROR(SUMIFS(Export!$V102:$V10252,Export!$J102:$J10252,Export!$A27,Export!$X102:$X10252,"&lt;="&amp;Export!$B30,Export!$T102:$T10252,"Alert")/B37,0)</f>
        <v>0</v>
      </c>
      <c r="C39" s="34">
        <f>IFERROR(SUMIFS(Export!$V102:$V10252,Export!$J102:$J10252,Export!$A27,Export!$X102:$X10252,Export!$C30,Export!$T102:$T10252,"Alert")/C37,0)</f>
        <v>0</v>
      </c>
      <c r="D39" s="34">
        <f>IFERROR(SUMIFS(Export!$V102:$V10252,Export!$J102:$J10252,Export!$A27,Export!$X102:$X10252,Export!$D30,Export!$T102:$T10252,"Alert")/D37,0)</f>
        <v>0</v>
      </c>
      <c r="E39" s="34">
        <f>IFERROR(SUMIFS(Export!$V102:$V10252,Export!$J102:$J10252,Export!$A27,Export!$X102:$X10252,Export!$E30,Export!$T102:$T10252,"Alert")/E37,0)</f>
        <v>0</v>
      </c>
      <c r="F39" s="34">
        <f>IFERROR(SUMIFS(Export!$V102:$V10252,Export!$J102:$J10252,Export!$A27,Export!$X102:$X10252,Export!$F30,Export!$T102:$T10252,"Alert")/F37,0)</f>
        <v>0</v>
      </c>
      <c r="G39" s="34">
        <f>IFERROR(SUMIFS(Export!$V102:$V10252,Export!$J102:$J10252,Export!$A27,Export!$X102:$X10252,Export!$G30,Export!$T102:$T10252,"Alert")/G37,0)</f>
        <v>0</v>
      </c>
      <c r="H39" s="35">
        <f>IFERROR(SUMIFS(Export!$V102:$V10252,Export!$J102:$J10252,Export!$A27,Export!$X102:$X10252,Export!$H30,Export!$T102:$T10252,"Alert")/H37,0)</f>
        <v>0</v>
      </c>
      <c r="I39" s="33">
        <f>IFERROR(SUMIFS(Export!$V102:$V10252,Export!$J102:$J10252,Export!$A27,Export!$X102:$X10252,Export!$I30,Export!$T102:$T10252,"Alert")/I37,0)</f>
        <v>0</v>
      </c>
      <c r="J39" s="34">
        <f>IFERROR(SUMIFS(Export!$V102:$V10252,Export!$J102:$J10252,Export!$A27,Export!$X102:$X10252,Export!$J30,Export!$T102:$T10252,"Alert")/J37,0)</f>
        <v>0</v>
      </c>
      <c r="K39" s="34">
        <f>IFERROR(SUMIFS(Export!$V102:$V10252,Export!$J102:$J10252,Export!$A27,Export!$X102:$X10252,Export!$K30,Export!$T102:$T10252,"Alert")/K37,0)</f>
        <v>0</v>
      </c>
      <c r="L39" s="34">
        <f>IFERROR(SUMIFS(Export!$V102:$V10252,Export!$J102:$J10252,Export!$A27,Export!$X102:$X10252,Export!$L30,Export!$T102:$T10252,"Alert")/L37,0)</f>
        <v>0</v>
      </c>
      <c r="M39" s="34">
        <f>IFERROR(SUMIFS(Export!$V102:$V10252,Export!$J102:$J10252,Export!$A27,Export!$X102:$X10252,Export!$M30,Export!$T102:$T10252,"Alert")/M37,0)</f>
        <v>0</v>
      </c>
      <c r="N39" s="34">
        <f>IFERROR(SUMIFS(Export!$V102:$V10252,Export!$J102:$J10252,Export!$A27,Export!$X102:$X10252,Export!$N30,Export!$T102:$T10252,"Alert")/N37,0)</f>
        <v>0</v>
      </c>
      <c r="O39" s="35">
        <f>IFERROR(SUMIFS(Export!$V102:$V10252,Export!$J102:$J10252,Export!$A27,Export!$X102:$X10252,Export!$O30,Export!$T102:$T10252,"Alert")/O37,0)</f>
        <v>0</v>
      </c>
      <c r="P39" s="33">
        <f>IFERROR(SUMIFS(Export!$V102:$V10252,Export!$J102:$J10252,Export!$A27,Export!$X102:$X10252,Export!$P30,Export!$T102:$T10252,"Alert")/P37,0)</f>
        <v>0</v>
      </c>
      <c r="Q39" s="34">
        <f>IFERROR(SUMIFS(Export!$V102:$V10252,Export!$J102:$J10252,Export!$A27,Export!$X102:$X10252,Export!$Q30,Export!$T102:$T10252,"Alert")/Q37,0)</f>
        <v>0</v>
      </c>
      <c r="R39" s="34">
        <f>IFERROR(SUMIFS(Export!$V102:$V10252,Export!$J102:$J10252,Export!$A27,Export!$X102:$X10252,Export!$R30,Export!$T102:$T10252,"Alert")/R37,0)</f>
        <v>0</v>
      </c>
      <c r="S39" s="34">
        <f>IFERROR(SUMIFS(Export!$V102:$V10252,Export!$J102:$J10252,Export!$A27,Export!$X102:$X10252,Export!$S30,Export!$T102:$T10252,"Alert")/S37,0)</f>
        <v>0</v>
      </c>
      <c r="T39" s="34">
        <f>IFERROR(SUMIFS(Export!$V102:$V10252,Export!$J102:$J10252,Export!$A27,Export!$X102:$X10252,Export!$T30,Export!$T102:$T10252,"Alert")/T37,0)</f>
        <v>0</v>
      </c>
      <c r="U39" s="34">
        <f>IFERROR(SUMIFS(Export!$V102:$V10252,Export!$J102:$J10252,Export!$A27,Export!$X102:$X10252,Export!$U30,Export!$T102:$T10252,"Alert")/U37,0)</f>
        <v>0</v>
      </c>
      <c r="V39" s="35">
        <f>IFERROR(SUMIFS(Export!$V102:$V10252,Export!$J102:$J10252,Export!$A27,Export!$X102:$X10252,Export!$V30,Export!$T102:$T10252,"Alert")/V37,0)</f>
        <v>0</v>
      </c>
      <c r="W39" s="33">
        <f>IFERROR(SUMIFS(Export!$V102:$V10252,Export!$J102:$J10252,Export!$A27,Export!$X102:$X10252,Export!$W30,Export!$T102:$T10252,"Alert")/W37,0)</f>
        <v>0</v>
      </c>
      <c r="X39" s="34">
        <f>IFERROR(SUMIFS(Export!$V102:$V10252,Export!$J102:$J10252,Export!$A27,Export!$X102:$X10252,Export!$X30,Export!$T102:$T10252,"Alert")/X37,0)</f>
        <v>0</v>
      </c>
      <c r="Y39" s="34">
        <f>IFERROR(SUMIFS(Export!$V102:$V10252,Export!$J102:$J10252,Export!$A27,Export!$X102:$X10252,Export!$Y30,Export!$T102:$T10252,"Alert")/Y37,0)</f>
        <v>0</v>
      </c>
      <c r="Z39" s="34">
        <f>IFERROR(SUMIFS(Export!$V102:$V10252,Export!$J102:$J10252,Export!$A27,Export!$X102:$X10252,Export!$Z30,Export!$T102:$T10252,"Alert")/Z37,0)</f>
        <v>0</v>
      </c>
      <c r="AA39" s="34">
        <f>IFERROR(SUMIFS(Export!$V102:$V10252,Export!$J102:$J10252,Export!$A27,Export!$X102:$X10252,Export!$AA30,Export!$T102:$T10252,"Alert")/AA37,0)</f>
        <v>0</v>
      </c>
      <c r="AB39" s="34">
        <f>IFERROR(SUMIFS(Export!$V102:$V10252,Export!$J102:$J10252,Export!$A27,Export!$X102:$X10252,Export!$AB30,Export!$T102:$T10252,"Alert")/AB37,0)</f>
        <v>0</v>
      </c>
      <c r="AC39" s="35">
        <f>IFERROR(SUMIFS(Export!$V102:$V10252,Export!$J102:$J10252,Export!$A27,Export!$X102:$X10252,Export!$AC30,Export!$T102:$T10252,"Alert")/AC37,0)</f>
        <v>0</v>
      </c>
      <c r="AD39" s="33">
        <f>IFERROR(SUMIFS(Export!$V102:$V10252,Export!$J102:$J10252,Export!$A27,Export!$X102:$X10252,Export!$AD30,Export!$T102:$T10252,"Alert")/AD37,0)</f>
        <v>0</v>
      </c>
      <c r="AE39" s="34">
        <f>IFERROR(SUMIFS(Export!$V102:$V10252,Export!$J102:$J10252,Export!$A27,Export!$X102:$X10252,Export!$AE30,Export!$T102:$T10252,"Alert")/AE37,0)</f>
        <v>0</v>
      </c>
      <c r="AF39" s="34">
        <f>IFERROR(SUMIFS(Export!$V102:$V10252,Export!$J102:$J10252,Export!$A27,Export!$X102:$X10252,Export!$AF30,Export!$T102:$T10252,"Alert")/AF37,0)</f>
        <v>0</v>
      </c>
      <c r="AG39" s="34">
        <f>IFERROR(SUMIFS(Export!$V102:$V10252,Export!$J102:$J10252,Export!$A27,Export!$X102:$X10252,Export!$AG30,Export!$T102:$T10252,"Alert")/AG37,0)</f>
        <v>0</v>
      </c>
      <c r="AH39" s="34">
        <f>IFERROR(SUMIFS(Export!$V102:$V10252,Export!$J102:$J10252,Export!$A27,Export!$X102:$X10252,Export!$AH30,Export!$T102:$T10252,"Alert")/AH37,0)</f>
        <v>0</v>
      </c>
      <c r="AI39" s="34">
        <f>IFERROR(SUMIFS(Export!$V102:$V10252,Export!$J102:$J10252,Export!$A27,Export!$X102:$X10252,Export!$AI30,Export!$T102:$T10252,"Alert")/AI37,0)</f>
        <v>0</v>
      </c>
      <c r="AJ39" s="35">
        <f>IFERROR(SUMIFS(Export!$V102:$V10252,Export!$J102:$J10252,Export!$A27,Export!$X102:$X10252,Export!$AJ30,Export!$T102:$T10252,"Alert")/AJ37,0)</f>
        <v>0</v>
      </c>
      <c r="AK39" s="33">
        <f>IFERROR(SUMIFS(Export!$V102:$V10252,Export!$J102:$J10252,Export!$A27,Export!$X102:$X10252,Export!$AK30,Export!$T102:$T10252,"Alert")/AK37,0)</f>
        <v>0</v>
      </c>
      <c r="AL39" s="34">
        <f>IFERROR(SUMIFS(Export!$V102:$V10252,Export!$J102:$J10252,Export!$A27,Export!$X102:$X10252,Export!$AL30,Export!$T102:$T10252,"Alert")/AL37,0)</f>
        <v>0</v>
      </c>
      <c r="AM39" s="34">
        <f>IFERROR(SUMIFS(Export!$V102:$V10252,Export!$J102:$J10252,Export!$A27,Export!$X102:$X10252,Export!$AM30,Export!$T102:$T10252,"Alert")/AM37,0)</f>
        <v>0</v>
      </c>
      <c r="AN39" s="34">
        <f>IFERROR(SUMIFS(Export!$V102:$V10252,Export!$J102:$J10252,Export!$A27,Export!$X102:$X10252,Export!$AN30,Export!$T102:$T10252,"Alert")/AN37,0)</f>
        <v>0</v>
      </c>
      <c r="AO39" s="34">
        <f>IFERROR(SUMIFS(Export!$V102:$V10252,Export!$J102:$J10252,Export!$A27,Export!$X102:$X10252,Export!$AO30,Export!$T102:$T10252,"Alert")/AO37,0)</f>
        <v>0</v>
      </c>
      <c r="AP39" s="34">
        <f>IFERROR(SUMIFS(Export!$V102:$V10252,Export!$J102:$J10252,Export!$A27,Export!$X102:$X10252,Export!$AP30,Export!$T102:$T10252,"Alert")/AP37,0)</f>
        <v>0</v>
      </c>
      <c r="AQ39" s="35">
        <f>IFERROR(SUMIFS(Export!$V102:$V10252,Export!$J102:$J10252,Export!$A27,Export!$X102:$X10252,Export!$AQ30,Export!$T102:$T10252,"Alert")/AQ37,0)</f>
        <v>0</v>
      </c>
      <c r="AR39" s="33">
        <f>IFERROR(SUMIFS(Export!$V102:$V10252,Export!$J102:$J10252,Export!$A27,Export!$X102:$X10252,Export!$AR30,Export!$T102:$T10252,"Alert")/AR37,0)</f>
        <v>0</v>
      </c>
      <c r="AS39" s="34">
        <f>IFERROR(SUMIFS(Export!$V102:$V10252,Export!$J102:$J10252,Export!$A27,Export!$X102:$X10252,Export!$AS30,Export!$T102:$T10252,"Alert")/AS37,0)</f>
        <v>0</v>
      </c>
      <c r="AT39" s="34">
        <f>IFERROR(SUMIFS(Export!$V102:$V10252,Export!$J102:$J10252,Export!$A27,Export!$X102:$X10252,Export!$AT30,Export!$T102:$T10252,"Alert")/AT37,0)</f>
        <v>0</v>
      </c>
      <c r="AU39" s="34">
        <f>IFERROR(SUMIFS(Export!$V102:$V10252,Export!$J102:$J10252,Export!$A27,Export!$X102:$X10252,Export!$AU30,Export!$T102:$T10252,"Alert")/AU37,0)</f>
        <v>0</v>
      </c>
      <c r="AV39" s="34">
        <f>IFERROR(SUMIFS(Export!$V102:$V10252,Export!$J102:$J10252,Export!$A27,Export!$X102:$X10252,Export!$AV30,Export!$T102:$T10252,"Alert")/AV37,0)</f>
        <v>0</v>
      </c>
      <c r="AW39" s="34">
        <f>IFERROR(SUMIFS(Export!$V102:$V10252,Export!$J102:$J10252,Export!$A27,Export!$X102:$X10252,Export!$AW30,Export!$T102:$T10252,"Alert")/AW37,0)</f>
        <v>0</v>
      </c>
      <c r="AX39" s="35">
        <f>IFERROR(SUMIFS(Export!$V102:$V10252,Export!$J102:$J10252,Export!$A27,Export!$X102:$X10252,Export!$AX30,Export!$T102:$T10252,"Alert")/AX37,0)</f>
        <v>0</v>
      </c>
      <c r="AY39" s="33">
        <f>IFERROR(SUMIFS(Export!$V102:$V10252,Export!$J102:$J10252,Export!$A27,Export!$X102:$X10252,Export!$AY30,Export!$T102:$T10252,"Alert")/AY37,0)</f>
        <v>0</v>
      </c>
      <c r="AZ39" s="34">
        <f>IFERROR(SUMIFS(Export!$V102:$V10252,Export!$J102:$J10252,Export!$A27,Export!$X102:$X10252,Export!$AZ30,Export!$T102:$T10252,"Alert")/AZ37,0)</f>
        <v>0</v>
      </c>
      <c r="BA39" s="34">
        <f>IFERROR(SUMIFS(Export!$V102:$V10252,Export!$J102:$J10252,Export!$A27,Export!$X102:$X10252,Export!$BA30,Export!$T102:$T10252,"Alert")/BA37,0)</f>
        <v>0</v>
      </c>
      <c r="BB39" s="34">
        <f>IFERROR(SUMIFS(Export!$V102:$V10252,Export!$J102:$J10252,Export!$A27,Export!$X102:$X10252,Export!$BB30,Export!$T102:$T10252,"Alert")/BB37,0)</f>
        <v>0</v>
      </c>
      <c r="BC39" s="34">
        <f>IFERROR(SUMIFS(Export!$V102:$V10252,Export!$J102:$J10252,Export!$A27,Export!$X102:$X10252,Export!$BC30,Export!$T102:$T10252,"Alert")/BC37,0)</f>
        <v>0</v>
      </c>
      <c r="BD39" s="34">
        <f>IFERROR(SUMIFS(Export!$V102:$V10252,Export!$J102:$J10252,Export!$A27,Export!$X102:$X10252,Export!$BD30,Export!$T102:$T10252,"Alert")/BD37,0)</f>
        <v>0</v>
      </c>
      <c r="BE39" s="35">
        <f>IFERROR(SUMIFS(Export!$V102:$V10252,Export!$J102:$J10252,Export!$A27,Export!$X102:$X10252,Export!$BE30,Export!$T102:$T10252,"Alert")/BE37,0)</f>
        <v>0</v>
      </c>
      <c r="BF39" s="33">
        <f>IFERROR(SUMIFS(Export!$V102:$V10252,Export!$J102:$J10252,Export!$A27,Export!$X102:$X10252,Export!$BF30,Export!$T102:$T10252,"Alert")/BF37,0)</f>
        <v>0</v>
      </c>
      <c r="BG39" s="34">
        <f>IFERROR(SUMIFS(Export!$V102:$V10252,Export!$J102:$J10252,Export!$A27,Export!$X102:$X10252,Export!$BG30,Export!$T102:$T10252,"Alert")/BG37,0)</f>
        <v>0</v>
      </c>
      <c r="BH39" s="34">
        <f>IFERROR(SUMIFS(Export!$V102:$V10252,Export!$J102:$J10252,Export!$A27,Export!$X102:$X10252,Export!$BH30,Export!$T102:$T10252,"Alert")/BH37,0)</f>
        <v>0</v>
      </c>
      <c r="BI39" s="34">
        <f>IFERROR(SUMIFS(Export!$V102:$V10252,Export!$J102:$J10252,Export!$A27,Export!$X102:$X10252,Export!$BI30,Export!$T102:$T10252,"Alert")/BI37,0)</f>
        <v>0</v>
      </c>
      <c r="BJ39" s="34">
        <f>IFERROR(SUMIFS(Export!$V102:$V10252,Export!$J102:$J10252,Export!$A27,Export!$X102:$X10252,Export!$BJ30,Export!$T102:$T10252,"Alert")/BJ37,0)</f>
        <v>0</v>
      </c>
      <c r="BK39" s="34">
        <f>IFERROR(SUMIFS(Export!$V102:$V10252,Export!$J102:$J10252,Export!$A27,Export!$X102:$X10252,Export!$BK30,Export!$T102:$T10252,"Alert")/BK37,0)</f>
        <v>0</v>
      </c>
      <c r="BL39" s="35">
        <f>IFERROR(SUMIFS(Export!$V102:$V10252,Export!$J102:$J10252,Export!$A27,Export!$X102:$X10252,Export!$BL30,Export!$T102:$T10252,"Alert")/BL37,0)</f>
        <v>0</v>
      </c>
      <c r="BM39" s="33">
        <f>IFERROR(SUMIFS(Export!$V102:$V10252,Export!$J102:$J10252,Export!$A27,Export!$X102:$X10252,Export!$BM30,Export!$T102:$T10252,"Alert")/BM37,0)</f>
        <v>0</v>
      </c>
      <c r="BN39" s="34">
        <f>IFERROR(SUMIFS(Export!$V102:$V10252,Export!$J102:$J10252,Export!$A27,Export!$X102:$X10252,Export!$BN30,Export!$T102:$T10252,"Alert")/BN37,0)</f>
        <v>0</v>
      </c>
      <c r="BO39" s="34">
        <f>IFERROR(SUMIFS(Export!$V102:$V10252,Export!$J102:$J10252,Export!$A27,Export!$X102:$X10252,Export!$BO30,Export!$T102:$T10252,"Alert")/BO37,0)</f>
        <v>0</v>
      </c>
      <c r="BP39" s="34">
        <f>IFERROR(SUMIFS(Export!$V102:$V10252,Export!$J102:$J10252,Export!$A27,Export!$X102:$X10252,Export!$BP30,Export!$T102:$T10252,"Alert")/BP37,0)</f>
        <v>0</v>
      </c>
      <c r="BQ39" s="34">
        <f>IFERROR(SUMIFS(Export!$V102:$V10252,Export!$J102:$J10252,Export!$A27,Export!$X102:$X10252,Export!$BQ30,Export!$T102:$T10252,"Alert")/BQ37,0)</f>
        <v>0</v>
      </c>
      <c r="BR39" s="34">
        <f>IFERROR(SUMIFS(Export!$V102:$V10252,Export!$J102:$J10252,Export!$A27,Export!$X102:$X10252,Export!$BR30,Export!$T102:$T10252,"Alert")/BR37,0)</f>
        <v>0</v>
      </c>
      <c r="BS39" s="35">
        <f>IFERROR(SUMIFS(Export!$V102:$V10252,Export!$J102:$J10252,Export!$A27,Export!$X102:$X10252,Export!$BS30,Export!$T102:$T10252,"Alert")/BS37,0)</f>
        <v>0</v>
      </c>
      <c r="BT39" s="33">
        <f>IFERROR(SUMIFS(Export!$V102:$V10252,Export!$J102:$J10252,Export!$A27,Export!$X102:$X10252,Export!$BT30,Export!$T102:$T10252,"Alert")/BT37,0)</f>
        <v>0</v>
      </c>
      <c r="BU39" s="34">
        <f>IFERROR(SUMIFS(Export!$V102:$V10252,Export!$J102:$J10252,Export!$A27,Export!$X102:$X10252,Export!$BU30,Export!$T102:$T10252,"Alert")/BU37,0)</f>
        <v>0</v>
      </c>
      <c r="BV39" s="34">
        <f>IFERROR(SUMIFS(Export!$V102:$V10252,Export!$J102:$J10252,Export!$A27,Export!$X102:$X10252,Export!$BV30,Export!$T102:$T10252,"Alert")/BV37,0)</f>
        <v>0</v>
      </c>
      <c r="BW39" s="34">
        <f>IFERROR(SUMIFS(Export!$V102:$V10252,Export!$J102:$J10252,Export!$A27,Export!$X102:$X10252,Export!$BW30,Export!$T102:$T10252,"Alert")/BW37,0)</f>
        <v>0</v>
      </c>
      <c r="BX39" s="34">
        <f>IFERROR(SUMIFS(Export!$V102:$V10252,Export!$J102:$J10252,Export!$A27,Export!$X102:$X10252,Export!$BX30,Export!$T102:$T10252,"Alert")/BX37,0)</f>
        <v>0</v>
      </c>
      <c r="BY39" s="34">
        <f>IFERROR(SUMIFS(Export!$V102:$V10252,Export!$J102:$J10252,Export!$A27,Export!$X102:$X10252,Export!$BY30,Export!$T102:$T10252,"Alert")/BY37,0)</f>
        <v>0</v>
      </c>
      <c r="BZ39" s="35">
        <f>IFERROR(SUMIFS(Export!$V102:$V10252,Export!$J102:$J10252,Export!$A27,Export!$X102:$X10252,Export!$BZ30,Export!$T102:$T10252,"Alert")/BZ37,0)</f>
        <v>0</v>
      </c>
      <c r="CA39" s="33">
        <f>IFERROR(SUMIFS(Export!$V102:$V10252,Export!$J102:$J10252,Export!$A27,Export!$X102:$X10252,Export!$CA30,Export!$T102:$T10252,"Alert")/CA37,0)</f>
        <v>0</v>
      </c>
      <c r="CB39" s="34">
        <f>IFERROR(SUMIFS(Export!$V102:$V10252,Export!$J102:$J10252,Export!$A27,Export!$X102:$X10252,Export!$CB30,Export!$T102:$T10252,"Alert")/CB37,0)</f>
        <v>0</v>
      </c>
      <c r="CC39" s="34">
        <f>IFERROR(SUMIFS(Export!$V102:$V10252,Export!$J102:$J10252,Export!$A27,Export!$X102:$X10252,Export!$CC30,Export!$T102:$T10252,"Alert")/CC37,0)</f>
        <v>0</v>
      </c>
      <c r="CD39" s="34">
        <f>IFERROR(SUMIFS(Export!$V102:$V10252,Export!$J102:$J10252,Export!$A27,Export!$X102:$X10252,Export!$CD30,Export!$T102:$T10252,"Alert")/CD37,0)</f>
        <v>0</v>
      </c>
      <c r="CE39" s="34">
        <f>IFERROR(SUMIFS(Export!$V102:$V10252,Export!$J102:$J10252,Export!$A27,Export!$X102:$X10252,Export!$CE30,Export!$T102:$T10252,"Alert")/CE37,0)</f>
        <v>0</v>
      </c>
      <c r="CF39" s="34">
        <f>IFERROR(SUMIFS(Export!$V102:$V10252,Export!$J102:$J10252,Export!$A27,Export!$X102:$X10252,Export!$CF30,Export!$T102:$T10252,"Alert")/CF37,0)</f>
        <v>0</v>
      </c>
      <c r="CG39" s="35">
        <f>IFERROR(SUMIFS(Export!$V102:$V10252,Export!$J102:$J10252,Export!$A27,Export!$X102:$X10252,Export!$CG30,Export!$T102:$T10252,"Alert")/CG37,0)</f>
        <v>0</v>
      </c>
      <c r="CH39" s="33">
        <f>IFERROR(SUMIFS(Export!$V102:$V10252,Export!$J102:$J10252,Export!$A27,Export!$X102:$X10252,Export!$CH30,Export!$T102:$T10252,"Alert")/CH37,0)</f>
        <v>0</v>
      </c>
      <c r="CI39" s="34">
        <f>IFERROR(SUMIFS(Export!$V102:$V10252,Export!$J102:$J10252,Export!$A27,Export!$X102:$X10252,Export!$CI30,Export!$T102:$T10252,"Alert")/CI37,0)</f>
        <v>0</v>
      </c>
      <c r="CJ39" s="34">
        <f>IFERROR(SUMIFS(Export!$V102:$V10252,Export!$J102:$J10252,Export!$A27,Export!$X102:$X10252,Export!$CJ30,Export!$T102:$T10252,"Alert")/CJ37,0)</f>
        <v>0</v>
      </c>
      <c r="CK39" s="34">
        <f>IFERROR(SUMIFS(Export!$V102:$V10252,Export!$J102:$J10252,Export!$A27,Export!$X102:$X10252,Export!$CK30,Export!$T102:$T10252,"Alert")/CK37,0)</f>
        <v>0</v>
      </c>
      <c r="CL39" s="34">
        <f>IFERROR(SUMIFS(Export!$V102:$V10252,Export!$J102:$J10252,Export!$A27,Export!$X102:$X10252,Export!$CL30,Export!$T102:$T10252,"Alert")/CL37,0)</f>
        <v>0</v>
      </c>
      <c r="CM39" s="34">
        <f>IFERROR(SUMIFS(Export!$V102:$V10252,Export!$J102:$J10252,Export!$A27,Export!$X102:$X10252,Export!$CM30,Export!$T102:$T10252,"Alert")/CM37,0)</f>
        <v>0</v>
      </c>
      <c r="CN39" s="35">
        <f>IFERROR(SUMIFS(Export!$V102:$V10252,Export!$J102:$J10252,Export!$A27,Export!$X102:$X10252,Export!$CN30,Export!$T102:$T10252,"Alert")/CN37,0)</f>
        <v>0</v>
      </c>
      <c r="CO39" s="33">
        <f>IFERROR(SUMIFS(Export!$V102:$V10252,Export!$J102:$J10252,Export!$A27,Export!$X102:$X10252,Export!$CO30,Export!$T102:$T10252,"Alert")/CO37,0)</f>
        <v>0</v>
      </c>
      <c r="CP39" s="34">
        <f>IFERROR(SUMIFS(Export!$V102:$V10252,Export!$J102:$J10252,Export!$A27,Export!$X102:$X10252,Export!$CP30,Export!$T102:$T10252,"Alert")/CP37,0)</f>
        <v>0</v>
      </c>
      <c r="CQ39" s="34">
        <f>IFERROR(SUMIFS(Export!$V102:$V10252,Export!$J102:$J10252,Export!$A27,Export!$X102:$X10252,Export!$CQ30,Export!$T102:$T10252,"Alert")/CQ37,0)</f>
        <v>0</v>
      </c>
      <c r="CR39" s="34">
        <f>IFERROR(SUMIFS(Export!$V102:$V10252,Export!$J102:$J10252,Export!$A27,Export!$X102:$X10252,Export!$CR30,Export!$T102:$T10252,"Alert")/CR37,0)</f>
        <v>0</v>
      </c>
      <c r="CS39" s="34">
        <f>IFERROR(SUMIFS(Export!$V102:$V10252,Export!$J102:$J10252,Export!$A27,Export!$X102:$X10252,Export!$CS30,Export!$T102:$T10252,"Alert")/CS37,0)</f>
        <v>0</v>
      </c>
      <c r="CT39" s="34">
        <f>IFERROR(SUMIFS(Export!$V102:$V10252,Export!$J102:$J10252,Export!$A27,Export!$X102:$X10252,Export!$CT30,Export!$T102:$T10252,"Alert")/CT37,0)</f>
        <v>0</v>
      </c>
      <c r="CU39" s="35">
        <f>IFERROR(SUMIFS(Export!$V102:$V10252,Export!$J102:$J10252,Export!$A27,Export!$X102:$X10252,Export!$CU30,Export!$T102:$T10252,"Alert")/CU37,0)</f>
        <v>0</v>
      </c>
      <c r="CV39" s="33">
        <f>IFERROR(SUMIFS(Export!$V102:$V10252,Export!$J102:$J10252,Export!$A27,Export!$X102:$X10252,Export!$CV30,Export!$T102:$T10252,"Alert")/CV37,0)</f>
        <v>0</v>
      </c>
      <c r="CW39" s="34">
        <f>IFERROR(SUMIFS(Export!$V102:$V10252,Export!$J102:$J10252,Export!$A27,Export!$X102:$X10252,Export!$CW30,Export!$T102:$T10252,"Alert")/CW37,0)</f>
        <v>0</v>
      </c>
      <c r="CX39" s="34">
        <f>IFERROR(SUMIFS(Export!$V102:$V10252,Export!$J102:$J10252,Export!$A27,Export!$X102:$X10252,Export!$CX30,Export!$T102:$T10252,"Alert")/CX37,0)</f>
        <v>0</v>
      </c>
      <c r="CY39" s="34">
        <f>IFERROR(SUMIFS(Export!$V102:$V10252,Export!$J102:$J10252,Export!$A27,Export!$X102:$X10252,Export!$CY30,Export!$T102:$T10252,"Alert")/CY37,0)</f>
        <v>0</v>
      </c>
      <c r="CZ39" s="34">
        <f>IFERROR(SUMIFS(Export!$V102:$V10252,Export!$J102:$J10252,Export!$A27,Export!$X102:$X10252,Export!$CZ30,Export!$T102:$T10252,"Alert")/CZ37,0)</f>
        <v>0</v>
      </c>
      <c r="DA39" s="34">
        <f>IFERROR(SUMIFS(Export!$V102:$V10252,Export!$J102:$J10252,Export!$A27,Export!$X102:$X10252,Export!$DA30,Export!$T102:$T10252,"Alert")/DA37,0)</f>
        <v>0</v>
      </c>
      <c r="DB39" s="35">
        <f>IFERROR(SUMIFS(Export!$V102:$V10252,Export!$J102:$J10252,Export!$A27,Export!$X102:$X10252,Export!$DB30,Export!$T102:$T10252,"Alert")/DB37,0)</f>
        <v>0</v>
      </c>
      <c r="DC39" s="33">
        <f>IFERROR(SUMIFS(Export!$V102:$V10252,Export!$J102:$J10252,Export!$A27,Export!$X102:$X10252,Export!$DC30,Export!$T102:$T10252,"Alert")/DC37,0)</f>
        <v>0</v>
      </c>
      <c r="DD39" s="34">
        <f>IFERROR(SUMIFS(Export!$V102:$V10252,Export!$J102:$J10252,Export!$A27,Export!$X102:$X10252,Export!$DD30,Export!$T102:$T10252,"Alert")/DD37,0)</f>
        <v>0</v>
      </c>
      <c r="DE39" s="34">
        <f>IFERROR(SUMIFS(Export!$V102:$V10252,Export!$J102:$J10252,Export!$A27,Export!$X102:$X10252,Export!$DE30,Export!$T102:$T10252,"Alert")/DE37,0)</f>
        <v>0</v>
      </c>
      <c r="DF39" s="34">
        <f>IFERROR(SUMIFS(Export!$V102:$V10252,Export!$J102:$J10252,Export!$A27,Export!$X102:$X10252,Export!$DF30,Export!$T102:$T10252,"Alert")/DF37,0)</f>
        <v>0</v>
      </c>
      <c r="DG39" s="34">
        <f>IFERROR(SUMIFS(Export!$V102:$V10252,Export!$J102:$J10252,Export!$A27,Export!$X102:$X10252,Export!$DG30,Export!$T102:$T10252,"Alert")/DG37,0)</f>
        <v>0</v>
      </c>
      <c r="DH39" s="34">
        <f>IFERROR(SUMIFS(Export!$V102:$V10252,Export!$J102:$J10252,Export!$A27,Export!$X102:$X10252,Export!$DH30,Export!$T102:$T10252,"Alert")/DH37,0)</f>
        <v>0</v>
      </c>
      <c r="DI39" s="35">
        <f>IFERROR(SUMIFS(Export!$V102:$V10252,Export!$J102:$J10252,Export!$A27,Export!$X102:$X10252,Export!$DI30,Export!$T102:$T10252,"Alert")/DI37,0)</f>
        <v>0</v>
      </c>
      <c r="DJ39" s="33">
        <f>IFERROR(SUMIFS(Export!$V102:$V10252,Export!$J102:$J10252,Export!$A27,Export!$X102:$X10252,Export!$DJ30,Export!$T102:$T10252,"Alert")/DJ37,0)</f>
        <v>0</v>
      </c>
      <c r="DK39" s="34">
        <f>IFERROR(SUMIFS(Export!$V102:$V10252,Export!$J102:$J10252,Export!$A27,Export!$X102:$X10252,Export!$DK30,Export!$T102:$T10252,"Alert")/DK37,0)</f>
        <v>0</v>
      </c>
      <c r="DL39" s="34">
        <f>IFERROR(SUMIFS(Export!$V102:$V10252,Export!$J102:$J10252,Export!$A27,Export!$X102:$X10252,Export!$DL30,Export!$T102:$T10252,"Alert")/DL37,0)</f>
        <v>0</v>
      </c>
      <c r="DM39" s="34">
        <f>IFERROR(SUMIFS(Export!$V102:$V10252,Export!$J102:$J10252,Export!$A27,Export!$X102:$X10252,Export!$DM30,Export!$T102:$T10252,"Alert")/DM37,0)</f>
        <v>0</v>
      </c>
      <c r="DN39" s="34">
        <f>IFERROR(SUMIFS(Export!$V102:$V10252,Export!$J102:$J10252,Export!$A27,Export!$X102:$X10252,Export!$DN30,Export!$T102:$T10252,"Alert")/DN37,0)</f>
        <v>0</v>
      </c>
      <c r="DO39" s="34">
        <f>IFERROR(SUMIFS(Export!$V102:$V10252,Export!$J102:$J10252,Export!$A27,Export!$X102:$X10252,Export!$DO30,Export!$T102:$T10252,"Alert")/DO37,0)</f>
        <v>0</v>
      </c>
      <c r="DP39" s="35">
        <f>IFERROR(SUMIFS(Export!$V102:$V10252,Export!$J102:$J10252,Export!$A27,Export!$X102:$X10252,Export!$DP30,Export!$T102:$T10252,"Alert")/DP37,0)</f>
        <v>0</v>
      </c>
      <c r="DQ39" s="33">
        <f>IFERROR(SUMIFS(Export!$V102:$V10252,Export!$J102:$J10252,Export!$A27,Export!$X102:$X10252,Export!$DQ30,Export!$T102:$T10252,"Alert")/DQ37,0)</f>
        <v>0</v>
      </c>
      <c r="DR39" s="34">
        <f>IFERROR(SUMIFS(Export!$V102:$V10252,Export!$J102:$J10252,Export!$A27,Export!$X102:$X10252,Export!$DR30,Export!$T102:$T10252,"Alert")/DR37,0)</f>
        <v>0</v>
      </c>
      <c r="DS39" s="34">
        <f>IFERROR(SUMIFS(Export!$V102:$V10252,Export!$J102:$J10252,Export!$A27,Export!$X102:$X10252,Export!$DS30,Export!$T102:$T10252,"Alert")/DS37,0)</f>
        <v>0</v>
      </c>
      <c r="DT39" s="34">
        <f>IFERROR(SUMIFS(Export!$V102:$V10252,Export!$J102:$J10252,Export!$A27,Export!$X102:$X10252,Export!$DT30,Export!$T102:$T10252,"Alert")/DT37,0)</f>
        <v>0</v>
      </c>
      <c r="DU39" s="34">
        <f>IFERROR(SUMIFS(Export!$V102:$V10252,Export!$J102:$J10252,Export!$A27,Export!$X102:$X10252,Export!$DU30,Export!$T102:$T10252,"Alert")/DU37,0)</f>
        <v>0</v>
      </c>
      <c r="DV39" s="34">
        <f>IFERROR(SUMIFS(Export!$V102:$V10252,Export!$J102:$J10252,Export!$A27,Export!$X102:$X10252,Export!$DV30,Export!$T102:$T10252,"Alert")/DV37,0)</f>
        <v>0</v>
      </c>
      <c r="DW39" s="35">
        <f>IFERROR(SUMIFS(Export!$V102:$V10252,Export!$J102:$J10252,Export!$A27,Export!$X102:$X10252,Export!$DW30,Export!$T102:$T10252,"Alert")/DW37,0)</f>
        <v>0</v>
      </c>
      <c r="DX39" s="33">
        <f>IFERROR(SUMIFS(Export!$V102:$V10252,Export!$J102:$J10252,Export!$A27,Export!$X102:$X10252,Export!$DQ30,Export!$T102:$T10252,"Alert")/DX37,0)</f>
        <v>0</v>
      </c>
      <c r="DY39" s="34">
        <f>IFERROR(SUMIFS(Export!$V102:$V10252,Export!$J102:$J10252,Export!$A27,Export!$X102:$X10252,Export!$DR30,Export!$T102:$T10252,"Alert")/DY37,0)</f>
        <v>0</v>
      </c>
      <c r="DZ39" s="34">
        <f>IFERROR(SUMIFS(Export!$V102:$V10252,Export!$J102:$J10252,Export!$A27,Export!$X102:$X10252,Export!$DS30,Export!$T102:$T10252,"Alert")/DZ37,0)</f>
        <v>0</v>
      </c>
      <c r="EA39" s="34">
        <f>IFERROR(SUMIFS(Export!$V102:$V10252,Export!$J102:$J10252,Export!$A27,Export!$X102:$X10252,Export!$DT30,Export!$T102:$T10252,"Alert")/EA37,0)</f>
        <v>0</v>
      </c>
      <c r="EB39" s="34">
        <f>IFERROR(SUMIFS(Export!$V102:$V10252,Export!$J102:$J10252,Export!$A27,Export!$X102:$X10252,Export!$DU30,Export!$T102:$T10252,"Alert")/EB37,0)</f>
        <v>0</v>
      </c>
      <c r="EC39" s="34">
        <f>IFERROR(SUMIFS(Export!$V102:$V10252,Export!$J102:$J10252,Export!$A27,Export!$X102:$X10252,Export!$DV30,Export!$T102:$T10252,"Alert")/EC37,0)</f>
        <v>0</v>
      </c>
      <c r="ED39" s="35">
        <f>IFERROR(SUMIFS(Export!$V102:$V10252,Export!$J102:$J10252,Export!$A27,Export!$X102:$X10252,Export!$DW30,Export!$T102:$T10252,"Alert")/ED37,0)</f>
        <v>0</v>
      </c>
      <c r="EE39" s="33">
        <f>IFERROR(SUMIFS(Export!$V102:$V10252,Export!$J102:$J10252,Export!$A27,Export!$X102:$X10252,Export!$DQ30,Export!$T102:$T10252,"Alert")/EE37,0)</f>
        <v>0</v>
      </c>
      <c r="EF39" s="34">
        <f>IFERROR(SUMIFS(Export!$V102:$V10252,Export!$J102:$J10252,Export!$A27,Export!$X102:$X10252,Export!$DR30,Export!$T102:$T10252,"Alert")/EF37,0)</f>
        <v>0</v>
      </c>
      <c r="EG39" s="34">
        <f>IFERROR(SUMIFS(Export!$V102:$V10252,Export!$J102:$J10252,Export!$A27,Export!$X102:$X10252,Export!$DS30,Export!$T102:$T10252,"Alert")/EG37,0)</f>
        <v>0</v>
      </c>
      <c r="EH39" s="34">
        <f>IFERROR(SUMIFS(Export!$V102:$V10252,Export!$J102:$J10252,Export!$A27,Export!$X102:$X10252,Export!$DT30,Export!$T102:$T10252,"Alert")/EH37,0)</f>
        <v>0</v>
      </c>
      <c r="EI39" s="34">
        <f>IFERROR(SUMIFS(Export!$V102:$V10252,Export!$J102:$J10252,Export!$A27,Export!$X102:$X10252,Export!$DU30,Export!$T102:$T10252,"Alert")/EI37,0)</f>
        <v>0</v>
      </c>
      <c r="EJ39" s="34">
        <f>IFERROR(SUMIFS(Export!$V102:$V10252,Export!$J102:$J10252,Export!$A27,Export!$X102:$X10252,Export!$DV30,Export!$T102:$T10252,"Alert")/EJ37,0)</f>
        <v>0</v>
      </c>
      <c r="EK39" s="35">
        <f>IFERROR(SUMIFS(Export!$V102:$V10252,Export!$J102:$J10252,Export!$A27,Export!$X102:$X10252,Export!$DW30,Export!$T102:$T10252,"Alert")/EK37,0)</f>
        <v>0</v>
      </c>
      <c r="EL39" s="33">
        <f>IFERROR(SUMIFS(Export!$V102:$V10252,Export!$J102:$J10252,Export!$A27,Export!$X102:$X10252,Export!$DQ30,Export!$T102:$T10252,"Alert")/EL37,0)</f>
        <v>0</v>
      </c>
      <c r="EM39" s="34">
        <f>IFERROR(SUMIFS(Export!$V102:$V10252,Export!$J102:$J10252,Export!$A27,Export!$X102:$X10252,Export!$DR30,Export!$T102:$T10252,"Alert")/EM37,0)</f>
        <v>0</v>
      </c>
      <c r="EN39" s="34">
        <f>IFERROR(SUMIFS(Export!$V102:$V10252,Export!$J102:$J10252,Export!$A27,Export!$X102:$X10252,Export!$DS30,Export!$T102:$T10252,"Alert")/EN37,0)</f>
        <v>0</v>
      </c>
      <c r="EO39" s="34">
        <f>IFERROR(SUMIFS(Export!$V102:$V10252,Export!$J102:$J10252,Export!$A27,Export!$X102:$X10252,Export!$DT30,Export!$T102:$T10252,"Alert")/EO37,0)</f>
        <v>0</v>
      </c>
      <c r="EP39" s="34">
        <f>IFERROR(SUMIFS(Export!$V102:$V10252,Export!$J102:$J10252,Export!$A27,Export!$X102:$X10252,Export!$DU30,Export!$T102:$T10252,"Alert")/EP37,0)</f>
        <v>0</v>
      </c>
      <c r="EQ39" s="34">
        <f>IFERROR(SUMIFS(Export!$V102:$V10252,Export!$J102:$J10252,Export!$A27,Export!$X102:$X10252,Export!$DV30,Export!$T102:$T10252,"Alert")/EQ37,0)</f>
        <v>0</v>
      </c>
      <c r="ER39" s="35">
        <f>IFERROR(SUMIFS(Export!$V102:$V10252,Export!$J102:$J10252,Export!$A27,Export!$X102:$X10252,Export!$DW30,Export!$T102:$T10252,"Alert")/ER37,0)</f>
        <v>0</v>
      </c>
      <c r="ES39" s="33">
        <f>IFERROR(SUMIFS(Export!$V102:$V10252,Export!$J102:$J10252,Export!$A27,Export!$X102:$X10252,Export!$DQ30,Export!$T102:$T10252,"Alert")/ES37,0)</f>
        <v>0</v>
      </c>
      <c r="ET39" s="34">
        <f>IFERROR(SUMIFS(Export!$V102:$V10252,Export!$J102:$J10252,Export!$A27,Export!$X102:$X10252,Export!$DR30,Export!$T102:$T10252,"Alert")/ET37,0)</f>
        <v>0</v>
      </c>
      <c r="EU39" s="34">
        <f>IFERROR(SUMIFS(Export!$V102:$V10252,Export!$J102:$J10252,Export!$A27,Export!$X102:$X10252,Export!$DS30,Export!$T102:$T10252,"Alert")/EU37,0)</f>
        <v>0</v>
      </c>
      <c r="EV39" s="34">
        <f>IFERROR(SUMIFS(Export!$V102:$V10252,Export!$J102:$J10252,Export!$A27,Export!$X102:$X10252,Export!$DT30,Export!$T102:$T10252,"Alert")/EV37,0)</f>
        <v>0</v>
      </c>
      <c r="EW39" s="34">
        <f>IFERROR(SUMIFS(Export!$V102:$V10252,Export!$J102:$J10252,Export!$A27,Export!$X102:$X10252,Export!$DU30,Export!$T102:$T10252,"Alert")/EW37,0)</f>
        <v>0</v>
      </c>
      <c r="EX39" s="34">
        <f>IFERROR(SUMIFS(Export!$V102:$V10252,Export!$J102:$J10252,Export!$A27,Export!$X102:$X10252,Export!$DV30,Export!$T102:$T10252,"Alert")/EX37,0)</f>
        <v>0</v>
      </c>
      <c r="EY39" s="35">
        <f>IFERROR(SUMIFS(Export!$V102:$V10252,Export!$J102:$J10252,Export!$A27,Export!$X102:$X10252,Export!$DW30,Export!$T102:$T10252,"Alert")/EY37,0)</f>
        <v>0</v>
      </c>
      <c r="EZ39" s="33">
        <f>IFERROR(SUMIFS(Export!$V102:$V10252,Export!$J102:$J10252,Export!$A27,Export!$X102:$X10252,Export!$DQ30,Export!$T102:$T10252,"Alert")/EZ37,0)</f>
        <v>0</v>
      </c>
      <c r="FA39" s="34">
        <f>IFERROR(SUMIFS(Export!$V102:$V10252,Export!$J102:$J10252,Export!$A27,Export!$X102:$X10252,Export!$DR30,Export!$T102:$T10252,"Alert")/FA37,0)</f>
        <v>0</v>
      </c>
      <c r="FB39" s="34">
        <f>IFERROR(SUMIFS(Export!$V102:$V10252,Export!$J102:$J10252,Export!$A27,Export!$X102:$X10252,Export!$DS30,Export!$T102:$T10252,"Alert")/FB37,0)</f>
        <v>0</v>
      </c>
      <c r="FC39" s="34">
        <f>IFERROR(SUMIFS(Export!$V102:$V10252,Export!$J102:$J10252,Export!$A27,Export!$X102:$X10252,Export!$DT30,Export!$T102:$T10252,"Alert")/FC37,0)</f>
        <v>0</v>
      </c>
      <c r="FD39" s="34">
        <f>IFERROR(SUMIFS(Export!$V102:$V10252,Export!$J102:$J10252,Export!$A27,Export!$X102:$X10252,Export!$DU30,Export!$T102:$T10252,"Alert")/FD37,0)</f>
        <v>0</v>
      </c>
      <c r="FE39" s="34">
        <f>IFERROR(SUMIFS(Export!$V102:$V10252,Export!$J102:$J10252,Export!$A27,Export!$X102:$X10252,Export!$DV30,Export!$T102:$T10252,"Alert")/FE37,0)</f>
        <v>0</v>
      </c>
      <c r="FF39" s="35">
        <f>IFERROR(SUMIFS(Export!$V102:$V10252,Export!$J102:$J10252,Export!$A27,Export!$X102:$X10252,Export!$DW30,Export!$T102:$T10252,"Alert")/FF37,0)</f>
        <v>0</v>
      </c>
      <c r="FG39" s="33">
        <f>IFERROR(SUMIFS(Export!$V102:$V10252,Export!$J102:$J10252,Export!$A27,Export!$X102:$X10252,Export!$DQ30,Export!$T102:$T10252,"Alert")/FG37,0)</f>
        <v>0</v>
      </c>
      <c r="FH39" s="34">
        <f>IFERROR(SUMIFS(Export!$V102:$V10252,Export!$J102:$J10252,Export!$A27,Export!$X102:$X10252,Export!$DR30,Export!$T102:$T10252,"Alert")/FH37,0)</f>
        <v>0</v>
      </c>
      <c r="FI39" s="34">
        <f>IFERROR(SUMIFS(Export!$V102:$V10252,Export!$J102:$J10252,Export!$A27,Export!$X102:$X10252,Export!$DS30,Export!$T102:$T10252,"Alert")/FI37,0)</f>
        <v>0</v>
      </c>
      <c r="FJ39" s="34">
        <f>IFERROR(SUMIFS(Export!$V102:$V10252,Export!$J102:$J10252,Export!$A27,Export!$X102:$X10252,Export!$DT30,Export!$T102:$T10252,"Alert")/FJ37,0)</f>
        <v>0</v>
      </c>
      <c r="FK39" s="34">
        <f>IFERROR(SUMIFS(Export!$V102:$V10252,Export!$J102:$J10252,Export!$A27,Export!$X102:$X10252,Export!$DU30,Export!$T102:$T10252,"Alert")/FK37,0)</f>
        <v>0</v>
      </c>
      <c r="FL39" s="34">
        <f>IFERROR(SUMIFS(Export!$V102:$V10252,Export!$J102:$J10252,Export!$A27,Export!$X102:$X10252,Export!$DV30,Export!$T102:$T10252,"Alert")/FL37,0)</f>
        <v>0</v>
      </c>
      <c r="FM39" s="35">
        <f>IFERROR(SUMIFS(Export!$V102:$V10252,Export!$J102:$J10252,Export!$A27,Export!$X102:$X10252,Export!$DW30,Export!$T102:$T10252,"Alert")/FM37,0)</f>
        <v>0</v>
      </c>
      <c r="FN39" s="33">
        <f>IFERROR(SUMIFS(Export!$V102:$V10252,Export!$J102:$J10252,Export!$A27,Export!$X102:$X10252,Export!$DQ30,Export!$T102:$T10252,"Alert")/FN37,0)</f>
        <v>0</v>
      </c>
      <c r="FO39" s="34">
        <f>IFERROR(SUMIFS(Export!$V102:$V10252,Export!$J102:$J10252,Export!$A27,Export!$X102:$X10252,Export!$DR30,Export!$T102:$T10252,"Alert")/FO37,0)</f>
        <v>0</v>
      </c>
      <c r="FP39" s="34">
        <f>IFERROR(SUMIFS(Export!$V102:$V10252,Export!$J102:$J10252,Export!$A27,Export!$X102:$X10252,Export!$DS30,Export!$T102:$T10252,"Alert")/FP37,0)</f>
        <v>0</v>
      </c>
      <c r="FQ39" s="34">
        <f>IFERROR(SUMIFS(Export!$V102:$V10252,Export!$J102:$J10252,Export!$A27,Export!$X102:$X10252,Export!$DT30,Export!$T102:$T10252,"Alert")/FQ37,0)</f>
        <v>0</v>
      </c>
      <c r="FR39" s="34">
        <f>IFERROR(SUMIFS(Export!$V102:$V10252,Export!$J102:$J10252,Export!$A27,Export!$X102:$X10252,Export!$DU30,Export!$T102:$T10252,"Alert")/FR37,0)</f>
        <v>0</v>
      </c>
      <c r="FS39" s="34">
        <f>IFERROR(SUMIFS(Export!$V102:$V10252,Export!$J102:$J10252,Export!$A27,Export!$X102:$X10252,Export!$DV30,Export!$T102:$T10252,"Alert")/FS37,0)</f>
        <v>0</v>
      </c>
      <c r="FT39" s="35">
        <f>IFERROR(SUMIFS(Export!$V102:$V10252,Export!$J102:$J10252,Export!$A27,Export!$X102:$X10252,Export!$DW30,Export!$T102:$T10252,"Alert")/FT37,0)</f>
        <v>0</v>
      </c>
      <c r="FU39" s="33">
        <f>IFERROR(SUMIFS(Export!$V102:$V10252,Export!$J102:$J10252,Export!$A27,Export!$X102:$X10252,Export!$DQ30,Export!$T102:$T10252,"Alert")/FU37,0)</f>
        <v>0</v>
      </c>
      <c r="FV39" s="34">
        <f>IFERROR(SUMIFS(Export!$V102:$V10252,Export!$J102:$J10252,Export!$A27,Export!$X102:$X10252,Export!$DR30,Export!$T102:$T10252,"Alert")/FV37,0)</f>
        <v>0</v>
      </c>
      <c r="FW39" s="34">
        <f>IFERROR(SUMIFS(Export!$V102:$V10252,Export!$J102:$J10252,Export!$A27,Export!$X102:$X10252,Export!$DS30,Export!$T102:$T10252,"Alert")/FW37,0)</f>
        <v>0</v>
      </c>
      <c r="FX39" s="34">
        <f>IFERROR(SUMIFS(Export!$V102:$V10252,Export!$J102:$J10252,Export!$A27,Export!$X102:$X10252,Export!$DT30,Export!$T102:$T10252,"Alert")/FX37,0)</f>
        <v>0</v>
      </c>
      <c r="FY39" s="34">
        <f>IFERROR(SUMIFS(Export!$V102:$V10252,Export!$J102:$J10252,Export!$A27,Export!$X102:$X10252,Export!$DU30,Export!$T102:$T10252,"Alert")/FY37,0)</f>
        <v>0</v>
      </c>
      <c r="FZ39" s="34">
        <f>IFERROR(SUMIFS(Export!$V102:$V10252,Export!$J102:$J10252,Export!$A27,Export!$X102:$X10252,Export!$DV30,Export!$T102:$T10252,"Alert")/FZ37,0)</f>
        <v>0</v>
      </c>
      <c r="GA39" s="35">
        <f>IFERROR(SUMIFS(Export!$V102:$V10252,Export!$J102:$J10252,Export!$A27,Export!$X102:$X10252,Export!$DW30,Export!$T102:$T10252,"Alert")/GA37,0)</f>
        <v>0</v>
      </c>
      <c r="GB39" s="33">
        <f>IFERROR(SUMIFS(Export!$V102:$V10252,Export!$J102:$J10252,Export!$A27,Export!$X102:$X10252,Export!$DQ30,Export!$T102:$T10252,"Alert")/GB37,0)</f>
        <v>0</v>
      </c>
      <c r="GC39" s="34">
        <f>IFERROR(SUMIFS(Export!$V102:$V10252,Export!$J102:$J10252,Export!$A27,Export!$X102:$X10252,Export!$DR30,Export!$T102:$T10252,"Alert")/GC37,0)</f>
        <v>0</v>
      </c>
      <c r="GD39" s="34">
        <f>IFERROR(SUMIFS(Export!$V102:$V10252,Export!$J102:$J10252,Export!$A27,Export!$X102:$X10252,Export!$DS30,Export!$T102:$T10252,"Alert")/GD37,0)</f>
        <v>0</v>
      </c>
      <c r="GE39" s="34">
        <f>IFERROR(SUMIFS(Export!$V102:$V10252,Export!$J102:$J10252,Export!$A27,Export!$X102:$X10252,Export!$DT30,Export!$T102:$T10252,"Alert")/GE37,0)</f>
        <v>0</v>
      </c>
      <c r="GF39" s="34">
        <f>IFERROR(SUMIFS(Export!$V102:$V10252,Export!$J102:$J10252,Export!$A27,Export!$X102:$X10252,Export!$DU30,Export!$T102:$T10252,"Alert")/GF37,0)</f>
        <v>0</v>
      </c>
      <c r="GG39" s="34">
        <f>IFERROR(SUMIFS(Export!$V102:$V10252,Export!$J102:$J10252,Export!$A27,Export!$X102:$X10252,Export!$DV30,Export!$T102:$T10252,"Alert")/GG37,0)</f>
        <v>0</v>
      </c>
      <c r="GH39" s="35">
        <f>IFERROR(SUMIFS(Export!$V102:$V10252,Export!$J102:$J10252,Export!$A27,Export!$X102:$X10252,Export!$DW30,Export!$T102:$T10252,"Alert")/GH37,0)</f>
        <v>0</v>
      </c>
      <c r="GI39" s="33">
        <f>IFERROR(SUMIFS(Export!$V102:$V10252,Export!$J102:$J10252,Export!$A27,Export!$X102:$X10252,Export!$DQ30,Export!$T102:$T10252,"Alert")/GI37,0)</f>
        <v>0</v>
      </c>
      <c r="GJ39" s="34">
        <f>IFERROR(SUMIFS(Export!$V102:$V10252,Export!$J102:$J10252,Export!$A27,Export!$X102:$X10252,Export!$DR30,Export!$T102:$T10252,"Alert")/GJ37,0)</f>
        <v>0</v>
      </c>
      <c r="GK39" s="34">
        <f>IFERROR(SUMIFS(Export!$V102:$V10252,Export!$J102:$J10252,Export!$A27,Export!$X102:$X10252,Export!$DS30,Export!$T102:$T10252,"Alert")/GK37,0)</f>
        <v>0</v>
      </c>
      <c r="GL39" s="34">
        <f>IFERROR(SUMIFS(Export!$V102:$V10252,Export!$J102:$J10252,Export!$A27,Export!$X102:$X10252,Export!$DT30,Export!$T102:$T10252,"Alert")/GL37,0)</f>
        <v>0</v>
      </c>
      <c r="GM39" s="34">
        <f>IFERROR(SUMIFS(Export!$V102:$V10252,Export!$J102:$J10252,Export!$A27,Export!$X102:$X10252,Export!$DU30,Export!$T102:$T10252,"Alert")/GM37,0)</f>
        <v>0</v>
      </c>
      <c r="GN39" s="34">
        <f>IFERROR(SUMIFS(Export!$V102:$V10252,Export!$J102:$J10252,Export!$A27,Export!$X102:$X10252,Export!$DV30,Export!$T102:$T10252,"Alert")/GN37,0)</f>
        <v>0</v>
      </c>
      <c r="GO39" s="35">
        <f>IFERROR(SUMIFS(Export!$V102:$V10252,Export!$J102:$J10252,Export!$A27,Export!$X102:$X10252,Export!$DW30,Export!$T102:$T10252,"Alert")/GO37,0)</f>
        <v>0</v>
      </c>
    </row>
    <row r="40" spans="1:197" x14ac:dyDescent="0.25">
      <c r="A40" s="8" t="s">
        <v>39</v>
      </c>
      <c r="G40"/>
      <c r="H40"/>
      <c r="I40"/>
      <c r="W40" s="8"/>
      <c r="X40" s="8"/>
      <c r="Y40" s="8"/>
      <c r="Z40" s="8"/>
      <c r="AA40" s="8"/>
    </row>
    <row r="41" spans="1:197" outlineLevel="1" x14ac:dyDescent="0.25">
      <c r="B41" s="12" t="str">
        <f>IF(B49&gt;0,"Oui","Non")</f>
        <v>Non</v>
      </c>
      <c r="C41" s="48" t="str">
        <f t="shared" ref="C41:H41" si="347">IF(C49&gt;0,"Oui","Non")</f>
        <v>Non</v>
      </c>
      <c r="D41" s="48" t="str">
        <f t="shared" si="347"/>
        <v>Non</v>
      </c>
      <c r="E41" s="48" t="str">
        <f t="shared" si="347"/>
        <v>Non</v>
      </c>
      <c r="F41" s="48" t="str">
        <f t="shared" si="347"/>
        <v>Non</v>
      </c>
      <c r="G41" s="48" t="str">
        <f t="shared" si="347"/>
        <v>Non</v>
      </c>
      <c r="H41" s="9" t="str">
        <f t="shared" si="347"/>
        <v>Non</v>
      </c>
      <c r="I41" s="12" t="str">
        <f>IF(I49&gt;0,"Oui","Non")</f>
        <v>Non</v>
      </c>
      <c r="J41" s="48" t="str">
        <f t="shared" ref="J41:O41" si="348">IF(J49&gt;0,"Oui","Non")</f>
        <v>Non</v>
      </c>
      <c r="K41" s="48" t="str">
        <f t="shared" si="348"/>
        <v>Non</v>
      </c>
      <c r="L41" s="48" t="str">
        <f t="shared" si="348"/>
        <v>Non</v>
      </c>
      <c r="M41" s="48" t="str">
        <f t="shared" si="348"/>
        <v>Non</v>
      </c>
      <c r="N41" s="48" t="str">
        <f t="shared" si="348"/>
        <v>Non</v>
      </c>
      <c r="O41" s="9" t="str">
        <f t="shared" si="348"/>
        <v>Non</v>
      </c>
      <c r="P41" s="12" t="str">
        <f>IF(P49&gt;0,"Oui","Non")</f>
        <v>Non</v>
      </c>
      <c r="Q41" s="48" t="str">
        <f t="shared" ref="Q41:V41" si="349">IF(Q49&gt;0,"Oui","Non")</f>
        <v>Non</v>
      </c>
      <c r="R41" s="48" t="str">
        <f t="shared" si="349"/>
        <v>Non</v>
      </c>
      <c r="S41" s="48" t="str">
        <f t="shared" si="349"/>
        <v>Non</v>
      </c>
      <c r="T41" s="48" t="str">
        <f t="shared" si="349"/>
        <v>Non</v>
      </c>
      <c r="U41" s="48" t="str">
        <f t="shared" si="349"/>
        <v>Non</v>
      </c>
      <c r="V41" s="9" t="str">
        <f t="shared" si="349"/>
        <v>Non</v>
      </c>
      <c r="W41" s="12" t="str">
        <f>IF(W49&gt;0,"Oui","Non")</f>
        <v>Non</v>
      </c>
      <c r="X41" s="48" t="str">
        <f t="shared" ref="X41:AC41" si="350">IF(X49&gt;0,"Oui","Non")</f>
        <v>Non</v>
      </c>
      <c r="Y41" s="48" t="str">
        <f>IF(Y49&gt;0,"Oui","Non")</f>
        <v>Non</v>
      </c>
      <c r="Z41" s="48" t="str">
        <f t="shared" si="350"/>
        <v>Non</v>
      </c>
      <c r="AA41" s="48" t="str">
        <f t="shared" si="350"/>
        <v>Non</v>
      </c>
      <c r="AB41" s="48" t="str">
        <f t="shared" si="350"/>
        <v>Non</v>
      </c>
      <c r="AC41" s="9" t="str">
        <f t="shared" si="350"/>
        <v>Non</v>
      </c>
      <c r="AD41" s="12" t="str">
        <f>IF(AD49&gt;0,"Oui","Non")</f>
        <v>Non</v>
      </c>
      <c r="AE41" s="48" t="str">
        <f t="shared" ref="AE41:AJ41" si="351">IF(AE49&gt;0,"Oui","Non")</f>
        <v>Non</v>
      </c>
      <c r="AF41" s="48" t="str">
        <f t="shared" si="351"/>
        <v>Non</v>
      </c>
      <c r="AG41" s="48" t="str">
        <f t="shared" si="351"/>
        <v>Non</v>
      </c>
      <c r="AH41" s="48" t="str">
        <f t="shared" si="351"/>
        <v>Non</v>
      </c>
      <c r="AI41" s="48" t="str">
        <f t="shared" si="351"/>
        <v>Non</v>
      </c>
      <c r="AJ41" s="9" t="str">
        <f t="shared" si="351"/>
        <v>Non</v>
      </c>
      <c r="AK41" s="12" t="str">
        <f>IF(AK49&gt;0,"Oui","Non")</f>
        <v>Non</v>
      </c>
      <c r="AL41" s="48" t="str">
        <f t="shared" ref="AL41:AQ41" si="352">IF(AL49&gt;0,"Oui","Non")</f>
        <v>Non</v>
      </c>
      <c r="AM41" s="48" t="str">
        <f t="shared" si="352"/>
        <v>Non</v>
      </c>
      <c r="AN41" s="48" t="str">
        <f t="shared" si="352"/>
        <v>Non</v>
      </c>
      <c r="AO41" s="48" t="str">
        <f t="shared" si="352"/>
        <v>Non</v>
      </c>
      <c r="AP41" s="48" t="str">
        <f t="shared" si="352"/>
        <v>Non</v>
      </c>
      <c r="AQ41" s="9" t="str">
        <f t="shared" si="352"/>
        <v>Non</v>
      </c>
      <c r="AR41" s="12" t="str">
        <f>IF(AR49&gt;0,"Oui","Non")</f>
        <v>Non</v>
      </c>
      <c r="AS41" s="48" t="str">
        <f t="shared" ref="AS41:AX41" si="353">IF(AS49&gt;0,"Oui","Non")</f>
        <v>Non</v>
      </c>
      <c r="AT41" s="48" t="str">
        <f t="shared" si="353"/>
        <v>Non</v>
      </c>
      <c r="AU41" s="48" t="str">
        <f t="shared" si="353"/>
        <v>Non</v>
      </c>
      <c r="AV41" s="48" t="str">
        <f t="shared" si="353"/>
        <v>Non</v>
      </c>
      <c r="AW41" s="48" t="str">
        <f t="shared" si="353"/>
        <v>Non</v>
      </c>
      <c r="AX41" s="9" t="str">
        <f t="shared" si="353"/>
        <v>Non</v>
      </c>
      <c r="AY41" s="12" t="str">
        <f>IF(AY49&gt;0,"Oui","Non")</f>
        <v>Non</v>
      </c>
      <c r="AZ41" s="48" t="str">
        <f t="shared" ref="AZ41:BE41" si="354">IF(AZ49&gt;0,"Oui","Non")</f>
        <v>Non</v>
      </c>
      <c r="BA41" s="48" t="str">
        <f t="shared" si="354"/>
        <v>Non</v>
      </c>
      <c r="BB41" s="48" t="str">
        <f t="shared" si="354"/>
        <v>Non</v>
      </c>
      <c r="BC41" s="48" t="str">
        <f t="shared" si="354"/>
        <v>Non</v>
      </c>
      <c r="BD41" s="48" t="str">
        <f t="shared" si="354"/>
        <v>Non</v>
      </c>
      <c r="BE41" s="9" t="str">
        <f t="shared" si="354"/>
        <v>Non</v>
      </c>
      <c r="BF41" s="12" t="str">
        <f>IF(BF49&gt;0,"Oui","Non")</f>
        <v>Non</v>
      </c>
      <c r="BG41" s="48" t="str">
        <f t="shared" ref="BG41:BL41" si="355">IF(BG49&gt;0,"Oui","Non")</f>
        <v>Non</v>
      </c>
      <c r="BH41" s="48" t="str">
        <f t="shared" si="355"/>
        <v>Non</v>
      </c>
      <c r="BI41" s="48" t="str">
        <f t="shared" si="355"/>
        <v>Non</v>
      </c>
      <c r="BJ41" s="48" t="str">
        <f t="shared" si="355"/>
        <v>Non</v>
      </c>
      <c r="BK41" s="48" t="str">
        <f t="shared" si="355"/>
        <v>Non</v>
      </c>
      <c r="BL41" s="9" t="str">
        <f t="shared" si="355"/>
        <v>Non</v>
      </c>
      <c r="BM41" s="12" t="str">
        <f>IF(BM49&gt;0,"Oui","Non")</f>
        <v>Non</v>
      </c>
      <c r="BN41" s="48" t="str">
        <f t="shared" ref="BN41:BS41" si="356">IF(BN49&gt;0,"Oui","Non")</f>
        <v>Oui</v>
      </c>
      <c r="BO41" s="48" t="str">
        <f t="shared" si="356"/>
        <v>Oui</v>
      </c>
      <c r="BP41" s="48" t="str">
        <f t="shared" si="356"/>
        <v>Oui</v>
      </c>
      <c r="BQ41" s="48" t="str">
        <f t="shared" si="356"/>
        <v>Oui</v>
      </c>
      <c r="BR41" s="48" t="str">
        <f t="shared" si="356"/>
        <v>Non</v>
      </c>
      <c r="BS41" s="9" t="str">
        <f t="shared" si="356"/>
        <v>Non</v>
      </c>
      <c r="BT41" s="12" t="str">
        <f>IF(BT49&gt;0,"Oui","Non")</f>
        <v>Oui</v>
      </c>
      <c r="BU41" s="48" t="str">
        <f t="shared" ref="BU41:BZ41" si="357">IF(BU49&gt;0,"Oui","Non")</f>
        <v>Oui</v>
      </c>
      <c r="BV41" s="48" t="str">
        <f t="shared" si="357"/>
        <v>Oui</v>
      </c>
      <c r="BW41" s="48" t="str">
        <f t="shared" si="357"/>
        <v>Oui</v>
      </c>
      <c r="BX41" s="48" t="str">
        <f t="shared" si="357"/>
        <v>Oui</v>
      </c>
      <c r="BY41" s="48" t="str">
        <f t="shared" si="357"/>
        <v>Non</v>
      </c>
      <c r="BZ41" s="9" t="str">
        <f t="shared" si="357"/>
        <v>Non</v>
      </c>
      <c r="CA41" s="12" t="str">
        <f>IF(CA49&gt;0,"Oui","Non")</f>
        <v>Oui</v>
      </c>
      <c r="CB41" s="48" t="str">
        <f t="shared" ref="CB41:CG41" si="358">IF(CB49&gt;0,"Oui","Non")</f>
        <v>Oui</v>
      </c>
      <c r="CC41" s="48" t="str">
        <f t="shared" si="358"/>
        <v>Oui</v>
      </c>
      <c r="CD41" s="48" t="str">
        <f t="shared" si="358"/>
        <v>Oui</v>
      </c>
      <c r="CE41" s="48" t="str">
        <f t="shared" si="358"/>
        <v>Oui</v>
      </c>
      <c r="CF41" s="48" t="str">
        <f t="shared" si="358"/>
        <v>Non</v>
      </c>
      <c r="CG41" s="9" t="str">
        <f t="shared" si="358"/>
        <v>Non</v>
      </c>
      <c r="CH41" s="12" t="str">
        <f>IF(CH49&gt;0,"Oui","Non")</f>
        <v>Oui</v>
      </c>
      <c r="CI41" s="48" t="str">
        <f t="shared" ref="CI41:CN41" si="359">IF(CI49&gt;0,"Oui","Non")</f>
        <v>Oui</v>
      </c>
      <c r="CJ41" s="48" t="str">
        <f t="shared" si="359"/>
        <v>Oui</v>
      </c>
      <c r="CK41" s="48" t="str">
        <f t="shared" si="359"/>
        <v>Oui</v>
      </c>
      <c r="CL41" s="48" t="str">
        <f t="shared" si="359"/>
        <v>Oui</v>
      </c>
      <c r="CM41" s="48" t="str">
        <f t="shared" si="359"/>
        <v>Non</v>
      </c>
      <c r="CN41" s="9" t="str">
        <f t="shared" si="359"/>
        <v>Non</v>
      </c>
      <c r="CO41" s="12" t="str">
        <f>IF(CO49&gt;0,"Oui","Non")</f>
        <v>Oui</v>
      </c>
      <c r="CP41" s="48" t="str">
        <f t="shared" ref="CP41:CU41" si="360">IF(CP49&gt;0,"Oui","Non")</f>
        <v>Oui</v>
      </c>
      <c r="CQ41" s="48" t="str">
        <f t="shared" si="360"/>
        <v>Oui</v>
      </c>
      <c r="CR41" s="48" t="str">
        <f t="shared" si="360"/>
        <v>Oui</v>
      </c>
      <c r="CS41" s="48" t="str">
        <f t="shared" si="360"/>
        <v>Oui</v>
      </c>
      <c r="CT41" s="48" t="str">
        <f t="shared" si="360"/>
        <v>Non</v>
      </c>
      <c r="CU41" s="9" t="str">
        <f t="shared" si="360"/>
        <v>Non</v>
      </c>
      <c r="CV41" s="12" t="str">
        <f>IF(CV49&gt;0,"Oui","Non")</f>
        <v>Oui</v>
      </c>
      <c r="CW41" s="48" t="str">
        <f t="shared" ref="CW41:DB41" si="361">IF(CW49&gt;0,"Oui","Non")</f>
        <v>Oui</v>
      </c>
      <c r="CX41" s="48" t="str">
        <f t="shared" si="361"/>
        <v>Oui</v>
      </c>
      <c r="CY41" s="48" t="str">
        <f t="shared" si="361"/>
        <v>Oui</v>
      </c>
      <c r="CZ41" s="48" t="str">
        <f t="shared" si="361"/>
        <v>Oui</v>
      </c>
      <c r="DA41" s="48" t="str">
        <f t="shared" si="361"/>
        <v>Non</v>
      </c>
      <c r="DB41" s="9" t="str">
        <f t="shared" si="361"/>
        <v>Non</v>
      </c>
      <c r="DC41" s="12" t="str">
        <f>IF(DC49&gt;0,"Oui","Non")</f>
        <v>Oui</v>
      </c>
      <c r="DD41" s="48" t="str">
        <f t="shared" ref="DD41:DI41" si="362">IF(DD49&gt;0,"Oui","Non")</f>
        <v>Oui</v>
      </c>
      <c r="DE41" s="48" t="str">
        <f t="shared" si="362"/>
        <v>Oui</v>
      </c>
      <c r="DF41" s="48" t="str">
        <f t="shared" si="362"/>
        <v>Oui</v>
      </c>
      <c r="DG41" s="48" t="str">
        <f t="shared" si="362"/>
        <v>Oui</v>
      </c>
      <c r="DH41" s="48" t="str">
        <f t="shared" si="362"/>
        <v>Non</v>
      </c>
      <c r="DI41" s="9" t="str">
        <f t="shared" si="362"/>
        <v>Non</v>
      </c>
      <c r="DJ41" s="12" t="str">
        <f>IF(DJ49&gt;0,"Oui","Non")</f>
        <v>Oui</v>
      </c>
      <c r="DK41" s="48" t="str">
        <f t="shared" ref="DK41:DP41" si="363">IF(DK49&gt;0,"Oui","Non")</f>
        <v>Oui</v>
      </c>
      <c r="DL41" s="48" t="str">
        <f t="shared" si="363"/>
        <v>Oui</v>
      </c>
      <c r="DM41" s="48" t="str">
        <f t="shared" si="363"/>
        <v>Oui</v>
      </c>
      <c r="DN41" s="48" t="str">
        <f t="shared" si="363"/>
        <v>Oui</v>
      </c>
      <c r="DO41" s="48" t="str">
        <f t="shared" si="363"/>
        <v>Non</v>
      </c>
      <c r="DP41" s="9" t="str">
        <f t="shared" si="363"/>
        <v>Non</v>
      </c>
      <c r="DQ41" s="12" t="str">
        <f>IF(DQ49&gt;0,"Oui","Non")</f>
        <v>Oui</v>
      </c>
      <c r="DR41" s="48" t="str">
        <f t="shared" ref="DR41:DW41" si="364">IF(DR49&gt;0,"Oui","Non")</f>
        <v>Oui</v>
      </c>
      <c r="DS41" s="48" t="str">
        <f t="shared" si="364"/>
        <v>Oui</v>
      </c>
      <c r="DT41" s="48" t="str">
        <f t="shared" si="364"/>
        <v>Oui</v>
      </c>
      <c r="DU41" s="48" t="str">
        <f t="shared" si="364"/>
        <v>Oui</v>
      </c>
      <c r="DV41" s="48" t="str">
        <f t="shared" si="364"/>
        <v>Non</v>
      </c>
      <c r="DW41" s="9" t="str">
        <f t="shared" si="364"/>
        <v>Non</v>
      </c>
      <c r="DX41" s="12" t="str">
        <f>IF(DX49&gt;0,"Oui","Non")</f>
        <v>Oui</v>
      </c>
      <c r="DY41" s="67" t="str">
        <f t="shared" ref="DY41:EE41" si="365">IF(DY49&gt;0,"Oui","Non")</f>
        <v>Oui</v>
      </c>
      <c r="DZ41" s="67" t="str">
        <f t="shared" si="365"/>
        <v>Oui</v>
      </c>
      <c r="EA41" s="67" t="str">
        <f t="shared" si="365"/>
        <v>Oui</v>
      </c>
      <c r="EB41" s="67" t="str">
        <f t="shared" si="365"/>
        <v>Oui</v>
      </c>
      <c r="EC41" s="67" t="str">
        <f t="shared" si="365"/>
        <v>Non</v>
      </c>
      <c r="ED41" s="9" t="str">
        <f t="shared" si="365"/>
        <v>Non</v>
      </c>
      <c r="EE41" s="12" t="str">
        <f t="shared" si="365"/>
        <v>Oui</v>
      </c>
      <c r="EF41" s="73" t="str">
        <f t="shared" ref="EF41:GO41" si="366">IF(EF49&gt;0,"Oui","Non")</f>
        <v>Oui</v>
      </c>
      <c r="EG41" s="73" t="str">
        <f t="shared" si="366"/>
        <v>Oui</v>
      </c>
      <c r="EH41" s="73" t="str">
        <f t="shared" si="366"/>
        <v>Oui</v>
      </c>
      <c r="EI41" s="73" t="str">
        <f t="shared" si="366"/>
        <v>Oui</v>
      </c>
      <c r="EJ41" s="73" t="str">
        <f t="shared" si="366"/>
        <v>Non</v>
      </c>
      <c r="EK41" s="9" t="str">
        <f t="shared" si="366"/>
        <v>Non</v>
      </c>
      <c r="EL41" s="12" t="str">
        <f t="shared" si="366"/>
        <v>Oui</v>
      </c>
      <c r="EM41" s="73" t="str">
        <f t="shared" si="366"/>
        <v>Oui</v>
      </c>
      <c r="EN41" s="73" t="str">
        <f t="shared" si="366"/>
        <v>Oui</v>
      </c>
      <c r="EO41" s="73" t="str">
        <f t="shared" si="366"/>
        <v>Oui</v>
      </c>
      <c r="EP41" s="73" t="str">
        <f t="shared" si="366"/>
        <v>Oui</v>
      </c>
      <c r="EQ41" s="73" t="str">
        <f t="shared" si="366"/>
        <v>Non</v>
      </c>
      <c r="ER41" s="9" t="str">
        <f t="shared" si="366"/>
        <v>Non</v>
      </c>
      <c r="ES41" s="12" t="str">
        <f t="shared" si="366"/>
        <v>Oui</v>
      </c>
      <c r="ET41" s="73" t="str">
        <f t="shared" si="366"/>
        <v>Oui</v>
      </c>
      <c r="EU41" s="73" t="str">
        <f t="shared" si="366"/>
        <v>Oui</v>
      </c>
      <c r="EV41" s="73" t="str">
        <f t="shared" si="366"/>
        <v>Oui</v>
      </c>
      <c r="EW41" s="73" t="str">
        <f t="shared" si="366"/>
        <v>Oui</v>
      </c>
      <c r="EX41" s="73" t="str">
        <f t="shared" si="366"/>
        <v>Non</v>
      </c>
      <c r="EY41" s="9" t="str">
        <f t="shared" si="366"/>
        <v>Non</v>
      </c>
      <c r="EZ41" s="12" t="str">
        <f t="shared" si="366"/>
        <v>Oui</v>
      </c>
      <c r="FA41" s="73" t="str">
        <f t="shared" si="366"/>
        <v>Oui</v>
      </c>
      <c r="FB41" s="73" t="str">
        <f t="shared" si="366"/>
        <v>Oui</v>
      </c>
      <c r="FC41" s="73" t="str">
        <f t="shared" si="366"/>
        <v>Oui</v>
      </c>
      <c r="FD41" s="73" t="str">
        <f t="shared" si="366"/>
        <v>Oui</v>
      </c>
      <c r="FE41" s="73" t="str">
        <f t="shared" si="366"/>
        <v>Non</v>
      </c>
      <c r="FF41" s="9" t="str">
        <f t="shared" si="366"/>
        <v>Non</v>
      </c>
      <c r="FG41" s="12" t="str">
        <f t="shared" si="366"/>
        <v>Oui</v>
      </c>
      <c r="FH41" s="73" t="str">
        <f t="shared" si="366"/>
        <v>Oui</v>
      </c>
      <c r="FI41" s="73" t="str">
        <f t="shared" si="366"/>
        <v>Oui</v>
      </c>
      <c r="FJ41" s="73" t="str">
        <f t="shared" si="366"/>
        <v>Oui</v>
      </c>
      <c r="FK41" s="73" t="str">
        <f t="shared" si="366"/>
        <v>Oui</v>
      </c>
      <c r="FL41" s="73" t="str">
        <f t="shared" si="366"/>
        <v>Non</v>
      </c>
      <c r="FM41" s="9" t="str">
        <f t="shared" si="366"/>
        <v>Non</v>
      </c>
      <c r="FN41" s="12" t="str">
        <f t="shared" si="366"/>
        <v>Oui</v>
      </c>
      <c r="FO41" s="73" t="str">
        <f t="shared" si="366"/>
        <v>Oui</v>
      </c>
      <c r="FP41" s="73" t="str">
        <f t="shared" si="366"/>
        <v>Oui</v>
      </c>
      <c r="FQ41" s="73" t="str">
        <f t="shared" si="366"/>
        <v>Oui</v>
      </c>
      <c r="FR41" s="73" t="str">
        <f t="shared" si="366"/>
        <v>Oui</v>
      </c>
      <c r="FS41" s="73" t="str">
        <f t="shared" si="366"/>
        <v>Non</v>
      </c>
      <c r="FT41" s="9" t="str">
        <f t="shared" si="366"/>
        <v>Non</v>
      </c>
      <c r="FU41" s="12" t="str">
        <f t="shared" si="366"/>
        <v>Oui</v>
      </c>
      <c r="FV41" s="73" t="str">
        <f t="shared" si="366"/>
        <v>Oui</v>
      </c>
      <c r="FW41" s="73" t="str">
        <f t="shared" si="366"/>
        <v>Oui</v>
      </c>
      <c r="FX41" s="73" t="str">
        <f t="shared" si="366"/>
        <v>Oui</v>
      </c>
      <c r="FY41" s="73" t="str">
        <f t="shared" si="366"/>
        <v>Oui</v>
      </c>
      <c r="FZ41" s="73" t="str">
        <f t="shared" si="366"/>
        <v>Non</v>
      </c>
      <c r="GA41" s="9" t="str">
        <f t="shared" si="366"/>
        <v>Non</v>
      </c>
      <c r="GB41" s="12" t="str">
        <f t="shared" si="366"/>
        <v>Oui</v>
      </c>
      <c r="GC41" s="73" t="str">
        <f t="shared" si="366"/>
        <v>Oui</v>
      </c>
      <c r="GD41" s="73" t="str">
        <f t="shared" si="366"/>
        <v>Oui</v>
      </c>
      <c r="GE41" s="73" t="str">
        <f t="shared" si="366"/>
        <v>Oui</v>
      </c>
      <c r="GF41" s="73" t="str">
        <f t="shared" si="366"/>
        <v>Oui</v>
      </c>
      <c r="GG41" s="73" t="str">
        <f t="shared" si="366"/>
        <v>Non</v>
      </c>
      <c r="GH41" s="9" t="str">
        <f t="shared" si="366"/>
        <v>Non</v>
      </c>
      <c r="GI41" s="12" t="str">
        <f t="shared" si="366"/>
        <v>Oui</v>
      </c>
      <c r="GJ41" s="73" t="str">
        <f t="shared" si="366"/>
        <v>Oui</v>
      </c>
      <c r="GK41" s="73" t="str">
        <f t="shared" si="366"/>
        <v>Oui</v>
      </c>
      <c r="GL41" s="73" t="str">
        <f t="shared" si="366"/>
        <v>Oui</v>
      </c>
      <c r="GM41" s="73" t="str">
        <f t="shared" si="366"/>
        <v>Oui</v>
      </c>
      <c r="GN41" s="73" t="str">
        <f t="shared" si="366"/>
        <v>Non</v>
      </c>
      <c r="GO41" s="9" t="str">
        <f t="shared" si="366"/>
        <v>Non</v>
      </c>
    </row>
    <row r="42" spans="1:197" outlineLevel="1" x14ac:dyDescent="0.25">
      <c r="B42" s="23" t="s">
        <v>132</v>
      </c>
      <c r="C42" s="24" t="s">
        <v>133</v>
      </c>
      <c r="D42" s="24" t="s">
        <v>134</v>
      </c>
      <c r="E42" s="24" t="s">
        <v>135</v>
      </c>
      <c r="F42" s="24" t="s">
        <v>136</v>
      </c>
      <c r="G42" s="27" t="s">
        <v>142</v>
      </c>
      <c r="H42" s="28" t="s">
        <v>143</v>
      </c>
      <c r="I42" s="23" t="s">
        <v>132</v>
      </c>
      <c r="J42" s="24" t="s">
        <v>133</v>
      </c>
      <c r="K42" s="24" t="s">
        <v>134</v>
      </c>
      <c r="L42" s="24" t="s">
        <v>135</v>
      </c>
      <c r="M42" s="24" t="s">
        <v>136</v>
      </c>
      <c r="N42" s="27" t="s">
        <v>142</v>
      </c>
      <c r="O42" s="28" t="s">
        <v>143</v>
      </c>
      <c r="P42" s="23" t="s">
        <v>132</v>
      </c>
      <c r="Q42" s="24" t="s">
        <v>133</v>
      </c>
      <c r="R42" s="24" t="s">
        <v>134</v>
      </c>
      <c r="S42" s="24" t="s">
        <v>135</v>
      </c>
      <c r="T42" s="24" t="s">
        <v>136</v>
      </c>
      <c r="U42" s="27" t="s">
        <v>142</v>
      </c>
      <c r="V42" s="28" t="s">
        <v>143</v>
      </c>
      <c r="W42" s="23" t="s">
        <v>132</v>
      </c>
      <c r="X42" s="24" t="s">
        <v>133</v>
      </c>
      <c r="Y42" s="24" t="s">
        <v>134</v>
      </c>
      <c r="Z42" s="24" t="s">
        <v>135</v>
      </c>
      <c r="AA42" s="24" t="s">
        <v>136</v>
      </c>
      <c r="AB42" s="27" t="s">
        <v>142</v>
      </c>
      <c r="AC42" s="28" t="s">
        <v>143</v>
      </c>
      <c r="AD42" s="23" t="s">
        <v>132</v>
      </c>
      <c r="AE42" s="24" t="s">
        <v>133</v>
      </c>
      <c r="AF42" s="24" t="s">
        <v>134</v>
      </c>
      <c r="AG42" s="24" t="s">
        <v>135</v>
      </c>
      <c r="AH42" s="24" t="s">
        <v>136</v>
      </c>
      <c r="AI42" s="27" t="s">
        <v>142</v>
      </c>
      <c r="AJ42" s="28" t="s">
        <v>143</v>
      </c>
      <c r="AK42" s="23" t="s">
        <v>132</v>
      </c>
      <c r="AL42" s="24" t="s">
        <v>133</v>
      </c>
      <c r="AM42" s="24" t="s">
        <v>134</v>
      </c>
      <c r="AN42" s="24" t="s">
        <v>135</v>
      </c>
      <c r="AO42" s="24" t="s">
        <v>136</v>
      </c>
      <c r="AP42" s="27" t="s">
        <v>142</v>
      </c>
      <c r="AQ42" s="28" t="s">
        <v>143</v>
      </c>
      <c r="AR42" s="23" t="s">
        <v>132</v>
      </c>
      <c r="AS42" s="24" t="s">
        <v>133</v>
      </c>
      <c r="AT42" s="24" t="s">
        <v>134</v>
      </c>
      <c r="AU42" s="24" t="s">
        <v>135</v>
      </c>
      <c r="AV42" s="24" t="s">
        <v>136</v>
      </c>
      <c r="AW42" s="27" t="s">
        <v>142</v>
      </c>
      <c r="AX42" s="28" t="s">
        <v>143</v>
      </c>
      <c r="AY42" s="23" t="s">
        <v>132</v>
      </c>
      <c r="AZ42" s="24" t="s">
        <v>133</v>
      </c>
      <c r="BA42" s="24" t="s">
        <v>134</v>
      </c>
      <c r="BB42" s="24" t="s">
        <v>135</v>
      </c>
      <c r="BC42" s="24" t="s">
        <v>136</v>
      </c>
      <c r="BD42" s="27" t="s">
        <v>142</v>
      </c>
      <c r="BE42" s="28" t="s">
        <v>143</v>
      </c>
      <c r="BF42" s="23" t="s">
        <v>132</v>
      </c>
      <c r="BG42" s="24" t="s">
        <v>133</v>
      </c>
      <c r="BH42" s="24" t="s">
        <v>134</v>
      </c>
      <c r="BI42" s="24" t="s">
        <v>135</v>
      </c>
      <c r="BJ42" s="24" t="s">
        <v>136</v>
      </c>
      <c r="BK42" s="27" t="s">
        <v>142</v>
      </c>
      <c r="BL42" s="28" t="s">
        <v>143</v>
      </c>
      <c r="BM42" s="23" t="s">
        <v>132</v>
      </c>
      <c r="BN42" s="24" t="s">
        <v>133</v>
      </c>
      <c r="BO42" s="24" t="s">
        <v>134</v>
      </c>
      <c r="BP42" s="24" t="s">
        <v>135</v>
      </c>
      <c r="BQ42" s="24" t="s">
        <v>136</v>
      </c>
      <c r="BR42" s="27" t="s">
        <v>142</v>
      </c>
      <c r="BS42" s="28" t="s">
        <v>143</v>
      </c>
      <c r="BT42" s="23" t="s">
        <v>132</v>
      </c>
      <c r="BU42" s="24" t="s">
        <v>133</v>
      </c>
      <c r="BV42" s="24" t="s">
        <v>134</v>
      </c>
      <c r="BW42" s="24" t="s">
        <v>135</v>
      </c>
      <c r="BX42" s="24" t="s">
        <v>136</v>
      </c>
      <c r="BY42" s="27" t="s">
        <v>142</v>
      </c>
      <c r="BZ42" s="28" t="s">
        <v>143</v>
      </c>
      <c r="CA42" s="23" t="s">
        <v>132</v>
      </c>
      <c r="CB42" s="24" t="s">
        <v>133</v>
      </c>
      <c r="CC42" s="24" t="s">
        <v>134</v>
      </c>
      <c r="CD42" s="24" t="s">
        <v>135</v>
      </c>
      <c r="CE42" s="24" t="s">
        <v>136</v>
      </c>
      <c r="CF42" s="27" t="s">
        <v>142</v>
      </c>
      <c r="CG42" s="28" t="s">
        <v>143</v>
      </c>
      <c r="CH42" s="23" t="s">
        <v>132</v>
      </c>
      <c r="CI42" s="24" t="s">
        <v>133</v>
      </c>
      <c r="CJ42" s="24" t="s">
        <v>134</v>
      </c>
      <c r="CK42" s="24" t="s">
        <v>135</v>
      </c>
      <c r="CL42" s="24" t="s">
        <v>136</v>
      </c>
      <c r="CM42" s="27" t="s">
        <v>142</v>
      </c>
      <c r="CN42" s="28" t="s">
        <v>143</v>
      </c>
      <c r="CO42" s="23" t="s">
        <v>132</v>
      </c>
      <c r="CP42" s="24" t="s">
        <v>133</v>
      </c>
      <c r="CQ42" s="24" t="s">
        <v>134</v>
      </c>
      <c r="CR42" s="24" t="s">
        <v>135</v>
      </c>
      <c r="CS42" s="24" t="s">
        <v>136</v>
      </c>
      <c r="CT42" s="27" t="s">
        <v>142</v>
      </c>
      <c r="CU42" s="28" t="s">
        <v>143</v>
      </c>
      <c r="CV42" s="23" t="s">
        <v>132</v>
      </c>
      <c r="CW42" s="24" t="s">
        <v>133</v>
      </c>
      <c r="CX42" s="24" t="s">
        <v>134</v>
      </c>
      <c r="CY42" s="24" t="s">
        <v>135</v>
      </c>
      <c r="CZ42" s="24" t="s">
        <v>136</v>
      </c>
      <c r="DA42" s="27" t="s">
        <v>142</v>
      </c>
      <c r="DB42" s="28" t="s">
        <v>143</v>
      </c>
      <c r="DC42" s="23" t="s">
        <v>132</v>
      </c>
      <c r="DD42" s="24" t="s">
        <v>133</v>
      </c>
      <c r="DE42" s="24" t="s">
        <v>134</v>
      </c>
      <c r="DF42" s="24" t="s">
        <v>135</v>
      </c>
      <c r="DG42" s="24" t="s">
        <v>136</v>
      </c>
      <c r="DH42" s="27" t="s">
        <v>142</v>
      </c>
      <c r="DI42" s="28" t="s">
        <v>143</v>
      </c>
      <c r="DJ42" s="23" t="s">
        <v>132</v>
      </c>
      <c r="DK42" s="24" t="s">
        <v>133</v>
      </c>
      <c r="DL42" s="24" t="s">
        <v>134</v>
      </c>
      <c r="DM42" s="24" t="s">
        <v>135</v>
      </c>
      <c r="DN42" s="24" t="s">
        <v>136</v>
      </c>
      <c r="DO42" s="27" t="s">
        <v>142</v>
      </c>
      <c r="DP42" s="28" t="s">
        <v>143</v>
      </c>
      <c r="DQ42" s="23" t="s">
        <v>132</v>
      </c>
      <c r="DR42" s="24" t="s">
        <v>133</v>
      </c>
      <c r="DS42" s="24" t="s">
        <v>134</v>
      </c>
      <c r="DT42" s="24" t="s">
        <v>135</v>
      </c>
      <c r="DU42" s="24" t="s">
        <v>136</v>
      </c>
      <c r="DV42" s="27" t="s">
        <v>142</v>
      </c>
      <c r="DW42" s="28" t="s">
        <v>143</v>
      </c>
      <c r="DX42" s="23" t="s">
        <v>132</v>
      </c>
      <c r="DY42" s="24" t="s">
        <v>133</v>
      </c>
      <c r="DZ42" s="24" t="s">
        <v>134</v>
      </c>
      <c r="EA42" s="24" t="s">
        <v>135</v>
      </c>
      <c r="EB42" s="24" t="s">
        <v>136</v>
      </c>
      <c r="EC42" s="27" t="s">
        <v>142</v>
      </c>
      <c r="ED42" s="28" t="s">
        <v>143</v>
      </c>
      <c r="EE42" s="23" t="s">
        <v>132</v>
      </c>
      <c r="EF42" s="24" t="s">
        <v>133</v>
      </c>
      <c r="EG42" s="24" t="s">
        <v>134</v>
      </c>
      <c r="EH42" s="24" t="s">
        <v>135</v>
      </c>
      <c r="EI42" s="24" t="s">
        <v>136</v>
      </c>
      <c r="EJ42" s="27" t="s">
        <v>142</v>
      </c>
      <c r="EK42" s="28" t="s">
        <v>143</v>
      </c>
      <c r="EL42" s="23" t="s">
        <v>132</v>
      </c>
      <c r="EM42" s="24" t="s">
        <v>133</v>
      </c>
      <c r="EN42" s="24" t="s">
        <v>134</v>
      </c>
      <c r="EO42" s="24" t="s">
        <v>135</v>
      </c>
      <c r="EP42" s="24" t="s">
        <v>136</v>
      </c>
      <c r="EQ42" s="27" t="s">
        <v>142</v>
      </c>
      <c r="ER42" s="28" t="s">
        <v>143</v>
      </c>
      <c r="ES42" s="23" t="s">
        <v>132</v>
      </c>
      <c r="ET42" s="24" t="s">
        <v>133</v>
      </c>
      <c r="EU42" s="24" t="s">
        <v>134</v>
      </c>
      <c r="EV42" s="24" t="s">
        <v>135</v>
      </c>
      <c r="EW42" s="24" t="s">
        <v>136</v>
      </c>
      <c r="EX42" s="27" t="s">
        <v>142</v>
      </c>
      <c r="EY42" s="28" t="s">
        <v>143</v>
      </c>
      <c r="EZ42" s="23" t="s">
        <v>132</v>
      </c>
      <c r="FA42" s="24" t="s">
        <v>133</v>
      </c>
      <c r="FB42" s="24" t="s">
        <v>134</v>
      </c>
      <c r="FC42" s="24" t="s">
        <v>135</v>
      </c>
      <c r="FD42" s="24" t="s">
        <v>136</v>
      </c>
      <c r="FE42" s="27" t="s">
        <v>142</v>
      </c>
      <c r="FF42" s="28" t="s">
        <v>143</v>
      </c>
      <c r="FG42" s="23" t="s">
        <v>132</v>
      </c>
      <c r="FH42" s="24" t="s">
        <v>133</v>
      </c>
      <c r="FI42" s="24" t="s">
        <v>134</v>
      </c>
      <c r="FJ42" s="24" t="s">
        <v>135</v>
      </c>
      <c r="FK42" s="24" t="s">
        <v>136</v>
      </c>
      <c r="FL42" s="27" t="s">
        <v>142</v>
      </c>
      <c r="FM42" s="28" t="s">
        <v>143</v>
      </c>
      <c r="FN42" s="23" t="s">
        <v>132</v>
      </c>
      <c r="FO42" s="24" t="s">
        <v>133</v>
      </c>
      <c r="FP42" s="24" t="s">
        <v>134</v>
      </c>
      <c r="FQ42" s="24" t="s">
        <v>135</v>
      </c>
      <c r="FR42" s="24" t="s">
        <v>136</v>
      </c>
      <c r="FS42" s="27" t="s">
        <v>142</v>
      </c>
      <c r="FT42" s="28" t="s">
        <v>143</v>
      </c>
      <c r="FU42" s="23" t="s">
        <v>132</v>
      </c>
      <c r="FV42" s="24" t="s">
        <v>133</v>
      </c>
      <c r="FW42" s="24" t="s">
        <v>134</v>
      </c>
      <c r="FX42" s="24" t="s">
        <v>135</v>
      </c>
      <c r="FY42" s="24" t="s">
        <v>136</v>
      </c>
      <c r="FZ42" s="27" t="s">
        <v>142</v>
      </c>
      <c r="GA42" s="28" t="s">
        <v>143</v>
      </c>
      <c r="GB42" s="23" t="s">
        <v>132</v>
      </c>
      <c r="GC42" s="24" t="s">
        <v>133</v>
      </c>
      <c r="GD42" s="24" t="s">
        <v>134</v>
      </c>
      <c r="GE42" s="24" t="s">
        <v>135</v>
      </c>
      <c r="GF42" s="24" t="s">
        <v>136</v>
      </c>
      <c r="GG42" s="27" t="s">
        <v>142</v>
      </c>
      <c r="GH42" s="28" t="s">
        <v>143</v>
      </c>
      <c r="GI42" s="23" t="s">
        <v>132</v>
      </c>
      <c r="GJ42" s="24" t="s">
        <v>133</v>
      </c>
      <c r="GK42" s="24" t="s">
        <v>134</v>
      </c>
      <c r="GL42" s="24" t="s">
        <v>135</v>
      </c>
      <c r="GM42" s="24" t="s">
        <v>136</v>
      </c>
      <c r="GN42" s="27" t="s">
        <v>142</v>
      </c>
      <c r="GO42" s="28" t="s">
        <v>143</v>
      </c>
    </row>
    <row r="43" spans="1:197" outlineLevel="1" x14ac:dyDescent="0.25">
      <c r="B43" s="25">
        <v>44795</v>
      </c>
      <c r="C43" s="26">
        <f>B43+1</f>
        <v>44796</v>
      </c>
      <c r="D43" s="26">
        <f t="shared" ref="D43:H43" si="367">C43+1</f>
        <v>44797</v>
      </c>
      <c r="E43" s="26">
        <f t="shared" si="367"/>
        <v>44798</v>
      </c>
      <c r="F43" s="26">
        <f t="shared" si="367"/>
        <v>44799</v>
      </c>
      <c r="G43" s="29">
        <f t="shared" si="367"/>
        <v>44800</v>
      </c>
      <c r="H43" s="30">
        <f t="shared" si="367"/>
        <v>44801</v>
      </c>
      <c r="I43" s="25">
        <f>B43+7</f>
        <v>44802</v>
      </c>
      <c r="J43" s="26">
        <f>I43+1</f>
        <v>44803</v>
      </c>
      <c r="K43" s="26">
        <f t="shared" ref="K43:O43" si="368">J43+1</f>
        <v>44804</v>
      </c>
      <c r="L43" s="26">
        <f t="shared" si="368"/>
        <v>44805</v>
      </c>
      <c r="M43" s="26">
        <f t="shared" si="368"/>
        <v>44806</v>
      </c>
      <c r="N43" s="29">
        <f t="shared" si="368"/>
        <v>44807</v>
      </c>
      <c r="O43" s="30">
        <f t="shared" si="368"/>
        <v>44808</v>
      </c>
      <c r="P43" s="25">
        <f>I43+7</f>
        <v>44809</v>
      </c>
      <c r="Q43" s="26">
        <f>P43+1</f>
        <v>44810</v>
      </c>
      <c r="R43" s="26">
        <f t="shared" ref="R43:V43" si="369">Q43+1</f>
        <v>44811</v>
      </c>
      <c r="S43" s="26">
        <f t="shared" si="369"/>
        <v>44812</v>
      </c>
      <c r="T43" s="26">
        <f t="shared" si="369"/>
        <v>44813</v>
      </c>
      <c r="U43" s="29">
        <f t="shared" si="369"/>
        <v>44814</v>
      </c>
      <c r="V43" s="30">
        <f t="shared" si="369"/>
        <v>44815</v>
      </c>
      <c r="W43" s="25">
        <f>P43+7</f>
        <v>44816</v>
      </c>
      <c r="X43" s="26">
        <f>W43+1</f>
        <v>44817</v>
      </c>
      <c r="Y43" s="26">
        <f t="shared" ref="Y43:AC43" si="370">X43+1</f>
        <v>44818</v>
      </c>
      <c r="Z43" s="26">
        <f t="shared" si="370"/>
        <v>44819</v>
      </c>
      <c r="AA43" s="26">
        <f t="shared" si="370"/>
        <v>44820</v>
      </c>
      <c r="AB43" s="29">
        <f t="shared" si="370"/>
        <v>44821</v>
      </c>
      <c r="AC43" s="30">
        <f t="shared" si="370"/>
        <v>44822</v>
      </c>
      <c r="AD43" s="25">
        <f>W43+7</f>
        <v>44823</v>
      </c>
      <c r="AE43" s="26">
        <f>AD43+1</f>
        <v>44824</v>
      </c>
      <c r="AF43" s="26">
        <f t="shared" ref="AF43:AJ43" si="371">AE43+1</f>
        <v>44825</v>
      </c>
      <c r="AG43" s="26">
        <f t="shared" si="371"/>
        <v>44826</v>
      </c>
      <c r="AH43" s="26">
        <f t="shared" si="371"/>
        <v>44827</v>
      </c>
      <c r="AI43" s="29">
        <f t="shared" si="371"/>
        <v>44828</v>
      </c>
      <c r="AJ43" s="30">
        <f t="shared" si="371"/>
        <v>44829</v>
      </c>
      <c r="AK43" s="25">
        <f>AD43+7</f>
        <v>44830</v>
      </c>
      <c r="AL43" s="26">
        <f>AK43+1</f>
        <v>44831</v>
      </c>
      <c r="AM43" s="26">
        <f t="shared" ref="AM43:AQ43" si="372">AL43+1</f>
        <v>44832</v>
      </c>
      <c r="AN43" s="26">
        <f t="shared" si="372"/>
        <v>44833</v>
      </c>
      <c r="AO43" s="26">
        <f t="shared" si="372"/>
        <v>44834</v>
      </c>
      <c r="AP43" s="29">
        <f t="shared" si="372"/>
        <v>44835</v>
      </c>
      <c r="AQ43" s="30">
        <f t="shared" si="372"/>
        <v>44836</v>
      </c>
      <c r="AR43" s="25">
        <f>AK43+7</f>
        <v>44837</v>
      </c>
      <c r="AS43" s="26">
        <f>AR43+1</f>
        <v>44838</v>
      </c>
      <c r="AT43" s="26">
        <f t="shared" ref="AT43:AX43" si="373">AS43+1</f>
        <v>44839</v>
      </c>
      <c r="AU43" s="26">
        <f t="shared" si="373"/>
        <v>44840</v>
      </c>
      <c r="AV43" s="26">
        <f t="shared" si="373"/>
        <v>44841</v>
      </c>
      <c r="AW43" s="29">
        <f t="shared" si="373"/>
        <v>44842</v>
      </c>
      <c r="AX43" s="30">
        <f t="shared" si="373"/>
        <v>44843</v>
      </c>
      <c r="AY43" s="25">
        <f>AR43+7</f>
        <v>44844</v>
      </c>
      <c r="AZ43" s="26">
        <f>AY43+1</f>
        <v>44845</v>
      </c>
      <c r="BA43" s="26">
        <f t="shared" ref="BA43:BE43" si="374">AZ43+1</f>
        <v>44846</v>
      </c>
      <c r="BB43" s="26">
        <f t="shared" si="374"/>
        <v>44847</v>
      </c>
      <c r="BC43" s="26">
        <f t="shared" si="374"/>
        <v>44848</v>
      </c>
      <c r="BD43" s="29">
        <f t="shared" si="374"/>
        <v>44849</v>
      </c>
      <c r="BE43" s="30">
        <f t="shared" si="374"/>
        <v>44850</v>
      </c>
      <c r="BF43" s="25">
        <f>AY43+7</f>
        <v>44851</v>
      </c>
      <c r="BG43" s="26">
        <f>BF43+1</f>
        <v>44852</v>
      </c>
      <c r="BH43" s="26">
        <f t="shared" ref="BH43:BL43" si="375">BG43+1</f>
        <v>44853</v>
      </c>
      <c r="BI43" s="26">
        <f t="shared" si="375"/>
        <v>44854</v>
      </c>
      <c r="BJ43" s="26">
        <f t="shared" si="375"/>
        <v>44855</v>
      </c>
      <c r="BK43" s="29">
        <f t="shared" si="375"/>
        <v>44856</v>
      </c>
      <c r="BL43" s="30">
        <f t="shared" si="375"/>
        <v>44857</v>
      </c>
      <c r="BM43" s="25">
        <f>BF43+7</f>
        <v>44858</v>
      </c>
      <c r="BN43" s="26">
        <f>BM43+1</f>
        <v>44859</v>
      </c>
      <c r="BO43" s="26">
        <f t="shared" ref="BO43:BS43" si="376">BN43+1</f>
        <v>44860</v>
      </c>
      <c r="BP43" s="26">
        <f t="shared" si="376"/>
        <v>44861</v>
      </c>
      <c r="BQ43" s="26">
        <f t="shared" si="376"/>
        <v>44862</v>
      </c>
      <c r="BR43" s="29">
        <f t="shared" si="376"/>
        <v>44863</v>
      </c>
      <c r="BS43" s="30">
        <f t="shared" si="376"/>
        <v>44864</v>
      </c>
      <c r="BT43" s="25">
        <f>BM43+7</f>
        <v>44865</v>
      </c>
      <c r="BU43" s="26">
        <f>BT43+1</f>
        <v>44866</v>
      </c>
      <c r="BV43" s="26">
        <f t="shared" ref="BV43:BZ43" si="377">BU43+1</f>
        <v>44867</v>
      </c>
      <c r="BW43" s="26">
        <f t="shared" si="377"/>
        <v>44868</v>
      </c>
      <c r="BX43" s="26">
        <f t="shared" si="377"/>
        <v>44869</v>
      </c>
      <c r="BY43" s="29">
        <f t="shared" si="377"/>
        <v>44870</v>
      </c>
      <c r="BZ43" s="30">
        <f t="shared" si="377"/>
        <v>44871</v>
      </c>
      <c r="CA43" s="25">
        <f>BT43+7</f>
        <v>44872</v>
      </c>
      <c r="CB43" s="26">
        <f>CA43+1</f>
        <v>44873</v>
      </c>
      <c r="CC43" s="26">
        <f t="shared" ref="CC43:CG43" si="378">CB43+1</f>
        <v>44874</v>
      </c>
      <c r="CD43" s="26">
        <f t="shared" si="378"/>
        <v>44875</v>
      </c>
      <c r="CE43" s="26">
        <f t="shared" si="378"/>
        <v>44876</v>
      </c>
      <c r="CF43" s="29">
        <f t="shared" si="378"/>
        <v>44877</v>
      </c>
      <c r="CG43" s="30">
        <f t="shared" si="378"/>
        <v>44878</v>
      </c>
      <c r="CH43" s="25">
        <f>CA43+7</f>
        <v>44879</v>
      </c>
      <c r="CI43" s="26">
        <f>CH43+1</f>
        <v>44880</v>
      </c>
      <c r="CJ43" s="26">
        <f t="shared" ref="CJ43:CN43" si="379">CI43+1</f>
        <v>44881</v>
      </c>
      <c r="CK43" s="26">
        <f t="shared" si="379"/>
        <v>44882</v>
      </c>
      <c r="CL43" s="26">
        <f t="shared" si="379"/>
        <v>44883</v>
      </c>
      <c r="CM43" s="29">
        <f t="shared" si="379"/>
        <v>44884</v>
      </c>
      <c r="CN43" s="30">
        <f t="shared" si="379"/>
        <v>44885</v>
      </c>
      <c r="CO43" s="25">
        <f>CH43+7</f>
        <v>44886</v>
      </c>
      <c r="CP43" s="26">
        <f>CO43+1</f>
        <v>44887</v>
      </c>
      <c r="CQ43" s="26">
        <f t="shared" ref="CQ43:CU43" si="380">CP43+1</f>
        <v>44888</v>
      </c>
      <c r="CR43" s="26">
        <f t="shared" si="380"/>
        <v>44889</v>
      </c>
      <c r="CS43" s="26">
        <f t="shared" si="380"/>
        <v>44890</v>
      </c>
      <c r="CT43" s="29">
        <f t="shared" si="380"/>
        <v>44891</v>
      </c>
      <c r="CU43" s="30">
        <f t="shared" si="380"/>
        <v>44892</v>
      </c>
      <c r="CV43" s="25">
        <f>CO43+7</f>
        <v>44893</v>
      </c>
      <c r="CW43" s="26">
        <f>CV43+1</f>
        <v>44894</v>
      </c>
      <c r="CX43" s="26">
        <f t="shared" ref="CX43:DB43" si="381">CW43+1</f>
        <v>44895</v>
      </c>
      <c r="CY43" s="26">
        <f t="shared" si="381"/>
        <v>44896</v>
      </c>
      <c r="CZ43" s="26">
        <f t="shared" si="381"/>
        <v>44897</v>
      </c>
      <c r="DA43" s="29">
        <f t="shared" si="381"/>
        <v>44898</v>
      </c>
      <c r="DB43" s="30">
        <f t="shared" si="381"/>
        <v>44899</v>
      </c>
      <c r="DC43" s="25">
        <f>CV43+7</f>
        <v>44900</v>
      </c>
      <c r="DD43" s="26">
        <f>DC43+1</f>
        <v>44901</v>
      </c>
      <c r="DE43" s="26">
        <f t="shared" ref="DE43:DI43" si="382">DD43+1</f>
        <v>44902</v>
      </c>
      <c r="DF43" s="26">
        <f t="shared" si="382"/>
        <v>44903</v>
      </c>
      <c r="DG43" s="26">
        <f t="shared" si="382"/>
        <v>44904</v>
      </c>
      <c r="DH43" s="29">
        <f t="shared" si="382"/>
        <v>44905</v>
      </c>
      <c r="DI43" s="30">
        <f t="shared" si="382"/>
        <v>44906</v>
      </c>
      <c r="DJ43" s="25">
        <f>DC43+7</f>
        <v>44907</v>
      </c>
      <c r="DK43" s="26">
        <f>DJ43+1</f>
        <v>44908</v>
      </c>
      <c r="DL43" s="26">
        <f t="shared" ref="DL43:DP43" si="383">DK43+1</f>
        <v>44909</v>
      </c>
      <c r="DM43" s="26">
        <f t="shared" si="383"/>
        <v>44910</v>
      </c>
      <c r="DN43" s="26">
        <f t="shared" si="383"/>
        <v>44911</v>
      </c>
      <c r="DO43" s="29">
        <f t="shared" si="383"/>
        <v>44912</v>
      </c>
      <c r="DP43" s="30">
        <f t="shared" si="383"/>
        <v>44913</v>
      </c>
      <c r="DQ43" s="25">
        <f>DJ43+7</f>
        <v>44914</v>
      </c>
      <c r="DR43" s="26">
        <f>DQ43+1</f>
        <v>44915</v>
      </c>
      <c r="DS43" s="26">
        <f t="shared" ref="DS43:DW43" si="384">DR43+1</f>
        <v>44916</v>
      </c>
      <c r="DT43" s="26">
        <f t="shared" si="384"/>
        <v>44917</v>
      </c>
      <c r="DU43" s="26">
        <f t="shared" si="384"/>
        <v>44918</v>
      </c>
      <c r="DV43" s="29">
        <f t="shared" si="384"/>
        <v>44919</v>
      </c>
      <c r="DW43" s="30">
        <f t="shared" si="384"/>
        <v>44920</v>
      </c>
      <c r="DX43" s="25">
        <f>DQ43+7</f>
        <v>44921</v>
      </c>
      <c r="DY43" s="26">
        <f>DX43+1</f>
        <v>44922</v>
      </c>
      <c r="DZ43" s="26">
        <f t="shared" ref="DZ43" si="385">DY43+1</f>
        <v>44923</v>
      </c>
      <c r="EA43" s="26">
        <f t="shared" ref="EA43" si="386">DZ43+1</f>
        <v>44924</v>
      </c>
      <c r="EB43" s="26">
        <f t="shared" ref="EB43" si="387">EA43+1</f>
        <v>44925</v>
      </c>
      <c r="EC43" s="29">
        <f t="shared" ref="EC43" si="388">EB43+1</f>
        <v>44926</v>
      </c>
      <c r="ED43" s="30">
        <f t="shared" ref="ED43" si="389">EC43+1</f>
        <v>44927</v>
      </c>
      <c r="EE43" s="25">
        <f t="shared" ref="EE43" si="390">DX43+7</f>
        <v>44928</v>
      </c>
      <c r="EF43" s="26">
        <f t="shared" ref="EF43" si="391">EE43+1</f>
        <v>44929</v>
      </c>
      <c r="EG43" s="26">
        <f t="shared" ref="EG43" si="392">EF43+1</f>
        <v>44930</v>
      </c>
      <c r="EH43" s="26">
        <f t="shared" ref="EH43" si="393">EG43+1</f>
        <v>44931</v>
      </c>
      <c r="EI43" s="26">
        <f t="shared" ref="EI43" si="394">EH43+1</f>
        <v>44932</v>
      </c>
      <c r="EJ43" s="29">
        <f t="shared" ref="EJ43" si="395">EI43+1</f>
        <v>44933</v>
      </c>
      <c r="EK43" s="30">
        <f t="shared" ref="EK43" si="396">EJ43+1</f>
        <v>44934</v>
      </c>
      <c r="EL43" s="25">
        <f t="shared" ref="EL43" si="397">EE43+7</f>
        <v>44935</v>
      </c>
      <c r="EM43" s="26">
        <f t="shared" ref="EM43" si="398">EL43+1</f>
        <v>44936</v>
      </c>
      <c r="EN43" s="26">
        <f t="shared" ref="EN43" si="399">EM43+1</f>
        <v>44937</v>
      </c>
      <c r="EO43" s="26">
        <f t="shared" ref="EO43" si="400">EN43+1</f>
        <v>44938</v>
      </c>
      <c r="EP43" s="26">
        <f t="shared" ref="EP43" si="401">EO43+1</f>
        <v>44939</v>
      </c>
      <c r="EQ43" s="29">
        <f t="shared" ref="EQ43" si="402">EP43+1</f>
        <v>44940</v>
      </c>
      <c r="ER43" s="30">
        <f t="shared" ref="ER43" si="403">EQ43+1</f>
        <v>44941</v>
      </c>
      <c r="ES43" s="25">
        <f t="shared" ref="ES43" si="404">EL43+7</f>
        <v>44942</v>
      </c>
      <c r="ET43" s="26">
        <f t="shared" ref="ET43" si="405">ES43+1</f>
        <v>44943</v>
      </c>
      <c r="EU43" s="26">
        <f t="shared" ref="EU43" si="406">ET43+1</f>
        <v>44944</v>
      </c>
      <c r="EV43" s="26">
        <f t="shared" ref="EV43" si="407">EU43+1</f>
        <v>44945</v>
      </c>
      <c r="EW43" s="26">
        <f t="shared" ref="EW43" si="408">EV43+1</f>
        <v>44946</v>
      </c>
      <c r="EX43" s="29">
        <f t="shared" ref="EX43" si="409">EW43+1</f>
        <v>44947</v>
      </c>
      <c r="EY43" s="30">
        <f t="shared" ref="EY43" si="410">EX43+1</f>
        <v>44948</v>
      </c>
      <c r="EZ43" s="25">
        <f t="shared" ref="EZ43" si="411">ES43+7</f>
        <v>44949</v>
      </c>
      <c r="FA43" s="26">
        <f t="shared" ref="FA43" si="412">EZ43+1</f>
        <v>44950</v>
      </c>
      <c r="FB43" s="26">
        <f t="shared" ref="FB43" si="413">FA43+1</f>
        <v>44951</v>
      </c>
      <c r="FC43" s="26">
        <f t="shared" ref="FC43" si="414">FB43+1</f>
        <v>44952</v>
      </c>
      <c r="FD43" s="26">
        <f t="shared" ref="FD43" si="415">FC43+1</f>
        <v>44953</v>
      </c>
      <c r="FE43" s="29">
        <f t="shared" ref="FE43" si="416">FD43+1</f>
        <v>44954</v>
      </c>
      <c r="FF43" s="30">
        <f t="shared" ref="FF43" si="417">FE43+1</f>
        <v>44955</v>
      </c>
      <c r="FG43" s="25">
        <f t="shared" ref="FG43" si="418">EZ43+7</f>
        <v>44956</v>
      </c>
      <c r="FH43" s="26">
        <f t="shared" ref="FH43" si="419">FG43+1</f>
        <v>44957</v>
      </c>
      <c r="FI43" s="26">
        <f t="shared" ref="FI43" si="420">FH43+1</f>
        <v>44958</v>
      </c>
      <c r="FJ43" s="26">
        <f t="shared" ref="FJ43" si="421">FI43+1</f>
        <v>44959</v>
      </c>
      <c r="FK43" s="26">
        <f t="shared" ref="FK43" si="422">FJ43+1</f>
        <v>44960</v>
      </c>
      <c r="FL43" s="29">
        <f t="shared" ref="FL43" si="423">FK43+1</f>
        <v>44961</v>
      </c>
      <c r="FM43" s="30">
        <f t="shared" ref="FM43" si="424">FL43+1</f>
        <v>44962</v>
      </c>
      <c r="FN43" s="25">
        <f t="shared" ref="FN43" si="425">FG43+7</f>
        <v>44963</v>
      </c>
      <c r="FO43" s="26">
        <f t="shared" ref="FO43" si="426">FN43+1</f>
        <v>44964</v>
      </c>
      <c r="FP43" s="26">
        <f t="shared" ref="FP43" si="427">FO43+1</f>
        <v>44965</v>
      </c>
      <c r="FQ43" s="26">
        <f t="shared" ref="FQ43" si="428">FP43+1</f>
        <v>44966</v>
      </c>
      <c r="FR43" s="26">
        <f t="shared" ref="FR43" si="429">FQ43+1</f>
        <v>44967</v>
      </c>
      <c r="FS43" s="29">
        <f t="shared" ref="FS43" si="430">FR43+1</f>
        <v>44968</v>
      </c>
      <c r="FT43" s="30">
        <f t="shared" ref="FT43" si="431">FS43+1</f>
        <v>44969</v>
      </c>
      <c r="FU43" s="25">
        <f t="shared" ref="FU43" si="432">FN43+7</f>
        <v>44970</v>
      </c>
      <c r="FV43" s="26">
        <f t="shared" ref="FV43" si="433">FU43+1</f>
        <v>44971</v>
      </c>
      <c r="FW43" s="26">
        <f t="shared" ref="FW43" si="434">FV43+1</f>
        <v>44972</v>
      </c>
      <c r="FX43" s="26">
        <f t="shared" ref="FX43" si="435">FW43+1</f>
        <v>44973</v>
      </c>
      <c r="FY43" s="26">
        <f t="shared" ref="FY43" si="436">FX43+1</f>
        <v>44974</v>
      </c>
      <c r="FZ43" s="29">
        <f t="shared" ref="FZ43" si="437">FY43+1</f>
        <v>44975</v>
      </c>
      <c r="GA43" s="30">
        <f t="shared" ref="GA43" si="438">FZ43+1</f>
        <v>44976</v>
      </c>
      <c r="GB43" s="25">
        <f t="shared" ref="GB43" si="439">FU43+7</f>
        <v>44977</v>
      </c>
      <c r="GC43" s="26">
        <f t="shared" ref="GC43" si="440">GB43+1</f>
        <v>44978</v>
      </c>
      <c r="GD43" s="26">
        <f t="shared" ref="GD43" si="441">GC43+1</f>
        <v>44979</v>
      </c>
      <c r="GE43" s="26">
        <f t="shared" ref="GE43" si="442">GD43+1</f>
        <v>44980</v>
      </c>
      <c r="GF43" s="26">
        <f t="shared" ref="GF43" si="443">GE43+1</f>
        <v>44981</v>
      </c>
      <c r="GG43" s="29">
        <f t="shared" ref="GG43" si="444">GF43+1</f>
        <v>44982</v>
      </c>
      <c r="GH43" s="30">
        <f t="shared" ref="GH43" si="445">GG43+1</f>
        <v>44983</v>
      </c>
      <c r="GI43" s="25">
        <f t="shared" ref="GI43" si="446">GB43+7</f>
        <v>44984</v>
      </c>
      <c r="GJ43" s="26">
        <f t="shared" ref="GJ43" si="447">GI43+1</f>
        <v>44985</v>
      </c>
      <c r="GK43" s="26">
        <f t="shared" ref="GK43" si="448">GJ43+1</f>
        <v>44986</v>
      </c>
      <c r="GL43" s="26">
        <f t="shared" ref="GL43" si="449">GK43+1</f>
        <v>44987</v>
      </c>
      <c r="GM43" s="26">
        <f t="shared" ref="GM43" si="450">GL43+1</f>
        <v>44988</v>
      </c>
      <c r="GN43" s="29">
        <f t="shared" ref="GN43" si="451">GM43+1</f>
        <v>44989</v>
      </c>
      <c r="GO43" s="30">
        <f t="shared" ref="GO43" si="452">GN43+1</f>
        <v>44990</v>
      </c>
    </row>
    <row r="44" spans="1:197" outlineLevel="1" x14ac:dyDescent="0.25">
      <c r="A44" t="s">
        <v>140</v>
      </c>
      <c r="B44" s="13">
        <v>15</v>
      </c>
      <c r="C44" s="7">
        <v>15</v>
      </c>
      <c r="D44" s="7">
        <v>15</v>
      </c>
      <c r="E44" s="7">
        <v>15</v>
      </c>
      <c r="F44" s="7">
        <v>15</v>
      </c>
      <c r="G44" s="7">
        <v>0</v>
      </c>
      <c r="H44" s="10">
        <v>0</v>
      </c>
      <c r="I44" s="13">
        <v>20</v>
      </c>
      <c r="J44" s="7">
        <v>20</v>
      </c>
      <c r="K44" s="7">
        <v>20</v>
      </c>
      <c r="L44" s="7">
        <v>20</v>
      </c>
      <c r="M44" s="7">
        <v>20</v>
      </c>
      <c r="N44" s="7">
        <v>0</v>
      </c>
      <c r="O44" s="10">
        <v>0</v>
      </c>
      <c r="P44" s="13">
        <v>20</v>
      </c>
      <c r="Q44" s="7">
        <v>20</v>
      </c>
      <c r="R44" s="7">
        <v>20</v>
      </c>
      <c r="S44" s="7">
        <v>20</v>
      </c>
      <c r="T44" s="7">
        <v>20</v>
      </c>
      <c r="U44" s="7">
        <v>0</v>
      </c>
      <c r="V44" s="10">
        <v>0</v>
      </c>
      <c r="W44" s="13">
        <v>20</v>
      </c>
      <c r="X44" s="7">
        <v>20</v>
      </c>
      <c r="Y44" s="7">
        <v>20</v>
      </c>
      <c r="Z44" s="7">
        <v>20</v>
      </c>
      <c r="AA44" s="7">
        <v>20</v>
      </c>
      <c r="AB44" s="7">
        <v>0</v>
      </c>
      <c r="AC44" s="10">
        <v>0</v>
      </c>
      <c r="AD44" s="13">
        <v>20</v>
      </c>
      <c r="AE44" s="7">
        <v>20</v>
      </c>
      <c r="AF44" s="7">
        <v>20</v>
      </c>
      <c r="AG44" s="7">
        <v>20</v>
      </c>
      <c r="AH44" s="7">
        <v>20</v>
      </c>
      <c r="AI44" s="7">
        <v>0</v>
      </c>
      <c r="AJ44" s="10">
        <v>0</v>
      </c>
      <c r="AK44" s="13">
        <v>15</v>
      </c>
      <c r="AL44" s="7">
        <v>15</v>
      </c>
      <c r="AM44" s="7">
        <v>15</v>
      </c>
      <c r="AN44" s="7">
        <v>15</v>
      </c>
      <c r="AO44" s="7">
        <v>15</v>
      </c>
      <c r="AP44" s="7">
        <v>0</v>
      </c>
      <c r="AQ44" s="10">
        <v>0</v>
      </c>
      <c r="AR44" s="13">
        <v>15</v>
      </c>
      <c r="AS44" s="7">
        <v>15</v>
      </c>
      <c r="AT44" s="7">
        <v>15</v>
      </c>
      <c r="AU44" s="7">
        <v>15</v>
      </c>
      <c r="AV44" s="7">
        <v>15</v>
      </c>
      <c r="AW44" s="7">
        <v>0</v>
      </c>
      <c r="AX44" s="10">
        <v>0</v>
      </c>
      <c r="AY44" s="13">
        <v>15</v>
      </c>
      <c r="AZ44" s="7">
        <v>15</v>
      </c>
      <c r="BA44" s="7">
        <v>15</v>
      </c>
      <c r="BB44" s="7">
        <v>15</v>
      </c>
      <c r="BC44" s="7">
        <v>15</v>
      </c>
      <c r="BD44" s="7">
        <v>0</v>
      </c>
      <c r="BE44" s="10">
        <v>0</v>
      </c>
      <c r="BF44" s="13">
        <v>15</v>
      </c>
      <c r="BG44" s="7">
        <v>15</v>
      </c>
      <c r="BH44" s="7">
        <v>15</v>
      </c>
      <c r="BI44" s="7">
        <v>15</v>
      </c>
      <c r="BJ44" s="7">
        <v>15</v>
      </c>
      <c r="BK44" s="7">
        <v>0</v>
      </c>
      <c r="BL44" s="10">
        <v>0</v>
      </c>
      <c r="BM44" s="13">
        <v>15</v>
      </c>
      <c r="BN44" s="7">
        <v>15</v>
      </c>
      <c r="BO44" s="7">
        <v>15</v>
      </c>
      <c r="BP44" s="7">
        <v>15</v>
      </c>
      <c r="BQ44" s="7">
        <v>15</v>
      </c>
      <c r="BR44" s="7">
        <v>0</v>
      </c>
      <c r="BS44" s="10">
        <v>0</v>
      </c>
      <c r="BT44" s="13">
        <v>15</v>
      </c>
      <c r="BU44" s="7">
        <v>15</v>
      </c>
      <c r="BV44" s="7">
        <v>15</v>
      </c>
      <c r="BW44" s="7">
        <v>15</v>
      </c>
      <c r="BX44" s="7">
        <v>15</v>
      </c>
      <c r="BY44" s="7">
        <v>0</v>
      </c>
      <c r="BZ44" s="10">
        <v>0</v>
      </c>
      <c r="CA44" s="13">
        <v>15</v>
      </c>
      <c r="CB44" s="7">
        <v>15</v>
      </c>
      <c r="CC44" s="7">
        <v>15</v>
      </c>
      <c r="CD44" s="7">
        <v>15</v>
      </c>
      <c r="CE44" s="7">
        <v>15</v>
      </c>
      <c r="CF44" s="7">
        <v>0</v>
      </c>
      <c r="CG44" s="10">
        <v>0</v>
      </c>
      <c r="CH44" s="13">
        <v>15</v>
      </c>
      <c r="CI44" s="7">
        <v>15</v>
      </c>
      <c r="CJ44" s="7">
        <v>15</v>
      </c>
      <c r="CK44" s="7">
        <v>15</v>
      </c>
      <c r="CL44" s="7">
        <v>15</v>
      </c>
      <c r="CM44" s="7">
        <v>0</v>
      </c>
      <c r="CN44" s="10">
        <v>0</v>
      </c>
      <c r="CO44" s="13">
        <v>15</v>
      </c>
      <c r="CP44" s="7">
        <v>15</v>
      </c>
      <c r="CQ44" s="7">
        <v>15</v>
      </c>
      <c r="CR44" s="7">
        <v>15</v>
      </c>
      <c r="CS44" s="7">
        <v>15</v>
      </c>
      <c r="CT44" s="7">
        <v>0</v>
      </c>
      <c r="CU44" s="10">
        <v>0</v>
      </c>
      <c r="CV44" s="13">
        <v>15</v>
      </c>
      <c r="CW44" s="7">
        <v>15</v>
      </c>
      <c r="CX44" s="7">
        <v>15</v>
      </c>
      <c r="CY44" s="7">
        <v>15</v>
      </c>
      <c r="CZ44" s="7">
        <v>15</v>
      </c>
      <c r="DA44" s="7">
        <v>0</v>
      </c>
      <c r="DB44" s="10">
        <v>0</v>
      </c>
      <c r="DC44" s="13">
        <v>15</v>
      </c>
      <c r="DD44" s="7">
        <v>15</v>
      </c>
      <c r="DE44" s="7">
        <v>15</v>
      </c>
      <c r="DF44" s="7">
        <v>15</v>
      </c>
      <c r="DG44" s="7">
        <v>15</v>
      </c>
      <c r="DH44" s="7">
        <v>0</v>
      </c>
      <c r="DI44" s="10">
        <v>0</v>
      </c>
      <c r="DJ44" s="13">
        <v>15</v>
      </c>
      <c r="DK44" s="7">
        <v>15</v>
      </c>
      <c r="DL44" s="7">
        <v>15</v>
      </c>
      <c r="DM44" s="7">
        <v>15</v>
      </c>
      <c r="DN44" s="7">
        <v>15</v>
      </c>
      <c r="DO44" s="7">
        <v>0</v>
      </c>
      <c r="DP44" s="10">
        <v>0</v>
      </c>
      <c r="DQ44" s="13">
        <v>15</v>
      </c>
      <c r="DR44" s="7">
        <v>15</v>
      </c>
      <c r="DS44" s="7">
        <v>15</v>
      </c>
      <c r="DT44" s="7">
        <v>15</v>
      </c>
      <c r="DU44" s="7">
        <v>15</v>
      </c>
      <c r="DV44" s="7">
        <v>0</v>
      </c>
      <c r="DW44" s="10">
        <v>0</v>
      </c>
      <c r="DX44" s="13">
        <v>15</v>
      </c>
      <c r="DY44" s="7">
        <v>15</v>
      </c>
      <c r="DZ44" s="7">
        <v>15</v>
      </c>
      <c r="EA44" s="7">
        <v>15</v>
      </c>
      <c r="EB44" s="7">
        <v>15</v>
      </c>
      <c r="EC44" s="7">
        <v>0</v>
      </c>
      <c r="ED44" s="10">
        <v>0</v>
      </c>
      <c r="EE44" s="13">
        <v>15</v>
      </c>
      <c r="EF44" s="7">
        <v>15</v>
      </c>
      <c r="EG44" s="7">
        <v>15</v>
      </c>
      <c r="EH44" s="7">
        <v>15</v>
      </c>
      <c r="EI44" s="7">
        <v>15</v>
      </c>
      <c r="EJ44" s="7">
        <v>0</v>
      </c>
      <c r="EK44" s="10">
        <v>0</v>
      </c>
      <c r="EL44" s="13">
        <v>15</v>
      </c>
      <c r="EM44" s="7">
        <v>15</v>
      </c>
      <c r="EN44" s="7">
        <v>15</v>
      </c>
      <c r="EO44" s="7">
        <v>15</v>
      </c>
      <c r="EP44" s="7">
        <v>15</v>
      </c>
      <c r="EQ44" s="7">
        <v>0</v>
      </c>
      <c r="ER44" s="10">
        <v>0</v>
      </c>
      <c r="ES44" s="13">
        <v>15</v>
      </c>
      <c r="ET44" s="7">
        <v>15</v>
      </c>
      <c r="EU44" s="7">
        <v>15</v>
      </c>
      <c r="EV44" s="7">
        <v>15</v>
      </c>
      <c r="EW44" s="7">
        <v>15</v>
      </c>
      <c r="EX44" s="7">
        <v>0</v>
      </c>
      <c r="EY44" s="10">
        <v>0</v>
      </c>
      <c r="EZ44" s="13">
        <v>15</v>
      </c>
      <c r="FA44" s="7">
        <v>15</v>
      </c>
      <c r="FB44" s="7">
        <v>15</v>
      </c>
      <c r="FC44" s="7">
        <v>15</v>
      </c>
      <c r="FD44" s="7">
        <v>15</v>
      </c>
      <c r="FE44" s="7">
        <v>0</v>
      </c>
      <c r="FF44" s="10">
        <v>0</v>
      </c>
      <c r="FG44" s="13">
        <v>15</v>
      </c>
      <c r="FH44" s="7">
        <v>15</v>
      </c>
      <c r="FI44" s="7">
        <v>15</v>
      </c>
      <c r="FJ44" s="7">
        <v>15</v>
      </c>
      <c r="FK44" s="7">
        <v>15</v>
      </c>
      <c r="FL44" s="7">
        <v>0</v>
      </c>
      <c r="FM44" s="10">
        <v>0</v>
      </c>
      <c r="FN44" s="13">
        <v>15</v>
      </c>
      <c r="FO44" s="7">
        <v>15</v>
      </c>
      <c r="FP44" s="7">
        <v>15</v>
      </c>
      <c r="FQ44" s="7">
        <v>15</v>
      </c>
      <c r="FR44" s="7">
        <v>15</v>
      </c>
      <c r="FS44" s="7">
        <v>0</v>
      </c>
      <c r="FT44" s="10">
        <v>0</v>
      </c>
      <c r="FU44" s="13">
        <v>15</v>
      </c>
      <c r="FV44" s="7">
        <v>15</v>
      </c>
      <c r="FW44" s="7">
        <v>15</v>
      </c>
      <c r="FX44" s="7">
        <v>15</v>
      </c>
      <c r="FY44" s="7">
        <v>15</v>
      </c>
      <c r="FZ44" s="7">
        <v>0</v>
      </c>
      <c r="GA44" s="10">
        <v>0</v>
      </c>
      <c r="GB44" s="13">
        <v>15</v>
      </c>
      <c r="GC44" s="7">
        <v>15</v>
      </c>
      <c r="GD44" s="7">
        <v>15</v>
      </c>
      <c r="GE44" s="7">
        <v>15</v>
      </c>
      <c r="GF44" s="7">
        <v>15</v>
      </c>
      <c r="GG44" s="7">
        <v>0</v>
      </c>
      <c r="GH44" s="10">
        <v>0</v>
      </c>
      <c r="GI44" s="13">
        <v>15</v>
      </c>
      <c r="GJ44" s="7">
        <v>15</v>
      </c>
      <c r="GK44" s="7">
        <v>15</v>
      </c>
      <c r="GL44" s="7">
        <v>15</v>
      </c>
      <c r="GM44" s="7">
        <v>15</v>
      </c>
      <c r="GN44" s="7">
        <v>0</v>
      </c>
      <c r="GO44" s="10">
        <v>0</v>
      </c>
    </row>
    <row r="45" spans="1:197" outlineLevel="1" x14ac:dyDescent="0.25">
      <c r="A45" t="s">
        <v>145</v>
      </c>
      <c r="B45" s="13">
        <f>SUMIFS(Export!$P102:$P10252,Export!$J102:$J10252,Export!$A40,Export!$Q102:$Q10252,"&lt;="&amp;Export!$B43)</f>
        <v>0</v>
      </c>
      <c r="C45" s="7">
        <f>SUMIFS(Export!$P102:$P10252,Export!$J102:$J10252,Export!$A40,Export!$Q102:$Q10252,Export!$C43)</f>
        <v>0</v>
      </c>
      <c r="D45" s="7">
        <f>SUMIFS(Export!$P102:$P10252,Export!$J102:$J10252,Export!$A40,Export!$Q102:$Q10252,Export!$D43)</f>
        <v>0</v>
      </c>
      <c r="E45" s="7">
        <f>SUMIFS(Export!$P102:$P10252,Export!$J102:$J10252,Export!$A40,Export!$Q102:$Q10252,Export!$E43)</f>
        <v>0</v>
      </c>
      <c r="F45" s="7">
        <f>SUMIFS(Export!$P102:$P10252,Export!$J102:$J10252,Export!$A40,Export!$Q102:$Q10252,Export!$F43)</f>
        <v>0</v>
      </c>
      <c r="G45" s="7">
        <f>SUMIFS(Export!$P102:$P10252,Export!$J102:$J10252,Export!$A40,Export!$Q102:$Q10252,Export!$G43)</f>
        <v>0</v>
      </c>
      <c r="H45" s="10">
        <f>SUMIFS(Export!$P102:$P10252,Export!$J102:$J10252,Export!$A40,Export!$Q102:$Q10252,Export!$H43)</f>
        <v>0</v>
      </c>
      <c r="I45" s="13">
        <f>SUMIFS(Export!$P102:$P10252,Export!$J102:$J10252,Export!$A40,Export!$Q102:$Q10252,Export!$I43)</f>
        <v>0</v>
      </c>
      <c r="J45" s="7">
        <f>SUMIFS(Export!$P102:$P10252,Export!$J102:$J10252,Export!$A40,Export!$Q102:$Q10252,Export!$J43)</f>
        <v>0</v>
      </c>
      <c r="K45" s="7">
        <f>SUMIFS(Export!$P102:$P10252,Export!$J102:$J10252,Export!$A40,Export!$Q102:$Q10252,Export!$K43)</f>
        <v>0</v>
      </c>
      <c r="L45" s="7">
        <f>SUMIFS(Export!$P102:$P10252,Export!$J102:$J10252,Export!$A40,Export!$Q102:$Q10252,Export!$L43)</f>
        <v>0</v>
      </c>
      <c r="M45" s="7">
        <f>SUMIFS(Export!$P102:$P10252,Export!$J102:$J10252,Export!$A40,Export!$Q102:$Q10252,Export!$M43)</f>
        <v>0</v>
      </c>
      <c r="N45" s="7">
        <f>SUMIFS(Export!$P102:$P10252,Export!$J102:$J10252,Export!$A40,Export!$Q102:$Q10252,Export!$N43)</f>
        <v>0</v>
      </c>
      <c r="O45" s="10">
        <f>SUMIFS(Export!$P102:$P10252,Export!$J102:$J10252,Export!$A40,Export!$Q102:$Q10252,Export!$O43)</f>
        <v>0</v>
      </c>
      <c r="P45" s="13">
        <f>SUMIFS(Export!$P102:$P10252,Export!$J102:$J10252,Export!$A40,Export!$Q102:$Q10252,Export!$P43)</f>
        <v>0</v>
      </c>
      <c r="Q45" s="7">
        <f>SUMIFS(Export!$P102:$P10252,Export!$J102:$J10252,Export!$A40,Export!$Q102:$Q10252,Export!$Q43)</f>
        <v>0</v>
      </c>
      <c r="R45" s="7">
        <f>SUMIFS(Export!$P102:$P10252,Export!$J102:$J10252,Export!$A40,Export!$Q102:$Q10252,Export!$R43)</f>
        <v>0</v>
      </c>
      <c r="S45" s="7">
        <f>SUMIFS(Export!$P102:$P10252,Export!$J102:$J10252,Export!$A40,Export!$Q102:$Q10252,Export!$S43)</f>
        <v>0</v>
      </c>
      <c r="T45" s="7">
        <f>SUMIFS(Export!$P102:$P10252,Export!$J102:$J10252,Export!$A40,Export!$Q102:$Q10252,Export!$T43)</f>
        <v>0</v>
      </c>
      <c r="U45" s="7">
        <f>SUMIFS(Export!$P102:$P10252,Export!$J102:$J10252,Export!$A40,Export!$Q102:$Q10252,Export!$U43)</f>
        <v>0</v>
      </c>
      <c r="V45" s="10">
        <f>SUMIFS(Export!$P102:$P10252,Export!$J102:$J10252,Export!$A40,Export!$Q102:$Q10252,Export!$V43)</f>
        <v>0</v>
      </c>
      <c r="W45" s="13">
        <f>SUMIFS(Export!$P102:$P10252,Export!$J102:$J10252,Export!$A40,Export!$Q102:$Q10252,Export!$W43)</f>
        <v>0</v>
      </c>
      <c r="X45" s="7">
        <f>SUMIFS(Export!$P102:$P10252,Export!$J102:$J10252,Export!$A40,Export!$Q102:$Q10252,Export!$X43)</f>
        <v>0</v>
      </c>
      <c r="Y45" s="7">
        <f>SUMIFS(Export!$P102:$P10252,Export!$J102:$J10252,Export!$A40,Export!$Q102:$Q10252,Export!$Y43)</f>
        <v>0</v>
      </c>
      <c r="Z45" s="7">
        <f>SUMIFS(Export!$P102:$P10252,Export!$J102:$J10252,Export!$A40,Export!$Q102:$Q10252,Export!$Z43)</f>
        <v>0</v>
      </c>
      <c r="AA45" s="7">
        <f>SUMIFS(Export!$P102:$P10252,Export!$J102:$J10252,Export!$A40,Export!$Q102:$Q10252,Export!$AA43)</f>
        <v>0</v>
      </c>
      <c r="AB45" s="7">
        <f>SUMIFS(Export!$P102:$P10252,Export!$J102:$J10252,Export!$A40,Export!$Q102:$Q10252,Export!$AB43)</f>
        <v>0</v>
      </c>
      <c r="AC45" s="10">
        <f>SUMIFS(Export!$P102:$P10252,Export!$J102:$J10252,Export!$A40,Export!$Q102:$Q10252,Export!$AC43)</f>
        <v>0</v>
      </c>
      <c r="AD45" s="13">
        <f>SUMIFS(Export!$P102:$P10252,Export!$J102:$J10252,Export!$A40,Export!$Q102:$Q10252,Export!$AD43)</f>
        <v>0</v>
      </c>
      <c r="AE45" s="7">
        <f>SUMIFS(Export!$P102:$P10252,Export!$J102:$J10252,Export!$A40,Export!$Q102:$Q10252,Export!$AE43)</f>
        <v>0</v>
      </c>
      <c r="AF45" s="7">
        <f>SUMIFS(Export!$P102:$P10252,Export!$J102:$J10252,Export!$A40,Export!$Q102:$Q10252,Export!$AF43)</f>
        <v>0</v>
      </c>
      <c r="AG45" s="7">
        <f>SUMIFS(Export!$P102:$P10252,Export!$J102:$J10252,Export!$A40,Export!$Q102:$Q10252,Export!$AG43)</f>
        <v>0</v>
      </c>
      <c r="AH45" s="7">
        <f>SUMIFS(Export!$P102:$P10252,Export!$J102:$J10252,Export!$A40,Export!$Q102:$Q10252,Export!$AH43)</f>
        <v>0</v>
      </c>
      <c r="AI45" s="7">
        <f>SUMIFS(Export!$P102:$P10252,Export!$J102:$J10252,Export!$A40,Export!$Q102:$Q10252,Export!$AI43)</f>
        <v>0</v>
      </c>
      <c r="AJ45" s="10">
        <f>SUMIFS(Export!$P102:$P10252,Export!$J102:$J10252,Export!$A40,Export!$Q102:$Q10252,Export!$AJ43)</f>
        <v>0</v>
      </c>
      <c r="AK45" s="13">
        <f>SUMIFS(Export!$P102:$P10252,Export!$J102:$J10252,Export!$A40,Export!$Q102:$Q10252,Export!$AK43)</f>
        <v>0</v>
      </c>
      <c r="AL45" s="7">
        <f>SUMIFS(Export!$P102:$P10252,Export!$J102:$J10252,Export!$A40,Export!$Q102:$Q10252,Export!$AL43)</f>
        <v>0</v>
      </c>
      <c r="AM45" s="7">
        <f>SUMIFS(Export!$P102:$P10252,Export!$J102:$J10252,Export!$A40,Export!$Q102:$Q10252,Export!$AM43)</f>
        <v>0</v>
      </c>
      <c r="AN45" s="7">
        <f>SUMIFS(Export!$P102:$P10252,Export!$J102:$J10252,Export!$A40,Export!$Q102:$Q10252,Export!$AN43)</f>
        <v>0</v>
      </c>
      <c r="AO45" s="7">
        <f>SUMIFS(Export!$P102:$P10252,Export!$J102:$J10252,Export!$A40,Export!$Q102:$Q10252,Export!$AO43)</f>
        <v>0</v>
      </c>
      <c r="AP45" s="7">
        <f>SUMIFS(Export!$P102:$P10252,Export!$J102:$J10252,Export!$A40,Export!$Q102:$Q10252,Export!$AP43)</f>
        <v>0</v>
      </c>
      <c r="AQ45" s="10">
        <f>SUMIFS(Export!$P102:$P10252,Export!$J102:$J10252,Export!$A40,Export!$Q102:$Q10252,Export!$AQ43)</f>
        <v>0</v>
      </c>
      <c r="AR45" s="13">
        <f>SUMIFS(Export!$P102:$P10252,Export!$J102:$J10252,Export!$A40,Export!$Q102:$Q10252,Export!$AR43)</f>
        <v>0</v>
      </c>
      <c r="AS45" s="7">
        <f>SUMIFS(Export!$P102:$P10252,Export!$J102:$J10252,Export!$A40,Export!$Q102:$Q10252,Export!$AS43)</f>
        <v>0</v>
      </c>
      <c r="AT45" s="7">
        <f>SUMIFS(Export!$P102:$P10252,Export!$J102:$J10252,Export!$A40,Export!$Q102:$Q10252,Export!$AT43)</f>
        <v>0</v>
      </c>
      <c r="AU45" s="7">
        <f>SUMIFS(Export!$P102:$P10252,Export!$J102:$J10252,Export!$A40,Export!$Q102:$Q10252,Export!$AU43)</f>
        <v>0</v>
      </c>
      <c r="AV45" s="7">
        <f>SUMIFS(Export!$P102:$P10252,Export!$J102:$J10252,Export!$A40,Export!$Q102:$Q10252,Export!$AV43)</f>
        <v>0</v>
      </c>
      <c r="AW45" s="7">
        <f>SUMIFS(Export!$P102:$P10252,Export!$J102:$J10252,Export!$A40,Export!$Q102:$Q10252,Export!$AW43)</f>
        <v>0</v>
      </c>
      <c r="AX45" s="10">
        <f>SUMIFS(Export!$P102:$P10252,Export!$J102:$J10252,Export!$A40,Export!$Q102:$Q10252,Export!$AX43)</f>
        <v>0</v>
      </c>
      <c r="AY45" s="13">
        <f>SUMIFS(Export!$P102:$P10252,Export!$J102:$J10252,Export!$A40,Export!$Q102:$Q10252,Export!$AY43)</f>
        <v>0</v>
      </c>
      <c r="AZ45" s="7">
        <f>SUMIFS(Export!$P102:$P10252,Export!$J102:$J10252,Export!$A40,Export!$Q102:$Q10252,Export!$AZ43)</f>
        <v>0</v>
      </c>
      <c r="BA45" s="7">
        <f>SUMIFS(Export!$P102:$P10252,Export!$J102:$J10252,Export!$A40,Export!$Q102:$Q10252,Export!$BA43)</f>
        <v>0</v>
      </c>
      <c r="BB45" s="7">
        <f>SUMIFS(Export!$P102:$P10252,Export!$J102:$J10252,Export!$A40,Export!$Q102:$Q10252,Export!$BB43)</f>
        <v>0</v>
      </c>
      <c r="BC45" s="7">
        <f>SUMIFS(Export!$P102:$P10252,Export!$J102:$J10252,Export!$A40,Export!$Q102:$Q10252,Export!$BC43)</f>
        <v>0</v>
      </c>
      <c r="BD45" s="7">
        <f>SUMIFS(Export!$P102:$P10252,Export!$J102:$J10252,Export!$A40,Export!$Q102:$Q10252,Export!$BD43)</f>
        <v>0</v>
      </c>
      <c r="BE45" s="10">
        <f>SUMIFS(Export!$P102:$P10252,Export!$J102:$J10252,Export!$A40,Export!$Q102:$Q10252,Export!$BE43)</f>
        <v>0</v>
      </c>
      <c r="BF45" s="13">
        <f>SUMIFS(Export!$P102:$P10252,Export!$J102:$J10252,Export!$A40,Export!$Q102:$Q10252,Export!$BF43)</f>
        <v>0</v>
      </c>
      <c r="BG45" s="7">
        <f>SUMIFS(Export!$P102:$P10252,Export!$J102:$J10252,Export!$A40,Export!$Q102:$Q10252,Export!$BG43)</f>
        <v>0</v>
      </c>
      <c r="BH45" s="7">
        <f>SUMIFS(Export!$P102:$P10252,Export!$J102:$J10252,Export!$A40,Export!$Q102:$Q10252,Export!$BH43)</f>
        <v>0</v>
      </c>
      <c r="BI45" s="7">
        <f>SUMIFS(Export!$P102:$P10252,Export!$J102:$J10252,Export!$A40,Export!$Q102:$Q10252,Export!$BI43)</f>
        <v>0</v>
      </c>
      <c r="BJ45" s="7">
        <f>SUMIFS(Export!$P102:$P10252,Export!$J102:$J10252,Export!$A40,Export!$Q102:$Q10252,Export!$BJ43)</f>
        <v>19</v>
      </c>
      <c r="BK45" s="7">
        <f>SUMIFS(Export!$P102:$P10252,Export!$J102:$J10252,Export!$A40,Export!$Q102:$Q10252,Export!$BK43)</f>
        <v>2</v>
      </c>
      <c r="BL45" s="10">
        <f>SUMIFS(Export!$P102:$P10252,Export!$J102:$J10252,Export!$A40,Export!$Q102:$Q10252,Export!$BL43)</f>
        <v>1</v>
      </c>
      <c r="BM45" s="13">
        <f>SUMIFS(Export!$P102:$P10252,Export!$J102:$J10252,Export!$A40,Export!$Q102:$Q10252,Export!$BM43)</f>
        <v>2</v>
      </c>
      <c r="BN45" s="7">
        <f>SUMIFS(Export!$P102:$P10252,Export!$J102:$J10252,Export!$A40,Export!$Q102:$Q10252,Export!$BN43)</f>
        <v>2</v>
      </c>
      <c r="BO45" s="7">
        <f>SUMIFS(Export!$P102:$P10252,Export!$J102:$J10252,Export!$A40,Export!$Q102:$Q10252,Export!$BO43)</f>
        <v>18</v>
      </c>
      <c r="BP45" s="7">
        <f>SUMIFS(Export!$P102:$P10252,Export!$J102:$J10252,Export!$A40,Export!$Q102:$Q10252,Export!$BP43)</f>
        <v>2</v>
      </c>
      <c r="BQ45" s="7">
        <f>SUMIFS(Export!$P102:$P10252,Export!$J102:$J10252,Export!$A40,Export!$Q102:$Q10252,Export!$BQ43)</f>
        <v>48</v>
      </c>
      <c r="BR45" s="7">
        <f>SUMIFS(Export!$P102:$P10252,Export!$J102:$J10252,Export!$A40,Export!$Q102:$Q10252,Export!$BR43)</f>
        <v>0</v>
      </c>
      <c r="BS45" s="10">
        <f>SUMIFS(Export!$P102:$P10252,Export!$J102:$J10252,Export!$A40,Export!$Q102:$Q10252,Export!$BS43)</f>
        <v>0</v>
      </c>
      <c r="BT45" s="13">
        <f>SUMIFS(Export!$P102:$P10252,Export!$J102:$J10252,Export!$A40,Export!$Q102:$Q10252,Export!$BT43)</f>
        <v>1</v>
      </c>
      <c r="BU45" s="7">
        <f>SUMIFS(Export!$P102:$P10252,Export!$J102:$J10252,Export!$A40,Export!$Q102:$Q10252,Export!$BU43)</f>
        <v>20</v>
      </c>
      <c r="BV45" s="7">
        <f>SUMIFS(Export!$P102:$P10252,Export!$J102:$J10252,Export!$A40,Export!$Q102:$Q10252,Export!$BV43)</f>
        <v>0</v>
      </c>
      <c r="BW45" s="7">
        <f>SUMIFS(Export!$P102:$P10252,Export!$J102:$J10252,Export!$A40,Export!$Q102:$Q10252,Export!$BW43)</f>
        <v>1</v>
      </c>
      <c r="BX45" s="7">
        <f>SUMIFS(Export!$P102:$P10252,Export!$J102:$J10252,Export!$A40,Export!$Q102:$Q10252,Export!$BX43)</f>
        <v>2</v>
      </c>
      <c r="BY45" s="7">
        <f>SUMIFS(Export!$P102:$P10252,Export!$J102:$J10252,Export!$A40,Export!$Q102:$Q10252,Export!$BY43)</f>
        <v>29</v>
      </c>
      <c r="BZ45" s="10">
        <f>SUMIFS(Export!$P102:$P10252,Export!$J102:$J10252,Export!$A40,Export!$Q102:$Q10252,Export!$BZ43)</f>
        <v>4</v>
      </c>
      <c r="CA45" s="13">
        <f>SUMIFS(Export!$P102:$P10252,Export!$J102:$J10252,Export!$A40,Export!$Q102:$Q10252,Export!$CA43)</f>
        <v>0</v>
      </c>
      <c r="CB45" s="7">
        <f>SUMIFS(Export!$P102:$P10252,Export!$J102:$J10252,Export!$A40,Export!$Q102:$Q10252,Export!$CB43)</f>
        <v>0</v>
      </c>
      <c r="CC45" s="7">
        <f>SUMIFS(Export!$P102:$P10252,Export!$J102:$J10252,Export!$A40,Export!$Q102:$Q10252,Export!$CC43)</f>
        <v>67</v>
      </c>
      <c r="CD45" s="7">
        <f>SUMIFS(Export!$P102:$P10252,Export!$J102:$J10252,Export!$A40,Export!$Q102:$Q10252,Export!$CD43)</f>
        <v>7</v>
      </c>
      <c r="CE45" s="7">
        <f>SUMIFS(Export!$P102:$P10252,Export!$J102:$J10252,Export!$A40,Export!$Q102:$Q10252,Export!$CE43)</f>
        <v>0</v>
      </c>
      <c r="CF45" s="7">
        <f>SUMIFS(Export!$P102:$P10252,Export!$J102:$J10252,Export!$A40,Export!$Q102:$Q10252,Export!$CF43)</f>
        <v>0</v>
      </c>
      <c r="CG45" s="10">
        <f>SUMIFS(Export!$P102:$P10252,Export!$J102:$J10252,Export!$A40,Export!$Q102:$Q10252,Export!$CG43)</f>
        <v>0</v>
      </c>
      <c r="CH45" s="13">
        <f>SUMIFS(Export!$P102:$P10252,Export!$J102:$J10252,Export!$A40,Export!$Q102:$Q10252,Export!$CH43)</f>
        <v>1</v>
      </c>
      <c r="CI45" s="7">
        <f>SUMIFS(Export!$P102:$P10252,Export!$J102:$J10252,Export!$A40,Export!$Q102:$Q10252,Export!$CI43)</f>
        <v>0</v>
      </c>
      <c r="CJ45" s="7">
        <f>SUMIFS(Export!$P102:$P10252,Export!$J102:$J10252,Export!$A40,Export!$Q102:$Q10252,Export!$CJ43)</f>
        <v>0</v>
      </c>
      <c r="CK45" s="7">
        <f>SUMIFS(Export!$P102:$P10252,Export!$J102:$J10252,Export!$A40,Export!$Q102:$Q10252,Export!$CK43)</f>
        <v>24</v>
      </c>
      <c r="CL45" s="7">
        <f>SUMIFS(Export!$P102:$P10252,Export!$J102:$J10252,Export!$A40,Export!$Q102:$Q10252,Export!$CL43)</f>
        <v>10</v>
      </c>
      <c r="CM45" s="7">
        <f>SUMIFS(Export!$P102:$P10252,Export!$J102:$J10252,Export!$A40,Export!$Q102:$Q10252,Export!$CM43)</f>
        <v>1</v>
      </c>
      <c r="CN45" s="10">
        <f>SUMIFS(Export!$P102:$P10252,Export!$J102:$J10252,Export!$A40,Export!$Q102:$Q10252,Export!$CN43)</f>
        <v>0</v>
      </c>
      <c r="CO45" s="13">
        <f>SUMIFS(Export!$P102:$P10252,Export!$J102:$J10252,Export!$A40,Export!$Q102:$Q10252,Export!$CO43)</f>
        <v>6</v>
      </c>
      <c r="CP45" s="7">
        <f>SUMIFS(Export!$P102:$P10252,Export!$J102:$J10252,Export!$A40,Export!$Q102:$Q10252,Export!$CP43)</f>
        <v>3</v>
      </c>
      <c r="CQ45" s="7">
        <f>SUMIFS(Export!$P102:$P10252,Export!$J102:$J10252,Export!$A40,Export!$Q102:$Q10252,Export!$CQ43)</f>
        <v>0</v>
      </c>
      <c r="CR45" s="7">
        <f>SUMIFS(Export!$P102:$P10252,Export!$J102:$J10252,Export!$A40,Export!$Q102:$Q10252,Export!$CR43)</f>
        <v>0</v>
      </c>
      <c r="CS45" s="7">
        <f>SUMIFS(Export!$P102:$P10252,Export!$J102:$J10252,Export!$A40,Export!$Q102:$Q10252,Export!$CS43)</f>
        <v>0</v>
      </c>
      <c r="CT45" s="7">
        <f>SUMIFS(Export!$P102:$P10252,Export!$J102:$J10252,Export!$A40,Export!$Q102:$Q10252,Export!$CT43)</f>
        <v>0</v>
      </c>
      <c r="CU45" s="10">
        <f>SUMIFS(Export!$P102:$P10252,Export!$J102:$J10252,Export!$A40,Export!$Q102:$Q10252,Export!$CU43)</f>
        <v>0</v>
      </c>
      <c r="CV45" s="13">
        <f>SUMIFS(Export!$P102:$P10252,Export!$J102:$J10252,Export!$A40,Export!$Q102:$Q10252,Export!$CV43)</f>
        <v>0</v>
      </c>
      <c r="CW45" s="7">
        <f>SUMIFS(Export!$P102:$P10252,Export!$J102:$J10252,Export!$A40,Export!$Q102:$Q10252,Export!$CW43)</f>
        <v>0</v>
      </c>
      <c r="CX45" s="7">
        <f>SUMIFS(Export!$P102:$P10252,Export!$J102:$J10252,Export!$A40,Export!$Q102:$Q10252,Export!$CX43)</f>
        <v>12</v>
      </c>
      <c r="CY45" s="7">
        <f>SUMIFS(Export!$P102:$P10252,Export!$J102:$J10252,Export!$A40,Export!$Q102:$Q10252,Export!$CY43)</f>
        <v>0</v>
      </c>
      <c r="CZ45" s="7">
        <f>SUMIFS(Export!$P102:$P10252,Export!$J102:$J10252,Export!$A40,Export!$Q102:$Q10252,Export!$CZ43)</f>
        <v>0</v>
      </c>
      <c r="DA45" s="7">
        <f>SUMIFS(Export!$P102:$P10252,Export!$J102:$J10252,Export!$A40,Export!$Q102:$Q10252,Export!$DA43)</f>
        <v>0</v>
      </c>
      <c r="DB45" s="10">
        <f>SUMIFS(Export!$P102:$P10252,Export!$J102:$J10252,Export!$A40,Export!$Q102:$Q10252,Export!$DB43)</f>
        <v>0</v>
      </c>
      <c r="DC45" s="13">
        <f>SUMIFS(Export!$P102:$P10252,Export!$J102:$J10252,Export!$A40,Export!$Q102:$Q10252,Export!$DC43)</f>
        <v>0</v>
      </c>
      <c r="DD45" s="7">
        <f>SUMIFS(Export!$P102:$P10252,Export!$J102:$J10252,Export!$A40,Export!$Q102:$Q10252,Export!$DD43)</f>
        <v>0</v>
      </c>
      <c r="DE45" s="7">
        <f>SUMIFS(Export!$P102:$P10252,Export!$J102:$J10252,Export!$A40,Export!$Q102:$Q10252,Export!$DE43)</f>
        <v>1</v>
      </c>
      <c r="DF45" s="7">
        <f>SUMIFS(Export!$P102:$P10252,Export!$J102:$J10252,Export!$A40,Export!$Q102:$Q10252,Export!$DF43)</f>
        <v>0</v>
      </c>
      <c r="DG45" s="7">
        <f>SUMIFS(Export!$P102:$P10252,Export!$J102:$J10252,Export!$A40,Export!$Q102:$Q10252,Export!$DG43)</f>
        <v>0</v>
      </c>
      <c r="DH45" s="7">
        <f>SUMIFS(Export!$P102:$P10252,Export!$J102:$J10252,Export!$A40,Export!$Q102:$Q10252,Export!$DH43)</f>
        <v>2</v>
      </c>
      <c r="DI45" s="10">
        <f>SUMIFS(Export!$P102:$P10252,Export!$J102:$J10252,Export!$A40,Export!$Q102:$Q10252,Export!$DI43)</f>
        <v>2</v>
      </c>
      <c r="DJ45" s="13">
        <f>SUMIFS(Export!$P102:$P10252,Export!$J102:$J10252,Export!$A40,Export!$Q102:$Q10252,Export!$DJ43)</f>
        <v>0</v>
      </c>
      <c r="DK45" s="7">
        <f>SUMIFS(Export!$P102:$P10252,Export!$J102:$J10252,Export!$A40,Export!$Q102:$Q10252,Export!$DK43)</f>
        <v>0</v>
      </c>
      <c r="DL45" s="7">
        <f>SUMIFS(Export!$P102:$P10252,Export!$J102:$J10252,Export!$A40,Export!$Q102:$Q10252,Export!$DL43)</f>
        <v>0</v>
      </c>
      <c r="DM45" s="7">
        <f>SUMIFS(Export!$P102:$P10252,Export!$J102:$J10252,Export!$A40,Export!$Q102:$Q10252,Export!$DM43)</f>
        <v>0</v>
      </c>
      <c r="DN45" s="7">
        <f>SUMIFS(Export!$P102:$P10252,Export!$J102:$J10252,Export!$A40,Export!$Q102:$Q10252,Export!$DN43)</f>
        <v>0</v>
      </c>
      <c r="DO45" s="7">
        <f>SUMIFS(Export!$P102:$P10252,Export!$J102:$J10252,Export!$A40,Export!$Q102:$Q10252,Export!$DO43)</f>
        <v>0</v>
      </c>
      <c r="DP45" s="10">
        <f>SUMIFS(Export!$P102:$P10252,Export!$J102:$J10252,Export!$A40,Export!$Q102:$Q10252,Export!$DP43)</f>
        <v>0</v>
      </c>
      <c r="DQ45" s="13">
        <f>SUMIFS(Export!$P102:$P10252,Export!$J102:$J10252,Export!$A40,Export!$Q102:$Q10252,Export!$DQ43)</f>
        <v>0</v>
      </c>
      <c r="DR45" s="7">
        <f>SUMIFS(Export!$P102:$P10252,Export!$J102:$J10252,Export!$A40,Export!$Q102:$Q10252,Export!$DR43)</f>
        <v>0</v>
      </c>
      <c r="DS45" s="7">
        <f>SUMIFS(Export!$P102:$P10252,Export!$J102:$J10252,Export!$A40,Export!$Q102:$Q10252,Export!$DS43)</f>
        <v>0</v>
      </c>
      <c r="DT45" s="7">
        <f>SUMIFS(Export!$P102:$P10252,Export!$J102:$J10252,Export!$A40,Export!$Q102:$Q10252,Export!$DT43)</f>
        <v>0</v>
      </c>
      <c r="DU45" s="7">
        <f>SUMIFS(Export!$P102:$P10252,Export!$J102:$J10252,Export!$A40,Export!$Q102:$Q10252,Export!$DU43)</f>
        <v>0</v>
      </c>
      <c r="DV45" s="7">
        <f>SUMIFS(Export!$P102:$P10252,Export!$J102:$J10252,Export!$A40,Export!$Q102:$Q10252,Export!$DV43)</f>
        <v>0</v>
      </c>
      <c r="DW45" s="10">
        <f>SUMIFS(Export!$P102:$P10252,Export!$J102:$J10252,Export!$A40,Export!$Q102:$Q10252,Export!$DW43)</f>
        <v>0</v>
      </c>
      <c r="DX45" s="13">
        <f>SUMIFS(Export!$P102:$P10252,Export!$J102:$J10252,Export!$A40,Export!$Q102:$Q10252,Export!$DQ43)</f>
        <v>0</v>
      </c>
      <c r="DY45" s="7">
        <f>SUMIFS(Export!$P102:$P10252,Export!$J102:$J10252,Export!$A40,Export!$Q102:$Q10252,Export!$DR43)</f>
        <v>0</v>
      </c>
      <c r="DZ45" s="7">
        <f>SUMIFS(Export!$P102:$P10252,Export!$J102:$J10252,Export!$A40,Export!$Q102:$Q10252,Export!$DS43)</f>
        <v>0</v>
      </c>
      <c r="EA45" s="7">
        <f>SUMIFS(Export!$P102:$P10252,Export!$J102:$J10252,Export!$A40,Export!$Q102:$Q10252,Export!$DT43)</f>
        <v>0</v>
      </c>
      <c r="EB45" s="7">
        <f>SUMIFS(Export!$P102:$P10252,Export!$J102:$J10252,Export!$A40,Export!$Q102:$Q10252,Export!$DU43)</f>
        <v>0</v>
      </c>
      <c r="EC45" s="7">
        <f>SUMIFS(Export!$P102:$P10252,Export!$J102:$J10252,Export!$A40,Export!$Q102:$Q10252,Export!$DV43)</f>
        <v>0</v>
      </c>
      <c r="ED45" s="10">
        <f>SUMIFS(Export!$P102:$P10252,Export!$J102:$J10252,Export!$A40,Export!$Q102:$Q10252,Export!$DW43)</f>
        <v>0</v>
      </c>
      <c r="EE45" s="13">
        <f>SUMIFS(Export!$P102:$P10252,Export!$J102:$J10252,Export!$A40,Export!$Q102:$Q10252,Export!$DQ43)</f>
        <v>0</v>
      </c>
      <c r="EF45" s="7">
        <f>SUMIFS(Export!$P102:$P10252,Export!$J102:$J10252,Export!$A40,Export!$Q102:$Q10252,Export!$DR43)</f>
        <v>0</v>
      </c>
      <c r="EG45" s="7">
        <f>SUMIFS(Export!$P102:$P10252,Export!$J102:$J10252,Export!$A40,Export!$Q102:$Q10252,Export!$DS43)</f>
        <v>0</v>
      </c>
      <c r="EH45" s="7">
        <f>SUMIFS(Export!$P102:$P10252,Export!$J102:$J10252,Export!$A40,Export!$Q102:$Q10252,Export!$DT43)</f>
        <v>0</v>
      </c>
      <c r="EI45" s="7">
        <f>SUMIFS(Export!$P102:$P10252,Export!$J102:$J10252,Export!$A40,Export!$Q102:$Q10252,Export!$DU43)</f>
        <v>0</v>
      </c>
      <c r="EJ45" s="7">
        <f>SUMIFS(Export!$P102:$P10252,Export!$J102:$J10252,Export!$A40,Export!$Q102:$Q10252,Export!$DV43)</f>
        <v>0</v>
      </c>
      <c r="EK45" s="10">
        <f>SUMIFS(Export!$P102:$P10252,Export!$J102:$J10252,Export!$A40,Export!$Q102:$Q10252,Export!$DW43)</f>
        <v>0</v>
      </c>
      <c r="EL45" s="13">
        <f>SUMIFS(Export!$P102:$P10252,Export!$J102:$J10252,Export!$A40,Export!$Q102:$Q10252,Export!$DQ43)</f>
        <v>0</v>
      </c>
      <c r="EM45" s="7">
        <f>SUMIFS(Export!$P102:$P10252,Export!$J102:$J10252,Export!$A40,Export!$Q102:$Q10252,Export!$DR43)</f>
        <v>0</v>
      </c>
      <c r="EN45" s="7">
        <f>SUMIFS(Export!$P102:$P10252,Export!$J102:$J10252,Export!$A40,Export!$Q102:$Q10252,Export!$DS43)</f>
        <v>0</v>
      </c>
      <c r="EO45" s="7">
        <f>SUMIFS(Export!$P102:$P10252,Export!$J102:$J10252,Export!$A40,Export!$Q102:$Q10252,Export!$DT43)</f>
        <v>0</v>
      </c>
      <c r="EP45" s="7">
        <f>SUMIFS(Export!$P102:$P10252,Export!$J102:$J10252,Export!$A40,Export!$Q102:$Q10252,Export!$DU43)</f>
        <v>0</v>
      </c>
      <c r="EQ45" s="7">
        <f>SUMIFS(Export!$P102:$P10252,Export!$J102:$J10252,Export!$A40,Export!$Q102:$Q10252,Export!$DV43)</f>
        <v>0</v>
      </c>
      <c r="ER45" s="10">
        <f>SUMIFS(Export!$P102:$P10252,Export!$J102:$J10252,Export!$A40,Export!$Q102:$Q10252,Export!$DW43)</f>
        <v>0</v>
      </c>
      <c r="ES45" s="13">
        <f>SUMIFS(Export!$P102:$P10252,Export!$J102:$J10252,Export!$A40,Export!$Q102:$Q10252,Export!$DQ43)</f>
        <v>0</v>
      </c>
      <c r="ET45" s="7">
        <f>SUMIFS(Export!$P102:$P10252,Export!$J102:$J10252,Export!$A40,Export!$Q102:$Q10252,Export!$DR43)</f>
        <v>0</v>
      </c>
      <c r="EU45" s="7">
        <f>SUMIFS(Export!$P102:$P10252,Export!$J102:$J10252,Export!$A40,Export!$Q102:$Q10252,Export!$DS43)</f>
        <v>0</v>
      </c>
      <c r="EV45" s="7">
        <f>SUMIFS(Export!$P102:$P10252,Export!$J102:$J10252,Export!$A40,Export!$Q102:$Q10252,Export!$DT43)</f>
        <v>0</v>
      </c>
      <c r="EW45" s="7">
        <f>SUMIFS(Export!$P102:$P10252,Export!$J102:$J10252,Export!$A40,Export!$Q102:$Q10252,Export!$DU43)</f>
        <v>0</v>
      </c>
      <c r="EX45" s="7">
        <f>SUMIFS(Export!$P102:$P10252,Export!$J102:$J10252,Export!$A40,Export!$Q102:$Q10252,Export!$DV43)</f>
        <v>0</v>
      </c>
      <c r="EY45" s="10">
        <f>SUMIFS(Export!$P102:$P10252,Export!$J102:$J10252,Export!$A40,Export!$Q102:$Q10252,Export!$DW43)</f>
        <v>0</v>
      </c>
      <c r="EZ45" s="13">
        <f>SUMIFS(Export!$P102:$P10252,Export!$J102:$J10252,Export!$A40,Export!$Q102:$Q10252,Export!$DQ43)</f>
        <v>0</v>
      </c>
      <c r="FA45" s="7">
        <f>SUMIFS(Export!$P102:$P10252,Export!$J102:$J10252,Export!$A40,Export!$Q102:$Q10252,Export!$DR43)</f>
        <v>0</v>
      </c>
      <c r="FB45" s="7">
        <f>SUMIFS(Export!$P102:$P10252,Export!$J102:$J10252,Export!$A40,Export!$Q102:$Q10252,Export!$DS43)</f>
        <v>0</v>
      </c>
      <c r="FC45" s="7">
        <f>SUMIFS(Export!$P102:$P10252,Export!$J102:$J10252,Export!$A40,Export!$Q102:$Q10252,Export!$DT43)</f>
        <v>0</v>
      </c>
      <c r="FD45" s="7">
        <f>SUMIFS(Export!$P102:$P10252,Export!$J102:$J10252,Export!$A40,Export!$Q102:$Q10252,Export!$DU43)</f>
        <v>0</v>
      </c>
      <c r="FE45" s="7">
        <f>SUMIFS(Export!$P102:$P10252,Export!$J102:$J10252,Export!$A40,Export!$Q102:$Q10252,Export!$DV43)</f>
        <v>0</v>
      </c>
      <c r="FF45" s="10">
        <f>SUMIFS(Export!$P102:$P10252,Export!$J102:$J10252,Export!$A40,Export!$Q102:$Q10252,Export!$DW43)</f>
        <v>0</v>
      </c>
      <c r="FG45" s="13">
        <f>SUMIFS(Export!$P102:$P10252,Export!$J102:$J10252,Export!$A40,Export!$Q102:$Q10252,Export!$DQ43)</f>
        <v>0</v>
      </c>
      <c r="FH45" s="7">
        <f>SUMIFS(Export!$P102:$P10252,Export!$J102:$J10252,Export!$A40,Export!$Q102:$Q10252,Export!$DR43)</f>
        <v>0</v>
      </c>
      <c r="FI45" s="7">
        <f>SUMIFS(Export!$P102:$P10252,Export!$J102:$J10252,Export!$A40,Export!$Q102:$Q10252,Export!$DS43)</f>
        <v>0</v>
      </c>
      <c r="FJ45" s="7">
        <f>SUMIFS(Export!$P102:$P10252,Export!$J102:$J10252,Export!$A40,Export!$Q102:$Q10252,Export!$DT43)</f>
        <v>0</v>
      </c>
      <c r="FK45" s="7">
        <f>SUMIFS(Export!$P102:$P10252,Export!$J102:$J10252,Export!$A40,Export!$Q102:$Q10252,Export!$DU43)</f>
        <v>0</v>
      </c>
      <c r="FL45" s="7">
        <f>SUMIFS(Export!$P102:$P10252,Export!$J102:$J10252,Export!$A40,Export!$Q102:$Q10252,Export!$DV43)</f>
        <v>0</v>
      </c>
      <c r="FM45" s="10">
        <f>SUMIFS(Export!$P102:$P10252,Export!$J102:$J10252,Export!$A40,Export!$Q102:$Q10252,Export!$DW43)</f>
        <v>0</v>
      </c>
      <c r="FN45" s="13">
        <f>SUMIFS(Export!$P102:$P10252,Export!$J102:$J10252,Export!$A40,Export!$Q102:$Q10252,Export!$DQ43)</f>
        <v>0</v>
      </c>
      <c r="FO45" s="7">
        <f>SUMIFS(Export!$P102:$P10252,Export!$J102:$J10252,Export!$A40,Export!$Q102:$Q10252,Export!$DR43)</f>
        <v>0</v>
      </c>
      <c r="FP45" s="7">
        <f>SUMIFS(Export!$P102:$P10252,Export!$J102:$J10252,Export!$A40,Export!$Q102:$Q10252,Export!$DS43)</f>
        <v>0</v>
      </c>
      <c r="FQ45" s="7">
        <f>SUMIFS(Export!$P102:$P10252,Export!$J102:$J10252,Export!$A40,Export!$Q102:$Q10252,Export!$DT43)</f>
        <v>0</v>
      </c>
      <c r="FR45" s="7">
        <f>SUMIFS(Export!$P102:$P10252,Export!$J102:$J10252,Export!$A40,Export!$Q102:$Q10252,Export!$DU43)</f>
        <v>0</v>
      </c>
      <c r="FS45" s="7">
        <f>SUMIFS(Export!$P102:$P10252,Export!$J102:$J10252,Export!$A40,Export!$Q102:$Q10252,Export!$DV43)</f>
        <v>0</v>
      </c>
      <c r="FT45" s="10">
        <f>SUMIFS(Export!$P102:$P10252,Export!$J102:$J10252,Export!$A40,Export!$Q102:$Q10252,Export!$DW43)</f>
        <v>0</v>
      </c>
      <c r="FU45" s="13">
        <f>SUMIFS(Export!$P102:$P10252,Export!$J102:$J10252,Export!$A40,Export!$Q102:$Q10252,Export!$DQ43)</f>
        <v>0</v>
      </c>
      <c r="FV45" s="7">
        <f>SUMIFS(Export!$P102:$P10252,Export!$J102:$J10252,Export!$A40,Export!$Q102:$Q10252,Export!$DR43)</f>
        <v>0</v>
      </c>
      <c r="FW45" s="7">
        <f>SUMIFS(Export!$P102:$P10252,Export!$J102:$J10252,Export!$A40,Export!$Q102:$Q10252,Export!$DS43)</f>
        <v>0</v>
      </c>
      <c r="FX45" s="7">
        <f>SUMIFS(Export!$P102:$P10252,Export!$J102:$J10252,Export!$A40,Export!$Q102:$Q10252,Export!$DT43)</f>
        <v>0</v>
      </c>
      <c r="FY45" s="7">
        <f>SUMIFS(Export!$P102:$P10252,Export!$J102:$J10252,Export!$A40,Export!$Q102:$Q10252,Export!$DU43)</f>
        <v>0</v>
      </c>
      <c r="FZ45" s="7">
        <f>SUMIFS(Export!$P102:$P10252,Export!$J102:$J10252,Export!$A40,Export!$Q102:$Q10252,Export!$DV43)</f>
        <v>0</v>
      </c>
      <c r="GA45" s="10">
        <f>SUMIFS(Export!$P102:$P10252,Export!$J102:$J10252,Export!$A40,Export!$Q102:$Q10252,Export!$DW43)</f>
        <v>0</v>
      </c>
      <c r="GB45" s="13">
        <f>SUMIFS(Export!$P102:$P10252,Export!$J102:$J10252,Export!$A40,Export!$Q102:$Q10252,Export!$DQ43)</f>
        <v>0</v>
      </c>
      <c r="GC45" s="7">
        <f>SUMIFS(Export!$P102:$P10252,Export!$J102:$J10252,Export!$A40,Export!$Q102:$Q10252,Export!$DR43)</f>
        <v>0</v>
      </c>
      <c r="GD45" s="7">
        <f>SUMIFS(Export!$P102:$P10252,Export!$J102:$J10252,Export!$A40,Export!$Q102:$Q10252,Export!$DS43)</f>
        <v>0</v>
      </c>
      <c r="GE45" s="7">
        <f>SUMIFS(Export!$P102:$P10252,Export!$J102:$J10252,Export!$A40,Export!$Q102:$Q10252,Export!$DT43)</f>
        <v>0</v>
      </c>
      <c r="GF45" s="7">
        <f>SUMIFS(Export!$P102:$P10252,Export!$J102:$J10252,Export!$A40,Export!$Q102:$Q10252,Export!$DU43)</f>
        <v>0</v>
      </c>
      <c r="GG45" s="7">
        <f>SUMIFS(Export!$P102:$P10252,Export!$J102:$J10252,Export!$A40,Export!$Q102:$Q10252,Export!$DV43)</f>
        <v>0</v>
      </c>
      <c r="GH45" s="10">
        <f>SUMIFS(Export!$P102:$P10252,Export!$J102:$J10252,Export!$A40,Export!$Q102:$Q10252,Export!$DW43)</f>
        <v>0</v>
      </c>
      <c r="GI45" s="13">
        <f>SUMIFS(Export!$P102:$P10252,Export!$J102:$J10252,Export!$A40,Export!$Q102:$Q10252,Export!$DQ43)</f>
        <v>0</v>
      </c>
      <c r="GJ45" s="7">
        <f>SUMIFS(Export!$P102:$P10252,Export!$J102:$J10252,Export!$A40,Export!$Q102:$Q10252,Export!$DR43)</f>
        <v>0</v>
      </c>
      <c r="GK45" s="7">
        <f>SUMIFS(Export!$P102:$P10252,Export!$J102:$J10252,Export!$A40,Export!$Q102:$Q10252,Export!$DS43)</f>
        <v>0</v>
      </c>
      <c r="GL45" s="7">
        <f>SUMIFS(Export!$P102:$P10252,Export!$J102:$J10252,Export!$A40,Export!$Q102:$Q10252,Export!$DT43)</f>
        <v>0</v>
      </c>
      <c r="GM45" s="7">
        <f>SUMIFS(Export!$P102:$P10252,Export!$J102:$J10252,Export!$A40,Export!$Q102:$Q10252,Export!$DU43)</f>
        <v>0</v>
      </c>
      <c r="GN45" s="7">
        <f>SUMIFS(Export!$P102:$P10252,Export!$J102:$J10252,Export!$A40,Export!$Q102:$Q10252,Export!$DV43)</f>
        <v>0</v>
      </c>
      <c r="GO45" s="10">
        <f>SUMIFS(Export!$P102:$P10252,Export!$J102:$J10252,Export!$A40,Export!$Q102:$Q10252,Export!$DW43)</f>
        <v>0</v>
      </c>
    </row>
    <row r="46" spans="1:197" outlineLevel="1" x14ac:dyDescent="0.25">
      <c r="B46" s="4"/>
      <c r="G46"/>
      <c r="H46" s="11"/>
      <c r="I46" s="4"/>
      <c r="O46" s="11"/>
      <c r="P46" s="4"/>
      <c r="V46" s="11"/>
      <c r="W46" s="4"/>
      <c r="Y46"/>
      <c r="AC46" s="11"/>
      <c r="AD46" s="4"/>
      <c r="AJ46" s="11"/>
      <c r="AK46" s="4"/>
      <c r="AQ46" s="11"/>
      <c r="AR46" s="4"/>
      <c r="AX46" s="11"/>
      <c r="AY46" s="4"/>
      <c r="BE46" s="11"/>
      <c r="BF46" s="4"/>
      <c r="BL46" s="11"/>
      <c r="BM46" s="4"/>
      <c r="BS46" s="11"/>
      <c r="BT46" s="4"/>
      <c r="BZ46" s="11"/>
      <c r="CA46" s="4"/>
      <c r="CG46" s="11"/>
      <c r="CH46" s="4"/>
      <c r="CN46" s="11"/>
      <c r="CO46" s="4"/>
      <c r="CU46" s="11"/>
      <c r="CV46" s="4"/>
      <c r="DB46" s="11"/>
      <c r="DC46" s="4"/>
      <c r="DI46" s="11"/>
      <c r="DJ46" s="4"/>
      <c r="DP46" s="11"/>
      <c r="DQ46" s="4"/>
      <c r="DW46" s="11"/>
      <c r="DX46" s="4"/>
      <c r="ED46" s="11"/>
      <c r="EE46" s="4"/>
      <c r="EK46" s="11"/>
      <c r="EL46" s="4"/>
      <c r="ER46" s="11"/>
      <c r="ES46" s="4"/>
      <c r="EY46" s="11"/>
      <c r="EZ46" s="4"/>
      <c r="FF46" s="11"/>
      <c r="FG46" s="4"/>
      <c r="FM46" s="11"/>
      <c r="FN46" s="4"/>
      <c r="FT46" s="11"/>
      <c r="FU46" s="4"/>
      <c r="GA46" s="11"/>
      <c r="GB46" s="4"/>
      <c r="GH46" s="11"/>
      <c r="GI46" s="4"/>
      <c r="GO46" s="11"/>
    </row>
    <row r="47" spans="1:197" outlineLevel="1" x14ac:dyDescent="0.25">
      <c r="A47" t="s">
        <v>147</v>
      </c>
      <c r="B47" s="13">
        <f>SUMIFS(Export!$P102:$P10252,Export!$J102:$J10252,Export!$A40,Export!$X102:$X10252,Export!$B43,Export!$K102:$K10252,"Booked")</f>
        <v>0</v>
      </c>
      <c r="C47" s="7">
        <f>SUMIFS(Export!$P102:$P10252,Export!$J102:$J10252,Export!$A40,Export!$X102:$X10252,Export!$C43,Export!$K102:$K10252,"Booked")</f>
        <v>0</v>
      </c>
      <c r="D47" s="7">
        <f>SUMIFS(Export!$P102:$P10252,Export!$J102:$J10252,Export!$A40,Export!$X102:$X10252,Export!$D43,Export!$K102:$K10252,"Booked")</f>
        <v>0</v>
      </c>
      <c r="E47" s="7">
        <f>SUMIFS(Export!$P102:$P10252,Export!$J102:$J10252,Export!$A40,Export!$X102:$X10252,Export!$E43,Export!$K102:$K10252,"Booked")</f>
        <v>0</v>
      </c>
      <c r="F47" s="7">
        <f>SUMIFS(Export!$P102:$P10252,Export!$J102:$J10252,Export!$A40,Export!$X102:$X10252,Export!$F43,Export!$K102:$K10252,"Booked")</f>
        <v>0</v>
      </c>
      <c r="G47" s="21">
        <f>SUMIFS(Export!$P102:$P10252,Export!$J102:$J10252,Export!$A40,Export!$X102:$X10252,Export!$G43,Export!$K102:$K10252,"Booked")</f>
        <v>0</v>
      </c>
      <c r="H47" s="22">
        <f>SUMIFS(Export!$P102:$P10252,Export!$J102:$J10252,Export!$A40,Export!$X102:$X10252,Export!$H43,Export!$K102:$K10252,"Booked")</f>
        <v>0</v>
      </c>
      <c r="I47" s="13">
        <f>SUMIFS(Export!$P102:$P10252,Export!$J102:$J10252,Export!$A40,Export!$X102:$X10252,Export!$I43,Export!$K102:$K10252,"Booked")</f>
        <v>0</v>
      </c>
      <c r="J47" s="7">
        <f>SUMIFS(Export!$P102:$P10252,Export!$J102:$J10252,Export!$A40,Export!$X102:$X10252,Export!$J43,Export!$K102:$K10252,"Booked")</f>
        <v>0</v>
      </c>
      <c r="K47" s="7">
        <f>SUMIFS(Export!$P102:$P10252,Export!$J102:$J10252,Export!$A40,Export!$X102:$X10252,Export!$K43,Export!$K102:$K10252,"Booked")</f>
        <v>0</v>
      </c>
      <c r="L47" s="7">
        <f>SUMIFS(Export!$P102:$P10252,Export!$J102:$J10252,Export!$A40,Export!$X102:$X10252,Export!$L43,Export!$K102:$K10252,"Booked")</f>
        <v>0</v>
      </c>
      <c r="M47" s="7">
        <f>SUMIFS(Export!$P102:$P10252,Export!$J102:$J10252,Export!$A40,Export!$X102:$X10252,Export!$M43,Export!$K102:$K10252,"Booked")</f>
        <v>0</v>
      </c>
      <c r="N47" s="21">
        <f>SUMIFS(Export!$P102:$P10252,Export!$J102:$J10252,Export!$A40,Export!$X102:$X10252,Export!$N43,Export!$K102:$K10252,"Booked")</f>
        <v>0</v>
      </c>
      <c r="O47" s="22">
        <f>SUMIFS(Export!$P102:$P10252,Export!$J102:$J10252,Export!$A40,Export!$X102:$X10252,Export!$O43,Export!$K102:$K10252,"Booked")</f>
        <v>0</v>
      </c>
      <c r="P47" s="13">
        <f>SUMIFS(Export!$P102:$P10252,Export!$J102:$J10252,Export!$A40,Export!$X102:$X10252,Export!$P43,Export!$K102:$K10252,"Booked")</f>
        <v>0</v>
      </c>
      <c r="Q47" s="7">
        <f>SUMIFS(Export!$P102:$P10252,Export!$J102:$J10252,Export!$A40,Export!$X102:$X10252,Export!$Q43,Export!$K102:$K10252,"Booked")</f>
        <v>0</v>
      </c>
      <c r="R47" s="7">
        <f>SUMIFS(Export!$P102:$P10252,Export!$J102:$J10252,Export!$A40,Export!$X102:$X10252,Export!$R43,Export!$K102:$K10252,"Booked")</f>
        <v>0</v>
      </c>
      <c r="S47" s="7">
        <f>SUMIFS(Export!$P102:$P10252,Export!$J102:$J10252,Export!$A40,Export!$X102:$X10252,Export!$S43,Export!$K102:$K10252,"Booked")</f>
        <v>0</v>
      </c>
      <c r="T47" s="7">
        <f>SUMIFS(Export!$P102:$P10252,Export!$J102:$J10252,Export!$A40,Export!$X102:$X10252,Export!$T43,Export!$K102:$K10252,"Booked")</f>
        <v>0</v>
      </c>
      <c r="U47" s="21">
        <f>SUMIFS(Export!$P102:$P10252,Export!$J102:$J10252,Export!$A40,Export!$X102:$X10252,Export!$U43,Export!$K102:$K10252,"Booked")</f>
        <v>0</v>
      </c>
      <c r="V47" s="22">
        <f>SUMIFS(Export!$P102:$P10252,Export!$J102:$J10252,Export!$A40,Export!$X102:$X10252,Export!$V43,Export!$K102:$K10252,"Booked")</f>
        <v>0</v>
      </c>
      <c r="W47" s="13">
        <f>SUMIFS(Export!$P102:$P10252,Export!$J102:$J10252,Export!$A40,Export!$X102:$X10252,Export!$W43,Export!$K102:$K10252,"Booked")</f>
        <v>0</v>
      </c>
      <c r="X47" s="7">
        <f>SUMIFS(Export!$P102:$P10252,Export!$J102:$J10252,Export!$A40,Export!$X102:$X10252,Export!$X43,Export!$K102:$K10252,"Booked")</f>
        <v>0</v>
      </c>
      <c r="Y47" s="7">
        <f>SUMIFS(Export!$P102:$P10252,Export!$J102:$J10252,Export!$A40,Export!$X102:$X10252,Export!$Y43,Export!$K102:$K10252,"Booked")</f>
        <v>0</v>
      </c>
      <c r="Z47" s="7">
        <f>SUMIFS(Export!$P102:$P10252,Export!$J102:$J10252,Export!$A40,Export!$X102:$X10252,Export!$Z43,Export!$K102:$K10252,"Booked")</f>
        <v>0</v>
      </c>
      <c r="AA47" s="7">
        <f>SUMIFS(Export!$P102:$P10252,Export!$J102:$J10252,Export!$A40,Export!$X102:$X10252,Export!$AA43,Export!$K102:$K10252,"Booked")</f>
        <v>0</v>
      </c>
      <c r="AB47" s="21">
        <f>SUMIFS(Export!$P102:$P10252,Export!$J102:$J10252,Export!$A40,Export!$X102:$X10252,Export!$AB43,Export!$K102:$K10252,"Booked")</f>
        <v>0</v>
      </c>
      <c r="AC47" s="22">
        <f>SUMIFS(Export!$P102:$P10252,Export!$J102:$J10252,Export!$A40,Export!$X102:$X10252,Export!$AC43,Export!$K102:$K10252,"Booked")</f>
        <v>0</v>
      </c>
      <c r="AD47" s="13">
        <f>SUMIFS(Export!$P102:$P10252,Export!$J102:$J10252,Export!$A40,Export!$X102:$X10252,Export!$AD43,Export!$K102:$K10252,"Booked")</f>
        <v>0</v>
      </c>
      <c r="AE47" s="7">
        <f>SUMIFS(Export!$P102:$P10252,Export!$J102:$J10252,Export!$A40,Export!$X102:$X10252,Export!$AE43,Export!$K102:$K10252,"Booked")</f>
        <v>0</v>
      </c>
      <c r="AF47" s="7">
        <f>SUMIFS(Export!$P102:$P10252,Export!$J102:$J10252,Export!$A40,Export!$X102:$X10252,Export!$AF43,Export!$K102:$K10252,"Booked")</f>
        <v>0</v>
      </c>
      <c r="AG47" s="7">
        <f>SUMIFS(Export!$P102:$P10252,Export!$J102:$J10252,Export!$A40,Export!$X102:$X10252,Export!$AG43,Export!$K102:$K10252,"Booked")</f>
        <v>0</v>
      </c>
      <c r="AH47" s="7">
        <f>SUMIFS(Export!$P102:$P10252,Export!$J102:$J10252,Export!$A40,Export!$X102:$X10252,Export!$AH43,Export!$K102:$K10252,"Booked")</f>
        <v>0</v>
      </c>
      <c r="AI47" s="21">
        <f>SUMIFS(Export!$P102:$P10252,Export!$J102:$J10252,Export!$A40,Export!$X102:$X10252,Export!$AI43,Export!$K102:$K10252,"Booked")</f>
        <v>0</v>
      </c>
      <c r="AJ47" s="22">
        <f>SUMIFS(Export!$P102:$P10252,Export!$J102:$J10252,Export!$A40,Export!$X102:$X10252,Export!$AJ43,Export!$K102:$K10252,"Booked")</f>
        <v>0</v>
      </c>
      <c r="AK47" s="13">
        <f>SUMIFS(Export!$P102:$P10252,Export!$J102:$J10252,Export!$A40,Export!$X102:$X10252,Export!$AK43,Export!$K102:$K10252,"Booked")</f>
        <v>0</v>
      </c>
      <c r="AL47" s="7">
        <f>SUMIFS(Export!$P102:$P10252,Export!$J102:$J10252,Export!$A40,Export!$X102:$X10252,Export!$AL43,Export!$K102:$K10252,"Booked")</f>
        <v>0</v>
      </c>
      <c r="AM47" s="7">
        <f>SUMIFS(Export!$P102:$P10252,Export!$J102:$J10252,Export!$A40,Export!$X102:$X10252,Export!$AM43,Export!$K102:$K10252,"Booked")</f>
        <v>0</v>
      </c>
      <c r="AN47" s="7">
        <f>SUMIFS(Export!$P102:$P10252,Export!$J102:$J10252,Export!$A40,Export!$X102:$X10252,Export!$AN43,Export!$K102:$K10252,"Booked")</f>
        <v>0</v>
      </c>
      <c r="AO47" s="7">
        <f>SUMIFS(Export!$P102:$P10252,Export!$J102:$J10252,Export!$A40,Export!$X102:$X10252,Export!$AO43,Export!$K102:$K10252,"Booked")</f>
        <v>0</v>
      </c>
      <c r="AP47" s="21">
        <f>SUMIFS(Export!$P102:$P10252,Export!$J102:$J10252,Export!$A40,Export!$X102:$X10252,Export!$AP43,Export!$K102:$K10252,"Booked")</f>
        <v>0</v>
      </c>
      <c r="AQ47" s="22">
        <f>SUMIFS(Export!$P102:$P10252,Export!$J102:$J10252,Export!$A40,Export!$X102:$X10252,Export!$AQ43,Export!$K102:$K10252,"Booked")</f>
        <v>0</v>
      </c>
      <c r="AR47" s="13">
        <f>SUMIFS(Export!$P102:$P10252,Export!$J102:$J10252,Export!$A40,Export!$X102:$X10252,Export!$AR43,Export!$K102:$K10252,"Booked")</f>
        <v>0</v>
      </c>
      <c r="AS47" s="7">
        <f>SUMIFS(Export!$P102:$P10252,Export!$J102:$J10252,Export!$A40,Export!$X102:$X10252,Export!$AS43,Export!$K102:$K10252,"Booked")</f>
        <v>0</v>
      </c>
      <c r="AT47" s="7">
        <f>SUMIFS(Export!$P102:$P10252,Export!$J102:$J10252,Export!$A40,Export!$X102:$X10252,Export!$AT43,Export!$K102:$K10252,"Booked")</f>
        <v>0</v>
      </c>
      <c r="AU47" s="7">
        <f>SUMIFS(Export!$P102:$P10252,Export!$J102:$J10252,Export!$A40,Export!$X102:$X10252,Export!$AU43,Export!$K102:$K10252,"Booked")</f>
        <v>0</v>
      </c>
      <c r="AV47" s="7">
        <f>SUMIFS(Export!$P102:$P10252,Export!$J102:$J10252,Export!$A40,Export!$X102:$X10252,Export!$AV43,Export!$K102:$K10252,"Booked")</f>
        <v>0</v>
      </c>
      <c r="AW47" s="21">
        <f>SUMIFS(Export!$P102:$P10252,Export!$J102:$J10252,Export!$A40,Export!$X102:$X10252,Export!$AW43,Export!$K102:$K10252,"Booked")</f>
        <v>0</v>
      </c>
      <c r="AX47" s="22">
        <f>SUMIFS(Export!$P102:$P10252,Export!$J102:$J10252,Export!$A40,Export!$X102:$X10252,Export!$AX43,Export!$K102:$K10252,"Booked")</f>
        <v>0</v>
      </c>
      <c r="AY47" s="13">
        <f>SUMIFS(Export!$P102:$P10252,Export!$J102:$J10252,Export!$A40,Export!$X102:$X10252,Export!$AY43,Export!$K102:$K10252,"Booked")</f>
        <v>0</v>
      </c>
      <c r="AZ47" s="7">
        <f>SUMIFS(Export!$P102:$P10252,Export!$J102:$J10252,Export!$A40,Export!$X102:$X10252,Export!$AZ43,Export!$K102:$K10252,"Booked")</f>
        <v>0</v>
      </c>
      <c r="BA47" s="7">
        <f>SUMIFS(Export!$P102:$P10252,Export!$J102:$J10252,Export!$A40,Export!$X102:$X10252,Export!$BA43,Export!$K102:$K10252,"Booked")</f>
        <v>0</v>
      </c>
      <c r="BB47" s="7">
        <f>SUMIFS(Export!$P102:$P10252,Export!$J102:$J10252,Export!$A40,Export!$X102:$X10252,Export!$BB43,Export!$K102:$K10252,"Booked")</f>
        <v>0</v>
      </c>
      <c r="BC47" s="7">
        <f>SUMIFS(Export!$P102:$P10252,Export!$J102:$J10252,Export!$A40,Export!$X102:$X10252,Export!$BC43,Export!$K102:$K10252,"Booked")</f>
        <v>0</v>
      </c>
      <c r="BD47" s="21">
        <f>SUMIFS(Export!$P102:$P10252,Export!$J102:$J10252,Export!$A40,Export!$X102:$X10252,Export!$BD43,Export!$K102:$K10252,"Booked")</f>
        <v>0</v>
      </c>
      <c r="BE47" s="22">
        <f>SUMIFS(Export!$P102:$P10252,Export!$J102:$J10252,Export!$A40,Export!$X102:$X10252,Export!$BE43,Export!$K102:$K10252,"Booked")</f>
        <v>0</v>
      </c>
      <c r="BF47" s="13">
        <f>SUMIFS(Export!$P102:$P10252,Export!$J102:$J10252,Export!$A40,Export!$X102:$X10252,Export!$BF43,Export!$K102:$K10252,"Booked")</f>
        <v>0</v>
      </c>
      <c r="BG47" s="7">
        <f>SUMIFS(Export!$P102:$P10252,Export!$J102:$J10252,Export!$A40,Export!$X102:$X10252,Export!$BG43,Export!$K102:$K10252,"Booked")</f>
        <v>0</v>
      </c>
      <c r="BH47" s="7">
        <f>SUMIFS(Export!$P102:$P10252,Export!$J102:$J10252,Export!$A40,Export!$X102:$X10252,Export!$BH43,Export!$K102:$K10252,"Booked")</f>
        <v>0</v>
      </c>
      <c r="BI47" s="7">
        <f>SUMIFS(Export!$P102:$P10252,Export!$J102:$J10252,Export!$A40,Export!$X102:$X10252,Export!$BI43,Export!$K102:$K10252,"Booked")</f>
        <v>0</v>
      </c>
      <c r="BJ47" s="7">
        <f>SUMIFS(Export!$P102:$P10252,Export!$J102:$J10252,Export!$A40,Export!$X102:$X10252,Export!$BJ43,Export!$K102:$K10252,"Booked")</f>
        <v>0</v>
      </c>
      <c r="BK47" s="21">
        <f>SUMIFS(Export!$P102:$P10252,Export!$J102:$J10252,Export!$A40,Export!$X102:$X10252,Export!$BK43,Export!$K102:$K10252,"Booked")</f>
        <v>0</v>
      </c>
      <c r="BL47" s="22">
        <f>SUMIFS(Export!$P102:$P10252,Export!$J102:$J10252,Export!$A40,Export!$X102:$X10252,Export!$BL43,Export!$K102:$K10252,"Booked")</f>
        <v>0</v>
      </c>
      <c r="BM47" s="13">
        <f>SUMIFS(Export!$P102:$P10252,Export!$J102:$J10252,Export!$A40,Export!$X102:$X10252,Export!$BM43,Export!$K102:$K10252,"Booked")</f>
        <v>0</v>
      </c>
      <c r="BN47" s="7">
        <f>SUMIFS(Export!$P102:$P10252,Export!$J102:$J10252,Export!$A40,Export!$X102:$X10252,Export!$BN43,Export!$K102:$K10252,"Booked")</f>
        <v>0</v>
      </c>
      <c r="BO47" s="7">
        <f>SUMIFS(Export!$P102:$P10252,Export!$J102:$J10252,Export!$A40,Export!$X102:$X10252,Export!$BO43,Export!$K102:$K10252,"Booked")</f>
        <v>0</v>
      </c>
      <c r="BP47" s="7">
        <f>SUMIFS(Export!$P102:$P10252,Export!$J102:$J10252,Export!$A40,Export!$X102:$X10252,Export!$BP43,Export!$K102:$K10252,"Booked")</f>
        <v>0</v>
      </c>
      <c r="BQ47" s="7">
        <f>SUMIFS(Export!$P102:$P10252,Export!$J102:$J10252,Export!$A40,Export!$X102:$X10252,Export!$BQ43,Export!$K102:$K10252,"Booked")</f>
        <v>0</v>
      </c>
      <c r="BR47" s="21">
        <f>SUMIFS(Export!$P102:$P10252,Export!$J102:$J10252,Export!$A40,Export!$X102:$X10252,Export!$BR43,Export!$K102:$K10252,"Booked")</f>
        <v>0</v>
      </c>
      <c r="BS47" s="22">
        <f>SUMIFS(Export!$P102:$P10252,Export!$J102:$J10252,Export!$A40,Export!$X102:$X10252,Export!$BS43,Export!$K102:$K10252,"Booked")</f>
        <v>0</v>
      </c>
      <c r="BT47" s="13">
        <f>SUMIFS(Export!$P102:$P10252,Export!$J102:$J10252,Export!$A40,Export!$X102:$X10252,Export!$BT43,Export!$K102:$K10252,"Booked")</f>
        <v>0</v>
      </c>
      <c r="BU47" s="7">
        <f>SUMIFS(Export!$P102:$P10252,Export!$J102:$J10252,Export!$A40,Export!$X102:$X10252,Export!$BU43,Export!$K102:$K10252,"Booked")</f>
        <v>0</v>
      </c>
      <c r="BV47" s="7">
        <f>SUMIFS(Export!$P102:$P10252,Export!$J102:$J10252,Export!$A40,Export!$X102:$X10252,Export!$BV43,Export!$K102:$K10252,"Booked")</f>
        <v>0</v>
      </c>
      <c r="BW47" s="7">
        <f>SUMIFS(Export!$P102:$P10252,Export!$J102:$J10252,Export!$A40,Export!$X102:$X10252,Export!$BW43,Export!$K102:$K10252,"Booked")</f>
        <v>0</v>
      </c>
      <c r="BX47" s="7">
        <f>SUMIFS(Export!$P102:$P10252,Export!$J102:$J10252,Export!$A40,Export!$X102:$X10252,Export!$BX43,Export!$K102:$K10252,"Booked")</f>
        <v>0</v>
      </c>
      <c r="BY47" s="21">
        <f>SUMIFS(Export!$P102:$P10252,Export!$J102:$J10252,Export!$A40,Export!$X102:$X10252,Export!$BY43,Export!$K102:$K10252,"Booked")</f>
        <v>0</v>
      </c>
      <c r="BZ47" s="22">
        <f>SUMIFS(Export!$P102:$P10252,Export!$J102:$J10252,Export!$A40,Export!$X102:$X10252,Export!$BZ43,Export!$K102:$K10252,"Booked")</f>
        <v>0</v>
      </c>
      <c r="CA47" s="13">
        <f>SUMIFS(Export!$P102:$P10252,Export!$J102:$J10252,Export!$A40,Export!$X102:$X10252,Export!$CA43,Export!$K102:$K10252,"Booked")</f>
        <v>0</v>
      </c>
      <c r="CB47" s="7">
        <f>SUMIFS(Export!$P102:$P10252,Export!$J102:$J10252,Export!$A40,Export!$X102:$X10252,Export!$CB43,Export!$K102:$K10252,"Booked")</f>
        <v>0</v>
      </c>
      <c r="CC47" s="7">
        <f>SUMIFS(Export!$P102:$P10252,Export!$J102:$J10252,Export!$A40,Export!$X102:$X10252,Export!$CC43,Export!$K102:$K10252,"Booked")</f>
        <v>0</v>
      </c>
      <c r="CD47" s="7">
        <f>SUMIFS(Export!$P102:$P10252,Export!$J102:$J10252,Export!$A40,Export!$X102:$X10252,Export!$CD43,Export!$K102:$K10252,"Booked")</f>
        <v>0</v>
      </c>
      <c r="CE47" s="7">
        <f>SUMIFS(Export!$P102:$P10252,Export!$J102:$J10252,Export!$A40,Export!$X102:$X10252,Export!$CE43,Export!$K102:$K10252,"Booked")</f>
        <v>0</v>
      </c>
      <c r="CF47" s="21">
        <f>SUMIFS(Export!$P102:$P10252,Export!$J102:$J10252,Export!$A40,Export!$X102:$X10252,Export!$CF43,Export!$K102:$K10252,"Booked")</f>
        <v>0</v>
      </c>
      <c r="CG47" s="22">
        <f>SUMIFS(Export!$P102:$P10252,Export!$J102:$J10252,Export!$A40,Export!$X102:$X10252,Export!$CG43,Export!$K102:$K10252,"Booked")</f>
        <v>0</v>
      </c>
      <c r="CH47" s="13">
        <f>SUMIFS(Export!$P102:$P10252,Export!$J102:$J10252,Export!$A40,Export!$X102:$X10252,Export!$CH43,Export!$K102:$K10252,"Booked")</f>
        <v>0</v>
      </c>
      <c r="CI47" s="7">
        <f>SUMIFS(Export!$P102:$P10252,Export!$J102:$J10252,Export!$A40,Export!$X102:$X10252,Export!$CI43,Export!$K102:$K10252,"Booked")</f>
        <v>0</v>
      </c>
      <c r="CJ47" s="7">
        <f>SUMIFS(Export!$P102:$P10252,Export!$J102:$J10252,Export!$A40,Export!$X102:$X10252,Export!$CJ43,Export!$K102:$K10252,"Booked")</f>
        <v>0</v>
      </c>
      <c r="CK47" s="7">
        <f>SUMIFS(Export!$P102:$P10252,Export!$J102:$J10252,Export!$A40,Export!$X102:$X10252,Export!$CK43,Export!$K102:$K10252,"Booked")</f>
        <v>0</v>
      </c>
      <c r="CL47" s="7">
        <f>SUMIFS(Export!$P102:$P10252,Export!$J102:$J10252,Export!$A40,Export!$X102:$X10252,Export!$CL43,Export!$K102:$K10252,"Booked")</f>
        <v>0</v>
      </c>
      <c r="CM47" s="21">
        <f>SUMIFS(Export!$P102:$P10252,Export!$J102:$J10252,Export!$A40,Export!$X102:$X10252,Export!$CM43,Export!$K102:$K10252,"Booked")</f>
        <v>0</v>
      </c>
      <c r="CN47" s="22">
        <f>SUMIFS(Export!$P102:$P10252,Export!$J102:$J10252,Export!$A40,Export!$X102:$X10252,Export!$CN43,Export!$K102:$K10252,"Booked")</f>
        <v>0</v>
      </c>
      <c r="CO47" s="13">
        <f>SUMIFS(Export!$P102:$P10252,Export!$J102:$J10252,Export!$A40,Export!$X102:$X10252,Export!$CO43,Export!$K102:$K10252,"Booked")</f>
        <v>0</v>
      </c>
      <c r="CP47" s="7">
        <f>SUMIFS(Export!$P102:$P10252,Export!$J102:$J10252,Export!$A40,Export!$X102:$X10252,Export!$CP43,Export!$K102:$K10252,"Booked")</f>
        <v>0</v>
      </c>
      <c r="CQ47" s="7">
        <f>SUMIFS(Export!$P102:$P10252,Export!$J102:$J10252,Export!$A40,Export!$X102:$X10252,Export!$CQ43,Export!$K102:$K10252,"Booked")</f>
        <v>0</v>
      </c>
      <c r="CR47" s="7">
        <f>SUMIFS(Export!$P102:$P10252,Export!$J102:$J10252,Export!$A40,Export!$X102:$X10252,Export!$CR43,Export!$K102:$K10252,"Booked")</f>
        <v>0</v>
      </c>
      <c r="CS47" s="7">
        <f>SUMIFS(Export!$P102:$P10252,Export!$J102:$J10252,Export!$A40,Export!$X102:$X10252,Export!$CS43,Export!$K102:$K10252,"Booked")</f>
        <v>0</v>
      </c>
      <c r="CT47" s="21">
        <f>SUMIFS(Export!$P102:$P10252,Export!$J102:$J10252,Export!$A40,Export!$X102:$X10252,Export!$CT43,Export!$K102:$K10252,"Booked")</f>
        <v>0</v>
      </c>
      <c r="CU47" s="22">
        <f>SUMIFS(Export!$P102:$P10252,Export!$J102:$J10252,Export!$A40,Export!$X102:$X10252,Export!$CU43,Export!$K102:$K10252,"Booked")</f>
        <v>0</v>
      </c>
      <c r="CV47" s="13">
        <f>SUMIFS(Export!$P102:$P10252,Export!$J102:$J10252,Export!$A40,Export!$X102:$X10252,Export!$CV43,Export!$K102:$K10252,"Booked")</f>
        <v>0</v>
      </c>
      <c r="CW47" s="7">
        <f>SUMIFS(Export!$P102:$P10252,Export!$J102:$J10252,Export!$A40,Export!$X102:$X10252,Export!$CW43,Export!$K102:$K10252,"Booked")</f>
        <v>0</v>
      </c>
      <c r="CX47" s="7">
        <f>SUMIFS(Export!$P102:$P10252,Export!$J102:$J10252,Export!$A40,Export!$X102:$X10252,Export!$CX43,Export!$K102:$K10252,"Booked")</f>
        <v>0</v>
      </c>
      <c r="CY47" s="7">
        <f>SUMIFS(Export!$P102:$P10252,Export!$J102:$J10252,Export!$A40,Export!$X102:$X10252,Export!$CY43,Export!$K102:$K10252,"Booked")</f>
        <v>0</v>
      </c>
      <c r="CZ47" s="7">
        <f>SUMIFS(Export!$P102:$P10252,Export!$J102:$J10252,Export!$A40,Export!$X102:$X10252,Export!$CZ43,Export!$K102:$K10252,"Booked")</f>
        <v>0</v>
      </c>
      <c r="DA47" s="21">
        <f>SUMIFS(Export!$P102:$P10252,Export!$J102:$J10252,Export!$A40,Export!$X102:$X10252,Export!$DA43,Export!$K102:$K10252,"Booked")</f>
        <v>0</v>
      </c>
      <c r="DB47" s="22">
        <f>SUMIFS(Export!$P102:$P10252,Export!$J102:$J10252,Export!$A40,Export!$X102:$X10252,Export!$DB43,Export!$K102:$K10252,"Booked")</f>
        <v>0</v>
      </c>
      <c r="DC47" s="13">
        <f>SUMIFS(Export!$P102:$P10252,Export!$J102:$J10252,Export!$A40,Export!$X102:$X10252,Export!$DC43,Export!$K102:$K10252,"Booked")</f>
        <v>0</v>
      </c>
      <c r="DD47" s="7">
        <f>SUMIFS(Export!$P102:$P10252,Export!$J102:$J10252,Export!$A40,Export!$X102:$X10252,Export!$DD43,Export!$K102:$K10252,"Booked")</f>
        <v>0</v>
      </c>
      <c r="DE47" s="7">
        <f>SUMIFS(Export!$P102:$P10252,Export!$J102:$J10252,Export!$A40,Export!$X102:$X10252,Export!$DE43,Export!$K102:$K10252,"Booked")</f>
        <v>0</v>
      </c>
      <c r="DF47" s="7">
        <f>SUMIFS(Export!$P102:$P10252,Export!$J102:$J10252,Export!$A40,Export!$X102:$X10252,Export!$DF43,Export!$K102:$K10252,"Booked")</f>
        <v>0</v>
      </c>
      <c r="DG47" s="7">
        <f>SUMIFS(Export!$P102:$P10252,Export!$J102:$J10252,Export!$A40,Export!$X102:$X10252,Export!$DG43,Export!$K102:$K10252,"Booked")</f>
        <v>0</v>
      </c>
      <c r="DH47" s="21">
        <f>SUMIFS(Export!$P102:$P10252,Export!$J102:$J10252,Export!$A40,Export!$X102:$X10252,Export!$DH43,Export!$K102:$K10252,"Booked")</f>
        <v>0</v>
      </c>
      <c r="DI47" s="22">
        <f>SUMIFS(Export!$P102:$P10252,Export!$J102:$J10252,Export!$A40,Export!$X102:$X10252,Export!$DI43,Export!$K102:$K10252,"Booked")</f>
        <v>0</v>
      </c>
      <c r="DJ47" s="13">
        <f>SUMIFS(Export!$P102:$P10252,Export!$J102:$J10252,Export!$A40,Export!$X102:$X10252,Export!$DJ43,Export!$K102:$K10252,"Booked")</f>
        <v>0</v>
      </c>
      <c r="DK47" s="7">
        <f>SUMIFS(Export!$P102:$P10252,Export!$J102:$J10252,Export!$A40,Export!$X102:$X10252,Export!$DK43,Export!$K102:$K10252,"Booked")</f>
        <v>0</v>
      </c>
      <c r="DL47" s="7">
        <f>SUMIFS(Export!$P102:$P10252,Export!$J102:$J10252,Export!$A40,Export!$X102:$X10252,Export!$DL43,Export!$K102:$K10252,"Booked")</f>
        <v>0</v>
      </c>
      <c r="DM47" s="7">
        <f>SUMIFS(Export!$P102:$P10252,Export!$J102:$J10252,Export!$A40,Export!$X102:$X10252,Export!$DM43,Export!$K102:$K10252,"Booked")</f>
        <v>0</v>
      </c>
      <c r="DN47" s="7">
        <f>SUMIFS(Export!$P102:$P10252,Export!$J102:$J10252,Export!$A40,Export!$X102:$X10252,Export!$DN43,Export!$K102:$K10252,"Booked")</f>
        <v>0</v>
      </c>
      <c r="DO47" s="21">
        <f>SUMIFS(Export!$P102:$P10252,Export!$J102:$J10252,Export!$A40,Export!$X102:$X10252,Export!$DO43,Export!$K102:$K10252,"Booked")</f>
        <v>0</v>
      </c>
      <c r="DP47" s="22">
        <f>SUMIFS(Export!$P102:$P10252,Export!$J102:$J10252,Export!$A40,Export!$X102:$X10252,Export!$DP43,Export!$K102:$K10252,"Booked")</f>
        <v>0</v>
      </c>
      <c r="DQ47" s="13">
        <f>SUMIFS(Export!$P102:$P10252,Export!$J102:$J10252,Export!$A40,Export!$X102:$X10252,Export!$DQ43,Export!$K102:$K10252,"Booked")</f>
        <v>0</v>
      </c>
      <c r="DR47" s="7">
        <f>SUMIFS(Export!$P102:$P10252,Export!$J102:$J10252,Export!$A40,Export!$X102:$X10252,Export!$DR43,Export!$K102:$K10252,"Booked")</f>
        <v>0</v>
      </c>
      <c r="DS47" s="7">
        <f>SUMIFS(Export!$P102:$P10252,Export!$J102:$J10252,Export!$A40,Export!$X102:$X10252,Export!$DS43,Export!$K102:$K10252,"Booked")</f>
        <v>0</v>
      </c>
      <c r="DT47" s="7">
        <f>SUMIFS(Export!$P102:$P10252,Export!$J102:$J10252,Export!$A40,Export!$X102:$X10252,Export!$DT43,Export!$K102:$K10252,"Booked")</f>
        <v>0</v>
      </c>
      <c r="DU47" s="7">
        <f>SUMIFS(Export!$P102:$P10252,Export!$J102:$J10252,Export!$A40,Export!$X102:$X10252,Export!$DU43,Export!$K102:$K10252,"Booked")</f>
        <v>0</v>
      </c>
      <c r="DV47" s="21">
        <f>SUMIFS(Export!$P102:$P10252,Export!$J102:$J10252,Export!$A40,Export!$X102:$X10252,Export!$DV43,Export!$K102:$K10252,"Booked")</f>
        <v>0</v>
      </c>
      <c r="DW47" s="22">
        <f>SUMIFS(Export!$P102:$P10252,Export!$J102:$J10252,Export!$A40,Export!$X102:$X10252,Export!$DW43,Export!$K102:$K10252,"Booked")</f>
        <v>0</v>
      </c>
      <c r="DX47" s="13">
        <f>SUMIFS(Export!$P102:$P10252,Export!$J102:$J10252,Export!$A40,Export!$X102:$X10252,Export!$DQ43,Export!$K102:$K10252,"Booked")</f>
        <v>0</v>
      </c>
      <c r="DY47" s="7">
        <f>SUMIFS(Export!$P102:$P10252,Export!$J102:$J10252,Export!$A40,Export!$X102:$X10252,Export!$DR43,Export!$K102:$K10252,"Booked")</f>
        <v>0</v>
      </c>
      <c r="DZ47" s="7">
        <f>SUMIFS(Export!$P102:$P10252,Export!$J102:$J10252,Export!$A40,Export!$X102:$X10252,Export!$DS43,Export!$K102:$K10252,"Booked")</f>
        <v>0</v>
      </c>
      <c r="EA47" s="7">
        <f>SUMIFS(Export!$P102:$P10252,Export!$J102:$J10252,Export!$A40,Export!$X102:$X10252,Export!$DT43,Export!$K102:$K10252,"Booked")</f>
        <v>0</v>
      </c>
      <c r="EB47" s="7">
        <f>SUMIFS(Export!$P102:$P10252,Export!$J102:$J10252,Export!$A40,Export!$X102:$X10252,Export!$DU43,Export!$K102:$K10252,"Booked")</f>
        <v>0</v>
      </c>
      <c r="EC47" s="21">
        <f>SUMIFS(Export!$P102:$P10252,Export!$J102:$J10252,Export!$A40,Export!$X102:$X10252,Export!$DV43,Export!$K102:$K10252,"Booked")</f>
        <v>0</v>
      </c>
      <c r="ED47" s="22">
        <f>SUMIFS(Export!$P102:$P10252,Export!$J102:$J10252,Export!$A40,Export!$X102:$X10252,Export!$DW43,Export!$K102:$K10252,"Booked")</f>
        <v>0</v>
      </c>
      <c r="EE47" s="13">
        <f>SUMIFS(Export!$P102:$P10252,Export!$J102:$J10252,Export!$A40,Export!$X102:$X10252,Export!$DQ43,Export!$K102:$K10252,"Booked")</f>
        <v>0</v>
      </c>
      <c r="EF47" s="7">
        <f>SUMIFS(Export!$P102:$P10252,Export!$J102:$J10252,Export!$A40,Export!$X102:$X10252,Export!$DR43,Export!$K102:$K10252,"Booked")</f>
        <v>0</v>
      </c>
      <c r="EG47" s="7">
        <f>SUMIFS(Export!$P102:$P10252,Export!$J102:$J10252,Export!$A40,Export!$X102:$X10252,Export!$DS43,Export!$K102:$K10252,"Booked")</f>
        <v>0</v>
      </c>
      <c r="EH47" s="7">
        <f>SUMIFS(Export!$P102:$P10252,Export!$J102:$J10252,Export!$A40,Export!$X102:$X10252,Export!$DT43,Export!$K102:$K10252,"Booked")</f>
        <v>0</v>
      </c>
      <c r="EI47" s="7">
        <f>SUMIFS(Export!$P102:$P10252,Export!$J102:$J10252,Export!$A40,Export!$X102:$X10252,Export!$DU43,Export!$K102:$K10252,"Booked")</f>
        <v>0</v>
      </c>
      <c r="EJ47" s="21">
        <f>SUMIFS(Export!$P102:$P10252,Export!$J102:$J10252,Export!$A40,Export!$X102:$X10252,Export!$DV43,Export!$K102:$K10252,"Booked")</f>
        <v>0</v>
      </c>
      <c r="EK47" s="22">
        <f>SUMIFS(Export!$P102:$P10252,Export!$J102:$J10252,Export!$A40,Export!$X102:$X10252,Export!$DW43,Export!$K102:$K10252,"Booked")</f>
        <v>0</v>
      </c>
      <c r="EL47" s="13">
        <f>SUMIFS(Export!$P102:$P10252,Export!$J102:$J10252,Export!$A40,Export!$X102:$X10252,Export!$DQ43,Export!$K102:$K10252,"Booked")</f>
        <v>0</v>
      </c>
      <c r="EM47" s="7">
        <f>SUMIFS(Export!$P102:$P10252,Export!$J102:$J10252,Export!$A40,Export!$X102:$X10252,Export!$DR43,Export!$K102:$K10252,"Booked")</f>
        <v>0</v>
      </c>
      <c r="EN47" s="7">
        <f>SUMIFS(Export!$P102:$P10252,Export!$J102:$J10252,Export!$A40,Export!$X102:$X10252,Export!$DS43,Export!$K102:$K10252,"Booked")</f>
        <v>0</v>
      </c>
      <c r="EO47" s="7">
        <f>SUMIFS(Export!$P102:$P10252,Export!$J102:$J10252,Export!$A40,Export!$X102:$X10252,Export!$DT43,Export!$K102:$K10252,"Booked")</f>
        <v>0</v>
      </c>
      <c r="EP47" s="7">
        <f>SUMIFS(Export!$P102:$P10252,Export!$J102:$J10252,Export!$A40,Export!$X102:$X10252,Export!$DU43,Export!$K102:$K10252,"Booked")</f>
        <v>0</v>
      </c>
      <c r="EQ47" s="21">
        <f>SUMIFS(Export!$P102:$P10252,Export!$J102:$J10252,Export!$A40,Export!$X102:$X10252,Export!$DV43,Export!$K102:$K10252,"Booked")</f>
        <v>0</v>
      </c>
      <c r="ER47" s="22">
        <f>SUMIFS(Export!$P102:$P10252,Export!$J102:$J10252,Export!$A40,Export!$X102:$X10252,Export!$DW43,Export!$K102:$K10252,"Booked")</f>
        <v>0</v>
      </c>
      <c r="ES47" s="13">
        <f>SUMIFS(Export!$P102:$P10252,Export!$J102:$J10252,Export!$A40,Export!$X102:$X10252,Export!$DQ43,Export!$K102:$K10252,"Booked")</f>
        <v>0</v>
      </c>
      <c r="ET47" s="7">
        <f>SUMIFS(Export!$P102:$P10252,Export!$J102:$J10252,Export!$A40,Export!$X102:$X10252,Export!$DR43,Export!$K102:$K10252,"Booked")</f>
        <v>0</v>
      </c>
      <c r="EU47" s="7">
        <f>SUMIFS(Export!$P102:$P10252,Export!$J102:$J10252,Export!$A40,Export!$X102:$X10252,Export!$DS43,Export!$K102:$K10252,"Booked")</f>
        <v>0</v>
      </c>
      <c r="EV47" s="7">
        <f>SUMIFS(Export!$P102:$P10252,Export!$J102:$J10252,Export!$A40,Export!$X102:$X10252,Export!$DT43,Export!$K102:$K10252,"Booked")</f>
        <v>0</v>
      </c>
      <c r="EW47" s="7">
        <f>SUMIFS(Export!$P102:$P10252,Export!$J102:$J10252,Export!$A40,Export!$X102:$X10252,Export!$DU43,Export!$K102:$K10252,"Booked")</f>
        <v>0</v>
      </c>
      <c r="EX47" s="21">
        <f>SUMIFS(Export!$P102:$P10252,Export!$J102:$J10252,Export!$A40,Export!$X102:$X10252,Export!$DV43,Export!$K102:$K10252,"Booked")</f>
        <v>0</v>
      </c>
      <c r="EY47" s="22">
        <f>SUMIFS(Export!$P102:$P10252,Export!$J102:$J10252,Export!$A40,Export!$X102:$X10252,Export!$DW43,Export!$K102:$K10252,"Booked")</f>
        <v>0</v>
      </c>
      <c r="EZ47" s="13">
        <f>SUMIFS(Export!$P102:$P10252,Export!$J102:$J10252,Export!$A40,Export!$X102:$X10252,Export!$DQ43,Export!$K102:$K10252,"Booked")</f>
        <v>0</v>
      </c>
      <c r="FA47" s="7">
        <f>SUMIFS(Export!$P102:$P10252,Export!$J102:$J10252,Export!$A40,Export!$X102:$X10252,Export!$DR43,Export!$K102:$K10252,"Booked")</f>
        <v>0</v>
      </c>
      <c r="FB47" s="7">
        <f>SUMIFS(Export!$P102:$P10252,Export!$J102:$J10252,Export!$A40,Export!$X102:$X10252,Export!$DS43,Export!$K102:$K10252,"Booked")</f>
        <v>0</v>
      </c>
      <c r="FC47" s="7">
        <f>SUMIFS(Export!$P102:$P10252,Export!$J102:$J10252,Export!$A40,Export!$X102:$X10252,Export!$DT43,Export!$K102:$K10252,"Booked")</f>
        <v>0</v>
      </c>
      <c r="FD47" s="7">
        <f>SUMIFS(Export!$P102:$P10252,Export!$J102:$J10252,Export!$A40,Export!$X102:$X10252,Export!$DU43,Export!$K102:$K10252,"Booked")</f>
        <v>0</v>
      </c>
      <c r="FE47" s="21">
        <f>SUMIFS(Export!$P102:$P10252,Export!$J102:$J10252,Export!$A40,Export!$X102:$X10252,Export!$DV43,Export!$K102:$K10252,"Booked")</f>
        <v>0</v>
      </c>
      <c r="FF47" s="22">
        <f>SUMIFS(Export!$P102:$P10252,Export!$J102:$J10252,Export!$A40,Export!$X102:$X10252,Export!$DW43,Export!$K102:$K10252,"Booked")</f>
        <v>0</v>
      </c>
      <c r="FG47" s="13">
        <f>SUMIFS(Export!$P102:$P10252,Export!$J102:$J10252,Export!$A40,Export!$X102:$X10252,Export!$DQ43,Export!$K102:$K10252,"Booked")</f>
        <v>0</v>
      </c>
      <c r="FH47" s="7">
        <f>SUMIFS(Export!$P102:$P10252,Export!$J102:$J10252,Export!$A40,Export!$X102:$X10252,Export!$DR43,Export!$K102:$K10252,"Booked")</f>
        <v>0</v>
      </c>
      <c r="FI47" s="7">
        <f>SUMIFS(Export!$P102:$P10252,Export!$J102:$J10252,Export!$A40,Export!$X102:$X10252,Export!$DS43,Export!$K102:$K10252,"Booked")</f>
        <v>0</v>
      </c>
      <c r="FJ47" s="7">
        <f>SUMIFS(Export!$P102:$P10252,Export!$J102:$J10252,Export!$A40,Export!$X102:$X10252,Export!$DT43,Export!$K102:$K10252,"Booked")</f>
        <v>0</v>
      </c>
      <c r="FK47" s="7">
        <f>SUMIFS(Export!$P102:$P10252,Export!$J102:$J10252,Export!$A40,Export!$X102:$X10252,Export!$DU43,Export!$K102:$K10252,"Booked")</f>
        <v>0</v>
      </c>
      <c r="FL47" s="21">
        <f>SUMIFS(Export!$P102:$P10252,Export!$J102:$J10252,Export!$A40,Export!$X102:$X10252,Export!$DV43,Export!$K102:$K10252,"Booked")</f>
        <v>0</v>
      </c>
      <c r="FM47" s="22">
        <f>SUMIFS(Export!$P102:$P10252,Export!$J102:$J10252,Export!$A40,Export!$X102:$X10252,Export!$DW43,Export!$K102:$K10252,"Booked")</f>
        <v>0</v>
      </c>
      <c r="FN47" s="13">
        <f>SUMIFS(Export!$P102:$P10252,Export!$J102:$J10252,Export!$A40,Export!$X102:$X10252,Export!$DQ43,Export!$K102:$K10252,"Booked")</f>
        <v>0</v>
      </c>
      <c r="FO47" s="7">
        <f>SUMIFS(Export!$P102:$P10252,Export!$J102:$J10252,Export!$A40,Export!$X102:$X10252,Export!$DR43,Export!$K102:$K10252,"Booked")</f>
        <v>0</v>
      </c>
      <c r="FP47" s="7">
        <f>SUMIFS(Export!$P102:$P10252,Export!$J102:$J10252,Export!$A40,Export!$X102:$X10252,Export!$DS43,Export!$K102:$K10252,"Booked")</f>
        <v>0</v>
      </c>
      <c r="FQ47" s="7">
        <f>SUMIFS(Export!$P102:$P10252,Export!$J102:$J10252,Export!$A40,Export!$X102:$X10252,Export!$DT43,Export!$K102:$K10252,"Booked")</f>
        <v>0</v>
      </c>
      <c r="FR47" s="7">
        <f>SUMIFS(Export!$P102:$P10252,Export!$J102:$J10252,Export!$A40,Export!$X102:$X10252,Export!$DU43,Export!$K102:$K10252,"Booked")</f>
        <v>0</v>
      </c>
      <c r="FS47" s="21">
        <f>SUMIFS(Export!$P102:$P10252,Export!$J102:$J10252,Export!$A40,Export!$X102:$X10252,Export!$DV43,Export!$K102:$K10252,"Booked")</f>
        <v>0</v>
      </c>
      <c r="FT47" s="22">
        <f>SUMIFS(Export!$P102:$P10252,Export!$J102:$J10252,Export!$A40,Export!$X102:$X10252,Export!$DW43,Export!$K102:$K10252,"Booked")</f>
        <v>0</v>
      </c>
      <c r="FU47" s="13">
        <f>SUMIFS(Export!$P102:$P10252,Export!$J102:$J10252,Export!$A40,Export!$X102:$X10252,Export!$DQ43,Export!$K102:$K10252,"Booked")</f>
        <v>0</v>
      </c>
      <c r="FV47" s="7">
        <f>SUMIFS(Export!$P102:$P10252,Export!$J102:$J10252,Export!$A40,Export!$X102:$X10252,Export!$DR43,Export!$K102:$K10252,"Booked")</f>
        <v>0</v>
      </c>
      <c r="FW47" s="7">
        <f>SUMIFS(Export!$P102:$P10252,Export!$J102:$J10252,Export!$A40,Export!$X102:$X10252,Export!$DS43,Export!$K102:$K10252,"Booked")</f>
        <v>0</v>
      </c>
      <c r="FX47" s="7">
        <f>SUMIFS(Export!$P102:$P10252,Export!$J102:$J10252,Export!$A40,Export!$X102:$X10252,Export!$DT43,Export!$K102:$K10252,"Booked")</f>
        <v>0</v>
      </c>
      <c r="FY47" s="7">
        <f>SUMIFS(Export!$P102:$P10252,Export!$J102:$J10252,Export!$A40,Export!$X102:$X10252,Export!$DU43,Export!$K102:$K10252,"Booked")</f>
        <v>0</v>
      </c>
      <c r="FZ47" s="21">
        <f>SUMIFS(Export!$P102:$P10252,Export!$J102:$J10252,Export!$A40,Export!$X102:$X10252,Export!$DV43,Export!$K102:$K10252,"Booked")</f>
        <v>0</v>
      </c>
      <c r="GA47" s="22">
        <f>SUMIFS(Export!$P102:$P10252,Export!$J102:$J10252,Export!$A40,Export!$X102:$X10252,Export!$DW43,Export!$K102:$K10252,"Booked")</f>
        <v>0</v>
      </c>
      <c r="GB47" s="13">
        <f>SUMIFS(Export!$P102:$P10252,Export!$J102:$J10252,Export!$A40,Export!$X102:$X10252,Export!$DQ43,Export!$K102:$K10252,"Booked")</f>
        <v>0</v>
      </c>
      <c r="GC47" s="7">
        <f>SUMIFS(Export!$P102:$P10252,Export!$J102:$J10252,Export!$A40,Export!$X102:$X10252,Export!$DR43,Export!$K102:$K10252,"Booked")</f>
        <v>0</v>
      </c>
      <c r="GD47" s="7">
        <f>SUMIFS(Export!$P102:$P10252,Export!$J102:$J10252,Export!$A40,Export!$X102:$X10252,Export!$DS43,Export!$K102:$K10252,"Booked")</f>
        <v>0</v>
      </c>
      <c r="GE47" s="7">
        <f>SUMIFS(Export!$P102:$P10252,Export!$J102:$J10252,Export!$A40,Export!$X102:$X10252,Export!$DT43,Export!$K102:$K10252,"Booked")</f>
        <v>0</v>
      </c>
      <c r="GF47" s="7">
        <f>SUMIFS(Export!$P102:$P10252,Export!$J102:$J10252,Export!$A40,Export!$X102:$X10252,Export!$DU43,Export!$K102:$K10252,"Booked")</f>
        <v>0</v>
      </c>
      <c r="GG47" s="21">
        <f>SUMIFS(Export!$P102:$P10252,Export!$J102:$J10252,Export!$A40,Export!$X102:$X10252,Export!$DV43,Export!$K102:$K10252,"Booked")</f>
        <v>0</v>
      </c>
      <c r="GH47" s="22">
        <f>SUMIFS(Export!$P102:$P10252,Export!$J102:$J10252,Export!$A40,Export!$X102:$X10252,Export!$DW43,Export!$K102:$K10252,"Booked")</f>
        <v>0</v>
      </c>
      <c r="GI47" s="13">
        <f>SUMIFS(Export!$P102:$P10252,Export!$J102:$J10252,Export!$A40,Export!$X102:$X10252,Export!$DQ43,Export!$K102:$K10252,"Booked")</f>
        <v>0</v>
      </c>
      <c r="GJ47" s="7">
        <f>SUMIFS(Export!$P102:$P10252,Export!$J102:$J10252,Export!$A40,Export!$X102:$X10252,Export!$DR43,Export!$K102:$K10252,"Booked")</f>
        <v>0</v>
      </c>
      <c r="GK47" s="7">
        <f>SUMIFS(Export!$P102:$P10252,Export!$J102:$J10252,Export!$A40,Export!$X102:$X10252,Export!$DS43,Export!$K102:$K10252,"Booked")</f>
        <v>0</v>
      </c>
      <c r="GL47" s="7">
        <f>SUMIFS(Export!$P102:$P10252,Export!$J102:$J10252,Export!$A40,Export!$X102:$X10252,Export!$DT43,Export!$K102:$K10252,"Booked")</f>
        <v>0</v>
      </c>
      <c r="GM47" s="7">
        <f>SUMIFS(Export!$P102:$P10252,Export!$J102:$J10252,Export!$A40,Export!$X102:$X10252,Export!$DU43,Export!$K102:$K10252,"Booked")</f>
        <v>0</v>
      </c>
      <c r="GN47" s="21">
        <f>SUMIFS(Export!$P102:$P10252,Export!$J102:$J10252,Export!$A40,Export!$X102:$X10252,Export!$DV43,Export!$K102:$K10252,"Booked")</f>
        <v>0</v>
      </c>
      <c r="GO47" s="22">
        <f>SUMIFS(Export!$P102:$P10252,Export!$J102:$J10252,Export!$A40,Export!$X102:$X10252,Export!$DW43,Export!$K102:$K10252,"Booked")</f>
        <v>0</v>
      </c>
    </row>
    <row r="48" spans="1:197" outlineLevel="1" x14ac:dyDescent="0.25">
      <c r="A48" t="s">
        <v>146</v>
      </c>
      <c r="B48" s="12">
        <f>SUMIFS(Export!$P102:$P10252,Export!$J102:$J10252,Export!$A40,Export!$X102:$X10252,"&lt;="&amp;Export!$B43,Export!$K102:$K10252,"Pending")</f>
        <v>0</v>
      </c>
      <c r="C48" s="44">
        <f>SUMIFS(Export!$P102:$P10252,Export!$J102:$J10252,Export!$A40,Export!$X102:$X10252,Export!$C43,Export!$K102:$K10252,"Pending")</f>
        <v>0</v>
      </c>
      <c r="D48" s="44">
        <f>SUMIFS(Export!$P102:$P10252,Export!$J102:$J10252,Export!$A40,Export!$X102:$X10252,Export!$D43,Export!$K102:$K10252,"Pending")</f>
        <v>0</v>
      </c>
      <c r="E48" s="44">
        <f>SUMIFS(Export!$P102:$P10252,Export!$J102:$J10252,Export!$A40,Export!$X102:$X10252,Export!$E43,Export!$K102:$K10252,"Pending")</f>
        <v>0</v>
      </c>
      <c r="F48" s="44">
        <f>SUMIFS(Export!$P102:$P10252,Export!$J102:$J10252,Export!$A40,Export!$X102:$X10252,Export!$F43,Export!$K102:$K10252,"Pending")</f>
        <v>0</v>
      </c>
      <c r="G48" s="44">
        <f>SUMIFS(Export!$P102:$P10252,Export!$J102:$J10252,Export!$A40,Export!$X102:$X10252,Export!$G43,Export!$K102:$K10252,"Pending")</f>
        <v>0</v>
      </c>
      <c r="H48" s="9">
        <f>SUMIFS(Export!$P102:$P10252,Export!$J102:$J10252,Export!$A40,Export!$X102:$X10252,Export!$H43,Export!$K102:$K10252,"Pending")</f>
        <v>0</v>
      </c>
      <c r="I48" s="12">
        <f>SUMIFS(Export!$P102:$P10252,Export!$J102:$J10252,Export!$A40,Export!$X102:$X10252,Export!$I43,Export!$K102:$K10252,"Pending")</f>
        <v>0</v>
      </c>
      <c r="J48" s="44">
        <f>SUMIFS(Export!$P102:$P10252,Export!$J102:$J10252,Export!$A40,Export!$X102:$X10252,Export!$J43,Export!$K102:$K10252,"Pending")</f>
        <v>0</v>
      </c>
      <c r="K48" s="44">
        <f>SUMIFS(Export!$P102:$P10252,Export!$J102:$J10252,Export!$A40,Export!$X102:$X10252,Export!$K43,Export!$K102:$K10252,"Pending")</f>
        <v>0</v>
      </c>
      <c r="L48" s="44">
        <f>SUMIFS(Export!$P102:$P10252,Export!$J102:$J10252,Export!$A40,Export!$X102:$X10252,Export!$L43,Export!$K102:$K10252,"Pending")</f>
        <v>0</v>
      </c>
      <c r="M48" s="44">
        <f>SUMIFS(Export!$P102:$P10252,Export!$J102:$J10252,Export!$A40,Export!$X102:$X10252,Export!$M43,Export!$K102:$K10252,"Pending")</f>
        <v>0</v>
      </c>
      <c r="N48" s="44">
        <f>SUMIFS(Export!$P102:$P10252,Export!$J102:$J10252,Export!$A40,Export!$X102:$X10252,Export!$N43,Export!$K102:$K10252,"Pending")</f>
        <v>0</v>
      </c>
      <c r="O48" s="9">
        <f>SUMIFS(Export!$P102:$P10252,Export!$J102:$J10252,Export!$A40,Export!$X102:$X10252,Export!$O43,Export!$K102:$K10252,"Pending")</f>
        <v>0</v>
      </c>
      <c r="P48" s="12">
        <f>SUMIFS(Export!$P102:$P10252,Export!$J102:$J10252,Export!$A40,Export!$X102:$X10252,Export!$P43,Export!$K102:$K10252,"Pending")</f>
        <v>0</v>
      </c>
      <c r="Q48" s="44">
        <f>SUMIFS(Export!$P102:$P10252,Export!$J102:$J10252,Export!$A40,Export!$X102:$X10252,Export!$Q43,Export!$K102:$K10252,"Pending")</f>
        <v>0</v>
      </c>
      <c r="R48" s="44">
        <f>SUMIFS(Export!$P102:$P10252,Export!$J102:$J10252,Export!$A40,Export!$X102:$X10252,Export!$R43,Export!$K102:$K10252,"Pending")</f>
        <v>0</v>
      </c>
      <c r="S48" s="44">
        <f>SUMIFS(Export!$P102:$P10252,Export!$J102:$J10252,Export!$A40,Export!$X102:$X10252,Export!$S43,Export!$K102:$K10252,"Pending")</f>
        <v>0</v>
      </c>
      <c r="T48" s="44">
        <f>SUMIFS(Export!$P102:$P10252,Export!$J102:$J10252,Export!$A40,Export!$X102:$X10252,Export!$T43,Export!$K102:$K10252,"Pending")</f>
        <v>0</v>
      </c>
      <c r="U48" s="44">
        <f>SUMIFS(Export!$P102:$P10252,Export!$J102:$J10252,Export!$A40,Export!$X102:$X10252,Export!$U43,Export!$K102:$K10252,"Pending")</f>
        <v>0</v>
      </c>
      <c r="V48" s="9">
        <f>SUMIFS(Export!$P102:$P10252,Export!$J102:$J10252,Export!$A40,Export!$X102:$X10252,Export!$V43,Export!$K102:$K10252,"Pending")</f>
        <v>0</v>
      </c>
      <c r="W48" s="12">
        <f>SUMIFS(Export!$P102:$P10252,Export!$J102:$J10252,Export!$A40,Export!$X102:$X10252,Export!$W43,Export!$K102:$K10252,"Pending")</f>
        <v>0</v>
      </c>
      <c r="X48" s="44">
        <f>SUMIFS(Export!$P102:$P10252,Export!$J102:$J10252,Export!$A40,Export!$X102:$X10252,Export!$X43,Export!$K102:$K10252,"Pending")</f>
        <v>0</v>
      </c>
      <c r="Y48" s="44">
        <f>SUMIFS(Export!$P102:$P10252,Export!$J102:$J10252,Export!$A40,Export!$X102:$X10252,Export!$Y43,Export!$K102:$K10252,"Pending")</f>
        <v>0</v>
      </c>
      <c r="Z48" s="44">
        <f>SUMIFS(Export!$P102:$P10252,Export!$J102:$J10252,Export!$A40,Export!$X102:$X10252,Export!$Z43,Export!$K102:$K10252,"Pending")</f>
        <v>0</v>
      </c>
      <c r="AA48" s="44">
        <f>SUMIFS(Export!$P102:$P10252,Export!$J102:$J10252,Export!$A40,Export!$X102:$X10252,Export!$AA43,Export!$K102:$K10252,"Pending")</f>
        <v>0</v>
      </c>
      <c r="AB48" s="44">
        <f>SUMIFS(Export!$P102:$P10252,Export!$J102:$J10252,Export!$A40,Export!$X102:$X10252,Export!$AB43,Export!$K102:$K10252,"Pending")</f>
        <v>0</v>
      </c>
      <c r="AC48" s="9">
        <f>SUMIFS(Export!$P102:$P10252,Export!$J102:$J10252,Export!$A40,Export!$X102:$X10252,Export!$AC43,Export!$K102:$K10252,"Pending")</f>
        <v>0</v>
      </c>
      <c r="AD48" s="12">
        <f>SUMIFS(Export!$P102:$P10252,Export!$J102:$J10252,Export!$A40,Export!$X102:$X10252,Export!$AD43,Export!$K102:$K10252,"Pending")</f>
        <v>0</v>
      </c>
      <c r="AE48" s="44">
        <f>SUMIFS(Export!$P102:$P10252,Export!$J102:$J10252,Export!$A40,Export!$X102:$X10252,Export!$AE43,Export!$K102:$K10252,"Pending")</f>
        <v>0</v>
      </c>
      <c r="AF48" s="44">
        <f>SUMIFS(Export!$P102:$P10252,Export!$J102:$J10252,Export!$A40,Export!$X102:$X10252,Export!$AF43,Export!$K102:$K10252,"Pending")</f>
        <v>0</v>
      </c>
      <c r="AG48" s="44">
        <f>SUMIFS(Export!$P102:$P10252,Export!$J102:$J10252,Export!$A40,Export!$X102:$X10252,Export!$AG43,Export!$K102:$K10252,"Pending")</f>
        <v>0</v>
      </c>
      <c r="AH48" s="44">
        <f>SUMIFS(Export!$P102:$P10252,Export!$J102:$J10252,Export!$A40,Export!$X102:$X10252,Export!$AH43,Export!$K102:$K10252,"Pending")</f>
        <v>0</v>
      </c>
      <c r="AI48" s="44">
        <f>SUMIFS(Export!$P102:$P10252,Export!$J102:$J10252,Export!$A40,Export!$X102:$X10252,Export!$AI43,Export!$K102:$K10252,"Pending")</f>
        <v>0</v>
      </c>
      <c r="AJ48" s="9">
        <f>SUMIFS(Export!$P102:$P10252,Export!$J102:$J10252,Export!$A40,Export!$X102:$X10252,Export!$AJ43,Export!$K102:$K10252,"Pending")</f>
        <v>0</v>
      </c>
      <c r="AK48" s="12">
        <f>SUMIFS(Export!$P102:$P10252,Export!$J102:$J10252,Export!$A40,Export!$X102:$X10252,Export!$AK43,Export!$K102:$K10252,"Pending")</f>
        <v>0</v>
      </c>
      <c r="AL48" s="44">
        <f>SUMIFS(Export!$P102:$P10252,Export!$J102:$J10252,Export!$A40,Export!$X102:$X10252,Export!$AL43,Export!$K102:$K10252,"Pending")</f>
        <v>0</v>
      </c>
      <c r="AM48" s="44">
        <f>SUMIFS(Export!$P102:$P10252,Export!$J102:$J10252,Export!$A40,Export!$X102:$X10252,Export!$AM43,Export!$K102:$K10252,"Pending")</f>
        <v>0</v>
      </c>
      <c r="AN48" s="44">
        <f>SUMIFS(Export!$P102:$P10252,Export!$J102:$J10252,Export!$A40,Export!$X102:$X10252,Export!$AN43,Export!$K102:$K10252,"Pending")</f>
        <v>0</v>
      </c>
      <c r="AO48" s="44">
        <f>SUMIFS(Export!$P102:$P10252,Export!$J102:$J10252,Export!$A40,Export!$X102:$X10252,Export!$AO43,Export!$K102:$K10252,"Pending")</f>
        <v>0</v>
      </c>
      <c r="AP48" s="44">
        <f>SUMIFS(Export!$P102:$P10252,Export!$J102:$J10252,Export!$A40,Export!$X102:$X10252,Export!$AP43,Export!$K102:$K10252,"Pending")</f>
        <v>0</v>
      </c>
      <c r="AQ48" s="9">
        <f>SUMIFS(Export!$P102:$P10252,Export!$J102:$J10252,Export!$A40,Export!$X102:$X10252,Export!$AQ43,Export!$K102:$K10252,"Pending")</f>
        <v>0</v>
      </c>
      <c r="AR48" s="12">
        <f>SUMIFS(Export!$P102:$P10252,Export!$J102:$J10252,Export!$A40,Export!$X102:$X10252,Export!$AR43,Export!$K102:$K10252,"Pending")</f>
        <v>0</v>
      </c>
      <c r="AS48" s="44">
        <f>SUMIFS(Export!$P102:$P10252,Export!$J102:$J10252,Export!$A40,Export!$X102:$X10252,Export!$AS43,Export!$K102:$K10252,"Pending")</f>
        <v>0</v>
      </c>
      <c r="AT48" s="44">
        <f>SUMIFS(Export!$P102:$P10252,Export!$J102:$J10252,Export!$A40,Export!$X102:$X10252,Export!$AT43,Export!$K102:$K10252,"Pending")</f>
        <v>0</v>
      </c>
      <c r="AU48" s="44">
        <f>SUMIFS(Export!$P102:$P10252,Export!$J102:$J10252,Export!$A40,Export!$X102:$X10252,Export!$AU43,Export!$K102:$K10252,"Pending")</f>
        <v>0</v>
      </c>
      <c r="AV48" s="44">
        <f>SUMIFS(Export!$P102:$P10252,Export!$J102:$J10252,Export!$A40,Export!$X102:$X10252,Export!$AV43,Export!$K102:$K10252,"Pending")</f>
        <v>0</v>
      </c>
      <c r="AW48" s="44">
        <f>SUMIFS(Export!$P102:$P10252,Export!$J102:$J10252,Export!$A40,Export!$X102:$X10252,Export!$AW43,Export!$K102:$K10252,"Pending")</f>
        <v>0</v>
      </c>
      <c r="AX48" s="9">
        <f>SUMIFS(Export!$P102:$P10252,Export!$J102:$J10252,Export!$A40,Export!$X102:$X10252,Export!$AX43,Export!$K102:$K10252,"Pending")</f>
        <v>0</v>
      </c>
      <c r="AY48" s="12">
        <f>SUMIFS(Export!$P102:$P10252,Export!$J102:$J10252,Export!$A40,Export!$X102:$X10252,Export!$AY43,Export!$K102:$K10252,"Pending")</f>
        <v>0</v>
      </c>
      <c r="AZ48" s="44">
        <f>SUMIFS(Export!$P102:$P10252,Export!$J102:$J10252,Export!$A40,Export!$X102:$X10252,Export!$AZ43,Export!$K102:$K10252,"Pending")</f>
        <v>0</v>
      </c>
      <c r="BA48" s="44">
        <f>SUMIFS(Export!$P102:$P10252,Export!$J102:$J10252,Export!$A40,Export!$X102:$X10252,Export!$BA43,Export!$K102:$K10252,"Pending")</f>
        <v>0</v>
      </c>
      <c r="BB48" s="44">
        <f>SUMIFS(Export!$P102:$P10252,Export!$J102:$J10252,Export!$A40,Export!$X102:$X10252,Export!$BB43,Export!$K102:$K10252,"Pending")</f>
        <v>0</v>
      </c>
      <c r="BC48" s="44">
        <f>SUMIFS(Export!$P102:$P10252,Export!$J102:$J10252,Export!$A40,Export!$X102:$X10252,Export!$BC43,Export!$K102:$K10252,"Pending")</f>
        <v>0</v>
      </c>
      <c r="BD48" s="44">
        <f>SUMIFS(Export!$P102:$P10252,Export!$J102:$J10252,Export!$A40,Export!$X102:$X10252,Export!$BD43,Export!$K102:$K10252,"Pending")</f>
        <v>0</v>
      </c>
      <c r="BE48" s="9">
        <f>SUMIFS(Export!$P102:$P10252,Export!$J102:$J10252,Export!$A40,Export!$X102:$X10252,Export!$BE43,Export!$K102:$K10252,"Pending")</f>
        <v>0</v>
      </c>
      <c r="BF48" s="12">
        <f>SUMIFS(Export!$P102:$P10252,Export!$J102:$J10252,Export!$A40,Export!$X102:$X10252,Export!$BF43,Export!$K102:$K10252,"Pending")</f>
        <v>0</v>
      </c>
      <c r="BG48" s="44">
        <f>SUMIFS(Export!$P102:$P10252,Export!$J102:$J10252,Export!$A40,Export!$X102:$X10252,Export!$BG43,Export!$K102:$K10252,"Pending")</f>
        <v>0</v>
      </c>
      <c r="BH48" s="44">
        <f>SUMIFS(Export!$P102:$P10252,Export!$J102:$J10252,Export!$A40,Export!$X102:$X10252,Export!$BH43,Export!$K102:$K10252,"Pending")</f>
        <v>0</v>
      </c>
      <c r="BI48" s="44">
        <f>SUMIFS(Export!$P102:$P10252,Export!$J102:$J10252,Export!$A40,Export!$X102:$X10252,Export!$BI43,Export!$K102:$K10252,"Pending")</f>
        <v>0</v>
      </c>
      <c r="BJ48" s="44">
        <f>SUMIFS(Export!$P102:$P10252,Export!$J102:$J10252,Export!$A40,Export!$X102:$X10252,Export!$BJ43,Export!$K102:$K10252,"Pending")</f>
        <v>0</v>
      </c>
      <c r="BK48" s="44">
        <f>SUMIFS(Export!$P102:$P10252,Export!$J102:$J10252,Export!$A40,Export!$X102:$X10252,Export!$BK43,Export!$K102:$K10252,"Pending")</f>
        <v>0</v>
      </c>
      <c r="BL48" s="9">
        <f>SUMIFS(Export!$P102:$P10252,Export!$J102:$J10252,Export!$A40,Export!$X102:$X10252,Export!$BL43,Export!$K102:$K10252,"Pending")</f>
        <v>0</v>
      </c>
      <c r="BM48" s="12">
        <f>SUMIFS(Export!$P102:$P10252,Export!$J102:$J10252,Export!$A40,Export!$X102:$X10252,Export!$BM43,Export!$K102:$K10252,"Pending")</f>
        <v>0</v>
      </c>
      <c r="BN48" s="44">
        <f>SUMIFS(Export!$P102:$P10252,Export!$J102:$J10252,Export!$A40,Export!$X102:$X10252,Export!$BN43,Export!$K102:$K10252,"Pending")</f>
        <v>0</v>
      </c>
      <c r="BO48" s="44">
        <f>SUMIFS(Export!$P102:$P10252,Export!$J102:$J10252,Export!$A40,Export!$X102:$X10252,Export!$BO43,Export!$K102:$K10252,"Pending")</f>
        <v>0</v>
      </c>
      <c r="BP48" s="44">
        <f>SUMIFS(Export!$P102:$P10252,Export!$J102:$J10252,Export!$A40,Export!$X102:$X10252,Export!$BP43,Export!$K102:$K10252,"Pending")</f>
        <v>0</v>
      </c>
      <c r="BQ48" s="44">
        <f>SUMIFS(Export!$P102:$P10252,Export!$J102:$J10252,Export!$A40,Export!$X102:$X10252,Export!$BQ43,Export!$K102:$K10252,"Pending")</f>
        <v>0</v>
      </c>
      <c r="BR48" s="44">
        <f>SUMIFS(Export!$P102:$P10252,Export!$J102:$J10252,Export!$A40,Export!$X102:$X10252,Export!$BR43,Export!$K102:$K10252,"Pending")</f>
        <v>0</v>
      </c>
      <c r="BS48" s="9">
        <f>SUMIFS(Export!$P102:$P10252,Export!$J102:$J10252,Export!$A40,Export!$X102:$X10252,Export!$BS43,Export!$K102:$K10252,"Pending")</f>
        <v>0</v>
      </c>
      <c r="BT48" s="12">
        <f>SUMIFS(Export!$P102:$P10252,Export!$J102:$J10252,Export!$A40,Export!$X102:$X10252,Export!$BT43,Export!$K102:$K10252,"Pending")</f>
        <v>0</v>
      </c>
      <c r="BU48" s="44">
        <f>SUMIFS(Export!$P102:$P10252,Export!$J102:$J10252,Export!$A40,Export!$X102:$X10252,Export!$BU43,Export!$K102:$K10252,"Pending")</f>
        <v>0</v>
      </c>
      <c r="BV48" s="44">
        <f>SUMIFS(Export!$P102:$P10252,Export!$J102:$J10252,Export!$A40,Export!$X102:$X10252,Export!$BV43,Export!$K102:$K10252,"Pending")</f>
        <v>0</v>
      </c>
      <c r="BW48" s="44">
        <f>SUMIFS(Export!$P102:$P10252,Export!$J102:$J10252,Export!$A40,Export!$X102:$X10252,Export!$BW43,Export!$K102:$K10252,"Pending")</f>
        <v>0</v>
      </c>
      <c r="BX48" s="44">
        <f>SUMIFS(Export!$P102:$P10252,Export!$J102:$J10252,Export!$A40,Export!$X102:$X10252,Export!$BX43,Export!$K102:$K10252,"Pending")</f>
        <v>0</v>
      </c>
      <c r="BY48" s="44">
        <f>SUMIFS(Export!$P102:$P10252,Export!$J102:$J10252,Export!$A40,Export!$X102:$X10252,Export!$BY43,Export!$K102:$K10252,"Pending")</f>
        <v>0</v>
      </c>
      <c r="BZ48" s="9">
        <f>SUMIFS(Export!$P102:$P10252,Export!$J102:$J10252,Export!$A40,Export!$X102:$X10252,Export!$BZ43,Export!$K102:$K10252,"Pending")</f>
        <v>0</v>
      </c>
      <c r="CA48" s="12">
        <f>SUMIFS(Export!$P102:$P10252,Export!$J102:$J10252,Export!$A40,Export!$X102:$X10252,Export!$CA43,Export!$K102:$K10252,"Pending")</f>
        <v>0</v>
      </c>
      <c r="CB48" s="44">
        <f>SUMIFS(Export!$P102:$P10252,Export!$J102:$J10252,Export!$A40,Export!$X102:$X10252,Export!$CB43,Export!$K102:$K10252,"Pending")</f>
        <v>0</v>
      </c>
      <c r="CC48" s="44">
        <f>SUMIFS(Export!$P102:$P10252,Export!$J102:$J10252,Export!$A40,Export!$X102:$X10252,Export!$CC43,Export!$K102:$K10252,"Pending")</f>
        <v>0</v>
      </c>
      <c r="CD48" s="44">
        <f>SUMIFS(Export!$P102:$P10252,Export!$J102:$J10252,Export!$A40,Export!$X102:$X10252,Export!$CD43,Export!$K102:$K10252,"Pending")</f>
        <v>0</v>
      </c>
      <c r="CE48" s="44">
        <f>SUMIFS(Export!$P102:$P10252,Export!$J102:$J10252,Export!$A40,Export!$X102:$X10252,Export!$CE43,Export!$K102:$K10252,"Pending")</f>
        <v>0</v>
      </c>
      <c r="CF48" s="44">
        <f>SUMIFS(Export!$P102:$P10252,Export!$J102:$J10252,Export!$A40,Export!$X102:$X10252,Export!$CF43,Export!$K102:$K10252,"Pending")</f>
        <v>0</v>
      </c>
      <c r="CG48" s="9">
        <f>SUMIFS(Export!$P102:$P10252,Export!$J102:$J10252,Export!$A40,Export!$X102:$X10252,Export!$CG43,Export!$K102:$K10252,"Pending")</f>
        <v>0</v>
      </c>
      <c r="CH48" s="12">
        <f>SUMIFS(Export!$P102:$P10252,Export!$J102:$J10252,Export!$A40,Export!$X102:$X10252,Export!$CH43,Export!$K102:$K10252,"Pending")</f>
        <v>0</v>
      </c>
      <c r="CI48" s="44">
        <f>SUMIFS(Export!$P102:$P10252,Export!$J102:$J10252,Export!$A40,Export!$X102:$X10252,Export!$CI43,Export!$K102:$K10252,"Pending")</f>
        <v>0</v>
      </c>
      <c r="CJ48" s="44">
        <f>SUMIFS(Export!$P102:$P10252,Export!$J102:$J10252,Export!$A40,Export!$X102:$X10252,Export!$CJ43,Export!$K102:$K10252,"Pending")</f>
        <v>0</v>
      </c>
      <c r="CK48" s="44">
        <f>SUMIFS(Export!$P102:$P10252,Export!$J102:$J10252,Export!$A40,Export!$X102:$X10252,Export!$CK43,Export!$K102:$K10252,"Pending")</f>
        <v>0</v>
      </c>
      <c r="CL48" s="44">
        <f>SUMIFS(Export!$P102:$P10252,Export!$J102:$J10252,Export!$A40,Export!$X102:$X10252,Export!$CL43,Export!$K102:$K10252,"Pending")</f>
        <v>0</v>
      </c>
      <c r="CM48" s="44">
        <f>SUMIFS(Export!$P102:$P10252,Export!$J102:$J10252,Export!$A40,Export!$X102:$X10252,Export!$CM43,Export!$K102:$K10252,"Pending")</f>
        <v>0</v>
      </c>
      <c r="CN48" s="9">
        <f>SUMIFS(Export!$P102:$P10252,Export!$J102:$J10252,Export!$A40,Export!$X102:$X10252,Export!$CN43,Export!$K102:$K10252,"Pending")</f>
        <v>0</v>
      </c>
      <c r="CO48" s="12">
        <f>SUMIFS(Export!$P102:$P10252,Export!$J102:$J10252,Export!$A40,Export!$X102:$X10252,Export!$CO43,Export!$K102:$K10252,"Pending")</f>
        <v>0</v>
      </c>
      <c r="CP48" s="44">
        <f>SUMIFS(Export!$P102:$P10252,Export!$J102:$J10252,Export!$A40,Export!$X102:$X10252,Export!$CP43,Export!$K102:$K10252,"Pending")</f>
        <v>0</v>
      </c>
      <c r="CQ48" s="44">
        <f>SUMIFS(Export!$P102:$P10252,Export!$J102:$J10252,Export!$A40,Export!$X102:$X10252,Export!$CQ43,Export!$K102:$K10252,"Pending")</f>
        <v>0</v>
      </c>
      <c r="CR48" s="44">
        <f>SUMIFS(Export!$P102:$P10252,Export!$J102:$J10252,Export!$A40,Export!$X102:$X10252,Export!$CR43,Export!$K102:$K10252,"Pending")</f>
        <v>0</v>
      </c>
      <c r="CS48" s="44">
        <f>SUMIFS(Export!$P102:$P10252,Export!$J102:$J10252,Export!$A40,Export!$X102:$X10252,Export!$CS43,Export!$K102:$K10252,"Pending")</f>
        <v>0</v>
      </c>
      <c r="CT48" s="44">
        <f>SUMIFS(Export!$P102:$P10252,Export!$J102:$J10252,Export!$A40,Export!$X102:$X10252,Export!$CT43,Export!$K102:$K10252,"Pending")</f>
        <v>0</v>
      </c>
      <c r="CU48" s="9">
        <f>SUMIFS(Export!$P102:$P10252,Export!$J102:$J10252,Export!$A40,Export!$X102:$X10252,Export!$CU43,Export!$K102:$K10252,"Pending")</f>
        <v>0</v>
      </c>
      <c r="CV48" s="12">
        <f>SUMIFS(Export!$P102:$P10252,Export!$J102:$J10252,Export!$A40,Export!$X102:$X10252,Export!$CV43,Export!$K102:$K10252,"Pending")</f>
        <v>0</v>
      </c>
      <c r="CW48" s="44">
        <f>SUMIFS(Export!$P102:$P10252,Export!$J102:$J10252,Export!$A40,Export!$X102:$X10252,Export!$CW43,Export!$K102:$K10252,"Pending")</f>
        <v>0</v>
      </c>
      <c r="CX48" s="44">
        <f>SUMIFS(Export!$P102:$P10252,Export!$J102:$J10252,Export!$A40,Export!$X102:$X10252,Export!$CX43,Export!$K102:$K10252,"Pending")</f>
        <v>0</v>
      </c>
      <c r="CY48" s="44">
        <f>SUMIFS(Export!$P102:$P10252,Export!$J102:$J10252,Export!$A40,Export!$X102:$X10252,Export!$CY43,Export!$K102:$K10252,"Pending")</f>
        <v>0</v>
      </c>
      <c r="CZ48" s="44">
        <f>SUMIFS(Export!$P102:$P10252,Export!$J102:$J10252,Export!$A40,Export!$X102:$X10252,Export!$CZ43,Export!$K102:$K10252,"Pending")</f>
        <v>0</v>
      </c>
      <c r="DA48" s="44">
        <f>SUMIFS(Export!$P102:$P10252,Export!$J102:$J10252,Export!$A40,Export!$X102:$X10252,Export!$DA43,Export!$K102:$K10252,"Pending")</f>
        <v>0</v>
      </c>
      <c r="DB48" s="9">
        <f>SUMIFS(Export!$P102:$P10252,Export!$J102:$J10252,Export!$A40,Export!$X102:$X10252,Export!$DB43,Export!$K102:$K10252,"Pending")</f>
        <v>0</v>
      </c>
      <c r="DC48" s="12">
        <f>SUMIFS(Export!$P102:$P10252,Export!$J102:$J10252,Export!$A40,Export!$X102:$X10252,Export!$DC43,Export!$K102:$K10252,"Pending")</f>
        <v>0</v>
      </c>
      <c r="DD48" s="44">
        <f>SUMIFS(Export!$P102:$P10252,Export!$J102:$J10252,Export!$A40,Export!$X102:$X10252,Export!$DD43,Export!$K102:$K10252,"Pending")</f>
        <v>0</v>
      </c>
      <c r="DE48" s="44">
        <f>SUMIFS(Export!$P102:$P10252,Export!$J102:$J10252,Export!$A40,Export!$X102:$X10252,Export!$DE43,Export!$K102:$K10252,"Pending")</f>
        <v>0</v>
      </c>
      <c r="DF48" s="44">
        <f>SUMIFS(Export!$P102:$P10252,Export!$J102:$J10252,Export!$A40,Export!$X102:$X10252,Export!$DF43,Export!$K102:$K10252,"Pending")</f>
        <v>0</v>
      </c>
      <c r="DG48" s="44">
        <f>SUMIFS(Export!$P102:$P10252,Export!$J102:$J10252,Export!$A40,Export!$X102:$X10252,Export!$DG43,Export!$K102:$K10252,"Pending")</f>
        <v>0</v>
      </c>
      <c r="DH48" s="44">
        <f>SUMIFS(Export!$P102:$P10252,Export!$J102:$J10252,Export!$A40,Export!$X102:$X10252,Export!$DH43,Export!$K102:$K10252,"Pending")</f>
        <v>0</v>
      </c>
      <c r="DI48" s="9">
        <f>SUMIFS(Export!$P102:$P10252,Export!$J102:$J10252,Export!$A40,Export!$X102:$X10252,Export!$DI43,Export!$K102:$K10252,"Pending")</f>
        <v>0</v>
      </c>
      <c r="DJ48" s="12">
        <f>SUMIFS(Export!$P102:$P10252,Export!$J102:$J10252,Export!$A40,Export!$X102:$X10252,Export!$DJ43,Export!$K102:$K10252,"Pending")</f>
        <v>0</v>
      </c>
      <c r="DK48" s="44">
        <f>SUMIFS(Export!$P102:$P10252,Export!$J102:$J10252,Export!$A40,Export!$X102:$X10252,Export!$DK43,Export!$K102:$K10252,"Pending")</f>
        <v>0</v>
      </c>
      <c r="DL48" s="44">
        <f>SUMIFS(Export!$P102:$P10252,Export!$J102:$J10252,Export!$A40,Export!$X102:$X10252,Export!$DL43,Export!$K102:$K10252,"Pending")</f>
        <v>0</v>
      </c>
      <c r="DM48" s="44">
        <f>SUMIFS(Export!$P102:$P10252,Export!$J102:$J10252,Export!$A40,Export!$X102:$X10252,Export!$DM43,Export!$K102:$K10252,"Pending")</f>
        <v>0</v>
      </c>
      <c r="DN48" s="44">
        <f>SUMIFS(Export!$P102:$P10252,Export!$J102:$J10252,Export!$A40,Export!$X102:$X10252,Export!$DN43,Export!$K102:$K10252,"Pending")</f>
        <v>0</v>
      </c>
      <c r="DO48" s="44">
        <f>SUMIFS(Export!$P102:$P10252,Export!$J102:$J10252,Export!$A40,Export!$X102:$X10252,Export!$DO43,Export!$K102:$K10252,"Pending")</f>
        <v>0</v>
      </c>
      <c r="DP48" s="9">
        <f>SUMIFS(Export!$P102:$P10252,Export!$J102:$J10252,Export!$A40,Export!$X102:$X10252,Export!$DP43,Export!$K102:$K10252,"Pending")</f>
        <v>0</v>
      </c>
      <c r="DQ48" s="12">
        <f>SUMIFS(Export!$P102:$P10252,Export!$J102:$J10252,Export!$A40,Export!$X102:$X10252,Export!$DQ43,Export!$K102:$K10252,"Pending")</f>
        <v>0</v>
      </c>
      <c r="DR48" s="44">
        <f>SUMIFS(Export!$P102:$P10252,Export!$J102:$J10252,Export!$A40,Export!$X102:$X10252,Export!$DR43,Export!$K102:$K10252,"Pending")</f>
        <v>0</v>
      </c>
      <c r="DS48" s="44">
        <f>SUMIFS(Export!$P102:$P10252,Export!$J102:$J10252,Export!$A40,Export!$X102:$X10252,Export!$DS43,Export!$K102:$K10252,"Pending")</f>
        <v>0</v>
      </c>
      <c r="DT48" s="44">
        <f>SUMIFS(Export!$P102:$P10252,Export!$J102:$J10252,Export!$A40,Export!$X102:$X10252,Export!$DT43,Export!$K102:$K10252,"Pending")</f>
        <v>0</v>
      </c>
      <c r="DU48" s="44">
        <f>SUMIFS(Export!$P102:$P10252,Export!$J102:$J10252,Export!$A40,Export!$X102:$X10252,Export!$DU43,Export!$K102:$K10252,"Pending")</f>
        <v>0</v>
      </c>
      <c r="DV48" s="44">
        <f>SUMIFS(Export!$P102:$P10252,Export!$J102:$J10252,Export!$A40,Export!$X102:$X10252,Export!$DV43,Export!$K102:$K10252,"Pending")</f>
        <v>0</v>
      </c>
      <c r="DW48" s="9">
        <f>SUMIFS(Export!$P102:$P10252,Export!$J102:$J10252,Export!$A40,Export!$X102:$X10252,Export!$DW43,Export!$K102:$K10252,"Pending")</f>
        <v>0</v>
      </c>
      <c r="DX48" s="12">
        <f>SUMIFS(Export!$P102:$P10252,Export!$J102:$J10252,Export!$A40,Export!$X102:$X10252,Export!$DQ43,Export!$K102:$K10252,"Pending")</f>
        <v>0</v>
      </c>
      <c r="DY48" s="67">
        <f>SUMIFS(Export!$P102:$P10252,Export!$J102:$J10252,Export!$A40,Export!$X102:$X10252,Export!$DR43,Export!$K102:$K10252,"Pending")</f>
        <v>0</v>
      </c>
      <c r="DZ48" s="67">
        <f>SUMIFS(Export!$P102:$P10252,Export!$J102:$J10252,Export!$A40,Export!$X102:$X10252,Export!$DS43,Export!$K102:$K10252,"Pending")</f>
        <v>0</v>
      </c>
      <c r="EA48" s="67">
        <f>SUMIFS(Export!$P102:$P10252,Export!$J102:$J10252,Export!$A40,Export!$X102:$X10252,Export!$DT43,Export!$K102:$K10252,"Pending")</f>
        <v>0</v>
      </c>
      <c r="EB48" s="67">
        <f>SUMIFS(Export!$P102:$P10252,Export!$J102:$J10252,Export!$A40,Export!$X102:$X10252,Export!$DU43,Export!$K102:$K10252,"Pending")</f>
        <v>0</v>
      </c>
      <c r="EC48" s="67">
        <f>SUMIFS(Export!$P102:$P10252,Export!$J102:$J10252,Export!$A40,Export!$X102:$X10252,Export!$DV43,Export!$K102:$K10252,"Pending")</f>
        <v>0</v>
      </c>
      <c r="ED48" s="9">
        <f>SUMIFS(Export!$P102:$P10252,Export!$J102:$J10252,Export!$A40,Export!$X102:$X10252,Export!$DW43,Export!$K102:$K10252,"Pending")</f>
        <v>0</v>
      </c>
      <c r="EE48" s="12">
        <f>SUMIFS(Export!$P102:$P10252,Export!$J102:$J10252,Export!$A40,Export!$X102:$X10252,Export!$DQ43,Export!$K102:$K10252,"Pending")</f>
        <v>0</v>
      </c>
      <c r="EF48" s="73">
        <f>SUMIFS(Export!$P102:$P10252,Export!$J102:$J10252,Export!$A40,Export!$X102:$X10252,Export!$DR43,Export!$K102:$K10252,"Pending")</f>
        <v>0</v>
      </c>
      <c r="EG48" s="73">
        <f>SUMIFS(Export!$P102:$P10252,Export!$J102:$J10252,Export!$A40,Export!$X102:$X10252,Export!$DS43,Export!$K102:$K10252,"Pending")</f>
        <v>0</v>
      </c>
      <c r="EH48" s="73">
        <f>SUMIFS(Export!$P102:$P10252,Export!$J102:$J10252,Export!$A40,Export!$X102:$X10252,Export!$DT43,Export!$K102:$K10252,"Pending")</f>
        <v>0</v>
      </c>
      <c r="EI48" s="73">
        <f>SUMIFS(Export!$P102:$P10252,Export!$J102:$J10252,Export!$A40,Export!$X102:$X10252,Export!$DU43,Export!$K102:$K10252,"Pending")</f>
        <v>0</v>
      </c>
      <c r="EJ48" s="73">
        <f>SUMIFS(Export!$P102:$P10252,Export!$J102:$J10252,Export!$A40,Export!$X102:$X10252,Export!$DV43,Export!$K102:$K10252,"Pending")</f>
        <v>0</v>
      </c>
      <c r="EK48" s="9">
        <f>SUMIFS(Export!$P102:$P10252,Export!$J102:$J10252,Export!$A40,Export!$X102:$X10252,Export!$DW43,Export!$K102:$K10252,"Pending")</f>
        <v>0</v>
      </c>
      <c r="EL48" s="12">
        <f>SUMIFS(Export!$P102:$P10252,Export!$J102:$J10252,Export!$A40,Export!$X102:$X10252,Export!$DQ43,Export!$K102:$K10252,"Pending")</f>
        <v>0</v>
      </c>
      <c r="EM48" s="73">
        <f>SUMIFS(Export!$P102:$P10252,Export!$J102:$J10252,Export!$A40,Export!$X102:$X10252,Export!$DR43,Export!$K102:$K10252,"Pending")</f>
        <v>0</v>
      </c>
      <c r="EN48" s="73">
        <f>SUMIFS(Export!$P102:$P10252,Export!$J102:$J10252,Export!$A40,Export!$X102:$X10252,Export!$DS43,Export!$K102:$K10252,"Pending")</f>
        <v>0</v>
      </c>
      <c r="EO48" s="73">
        <f>SUMIFS(Export!$P102:$P10252,Export!$J102:$J10252,Export!$A40,Export!$X102:$X10252,Export!$DT43,Export!$K102:$K10252,"Pending")</f>
        <v>0</v>
      </c>
      <c r="EP48" s="73">
        <f>SUMIFS(Export!$P102:$P10252,Export!$J102:$J10252,Export!$A40,Export!$X102:$X10252,Export!$DU43,Export!$K102:$K10252,"Pending")</f>
        <v>0</v>
      </c>
      <c r="EQ48" s="73">
        <f>SUMIFS(Export!$P102:$P10252,Export!$J102:$J10252,Export!$A40,Export!$X102:$X10252,Export!$DV43,Export!$K102:$K10252,"Pending")</f>
        <v>0</v>
      </c>
      <c r="ER48" s="9">
        <f>SUMIFS(Export!$P102:$P10252,Export!$J102:$J10252,Export!$A40,Export!$X102:$X10252,Export!$DW43,Export!$K102:$K10252,"Pending")</f>
        <v>0</v>
      </c>
      <c r="ES48" s="12">
        <f>SUMIFS(Export!$P102:$P10252,Export!$J102:$J10252,Export!$A40,Export!$X102:$X10252,Export!$DQ43,Export!$K102:$K10252,"Pending")</f>
        <v>0</v>
      </c>
      <c r="ET48" s="73">
        <f>SUMIFS(Export!$P102:$P10252,Export!$J102:$J10252,Export!$A40,Export!$X102:$X10252,Export!$DR43,Export!$K102:$K10252,"Pending")</f>
        <v>0</v>
      </c>
      <c r="EU48" s="73">
        <f>SUMIFS(Export!$P102:$P10252,Export!$J102:$J10252,Export!$A40,Export!$X102:$X10252,Export!$DS43,Export!$K102:$K10252,"Pending")</f>
        <v>0</v>
      </c>
      <c r="EV48" s="73">
        <f>SUMIFS(Export!$P102:$P10252,Export!$J102:$J10252,Export!$A40,Export!$X102:$X10252,Export!$DT43,Export!$K102:$K10252,"Pending")</f>
        <v>0</v>
      </c>
      <c r="EW48" s="73">
        <f>SUMIFS(Export!$P102:$P10252,Export!$J102:$J10252,Export!$A40,Export!$X102:$X10252,Export!$DU43,Export!$K102:$K10252,"Pending")</f>
        <v>0</v>
      </c>
      <c r="EX48" s="73">
        <f>SUMIFS(Export!$P102:$P10252,Export!$J102:$J10252,Export!$A40,Export!$X102:$X10252,Export!$DV43,Export!$K102:$K10252,"Pending")</f>
        <v>0</v>
      </c>
      <c r="EY48" s="9">
        <f>SUMIFS(Export!$P102:$P10252,Export!$J102:$J10252,Export!$A40,Export!$X102:$X10252,Export!$DW43,Export!$K102:$K10252,"Pending")</f>
        <v>0</v>
      </c>
      <c r="EZ48" s="12">
        <f>SUMIFS(Export!$P102:$P10252,Export!$J102:$J10252,Export!$A40,Export!$X102:$X10252,Export!$DQ43,Export!$K102:$K10252,"Pending")</f>
        <v>0</v>
      </c>
      <c r="FA48" s="73">
        <f>SUMIFS(Export!$P102:$P10252,Export!$J102:$J10252,Export!$A40,Export!$X102:$X10252,Export!$DR43,Export!$K102:$K10252,"Pending")</f>
        <v>0</v>
      </c>
      <c r="FB48" s="73">
        <f>SUMIFS(Export!$P102:$P10252,Export!$J102:$J10252,Export!$A40,Export!$X102:$X10252,Export!$DS43,Export!$K102:$K10252,"Pending")</f>
        <v>0</v>
      </c>
      <c r="FC48" s="73">
        <f>SUMIFS(Export!$P102:$P10252,Export!$J102:$J10252,Export!$A40,Export!$X102:$X10252,Export!$DT43,Export!$K102:$K10252,"Pending")</f>
        <v>0</v>
      </c>
      <c r="FD48" s="73">
        <f>SUMIFS(Export!$P102:$P10252,Export!$J102:$J10252,Export!$A40,Export!$X102:$X10252,Export!$DU43,Export!$K102:$K10252,"Pending")</f>
        <v>0</v>
      </c>
      <c r="FE48" s="73">
        <f>SUMIFS(Export!$P102:$P10252,Export!$J102:$J10252,Export!$A40,Export!$X102:$X10252,Export!$DV43,Export!$K102:$K10252,"Pending")</f>
        <v>0</v>
      </c>
      <c r="FF48" s="9">
        <f>SUMIFS(Export!$P102:$P10252,Export!$J102:$J10252,Export!$A40,Export!$X102:$X10252,Export!$DW43,Export!$K102:$K10252,"Pending")</f>
        <v>0</v>
      </c>
      <c r="FG48" s="12">
        <f>SUMIFS(Export!$P102:$P10252,Export!$J102:$J10252,Export!$A40,Export!$X102:$X10252,Export!$DQ43,Export!$K102:$K10252,"Pending")</f>
        <v>0</v>
      </c>
      <c r="FH48" s="73">
        <f>SUMIFS(Export!$P102:$P10252,Export!$J102:$J10252,Export!$A40,Export!$X102:$X10252,Export!$DR43,Export!$K102:$K10252,"Pending")</f>
        <v>0</v>
      </c>
      <c r="FI48" s="73">
        <f>SUMIFS(Export!$P102:$P10252,Export!$J102:$J10252,Export!$A40,Export!$X102:$X10252,Export!$DS43,Export!$K102:$K10252,"Pending")</f>
        <v>0</v>
      </c>
      <c r="FJ48" s="73">
        <f>SUMIFS(Export!$P102:$P10252,Export!$J102:$J10252,Export!$A40,Export!$X102:$X10252,Export!$DT43,Export!$K102:$K10252,"Pending")</f>
        <v>0</v>
      </c>
      <c r="FK48" s="73">
        <f>SUMIFS(Export!$P102:$P10252,Export!$J102:$J10252,Export!$A40,Export!$X102:$X10252,Export!$DU43,Export!$K102:$K10252,"Pending")</f>
        <v>0</v>
      </c>
      <c r="FL48" s="73">
        <f>SUMIFS(Export!$P102:$P10252,Export!$J102:$J10252,Export!$A40,Export!$X102:$X10252,Export!$DV43,Export!$K102:$K10252,"Pending")</f>
        <v>0</v>
      </c>
      <c r="FM48" s="9">
        <f>SUMIFS(Export!$P102:$P10252,Export!$J102:$J10252,Export!$A40,Export!$X102:$X10252,Export!$DW43,Export!$K102:$K10252,"Pending")</f>
        <v>0</v>
      </c>
      <c r="FN48" s="12">
        <f>SUMIFS(Export!$P102:$P10252,Export!$J102:$J10252,Export!$A40,Export!$X102:$X10252,Export!$DQ43,Export!$K102:$K10252,"Pending")</f>
        <v>0</v>
      </c>
      <c r="FO48" s="73">
        <f>SUMIFS(Export!$P102:$P10252,Export!$J102:$J10252,Export!$A40,Export!$X102:$X10252,Export!$DR43,Export!$K102:$K10252,"Pending")</f>
        <v>0</v>
      </c>
      <c r="FP48" s="73">
        <f>SUMIFS(Export!$P102:$P10252,Export!$J102:$J10252,Export!$A40,Export!$X102:$X10252,Export!$DS43,Export!$K102:$K10252,"Pending")</f>
        <v>0</v>
      </c>
      <c r="FQ48" s="73">
        <f>SUMIFS(Export!$P102:$P10252,Export!$J102:$J10252,Export!$A40,Export!$X102:$X10252,Export!$DT43,Export!$K102:$K10252,"Pending")</f>
        <v>0</v>
      </c>
      <c r="FR48" s="73">
        <f>SUMIFS(Export!$P102:$P10252,Export!$J102:$J10252,Export!$A40,Export!$X102:$X10252,Export!$DU43,Export!$K102:$K10252,"Pending")</f>
        <v>0</v>
      </c>
      <c r="FS48" s="73">
        <f>SUMIFS(Export!$P102:$P10252,Export!$J102:$J10252,Export!$A40,Export!$X102:$X10252,Export!$DV43,Export!$K102:$K10252,"Pending")</f>
        <v>0</v>
      </c>
      <c r="FT48" s="9">
        <f>SUMIFS(Export!$P102:$P10252,Export!$J102:$J10252,Export!$A40,Export!$X102:$X10252,Export!$DW43,Export!$K102:$K10252,"Pending")</f>
        <v>0</v>
      </c>
      <c r="FU48" s="12">
        <f>SUMIFS(Export!$P102:$P10252,Export!$J102:$J10252,Export!$A40,Export!$X102:$X10252,Export!$DQ43,Export!$K102:$K10252,"Pending")</f>
        <v>0</v>
      </c>
      <c r="FV48" s="73">
        <f>SUMIFS(Export!$P102:$P10252,Export!$J102:$J10252,Export!$A40,Export!$X102:$X10252,Export!$DR43,Export!$K102:$K10252,"Pending")</f>
        <v>0</v>
      </c>
      <c r="FW48" s="73">
        <f>SUMIFS(Export!$P102:$P10252,Export!$J102:$J10252,Export!$A40,Export!$X102:$X10252,Export!$DS43,Export!$K102:$K10252,"Pending")</f>
        <v>0</v>
      </c>
      <c r="FX48" s="73">
        <f>SUMIFS(Export!$P102:$P10252,Export!$J102:$J10252,Export!$A40,Export!$X102:$X10252,Export!$DT43,Export!$K102:$K10252,"Pending")</f>
        <v>0</v>
      </c>
      <c r="FY48" s="73">
        <f>SUMIFS(Export!$P102:$P10252,Export!$J102:$J10252,Export!$A40,Export!$X102:$X10252,Export!$DU43,Export!$K102:$K10252,"Pending")</f>
        <v>0</v>
      </c>
      <c r="FZ48" s="73">
        <f>SUMIFS(Export!$P102:$P10252,Export!$J102:$J10252,Export!$A40,Export!$X102:$X10252,Export!$DV43,Export!$K102:$K10252,"Pending")</f>
        <v>0</v>
      </c>
      <c r="GA48" s="9">
        <f>SUMIFS(Export!$P102:$P10252,Export!$J102:$J10252,Export!$A40,Export!$X102:$X10252,Export!$DW43,Export!$K102:$K10252,"Pending")</f>
        <v>0</v>
      </c>
      <c r="GB48" s="12">
        <f>SUMIFS(Export!$P102:$P10252,Export!$J102:$J10252,Export!$A40,Export!$X102:$X10252,Export!$DQ43,Export!$K102:$K10252,"Pending")</f>
        <v>0</v>
      </c>
      <c r="GC48" s="73">
        <f>SUMIFS(Export!$P102:$P10252,Export!$J102:$J10252,Export!$A40,Export!$X102:$X10252,Export!$DR43,Export!$K102:$K10252,"Pending")</f>
        <v>0</v>
      </c>
      <c r="GD48" s="73">
        <f>SUMIFS(Export!$P102:$P10252,Export!$J102:$J10252,Export!$A40,Export!$X102:$X10252,Export!$DS43,Export!$K102:$K10252,"Pending")</f>
        <v>0</v>
      </c>
      <c r="GE48" s="73">
        <f>SUMIFS(Export!$P102:$P10252,Export!$J102:$J10252,Export!$A40,Export!$X102:$X10252,Export!$DT43,Export!$K102:$K10252,"Pending")</f>
        <v>0</v>
      </c>
      <c r="GF48" s="73">
        <f>SUMIFS(Export!$P102:$P10252,Export!$J102:$J10252,Export!$A40,Export!$X102:$X10252,Export!$DU43,Export!$K102:$K10252,"Pending")</f>
        <v>0</v>
      </c>
      <c r="GG48" s="73">
        <f>SUMIFS(Export!$P102:$P10252,Export!$J102:$J10252,Export!$A40,Export!$X102:$X10252,Export!$DV43,Export!$K102:$K10252,"Pending")</f>
        <v>0</v>
      </c>
      <c r="GH48" s="9">
        <f>SUMIFS(Export!$P102:$P10252,Export!$J102:$J10252,Export!$A40,Export!$X102:$X10252,Export!$DW43,Export!$K102:$K10252,"Pending")</f>
        <v>0</v>
      </c>
      <c r="GI48" s="12">
        <f>SUMIFS(Export!$P102:$P10252,Export!$J102:$J10252,Export!$A40,Export!$X102:$X10252,Export!$DQ43,Export!$K102:$K10252,"Pending")</f>
        <v>0</v>
      </c>
      <c r="GJ48" s="73">
        <f>SUMIFS(Export!$P102:$P10252,Export!$J102:$J10252,Export!$A40,Export!$X102:$X10252,Export!$DR43,Export!$K102:$K10252,"Pending")</f>
        <v>0</v>
      </c>
      <c r="GK48" s="73">
        <f>SUMIFS(Export!$P102:$P10252,Export!$J102:$J10252,Export!$A40,Export!$X102:$X10252,Export!$DS43,Export!$K102:$K10252,"Pending")</f>
        <v>0</v>
      </c>
      <c r="GL48" s="73">
        <f>SUMIFS(Export!$P102:$P10252,Export!$J102:$J10252,Export!$A40,Export!$X102:$X10252,Export!$DT43,Export!$K102:$K10252,"Pending")</f>
        <v>0</v>
      </c>
      <c r="GM48" s="73">
        <f>SUMIFS(Export!$P102:$P10252,Export!$J102:$J10252,Export!$A40,Export!$X102:$X10252,Export!$DU43,Export!$K102:$K10252,"Pending")</f>
        <v>0</v>
      </c>
      <c r="GN48" s="73">
        <f>SUMIFS(Export!$P102:$P10252,Export!$J102:$J10252,Export!$A40,Export!$X102:$X10252,Export!$DV43,Export!$K102:$K10252,"Pending")</f>
        <v>0</v>
      </c>
      <c r="GO48" s="9">
        <f>SUMIFS(Export!$P102:$P10252,Export!$J102:$J10252,Export!$A40,Export!$X102:$X10252,Export!$DW43,Export!$K102:$K10252,"Pending")</f>
        <v>0</v>
      </c>
    </row>
    <row r="49" spans="1:197" s="70" customFormat="1" outlineLevel="1" x14ac:dyDescent="0.25">
      <c r="A49" s="70" t="s">
        <v>138</v>
      </c>
      <c r="B49" s="39">
        <v>0</v>
      </c>
      <c r="C49" s="27">
        <v>0</v>
      </c>
      <c r="D49" s="27">
        <v>0</v>
      </c>
      <c r="E49" s="27">
        <v>0</v>
      </c>
      <c r="F49" s="27">
        <v>0</v>
      </c>
      <c r="G49" s="27">
        <f t="shared" ref="G49:O49" si="453">G44-G47-G48</f>
        <v>0</v>
      </c>
      <c r="H49" s="28">
        <f t="shared" si="453"/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f t="shared" si="453"/>
        <v>0</v>
      </c>
      <c r="O49" s="28">
        <f t="shared" si="453"/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f t="shared" ref="U49:AC49" si="454">U44-U47-U48</f>
        <v>0</v>
      </c>
      <c r="V49" s="28">
        <f t="shared" si="454"/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f t="shared" si="454"/>
        <v>0</v>
      </c>
      <c r="AC49" s="69">
        <f t="shared" si="454"/>
        <v>0</v>
      </c>
      <c r="AD49" s="47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f t="shared" ref="AI49:AQ49" si="455">AI44-AI47-AI48</f>
        <v>0</v>
      </c>
      <c r="AJ49" s="69">
        <f t="shared" si="455"/>
        <v>0</v>
      </c>
      <c r="AK49" s="46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f t="shared" si="455"/>
        <v>0</v>
      </c>
      <c r="AQ49" s="69">
        <f t="shared" si="455"/>
        <v>0</v>
      </c>
      <c r="AR49" s="46">
        <v>0</v>
      </c>
      <c r="AS49" s="47">
        <v>0</v>
      </c>
      <c r="AT49" s="47">
        <v>0</v>
      </c>
      <c r="AU49" s="47">
        <v>0</v>
      </c>
      <c r="AV49" s="27">
        <v>0</v>
      </c>
      <c r="AW49" s="27">
        <f t="shared" ref="AW49:CS49" si="456">AW44-AW47-AW48</f>
        <v>0</v>
      </c>
      <c r="AX49" s="28">
        <f t="shared" si="456"/>
        <v>0</v>
      </c>
      <c r="AY49" s="39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f t="shared" ref="BD49:BL49" si="457">BD44-BD47-BD48</f>
        <v>0</v>
      </c>
      <c r="BE49" s="28">
        <f t="shared" si="457"/>
        <v>0</v>
      </c>
      <c r="BF49" s="39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f t="shared" si="457"/>
        <v>0</v>
      </c>
      <c r="BL49" s="28">
        <f t="shared" si="457"/>
        <v>0</v>
      </c>
      <c r="BM49" s="39">
        <v>0</v>
      </c>
      <c r="BN49" s="27">
        <f t="shared" si="456"/>
        <v>15</v>
      </c>
      <c r="BO49" s="27">
        <f t="shared" si="456"/>
        <v>15</v>
      </c>
      <c r="BP49" s="27">
        <f t="shared" si="456"/>
        <v>15</v>
      </c>
      <c r="BQ49" s="27">
        <f t="shared" si="456"/>
        <v>15</v>
      </c>
      <c r="BR49" s="27">
        <f t="shared" si="456"/>
        <v>0</v>
      </c>
      <c r="BS49" s="28">
        <f t="shared" si="456"/>
        <v>0</v>
      </c>
      <c r="BT49" s="39">
        <f t="shared" si="456"/>
        <v>15</v>
      </c>
      <c r="BU49" s="27">
        <f t="shared" si="456"/>
        <v>15</v>
      </c>
      <c r="BV49" s="27">
        <f t="shared" si="456"/>
        <v>15</v>
      </c>
      <c r="BW49" s="27">
        <f t="shared" si="456"/>
        <v>15</v>
      </c>
      <c r="BX49" s="27">
        <f t="shared" si="456"/>
        <v>15</v>
      </c>
      <c r="BY49" s="27">
        <f t="shared" si="456"/>
        <v>0</v>
      </c>
      <c r="BZ49" s="28">
        <f t="shared" si="456"/>
        <v>0</v>
      </c>
      <c r="CA49" s="39">
        <f t="shared" si="456"/>
        <v>15</v>
      </c>
      <c r="CB49" s="27">
        <f t="shared" si="456"/>
        <v>15</v>
      </c>
      <c r="CC49" s="27">
        <f t="shared" si="456"/>
        <v>15</v>
      </c>
      <c r="CD49" s="27">
        <f t="shared" si="456"/>
        <v>15</v>
      </c>
      <c r="CE49" s="27">
        <f t="shared" si="456"/>
        <v>15</v>
      </c>
      <c r="CF49" s="27">
        <f t="shared" si="456"/>
        <v>0</v>
      </c>
      <c r="CG49" s="28">
        <f t="shared" si="456"/>
        <v>0</v>
      </c>
      <c r="CH49" s="39">
        <f t="shared" si="456"/>
        <v>15</v>
      </c>
      <c r="CI49" s="27">
        <f t="shared" si="456"/>
        <v>15</v>
      </c>
      <c r="CJ49" s="27">
        <f t="shared" si="456"/>
        <v>15</v>
      </c>
      <c r="CK49" s="27">
        <f t="shared" si="456"/>
        <v>15</v>
      </c>
      <c r="CL49" s="27">
        <f t="shared" si="456"/>
        <v>15</v>
      </c>
      <c r="CM49" s="27">
        <f t="shared" si="456"/>
        <v>0</v>
      </c>
      <c r="CN49" s="28">
        <f t="shared" si="456"/>
        <v>0</v>
      </c>
      <c r="CO49" s="39">
        <f t="shared" si="456"/>
        <v>15</v>
      </c>
      <c r="CP49" s="27">
        <f t="shared" si="456"/>
        <v>15</v>
      </c>
      <c r="CQ49" s="27">
        <f t="shared" si="456"/>
        <v>15</v>
      </c>
      <c r="CR49" s="27">
        <f t="shared" si="456"/>
        <v>15</v>
      </c>
      <c r="CS49" s="27">
        <f t="shared" si="456"/>
        <v>15</v>
      </c>
      <c r="CT49" s="27">
        <f t="shared" ref="CT49:DW49" si="458">CT44-CT47-CT48</f>
        <v>0</v>
      </c>
      <c r="CU49" s="28">
        <f t="shared" si="458"/>
        <v>0</v>
      </c>
      <c r="CV49" s="39">
        <f t="shared" si="458"/>
        <v>15</v>
      </c>
      <c r="CW49" s="27">
        <f t="shared" si="458"/>
        <v>15</v>
      </c>
      <c r="CX49" s="27">
        <f t="shared" si="458"/>
        <v>15</v>
      </c>
      <c r="CY49" s="27">
        <f t="shared" si="458"/>
        <v>15</v>
      </c>
      <c r="CZ49" s="27">
        <f t="shared" si="458"/>
        <v>15</v>
      </c>
      <c r="DA49" s="27">
        <f t="shared" si="458"/>
        <v>0</v>
      </c>
      <c r="DB49" s="28">
        <f t="shared" si="458"/>
        <v>0</v>
      </c>
      <c r="DC49" s="39">
        <f t="shared" si="458"/>
        <v>15</v>
      </c>
      <c r="DD49" s="27">
        <f t="shared" si="458"/>
        <v>15</v>
      </c>
      <c r="DE49" s="27">
        <f t="shared" si="458"/>
        <v>15</v>
      </c>
      <c r="DF49" s="27">
        <f t="shared" si="458"/>
        <v>15</v>
      </c>
      <c r="DG49" s="27">
        <f t="shared" si="458"/>
        <v>15</v>
      </c>
      <c r="DH49" s="27">
        <f t="shared" si="458"/>
        <v>0</v>
      </c>
      <c r="DI49" s="28">
        <f t="shared" si="458"/>
        <v>0</v>
      </c>
      <c r="DJ49" s="39">
        <f t="shared" si="458"/>
        <v>15</v>
      </c>
      <c r="DK49" s="27">
        <f t="shared" si="458"/>
        <v>15</v>
      </c>
      <c r="DL49" s="27">
        <f t="shared" si="458"/>
        <v>15</v>
      </c>
      <c r="DM49" s="27">
        <f t="shared" si="458"/>
        <v>15</v>
      </c>
      <c r="DN49" s="27">
        <f t="shared" si="458"/>
        <v>15</v>
      </c>
      <c r="DO49" s="27">
        <f t="shared" si="458"/>
        <v>0</v>
      </c>
      <c r="DP49" s="28">
        <f t="shared" si="458"/>
        <v>0</v>
      </c>
      <c r="DQ49" s="39">
        <f t="shared" si="458"/>
        <v>15</v>
      </c>
      <c r="DR49" s="27">
        <f t="shared" si="458"/>
        <v>15</v>
      </c>
      <c r="DS49" s="27">
        <f t="shared" si="458"/>
        <v>15</v>
      </c>
      <c r="DT49" s="27">
        <f t="shared" si="458"/>
        <v>15</v>
      </c>
      <c r="DU49" s="27">
        <f t="shared" si="458"/>
        <v>15</v>
      </c>
      <c r="DV49" s="27">
        <f t="shared" si="458"/>
        <v>0</v>
      </c>
      <c r="DW49" s="28">
        <f t="shared" si="458"/>
        <v>0</v>
      </c>
      <c r="DX49" s="39">
        <f t="shared" ref="DX49:ED49" si="459">DX44-DX47-DX48</f>
        <v>15</v>
      </c>
      <c r="DY49" s="27">
        <f t="shared" si="459"/>
        <v>15</v>
      </c>
      <c r="DZ49" s="27">
        <f t="shared" si="459"/>
        <v>15</v>
      </c>
      <c r="EA49" s="27">
        <f t="shared" si="459"/>
        <v>15</v>
      </c>
      <c r="EB49" s="27">
        <f t="shared" si="459"/>
        <v>15</v>
      </c>
      <c r="EC49" s="27">
        <f t="shared" si="459"/>
        <v>0</v>
      </c>
      <c r="ED49" s="28">
        <f t="shared" si="459"/>
        <v>0</v>
      </c>
      <c r="EE49" s="39">
        <f t="shared" ref="EE49:GO49" si="460">EE44-EE47-EE48</f>
        <v>15</v>
      </c>
      <c r="EF49" s="27">
        <f t="shared" si="460"/>
        <v>15</v>
      </c>
      <c r="EG49" s="27">
        <f t="shared" si="460"/>
        <v>15</v>
      </c>
      <c r="EH49" s="27">
        <f t="shared" si="460"/>
        <v>15</v>
      </c>
      <c r="EI49" s="27">
        <f t="shared" si="460"/>
        <v>15</v>
      </c>
      <c r="EJ49" s="27">
        <f t="shared" si="460"/>
        <v>0</v>
      </c>
      <c r="EK49" s="28">
        <f t="shared" si="460"/>
        <v>0</v>
      </c>
      <c r="EL49" s="39">
        <f t="shared" si="460"/>
        <v>15</v>
      </c>
      <c r="EM49" s="27">
        <f t="shared" si="460"/>
        <v>15</v>
      </c>
      <c r="EN49" s="27">
        <f t="shared" si="460"/>
        <v>15</v>
      </c>
      <c r="EO49" s="27">
        <f t="shared" si="460"/>
        <v>15</v>
      </c>
      <c r="EP49" s="27">
        <f t="shared" si="460"/>
        <v>15</v>
      </c>
      <c r="EQ49" s="27">
        <f t="shared" si="460"/>
        <v>0</v>
      </c>
      <c r="ER49" s="28">
        <f t="shared" si="460"/>
        <v>0</v>
      </c>
      <c r="ES49" s="39">
        <f t="shared" si="460"/>
        <v>15</v>
      </c>
      <c r="ET49" s="27">
        <f t="shared" si="460"/>
        <v>15</v>
      </c>
      <c r="EU49" s="27">
        <f t="shared" si="460"/>
        <v>15</v>
      </c>
      <c r="EV49" s="27">
        <f t="shared" si="460"/>
        <v>15</v>
      </c>
      <c r="EW49" s="27">
        <f t="shared" si="460"/>
        <v>15</v>
      </c>
      <c r="EX49" s="27">
        <f t="shared" si="460"/>
        <v>0</v>
      </c>
      <c r="EY49" s="28">
        <f t="shared" si="460"/>
        <v>0</v>
      </c>
      <c r="EZ49" s="39">
        <f t="shared" si="460"/>
        <v>15</v>
      </c>
      <c r="FA49" s="27">
        <f t="shared" si="460"/>
        <v>15</v>
      </c>
      <c r="FB49" s="27">
        <f t="shared" si="460"/>
        <v>15</v>
      </c>
      <c r="FC49" s="27">
        <f t="shared" si="460"/>
        <v>15</v>
      </c>
      <c r="FD49" s="27">
        <f t="shared" si="460"/>
        <v>15</v>
      </c>
      <c r="FE49" s="27">
        <f t="shared" si="460"/>
        <v>0</v>
      </c>
      <c r="FF49" s="28">
        <f t="shared" si="460"/>
        <v>0</v>
      </c>
      <c r="FG49" s="39">
        <f t="shared" si="460"/>
        <v>15</v>
      </c>
      <c r="FH49" s="27">
        <f t="shared" si="460"/>
        <v>15</v>
      </c>
      <c r="FI49" s="27">
        <f t="shared" si="460"/>
        <v>15</v>
      </c>
      <c r="FJ49" s="27">
        <f t="shared" si="460"/>
        <v>15</v>
      </c>
      <c r="FK49" s="27">
        <f t="shared" si="460"/>
        <v>15</v>
      </c>
      <c r="FL49" s="27">
        <f t="shared" si="460"/>
        <v>0</v>
      </c>
      <c r="FM49" s="28">
        <f t="shared" si="460"/>
        <v>0</v>
      </c>
      <c r="FN49" s="39">
        <f t="shared" si="460"/>
        <v>15</v>
      </c>
      <c r="FO49" s="27">
        <f t="shared" si="460"/>
        <v>15</v>
      </c>
      <c r="FP49" s="27">
        <f t="shared" si="460"/>
        <v>15</v>
      </c>
      <c r="FQ49" s="27">
        <f t="shared" si="460"/>
        <v>15</v>
      </c>
      <c r="FR49" s="27">
        <f t="shared" si="460"/>
        <v>15</v>
      </c>
      <c r="FS49" s="27">
        <f t="shared" si="460"/>
        <v>0</v>
      </c>
      <c r="FT49" s="28">
        <f t="shared" si="460"/>
        <v>0</v>
      </c>
      <c r="FU49" s="39">
        <f t="shared" si="460"/>
        <v>15</v>
      </c>
      <c r="FV49" s="27">
        <f t="shared" si="460"/>
        <v>15</v>
      </c>
      <c r="FW49" s="27">
        <f t="shared" si="460"/>
        <v>15</v>
      </c>
      <c r="FX49" s="27">
        <f t="shared" si="460"/>
        <v>15</v>
      </c>
      <c r="FY49" s="27">
        <f t="shared" si="460"/>
        <v>15</v>
      </c>
      <c r="FZ49" s="27">
        <f t="shared" si="460"/>
        <v>0</v>
      </c>
      <c r="GA49" s="28">
        <f t="shared" si="460"/>
        <v>0</v>
      </c>
      <c r="GB49" s="39">
        <f t="shared" si="460"/>
        <v>15</v>
      </c>
      <c r="GC49" s="27">
        <f t="shared" si="460"/>
        <v>15</v>
      </c>
      <c r="GD49" s="27">
        <f t="shared" si="460"/>
        <v>15</v>
      </c>
      <c r="GE49" s="27">
        <f t="shared" si="460"/>
        <v>15</v>
      </c>
      <c r="GF49" s="27">
        <f t="shared" si="460"/>
        <v>15</v>
      </c>
      <c r="GG49" s="27">
        <f t="shared" si="460"/>
        <v>0</v>
      </c>
      <c r="GH49" s="28">
        <f t="shared" si="460"/>
        <v>0</v>
      </c>
      <c r="GI49" s="39">
        <f t="shared" si="460"/>
        <v>15</v>
      </c>
      <c r="GJ49" s="27">
        <f t="shared" si="460"/>
        <v>15</v>
      </c>
      <c r="GK49" s="27">
        <f t="shared" si="460"/>
        <v>15</v>
      </c>
      <c r="GL49" s="27">
        <f t="shared" si="460"/>
        <v>15</v>
      </c>
      <c r="GM49" s="27">
        <f t="shared" si="460"/>
        <v>15</v>
      </c>
      <c r="GN49" s="27">
        <f t="shared" si="460"/>
        <v>0</v>
      </c>
      <c r="GO49" s="28">
        <f t="shared" si="460"/>
        <v>0</v>
      </c>
    </row>
    <row r="50" spans="1:197" outlineLevel="1" x14ac:dyDescent="0.25">
      <c r="A50" t="s">
        <v>158</v>
      </c>
      <c r="B50" s="13">
        <f>SUMIFS(Export!$P102:$P10252,Export!$J102:$J10252,Export!$A40,Export!$X102:$X10252,"&lt;="&amp;Export!$B43,Export!$T102:$T10252,"Alert")</f>
        <v>0</v>
      </c>
      <c r="C50" s="7">
        <f>SUMIFS(Export!$P102:$P10252,Export!$J102:$J10252,Export!$A40,Export!$X102:$X10252,Export!$C43,Export!$T102:$T10252,"Alert")</f>
        <v>0</v>
      </c>
      <c r="D50" s="7">
        <f>SUMIFS(Export!$P102:$P10252,Export!$J102:$J10252,Export!$A40,Export!$X102:$X10252,Export!$D43,Export!$T102:$T10252,"Alert")</f>
        <v>0</v>
      </c>
      <c r="E50" s="7">
        <f>SUMIFS(Export!$P102:$P10252,Export!$J102:$J10252,Export!$A40,Export!$X102:$X10252,Export!$E43,Export!$T102:$T10252,"Alert")</f>
        <v>0</v>
      </c>
      <c r="F50" s="7">
        <f>SUMIFS(Export!$P102:$P10252,Export!$J102:$J10252,Export!$A40,Export!$X102:$X10252,Export!$F43,Export!$T102:$T10252,"Alert")</f>
        <v>0</v>
      </c>
      <c r="G50" s="7">
        <f>SUMIFS(Export!$P102:$P10252,Export!$J102:$J10252,Export!$A40,Export!$X102:$X10252,Export!$G43,Export!$T102:$T10252,"Alert")</f>
        <v>0</v>
      </c>
      <c r="H50" s="10">
        <f>SUMIFS(Export!$P102:$P10252,Export!$J102:$J10252,Export!$A40,Export!$X102:$X10252,Export!$H43,Export!$T102:$T10252,"Alert")</f>
        <v>0</v>
      </c>
      <c r="I50" s="13">
        <f>SUMIFS(Export!$P102:$P10252,Export!$J102:$J10252,Export!$A40,Export!$X102:$X10252,Export!$I43,Export!$T102:$T10252,"Alert")</f>
        <v>0</v>
      </c>
      <c r="J50" s="7">
        <f>SUMIFS(Export!$P102:$P10252,Export!$J102:$J10252,Export!$A40,Export!$X102:$X10252,Export!$J43,Export!$T102:$T10252,"Alert")</f>
        <v>0</v>
      </c>
      <c r="K50" s="7">
        <f>SUMIFS(Export!$P102:$P10252,Export!$J102:$J10252,Export!$A40,Export!$X102:$X10252,Export!$K43,Export!$T102:$T10252,"Alert")</f>
        <v>0</v>
      </c>
      <c r="L50" s="7">
        <f>SUMIFS(Export!$P102:$P10252,Export!$J102:$J10252,Export!$A40,Export!$X102:$X10252,Export!$L43,Export!$T102:$T10252,"Alert")</f>
        <v>0</v>
      </c>
      <c r="M50" s="7">
        <f>SUMIFS(Export!$P102:$P10252,Export!$J102:$J10252,Export!$A40,Export!$X102:$X10252,Export!$M43,Export!$T102:$T10252,"Alert")</f>
        <v>0</v>
      </c>
      <c r="N50" s="7">
        <f>SUMIFS(Export!$P102:$P10252,Export!$J102:$J10252,Export!$A40,Export!$X102:$X10252,Export!$N43,Export!$T102:$T10252,"Alert")</f>
        <v>0</v>
      </c>
      <c r="O50" s="10">
        <f>SUMIFS(Export!$P102:$P10252,Export!$J102:$J10252,Export!$A40,Export!$X102:$X10252,Export!$O43,Export!$T102:$T10252,"Alert")</f>
        <v>0</v>
      </c>
      <c r="P50" s="13">
        <f>SUMIFS(Export!$P102:$P10252,Export!$J102:$J10252,Export!$A40,Export!$X102:$X10252,Export!$P43,Export!$T102:$T10252,"Alert")</f>
        <v>0</v>
      </c>
      <c r="Q50" s="7">
        <f>SUMIFS(Export!$P102:$P10252,Export!$J102:$J10252,Export!$A40,Export!$X102:$X10252,Export!$Q43,Export!$T102:$T10252,"Alert")</f>
        <v>0</v>
      </c>
      <c r="R50" s="7">
        <f>SUMIFS(Export!$P102:$P10252,Export!$J102:$J10252,Export!$A40,Export!$X102:$X10252,Export!$R43,Export!$T102:$T10252,"Alert")</f>
        <v>0</v>
      </c>
      <c r="S50" s="7">
        <f>SUMIFS(Export!$P102:$P10252,Export!$J102:$J10252,Export!$A40,Export!$X102:$X10252,Export!$S43,Export!$T102:$T10252,"Alert")</f>
        <v>0</v>
      </c>
      <c r="T50" s="7">
        <f>SUMIFS(Export!$P102:$P10252,Export!$J102:$J10252,Export!$A40,Export!$X102:$X10252,Export!$T43,Export!$T102:$T10252,"Alert")</f>
        <v>0</v>
      </c>
      <c r="U50" s="7">
        <f>SUMIFS(Export!$P102:$P10252,Export!$J102:$J10252,Export!$A40,Export!$X102:$X10252,Export!$U43,Export!$T102:$T10252,"Alert")</f>
        <v>0</v>
      </c>
      <c r="V50" s="10">
        <f>SUMIFS(Export!$P102:$P10252,Export!$J102:$J10252,Export!$A40,Export!$X102:$X10252,Export!$V43,Export!$T102:$T10252,"Alert")</f>
        <v>0</v>
      </c>
      <c r="W50" s="13">
        <f>SUMIFS(Export!$P102:$P10252,Export!$J102:$J10252,Export!$A40,Export!$X102:$X10252,Export!$W43,Export!$T102:$T10252,"Alert")</f>
        <v>0</v>
      </c>
      <c r="X50" s="7">
        <f>SUMIFS(Export!$P102:$P10252,Export!$J102:$J10252,Export!$A40,Export!$X102:$X10252,Export!$X43,Export!$T102:$T10252,"Alert")</f>
        <v>0</v>
      </c>
      <c r="Y50" s="7">
        <f>SUMIFS(Export!$P102:$P10252,Export!$J102:$J10252,Export!$A40,Export!$X102:$X10252,Export!$Y43,Export!$T102:$T10252,"Alert")</f>
        <v>0</v>
      </c>
      <c r="Z50" s="7">
        <f>SUMIFS(Export!$P102:$P10252,Export!$J102:$J10252,Export!$A40,Export!$X102:$X10252,Export!$Z43,Export!$T102:$T10252,"Alert")</f>
        <v>0</v>
      </c>
      <c r="AA50" s="7">
        <f>SUMIFS(Export!$P102:$P10252,Export!$J102:$J10252,Export!$A40,Export!$X102:$X10252,Export!$AA43,Export!$T102:$T10252,"Alert")</f>
        <v>0</v>
      </c>
      <c r="AB50" s="7">
        <f>SUMIFS(Export!$P102:$P10252,Export!$J102:$J10252,Export!$A40,Export!$X102:$X10252,Export!$AB43,Export!$T102:$T10252,"Alert")</f>
        <v>0</v>
      </c>
      <c r="AC50" s="10">
        <f>SUMIFS(Export!$P102:$P10252,Export!$J102:$J10252,Export!$A40,Export!$X102:$X10252,Export!$AC43,Export!$T102:$T10252,"Alert")</f>
        <v>0</v>
      </c>
      <c r="AD50" s="13">
        <f>SUMIFS(Export!$P102:$P10252,Export!$J102:$J10252,Export!$A40,Export!$X102:$X10252,Export!$AD43,Export!$T102:$T10252,"Alert")</f>
        <v>0</v>
      </c>
      <c r="AE50" s="7">
        <f>SUMIFS(Export!$P102:$P10252,Export!$J102:$J10252,Export!$A40,Export!$X102:$X10252,Export!$AE43,Export!$T102:$T10252,"Alert")</f>
        <v>0</v>
      </c>
      <c r="AF50" s="7">
        <f>SUMIFS(Export!$P102:$P10252,Export!$J102:$J10252,Export!$A40,Export!$X102:$X10252,Export!$AF43,Export!$T102:$T10252,"Alert")</f>
        <v>0</v>
      </c>
      <c r="AG50" s="7">
        <f>SUMIFS(Export!$P102:$P10252,Export!$J102:$J10252,Export!$A40,Export!$X102:$X10252,Export!$AG43,Export!$T102:$T10252,"Alert")</f>
        <v>0</v>
      </c>
      <c r="AH50" s="7">
        <f>SUMIFS(Export!$P102:$P10252,Export!$J102:$J10252,Export!$A40,Export!$X102:$X10252,Export!$AH43,Export!$T102:$T10252,"Alert")</f>
        <v>0</v>
      </c>
      <c r="AI50" s="7">
        <f>SUMIFS(Export!$P102:$P10252,Export!$J102:$J10252,Export!$A40,Export!$X102:$X10252,Export!$AI43,Export!$T102:$T10252,"Alert")</f>
        <v>0</v>
      </c>
      <c r="AJ50" s="10">
        <f>SUMIFS(Export!$P102:$P10252,Export!$J102:$J10252,Export!$A40,Export!$X102:$X10252,Export!$AJ43,Export!$T102:$T10252,"Alert")</f>
        <v>0</v>
      </c>
      <c r="AK50" s="13">
        <f>SUMIFS(Export!$P102:$P10252,Export!$J102:$J10252,Export!$A40,Export!$X102:$X10252,Export!$AK43,Export!$T102:$T10252,"Alert")</f>
        <v>0</v>
      </c>
      <c r="AL50" s="7">
        <f>SUMIFS(Export!$P102:$P10252,Export!$J102:$J10252,Export!$A40,Export!$X102:$X10252,Export!$AL43,Export!$T102:$T10252,"Alert")</f>
        <v>0</v>
      </c>
      <c r="AM50" s="7">
        <f>SUMIFS(Export!$P102:$P10252,Export!$J102:$J10252,Export!$A40,Export!$X102:$X10252,Export!$AM43,Export!$T102:$T10252,"Alert")</f>
        <v>0</v>
      </c>
      <c r="AN50" s="7">
        <f>SUMIFS(Export!$P102:$P10252,Export!$J102:$J10252,Export!$A40,Export!$X102:$X10252,Export!$AN43,Export!$T102:$T10252,"Alert")</f>
        <v>0</v>
      </c>
      <c r="AO50" s="7">
        <f>SUMIFS(Export!$P102:$P10252,Export!$J102:$J10252,Export!$A40,Export!$X102:$X10252,Export!$AO43,Export!$T102:$T10252,"Alert")</f>
        <v>0</v>
      </c>
      <c r="AP50" s="7">
        <f>SUMIFS(Export!$P102:$P10252,Export!$J102:$J10252,Export!$A40,Export!$X102:$X10252,Export!$AP43,Export!$T102:$T10252,"Alert")</f>
        <v>0</v>
      </c>
      <c r="AQ50" s="10">
        <f>SUMIFS(Export!$P102:$P10252,Export!$J102:$J10252,Export!$A40,Export!$X102:$X10252,Export!$AQ43,Export!$T102:$T10252,"Alert")</f>
        <v>0</v>
      </c>
      <c r="AR50" s="13">
        <f>SUMIFS(Export!$P102:$P10252,Export!$J102:$J10252,Export!$A40,Export!$X102:$X10252,Export!$AR43,Export!$T102:$T10252,"Alert")</f>
        <v>0</v>
      </c>
      <c r="AS50" s="7">
        <f>SUMIFS(Export!$P102:$P10252,Export!$J102:$J10252,Export!$A40,Export!$X102:$X10252,Export!$AS43,Export!$T102:$T10252,"Alert")</f>
        <v>0</v>
      </c>
      <c r="AT50" s="7">
        <f>SUMIFS(Export!$P102:$P10252,Export!$J102:$J10252,Export!$A40,Export!$X102:$X10252,Export!$AT43,Export!$T102:$T10252,"Alert")</f>
        <v>0</v>
      </c>
      <c r="AU50" s="7">
        <f>SUMIFS(Export!$P102:$P10252,Export!$J102:$J10252,Export!$A40,Export!$X102:$X10252,Export!$AU43,Export!$T102:$T10252,"Alert")</f>
        <v>0</v>
      </c>
      <c r="AV50" s="7">
        <f>SUMIFS(Export!$P102:$P10252,Export!$J102:$J10252,Export!$A40,Export!$X102:$X10252,Export!$AV43,Export!$T102:$T10252,"Alert")</f>
        <v>0</v>
      </c>
      <c r="AW50" s="7">
        <f>SUMIFS(Export!$P102:$P10252,Export!$J102:$J10252,Export!$A40,Export!$X102:$X10252,Export!$AW43,Export!$T102:$T10252,"Alert")</f>
        <v>0</v>
      </c>
      <c r="AX50" s="10">
        <f>SUMIFS(Export!$P102:$P10252,Export!$J102:$J10252,Export!$A40,Export!$X102:$X10252,Export!$AX43,Export!$T102:$T10252,"Alert")</f>
        <v>0</v>
      </c>
      <c r="AY50" s="13">
        <f>SUMIFS(Export!$P102:$P10252,Export!$J102:$J10252,Export!$A40,Export!$X102:$X10252,Export!$AY43,Export!$T102:$T10252,"Alert")</f>
        <v>0</v>
      </c>
      <c r="AZ50" s="7">
        <f>SUMIFS(Export!$P102:$P10252,Export!$J102:$J10252,Export!$A40,Export!$X102:$X10252,Export!$AZ43,Export!$T102:$T10252,"Alert")</f>
        <v>0</v>
      </c>
      <c r="BA50" s="7">
        <f>SUMIFS(Export!$P102:$P10252,Export!$J102:$J10252,Export!$A40,Export!$X102:$X10252,Export!$BA43,Export!$T102:$T10252,"Alert")</f>
        <v>0</v>
      </c>
      <c r="BB50" s="7">
        <f>SUMIFS(Export!$P102:$P10252,Export!$J102:$J10252,Export!$A40,Export!$X102:$X10252,Export!$BB43,Export!$T102:$T10252,"Alert")</f>
        <v>0</v>
      </c>
      <c r="BC50" s="7">
        <f>SUMIFS(Export!$P102:$P10252,Export!$J102:$J10252,Export!$A40,Export!$X102:$X10252,Export!$BC43,Export!$T102:$T10252,"Alert")</f>
        <v>0</v>
      </c>
      <c r="BD50" s="7">
        <f>SUMIFS(Export!$P102:$P10252,Export!$J102:$J10252,Export!$A40,Export!$X102:$X10252,Export!$BD43,Export!$T102:$T10252,"Alert")</f>
        <v>0</v>
      </c>
      <c r="BE50" s="10">
        <f>SUMIFS(Export!$P102:$P10252,Export!$J102:$J10252,Export!$A40,Export!$X102:$X10252,Export!$BE43,Export!$T102:$T10252,"Alert")</f>
        <v>0</v>
      </c>
      <c r="BF50" s="13">
        <f>SUMIFS(Export!$P102:$P10252,Export!$J102:$J10252,Export!$A40,Export!$X102:$X10252,Export!$BF43,Export!$T102:$T10252,"Alert")</f>
        <v>0</v>
      </c>
      <c r="BG50" s="7">
        <f>SUMIFS(Export!$P102:$P10252,Export!$J102:$J10252,Export!$A40,Export!$X102:$X10252,Export!$BG43,Export!$T102:$T10252,"Alert")</f>
        <v>0</v>
      </c>
      <c r="BH50" s="7">
        <f>SUMIFS(Export!$P102:$P10252,Export!$J102:$J10252,Export!$A40,Export!$X102:$X10252,Export!$BH43,Export!$T102:$T10252,"Alert")</f>
        <v>0</v>
      </c>
      <c r="BI50" s="7">
        <f>SUMIFS(Export!$P102:$P10252,Export!$J102:$J10252,Export!$A40,Export!$X102:$X10252,Export!$BI43,Export!$T102:$T10252,"Alert")</f>
        <v>0</v>
      </c>
      <c r="BJ50" s="7">
        <f>SUMIFS(Export!$P102:$P10252,Export!$J102:$J10252,Export!$A40,Export!$X102:$X10252,Export!$BJ43,Export!$T102:$T10252,"Alert")</f>
        <v>0</v>
      </c>
      <c r="BK50" s="7">
        <f>SUMIFS(Export!$P102:$P10252,Export!$J102:$J10252,Export!$A40,Export!$X102:$X10252,Export!$BK43,Export!$T102:$T10252,"Alert")</f>
        <v>0</v>
      </c>
      <c r="BL50" s="10">
        <f>SUMIFS(Export!$P102:$P10252,Export!$J102:$J10252,Export!$A40,Export!$X102:$X10252,Export!$BL43,Export!$T102:$T10252,"Alert")</f>
        <v>0</v>
      </c>
      <c r="BM50" s="13">
        <f>SUMIFS(Export!$P102:$P10252,Export!$J102:$J10252,Export!$A40,Export!$X102:$X10252,Export!$BM43,Export!$T102:$T10252,"Alert")</f>
        <v>0</v>
      </c>
      <c r="BN50" s="7">
        <f>SUMIFS(Export!$P102:$P10252,Export!$J102:$J10252,Export!$A40,Export!$X102:$X10252,Export!$BN43,Export!$T102:$T10252,"Alert")</f>
        <v>0</v>
      </c>
      <c r="BO50" s="7">
        <f>SUMIFS(Export!$P102:$P10252,Export!$J102:$J10252,Export!$A40,Export!$X102:$X10252,Export!$BO43,Export!$T102:$T10252,"Alert")</f>
        <v>0</v>
      </c>
      <c r="BP50" s="7">
        <f>SUMIFS(Export!$P102:$P10252,Export!$J102:$J10252,Export!$A40,Export!$X102:$X10252,Export!$BP43,Export!$T102:$T10252,"Alert")</f>
        <v>0</v>
      </c>
      <c r="BQ50" s="7">
        <f>SUMIFS(Export!$P102:$P10252,Export!$J102:$J10252,Export!$A40,Export!$X102:$X10252,Export!$BQ43,Export!$T102:$T10252,"Alert")</f>
        <v>0</v>
      </c>
      <c r="BR50" s="7">
        <f>SUMIFS(Export!$P102:$P10252,Export!$J102:$J10252,Export!$A40,Export!$X102:$X10252,Export!$BR43,Export!$T102:$T10252,"Alert")</f>
        <v>0</v>
      </c>
      <c r="BS50" s="10">
        <f>SUMIFS(Export!$P102:$P10252,Export!$J102:$J10252,Export!$A40,Export!$X102:$X10252,Export!$BS43,Export!$T102:$T10252,"Alert")</f>
        <v>0</v>
      </c>
      <c r="BT50" s="13">
        <f>SUMIFS(Export!$P102:$P10252,Export!$J102:$J10252,Export!$A40,Export!$X102:$X10252,Export!$BT43,Export!$T102:$T10252,"Alert")</f>
        <v>0</v>
      </c>
      <c r="BU50" s="7">
        <f>SUMIFS(Export!$P102:$P10252,Export!$J102:$J10252,Export!$A40,Export!$X102:$X10252,Export!$BU43,Export!$T102:$T10252,"Alert")</f>
        <v>0</v>
      </c>
      <c r="BV50" s="7">
        <f>SUMIFS(Export!$P102:$P10252,Export!$J102:$J10252,Export!$A40,Export!$X102:$X10252,Export!$BV43,Export!$T102:$T10252,"Alert")</f>
        <v>0</v>
      </c>
      <c r="BW50" s="7">
        <f>SUMIFS(Export!$P102:$P10252,Export!$J102:$J10252,Export!$A40,Export!$X102:$X10252,Export!$BW43,Export!$T102:$T10252,"Alert")</f>
        <v>0</v>
      </c>
      <c r="BX50" s="7">
        <f>SUMIFS(Export!$P102:$P10252,Export!$J102:$J10252,Export!$A40,Export!$X102:$X10252,Export!$BX43,Export!$T102:$T10252,"Alert")</f>
        <v>0</v>
      </c>
      <c r="BY50" s="7">
        <f>SUMIFS(Export!$P102:$P10252,Export!$J102:$J10252,Export!$A40,Export!$X102:$X10252,Export!$BY43,Export!$T102:$T10252,"Alert")</f>
        <v>0</v>
      </c>
      <c r="BZ50" s="10">
        <f>SUMIFS(Export!$P102:$P10252,Export!$J102:$J10252,Export!$A40,Export!$X102:$X10252,Export!$BZ43,Export!$T102:$T10252,"Alert")</f>
        <v>0</v>
      </c>
      <c r="CA50" s="13">
        <f>SUMIFS(Export!$P102:$P10252,Export!$J102:$J10252,Export!$A40,Export!$X102:$X10252,Export!$CA43,Export!$T102:$T10252,"Alert")</f>
        <v>0</v>
      </c>
      <c r="CB50" s="7">
        <f>SUMIFS(Export!$P102:$P10252,Export!$J102:$J10252,Export!$A40,Export!$X102:$X10252,Export!$CB43,Export!$T102:$T10252,"Alert")</f>
        <v>0</v>
      </c>
      <c r="CC50" s="7">
        <f>SUMIFS(Export!$P102:$P10252,Export!$J102:$J10252,Export!$A40,Export!$X102:$X10252,Export!$CC43,Export!$T102:$T10252,"Alert")</f>
        <v>0</v>
      </c>
      <c r="CD50" s="7">
        <f>SUMIFS(Export!$P102:$P10252,Export!$J102:$J10252,Export!$A40,Export!$X102:$X10252,Export!$CD43,Export!$T102:$T10252,"Alert")</f>
        <v>0</v>
      </c>
      <c r="CE50" s="7">
        <f>SUMIFS(Export!$P102:$P10252,Export!$J102:$J10252,Export!$A40,Export!$X102:$X10252,Export!$CE43,Export!$T102:$T10252,"Alert")</f>
        <v>0</v>
      </c>
      <c r="CF50" s="7">
        <f>SUMIFS(Export!$P102:$P10252,Export!$J102:$J10252,Export!$A40,Export!$X102:$X10252,Export!$CF43,Export!$T102:$T10252,"Alert")</f>
        <v>0</v>
      </c>
      <c r="CG50" s="10">
        <f>SUMIFS(Export!$P102:$P10252,Export!$J102:$J10252,Export!$A40,Export!$X102:$X10252,Export!$CG43,Export!$T102:$T10252,"Alert")</f>
        <v>0</v>
      </c>
      <c r="CH50" s="13">
        <f>SUMIFS(Export!$P102:$P10252,Export!$J102:$J10252,Export!$A40,Export!$X102:$X10252,Export!$CH43,Export!$T102:$T10252,"Alert")</f>
        <v>0</v>
      </c>
      <c r="CI50" s="7">
        <f>SUMIFS(Export!$P102:$P10252,Export!$J102:$J10252,Export!$A40,Export!$X102:$X10252,Export!$CI43,Export!$T102:$T10252,"Alert")</f>
        <v>0</v>
      </c>
      <c r="CJ50" s="7">
        <f>SUMIFS(Export!$P102:$P10252,Export!$J102:$J10252,Export!$A40,Export!$X102:$X10252,Export!$CJ43,Export!$T102:$T10252,"Alert")</f>
        <v>0</v>
      </c>
      <c r="CK50" s="7">
        <f>SUMIFS(Export!$P102:$P10252,Export!$J102:$J10252,Export!$A40,Export!$X102:$X10252,Export!$CK43,Export!$T102:$T10252,"Alert")</f>
        <v>0</v>
      </c>
      <c r="CL50" s="7">
        <f>SUMIFS(Export!$P102:$P10252,Export!$J102:$J10252,Export!$A40,Export!$X102:$X10252,Export!$CL43,Export!$T102:$T10252,"Alert")</f>
        <v>0</v>
      </c>
      <c r="CM50" s="7">
        <f>SUMIFS(Export!$P102:$P10252,Export!$J102:$J10252,Export!$A40,Export!$X102:$X10252,Export!$CM43,Export!$T102:$T10252,"Alert")</f>
        <v>0</v>
      </c>
      <c r="CN50" s="10">
        <f>SUMIFS(Export!$P102:$P10252,Export!$J102:$J10252,Export!$A40,Export!$X102:$X10252,Export!$CN43,Export!$T102:$T10252,"Alert")</f>
        <v>0</v>
      </c>
      <c r="CO50" s="13">
        <f>SUMIFS(Export!$P102:$P10252,Export!$J102:$J10252,Export!$A40,Export!$X102:$X10252,Export!$CO43,Export!$T102:$T10252,"Alert")</f>
        <v>0</v>
      </c>
      <c r="CP50" s="7">
        <f>SUMIFS(Export!$P102:$P10252,Export!$J102:$J10252,Export!$A40,Export!$X102:$X10252,Export!$CP43,Export!$T102:$T10252,"Alert")</f>
        <v>0</v>
      </c>
      <c r="CQ50" s="7">
        <f>SUMIFS(Export!$P102:$P10252,Export!$J102:$J10252,Export!$A40,Export!$X102:$X10252,Export!$CQ43,Export!$T102:$T10252,"Alert")</f>
        <v>0</v>
      </c>
      <c r="CR50" s="7">
        <f>SUMIFS(Export!$P102:$P10252,Export!$J102:$J10252,Export!$A40,Export!$X102:$X10252,Export!$CR43,Export!$T102:$T10252,"Alert")</f>
        <v>0</v>
      </c>
      <c r="CS50" s="7">
        <f>SUMIFS(Export!$P102:$P10252,Export!$J102:$J10252,Export!$A40,Export!$X102:$X10252,Export!$CS43,Export!$T102:$T10252,"Alert")</f>
        <v>0</v>
      </c>
      <c r="CT50" s="7">
        <f>SUMIFS(Export!$P102:$P10252,Export!$J102:$J10252,Export!$A40,Export!$X102:$X10252,Export!$CT43,Export!$T102:$T10252,"Alert")</f>
        <v>0</v>
      </c>
      <c r="CU50" s="10">
        <f>SUMIFS(Export!$P102:$P10252,Export!$J102:$J10252,Export!$A40,Export!$X102:$X10252,Export!$CU43,Export!$T102:$T10252,"Alert")</f>
        <v>0</v>
      </c>
      <c r="CV50" s="13">
        <f>SUMIFS(Export!$P102:$P10252,Export!$J102:$J10252,Export!$A40,Export!$X102:$X10252,Export!$CV43,Export!$T102:$T10252,"Alert")</f>
        <v>0</v>
      </c>
      <c r="CW50" s="7">
        <f>SUMIFS(Export!$P102:$P10252,Export!$J102:$J10252,Export!$A40,Export!$X102:$X10252,Export!$CW43,Export!$T102:$T10252,"Alert")</f>
        <v>0</v>
      </c>
      <c r="CX50" s="7">
        <f>SUMIFS(Export!$P102:$P10252,Export!$J102:$J10252,Export!$A40,Export!$X102:$X10252,Export!$CX43,Export!$T102:$T10252,"Alert")</f>
        <v>0</v>
      </c>
      <c r="CY50" s="7">
        <f>SUMIFS(Export!$P102:$P10252,Export!$J102:$J10252,Export!$A40,Export!$X102:$X10252,Export!$CY43,Export!$T102:$T10252,"Alert")</f>
        <v>0</v>
      </c>
      <c r="CZ50" s="7">
        <f>SUMIFS(Export!$P102:$P10252,Export!$J102:$J10252,Export!$A40,Export!$X102:$X10252,Export!$CZ43,Export!$T102:$T10252,"Alert")</f>
        <v>0</v>
      </c>
      <c r="DA50" s="7">
        <f>SUMIFS(Export!$P102:$P10252,Export!$J102:$J10252,Export!$A40,Export!$X102:$X10252,Export!$DA43,Export!$T102:$T10252,"Alert")</f>
        <v>0</v>
      </c>
      <c r="DB50" s="10">
        <f>SUMIFS(Export!$P102:$P10252,Export!$J102:$J10252,Export!$A40,Export!$X102:$X10252,Export!$DB43,Export!$T102:$T10252,"Alert")</f>
        <v>0</v>
      </c>
      <c r="DC50" s="13">
        <f>SUMIFS(Export!$P102:$P10252,Export!$J102:$J10252,Export!$A40,Export!$X102:$X10252,Export!$DC43,Export!$T102:$T10252,"Alert")</f>
        <v>0</v>
      </c>
      <c r="DD50" s="7">
        <f>SUMIFS(Export!$P102:$P10252,Export!$J102:$J10252,Export!$A40,Export!$X102:$X10252,Export!$DD43,Export!$T102:$T10252,"Alert")</f>
        <v>0</v>
      </c>
      <c r="DE50" s="7">
        <f>SUMIFS(Export!$P102:$P10252,Export!$J102:$J10252,Export!$A40,Export!$X102:$X10252,Export!$DE43,Export!$T102:$T10252,"Alert")</f>
        <v>0</v>
      </c>
      <c r="DF50" s="7">
        <f>SUMIFS(Export!$P102:$P10252,Export!$J102:$J10252,Export!$A40,Export!$X102:$X10252,Export!$DF43,Export!$T102:$T10252,"Alert")</f>
        <v>0</v>
      </c>
      <c r="DG50" s="7">
        <f>SUMIFS(Export!$P102:$P10252,Export!$J102:$J10252,Export!$A40,Export!$X102:$X10252,Export!$DG43,Export!$T102:$T10252,"Alert")</f>
        <v>0</v>
      </c>
      <c r="DH50" s="7">
        <f>SUMIFS(Export!$P102:$P10252,Export!$J102:$J10252,Export!$A40,Export!$X102:$X10252,Export!$DH43,Export!$T102:$T10252,"Alert")</f>
        <v>0</v>
      </c>
      <c r="DI50" s="10">
        <f>SUMIFS(Export!$P102:$P10252,Export!$J102:$J10252,Export!$A40,Export!$X102:$X10252,Export!$DI43,Export!$T102:$T10252,"Alert")</f>
        <v>0</v>
      </c>
      <c r="DJ50" s="13">
        <f>SUMIFS(Export!$P102:$P10252,Export!$J102:$J10252,Export!$A40,Export!$X102:$X10252,Export!$DJ43,Export!$T102:$T10252,"Alert")</f>
        <v>0</v>
      </c>
      <c r="DK50" s="7">
        <f>SUMIFS(Export!$P102:$P10252,Export!$J102:$J10252,Export!$A40,Export!$X102:$X10252,Export!$DK43,Export!$T102:$T10252,"Alert")</f>
        <v>0</v>
      </c>
      <c r="DL50" s="7">
        <f>SUMIFS(Export!$P102:$P10252,Export!$J102:$J10252,Export!$A40,Export!$X102:$X10252,Export!$DL43,Export!$T102:$T10252,"Alert")</f>
        <v>0</v>
      </c>
      <c r="DM50" s="7">
        <f>SUMIFS(Export!$P102:$P10252,Export!$J102:$J10252,Export!$A40,Export!$X102:$X10252,Export!$DM43,Export!$T102:$T10252,"Alert")</f>
        <v>0</v>
      </c>
      <c r="DN50" s="7">
        <f>SUMIFS(Export!$P102:$P10252,Export!$J102:$J10252,Export!$A40,Export!$X102:$X10252,Export!$DN43,Export!$T102:$T10252,"Alert")</f>
        <v>0</v>
      </c>
      <c r="DO50" s="7">
        <f>SUMIFS(Export!$P102:$P10252,Export!$J102:$J10252,Export!$A40,Export!$X102:$X10252,Export!$DO43,Export!$T102:$T10252,"Alert")</f>
        <v>0</v>
      </c>
      <c r="DP50" s="10">
        <f>SUMIFS(Export!$P102:$P10252,Export!$J102:$J10252,Export!$A40,Export!$X102:$X10252,Export!$DP43,Export!$T102:$T10252,"Alert")</f>
        <v>0</v>
      </c>
      <c r="DQ50" s="13">
        <f>SUMIFS(Export!$P102:$P10252,Export!$J102:$J10252,Export!$A40,Export!$X102:$X10252,Export!$DQ43,Export!$T102:$T10252,"Alert")</f>
        <v>0</v>
      </c>
      <c r="DR50" s="7">
        <f>SUMIFS(Export!$P102:$P10252,Export!$J102:$J10252,Export!$A40,Export!$X102:$X10252,Export!$DR43,Export!$T102:$T10252,"Alert")</f>
        <v>0</v>
      </c>
      <c r="DS50" s="7">
        <f>SUMIFS(Export!$P102:$P10252,Export!$J102:$J10252,Export!$A40,Export!$X102:$X10252,Export!$DS43,Export!$T102:$T10252,"Alert")</f>
        <v>0</v>
      </c>
      <c r="DT50" s="7">
        <f>SUMIFS(Export!$P102:$P10252,Export!$J102:$J10252,Export!$A40,Export!$X102:$X10252,Export!$DT43,Export!$T102:$T10252,"Alert")</f>
        <v>0</v>
      </c>
      <c r="DU50" s="7">
        <f>SUMIFS(Export!$P102:$P10252,Export!$J102:$J10252,Export!$A40,Export!$X102:$X10252,Export!$DU43,Export!$T102:$T10252,"Alert")</f>
        <v>0</v>
      </c>
      <c r="DV50" s="7">
        <f>SUMIFS(Export!$P102:$P10252,Export!$J102:$J10252,Export!$A40,Export!$X102:$X10252,Export!$DV43,Export!$T102:$T10252,"Alert")</f>
        <v>0</v>
      </c>
      <c r="DW50" s="10">
        <f>SUMIFS(Export!$P102:$P10252,Export!$J102:$J10252,Export!$A40,Export!$X102:$X10252,Export!$DW43,Export!$T102:$T10252,"Alert")</f>
        <v>0</v>
      </c>
      <c r="DX50" s="13">
        <f>SUMIFS(Export!$P102:$P10252,Export!$J102:$J10252,Export!$A40,Export!$X102:$X10252,Export!$DQ43,Export!$T102:$T10252,"Alert")</f>
        <v>0</v>
      </c>
      <c r="DY50" s="7">
        <f>SUMIFS(Export!$P102:$P10252,Export!$J102:$J10252,Export!$A40,Export!$X102:$X10252,Export!$DR43,Export!$T102:$T10252,"Alert")</f>
        <v>0</v>
      </c>
      <c r="DZ50" s="7">
        <f>SUMIFS(Export!$P102:$P10252,Export!$J102:$J10252,Export!$A40,Export!$X102:$X10252,Export!$DS43,Export!$T102:$T10252,"Alert")</f>
        <v>0</v>
      </c>
      <c r="EA50" s="7">
        <f>SUMIFS(Export!$P102:$P10252,Export!$J102:$J10252,Export!$A40,Export!$X102:$X10252,Export!$DT43,Export!$T102:$T10252,"Alert")</f>
        <v>0</v>
      </c>
      <c r="EB50" s="7">
        <f>SUMIFS(Export!$P102:$P10252,Export!$J102:$J10252,Export!$A40,Export!$X102:$X10252,Export!$DU43,Export!$T102:$T10252,"Alert")</f>
        <v>0</v>
      </c>
      <c r="EC50" s="7">
        <f>SUMIFS(Export!$P102:$P10252,Export!$J102:$J10252,Export!$A40,Export!$X102:$X10252,Export!$DV43,Export!$T102:$T10252,"Alert")</f>
        <v>0</v>
      </c>
      <c r="ED50" s="10">
        <f>SUMIFS(Export!$P102:$P10252,Export!$J102:$J10252,Export!$A40,Export!$X102:$X10252,Export!$DW43,Export!$T102:$T10252,"Alert")</f>
        <v>0</v>
      </c>
      <c r="EE50" s="13">
        <f>SUMIFS(Export!$P102:$P10252,Export!$J102:$J10252,Export!$A40,Export!$X102:$X10252,Export!$DQ43,Export!$T102:$T10252,"Alert")</f>
        <v>0</v>
      </c>
      <c r="EF50" s="7">
        <f>SUMIFS(Export!$P102:$P10252,Export!$J102:$J10252,Export!$A40,Export!$X102:$X10252,Export!$DR43,Export!$T102:$T10252,"Alert")</f>
        <v>0</v>
      </c>
      <c r="EG50" s="7">
        <f>SUMIFS(Export!$P102:$P10252,Export!$J102:$J10252,Export!$A40,Export!$X102:$X10252,Export!$DS43,Export!$T102:$T10252,"Alert")</f>
        <v>0</v>
      </c>
      <c r="EH50" s="7">
        <f>SUMIFS(Export!$P102:$P10252,Export!$J102:$J10252,Export!$A40,Export!$X102:$X10252,Export!$DT43,Export!$T102:$T10252,"Alert")</f>
        <v>0</v>
      </c>
      <c r="EI50" s="7">
        <f>SUMIFS(Export!$P102:$P10252,Export!$J102:$J10252,Export!$A40,Export!$X102:$X10252,Export!$DU43,Export!$T102:$T10252,"Alert")</f>
        <v>0</v>
      </c>
      <c r="EJ50" s="7">
        <f>SUMIFS(Export!$P102:$P10252,Export!$J102:$J10252,Export!$A40,Export!$X102:$X10252,Export!$DV43,Export!$T102:$T10252,"Alert")</f>
        <v>0</v>
      </c>
      <c r="EK50" s="10">
        <f>SUMIFS(Export!$P102:$P10252,Export!$J102:$J10252,Export!$A40,Export!$X102:$X10252,Export!$DW43,Export!$T102:$T10252,"Alert")</f>
        <v>0</v>
      </c>
      <c r="EL50" s="13">
        <f>SUMIFS(Export!$P102:$P10252,Export!$J102:$J10252,Export!$A40,Export!$X102:$X10252,Export!$DQ43,Export!$T102:$T10252,"Alert")</f>
        <v>0</v>
      </c>
      <c r="EM50" s="7">
        <f>SUMIFS(Export!$P102:$P10252,Export!$J102:$J10252,Export!$A40,Export!$X102:$X10252,Export!$DR43,Export!$T102:$T10252,"Alert")</f>
        <v>0</v>
      </c>
      <c r="EN50" s="7">
        <f>SUMIFS(Export!$P102:$P10252,Export!$J102:$J10252,Export!$A40,Export!$X102:$X10252,Export!$DS43,Export!$T102:$T10252,"Alert")</f>
        <v>0</v>
      </c>
      <c r="EO50" s="7">
        <f>SUMIFS(Export!$P102:$P10252,Export!$J102:$J10252,Export!$A40,Export!$X102:$X10252,Export!$DT43,Export!$T102:$T10252,"Alert")</f>
        <v>0</v>
      </c>
      <c r="EP50" s="7">
        <f>SUMIFS(Export!$P102:$P10252,Export!$J102:$J10252,Export!$A40,Export!$X102:$X10252,Export!$DU43,Export!$T102:$T10252,"Alert")</f>
        <v>0</v>
      </c>
      <c r="EQ50" s="7">
        <f>SUMIFS(Export!$P102:$P10252,Export!$J102:$J10252,Export!$A40,Export!$X102:$X10252,Export!$DV43,Export!$T102:$T10252,"Alert")</f>
        <v>0</v>
      </c>
      <c r="ER50" s="10">
        <f>SUMIFS(Export!$P102:$P10252,Export!$J102:$J10252,Export!$A40,Export!$X102:$X10252,Export!$DW43,Export!$T102:$T10252,"Alert")</f>
        <v>0</v>
      </c>
      <c r="ES50" s="13">
        <f>SUMIFS(Export!$P102:$P10252,Export!$J102:$J10252,Export!$A40,Export!$X102:$X10252,Export!$DQ43,Export!$T102:$T10252,"Alert")</f>
        <v>0</v>
      </c>
      <c r="ET50" s="7">
        <f>SUMIFS(Export!$P102:$P10252,Export!$J102:$J10252,Export!$A40,Export!$X102:$X10252,Export!$DR43,Export!$T102:$T10252,"Alert")</f>
        <v>0</v>
      </c>
      <c r="EU50" s="7">
        <f>SUMIFS(Export!$P102:$P10252,Export!$J102:$J10252,Export!$A40,Export!$X102:$X10252,Export!$DS43,Export!$T102:$T10252,"Alert")</f>
        <v>0</v>
      </c>
      <c r="EV50" s="7">
        <f>SUMIFS(Export!$P102:$P10252,Export!$J102:$J10252,Export!$A40,Export!$X102:$X10252,Export!$DT43,Export!$T102:$T10252,"Alert")</f>
        <v>0</v>
      </c>
      <c r="EW50" s="7">
        <f>SUMIFS(Export!$P102:$P10252,Export!$J102:$J10252,Export!$A40,Export!$X102:$X10252,Export!$DU43,Export!$T102:$T10252,"Alert")</f>
        <v>0</v>
      </c>
      <c r="EX50" s="7">
        <f>SUMIFS(Export!$P102:$P10252,Export!$J102:$J10252,Export!$A40,Export!$X102:$X10252,Export!$DV43,Export!$T102:$T10252,"Alert")</f>
        <v>0</v>
      </c>
      <c r="EY50" s="10">
        <f>SUMIFS(Export!$P102:$P10252,Export!$J102:$J10252,Export!$A40,Export!$X102:$X10252,Export!$DW43,Export!$T102:$T10252,"Alert")</f>
        <v>0</v>
      </c>
      <c r="EZ50" s="13">
        <f>SUMIFS(Export!$P102:$P10252,Export!$J102:$J10252,Export!$A40,Export!$X102:$X10252,Export!$DQ43,Export!$T102:$T10252,"Alert")</f>
        <v>0</v>
      </c>
      <c r="FA50" s="7">
        <f>SUMIFS(Export!$P102:$P10252,Export!$J102:$J10252,Export!$A40,Export!$X102:$X10252,Export!$DR43,Export!$T102:$T10252,"Alert")</f>
        <v>0</v>
      </c>
      <c r="FB50" s="7">
        <f>SUMIFS(Export!$P102:$P10252,Export!$J102:$J10252,Export!$A40,Export!$X102:$X10252,Export!$DS43,Export!$T102:$T10252,"Alert")</f>
        <v>0</v>
      </c>
      <c r="FC50" s="7">
        <f>SUMIFS(Export!$P102:$P10252,Export!$J102:$J10252,Export!$A40,Export!$X102:$X10252,Export!$DT43,Export!$T102:$T10252,"Alert")</f>
        <v>0</v>
      </c>
      <c r="FD50" s="7">
        <f>SUMIFS(Export!$P102:$P10252,Export!$J102:$J10252,Export!$A40,Export!$X102:$X10252,Export!$DU43,Export!$T102:$T10252,"Alert")</f>
        <v>0</v>
      </c>
      <c r="FE50" s="7">
        <f>SUMIFS(Export!$P102:$P10252,Export!$J102:$J10252,Export!$A40,Export!$X102:$X10252,Export!$DV43,Export!$T102:$T10252,"Alert")</f>
        <v>0</v>
      </c>
      <c r="FF50" s="10">
        <f>SUMIFS(Export!$P102:$P10252,Export!$J102:$J10252,Export!$A40,Export!$X102:$X10252,Export!$DW43,Export!$T102:$T10252,"Alert")</f>
        <v>0</v>
      </c>
      <c r="FG50" s="13">
        <f>SUMIFS(Export!$P102:$P10252,Export!$J102:$J10252,Export!$A40,Export!$X102:$X10252,Export!$DQ43,Export!$T102:$T10252,"Alert")</f>
        <v>0</v>
      </c>
      <c r="FH50" s="7">
        <f>SUMIFS(Export!$P102:$P10252,Export!$J102:$J10252,Export!$A40,Export!$X102:$X10252,Export!$DR43,Export!$T102:$T10252,"Alert")</f>
        <v>0</v>
      </c>
      <c r="FI50" s="7">
        <f>SUMIFS(Export!$P102:$P10252,Export!$J102:$J10252,Export!$A40,Export!$X102:$X10252,Export!$DS43,Export!$T102:$T10252,"Alert")</f>
        <v>0</v>
      </c>
      <c r="FJ50" s="7">
        <f>SUMIFS(Export!$P102:$P10252,Export!$J102:$J10252,Export!$A40,Export!$X102:$X10252,Export!$DT43,Export!$T102:$T10252,"Alert")</f>
        <v>0</v>
      </c>
      <c r="FK50" s="7">
        <f>SUMIFS(Export!$P102:$P10252,Export!$J102:$J10252,Export!$A40,Export!$X102:$X10252,Export!$DU43,Export!$T102:$T10252,"Alert")</f>
        <v>0</v>
      </c>
      <c r="FL50" s="7">
        <f>SUMIFS(Export!$P102:$P10252,Export!$J102:$J10252,Export!$A40,Export!$X102:$X10252,Export!$DV43,Export!$T102:$T10252,"Alert")</f>
        <v>0</v>
      </c>
      <c r="FM50" s="10">
        <f>SUMIFS(Export!$P102:$P10252,Export!$J102:$J10252,Export!$A40,Export!$X102:$X10252,Export!$DW43,Export!$T102:$T10252,"Alert")</f>
        <v>0</v>
      </c>
      <c r="FN50" s="13">
        <f>SUMIFS(Export!$P102:$P10252,Export!$J102:$J10252,Export!$A40,Export!$X102:$X10252,Export!$DQ43,Export!$T102:$T10252,"Alert")</f>
        <v>0</v>
      </c>
      <c r="FO50" s="7">
        <f>SUMIFS(Export!$P102:$P10252,Export!$J102:$J10252,Export!$A40,Export!$X102:$X10252,Export!$DR43,Export!$T102:$T10252,"Alert")</f>
        <v>0</v>
      </c>
      <c r="FP50" s="7">
        <f>SUMIFS(Export!$P102:$P10252,Export!$J102:$J10252,Export!$A40,Export!$X102:$X10252,Export!$DS43,Export!$T102:$T10252,"Alert")</f>
        <v>0</v>
      </c>
      <c r="FQ50" s="7">
        <f>SUMIFS(Export!$P102:$P10252,Export!$J102:$J10252,Export!$A40,Export!$X102:$X10252,Export!$DT43,Export!$T102:$T10252,"Alert")</f>
        <v>0</v>
      </c>
      <c r="FR50" s="7">
        <f>SUMIFS(Export!$P102:$P10252,Export!$J102:$J10252,Export!$A40,Export!$X102:$X10252,Export!$DU43,Export!$T102:$T10252,"Alert")</f>
        <v>0</v>
      </c>
      <c r="FS50" s="7">
        <f>SUMIFS(Export!$P102:$P10252,Export!$J102:$J10252,Export!$A40,Export!$X102:$X10252,Export!$DV43,Export!$T102:$T10252,"Alert")</f>
        <v>0</v>
      </c>
      <c r="FT50" s="10">
        <f>SUMIFS(Export!$P102:$P10252,Export!$J102:$J10252,Export!$A40,Export!$X102:$X10252,Export!$DW43,Export!$T102:$T10252,"Alert")</f>
        <v>0</v>
      </c>
      <c r="FU50" s="13">
        <f>SUMIFS(Export!$P102:$P10252,Export!$J102:$J10252,Export!$A40,Export!$X102:$X10252,Export!$DQ43,Export!$T102:$T10252,"Alert")</f>
        <v>0</v>
      </c>
      <c r="FV50" s="7">
        <f>SUMIFS(Export!$P102:$P10252,Export!$J102:$J10252,Export!$A40,Export!$X102:$X10252,Export!$DR43,Export!$T102:$T10252,"Alert")</f>
        <v>0</v>
      </c>
      <c r="FW50" s="7">
        <f>SUMIFS(Export!$P102:$P10252,Export!$J102:$J10252,Export!$A40,Export!$X102:$X10252,Export!$DS43,Export!$T102:$T10252,"Alert")</f>
        <v>0</v>
      </c>
      <c r="FX50" s="7">
        <f>SUMIFS(Export!$P102:$P10252,Export!$J102:$J10252,Export!$A40,Export!$X102:$X10252,Export!$DT43,Export!$T102:$T10252,"Alert")</f>
        <v>0</v>
      </c>
      <c r="FY50" s="7">
        <f>SUMIFS(Export!$P102:$P10252,Export!$J102:$J10252,Export!$A40,Export!$X102:$X10252,Export!$DU43,Export!$T102:$T10252,"Alert")</f>
        <v>0</v>
      </c>
      <c r="FZ50" s="7">
        <f>SUMIFS(Export!$P102:$P10252,Export!$J102:$J10252,Export!$A40,Export!$X102:$X10252,Export!$DV43,Export!$T102:$T10252,"Alert")</f>
        <v>0</v>
      </c>
      <c r="GA50" s="10">
        <f>SUMIFS(Export!$P102:$P10252,Export!$J102:$J10252,Export!$A40,Export!$X102:$X10252,Export!$DW43,Export!$T102:$T10252,"Alert")</f>
        <v>0</v>
      </c>
      <c r="GB50" s="13">
        <f>SUMIFS(Export!$P102:$P10252,Export!$J102:$J10252,Export!$A40,Export!$X102:$X10252,Export!$DQ43,Export!$T102:$T10252,"Alert")</f>
        <v>0</v>
      </c>
      <c r="GC50" s="7">
        <f>SUMIFS(Export!$P102:$P10252,Export!$J102:$J10252,Export!$A40,Export!$X102:$X10252,Export!$DR43,Export!$T102:$T10252,"Alert")</f>
        <v>0</v>
      </c>
      <c r="GD50" s="7">
        <f>SUMIFS(Export!$P102:$P10252,Export!$J102:$J10252,Export!$A40,Export!$X102:$X10252,Export!$DS43,Export!$T102:$T10252,"Alert")</f>
        <v>0</v>
      </c>
      <c r="GE50" s="7">
        <f>SUMIFS(Export!$P102:$P10252,Export!$J102:$J10252,Export!$A40,Export!$X102:$X10252,Export!$DT43,Export!$T102:$T10252,"Alert")</f>
        <v>0</v>
      </c>
      <c r="GF50" s="7">
        <f>SUMIFS(Export!$P102:$P10252,Export!$J102:$J10252,Export!$A40,Export!$X102:$X10252,Export!$DU43,Export!$T102:$T10252,"Alert")</f>
        <v>0</v>
      </c>
      <c r="GG50" s="7">
        <f>SUMIFS(Export!$P102:$P10252,Export!$J102:$J10252,Export!$A40,Export!$X102:$X10252,Export!$DV43,Export!$T102:$T10252,"Alert")</f>
        <v>0</v>
      </c>
      <c r="GH50" s="10">
        <f>SUMIFS(Export!$P102:$P10252,Export!$J102:$J10252,Export!$A40,Export!$X102:$X10252,Export!$DW43,Export!$T102:$T10252,"Alert")</f>
        <v>0</v>
      </c>
      <c r="GI50" s="13">
        <f>SUMIFS(Export!$P102:$P10252,Export!$J102:$J10252,Export!$A40,Export!$X102:$X10252,Export!$DQ43,Export!$T102:$T10252,"Alert")</f>
        <v>0</v>
      </c>
      <c r="GJ50" s="7">
        <f>SUMIFS(Export!$P102:$P10252,Export!$J102:$J10252,Export!$A40,Export!$X102:$X10252,Export!$DR43,Export!$T102:$T10252,"Alert")</f>
        <v>0</v>
      </c>
      <c r="GK50" s="7">
        <f>SUMIFS(Export!$P102:$P10252,Export!$J102:$J10252,Export!$A40,Export!$X102:$X10252,Export!$DS43,Export!$T102:$T10252,"Alert")</f>
        <v>0</v>
      </c>
      <c r="GL50" s="7">
        <f>SUMIFS(Export!$P102:$P10252,Export!$J102:$J10252,Export!$A40,Export!$X102:$X10252,Export!$DT43,Export!$T102:$T10252,"Alert")</f>
        <v>0</v>
      </c>
      <c r="GM50" s="7">
        <f>SUMIFS(Export!$P102:$P10252,Export!$J102:$J10252,Export!$A40,Export!$X102:$X10252,Export!$DU43,Export!$T102:$T10252,"Alert")</f>
        <v>0</v>
      </c>
      <c r="GN50" s="7">
        <f>SUMIFS(Export!$P102:$P10252,Export!$J102:$J10252,Export!$A40,Export!$X102:$X10252,Export!$DV43,Export!$T102:$T10252,"Alert")</f>
        <v>0</v>
      </c>
      <c r="GO50" s="10">
        <f>SUMIFS(Export!$P102:$P10252,Export!$J102:$J10252,Export!$A40,Export!$X102:$X10252,Export!$DW43,Export!$T102:$T10252,"Alert")</f>
        <v>0</v>
      </c>
    </row>
    <row r="51" spans="1:197" outlineLevel="1" x14ac:dyDescent="0.25">
      <c r="A51" t="s">
        <v>159</v>
      </c>
      <c r="B51" s="37">
        <f>IFERROR(B50/B44,0)</f>
        <v>0</v>
      </c>
      <c r="C51" s="36">
        <f>IFERROR(C50/C44,0)</f>
        <v>0</v>
      </c>
      <c r="D51" s="36">
        <f t="shared" ref="D51:BO51" si="461">IFERROR(D50/D44,0)</f>
        <v>0</v>
      </c>
      <c r="E51" s="36">
        <f t="shared" si="461"/>
        <v>0</v>
      </c>
      <c r="F51" s="36">
        <f t="shared" si="461"/>
        <v>0</v>
      </c>
      <c r="G51" s="36">
        <f t="shared" si="461"/>
        <v>0</v>
      </c>
      <c r="H51" s="38">
        <f t="shared" si="461"/>
        <v>0</v>
      </c>
      <c r="I51" s="37">
        <f t="shared" si="461"/>
        <v>0</v>
      </c>
      <c r="J51" s="36">
        <f t="shared" si="461"/>
        <v>0</v>
      </c>
      <c r="K51" s="36">
        <f t="shared" si="461"/>
        <v>0</v>
      </c>
      <c r="L51" s="36">
        <f t="shared" si="461"/>
        <v>0</v>
      </c>
      <c r="M51" s="36">
        <f t="shared" si="461"/>
        <v>0</v>
      </c>
      <c r="N51" s="36">
        <f t="shared" si="461"/>
        <v>0</v>
      </c>
      <c r="O51" s="38">
        <f t="shared" si="461"/>
        <v>0</v>
      </c>
      <c r="P51" s="37">
        <f t="shared" si="461"/>
        <v>0</v>
      </c>
      <c r="Q51" s="36">
        <f t="shared" si="461"/>
        <v>0</v>
      </c>
      <c r="R51" s="36">
        <f t="shared" si="461"/>
        <v>0</v>
      </c>
      <c r="S51" s="36">
        <f t="shared" si="461"/>
        <v>0</v>
      </c>
      <c r="T51" s="36">
        <f t="shared" si="461"/>
        <v>0</v>
      </c>
      <c r="U51" s="36">
        <f t="shared" si="461"/>
        <v>0</v>
      </c>
      <c r="V51" s="38">
        <f t="shared" si="461"/>
        <v>0</v>
      </c>
      <c r="W51" s="37">
        <f t="shared" si="461"/>
        <v>0</v>
      </c>
      <c r="X51" s="36">
        <f t="shared" si="461"/>
        <v>0</v>
      </c>
      <c r="Y51" s="36">
        <f t="shared" si="461"/>
        <v>0</v>
      </c>
      <c r="Z51" s="36">
        <f t="shared" si="461"/>
        <v>0</v>
      </c>
      <c r="AA51" s="36">
        <f t="shared" si="461"/>
        <v>0</v>
      </c>
      <c r="AB51" s="36">
        <f t="shared" si="461"/>
        <v>0</v>
      </c>
      <c r="AC51" s="38">
        <f t="shared" si="461"/>
        <v>0</v>
      </c>
      <c r="AD51" s="37">
        <f t="shared" si="461"/>
        <v>0</v>
      </c>
      <c r="AE51" s="36">
        <f t="shared" si="461"/>
        <v>0</v>
      </c>
      <c r="AF51" s="36">
        <f t="shared" si="461"/>
        <v>0</v>
      </c>
      <c r="AG51" s="36">
        <f t="shared" si="461"/>
        <v>0</v>
      </c>
      <c r="AH51" s="36">
        <f t="shared" si="461"/>
        <v>0</v>
      </c>
      <c r="AI51" s="36">
        <f t="shared" si="461"/>
        <v>0</v>
      </c>
      <c r="AJ51" s="38">
        <f t="shared" si="461"/>
        <v>0</v>
      </c>
      <c r="AK51" s="37">
        <f t="shared" si="461"/>
        <v>0</v>
      </c>
      <c r="AL51" s="36">
        <f t="shared" si="461"/>
        <v>0</v>
      </c>
      <c r="AM51" s="36">
        <f t="shared" si="461"/>
        <v>0</v>
      </c>
      <c r="AN51" s="36">
        <f t="shared" si="461"/>
        <v>0</v>
      </c>
      <c r="AO51" s="36">
        <f t="shared" si="461"/>
        <v>0</v>
      </c>
      <c r="AP51" s="36">
        <f t="shared" si="461"/>
        <v>0</v>
      </c>
      <c r="AQ51" s="38">
        <f t="shared" si="461"/>
        <v>0</v>
      </c>
      <c r="AR51" s="37">
        <f t="shared" si="461"/>
        <v>0</v>
      </c>
      <c r="AS51" s="36">
        <f t="shared" si="461"/>
        <v>0</v>
      </c>
      <c r="AT51" s="36">
        <f t="shared" si="461"/>
        <v>0</v>
      </c>
      <c r="AU51" s="36">
        <f t="shared" si="461"/>
        <v>0</v>
      </c>
      <c r="AV51" s="36">
        <f t="shared" si="461"/>
        <v>0</v>
      </c>
      <c r="AW51" s="36">
        <f t="shared" si="461"/>
        <v>0</v>
      </c>
      <c r="AX51" s="38">
        <f t="shared" si="461"/>
        <v>0</v>
      </c>
      <c r="AY51" s="37">
        <f t="shared" si="461"/>
        <v>0</v>
      </c>
      <c r="AZ51" s="36">
        <f t="shared" si="461"/>
        <v>0</v>
      </c>
      <c r="BA51" s="36">
        <f t="shared" si="461"/>
        <v>0</v>
      </c>
      <c r="BB51" s="36">
        <f t="shared" si="461"/>
        <v>0</v>
      </c>
      <c r="BC51" s="36">
        <f t="shared" si="461"/>
        <v>0</v>
      </c>
      <c r="BD51" s="36">
        <f t="shared" si="461"/>
        <v>0</v>
      </c>
      <c r="BE51" s="38">
        <f t="shared" si="461"/>
        <v>0</v>
      </c>
      <c r="BF51" s="37">
        <f t="shared" si="461"/>
        <v>0</v>
      </c>
      <c r="BG51" s="36">
        <f t="shared" si="461"/>
        <v>0</v>
      </c>
      <c r="BH51" s="36">
        <f t="shared" si="461"/>
        <v>0</v>
      </c>
      <c r="BI51" s="36">
        <f t="shared" si="461"/>
        <v>0</v>
      </c>
      <c r="BJ51" s="36">
        <f t="shared" si="461"/>
        <v>0</v>
      </c>
      <c r="BK51" s="36">
        <f t="shared" si="461"/>
        <v>0</v>
      </c>
      <c r="BL51" s="38">
        <f t="shared" si="461"/>
        <v>0</v>
      </c>
      <c r="BM51" s="37">
        <f t="shared" si="461"/>
        <v>0</v>
      </c>
      <c r="BN51" s="36">
        <f t="shared" si="461"/>
        <v>0</v>
      </c>
      <c r="BO51" s="36">
        <f t="shared" si="461"/>
        <v>0</v>
      </c>
      <c r="BP51" s="36">
        <f t="shared" ref="BP51:DW51" si="462">IFERROR(BP50/BP44,0)</f>
        <v>0</v>
      </c>
      <c r="BQ51" s="36">
        <f t="shared" si="462"/>
        <v>0</v>
      </c>
      <c r="BR51" s="36">
        <f t="shared" si="462"/>
        <v>0</v>
      </c>
      <c r="BS51" s="38">
        <f t="shared" si="462"/>
        <v>0</v>
      </c>
      <c r="BT51" s="37">
        <f t="shared" si="462"/>
        <v>0</v>
      </c>
      <c r="BU51" s="36">
        <f t="shared" si="462"/>
        <v>0</v>
      </c>
      <c r="BV51" s="36">
        <f t="shared" si="462"/>
        <v>0</v>
      </c>
      <c r="BW51" s="36">
        <f t="shared" si="462"/>
        <v>0</v>
      </c>
      <c r="BX51" s="36">
        <f t="shared" si="462"/>
        <v>0</v>
      </c>
      <c r="BY51" s="36">
        <f t="shared" si="462"/>
        <v>0</v>
      </c>
      <c r="BZ51" s="38">
        <f t="shared" si="462"/>
        <v>0</v>
      </c>
      <c r="CA51" s="37">
        <f t="shared" si="462"/>
        <v>0</v>
      </c>
      <c r="CB51" s="36">
        <f t="shared" si="462"/>
        <v>0</v>
      </c>
      <c r="CC51" s="36">
        <f t="shared" si="462"/>
        <v>0</v>
      </c>
      <c r="CD51" s="36">
        <f t="shared" si="462"/>
        <v>0</v>
      </c>
      <c r="CE51" s="36">
        <f t="shared" si="462"/>
        <v>0</v>
      </c>
      <c r="CF51" s="36">
        <f t="shared" si="462"/>
        <v>0</v>
      </c>
      <c r="CG51" s="38">
        <f t="shared" si="462"/>
        <v>0</v>
      </c>
      <c r="CH51" s="37">
        <f t="shared" si="462"/>
        <v>0</v>
      </c>
      <c r="CI51" s="36">
        <f t="shared" si="462"/>
        <v>0</v>
      </c>
      <c r="CJ51" s="36">
        <f t="shared" si="462"/>
        <v>0</v>
      </c>
      <c r="CK51" s="36">
        <f t="shared" si="462"/>
        <v>0</v>
      </c>
      <c r="CL51" s="36">
        <f t="shared" si="462"/>
        <v>0</v>
      </c>
      <c r="CM51" s="36">
        <f t="shared" si="462"/>
        <v>0</v>
      </c>
      <c r="CN51" s="38">
        <f t="shared" si="462"/>
        <v>0</v>
      </c>
      <c r="CO51" s="37">
        <f t="shared" si="462"/>
        <v>0</v>
      </c>
      <c r="CP51" s="36">
        <f t="shared" si="462"/>
        <v>0</v>
      </c>
      <c r="CQ51" s="36">
        <f t="shared" si="462"/>
        <v>0</v>
      </c>
      <c r="CR51" s="36">
        <f t="shared" si="462"/>
        <v>0</v>
      </c>
      <c r="CS51" s="36">
        <f t="shared" si="462"/>
        <v>0</v>
      </c>
      <c r="CT51" s="36">
        <f t="shared" si="462"/>
        <v>0</v>
      </c>
      <c r="CU51" s="38">
        <f t="shared" si="462"/>
        <v>0</v>
      </c>
      <c r="CV51" s="37">
        <f t="shared" si="462"/>
        <v>0</v>
      </c>
      <c r="CW51" s="36">
        <f t="shared" si="462"/>
        <v>0</v>
      </c>
      <c r="CX51" s="36">
        <f t="shared" si="462"/>
        <v>0</v>
      </c>
      <c r="CY51" s="36">
        <f t="shared" si="462"/>
        <v>0</v>
      </c>
      <c r="CZ51" s="36">
        <f t="shared" si="462"/>
        <v>0</v>
      </c>
      <c r="DA51" s="36">
        <f t="shared" si="462"/>
        <v>0</v>
      </c>
      <c r="DB51" s="38">
        <f t="shared" si="462"/>
        <v>0</v>
      </c>
      <c r="DC51" s="37">
        <f t="shared" si="462"/>
        <v>0</v>
      </c>
      <c r="DD51" s="36">
        <f t="shared" si="462"/>
        <v>0</v>
      </c>
      <c r="DE51" s="36">
        <f t="shared" si="462"/>
        <v>0</v>
      </c>
      <c r="DF51" s="36">
        <f t="shared" si="462"/>
        <v>0</v>
      </c>
      <c r="DG51" s="36">
        <f t="shared" si="462"/>
        <v>0</v>
      </c>
      <c r="DH51" s="36">
        <f t="shared" si="462"/>
        <v>0</v>
      </c>
      <c r="DI51" s="38">
        <f t="shared" si="462"/>
        <v>0</v>
      </c>
      <c r="DJ51" s="37">
        <f t="shared" si="462"/>
        <v>0</v>
      </c>
      <c r="DK51" s="36">
        <f t="shared" si="462"/>
        <v>0</v>
      </c>
      <c r="DL51" s="36">
        <f t="shared" si="462"/>
        <v>0</v>
      </c>
      <c r="DM51" s="36">
        <f t="shared" si="462"/>
        <v>0</v>
      </c>
      <c r="DN51" s="36">
        <f t="shared" si="462"/>
        <v>0</v>
      </c>
      <c r="DO51" s="36">
        <f t="shared" si="462"/>
        <v>0</v>
      </c>
      <c r="DP51" s="38">
        <f t="shared" si="462"/>
        <v>0</v>
      </c>
      <c r="DQ51" s="37">
        <f t="shared" si="462"/>
        <v>0</v>
      </c>
      <c r="DR51" s="36">
        <f t="shared" si="462"/>
        <v>0</v>
      </c>
      <c r="DS51" s="36">
        <f t="shared" si="462"/>
        <v>0</v>
      </c>
      <c r="DT51" s="36">
        <f t="shared" si="462"/>
        <v>0</v>
      </c>
      <c r="DU51" s="36">
        <f t="shared" si="462"/>
        <v>0</v>
      </c>
      <c r="DV51" s="36">
        <f t="shared" si="462"/>
        <v>0</v>
      </c>
      <c r="DW51" s="38">
        <f t="shared" si="462"/>
        <v>0</v>
      </c>
      <c r="DX51" s="37">
        <f t="shared" ref="DX51:ED51" si="463">IFERROR(DX50/DX44,0)</f>
        <v>0</v>
      </c>
      <c r="DY51" s="36">
        <f t="shared" si="463"/>
        <v>0</v>
      </c>
      <c r="DZ51" s="36">
        <f t="shared" si="463"/>
        <v>0</v>
      </c>
      <c r="EA51" s="36">
        <f t="shared" si="463"/>
        <v>0</v>
      </c>
      <c r="EB51" s="36">
        <f t="shared" si="463"/>
        <v>0</v>
      </c>
      <c r="EC51" s="36">
        <f t="shared" si="463"/>
        <v>0</v>
      </c>
      <c r="ED51" s="38">
        <f t="shared" si="463"/>
        <v>0</v>
      </c>
      <c r="EE51" s="37">
        <f t="shared" ref="EE51:GO51" si="464">IFERROR(EE50/EE44,0)</f>
        <v>0</v>
      </c>
      <c r="EF51" s="36">
        <f t="shared" si="464"/>
        <v>0</v>
      </c>
      <c r="EG51" s="36">
        <f t="shared" si="464"/>
        <v>0</v>
      </c>
      <c r="EH51" s="36">
        <f t="shared" si="464"/>
        <v>0</v>
      </c>
      <c r="EI51" s="36">
        <f t="shared" si="464"/>
        <v>0</v>
      </c>
      <c r="EJ51" s="36">
        <f t="shared" si="464"/>
        <v>0</v>
      </c>
      <c r="EK51" s="38">
        <f t="shared" si="464"/>
        <v>0</v>
      </c>
      <c r="EL51" s="37">
        <f t="shared" si="464"/>
        <v>0</v>
      </c>
      <c r="EM51" s="36">
        <f t="shared" si="464"/>
        <v>0</v>
      </c>
      <c r="EN51" s="36">
        <f t="shared" si="464"/>
        <v>0</v>
      </c>
      <c r="EO51" s="36">
        <f t="shared" si="464"/>
        <v>0</v>
      </c>
      <c r="EP51" s="36">
        <f t="shared" si="464"/>
        <v>0</v>
      </c>
      <c r="EQ51" s="36">
        <f t="shared" si="464"/>
        <v>0</v>
      </c>
      <c r="ER51" s="38">
        <f t="shared" si="464"/>
        <v>0</v>
      </c>
      <c r="ES51" s="37">
        <f t="shared" si="464"/>
        <v>0</v>
      </c>
      <c r="ET51" s="36">
        <f t="shared" si="464"/>
        <v>0</v>
      </c>
      <c r="EU51" s="36">
        <f t="shared" si="464"/>
        <v>0</v>
      </c>
      <c r="EV51" s="36">
        <f t="shared" si="464"/>
        <v>0</v>
      </c>
      <c r="EW51" s="36">
        <f t="shared" si="464"/>
        <v>0</v>
      </c>
      <c r="EX51" s="36">
        <f t="shared" si="464"/>
        <v>0</v>
      </c>
      <c r="EY51" s="38">
        <f t="shared" si="464"/>
        <v>0</v>
      </c>
      <c r="EZ51" s="37">
        <f t="shared" si="464"/>
        <v>0</v>
      </c>
      <c r="FA51" s="36">
        <f t="shared" si="464"/>
        <v>0</v>
      </c>
      <c r="FB51" s="36">
        <f t="shared" si="464"/>
        <v>0</v>
      </c>
      <c r="FC51" s="36">
        <f t="shared" si="464"/>
        <v>0</v>
      </c>
      <c r="FD51" s="36">
        <f t="shared" si="464"/>
        <v>0</v>
      </c>
      <c r="FE51" s="36">
        <f t="shared" si="464"/>
        <v>0</v>
      </c>
      <c r="FF51" s="38">
        <f t="shared" si="464"/>
        <v>0</v>
      </c>
      <c r="FG51" s="37">
        <f t="shared" si="464"/>
        <v>0</v>
      </c>
      <c r="FH51" s="36">
        <f t="shared" si="464"/>
        <v>0</v>
      </c>
      <c r="FI51" s="36">
        <f t="shared" si="464"/>
        <v>0</v>
      </c>
      <c r="FJ51" s="36">
        <f t="shared" si="464"/>
        <v>0</v>
      </c>
      <c r="FK51" s="36">
        <f t="shared" si="464"/>
        <v>0</v>
      </c>
      <c r="FL51" s="36">
        <f t="shared" si="464"/>
        <v>0</v>
      </c>
      <c r="FM51" s="38">
        <f t="shared" si="464"/>
        <v>0</v>
      </c>
      <c r="FN51" s="37">
        <f t="shared" si="464"/>
        <v>0</v>
      </c>
      <c r="FO51" s="36">
        <f t="shared" si="464"/>
        <v>0</v>
      </c>
      <c r="FP51" s="36">
        <f t="shared" si="464"/>
        <v>0</v>
      </c>
      <c r="FQ51" s="36">
        <f t="shared" si="464"/>
        <v>0</v>
      </c>
      <c r="FR51" s="36">
        <f t="shared" si="464"/>
        <v>0</v>
      </c>
      <c r="FS51" s="36">
        <f t="shared" si="464"/>
        <v>0</v>
      </c>
      <c r="FT51" s="38">
        <f t="shared" si="464"/>
        <v>0</v>
      </c>
      <c r="FU51" s="37">
        <f t="shared" si="464"/>
        <v>0</v>
      </c>
      <c r="FV51" s="36">
        <f t="shared" si="464"/>
        <v>0</v>
      </c>
      <c r="FW51" s="36">
        <f t="shared" si="464"/>
        <v>0</v>
      </c>
      <c r="FX51" s="36">
        <f t="shared" si="464"/>
        <v>0</v>
      </c>
      <c r="FY51" s="36">
        <f t="shared" si="464"/>
        <v>0</v>
      </c>
      <c r="FZ51" s="36">
        <f t="shared" si="464"/>
        <v>0</v>
      </c>
      <c r="GA51" s="38">
        <f t="shared" si="464"/>
        <v>0</v>
      </c>
      <c r="GB51" s="37">
        <f t="shared" si="464"/>
        <v>0</v>
      </c>
      <c r="GC51" s="36">
        <f t="shared" si="464"/>
        <v>0</v>
      </c>
      <c r="GD51" s="36">
        <f t="shared" si="464"/>
        <v>0</v>
      </c>
      <c r="GE51" s="36">
        <f t="shared" si="464"/>
        <v>0</v>
      </c>
      <c r="GF51" s="36">
        <f t="shared" si="464"/>
        <v>0</v>
      </c>
      <c r="GG51" s="36">
        <f t="shared" si="464"/>
        <v>0</v>
      </c>
      <c r="GH51" s="38">
        <f t="shared" si="464"/>
        <v>0</v>
      </c>
      <c r="GI51" s="37">
        <f t="shared" si="464"/>
        <v>0</v>
      </c>
      <c r="GJ51" s="36">
        <f t="shared" si="464"/>
        <v>0</v>
      </c>
      <c r="GK51" s="36">
        <f t="shared" si="464"/>
        <v>0</v>
      </c>
      <c r="GL51" s="36">
        <f t="shared" si="464"/>
        <v>0</v>
      </c>
      <c r="GM51" s="36">
        <f t="shared" si="464"/>
        <v>0</v>
      </c>
      <c r="GN51" s="36">
        <f t="shared" si="464"/>
        <v>0</v>
      </c>
      <c r="GO51" s="38">
        <f t="shared" si="464"/>
        <v>0</v>
      </c>
    </row>
    <row r="52" spans="1:197" outlineLevel="1" x14ac:dyDescent="0.25">
      <c r="A52" t="s">
        <v>157</v>
      </c>
      <c r="B52" s="33">
        <f>IFERROR(SUMIFS(Export!$V102:$V10252,Export!$J102:$J10252,Export!$A40,Export!$X102:$X10252,"&lt;="&amp;Export!$B43,Export!$T102:$T10252,"Alert")/B50,0)</f>
        <v>0</v>
      </c>
      <c r="C52" s="34">
        <f>IFERROR(SUMIFS(Export!$V102:$V10252,Export!$J102:$J10252,Export!$A40,Export!$X102:$X10252,Export!$C43,Export!$T102:$T10252,"Alert")/C50,0)</f>
        <v>0</v>
      </c>
      <c r="D52" s="34">
        <f>IFERROR(SUMIFS(Export!$V102:$V10252,Export!$J102:$J10252,Export!$A40,Export!$X102:$X10252,Export!$D43,Export!$T102:$T10252,"Alert")/D50,0)</f>
        <v>0</v>
      </c>
      <c r="E52" s="34">
        <f>IFERROR(SUMIFS(Export!$V102:$V10252,Export!$J102:$J10252,Export!$A40,Export!$X102:$X10252,Export!$E43,Export!$T102:$T10252,"Alert")/E50,0)</f>
        <v>0</v>
      </c>
      <c r="F52" s="34">
        <f>IFERROR(SUMIFS(Export!$V102:$V10252,Export!$J102:$J10252,Export!$A40,Export!$X102:$X10252,Export!$F43,Export!$T102:$T10252,"Alert")/F50,0)</f>
        <v>0</v>
      </c>
      <c r="G52" s="34">
        <f>IFERROR(SUMIFS(Export!$V102:$V10252,Export!$J102:$J10252,Export!$A40,Export!$X102:$X10252,Export!$G43,Export!$T102:$T10252,"Alert")/G50,0)</f>
        <v>0</v>
      </c>
      <c r="H52" s="35">
        <f>IFERROR(SUMIFS(Export!$V102:$V10252,Export!$J102:$J10252,Export!$A40,Export!$X102:$X10252,Export!$H43,Export!$T102:$T10252,"Alert")/H50,0)</f>
        <v>0</v>
      </c>
      <c r="I52" s="33">
        <f>IFERROR(SUMIFS(Export!$V102:$V10252,Export!$J102:$J10252,Export!$A40,Export!$X102:$X10252,Export!$I43,Export!$T102:$T10252,"Alert")/I50,0)</f>
        <v>0</v>
      </c>
      <c r="J52" s="34">
        <f>IFERROR(SUMIFS(Export!$V102:$V10252,Export!$J102:$J10252,Export!$A40,Export!$X102:$X10252,Export!$J43,Export!$T102:$T10252,"Alert")/J50,0)</f>
        <v>0</v>
      </c>
      <c r="K52" s="34">
        <f>IFERROR(SUMIFS(Export!$V102:$V10252,Export!$J102:$J10252,Export!$A40,Export!$X102:$X10252,Export!$K43,Export!$T102:$T10252,"Alert")/K50,0)</f>
        <v>0</v>
      </c>
      <c r="L52" s="34">
        <f>IFERROR(SUMIFS(Export!$V102:$V10252,Export!$J102:$J10252,Export!$A40,Export!$X102:$X10252,Export!$L43,Export!$T102:$T10252,"Alert")/L50,0)</f>
        <v>0</v>
      </c>
      <c r="M52" s="34">
        <f>IFERROR(SUMIFS(Export!$V102:$V10252,Export!$J102:$J10252,Export!$A40,Export!$X102:$X10252,Export!$M43,Export!$T102:$T10252,"Alert")/M50,0)</f>
        <v>0</v>
      </c>
      <c r="N52" s="34">
        <f>IFERROR(SUMIFS(Export!$V102:$V10252,Export!$J102:$J10252,Export!$A40,Export!$X102:$X10252,Export!$N43,Export!$T102:$T10252,"Alert")/N50,0)</f>
        <v>0</v>
      </c>
      <c r="O52" s="35">
        <f>IFERROR(SUMIFS(Export!$V102:$V10252,Export!$J102:$J10252,Export!$A40,Export!$X102:$X10252,Export!$O43,Export!$T102:$T10252,"Alert")/O50,0)</f>
        <v>0</v>
      </c>
      <c r="P52" s="33">
        <f>IFERROR(SUMIFS(Export!$V102:$V10252,Export!$J102:$J10252,Export!$A40,Export!$X102:$X10252,Export!$P43,Export!$T102:$T10252,"Alert")/P50,0)</f>
        <v>0</v>
      </c>
      <c r="Q52" s="34">
        <f>IFERROR(SUMIFS(Export!$V102:$V10252,Export!$J102:$J10252,Export!$A40,Export!$X102:$X10252,Export!$Q43,Export!$T102:$T10252,"Alert")/Q50,0)</f>
        <v>0</v>
      </c>
      <c r="R52" s="34">
        <f>IFERROR(SUMIFS(Export!$V102:$V10252,Export!$J102:$J10252,Export!$A40,Export!$X102:$X10252,Export!$R43,Export!$T102:$T10252,"Alert")/R50,0)</f>
        <v>0</v>
      </c>
      <c r="S52" s="34">
        <f>IFERROR(SUMIFS(Export!$V102:$V10252,Export!$J102:$J10252,Export!$A40,Export!$X102:$X10252,Export!$S43,Export!$T102:$T10252,"Alert")/S50,0)</f>
        <v>0</v>
      </c>
      <c r="T52" s="34">
        <f>IFERROR(SUMIFS(Export!$V102:$V10252,Export!$J102:$J10252,Export!$A40,Export!$X102:$X10252,Export!$T43,Export!$T102:$T10252,"Alert")/T50,0)</f>
        <v>0</v>
      </c>
      <c r="U52" s="34">
        <f>IFERROR(SUMIFS(Export!$V102:$V10252,Export!$J102:$J10252,Export!$A40,Export!$X102:$X10252,Export!$U43,Export!$T102:$T10252,"Alert")/U50,0)</f>
        <v>0</v>
      </c>
      <c r="V52" s="35">
        <f>IFERROR(SUMIFS(Export!$V102:$V10252,Export!$J102:$J10252,Export!$A40,Export!$X102:$X10252,Export!$V43,Export!$T102:$T10252,"Alert")/V50,0)</f>
        <v>0</v>
      </c>
      <c r="W52" s="33">
        <f>IFERROR(SUMIFS(Export!$V102:$V10252,Export!$J102:$J10252,Export!$A40,Export!$X102:$X10252,Export!$W43,Export!$T102:$T10252,"Alert")/W50,0)</f>
        <v>0</v>
      </c>
      <c r="X52" s="34">
        <f>IFERROR(SUMIFS(Export!$V102:$V10252,Export!$J102:$J10252,Export!$A40,Export!$X102:$X10252,Export!$X43,Export!$T102:$T10252,"Alert")/X50,0)</f>
        <v>0</v>
      </c>
      <c r="Y52" s="34">
        <f>IFERROR(SUMIFS(Export!$V102:$V10252,Export!$J102:$J10252,Export!$A40,Export!$X102:$X10252,Export!$Y43,Export!$T102:$T10252,"Alert")/Y50,0)</f>
        <v>0</v>
      </c>
      <c r="Z52" s="34">
        <f>IFERROR(SUMIFS(Export!$V102:$V10252,Export!$J102:$J10252,Export!$A40,Export!$X102:$X10252,Export!$Z43,Export!$T102:$T10252,"Alert")/Z50,0)</f>
        <v>0</v>
      </c>
      <c r="AA52" s="34">
        <f>IFERROR(SUMIFS(Export!$V102:$V10252,Export!$J102:$J10252,Export!$A40,Export!$X102:$X10252,Export!$AA43,Export!$T102:$T10252,"Alert")/AA50,0)</f>
        <v>0</v>
      </c>
      <c r="AB52" s="34">
        <f>IFERROR(SUMIFS(Export!$V102:$V10252,Export!$J102:$J10252,Export!$A40,Export!$X102:$X10252,Export!$AB43,Export!$T102:$T10252,"Alert")/AB50,0)</f>
        <v>0</v>
      </c>
      <c r="AC52" s="35">
        <f>IFERROR(SUMIFS(Export!$V102:$V10252,Export!$J102:$J10252,Export!$A40,Export!$X102:$X10252,Export!$AC43,Export!$T102:$T10252,"Alert")/AC50,0)</f>
        <v>0</v>
      </c>
      <c r="AD52" s="33">
        <f>IFERROR(SUMIFS(Export!$V102:$V10252,Export!$J102:$J10252,Export!$A40,Export!$X102:$X10252,Export!$AD43,Export!$T102:$T10252,"Alert")/AD50,0)</f>
        <v>0</v>
      </c>
      <c r="AE52" s="34">
        <f>IFERROR(SUMIFS(Export!$V102:$V10252,Export!$J102:$J10252,Export!$A40,Export!$X102:$X10252,Export!$AE43,Export!$T102:$T10252,"Alert")/AE50,0)</f>
        <v>0</v>
      </c>
      <c r="AF52" s="34">
        <f>IFERROR(SUMIFS(Export!$V102:$V10252,Export!$J102:$J10252,Export!$A40,Export!$X102:$X10252,Export!$AF43,Export!$T102:$T10252,"Alert")/AF50,0)</f>
        <v>0</v>
      </c>
      <c r="AG52" s="34">
        <f>IFERROR(SUMIFS(Export!$V102:$V10252,Export!$J102:$J10252,Export!$A40,Export!$X102:$X10252,Export!$AG43,Export!$T102:$T10252,"Alert")/AG50,0)</f>
        <v>0</v>
      </c>
      <c r="AH52" s="34">
        <f>IFERROR(SUMIFS(Export!$V102:$V10252,Export!$J102:$J10252,Export!$A40,Export!$X102:$X10252,Export!$AH43,Export!$T102:$T10252,"Alert")/AH50,0)</f>
        <v>0</v>
      </c>
      <c r="AI52" s="34">
        <f>IFERROR(SUMIFS(Export!$V102:$V10252,Export!$J102:$J10252,Export!$A40,Export!$X102:$X10252,Export!$AI43,Export!$T102:$T10252,"Alert")/AI50,0)</f>
        <v>0</v>
      </c>
      <c r="AJ52" s="35">
        <f>IFERROR(SUMIFS(Export!$V102:$V10252,Export!$J102:$J10252,Export!$A40,Export!$X102:$X10252,Export!$AJ43,Export!$T102:$T10252,"Alert")/AJ50,0)</f>
        <v>0</v>
      </c>
      <c r="AK52" s="33">
        <f>IFERROR(SUMIFS(Export!$V102:$V10252,Export!$J102:$J10252,Export!$A40,Export!$X102:$X10252,Export!$AK43,Export!$T102:$T10252,"Alert")/AK50,0)</f>
        <v>0</v>
      </c>
      <c r="AL52" s="34">
        <f>IFERROR(SUMIFS(Export!$V102:$V10252,Export!$J102:$J10252,Export!$A40,Export!$X102:$X10252,Export!$AL43,Export!$T102:$T10252,"Alert")/AL50,0)</f>
        <v>0</v>
      </c>
      <c r="AM52" s="34">
        <f>IFERROR(SUMIFS(Export!$V102:$V10252,Export!$J102:$J10252,Export!$A40,Export!$X102:$X10252,Export!$AM43,Export!$T102:$T10252,"Alert")/AM50,0)</f>
        <v>0</v>
      </c>
      <c r="AN52" s="34">
        <f>IFERROR(SUMIFS(Export!$V102:$V10252,Export!$J102:$J10252,Export!$A40,Export!$X102:$X10252,Export!$AN43,Export!$T102:$T10252,"Alert")/AN50,0)</f>
        <v>0</v>
      </c>
      <c r="AO52" s="34">
        <f>IFERROR(SUMIFS(Export!$V102:$V10252,Export!$J102:$J10252,Export!$A40,Export!$X102:$X10252,Export!$AO43,Export!$T102:$T10252,"Alert")/AO50,0)</f>
        <v>0</v>
      </c>
      <c r="AP52" s="34">
        <f>IFERROR(SUMIFS(Export!$V102:$V10252,Export!$J102:$J10252,Export!$A40,Export!$X102:$X10252,Export!$AP43,Export!$T102:$T10252,"Alert")/AP50,0)</f>
        <v>0</v>
      </c>
      <c r="AQ52" s="35">
        <f>IFERROR(SUMIFS(Export!$V102:$V10252,Export!$J102:$J10252,Export!$A40,Export!$X102:$X10252,Export!$AQ43,Export!$T102:$T10252,"Alert")/AQ50,0)</f>
        <v>0</v>
      </c>
      <c r="AR52" s="33">
        <f>IFERROR(SUMIFS(Export!$V102:$V10252,Export!$J102:$J10252,Export!$A40,Export!$X102:$X10252,Export!$AR43,Export!$T102:$T10252,"Alert")/AR50,0)</f>
        <v>0</v>
      </c>
      <c r="AS52" s="34">
        <f>IFERROR(SUMIFS(Export!$V102:$V10252,Export!$J102:$J10252,Export!$A40,Export!$X102:$X10252,Export!$AS43,Export!$T102:$T10252,"Alert")/AS50,0)</f>
        <v>0</v>
      </c>
      <c r="AT52" s="34">
        <f>IFERROR(SUMIFS(Export!$V102:$V10252,Export!$J102:$J10252,Export!$A40,Export!$X102:$X10252,Export!$AT43,Export!$T102:$T10252,"Alert")/AT50,0)</f>
        <v>0</v>
      </c>
      <c r="AU52" s="34">
        <f>IFERROR(SUMIFS(Export!$V102:$V10252,Export!$J102:$J10252,Export!$A40,Export!$X102:$X10252,Export!$AU43,Export!$T102:$T10252,"Alert")/AU50,0)</f>
        <v>0</v>
      </c>
      <c r="AV52" s="34">
        <f>IFERROR(SUMIFS(Export!$V102:$V10252,Export!$J102:$J10252,Export!$A40,Export!$X102:$X10252,Export!$AV43,Export!$T102:$T10252,"Alert")/AV50,0)</f>
        <v>0</v>
      </c>
      <c r="AW52" s="34">
        <f>IFERROR(SUMIFS(Export!$V102:$V10252,Export!$J102:$J10252,Export!$A40,Export!$X102:$X10252,Export!$AW43,Export!$T102:$T10252,"Alert")/AW50,0)</f>
        <v>0</v>
      </c>
      <c r="AX52" s="35">
        <f>IFERROR(SUMIFS(Export!$V102:$V10252,Export!$J102:$J10252,Export!$A40,Export!$X102:$X10252,Export!$AX43,Export!$T102:$T10252,"Alert")/AX50,0)</f>
        <v>0</v>
      </c>
      <c r="AY52" s="33">
        <f>IFERROR(SUMIFS(Export!$V102:$V10252,Export!$J102:$J10252,Export!$A40,Export!$X102:$X10252,Export!$AY43,Export!$T102:$T10252,"Alert")/AY50,0)</f>
        <v>0</v>
      </c>
      <c r="AZ52" s="34">
        <f>IFERROR(SUMIFS(Export!$V102:$V10252,Export!$J102:$J10252,Export!$A40,Export!$X102:$X10252,Export!$AZ43,Export!$T102:$T10252,"Alert")/AZ50,0)</f>
        <v>0</v>
      </c>
      <c r="BA52" s="34">
        <f>IFERROR(SUMIFS(Export!$V102:$V10252,Export!$J102:$J10252,Export!$A40,Export!$X102:$X10252,Export!$BA43,Export!$T102:$T10252,"Alert")/BA50,0)</f>
        <v>0</v>
      </c>
      <c r="BB52" s="34">
        <f>IFERROR(SUMIFS(Export!$V102:$V10252,Export!$J102:$J10252,Export!$A40,Export!$X102:$X10252,Export!$BB43,Export!$T102:$T10252,"Alert")/BB50,0)</f>
        <v>0</v>
      </c>
      <c r="BC52" s="34">
        <f>IFERROR(SUMIFS(Export!$V102:$V10252,Export!$J102:$J10252,Export!$A40,Export!$X102:$X10252,Export!$BC43,Export!$T102:$T10252,"Alert")/BC50,0)</f>
        <v>0</v>
      </c>
      <c r="BD52" s="34">
        <f>IFERROR(SUMIFS(Export!$V102:$V10252,Export!$J102:$J10252,Export!$A40,Export!$X102:$X10252,Export!$BD43,Export!$T102:$T10252,"Alert")/BD50,0)</f>
        <v>0</v>
      </c>
      <c r="BE52" s="35">
        <f>IFERROR(SUMIFS(Export!$V102:$V10252,Export!$J102:$J10252,Export!$A40,Export!$X102:$X10252,Export!$BE43,Export!$T102:$T10252,"Alert")/BE50,0)</f>
        <v>0</v>
      </c>
      <c r="BF52" s="33">
        <f>IFERROR(SUMIFS(Export!$V102:$V10252,Export!$J102:$J10252,Export!$A40,Export!$X102:$X10252,Export!$BF43,Export!$T102:$T10252,"Alert")/BF50,0)</f>
        <v>0</v>
      </c>
      <c r="BG52" s="34">
        <f>IFERROR(SUMIFS(Export!$V102:$V10252,Export!$J102:$J10252,Export!$A40,Export!$X102:$X10252,Export!$BG43,Export!$T102:$T10252,"Alert")/BG50,0)</f>
        <v>0</v>
      </c>
      <c r="BH52" s="34">
        <f>IFERROR(SUMIFS(Export!$V102:$V10252,Export!$J102:$J10252,Export!$A40,Export!$X102:$X10252,Export!$BH43,Export!$T102:$T10252,"Alert")/BH50,0)</f>
        <v>0</v>
      </c>
      <c r="BI52" s="34">
        <f>IFERROR(SUMIFS(Export!$V102:$V10252,Export!$J102:$J10252,Export!$A40,Export!$X102:$X10252,Export!$BI43,Export!$T102:$T10252,"Alert")/BI50,0)</f>
        <v>0</v>
      </c>
      <c r="BJ52" s="34">
        <f>IFERROR(SUMIFS(Export!$V102:$V10252,Export!$J102:$J10252,Export!$A40,Export!$X102:$X10252,Export!$BJ43,Export!$T102:$T10252,"Alert")/BJ50,0)</f>
        <v>0</v>
      </c>
      <c r="BK52" s="34">
        <f>IFERROR(SUMIFS(Export!$V102:$V10252,Export!$J102:$J10252,Export!$A40,Export!$X102:$X10252,Export!$BK43,Export!$T102:$T10252,"Alert")/BK50,0)</f>
        <v>0</v>
      </c>
      <c r="BL52" s="35">
        <f>IFERROR(SUMIFS(Export!$V102:$V10252,Export!$J102:$J10252,Export!$A40,Export!$X102:$X10252,Export!$BL43,Export!$T102:$T10252,"Alert")/BL50,0)</f>
        <v>0</v>
      </c>
      <c r="BM52" s="33">
        <f>IFERROR(SUMIFS(Export!$V102:$V10252,Export!$J102:$J10252,Export!$A40,Export!$X102:$X10252,Export!$BM43,Export!$T102:$T10252,"Alert")/BM50,0)</f>
        <v>0</v>
      </c>
      <c r="BN52" s="34">
        <f>IFERROR(SUMIFS(Export!$V102:$V10252,Export!$J102:$J10252,Export!$A40,Export!$X102:$X10252,Export!$BN43,Export!$T102:$T10252,"Alert")/BN50,0)</f>
        <v>0</v>
      </c>
      <c r="BO52" s="34">
        <f>IFERROR(SUMIFS(Export!$V102:$V10252,Export!$J102:$J10252,Export!$A40,Export!$X102:$X10252,Export!$BO43,Export!$T102:$T10252,"Alert")/BO50,0)</f>
        <v>0</v>
      </c>
      <c r="BP52" s="34">
        <f>IFERROR(SUMIFS(Export!$V102:$V10252,Export!$J102:$J10252,Export!$A40,Export!$X102:$X10252,Export!$BP43,Export!$T102:$T10252,"Alert")/BP50,0)</f>
        <v>0</v>
      </c>
      <c r="BQ52" s="34">
        <f>IFERROR(SUMIFS(Export!$V102:$V10252,Export!$J102:$J10252,Export!$A40,Export!$X102:$X10252,Export!$BQ43,Export!$T102:$T10252,"Alert")/BQ50,0)</f>
        <v>0</v>
      </c>
      <c r="BR52" s="34">
        <f>IFERROR(SUMIFS(Export!$V102:$V10252,Export!$J102:$J10252,Export!$A40,Export!$X102:$X10252,Export!$BR43,Export!$T102:$T10252,"Alert")/BR50,0)</f>
        <v>0</v>
      </c>
      <c r="BS52" s="35">
        <f>IFERROR(SUMIFS(Export!$V102:$V10252,Export!$J102:$J10252,Export!$A40,Export!$X102:$X10252,Export!$BS43,Export!$T102:$T10252,"Alert")/BS50,0)</f>
        <v>0</v>
      </c>
      <c r="BT52" s="33">
        <f>IFERROR(SUMIFS(Export!$V102:$V10252,Export!$J102:$J10252,Export!$A40,Export!$X102:$X10252,Export!$BT43,Export!$T102:$T10252,"Alert")/BT50,0)</f>
        <v>0</v>
      </c>
      <c r="BU52" s="34">
        <f>IFERROR(SUMIFS(Export!$V102:$V10252,Export!$J102:$J10252,Export!$A40,Export!$X102:$X10252,Export!$BU43,Export!$T102:$T10252,"Alert")/BU50,0)</f>
        <v>0</v>
      </c>
      <c r="BV52" s="34">
        <f>IFERROR(SUMIFS(Export!$V102:$V10252,Export!$J102:$J10252,Export!$A40,Export!$X102:$X10252,Export!$BV43,Export!$T102:$T10252,"Alert")/BV50,0)</f>
        <v>0</v>
      </c>
      <c r="BW52" s="34">
        <f>IFERROR(SUMIFS(Export!$V102:$V10252,Export!$J102:$J10252,Export!$A40,Export!$X102:$X10252,Export!$BW43,Export!$T102:$T10252,"Alert")/BW50,0)</f>
        <v>0</v>
      </c>
      <c r="BX52" s="34">
        <f>IFERROR(SUMIFS(Export!$V102:$V10252,Export!$J102:$J10252,Export!$A40,Export!$X102:$X10252,Export!$BX43,Export!$T102:$T10252,"Alert")/BX50,0)</f>
        <v>0</v>
      </c>
      <c r="BY52" s="34">
        <f>IFERROR(SUMIFS(Export!$V102:$V10252,Export!$J102:$J10252,Export!$A40,Export!$X102:$X10252,Export!$BY43,Export!$T102:$T10252,"Alert")/BY50,0)</f>
        <v>0</v>
      </c>
      <c r="BZ52" s="35">
        <f>IFERROR(SUMIFS(Export!$V102:$V10252,Export!$J102:$J10252,Export!$A40,Export!$X102:$X10252,Export!$BZ43,Export!$T102:$T10252,"Alert")/BZ50,0)</f>
        <v>0</v>
      </c>
      <c r="CA52" s="33">
        <f>IFERROR(SUMIFS(Export!$V102:$V10252,Export!$J102:$J10252,Export!$A40,Export!$X102:$X10252,Export!$CA43,Export!$T102:$T10252,"Alert")/CA50,0)</f>
        <v>0</v>
      </c>
      <c r="CB52" s="34">
        <f>IFERROR(SUMIFS(Export!$V102:$V10252,Export!$J102:$J10252,Export!$A40,Export!$X102:$X10252,Export!$CB43,Export!$T102:$T10252,"Alert")/CB50,0)</f>
        <v>0</v>
      </c>
      <c r="CC52" s="34">
        <f>IFERROR(SUMIFS(Export!$V102:$V10252,Export!$J102:$J10252,Export!$A40,Export!$X102:$X10252,Export!$CC43,Export!$T102:$T10252,"Alert")/CC50,0)</f>
        <v>0</v>
      </c>
      <c r="CD52" s="34">
        <f>IFERROR(SUMIFS(Export!$V102:$V10252,Export!$J102:$J10252,Export!$A40,Export!$X102:$X10252,Export!$CD43,Export!$T102:$T10252,"Alert")/CD50,0)</f>
        <v>0</v>
      </c>
      <c r="CE52" s="34">
        <f>IFERROR(SUMIFS(Export!$V102:$V10252,Export!$J102:$J10252,Export!$A40,Export!$X102:$X10252,Export!$CE43,Export!$T102:$T10252,"Alert")/CE50,0)</f>
        <v>0</v>
      </c>
      <c r="CF52" s="34">
        <f>IFERROR(SUMIFS(Export!$V102:$V10252,Export!$J102:$J10252,Export!$A40,Export!$X102:$X10252,Export!$CF43,Export!$T102:$T10252,"Alert")/CF50,0)</f>
        <v>0</v>
      </c>
      <c r="CG52" s="35">
        <f>IFERROR(SUMIFS(Export!$V102:$V10252,Export!$J102:$J10252,Export!$A40,Export!$X102:$X10252,Export!$CG43,Export!$T102:$T10252,"Alert")/CG50,0)</f>
        <v>0</v>
      </c>
      <c r="CH52" s="33">
        <f>IFERROR(SUMIFS(Export!$V102:$V10252,Export!$J102:$J10252,Export!$A40,Export!$X102:$X10252,Export!$CH43,Export!$T102:$T10252,"Alert")/CH50,0)</f>
        <v>0</v>
      </c>
      <c r="CI52" s="34">
        <f>IFERROR(SUMIFS(Export!$V102:$V10252,Export!$J102:$J10252,Export!$A40,Export!$X102:$X10252,Export!$CI43,Export!$T102:$T10252,"Alert")/CI50,0)</f>
        <v>0</v>
      </c>
      <c r="CJ52" s="34">
        <f>IFERROR(SUMIFS(Export!$V102:$V10252,Export!$J102:$J10252,Export!$A40,Export!$X102:$X10252,Export!$CJ43,Export!$T102:$T10252,"Alert")/CJ50,0)</f>
        <v>0</v>
      </c>
      <c r="CK52" s="34">
        <f>IFERROR(SUMIFS(Export!$V102:$V10252,Export!$J102:$J10252,Export!$A40,Export!$X102:$X10252,Export!$CK43,Export!$T102:$T10252,"Alert")/CK50,0)</f>
        <v>0</v>
      </c>
      <c r="CL52" s="34">
        <f>IFERROR(SUMIFS(Export!$V102:$V10252,Export!$J102:$J10252,Export!$A40,Export!$X102:$X10252,Export!$CL43,Export!$T102:$T10252,"Alert")/CL50,0)</f>
        <v>0</v>
      </c>
      <c r="CM52" s="34">
        <f>IFERROR(SUMIFS(Export!$V102:$V10252,Export!$J102:$J10252,Export!$A40,Export!$X102:$X10252,Export!$CM43,Export!$T102:$T10252,"Alert")/CM50,0)</f>
        <v>0</v>
      </c>
      <c r="CN52" s="35">
        <f>IFERROR(SUMIFS(Export!$V102:$V10252,Export!$J102:$J10252,Export!$A40,Export!$X102:$X10252,Export!$CN43,Export!$T102:$T10252,"Alert")/CN50,0)</f>
        <v>0</v>
      </c>
      <c r="CO52" s="33">
        <f>IFERROR(SUMIFS(Export!$V102:$V10252,Export!$J102:$J10252,Export!$A40,Export!$X102:$X10252,Export!$CO43,Export!$T102:$T10252,"Alert")/CO50,0)</f>
        <v>0</v>
      </c>
      <c r="CP52" s="34">
        <f>IFERROR(SUMIFS(Export!$V102:$V10252,Export!$J102:$J10252,Export!$A40,Export!$X102:$X10252,Export!$CP43,Export!$T102:$T10252,"Alert")/CP50,0)</f>
        <v>0</v>
      </c>
      <c r="CQ52" s="34">
        <f>IFERROR(SUMIFS(Export!$V102:$V10252,Export!$J102:$J10252,Export!$A40,Export!$X102:$X10252,Export!$CQ43,Export!$T102:$T10252,"Alert")/CQ50,0)</f>
        <v>0</v>
      </c>
      <c r="CR52" s="34">
        <f>IFERROR(SUMIFS(Export!$V102:$V10252,Export!$J102:$J10252,Export!$A40,Export!$X102:$X10252,Export!$CR43,Export!$T102:$T10252,"Alert")/CR50,0)</f>
        <v>0</v>
      </c>
      <c r="CS52" s="34">
        <f>IFERROR(SUMIFS(Export!$V102:$V10252,Export!$J102:$J10252,Export!$A40,Export!$X102:$X10252,Export!$CS43,Export!$T102:$T10252,"Alert")/CS50,0)</f>
        <v>0</v>
      </c>
      <c r="CT52" s="34">
        <f>IFERROR(SUMIFS(Export!$V102:$V10252,Export!$J102:$J10252,Export!$A40,Export!$X102:$X10252,Export!$CT43,Export!$T102:$T10252,"Alert")/CT50,0)</f>
        <v>0</v>
      </c>
      <c r="CU52" s="35">
        <f>IFERROR(SUMIFS(Export!$V102:$V10252,Export!$J102:$J10252,Export!$A40,Export!$X102:$X10252,Export!$CU43,Export!$T102:$T10252,"Alert")/CU50,0)</f>
        <v>0</v>
      </c>
      <c r="CV52" s="33">
        <f>IFERROR(SUMIFS(Export!$V102:$V10252,Export!$J102:$J10252,Export!$A40,Export!$X102:$X10252,Export!$CV43,Export!$T102:$T10252,"Alert")/CV50,0)</f>
        <v>0</v>
      </c>
      <c r="CW52" s="34">
        <f>IFERROR(SUMIFS(Export!$V102:$V10252,Export!$J102:$J10252,Export!$A40,Export!$X102:$X10252,Export!$CW43,Export!$T102:$T10252,"Alert")/CW50,0)</f>
        <v>0</v>
      </c>
      <c r="CX52" s="34">
        <f>IFERROR(SUMIFS(Export!$V102:$V10252,Export!$J102:$J10252,Export!$A40,Export!$X102:$X10252,Export!$CX43,Export!$T102:$T10252,"Alert")/CX50,0)</f>
        <v>0</v>
      </c>
      <c r="CY52" s="34">
        <f>IFERROR(SUMIFS(Export!$V102:$V10252,Export!$J102:$J10252,Export!$A40,Export!$X102:$X10252,Export!$CY43,Export!$T102:$T10252,"Alert")/CY50,0)</f>
        <v>0</v>
      </c>
      <c r="CZ52" s="34">
        <f>IFERROR(SUMIFS(Export!$V102:$V10252,Export!$J102:$J10252,Export!$A40,Export!$X102:$X10252,Export!$CZ43,Export!$T102:$T10252,"Alert")/CZ50,0)</f>
        <v>0</v>
      </c>
      <c r="DA52" s="34">
        <f>IFERROR(SUMIFS(Export!$V102:$V10252,Export!$J102:$J10252,Export!$A40,Export!$X102:$X10252,Export!$DA43,Export!$T102:$T10252,"Alert")/DA50,0)</f>
        <v>0</v>
      </c>
      <c r="DB52" s="35">
        <f>IFERROR(SUMIFS(Export!$V102:$V10252,Export!$J102:$J10252,Export!$A40,Export!$X102:$X10252,Export!$DB43,Export!$T102:$T10252,"Alert")/DB50,0)</f>
        <v>0</v>
      </c>
      <c r="DC52" s="33">
        <f>IFERROR(SUMIFS(Export!$V102:$V10252,Export!$J102:$J10252,Export!$A40,Export!$X102:$X10252,Export!$DC43,Export!$T102:$T10252,"Alert")/DC50,0)</f>
        <v>0</v>
      </c>
      <c r="DD52" s="34">
        <f>IFERROR(SUMIFS(Export!$V102:$V10252,Export!$J102:$J10252,Export!$A40,Export!$X102:$X10252,Export!$DD43,Export!$T102:$T10252,"Alert")/DD50,0)</f>
        <v>0</v>
      </c>
      <c r="DE52" s="34">
        <f>IFERROR(SUMIFS(Export!$V102:$V10252,Export!$J102:$J10252,Export!$A40,Export!$X102:$X10252,Export!$DE43,Export!$T102:$T10252,"Alert")/DE50,0)</f>
        <v>0</v>
      </c>
      <c r="DF52" s="34">
        <f>IFERROR(SUMIFS(Export!$V102:$V10252,Export!$J102:$J10252,Export!$A40,Export!$X102:$X10252,Export!$DF43,Export!$T102:$T10252,"Alert")/DF50,0)</f>
        <v>0</v>
      </c>
      <c r="DG52" s="34">
        <f>IFERROR(SUMIFS(Export!$V102:$V10252,Export!$J102:$J10252,Export!$A40,Export!$X102:$X10252,Export!$DG43,Export!$T102:$T10252,"Alert")/DG50,0)</f>
        <v>0</v>
      </c>
      <c r="DH52" s="34">
        <f>IFERROR(SUMIFS(Export!$V102:$V10252,Export!$J102:$J10252,Export!$A40,Export!$X102:$X10252,Export!$DH43,Export!$T102:$T10252,"Alert")/DH50,0)</f>
        <v>0</v>
      </c>
      <c r="DI52" s="35">
        <f>IFERROR(SUMIFS(Export!$V102:$V10252,Export!$J102:$J10252,Export!$A40,Export!$X102:$X10252,Export!$DI43,Export!$T102:$T10252,"Alert")/DI50,0)</f>
        <v>0</v>
      </c>
      <c r="DJ52" s="33">
        <f>IFERROR(SUMIFS(Export!$V102:$V10252,Export!$J102:$J10252,Export!$A40,Export!$X102:$X10252,Export!$DJ43,Export!$T102:$T10252,"Alert")/DJ50,0)</f>
        <v>0</v>
      </c>
      <c r="DK52" s="34">
        <f>IFERROR(SUMIFS(Export!$V102:$V10252,Export!$J102:$J10252,Export!$A40,Export!$X102:$X10252,Export!$DK43,Export!$T102:$T10252,"Alert")/DK50,0)</f>
        <v>0</v>
      </c>
      <c r="DL52" s="34">
        <f>IFERROR(SUMIFS(Export!$V102:$V10252,Export!$J102:$J10252,Export!$A40,Export!$X102:$X10252,Export!$DL43,Export!$T102:$T10252,"Alert")/DL50,0)</f>
        <v>0</v>
      </c>
      <c r="DM52" s="34">
        <f>IFERROR(SUMIFS(Export!$V102:$V10252,Export!$J102:$J10252,Export!$A40,Export!$X102:$X10252,Export!$DM43,Export!$T102:$T10252,"Alert")/DM50,0)</f>
        <v>0</v>
      </c>
      <c r="DN52" s="34">
        <f>IFERROR(SUMIFS(Export!$V102:$V10252,Export!$J102:$J10252,Export!$A40,Export!$X102:$X10252,Export!$DN43,Export!$T102:$T10252,"Alert")/DN50,0)</f>
        <v>0</v>
      </c>
      <c r="DO52" s="34">
        <f>IFERROR(SUMIFS(Export!$V102:$V10252,Export!$J102:$J10252,Export!$A40,Export!$X102:$X10252,Export!$DO43,Export!$T102:$T10252,"Alert")/DO50,0)</f>
        <v>0</v>
      </c>
      <c r="DP52" s="35">
        <f>IFERROR(SUMIFS(Export!$V102:$V10252,Export!$J102:$J10252,Export!$A40,Export!$X102:$X10252,Export!$DP43,Export!$T102:$T10252,"Alert")/DP50,0)</f>
        <v>0</v>
      </c>
      <c r="DQ52" s="33">
        <f>IFERROR(SUMIFS(Export!$V102:$V10252,Export!$J102:$J10252,Export!$A40,Export!$X102:$X10252,Export!$DQ43,Export!$T102:$T10252,"Alert")/DQ50,0)</f>
        <v>0</v>
      </c>
      <c r="DR52" s="34">
        <f>IFERROR(SUMIFS(Export!$V102:$V10252,Export!$J102:$J10252,Export!$A40,Export!$X102:$X10252,Export!$DR43,Export!$T102:$T10252,"Alert")/DR50,0)</f>
        <v>0</v>
      </c>
      <c r="DS52" s="34">
        <f>IFERROR(SUMIFS(Export!$V102:$V10252,Export!$J102:$J10252,Export!$A40,Export!$X102:$X10252,Export!$DS43,Export!$T102:$T10252,"Alert")/DS50,0)</f>
        <v>0</v>
      </c>
      <c r="DT52" s="34">
        <f>IFERROR(SUMIFS(Export!$V102:$V10252,Export!$J102:$J10252,Export!$A40,Export!$X102:$X10252,Export!$DT43,Export!$T102:$T10252,"Alert")/DT50,0)</f>
        <v>0</v>
      </c>
      <c r="DU52" s="34">
        <f>IFERROR(SUMIFS(Export!$V102:$V10252,Export!$J102:$J10252,Export!$A40,Export!$X102:$X10252,Export!$DU43,Export!$T102:$T10252,"Alert")/DU50,0)</f>
        <v>0</v>
      </c>
      <c r="DV52" s="34">
        <f>IFERROR(SUMIFS(Export!$V102:$V10252,Export!$J102:$J10252,Export!$A40,Export!$X102:$X10252,Export!$DV43,Export!$T102:$T10252,"Alert")/DV50,0)</f>
        <v>0</v>
      </c>
      <c r="DW52" s="35">
        <f>IFERROR(SUMIFS(Export!$V102:$V10252,Export!$J102:$J10252,Export!$A40,Export!$X102:$X10252,Export!$DW43,Export!$T102:$T10252,"Alert")/DW50,0)</f>
        <v>0</v>
      </c>
      <c r="DX52" s="33">
        <f>IFERROR(SUMIFS(Export!$V102:$V10252,Export!$J102:$J10252,Export!$A40,Export!$X102:$X10252,Export!$DQ43,Export!$T102:$T10252,"Alert")/DX50,0)</f>
        <v>0</v>
      </c>
      <c r="DY52" s="34">
        <f>IFERROR(SUMIFS(Export!$V102:$V10252,Export!$J102:$J10252,Export!$A40,Export!$X102:$X10252,Export!$DR43,Export!$T102:$T10252,"Alert")/DY50,0)</f>
        <v>0</v>
      </c>
      <c r="DZ52" s="34">
        <f>IFERROR(SUMIFS(Export!$V102:$V10252,Export!$J102:$J10252,Export!$A40,Export!$X102:$X10252,Export!$DS43,Export!$T102:$T10252,"Alert")/DZ50,0)</f>
        <v>0</v>
      </c>
      <c r="EA52" s="34">
        <f>IFERROR(SUMIFS(Export!$V102:$V10252,Export!$J102:$J10252,Export!$A40,Export!$X102:$X10252,Export!$DT43,Export!$T102:$T10252,"Alert")/EA50,0)</f>
        <v>0</v>
      </c>
      <c r="EB52" s="34">
        <f>IFERROR(SUMIFS(Export!$V102:$V10252,Export!$J102:$J10252,Export!$A40,Export!$X102:$X10252,Export!$DU43,Export!$T102:$T10252,"Alert")/EB50,0)</f>
        <v>0</v>
      </c>
      <c r="EC52" s="34">
        <f>IFERROR(SUMIFS(Export!$V102:$V10252,Export!$J102:$J10252,Export!$A40,Export!$X102:$X10252,Export!$DV43,Export!$T102:$T10252,"Alert")/EC50,0)</f>
        <v>0</v>
      </c>
      <c r="ED52" s="35">
        <f>IFERROR(SUMIFS(Export!$V102:$V10252,Export!$J102:$J10252,Export!$A40,Export!$X102:$X10252,Export!$DW43,Export!$T102:$T10252,"Alert")/ED50,0)</f>
        <v>0</v>
      </c>
      <c r="EE52" s="33">
        <f>IFERROR(SUMIFS(Export!$V102:$V10252,Export!$J102:$J10252,Export!$A40,Export!$X102:$X10252,Export!$DQ43,Export!$T102:$T10252,"Alert")/EE50,0)</f>
        <v>0</v>
      </c>
      <c r="EF52" s="34">
        <f>IFERROR(SUMIFS(Export!$V102:$V10252,Export!$J102:$J10252,Export!$A40,Export!$X102:$X10252,Export!$DR43,Export!$T102:$T10252,"Alert")/EF50,0)</f>
        <v>0</v>
      </c>
      <c r="EG52" s="34">
        <f>IFERROR(SUMIFS(Export!$V102:$V10252,Export!$J102:$J10252,Export!$A40,Export!$X102:$X10252,Export!$DS43,Export!$T102:$T10252,"Alert")/EG50,0)</f>
        <v>0</v>
      </c>
      <c r="EH52" s="34">
        <f>IFERROR(SUMIFS(Export!$V102:$V10252,Export!$J102:$J10252,Export!$A40,Export!$X102:$X10252,Export!$DT43,Export!$T102:$T10252,"Alert")/EH50,0)</f>
        <v>0</v>
      </c>
      <c r="EI52" s="34">
        <f>IFERROR(SUMIFS(Export!$V102:$V10252,Export!$J102:$J10252,Export!$A40,Export!$X102:$X10252,Export!$DU43,Export!$T102:$T10252,"Alert")/EI50,0)</f>
        <v>0</v>
      </c>
      <c r="EJ52" s="34">
        <f>IFERROR(SUMIFS(Export!$V102:$V10252,Export!$J102:$J10252,Export!$A40,Export!$X102:$X10252,Export!$DV43,Export!$T102:$T10252,"Alert")/EJ50,0)</f>
        <v>0</v>
      </c>
      <c r="EK52" s="35">
        <f>IFERROR(SUMIFS(Export!$V102:$V10252,Export!$J102:$J10252,Export!$A40,Export!$X102:$X10252,Export!$DW43,Export!$T102:$T10252,"Alert")/EK50,0)</f>
        <v>0</v>
      </c>
      <c r="EL52" s="33">
        <f>IFERROR(SUMIFS(Export!$V102:$V10252,Export!$J102:$J10252,Export!$A40,Export!$X102:$X10252,Export!$DQ43,Export!$T102:$T10252,"Alert")/EL50,0)</f>
        <v>0</v>
      </c>
      <c r="EM52" s="34">
        <f>IFERROR(SUMIFS(Export!$V102:$V10252,Export!$J102:$J10252,Export!$A40,Export!$X102:$X10252,Export!$DR43,Export!$T102:$T10252,"Alert")/EM50,0)</f>
        <v>0</v>
      </c>
      <c r="EN52" s="34">
        <f>IFERROR(SUMIFS(Export!$V102:$V10252,Export!$J102:$J10252,Export!$A40,Export!$X102:$X10252,Export!$DS43,Export!$T102:$T10252,"Alert")/EN50,0)</f>
        <v>0</v>
      </c>
      <c r="EO52" s="34">
        <f>IFERROR(SUMIFS(Export!$V102:$V10252,Export!$J102:$J10252,Export!$A40,Export!$X102:$X10252,Export!$DT43,Export!$T102:$T10252,"Alert")/EO50,0)</f>
        <v>0</v>
      </c>
      <c r="EP52" s="34">
        <f>IFERROR(SUMIFS(Export!$V102:$V10252,Export!$J102:$J10252,Export!$A40,Export!$X102:$X10252,Export!$DU43,Export!$T102:$T10252,"Alert")/EP50,0)</f>
        <v>0</v>
      </c>
      <c r="EQ52" s="34">
        <f>IFERROR(SUMIFS(Export!$V102:$V10252,Export!$J102:$J10252,Export!$A40,Export!$X102:$X10252,Export!$DV43,Export!$T102:$T10252,"Alert")/EQ50,0)</f>
        <v>0</v>
      </c>
      <c r="ER52" s="35">
        <f>IFERROR(SUMIFS(Export!$V102:$V10252,Export!$J102:$J10252,Export!$A40,Export!$X102:$X10252,Export!$DW43,Export!$T102:$T10252,"Alert")/ER50,0)</f>
        <v>0</v>
      </c>
      <c r="ES52" s="33">
        <f>IFERROR(SUMIFS(Export!$V102:$V10252,Export!$J102:$J10252,Export!$A40,Export!$X102:$X10252,Export!$DQ43,Export!$T102:$T10252,"Alert")/ES50,0)</f>
        <v>0</v>
      </c>
      <c r="ET52" s="34">
        <f>IFERROR(SUMIFS(Export!$V102:$V10252,Export!$J102:$J10252,Export!$A40,Export!$X102:$X10252,Export!$DR43,Export!$T102:$T10252,"Alert")/ET50,0)</f>
        <v>0</v>
      </c>
      <c r="EU52" s="34">
        <f>IFERROR(SUMIFS(Export!$V102:$V10252,Export!$J102:$J10252,Export!$A40,Export!$X102:$X10252,Export!$DS43,Export!$T102:$T10252,"Alert")/EU50,0)</f>
        <v>0</v>
      </c>
      <c r="EV52" s="34">
        <f>IFERROR(SUMIFS(Export!$V102:$V10252,Export!$J102:$J10252,Export!$A40,Export!$X102:$X10252,Export!$DT43,Export!$T102:$T10252,"Alert")/EV50,0)</f>
        <v>0</v>
      </c>
      <c r="EW52" s="34">
        <f>IFERROR(SUMIFS(Export!$V102:$V10252,Export!$J102:$J10252,Export!$A40,Export!$X102:$X10252,Export!$DU43,Export!$T102:$T10252,"Alert")/EW50,0)</f>
        <v>0</v>
      </c>
      <c r="EX52" s="34">
        <f>IFERROR(SUMIFS(Export!$V102:$V10252,Export!$J102:$J10252,Export!$A40,Export!$X102:$X10252,Export!$DV43,Export!$T102:$T10252,"Alert")/EX50,0)</f>
        <v>0</v>
      </c>
      <c r="EY52" s="35">
        <f>IFERROR(SUMIFS(Export!$V102:$V10252,Export!$J102:$J10252,Export!$A40,Export!$X102:$X10252,Export!$DW43,Export!$T102:$T10252,"Alert")/EY50,0)</f>
        <v>0</v>
      </c>
      <c r="EZ52" s="33">
        <f>IFERROR(SUMIFS(Export!$V102:$V10252,Export!$J102:$J10252,Export!$A40,Export!$X102:$X10252,Export!$DQ43,Export!$T102:$T10252,"Alert")/EZ50,0)</f>
        <v>0</v>
      </c>
      <c r="FA52" s="34">
        <f>IFERROR(SUMIFS(Export!$V102:$V10252,Export!$J102:$J10252,Export!$A40,Export!$X102:$X10252,Export!$DR43,Export!$T102:$T10252,"Alert")/FA50,0)</f>
        <v>0</v>
      </c>
      <c r="FB52" s="34">
        <f>IFERROR(SUMIFS(Export!$V102:$V10252,Export!$J102:$J10252,Export!$A40,Export!$X102:$X10252,Export!$DS43,Export!$T102:$T10252,"Alert")/FB50,0)</f>
        <v>0</v>
      </c>
      <c r="FC52" s="34">
        <f>IFERROR(SUMIFS(Export!$V102:$V10252,Export!$J102:$J10252,Export!$A40,Export!$X102:$X10252,Export!$DT43,Export!$T102:$T10252,"Alert")/FC50,0)</f>
        <v>0</v>
      </c>
      <c r="FD52" s="34">
        <f>IFERROR(SUMIFS(Export!$V102:$V10252,Export!$J102:$J10252,Export!$A40,Export!$X102:$X10252,Export!$DU43,Export!$T102:$T10252,"Alert")/FD50,0)</f>
        <v>0</v>
      </c>
      <c r="FE52" s="34">
        <f>IFERROR(SUMIFS(Export!$V102:$V10252,Export!$J102:$J10252,Export!$A40,Export!$X102:$X10252,Export!$DV43,Export!$T102:$T10252,"Alert")/FE50,0)</f>
        <v>0</v>
      </c>
      <c r="FF52" s="35">
        <f>IFERROR(SUMIFS(Export!$V102:$V10252,Export!$J102:$J10252,Export!$A40,Export!$X102:$X10252,Export!$DW43,Export!$T102:$T10252,"Alert")/FF50,0)</f>
        <v>0</v>
      </c>
      <c r="FG52" s="33">
        <f>IFERROR(SUMIFS(Export!$V102:$V10252,Export!$J102:$J10252,Export!$A40,Export!$X102:$X10252,Export!$DQ43,Export!$T102:$T10252,"Alert")/FG50,0)</f>
        <v>0</v>
      </c>
      <c r="FH52" s="34">
        <f>IFERROR(SUMIFS(Export!$V102:$V10252,Export!$J102:$J10252,Export!$A40,Export!$X102:$X10252,Export!$DR43,Export!$T102:$T10252,"Alert")/FH50,0)</f>
        <v>0</v>
      </c>
      <c r="FI52" s="34">
        <f>IFERROR(SUMIFS(Export!$V102:$V10252,Export!$J102:$J10252,Export!$A40,Export!$X102:$X10252,Export!$DS43,Export!$T102:$T10252,"Alert")/FI50,0)</f>
        <v>0</v>
      </c>
      <c r="FJ52" s="34">
        <f>IFERROR(SUMIFS(Export!$V102:$V10252,Export!$J102:$J10252,Export!$A40,Export!$X102:$X10252,Export!$DT43,Export!$T102:$T10252,"Alert")/FJ50,0)</f>
        <v>0</v>
      </c>
      <c r="FK52" s="34">
        <f>IFERROR(SUMIFS(Export!$V102:$V10252,Export!$J102:$J10252,Export!$A40,Export!$X102:$X10252,Export!$DU43,Export!$T102:$T10252,"Alert")/FK50,0)</f>
        <v>0</v>
      </c>
      <c r="FL52" s="34">
        <f>IFERROR(SUMIFS(Export!$V102:$V10252,Export!$J102:$J10252,Export!$A40,Export!$X102:$X10252,Export!$DV43,Export!$T102:$T10252,"Alert")/FL50,0)</f>
        <v>0</v>
      </c>
      <c r="FM52" s="35">
        <f>IFERROR(SUMIFS(Export!$V102:$V10252,Export!$J102:$J10252,Export!$A40,Export!$X102:$X10252,Export!$DW43,Export!$T102:$T10252,"Alert")/FM50,0)</f>
        <v>0</v>
      </c>
      <c r="FN52" s="33">
        <f>IFERROR(SUMIFS(Export!$V102:$V10252,Export!$J102:$J10252,Export!$A40,Export!$X102:$X10252,Export!$DQ43,Export!$T102:$T10252,"Alert")/FN50,0)</f>
        <v>0</v>
      </c>
      <c r="FO52" s="34">
        <f>IFERROR(SUMIFS(Export!$V102:$V10252,Export!$J102:$J10252,Export!$A40,Export!$X102:$X10252,Export!$DR43,Export!$T102:$T10252,"Alert")/FO50,0)</f>
        <v>0</v>
      </c>
      <c r="FP52" s="34">
        <f>IFERROR(SUMIFS(Export!$V102:$V10252,Export!$J102:$J10252,Export!$A40,Export!$X102:$X10252,Export!$DS43,Export!$T102:$T10252,"Alert")/FP50,0)</f>
        <v>0</v>
      </c>
      <c r="FQ52" s="34">
        <f>IFERROR(SUMIFS(Export!$V102:$V10252,Export!$J102:$J10252,Export!$A40,Export!$X102:$X10252,Export!$DT43,Export!$T102:$T10252,"Alert")/FQ50,0)</f>
        <v>0</v>
      </c>
      <c r="FR52" s="34">
        <f>IFERROR(SUMIFS(Export!$V102:$V10252,Export!$J102:$J10252,Export!$A40,Export!$X102:$X10252,Export!$DU43,Export!$T102:$T10252,"Alert")/FR50,0)</f>
        <v>0</v>
      </c>
      <c r="FS52" s="34">
        <f>IFERROR(SUMIFS(Export!$V102:$V10252,Export!$J102:$J10252,Export!$A40,Export!$X102:$X10252,Export!$DV43,Export!$T102:$T10252,"Alert")/FS50,0)</f>
        <v>0</v>
      </c>
      <c r="FT52" s="35">
        <f>IFERROR(SUMIFS(Export!$V102:$V10252,Export!$J102:$J10252,Export!$A40,Export!$X102:$X10252,Export!$DW43,Export!$T102:$T10252,"Alert")/FT50,0)</f>
        <v>0</v>
      </c>
      <c r="FU52" s="33">
        <f>IFERROR(SUMIFS(Export!$V102:$V10252,Export!$J102:$J10252,Export!$A40,Export!$X102:$X10252,Export!$DQ43,Export!$T102:$T10252,"Alert")/FU50,0)</f>
        <v>0</v>
      </c>
      <c r="FV52" s="34">
        <f>IFERROR(SUMIFS(Export!$V102:$V10252,Export!$J102:$J10252,Export!$A40,Export!$X102:$X10252,Export!$DR43,Export!$T102:$T10252,"Alert")/FV50,0)</f>
        <v>0</v>
      </c>
      <c r="FW52" s="34">
        <f>IFERROR(SUMIFS(Export!$V102:$V10252,Export!$J102:$J10252,Export!$A40,Export!$X102:$X10252,Export!$DS43,Export!$T102:$T10252,"Alert")/FW50,0)</f>
        <v>0</v>
      </c>
      <c r="FX52" s="34">
        <f>IFERROR(SUMIFS(Export!$V102:$V10252,Export!$J102:$J10252,Export!$A40,Export!$X102:$X10252,Export!$DT43,Export!$T102:$T10252,"Alert")/FX50,0)</f>
        <v>0</v>
      </c>
      <c r="FY52" s="34">
        <f>IFERROR(SUMIFS(Export!$V102:$V10252,Export!$J102:$J10252,Export!$A40,Export!$X102:$X10252,Export!$DU43,Export!$T102:$T10252,"Alert")/FY50,0)</f>
        <v>0</v>
      </c>
      <c r="FZ52" s="34">
        <f>IFERROR(SUMIFS(Export!$V102:$V10252,Export!$J102:$J10252,Export!$A40,Export!$X102:$X10252,Export!$DV43,Export!$T102:$T10252,"Alert")/FZ50,0)</f>
        <v>0</v>
      </c>
      <c r="GA52" s="35">
        <f>IFERROR(SUMIFS(Export!$V102:$V10252,Export!$J102:$J10252,Export!$A40,Export!$X102:$X10252,Export!$DW43,Export!$T102:$T10252,"Alert")/GA50,0)</f>
        <v>0</v>
      </c>
      <c r="GB52" s="33">
        <f>IFERROR(SUMIFS(Export!$V102:$V10252,Export!$J102:$J10252,Export!$A40,Export!$X102:$X10252,Export!$DQ43,Export!$T102:$T10252,"Alert")/GB50,0)</f>
        <v>0</v>
      </c>
      <c r="GC52" s="34">
        <f>IFERROR(SUMIFS(Export!$V102:$V10252,Export!$J102:$J10252,Export!$A40,Export!$X102:$X10252,Export!$DR43,Export!$T102:$T10252,"Alert")/GC50,0)</f>
        <v>0</v>
      </c>
      <c r="GD52" s="34">
        <f>IFERROR(SUMIFS(Export!$V102:$V10252,Export!$J102:$J10252,Export!$A40,Export!$X102:$X10252,Export!$DS43,Export!$T102:$T10252,"Alert")/GD50,0)</f>
        <v>0</v>
      </c>
      <c r="GE52" s="34">
        <f>IFERROR(SUMIFS(Export!$V102:$V10252,Export!$J102:$J10252,Export!$A40,Export!$X102:$X10252,Export!$DT43,Export!$T102:$T10252,"Alert")/GE50,0)</f>
        <v>0</v>
      </c>
      <c r="GF52" s="34">
        <f>IFERROR(SUMIFS(Export!$V102:$V10252,Export!$J102:$J10252,Export!$A40,Export!$X102:$X10252,Export!$DU43,Export!$T102:$T10252,"Alert")/GF50,0)</f>
        <v>0</v>
      </c>
      <c r="GG52" s="34">
        <f>IFERROR(SUMIFS(Export!$V102:$V10252,Export!$J102:$J10252,Export!$A40,Export!$X102:$X10252,Export!$DV43,Export!$T102:$T10252,"Alert")/GG50,0)</f>
        <v>0</v>
      </c>
      <c r="GH52" s="35">
        <f>IFERROR(SUMIFS(Export!$V102:$V10252,Export!$J102:$J10252,Export!$A40,Export!$X102:$X10252,Export!$DW43,Export!$T102:$T10252,"Alert")/GH50,0)</f>
        <v>0</v>
      </c>
      <c r="GI52" s="33">
        <f>IFERROR(SUMIFS(Export!$V102:$V10252,Export!$J102:$J10252,Export!$A40,Export!$X102:$X10252,Export!$DQ43,Export!$T102:$T10252,"Alert")/GI50,0)</f>
        <v>0</v>
      </c>
      <c r="GJ52" s="34">
        <f>IFERROR(SUMIFS(Export!$V102:$V10252,Export!$J102:$J10252,Export!$A40,Export!$X102:$X10252,Export!$DR43,Export!$T102:$T10252,"Alert")/GJ50,0)</f>
        <v>0</v>
      </c>
      <c r="GK52" s="34">
        <f>IFERROR(SUMIFS(Export!$V102:$V10252,Export!$J102:$J10252,Export!$A40,Export!$X102:$X10252,Export!$DS43,Export!$T102:$T10252,"Alert")/GK50,0)</f>
        <v>0</v>
      </c>
      <c r="GL52" s="34">
        <f>IFERROR(SUMIFS(Export!$V102:$V10252,Export!$J102:$J10252,Export!$A40,Export!$X102:$X10252,Export!$DT43,Export!$T102:$T10252,"Alert")/GL50,0)</f>
        <v>0</v>
      </c>
      <c r="GM52" s="34">
        <f>IFERROR(SUMIFS(Export!$V102:$V10252,Export!$J102:$J10252,Export!$A40,Export!$X102:$X10252,Export!$DU43,Export!$T102:$T10252,"Alert")/GM50,0)</f>
        <v>0</v>
      </c>
      <c r="GN52" s="34">
        <f>IFERROR(SUMIFS(Export!$V102:$V10252,Export!$J102:$J10252,Export!$A40,Export!$X102:$X10252,Export!$DV43,Export!$T102:$T10252,"Alert")/GN50,0)</f>
        <v>0</v>
      </c>
      <c r="GO52" s="35">
        <f>IFERROR(SUMIFS(Export!$V102:$V10252,Export!$J102:$J10252,Export!$A40,Export!$X102:$X10252,Export!$DW43,Export!$T102:$T10252,"Alert")/GO50,0)</f>
        <v>0</v>
      </c>
    </row>
    <row r="54" spans="1:197" x14ac:dyDescent="0.25">
      <c r="Z54" s="74"/>
      <c r="AA54" s="74"/>
      <c r="AB54" s="74"/>
      <c r="AC54" s="74"/>
      <c r="AD54" s="74"/>
      <c r="AE54" s="74"/>
      <c r="AF54" s="74"/>
      <c r="AG54" s="74"/>
    </row>
    <row r="55" spans="1:197" x14ac:dyDescent="0.25">
      <c r="A55" t="s">
        <v>0</v>
      </c>
      <c r="B55" t="s">
        <v>287</v>
      </c>
      <c r="C55" t="s">
        <v>1</v>
      </c>
      <c r="D55" t="s">
        <v>2</v>
      </c>
      <c r="E55" t="s">
        <v>3</v>
      </c>
      <c r="F55" t="s">
        <v>4</v>
      </c>
      <c r="G55" s="1" t="s">
        <v>5</v>
      </c>
      <c r="H55" s="1" t="s">
        <v>6</v>
      </c>
      <c r="I55" s="2" t="s">
        <v>7</v>
      </c>
      <c r="J55" s="45" t="s">
        <v>8</v>
      </c>
      <c r="K55" s="45" t="s">
        <v>9</v>
      </c>
      <c r="L55" t="s">
        <v>10</v>
      </c>
      <c r="M55" t="s">
        <v>11</v>
      </c>
      <c r="N55" t="s">
        <v>12</v>
      </c>
      <c r="O55" t="s">
        <v>13</v>
      </c>
      <c r="P55" s="14" t="s">
        <v>137</v>
      </c>
      <c r="Q55" s="15" t="s">
        <v>139</v>
      </c>
      <c r="R55" s="15" t="s">
        <v>155</v>
      </c>
      <c r="S55" s="15" t="s">
        <v>375</v>
      </c>
      <c r="T55" s="15" t="s">
        <v>149</v>
      </c>
      <c r="U55" s="15" t="s">
        <v>374</v>
      </c>
      <c r="V55" s="15" t="s">
        <v>156</v>
      </c>
      <c r="W55" s="15" t="s">
        <v>144</v>
      </c>
      <c r="X55" s="16" t="s">
        <v>1093</v>
      </c>
      <c r="Y55" s="40" t="s">
        <v>148</v>
      </c>
      <c r="Z55" s="5" t="s">
        <v>1098</v>
      </c>
      <c r="AA55" s="51" t="s">
        <v>1095</v>
      </c>
      <c r="AB55" s="5" t="s">
        <v>1100</v>
      </c>
      <c r="AC55" s="6" t="s">
        <v>1629</v>
      </c>
      <c r="AD55" s="5" t="s">
        <v>1630</v>
      </c>
      <c r="AE55" s="6" t="s">
        <v>1632</v>
      </c>
      <c r="AF55" s="6" t="s">
        <v>1633</v>
      </c>
    </row>
    <row r="56" spans="1:197" x14ac:dyDescent="0.25">
      <c r="A56" t="s">
        <v>1634</v>
      </c>
      <c r="B56" t="s">
        <v>258</v>
      </c>
      <c r="C56" t="s">
        <v>30</v>
      </c>
      <c r="D56" t="s">
        <v>47</v>
      </c>
      <c r="E56" t="s">
        <v>34</v>
      </c>
      <c r="F56" t="s">
        <v>48</v>
      </c>
      <c r="G56" s="1">
        <v>44847</v>
      </c>
      <c r="H56" s="1">
        <v>44877</v>
      </c>
      <c r="I56" s="2">
        <v>44894.3125</v>
      </c>
      <c r="J56" t="s">
        <v>23</v>
      </c>
      <c r="K56" t="s">
        <v>19</v>
      </c>
      <c r="L56" t="s">
        <v>20</v>
      </c>
      <c r="M56" t="s">
        <v>25</v>
      </c>
      <c r="N56" t="s">
        <v>35</v>
      </c>
      <c r="O56" t="s">
        <v>45</v>
      </c>
      <c r="P56">
        <f t="shared" ref="P56:P119" si="465">IF(A56&lt;&gt;"",1,0)</f>
        <v>1</v>
      </c>
      <c r="Q56" s="5">
        <f t="shared" ref="Q56:Q119" si="466">ROUNDDOWN(H56,0)+2</f>
        <v>44879</v>
      </c>
      <c r="R56" s="32">
        <f>VLOOKUP(_xlfn.CONCAT(M56," - ",E56),Planning!$C$75:$D$99,2,0)</f>
        <v>21</v>
      </c>
      <c r="S56" s="5">
        <f t="shared" ref="S56:S119" si="467">H56+R56</f>
        <v>44898</v>
      </c>
      <c r="T56" s="3" t="str">
        <f t="shared" ref="T56:T119" si="468">IF(X56-H56&gt;R56,"Alert","")</f>
        <v/>
      </c>
      <c r="U56" s="32">
        <f t="shared" ref="U56:U119" ca="1" si="469">IF(Q56&lt;=TODAY(),(H56+R56)-TODAY(),R56)</f>
        <v>21</v>
      </c>
      <c r="V56" s="32">
        <f t="shared" ref="V56:V119" si="470">IF(X56-H56-R56&gt;0,X56-H56-R56,0)</f>
        <v>0</v>
      </c>
      <c r="W56" s="5">
        <f t="shared" ref="W56:W119" si="471">ROUNDDOWN(I56,0)</f>
        <v>44894</v>
      </c>
      <c r="X56" s="5"/>
      <c r="Z56" s="49"/>
      <c r="AA56" s="50" cm="1">
        <f t="array" ref="AA56">IF(AND(K56="Pending",J56='Date ouverte'!$A$2),INDEX(_xlfn.ANCHORARRAY('Date ouverte'!$B$2),MATCH(TRUE,_xlfn.ANCHORARRAY('Date ouverte'!$B$2)&gt;=$W56,0)),IF(AND(K56="Pending",J56='Date ouverte'!$A$4),INDEX(_xlfn.ANCHORARRAY('Date ouverte'!$B$4),MATCH(TRUE,_xlfn.ANCHORARRAY('Date ouverte'!$B$4)&gt;=$W56,0)),IF(AND(K56="Pending",J56='Date ouverte'!$A$6),INDEX(_xlfn.ANCHORARRAY('Date ouverte'!$B$6),MATCH(TRUE,_xlfn.ANCHORARRAY('Date ouverte'!$B$6)&gt;=$W56,0)),IF(AND(K56="Pending",J56='Date ouverte'!$A$8),INDEX(_xlfn.ANCHORARRAY('Date ouverte'!$B$8),MATCH(TRUE,_xlfn.ANCHORARRAY('Date ouverte'!$B$8)&gt;=$W56,0)),W56))))</f>
        <v>44894</v>
      </c>
      <c r="AB56" s="5">
        <f>IF(IF($K56="Pending",(IF($J56='Date ouverte'!$A$20,HLOOKUP($AA56,'Date ouverte'!$20:$21,2,FALSE),IF($J56='Date ouverte'!$A$22,HLOOKUP($AA56,'Date ouverte'!$22:$23,2,FALSE),IF($J56='Date ouverte'!$A$24,HLOOKUP($AA56,'Date ouverte'!$24:$25,2,FALSE),IF($J56='Date ouverte'!$A$26,HLOOKUP($AA56,'Date ouverte'!$26:$27,2,FALSE),"j"))))),W56)&lt;&gt;"alert",AA56,"alert")</f>
        <v>44894</v>
      </c>
      <c r="AC56" s="65">
        <f>IF($AB56="alert",(IF($J56='Date ouverte'!$A$29,HLOOKUP($AA56,'Date ouverte'!$29:$30,2,FALSE),IF($J56='Date ouverte'!$A$31,HLOOKUP($AA56,'Date ouverte'!$31:$33,2,FALSE),IF($J56='Date ouverte'!$A$33,HLOOKUP($AA56,'Date ouverte'!$33:$34,2,FALSE),IF($J56='Date ouverte'!$A$35,HLOOKUP($AA56,'Date ouverte'!$35:$36,2,FALSE),"j"))))),0)</f>
        <v>0</v>
      </c>
      <c r="AD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" s="5"/>
    </row>
    <row r="57" spans="1:197" x14ac:dyDescent="0.25">
      <c r="A57" t="s">
        <v>1635</v>
      </c>
      <c r="B57" t="s">
        <v>258</v>
      </c>
      <c r="C57" t="s">
        <v>14</v>
      </c>
      <c r="D57" t="s">
        <v>47</v>
      </c>
      <c r="E57" t="s">
        <v>16</v>
      </c>
      <c r="F57" t="s">
        <v>48</v>
      </c>
      <c r="G57" s="1">
        <v>44840</v>
      </c>
      <c r="H57" s="1">
        <v>44873</v>
      </c>
      <c r="I57" s="2">
        <v>44880</v>
      </c>
      <c r="J57" t="s">
        <v>39</v>
      </c>
      <c r="K57" t="s">
        <v>29</v>
      </c>
      <c r="L57" t="s">
        <v>24</v>
      </c>
      <c r="M57" t="s">
        <v>32</v>
      </c>
      <c r="N57" t="s">
        <v>33</v>
      </c>
      <c r="O57" t="s">
        <v>1154</v>
      </c>
      <c r="P57">
        <f t="shared" si="465"/>
        <v>1</v>
      </c>
      <c r="Q57" s="5">
        <f t="shared" si="466"/>
        <v>44875</v>
      </c>
      <c r="R57" s="32">
        <f>VLOOKUP(_xlfn.CONCAT(M57," - ",E57),Planning!$C$75:$D$99,2,0)</f>
        <v>10</v>
      </c>
      <c r="S57" s="5">
        <f t="shared" si="467"/>
        <v>44883</v>
      </c>
      <c r="T57" s="3" t="str">
        <f t="shared" si="468"/>
        <v/>
      </c>
      <c r="U57" s="32">
        <f t="shared" ca="1" si="469"/>
        <v>10</v>
      </c>
      <c r="V57" s="32">
        <f t="shared" si="470"/>
        <v>0</v>
      </c>
      <c r="W57" s="5">
        <f t="shared" si="471"/>
        <v>44880</v>
      </c>
      <c r="X57" s="5"/>
      <c r="Z57" s="49"/>
      <c r="AA57" s="50" cm="1">
        <f t="array" ref="AA57">IF(AND(K57="Pending",J57='Date ouverte'!$A$2),INDEX(_xlfn.ANCHORARRAY('Date ouverte'!$B$2),MATCH(TRUE,_xlfn.ANCHORARRAY('Date ouverte'!$B$2)&gt;=$W57,0)),IF(AND(K57="Pending",J57='Date ouverte'!$A$4),INDEX(_xlfn.ANCHORARRAY('Date ouverte'!$B$4),MATCH(TRUE,_xlfn.ANCHORARRAY('Date ouverte'!$B$4)&gt;=$W57,0)),IF(AND(K57="Pending",J57='Date ouverte'!$A$6),INDEX(_xlfn.ANCHORARRAY('Date ouverte'!$B$6),MATCH(TRUE,_xlfn.ANCHORARRAY('Date ouverte'!$B$6)&gt;=$W57,0)),IF(AND(K57="Pending",J57='Date ouverte'!$A$8),INDEX(_xlfn.ANCHORARRAY('Date ouverte'!$B$8),MATCH(TRUE,_xlfn.ANCHORARRAY('Date ouverte'!$B$8)&gt;=$W57,0)),W57))))</f>
        <v>44880</v>
      </c>
      <c r="AB57" s="5">
        <f>IF(IF($K57="Pending",(IF($J57='Date ouverte'!$A$20,HLOOKUP($AA57,'Date ouverte'!$20:$21,2,FALSE),IF($J57='Date ouverte'!$A$22,HLOOKUP($AA57,'Date ouverte'!$22:$23,2,FALSE),IF($J57='Date ouverte'!$A$24,HLOOKUP($AA57,'Date ouverte'!$24:$25,2,FALSE),IF($J57='Date ouverte'!$A$26,HLOOKUP($AA57,'Date ouverte'!$26:$27,2,FALSE),"j"))))),W57)&lt;&gt;"alert",AA57,"alert")</f>
        <v>44880</v>
      </c>
      <c r="AC57" s="65">
        <f>IF($AB57="alert",(IF($J57='Date ouverte'!$A$29,HLOOKUP($AA57,'Date ouverte'!$29:$30,2,FALSE),IF($J57='Date ouverte'!$A$31,HLOOKUP($AA57,'Date ouverte'!$31:$33,2,FALSE),IF($J57='Date ouverte'!$A$33,HLOOKUP($AA57,'Date ouverte'!$33:$34,2,FALSE),IF($J57='Date ouverte'!$A$35,HLOOKUP($AA57,'Date ouverte'!$35:$36,2,FALSE),"j"))))),0)</f>
        <v>0</v>
      </c>
      <c r="AD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7" s="5"/>
    </row>
    <row r="58" spans="1:197" x14ac:dyDescent="0.25">
      <c r="A58" t="s">
        <v>1107</v>
      </c>
      <c r="B58" t="s">
        <v>258</v>
      </c>
      <c r="C58" t="s">
        <v>14</v>
      </c>
      <c r="D58" t="s">
        <v>47</v>
      </c>
      <c r="E58" t="s">
        <v>34</v>
      </c>
      <c r="F58" t="s">
        <v>48</v>
      </c>
      <c r="G58" s="1">
        <v>44835</v>
      </c>
      <c r="H58" s="1">
        <v>44877</v>
      </c>
      <c r="I58" s="2">
        <v>44889</v>
      </c>
      <c r="J58" t="s">
        <v>18</v>
      </c>
      <c r="K58" t="s">
        <v>29</v>
      </c>
      <c r="L58" t="s">
        <v>24</v>
      </c>
      <c r="M58" t="s">
        <v>25</v>
      </c>
      <c r="N58" t="s">
        <v>26</v>
      </c>
      <c r="O58" t="s">
        <v>45</v>
      </c>
      <c r="P58">
        <f t="shared" si="465"/>
        <v>1</v>
      </c>
      <c r="Q58" s="5">
        <f t="shared" si="466"/>
        <v>44879</v>
      </c>
      <c r="R58" s="32">
        <f>VLOOKUP(_xlfn.CONCAT(M58," - ",E58),Planning!$C$75:$D$99,2,0)</f>
        <v>21</v>
      </c>
      <c r="S58" s="5">
        <f t="shared" si="467"/>
        <v>44898</v>
      </c>
      <c r="T58" s="3" t="str">
        <f t="shared" si="468"/>
        <v/>
      </c>
      <c r="U58" s="32">
        <f t="shared" ca="1" si="469"/>
        <v>21</v>
      </c>
      <c r="V58" s="32">
        <f t="shared" si="470"/>
        <v>0</v>
      </c>
      <c r="W58" s="5">
        <f t="shared" si="471"/>
        <v>44889</v>
      </c>
      <c r="X58" s="5"/>
      <c r="Z58" s="49"/>
      <c r="AA58" s="50" cm="1">
        <f t="array" ref="AA58">IF(AND(K58="Pending",J58='Date ouverte'!$A$2),INDEX(_xlfn.ANCHORARRAY('Date ouverte'!$B$2),MATCH(TRUE,_xlfn.ANCHORARRAY('Date ouverte'!$B$2)&gt;=$W58,0)),IF(AND(K58="Pending",J58='Date ouverte'!$A$4),INDEX(_xlfn.ANCHORARRAY('Date ouverte'!$B$4),MATCH(TRUE,_xlfn.ANCHORARRAY('Date ouverte'!$B$4)&gt;=$W58,0)),IF(AND(K58="Pending",J58='Date ouverte'!$A$6),INDEX(_xlfn.ANCHORARRAY('Date ouverte'!$B$6),MATCH(TRUE,_xlfn.ANCHORARRAY('Date ouverte'!$B$6)&gt;=$W58,0)),IF(AND(K58="Pending",J58='Date ouverte'!$A$8),INDEX(_xlfn.ANCHORARRAY('Date ouverte'!$B$8),MATCH(TRUE,_xlfn.ANCHORARRAY('Date ouverte'!$B$8)&gt;=$W58,0)),W58))))</f>
        <v>44889</v>
      </c>
      <c r="AB58" s="5" t="str">
        <f>IF(IF($K58="Pending",(IF($J58='Date ouverte'!$A$20,HLOOKUP($AA58,'Date ouverte'!$20:$21,2,FALSE),IF($J58='Date ouverte'!$A$22,HLOOKUP($AA58,'Date ouverte'!$22:$23,2,FALSE),IF($J58='Date ouverte'!$A$24,HLOOKUP($AA58,'Date ouverte'!$24:$25,2,FALSE),IF($J58='Date ouverte'!$A$26,HLOOKUP($AA58,'Date ouverte'!$26:$27,2,FALSE),"j"))))),W58)&lt;&gt;"alert",AA58,"alert")</f>
        <v>alert</v>
      </c>
      <c r="AC58" s="65">
        <f>IF($AB58="alert",(IF($J58='Date ouverte'!$A$29,HLOOKUP($AA58,'Date ouverte'!$29:$30,2,FALSE),IF($J58='Date ouverte'!$A$31,HLOOKUP($AA58,'Date ouverte'!$31:$33,2,FALSE),IF($J58='Date ouverte'!$A$33,HLOOKUP($AA58,'Date ouverte'!$33:$34,2,FALSE),IF($J58='Date ouverte'!$A$35,HLOOKUP($AA58,'Date ouverte'!$35:$36,2,FALSE),"j"))))),0)</f>
        <v>17</v>
      </c>
      <c r="AD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</row>
    <row r="59" spans="1:197" x14ac:dyDescent="0.25">
      <c r="A59" t="s">
        <v>2428</v>
      </c>
      <c r="B59" t="s">
        <v>258</v>
      </c>
      <c r="C59" t="s">
        <v>30</v>
      </c>
      <c r="D59" t="s">
        <v>47</v>
      </c>
      <c r="E59" t="s">
        <v>16</v>
      </c>
      <c r="F59" t="s">
        <v>48</v>
      </c>
      <c r="G59" s="1">
        <v>44861</v>
      </c>
      <c r="H59" s="1">
        <v>44893</v>
      </c>
      <c r="I59" s="2">
        <v>44900</v>
      </c>
      <c r="J59" t="s">
        <v>28</v>
      </c>
      <c r="K59" t="s">
        <v>29</v>
      </c>
      <c r="L59" t="s">
        <v>24</v>
      </c>
      <c r="M59" t="s">
        <v>32</v>
      </c>
      <c r="N59" t="s">
        <v>41</v>
      </c>
      <c r="O59" t="s">
        <v>1728</v>
      </c>
      <c r="P59">
        <f t="shared" si="465"/>
        <v>1</v>
      </c>
      <c r="Q59" s="5">
        <f t="shared" si="466"/>
        <v>44895</v>
      </c>
      <c r="R59" s="32">
        <f>VLOOKUP(_xlfn.CONCAT(M59," - ",E59),Planning!$C$75:$D$99,2,0)</f>
        <v>10</v>
      </c>
      <c r="S59" s="5">
        <f t="shared" si="467"/>
        <v>44903</v>
      </c>
      <c r="T59" s="3" t="str">
        <f t="shared" si="468"/>
        <v/>
      </c>
      <c r="U59" s="32">
        <f t="shared" ca="1" si="469"/>
        <v>10</v>
      </c>
      <c r="V59" s="32">
        <f t="shared" si="470"/>
        <v>0</v>
      </c>
      <c r="W59" s="5">
        <f t="shared" si="471"/>
        <v>44900</v>
      </c>
      <c r="X59" s="5"/>
      <c r="Z59" s="49"/>
      <c r="AA59" s="50" cm="1">
        <f t="array" ref="AA59">IF(AND(K59="Pending",J59='Date ouverte'!$A$2),INDEX(_xlfn.ANCHORARRAY('Date ouverte'!$B$2),MATCH(TRUE,_xlfn.ANCHORARRAY('Date ouverte'!$B$2)&gt;=$W59,0)),IF(AND(K59="Pending",J59='Date ouverte'!$A$4),INDEX(_xlfn.ANCHORARRAY('Date ouverte'!$B$4),MATCH(TRUE,_xlfn.ANCHORARRAY('Date ouverte'!$B$4)&gt;=$W59,0)),IF(AND(K59="Pending",J59='Date ouverte'!$A$6),INDEX(_xlfn.ANCHORARRAY('Date ouverte'!$B$6),MATCH(TRUE,_xlfn.ANCHORARRAY('Date ouverte'!$B$6)&gt;=$W59,0)),IF(AND(K59="Pending",J59='Date ouverte'!$A$8),INDEX(_xlfn.ANCHORARRAY('Date ouverte'!$B$8),MATCH(TRUE,_xlfn.ANCHORARRAY('Date ouverte'!$B$8)&gt;=$W59,0)),W59))))</f>
        <v>44900</v>
      </c>
      <c r="AB59" s="5" t="str">
        <f>IF(IF($K59="Pending",(IF($J59='Date ouverte'!$A$20,HLOOKUP($AA59,'Date ouverte'!$20:$21,2,FALSE),IF($J59='Date ouverte'!$A$22,HLOOKUP($AA59,'Date ouverte'!$22:$23,2,FALSE),IF($J59='Date ouverte'!$A$24,HLOOKUP($AA59,'Date ouverte'!$24:$25,2,FALSE),IF($J59='Date ouverte'!$A$26,HLOOKUP($AA59,'Date ouverte'!$26:$27,2,FALSE),"j"))))),W59)&lt;&gt;"alert",AA59,"alert")</f>
        <v>alert</v>
      </c>
      <c r="AC59" s="65">
        <f>IF($AB59="alert",(IF($J59='Date ouverte'!$A$29,HLOOKUP($AA59,'Date ouverte'!$29:$30,2,FALSE),IF($J59='Date ouverte'!$A$31,HLOOKUP($AA59,'Date ouverte'!$31:$33,2,FALSE),IF($J59='Date ouverte'!$A$33,HLOOKUP($AA59,'Date ouverte'!$33:$34,2,FALSE),IF($J59='Date ouverte'!$A$35,HLOOKUP($AA59,'Date ouverte'!$35:$36,2,FALSE),"j"))))),0)</f>
        <v>15</v>
      </c>
      <c r="AD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9" s="5"/>
    </row>
    <row r="60" spans="1:197" x14ac:dyDescent="0.25">
      <c r="A60" t="s">
        <v>1636</v>
      </c>
      <c r="B60" t="s">
        <v>258</v>
      </c>
      <c r="C60" t="s">
        <v>30</v>
      </c>
      <c r="D60" t="s">
        <v>47</v>
      </c>
      <c r="E60" t="s">
        <v>34</v>
      </c>
      <c r="F60" t="s">
        <v>48</v>
      </c>
      <c r="G60" s="1">
        <v>44847</v>
      </c>
      <c r="H60" s="1">
        <v>44877</v>
      </c>
      <c r="I60" s="2">
        <v>44894.395833333336</v>
      </c>
      <c r="J60" t="s">
        <v>23</v>
      </c>
      <c r="K60" t="s">
        <v>19</v>
      </c>
      <c r="L60" t="s">
        <v>20</v>
      </c>
      <c r="M60" t="s">
        <v>25</v>
      </c>
      <c r="N60" t="s">
        <v>35</v>
      </c>
      <c r="O60" t="s">
        <v>45</v>
      </c>
      <c r="P60">
        <f t="shared" si="465"/>
        <v>1</v>
      </c>
      <c r="Q60" s="5">
        <f t="shared" si="466"/>
        <v>44879</v>
      </c>
      <c r="R60" s="32">
        <f>VLOOKUP(_xlfn.CONCAT(M60," - ",E60),Planning!$C$75:$D$99,2,0)</f>
        <v>21</v>
      </c>
      <c r="S60" s="5">
        <f t="shared" si="467"/>
        <v>44898</v>
      </c>
      <c r="T60" s="3" t="str">
        <f t="shared" si="468"/>
        <v/>
      </c>
      <c r="U60" s="32">
        <f t="shared" ca="1" si="469"/>
        <v>21</v>
      </c>
      <c r="V60" s="32">
        <f t="shared" si="470"/>
        <v>0</v>
      </c>
      <c r="W60" s="5">
        <f t="shared" si="471"/>
        <v>44894</v>
      </c>
      <c r="X60" s="5"/>
      <c r="Z60" s="49"/>
      <c r="AA60" s="50" cm="1">
        <f t="array" ref="AA60">IF(AND(K60="Pending",J60='Date ouverte'!$A$2),INDEX(_xlfn.ANCHORARRAY('Date ouverte'!$B$2),MATCH(TRUE,_xlfn.ANCHORARRAY('Date ouverte'!$B$2)&gt;=$W60,0)),IF(AND(K60="Pending",J60='Date ouverte'!$A$4),INDEX(_xlfn.ANCHORARRAY('Date ouverte'!$B$4),MATCH(TRUE,_xlfn.ANCHORARRAY('Date ouverte'!$B$4)&gt;=$W60,0)),IF(AND(K60="Pending",J60='Date ouverte'!$A$6),INDEX(_xlfn.ANCHORARRAY('Date ouverte'!$B$6),MATCH(TRUE,_xlfn.ANCHORARRAY('Date ouverte'!$B$6)&gt;=$W60,0)),IF(AND(K60="Pending",J60='Date ouverte'!$A$8),INDEX(_xlfn.ANCHORARRAY('Date ouverte'!$B$8),MATCH(TRUE,_xlfn.ANCHORARRAY('Date ouverte'!$B$8)&gt;=$W60,0)),W60))))</f>
        <v>44894</v>
      </c>
      <c r="AB60" s="5">
        <f>IF(IF($K60="Pending",(IF($J60='Date ouverte'!$A$20,HLOOKUP($AA60,'Date ouverte'!$20:$21,2,FALSE),IF($J60='Date ouverte'!$A$22,HLOOKUP($AA60,'Date ouverte'!$22:$23,2,FALSE),IF($J60='Date ouverte'!$A$24,HLOOKUP($AA60,'Date ouverte'!$24:$25,2,FALSE),IF($J60='Date ouverte'!$A$26,HLOOKUP($AA60,'Date ouverte'!$26:$27,2,FALSE),"j"))))),W60)&lt;&gt;"alert",AA60,"alert")</f>
        <v>44894</v>
      </c>
      <c r="AC60" s="65">
        <f>IF($AB60="alert",(IF($J60='Date ouverte'!$A$29,HLOOKUP($AA60,'Date ouverte'!$29:$30,2,FALSE),IF($J60='Date ouverte'!$A$31,HLOOKUP($AA60,'Date ouverte'!$31:$33,2,FALSE),IF($J60='Date ouverte'!$A$33,HLOOKUP($AA60,'Date ouverte'!$33:$34,2,FALSE),IF($J60='Date ouverte'!$A$35,HLOOKUP($AA60,'Date ouverte'!$35:$36,2,FALSE),"j"))))),0)</f>
        <v>0</v>
      </c>
      <c r="AD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" s="5"/>
    </row>
    <row r="61" spans="1:197" x14ac:dyDescent="0.25">
      <c r="A61" t="s">
        <v>731</v>
      </c>
      <c r="B61" t="s">
        <v>258</v>
      </c>
      <c r="C61" t="s">
        <v>30</v>
      </c>
      <c r="D61" t="s">
        <v>47</v>
      </c>
      <c r="E61" t="s">
        <v>34</v>
      </c>
      <c r="F61" t="s">
        <v>48</v>
      </c>
      <c r="G61" s="1">
        <v>44826</v>
      </c>
      <c r="H61" s="1">
        <v>44860</v>
      </c>
      <c r="I61" s="2">
        <v>44872.208333333336</v>
      </c>
      <c r="J61" t="s">
        <v>23</v>
      </c>
      <c r="K61" t="s">
        <v>19</v>
      </c>
      <c r="L61" t="s">
        <v>20</v>
      </c>
      <c r="M61" t="s">
        <v>25</v>
      </c>
      <c r="N61" t="s">
        <v>35</v>
      </c>
      <c r="O61" t="s">
        <v>36</v>
      </c>
      <c r="P61">
        <f t="shared" si="465"/>
        <v>1</v>
      </c>
      <c r="Q61" s="5">
        <f t="shared" si="466"/>
        <v>44862</v>
      </c>
      <c r="R61" s="32">
        <f>VLOOKUP(_xlfn.CONCAT(M61," - ",E61),Planning!$C$75:$D$99,2,0)</f>
        <v>21</v>
      </c>
      <c r="S61" s="5">
        <f t="shared" si="467"/>
        <v>44881</v>
      </c>
      <c r="T61" s="3" t="str">
        <f t="shared" si="468"/>
        <v/>
      </c>
      <c r="U61" s="32">
        <f t="shared" ca="1" si="469"/>
        <v>21</v>
      </c>
      <c r="V61" s="32">
        <f t="shared" si="470"/>
        <v>0</v>
      </c>
      <c r="W61" s="5">
        <f t="shared" si="471"/>
        <v>44872</v>
      </c>
      <c r="X61" s="5"/>
      <c r="Z61" s="49"/>
      <c r="AA61" s="50" cm="1">
        <f t="array" ref="AA61">IF(AND(K61="Pending",J61='Date ouverte'!$A$2),INDEX(_xlfn.ANCHORARRAY('Date ouverte'!$B$2),MATCH(TRUE,_xlfn.ANCHORARRAY('Date ouverte'!$B$2)&gt;=$W61,0)),IF(AND(K61="Pending",J61='Date ouverte'!$A$4),INDEX(_xlfn.ANCHORARRAY('Date ouverte'!$B$4),MATCH(TRUE,_xlfn.ANCHORARRAY('Date ouverte'!$B$4)&gt;=$W61,0)),IF(AND(K61="Pending",J61='Date ouverte'!$A$6),INDEX(_xlfn.ANCHORARRAY('Date ouverte'!$B$6),MATCH(TRUE,_xlfn.ANCHORARRAY('Date ouverte'!$B$6)&gt;=$W61,0)),IF(AND(K61="Pending",J61='Date ouverte'!$A$8),INDEX(_xlfn.ANCHORARRAY('Date ouverte'!$B$8),MATCH(TRUE,_xlfn.ANCHORARRAY('Date ouverte'!$B$8)&gt;=$W61,0)),W61))))</f>
        <v>44872</v>
      </c>
      <c r="AB61" s="5">
        <f>IF(IF($K61="Pending",(IF($J61='Date ouverte'!$A$20,HLOOKUP($AA61,'Date ouverte'!$20:$21,2,FALSE),IF($J61='Date ouverte'!$A$22,HLOOKUP($AA61,'Date ouverte'!$22:$23,2,FALSE),IF($J61='Date ouverte'!$A$24,HLOOKUP($AA61,'Date ouverte'!$24:$25,2,FALSE),IF($J61='Date ouverte'!$A$26,HLOOKUP($AA61,'Date ouverte'!$26:$27,2,FALSE),"j"))))),W61)&lt;&gt;"alert",AA61,"alert")</f>
        <v>44872</v>
      </c>
      <c r="AC61" s="65">
        <f>IF($AB61="alert",(IF($J61='Date ouverte'!$A$29,HLOOKUP($AA61,'Date ouverte'!$29:$30,2,FALSE),IF($J61='Date ouverte'!$A$31,HLOOKUP($AA61,'Date ouverte'!$31:$33,2,FALSE),IF($J61='Date ouverte'!$A$33,HLOOKUP($AA61,'Date ouverte'!$33:$34,2,FALSE),IF($J61='Date ouverte'!$A$35,HLOOKUP($AA61,'Date ouverte'!$35:$36,2,FALSE),"j"))))),0)</f>
        <v>0</v>
      </c>
      <c r="AD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" s="5"/>
    </row>
    <row r="62" spans="1:197" x14ac:dyDescent="0.25">
      <c r="A62" t="s">
        <v>1108</v>
      </c>
      <c r="B62" t="s">
        <v>258</v>
      </c>
      <c r="C62" t="s">
        <v>30</v>
      </c>
      <c r="D62" t="s">
        <v>47</v>
      </c>
      <c r="E62" t="s">
        <v>34</v>
      </c>
      <c r="F62" t="s">
        <v>48</v>
      </c>
      <c r="G62" s="1">
        <v>44832</v>
      </c>
      <c r="H62" s="1">
        <v>44866</v>
      </c>
      <c r="I62" s="2">
        <v>44882.208333333336</v>
      </c>
      <c r="J62" t="s">
        <v>23</v>
      </c>
      <c r="K62" t="s">
        <v>19</v>
      </c>
      <c r="L62" t="s">
        <v>20</v>
      </c>
      <c r="M62" t="s">
        <v>25</v>
      </c>
      <c r="N62" t="s">
        <v>35</v>
      </c>
      <c r="O62" t="s">
        <v>40</v>
      </c>
      <c r="P62">
        <f t="shared" si="465"/>
        <v>1</v>
      </c>
      <c r="Q62" s="5">
        <f t="shared" si="466"/>
        <v>44868</v>
      </c>
      <c r="R62" s="32">
        <f>VLOOKUP(_xlfn.CONCAT(M62," - ",E62),Planning!$C$75:$D$99,2,0)</f>
        <v>21</v>
      </c>
      <c r="S62" s="5">
        <f t="shared" si="467"/>
        <v>44887</v>
      </c>
      <c r="T62" s="3" t="str">
        <f t="shared" si="468"/>
        <v/>
      </c>
      <c r="U62" s="32">
        <f t="shared" ca="1" si="469"/>
        <v>21</v>
      </c>
      <c r="V62" s="32">
        <f t="shared" si="470"/>
        <v>0</v>
      </c>
      <c r="W62" s="5">
        <f t="shared" si="471"/>
        <v>44882</v>
      </c>
      <c r="X62" s="5"/>
      <c r="Z62" s="49"/>
      <c r="AA62" s="50" cm="1">
        <f t="array" ref="AA62">IF(AND(K62="Pending",J62='Date ouverte'!$A$2),INDEX(_xlfn.ANCHORARRAY('Date ouverte'!$B$2),MATCH(TRUE,_xlfn.ANCHORARRAY('Date ouverte'!$B$2)&gt;=$W62,0)),IF(AND(K62="Pending",J62='Date ouverte'!$A$4),INDEX(_xlfn.ANCHORARRAY('Date ouverte'!$B$4),MATCH(TRUE,_xlfn.ANCHORARRAY('Date ouverte'!$B$4)&gt;=$W62,0)),IF(AND(K62="Pending",J62='Date ouverte'!$A$6),INDEX(_xlfn.ANCHORARRAY('Date ouverte'!$B$6),MATCH(TRUE,_xlfn.ANCHORARRAY('Date ouverte'!$B$6)&gt;=$W62,0)),IF(AND(K62="Pending",J62='Date ouverte'!$A$8),INDEX(_xlfn.ANCHORARRAY('Date ouverte'!$B$8),MATCH(TRUE,_xlfn.ANCHORARRAY('Date ouverte'!$B$8)&gt;=$W62,0)),W62))))</f>
        <v>44882</v>
      </c>
      <c r="AB62" s="5">
        <f>IF(IF($K62="Pending",(IF($J62='Date ouverte'!$A$20,HLOOKUP($AA62,'Date ouverte'!$20:$21,2,FALSE),IF($J62='Date ouverte'!$A$22,HLOOKUP($AA62,'Date ouverte'!$22:$23,2,FALSE),IF($J62='Date ouverte'!$A$24,HLOOKUP($AA62,'Date ouverte'!$24:$25,2,FALSE),IF($J62='Date ouverte'!$A$26,HLOOKUP($AA62,'Date ouverte'!$26:$27,2,FALSE),"j"))))),W62)&lt;&gt;"alert",AA62,"alert")</f>
        <v>44882</v>
      </c>
      <c r="AC62" s="65">
        <f>IF($AB62="alert",(IF($J62='Date ouverte'!$A$29,HLOOKUP($AA62,'Date ouverte'!$29:$30,2,FALSE),IF($J62='Date ouverte'!$A$31,HLOOKUP($AA62,'Date ouverte'!$31:$33,2,FALSE),IF($J62='Date ouverte'!$A$33,HLOOKUP($AA62,'Date ouverte'!$33:$34,2,FALSE),IF($J62='Date ouverte'!$A$35,HLOOKUP($AA62,'Date ouverte'!$35:$36,2,FALSE),"j"))))),0)</f>
        <v>0</v>
      </c>
      <c r="AD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" s="5"/>
    </row>
    <row r="63" spans="1:197" x14ac:dyDescent="0.25">
      <c r="A63" t="s">
        <v>1109</v>
      </c>
      <c r="B63" t="s">
        <v>258</v>
      </c>
      <c r="C63" t="s">
        <v>14</v>
      </c>
      <c r="D63" t="s">
        <v>47</v>
      </c>
      <c r="E63" t="s">
        <v>34</v>
      </c>
      <c r="F63" t="s">
        <v>48</v>
      </c>
      <c r="G63" s="1">
        <v>44848</v>
      </c>
      <c r="H63" s="1">
        <v>44890</v>
      </c>
      <c r="I63" s="2">
        <v>44905</v>
      </c>
      <c r="J63" t="s">
        <v>28</v>
      </c>
      <c r="K63" t="s">
        <v>29</v>
      </c>
      <c r="L63" t="s">
        <v>20</v>
      </c>
      <c r="M63" t="s">
        <v>25</v>
      </c>
      <c r="N63" t="s">
        <v>35</v>
      </c>
      <c r="O63" t="s">
        <v>46</v>
      </c>
      <c r="P63">
        <f t="shared" si="465"/>
        <v>1</v>
      </c>
      <c r="Q63" s="5">
        <f t="shared" si="466"/>
        <v>44892</v>
      </c>
      <c r="R63" s="32">
        <f>VLOOKUP(_xlfn.CONCAT(M63," - ",E63),Planning!$C$75:$D$99,2,0)</f>
        <v>21</v>
      </c>
      <c r="S63" s="5">
        <f t="shared" si="467"/>
        <v>44911</v>
      </c>
      <c r="T63" s="3" t="str">
        <f t="shared" si="468"/>
        <v/>
      </c>
      <c r="U63" s="32">
        <f t="shared" ca="1" si="469"/>
        <v>21</v>
      </c>
      <c r="V63" s="32">
        <f t="shared" si="470"/>
        <v>0</v>
      </c>
      <c r="W63" s="5">
        <f t="shared" si="471"/>
        <v>44905</v>
      </c>
      <c r="X63" s="5"/>
      <c r="Z63" s="49"/>
      <c r="AA63" s="50" cm="1">
        <f t="array" ref="AA63">IF(AND(K63="Pending",J63='Date ouverte'!$A$2),INDEX(_xlfn.ANCHORARRAY('Date ouverte'!$B$2),MATCH(TRUE,_xlfn.ANCHORARRAY('Date ouverte'!$B$2)&gt;=$W63,0)),IF(AND(K63="Pending",J63='Date ouverte'!$A$4),INDEX(_xlfn.ANCHORARRAY('Date ouverte'!$B$4),MATCH(TRUE,_xlfn.ANCHORARRAY('Date ouverte'!$B$4)&gt;=$W63,0)),IF(AND(K63="Pending",J63='Date ouverte'!$A$6),INDEX(_xlfn.ANCHORARRAY('Date ouverte'!$B$6),MATCH(TRUE,_xlfn.ANCHORARRAY('Date ouverte'!$B$6)&gt;=$W63,0)),IF(AND(K63="Pending",J63='Date ouverte'!$A$8),INDEX(_xlfn.ANCHORARRAY('Date ouverte'!$B$8),MATCH(TRUE,_xlfn.ANCHORARRAY('Date ouverte'!$B$8)&gt;=$W63,0)),W63))))</f>
        <v>44907</v>
      </c>
      <c r="AB63" s="5" t="str">
        <f>IF(IF($K63="Pending",(IF($J63='Date ouverte'!$A$20,HLOOKUP($AA63,'Date ouverte'!$20:$21,2,FALSE),IF($J63='Date ouverte'!$A$22,HLOOKUP($AA63,'Date ouverte'!$22:$23,2,FALSE),IF($J63='Date ouverte'!$A$24,HLOOKUP($AA63,'Date ouverte'!$24:$25,2,FALSE),IF($J63='Date ouverte'!$A$26,HLOOKUP($AA63,'Date ouverte'!$26:$27,2,FALSE),"j"))))),W63)&lt;&gt;"alert",AA63,"alert")</f>
        <v>alert</v>
      </c>
      <c r="AC63" s="65">
        <f>IF($AB63="alert",(IF($J63='Date ouverte'!$A$29,HLOOKUP($AA63,'Date ouverte'!$29:$30,2,FALSE),IF($J63='Date ouverte'!$A$31,HLOOKUP($AA63,'Date ouverte'!$31:$33,2,FALSE),IF($J63='Date ouverte'!$A$33,HLOOKUP($AA63,'Date ouverte'!$33:$34,2,FALSE),IF($J63='Date ouverte'!$A$35,HLOOKUP($AA63,'Date ouverte'!$35:$36,2,FALSE),"j"))))),0)</f>
        <v>15</v>
      </c>
      <c r="AD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3" s="5"/>
    </row>
    <row r="64" spans="1:197" x14ac:dyDescent="0.25">
      <c r="A64" t="s">
        <v>1637</v>
      </c>
      <c r="B64" t="s">
        <v>258</v>
      </c>
      <c r="C64" t="s">
        <v>30</v>
      </c>
      <c r="D64" t="s">
        <v>47</v>
      </c>
      <c r="E64" t="s">
        <v>16</v>
      </c>
      <c r="F64" t="s">
        <v>48</v>
      </c>
      <c r="G64" s="1">
        <v>44858</v>
      </c>
      <c r="H64" s="1">
        <v>44893</v>
      </c>
      <c r="I64" s="2">
        <v>44898</v>
      </c>
      <c r="J64" t="s">
        <v>39</v>
      </c>
      <c r="K64" t="s">
        <v>29</v>
      </c>
      <c r="L64" t="s">
        <v>24</v>
      </c>
      <c r="M64" t="s">
        <v>25</v>
      </c>
      <c r="N64" t="s">
        <v>26</v>
      </c>
      <c r="O64" t="s">
        <v>46</v>
      </c>
      <c r="P64">
        <f t="shared" si="465"/>
        <v>1</v>
      </c>
      <c r="Q64" s="5">
        <f t="shared" si="466"/>
        <v>44895</v>
      </c>
      <c r="R64" s="32">
        <f>VLOOKUP(_xlfn.CONCAT(M64," - ",E64),Planning!$C$75:$D$99,2,0)</f>
        <v>4</v>
      </c>
      <c r="S64" s="5">
        <f t="shared" si="467"/>
        <v>44897</v>
      </c>
      <c r="T64" s="3" t="str">
        <f t="shared" si="468"/>
        <v/>
      </c>
      <c r="U64" s="32">
        <f t="shared" ca="1" si="469"/>
        <v>4</v>
      </c>
      <c r="V64" s="32">
        <f t="shared" si="470"/>
        <v>0</v>
      </c>
      <c r="W64" s="5">
        <f t="shared" si="471"/>
        <v>44898</v>
      </c>
      <c r="X64" s="5"/>
      <c r="Z64" s="49"/>
      <c r="AA64" s="50" cm="1">
        <f t="array" ref="AA64">IF(AND(K64="Pending",J64='Date ouverte'!$A$2),INDEX(_xlfn.ANCHORARRAY('Date ouverte'!$B$2),MATCH(TRUE,_xlfn.ANCHORARRAY('Date ouverte'!$B$2)&gt;=$W64,0)),IF(AND(K64="Pending",J64='Date ouverte'!$A$4),INDEX(_xlfn.ANCHORARRAY('Date ouverte'!$B$4),MATCH(TRUE,_xlfn.ANCHORARRAY('Date ouverte'!$B$4)&gt;=$W64,0)),IF(AND(K64="Pending",J64='Date ouverte'!$A$6),INDEX(_xlfn.ANCHORARRAY('Date ouverte'!$B$6),MATCH(TRUE,_xlfn.ANCHORARRAY('Date ouverte'!$B$6)&gt;=$W64,0)),IF(AND(K64="Pending",J64='Date ouverte'!$A$8),INDEX(_xlfn.ANCHORARRAY('Date ouverte'!$B$8),MATCH(TRUE,_xlfn.ANCHORARRAY('Date ouverte'!$B$8)&gt;=$W64,0)),W64))))</f>
        <v>44900</v>
      </c>
      <c r="AB64" s="5">
        <f>IF(IF($K64="Pending",(IF($J64='Date ouverte'!$A$20,HLOOKUP($AA64,'Date ouverte'!$20:$21,2,FALSE),IF($J64='Date ouverte'!$A$22,HLOOKUP($AA64,'Date ouverte'!$22:$23,2,FALSE),IF($J64='Date ouverte'!$A$24,HLOOKUP($AA64,'Date ouverte'!$24:$25,2,FALSE),IF($J64='Date ouverte'!$A$26,HLOOKUP($AA64,'Date ouverte'!$26:$27,2,FALSE),"j"))))),W64)&lt;&gt;"alert",AA64,"alert")</f>
        <v>44900</v>
      </c>
      <c r="AC64" s="65">
        <f>IF($AB64="alert",(IF($J64='Date ouverte'!$A$29,HLOOKUP($AA64,'Date ouverte'!$29:$30,2,FALSE),IF($J64='Date ouverte'!$A$31,HLOOKUP($AA64,'Date ouverte'!$31:$33,2,FALSE),IF($J64='Date ouverte'!$A$33,HLOOKUP($AA64,'Date ouverte'!$33:$34,2,FALSE),IF($J64='Date ouverte'!$A$35,HLOOKUP($AA64,'Date ouverte'!$35:$36,2,FALSE),"j"))))),0)</f>
        <v>0</v>
      </c>
      <c r="AD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4" s="5"/>
    </row>
    <row r="65" spans="1:31" x14ac:dyDescent="0.25">
      <c r="A65" t="s">
        <v>476</v>
      </c>
      <c r="B65" t="s">
        <v>258</v>
      </c>
      <c r="C65" t="s">
        <v>30</v>
      </c>
      <c r="D65" t="s">
        <v>15</v>
      </c>
      <c r="E65" t="s">
        <v>34</v>
      </c>
      <c r="F65" t="s">
        <v>17</v>
      </c>
      <c r="G65" s="1">
        <v>44815</v>
      </c>
      <c r="H65" s="1">
        <v>44854</v>
      </c>
      <c r="I65" s="2">
        <v>44860.645833333336</v>
      </c>
      <c r="J65" t="s">
        <v>18</v>
      </c>
      <c r="K65" t="s">
        <v>19</v>
      </c>
      <c r="L65" t="s">
        <v>20</v>
      </c>
      <c r="M65" t="s">
        <v>25</v>
      </c>
      <c r="N65" t="s">
        <v>35</v>
      </c>
      <c r="O65" t="s">
        <v>42</v>
      </c>
      <c r="P65">
        <f t="shared" si="465"/>
        <v>1</v>
      </c>
      <c r="Q65" s="5">
        <f t="shared" si="466"/>
        <v>44856</v>
      </c>
      <c r="R65" s="32">
        <f>VLOOKUP(_xlfn.CONCAT(M65," - ",E65),Planning!$C$75:$D$99,2,0)</f>
        <v>21</v>
      </c>
      <c r="S65" s="5">
        <f t="shared" si="467"/>
        <v>44875</v>
      </c>
      <c r="T65" s="3" t="str">
        <f t="shared" si="468"/>
        <v/>
      </c>
      <c r="U65" s="32">
        <f t="shared" ca="1" si="469"/>
        <v>16</v>
      </c>
      <c r="V65" s="32">
        <f t="shared" si="470"/>
        <v>0</v>
      </c>
      <c r="W65" s="5">
        <f t="shared" si="471"/>
        <v>44860</v>
      </c>
      <c r="X65" s="5"/>
      <c r="Z65" s="49"/>
      <c r="AA65" s="50" cm="1">
        <f t="array" ref="AA65">IF(AND(K65="Pending",J65='Date ouverte'!$A$2),INDEX(_xlfn.ANCHORARRAY('Date ouverte'!$B$2),MATCH(TRUE,_xlfn.ANCHORARRAY('Date ouverte'!$B$2)&gt;=$W65,0)),IF(AND(K65="Pending",J65='Date ouverte'!$A$4),INDEX(_xlfn.ANCHORARRAY('Date ouverte'!$B$4),MATCH(TRUE,_xlfn.ANCHORARRAY('Date ouverte'!$B$4)&gt;=$W65,0)),IF(AND(K65="Pending",J65='Date ouverte'!$A$6),INDEX(_xlfn.ANCHORARRAY('Date ouverte'!$B$6),MATCH(TRUE,_xlfn.ANCHORARRAY('Date ouverte'!$B$6)&gt;=$W65,0)),IF(AND(K65="Pending",J65='Date ouverte'!$A$8),INDEX(_xlfn.ANCHORARRAY('Date ouverte'!$B$8),MATCH(TRUE,_xlfn.ANCHORARRAY('Date ouverte'!$B$8)&gt;=$W65,0)),W65))))</f>
        <v>44860</v>
      </c>
      <c r="AB65" s="5">
        <f>IF(IF($K65="Pending",(IF($J65='Date ouverte'!$A$20,HLOOKUP($AA65,'Date ouverte'!$20:$21,2,FALSE),IF($J65='Date ouverte'!$A$22,HLOOKUP($AA65,'Date ouverte'!$22:$23,2,FALSE),IF($J65='Date ouverte'!$A$24,HLOOKUP($AA65,'Date ouverte'!$24:$25,2,FALSE),IF($J65='Date ouverte'!$A$26,HLOOKUP($AA65,'Date ouverte'!$26:$27,2,FALSE),"j"))))),W65)&lt;&gt;"alert",AA65,"alert")</f>
        <v>44860</v>
      </c>
      <c r="AC65" s="65">
        <f>IF($AB65="alert",(IF($J65='Date ouverte'!$A$29,HLOOKUP($AA65,'Date ouverte'!$29:$30,2,FALSE),IF($J65='Date ouverte'!$A$31,HLOOKUP($AA65,'Date ouverte'!$31:$33,2,FALSE),IF($J65='Date ouverte'!$A$33,HLOOKUP($AA65,'Date ouverte'!$33:$34,2,FALSE),IF($J65='Date ouverte'!$A$35,HLOOKUP($AA65,'Date ouverte'!$35:$36,2,FALSE),"j"))))),0)</f>
        <v>0</v>
      </c>
      <c r="AD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" s="5"/>
    </row>
    <row r="66" spans="1:31" x14ac:dyDescent="0.25">
      <c r="A66" t="s">
        <v>319</v>
      </c>
      <c r="B66" t="s">
        <v>258</v>
      </c>
      <c r="C66" t="s">
        <v>30</v>
      </c>
      <c r="D66" t="s">
        <v>15</v>
      </c>
      <c r="E66" t="s">
        <v>34</v>
      </c>
      <c r="F66" t="s">
        <v>17</v>
      </c>
      <c r="G66" s="1">
        <v>44810</v>
      </c>
      <c r="H66" s="1">
        <v>44853</v>
      </c>
      <c r="I66" s="2">
        <v>44861.541666666664</v>
      </c>
      <c r="J66" t="s">
        <v>28</v>
      </c>
      <c r="K66" t="s">
        <v>19</v>
      </c>
      <c r="L66" t="s">
        <v>20</v>
      </c>
      <c r="M66" t="s">
        <v>25</v>
      </c>
      <c r="N66" t="s">
        <v>35</v>
      </c>
      <c r="O66" t="s">
        <v>42</v>
      </c>
      <c r="P66">
        <f t="shared" si="465"/>
        <v>1</v>
      </c>
      <c r="Q66" s="5">
        <f t="shared" si="466"/>
        <v>44855</v>
      </c>
      <c r="R66" s="32">
        <f>VLOOKUP(_xlfn.CONCAT(M66," - ",E66),Planning!$C$75:$D$99,2,0)</f>
        <v>21</v>
      </c>
      <c r="S66" s="5">
        <f t="shared" si="467"/>
        <v>44874</v>
      </c>
      <c r="T66" s="3" t="str">
        <f t="shared" si="468"/>
        <v/>
      </c>
      <c r="U66" s="32">
        <f t="shared" ca="1" si="469"/>
        <v>15</v>
      </c>
      <c r="V66" s="32">
        <f t="shared" si="470"/>
        <v>0</v>
      </c>
      <c r="W66" s="5">
        <f t="shared" si="471"/>
        <v>44861</v>
      </c>
      <c r="X66" s="5"/>
      <c r="Z66" s="49"/>
      <c r="AA66" s="50" cm="1">
        <f t="array" ref="AA66">IF(AND(K66="Pending",J66='Date ouverte'!$A$2),INDEX(_xlfn.ANCHORARRAY('Date ouverte'!$B$2),MATCH(TRUE,_xlfn.ANCHORARRAY('Date ouverte'!$B$2)&gt;=$W66,0)),IF(AND(K66="Pending",J66='Date ouverte'!$A$4),INDEX(_xlfn.ANCHORARRAY('Date ouverte'!$B$4),MATCH(TRUE,_xlfn.ANCHORARRAY('Date ouverte'!$B$4)&gt;=$W66,0)),IF(AND(K66="Pending",J66='Date ouverte'!$A$6),INDEX(_xlfn.ANCHORARRAY('Date ouverte'!$B$6),MATCH(TRUE,_xlfn.ANCHORARRAY('Date ouverte'!$B$6)&gt;=$W66,0)),IF(AND(K66="Pending",J66='Date ouverte'!$A$8),INDEX(_xlfn.ANCHORARRAY('Date ouverte'!$B$8),MATCH(TRUE,_xlfn.ANCHORARRAY('Date ouverte'!$B$8)&gt;=$W66,0)),W66))))</f>
        <v>44861</v>
      </c>
      <c r="AB66" s="5">
        <f>IF(IF($K66="Pending",(IF($J66='Date ouverte'!$A$20,HLOOKUP($AA66,'Date ouverte'!$20:$21,2,FALSE),IF($J66='Date ouverte'!$A$22,HLOOKUP($AA66,'Date ouverte'!$22:$23,2,FALSE),IF($J66='Date ouverte'!$A$24,HLOOKUP($AA66,'Date ouverte'!$24:$25,2,FALSE),IF($J66='Date ouverte'!$A$26,HLOOKUP($AA66,'Date ouverte'!$26:$27,2,FALSE),"j"))))),W66)&lt;&gt;"alert",AA66,"alert")</f>
        <v>44861</v>
      </c>
      <c r="AC66" s="65">
        <f>IF($AB66="alert",(IF($J66='Date ouverte'!$A$29,HLOOKUP($AA66,'Date ouverte'!$29:$30,2,FALSE),IF($J66='Date ouverte'!$A$31,HLOOKUP($AA66,'Date ouverte'!$31:$33,2,FALSE),IF($J66='Date ouverte'!$A$33,HLOOKUP($AA66,'Date ouverte'!$33:$34,2,FALSE),IF($J66='Date ouverte'!$A$35,HLOOKUP($AA66,'Date ouverte'!$35:$36,2,FALSE),"j"))))),0)</f>
        <v>0</v>
      </c>
      <c r="AD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" s="5"/>
    </row>
    <row r="67" spans="1:31" x14ac:dyDescent="0.25">
      <c r="A67" t="s">
        <v>70</v>
      </c>
      <c r="B67" t="s">
        <v>258</v>
      </c>
      <c r="C67" t="s">
        <v>14</v>
      </c>
      <c r="D67" t="s">
        <v>15</v>
      </c>
      <c r="E67" t="s">
        <v>34</v>
      </c>
      <c r="F67" t="s">
        <v>17</v>
      </c>
      <c r="G67" s="1">
        <v>44799</v>
      </c>
      <c r="H67" s="1">
        <v>44853</v>
      </c>
      <c r="I67" s="2">
        <v>44861.333333333336</v>
      </c>
      <c r="J67" t="s">
        <v>18</v>
      </c>
      <c r="K67" t="s">
        <v>19</v>
      </c>
      <c r="L67" t="s">
        <v>20</v>
      </c>
      <c r="M67" t="s">
        <v>25</v>
      </c>
      <c r="N67" t="s">
        <v>35</v>
      </c>
      <c r="O67" t="s">
        <v>42</v>
      </c>
      <c r="P67">
        <f t="shared" si="465"/>
        <v>1</v>
      </c>
      <c r="Q67" s="5">
        <f t="shared" si="466"/>
        <v>44855</v>
      </c>
      <c r="R67" s="32">
        <f>VLOOKUP(_xlfn.CONCAT(M67," - ",E67),Planning!$C$75:$D$99,2,0)</f>
        <v>21</v>
      </c>
      <c r="S67" s="5">
        <f t="shared" si="467"/>
        <v>44874</v>
      </c>
      <c r="T67" s="3" t="str">
        <f t="shared" si="468"/>
        <v/>
      </c>
      <c r="U67" s="32">
        <f t="shared" ca="1" si="469"/>
        <v>15</v>
      </c>
      <c r="V67" s="32">
        <f t="shared" si="470"/>
        <v>0</v>
      </c>
      <c r="W67" s="5">
        <f t="shared" si="471"/>
        <v>44861</v>
      </c>
      <c r="X67" s="5"/>
      <c r="Z67" s="49"/>
      <c r="AA67" s="50" cm="1">
        <f t="array" ref="AA67">IF(AND(K67="Pending",J67='Date ouverte'!$A$2),INDEX(_xlfn.ANCHORARRAY('Date ouverte'!$B$2),MATCH(TRUE,_xlfn.ANCHORARRAY('Date ouverte'!$B$2)&gt;=$W67,0)),IF(AND(K67="Pending",J67='Date ouverte'!$A$4),INDEX(_xlfn.ANCHORARRAY('Date ouverte'!$B$4),MATCH(TRUE,_xlfn.ANCHORARRAY('Date ouverte'!$B$4)&gt;=$W67,0)),IF(AND(K67="Pending",J67='Date ouverte'!$A$6),INDEX(_xlfn.ANCHORARRAY('Date ouverte'!$B$6),MATCH(TRUE,_xlfn.ANCHORARRAY('Date ouverte'!$B$6)&gt;=$W67,0)),IF(AND(K67="Pending",J67='Date ouverte'!$A$8),INDEX(_xlfn.ANCHORARRAY('Date ouverte'!$B$8),MATCH(TRUE,_xlfn.ANCHORARRAY('Date ouverte'!$B$8)&gt;=$W67,0)),W67))))</f>
        <v>44861</v>
      </c>
      <c r="AB67" s="5">
        <f>IF(IF($K67="Pending",(IF($J67='Date ouverte'!$A$20,HLOOKUP($AA67,'Date ouverte'!$20:$21,2,FALSE),IF($J67='Date ouverte'!$A$22,HLOOKUP($AA67,'Date ouverte'!$22:$23,2,FALSE),IF($J67='Date ouverte'!$A$24,HLOOKUP($AA67,'Date ouverte'!$24:$25,2,FALSE),IF($J67='Date ouverte'!$A$26,HLOOKUP($AA67,'Date ouverte'!$26:$27,2,FALSE),"j"))))),W67)&lt;&gt;"alert",AA67,"alert")</f>
        <v>44861</v>
      </c>
      <c r="AC67" s="65">
        <f>IF($AB67="alert",(IF($J67='Date ouverte'!$A$29,HLOOKUP($AA67,'Date ouverte'!$29:$30,2,FALSE),IF($J67='Date ouverte'!$A$31,HLOOKUP($AA67,'Date ouverte'!$31:$33,2,FALSE),IF($J67='Date ouverte'!$A$33,HLOOKUP($AA67,'Date ouverte'!$33:$34,2,FALSE),IF($J67='Date ouverte'!$A$35,HLOOKUP($AA67,'Date ouverte'!$35:$36,2,FALSE),"j"))))),0)</f>
        <v>0</v>
      </c>
      <c r="AD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" s="5"/>
    </row>
    <row r="68" spans="1:31" x14ac:dyDescent="0.25">
      <c r="A68" t="s">
        <v>1110</v>
      </c>
      <c r="B68" t="s">
        <v>258</v>
      </c>
      <c r="C68" t="s">
        <v>14</v>
      </c>
      <c r="D68" t="s">
        <v>47</v>
      </c>
      <c r="E68" t="s">
        <v>34</v>
      </c>
      <c r="F68" t="s">
        <v>48</v>
      </c>
      <c r="G68" s="1">
        <v>44841</v>
      </c>
      <c r="H68" s="1">
        <v>44876</v>
      </c>
      <c r="I68" s="2">
        <v>44891</v>
      </c>
      <c r="J68" t="s">
        <v>28</v>
      </c>
      <c r="K68" t="s">
        <v>29</v>
      </c>
      <c r="L68" t="s">
        <v>20</v>
      </c>
      <c r="M68" t="s">
        <v>25</v>
      </c>
      <c r="N68" t="s">
        <v>35</v>
      </c>
      <c r="O68" t="s">
        <v>1638</v>
      </c>
      <c r="P68">
        <f t="shared" si="465"/>
        <v>1</v>
      </c>
      <c r="Q68" s="5">
        <f t="shared" si="466"/>
        <v>44878</v>
      </c>
      <c r="R68" s="32">
        <f>VLOOKUP(_xlfn.CONCAT(M68," - ",E68),Planning!$C$75:$D$99,2,0)</f>
        <v>21</v>
      </c>
      <c r="S68" s="5">
        <f t="shared" si="467"/>
        <v>44897</v>
      </c>
      <c r="T68" s="3" t="str">
        <f t="shared" si="468"/>
        <v/>
      </c>
      <c r="U68" s="32">
        <f t="shared" ca="1" si="469"/>
        <v>21</v>
      </c>
      <c r="V68" s="32">
        <f t="shared" si="470"/>
        <v>0</v>
      </c>
      <c r="W68" s="5">
        <f t="shared" si="471"/>
        <v>44891</v>
      </c>
      <c r="X68" s="5"/>
      <c r="Z68" s="49"/>
      <c r="AA68" s="50" cm="1">
        <f t="array" ref="AA68">IF(AND(K68="Pending",J68='Date ouverte'!$A$2),INDEX(_xlfn.ANCHORARRAY('Date ouverte'!$B$2),MATCH(TRUE,_xlfn.ANCHORARRAY('Date ouverte'!$B$2)&gt;=$W68,0)),IF(AND(K68="Pending",J68='Date ouverte'!$A$4),INDEX(_xlfn.ANCHORARRAY('Date ouverte'!$B$4),MATCH(TRUE,_xlfn.ANCHORARRAY('Date ouverte'!$B$4)&gt;=$W68,0)),IF(AND(K68="Pending",J68='Date ouverte'!$A$6),INDEX(_xlfn.ANCHORARRAY('Date ouverte'!$B$6),MATCH(TRUE,_xlfn.ANCHORARRAY('Date ouverte'!$B$6)&gt;=$W68,0)),IF(AND(K68="Pending",J68='Date ouverte'!$A$8),INDEX(_xlfn.ANCHORARRAY('Date ouverte'!$B$8),MATCH(TRUE,_xlfn.ANCHORARRAY('Date ouverte'!$B$8)&gt;=$W68,0)),W68))))</f>
        <v>44893</v>
      </c>
      <c r="AB68" s="5">
        <f>IF(IF($K68="Pending",(IF($J68='Date ouverte'!$A$20,HLOOKUP($AA68,'Date ouverte'!$20:$21,2,FALSE),IF($J68='Date ouverte'!$A$22,HLOOKUP($AA68,'Date ouverte'!$22:$23,2,FALSE),IF($J68='Date ouverte'!$A$24,HLOOKUP($AA68,'Date ouverte'!$24:$25,2,FALSE),IF($J68='Date ouverte'!$A$26,HLOOKUP($AA68,'Date ouverte'!$26:$27,2,FALSE),"j"))))),W68)&lt;&gt;"alert",AA68,"alert")</f>
        <v>44893</v>
      </c>
      <c r="AC68" s="65">
        <f>IF($AB68="alert",(IF($J68='Date ouverte'!$A$29,HLOOKUP($AA68,'Date ouverte'!$29:$30,2,FALSE),IF($J68='Date ouverte'!$A$31,HLOOKUP($AA68,'Date ouverte'!$31:$33,2,FALSE),IF($J68='Date ouverte'!$A$33,HLOOKUP($AA68,'Date ouverte'!$33:$34,2,FALSE),IF($J68='Date ouverte'!$A$35,HLOOKUP($AA68,'Date ouverte'!$35:$36,2,FALSE),"j"))))),0)</f>
        <v>0</v>
      </c>
      <c r="AD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8" s="5"/>
    </row>
    <row r="69" spans="1:31" x14ac:dyDescent="0.25">
      <c r="A69" t="s">
        <v>430</v>
      </c>
      <c r="B69" t="s">
        <v>258</v>
      </c>
      <c r="C69" t="s">
        <v>30</v>
      </c>
      <c r="D69" t="s">
        <v>47</v>
      </c>
      <c r="E69" t="s">
        <v>34</v>
      </c>
      <c r="F69" t="s">
        <v>48</v>
      </c>
      <c r="G69" s="1">
        <v>44816</v>
      </c>
      <c r="H69" s="1">
        <v>44866</v>
      </c>
      <c r="I69" s="2">
        <v>44879.604166666664</v>
      </c>
      <c r="J69" t="s">
        <v>18</v>
      </c>
      <c r="K69" t="s">
        <v>19</v>
      </c>
      <c r="L69" t="s">
        <v>20</v>
      </c>
      <c r="M69" t="s">
        <v>25</v>
      </c>
      <c r="N69" t="s">
        <v>35</v>
      </c>
      <c r="O69" t="s">
        <v>40</v>
      </c>
      <c r="P69">
        <f t="shared" si="465"/>
        <v>1</v>
      </c>
      <c r="Q69" s="5">
        <f t="shared" si="466"/>
        <v>44868</v>
      </c>
      <c r="R69" s="32">
        <f>VLOOKUP(_xlfn.CONCAT(M69," - ",E69),Planning!$C$75:$D$99,2,0)</f>
        <v>21</v>
      </c>
      <c r="S69" s="5">
        <f t="shared" si="467"/>
        <v>44887</v>
      </c>
      <c r="T69" s="3" t="str">
        <f t="shared" si="468"/>
        <v/>
      </c>
      <c r="U69" s="32">
        <f t="shared" ca="1" si="469"/>
        <v>21</v>
      </c>
      <c r="V69" s="32">
        <f t="shared" si="470"/>
        <v>0</v>
      </c>
      <c r="W69" s="5">
        <f t="shared" si="471"/>
        <v>44879</v>
      </c>
      <c r="X69" s="5"/>
      <c r="Z69" s="49"/>
      <c r="AA69" s="50" cm="1">
        <f t="array" ref="AA69">IF(AND(K69="Pending",J69='Date ouverte'!$A$2),INDEX(_xlfn.ANCHORARRAY('Date ouverte'!$B$2),MATCH(TRUE,_xlfn.ANCHORARRAY('Date ouverte'!$B$2)&gt;=$W69,0)),IF(AND(K69="Pending",J69='Date ouverte'!$A$4),INDEX(_xlfn.ANCHORARRAY('Date ouverte'!$B$4),MATCH(TRUE,_xlfn.ANCHORARRAY('Date ouverte'!$B$4)&gt;=$W69,0)),IF(AND(K69="Pending",J69='Date ouverte'!$A$6),INDEX(_xlfn.ANCHORARRAY('Date ouverte'!$B$6),MATCH(TRUE,_xlfn.ANCHORARRAY('Date ouverte'!$B$6)&gt;=$W69,0)),IF(AND(K69="Pending",J69='Date ouverte'!$A$8),INDEX(_xlfn.ANCHORARRAY('Date ouverte'!$B$8),MATCH(TRUE,_xlfn.ANCHORARRAY('Date ouverte'!$B$8)&gt;=$W69,0)),W69))))</f>
        <v>44879</v>
      </c>
      <c r="AB69" s="5">
        <f>IF(IF($K69="Pending",(IF($J69='Date ouverte'!$A$20,HLOOKUP($AA69,'Date ouverte'!$20:$21,2,FALSE),IF($J69='Date ouverte'!$A$22,HLOOKUP($AA69,'Date ouverte'!$22:$23,2,FALSE),IF($J69='Date ouverte'!$A$24,HLOOKUP($AA69,'Date ouverte'!$24:$25,2,FALSE),IF($J69='Date ouverte'!$A$26,HLOOKUP($AA69,'Date ouverte'!$26:$27,2,FALSE),"j"))))),W69)&lt;&gt;"alert",AA69,"alert")</f>
        <v>44879</v>
      </c>
      <c r="AC69" s="65">
        <f>IF($AB69="alert",(IF($J69='Date ouverte'!$A$29,HLOOKUP($AA69,'Date ouverte'!$29:$30,2,FALSE),IF($J69='Date ouverte'!$A$31,HLOOKUP($AA69,'Date ouverte'!$31:$33,2,FALSE),IF($J69='Date ouverte'!$A$33,HLOOKUP($AA69,'Date ouverte'!$33:$34,2,FALSE),IF($J69='Date ouverte'!$A$35,HLOOKUP($AA69,'Date ouverte'!$35:$36,2,FALSE),"j"))))),0)</f>
        <v>0</v>
      </c>
      <c r="AD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" s="5"/>
    </row>
    <row r="70" spans="1:31" x14ac:dyDescent="0.25">
      <c r="A70" t="s">
        <v>1639</v>
      </c>
      <c r="B70" t="s">
        <v>258</v>
      </c>
      <c r="C70" t="s">
        <v>14</v>
      </c>
      <c r="D70" t="s">
        <v>47</v>
      </c>
      <c r="E70" t="s">
        <v>34</v>
      </c>
      <c r="F70" t="s">
        <v>48</v>
      </c>
      <c r="G70" s="1">
        <v>44858</v>
      </c>
      <c r="H70" s="1">
        <v>44890</v>
      </c>
      <c r="I70" s="2">
        <v>44905</v>
      </c>
      <c r="J70" t="s">
        <v>28</v>
      </c>
      <c r="K70" t="s">
        <v>29</v>
      </c>
      <c r="L70" t="s">
        <v>24</v>
      </c>
      <c r="M70" t="s">
        <v>25</v>
      </c>
      <c r="N70" t="s">
        <v>26</v>
      </c>
      <c r="O70" t="s">
        <v>46</v>
      </c>
      <c r="P70">
        <f t="shared" si="465"/>
        <v>1</v>
      </c>
      <c r="Q70" s="5">
        <f t="shared" si="466"/>
        <v>44892</v>
      </c>
      <c r="R70" s="32">
        <f>VLOOKUP(_xlfn.CONCAT(M70," - ",E70),Planning!$C$75:$D$99,2,0)</f>
        <v>21</v>
      </c>
      <c r="S70" s="5">
        <f t="shared" si="467"/>
        <v>44911</v>
      </c>
      <c r="T70" s="3" t="str">
        <f t="shared" si="468"/>
        <v/>
      </c>
      <c r="U70" s="32">
        <f t="shared" ca="1" si="469"/>
        <v>21</v>
      </c>
      <c r="V70" s="32">
        <f t="shared" si="470"/>
        <v>0</v>
      </c>
      <c r="W70" s="5">
        <f t="shared" si="471"/>
        <v>44905</v>
      </c>
      <c r="X70" s="5"/>
      <c r="Z70" s="49"/>
      <c r="AA70" s="50" cm="1">
        <f t="array" ref="AA70">IF(AND(K70="Pending",J70='Date ouverte'!$A$2),INDEX(_xlfn.ANCHORARRAY('Date ouverte'!$B$2),MATCH(TRUE,_xlfn.ANCHORARRAY('Date ouverte'!$B$2)&gt;=$W70,0)),IF(AND(K70="Pending",J70='Date ouverte'!$A$4),INDEX(_xlfn.ANCHORARRAY('Date ouverte'!$B$4),MATCH(TRUE,_xlfn.ANCHORARRAY('Date ouverte'!$B$4)&gt;=$W70,0)),IF(AND(K70="Pending",J70='Date ouverte'!$A$6),INDEX(_xlfn.ANCHORARRAY('Date ouverte'!$B$6),MATCH(TRUE,_xlfn.ANCHORARRAY('Date ouverte'!$B$6)&gt;=$W70,0)),IF(AND(K70="Pending",J70='Date ouverte'!$A$8),INDEX(_xlfn.ANCHORARRAY('Date ouverte'!$B$8),MATCH(TRUE,_xlfn.ANCHORARRAY('Date ouverte'!$B$8)&gt;=$W70,0)),W70))))</f>
        <v>44907</v>
      </c>
      <c r="AB70" s="5" t="str">
        <f>IF(IF($K70="Pending",(IF($J70='Date ouverte'!$A$20,HLOOKUP($AA70,'Date ouverte'!$20:$21,2,FALSE),IF($J70='Date ouverte'!$A$22,HLOOKUP($AA70,'Date ouverte'!$22:$23,2,FALSE),IF($J70='Date ouverte'!$A$24,HLOOKUP($AA70,'Date ouverte'!$24:$25,2,FALSE),IF($J70='Date ouverte'!$A$26,HLOOKUP($AA70,'Date ouverte'!$26:$27,2,FALSE),"j"))))),W70)&lt;&gt;"alert",AA70,"alert")</f>
        <v>alert</v>
      </c>
      <c r="AC70" s="65">
        <f>IF($AB70="alert",(IF($J70='Date ouverte'!$A$29,HLOOKUP($AA70,'Date ouverte'!$29:$30,2,FALSE),IF($J70='Date ouverte'!$A$31,HLOOKUP($AA70,'Date ouverte'!$31:$33,2,FALSE),IF($J70='Date ouverte'!$A$33,HLOOKUP($AA70,'Date ouverte'!$33:$34,2,FALSE),IF($J70='Date ouverte'!$A$35,HLOOKUP($AA70,'Date ouverte'!$35:$36,2,FALSE),"j"))))),0)</f>
        <v>15</v>
      </c>
      <c r="AD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0" s="5"/>
    </row>
    <row r="71" spans="1:31" x14ac:dyDescent="0.25">
      <c r="A71" t="s">
        <v>651</v>
      </c>
      <c r="B71" t="s">
        <v>258</v>
      </c>
      <c r="C71" t="s">
        <v>30</v>
      </c>
      <c r="D71" t="s">
        <v>47</v>
      </c>
      <c r="E71" t="s">
        <v>34</v>
      </c>
      <c r="F71" t="s">
        <v>48</v>
      </c>
      <c r="G71" s="1">
        <v>44816</v>
      </c>
      <c r="H71" s="1">
        <v>44866</v>
      </c>
      <c r="I71" s="2">
        <v>44879.208333333336</v>
      </c>
      <c r="J71" t="s">
        <v>18</v>
      </c>
      <c r="K71" t="s">
        <v>19</v>
      </c>
      <c r="L71" t="s">
        <v>20</v>
      </c>
      <c r="M71" t="s">
        <v>25</v>
      </c>
      <c r="N71" t="s">
        <v>35</v>
      </c>
      <c r="O71" t="s">
        <v>40</v>
      </c>
      <c r="P71">
        <f t="shared" si="465"/>
        <v>1</v>
      </c>
      <c r="Q71" s="5">
        <f t="shared" si="466"/>
        <v>44868</v>
      </c>
      <c r="R71" s="32">
        <f>VLOOKUP(_xlfn.CONCAT(M71," - ",E71),Planning!$C$75:$D$99,2,0)</f>
        <v>21</v>
      </c>
      <c r="S71" s="5">
        <f t="shared" si="467"/>
        <v>44887</v>
      </c>
      <c r="T71" s="3" t="str">
        <f t="shared" si="468"/>
        <v/>
      </c>
      <c r="U71" s="32">
        <f t="shared" ca="1" si="469"/>
        <v>21</v>
      </c>
      <c r="V71" s="32">
        <f t="shared" si="470"/>
        <v>0</v>
      </c>
      <c r="W71" s="5">
        <f t="shared" si="471"/>
        <v>44879</v>
      </c>
      <c r="X71" s="5"/>
      <c r="Z71" s="49"/>
      <c r="AA71" s="50" cm="1">
        <f t="array" ref="AA71">IF(AND(K71="Pending",J71='Date ouverte'!$A$2),INDEX(_xlfn.ANCHORARRAY('Date ouverte'!$B$2),MATCH(TRUE,_xlfn.ANCHORARRAY('Date ouverte'!$B$2)&gt;=$W71,0)),IF(AND(K71="Pending",J71='Date ouverte'!$A$4),INDEX(_xlfn.ANCHORARRAY('Date ouverte'!$B$4),MATCH(TRUE,_xlfn.ANCHORARRAY('Date ouverte'!$B$4)&gt;=$W71,0)),IF(AND(K71="Pending",J71='Date ouverte'!$A$6),INDEX(_xlfn.ANCHORARRAY('Date ouverte'!$B$6),MATCH(TRUE,_xlfn.ANCHORARRAY('Date ouverte'!$B$6)&gt;=$W71,0)),IF(AND(K71="Pending",J71='Date ouverte'!$A$8),INDEX(_xlfn.ANCHORARRAY('Date ouverte'!$B$8),MATCH(TRUE,_xlfn.ANCHORARRAY('Date ouverte'!$B$8)&gt;=$W71,0)),W71))))</f>
        <v>44879</v>
      </c>
      <c r="AB71" s="5">
        <f>IF(IF($K71="Pending",(IF($J71='Date ouverte'!$A$20,HLOOKUP($AA71,'Date ouverte'!$20:$21,2,FALSE),IF($J71='Date ouverte'!$A$22,HLOOKUP($AA71,'Date ouverte'!$22:$23,2,FALSE),IF($J71='Date ouverte'!$A$24,HLOOKUP($AA71,'Date ouverte'!$24:$25,2,FALSE),IF($J71='Date ouverte'!$A$26,HLOOKUP($AA71,'Date ouverte'!$26:$27,2,FALSE),"j"))))),W71)&lt;&gt;"alert",AA71,"alert")</f>
        <v>44879</v>
      </c>
      <c r="AC71" s="65">
        <f>IF($AB71="alert",(IF($J71='Date ouverte'!$A$29,HLOOKUP($AA71,'Date ouverte'!$29:$30,2,FALSE),IF($J71='Date ouverte'!$A$31,HLOOKUP($AA71,'Date ouverte'!$31:$33,2,FALSE),IF($J71='Date ouverte'!$A$33,HLOOKUP($AA71,'Date ouverte'!$33:$34,2,FALSE),IF($J71='Date ouverte'!$A$35,HLOOKUP($AA71,'Date ouverte'!$35:$36,2,FALSE),"j"))))),0)</f>
        <v>0</v>
      </c>
      <c r="AD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" s="5"/>
    </row>
    <row r="72" spans="1:31" x14ac:dyDescent="0.25">
      <c r="A72" t="s">
        <v>993</v>
      </c>
      <c r="B72" t="s">
        <v>258</v>
      </c>
      <c r="C72" t="s">
        <v>14</v>
      </c>
      <c r="D72" t="s">
        <v>47</v>
      </c>
      <c r="E72" t="s">
        <v>16</v>
      </c>
      <c r="F72" t="s">
        <v>48</v>
      </c>
      <c r="G72" s="1">
        <v>44825</v>
      </c>
      <c r="H72" s="1">
        <v>44864</v>
      </c>
      <c r="I72" s="2">
        <v>44869</v>
      </c>
      <c r="J72" t="s">
        <v>28</v>
      </c>
      <c r="K72" t="s">
        <v>29</v>
      </c>
      <c r="L72" t="s">
        <v>24</v>
      </c>
      <c r="M72" t="s">
        <v>25</v>
      </c>
      <c r="N72" t="s">
        <v>26</v>
      </c>
      <c r="O72" t="s">
        <v>36</v>
      </c>
      <c r="P72">
        <f t="shared" si="465"/>
        <v>1</v>
      </c>
      <c r="Q72" s="5">
        <f t="shared" si="466"/>
        <v>44866</v>
      </c>
      <c r="R72" s="32">
        <f>VLOOKUP(_xlfn.CONCAT(M72," - ",E72),Planning!$C$75:$D$99,2,0)</f>
        <v>4</v>
      </c>
      <c r="S72" s="5">
        <f t="shared" si="467"/>
        <v>44868</v>
      </c>
      <c r="T72" s="3" t="str">
        <f t="shared" si="468"/>
        <v/>
      </c>
      <c r="U72" s="32">
        <f t="shared" ca="1" si="469"/>
        <v>4</v>
      </c>
      <c r="V72" s="32">
        <f t="shared" si="470"/>
        <v>0</v>
      </c>
      <c r="W72" s="5">
        <f t="shared" si="471"/>
        <v>44869</v>
      </c>
      <c r="X72" s="5"/>
      <c r="Z72" s="49"/>
      <c r="AA72" s="50" cm="1">
        <f t="array" ref="AA72">IF(AND(K72="Pending",J72='Date ouverte'!$A$2),INDEX(_xlfn.ANCHORARRAY('Date ouverte'!$B$2),MATCH(TRUE,_xlfn.ANCHORARRAY('Date ouverte'!$B$2)&gt;=$W72,0)),IF(AND(K72="Pending",J72='Date ouverte'!$A$4),INDEX(_xlfn.ANCHORARRAY('Date ouverte'!$B$4),MATCH(TRUE,_xlfn.ANCHORARRAY('Date ouverte'!$B$4)&gt;=$W72,0)),IF(AND(K72="Pending",J72='Date ouverte'!$A$6),INDEX(_xlfn.ANCHORARRAY('Date ouverte'!$B$6),MATCH(TRUE,_xlfn.ANCHORARRAY('Date ouverte'!$B$6)&gt;=$W72,0)),IF(AND(K72="Pending",J72='Date ouverte'!$A$8),INDEX(_xlfn.ANCHORARRAY('Date ouverte'!$B$8),MATCH(TRUE,_xlfn.ANCHORARRAY('Date ouverte'!$B$8)&gt;=$W72,0)),W72))))</f>
        <v>44869</v>
      </c>
      <c r="AB72" s="5">
        <f>IF(IF($K72="Pending",(IF($J72='Date ouverte'!$A$20,HLOOKUP($AA72,'Date ouverte'!$20:$21,2,FALSE),IF($J72='Date ouverte'!$A$22,HLOOKUP($AA72,'Date ouverte'!$22:$23,2,FALSE),IF($J72='Date ouverte'!$A$24,HLOOKUP($AA72,'Date ouverte'!$24:$25,2,FALSE),IF($J72='Date ouverte'!$A$26,HLOOKUP($AA72,'Date ouverte'!$26:$27,2,FALSE),"j"))))),W72)&lt;&gt;"alert",AA72,"alert")</f>
        <v>44869</v>
      </c>
      <c r="AC72" s="65">
        <f>IF($AB72="alert",(IF($J72='Date ouverte'!$A$29,HLOOKUP($AA72,'Date ouverte'!$29:$30,2,FALSE),IF($J72='Date ouverte'!$A$31,HLOOKUP($AA72,'Date ouverte'!$31:$33,2,FALSE),IF($J72='Date ouverte'!$A$33,HLOOKUP($AA72,'Date ouverte'!$33:$34,2,FALSE),IF($J72='Date ouverte'!$A$35,HLOOKUP($AA72,'Date ouverte'!$35:$36,2,FALSE),"j"))))),0)</f>
        <v>0</v>
      </c>
      <c r="AD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" s="5"/>
    </row>
    <row r="73" spans="1:31" x14ac:dyDescent="0.25">
      <c r="A73" t="s">
        <v>1640</v>
      </c>
      <c r="B73" t="s">
        <v>258</v>
      </c>
      <c r="C73" t="s">
        <v>30</v>
      </c>
      <c r="D73" t="s">
        <v>47</v>
      </c>
      <c r="E73" t="s">
        <v>34</v>
      </c>
      <c r="F73" t="s">
        <v>48</v>
      </c>
      <c r="G73" s="1">
        <v>44859</v>
      </c>
      <c r="H73" s="1">
        <v>44895</v>
      </c>
      <c r="I73" s="2">
        <v>44907</v>
      </c>
      <c r="J73" t="s">
        <v>18</v>
      </c>
      <c r="K73" t="s">
        <v>29</v>
      </c>
      <c r="L73" t="s">
        <v>20</v>
      </c>
      <c r="M73" t="s">
        <v>25</v>
      </c>
      <c r="N73" t="s">
        <v>35</v>
      </c>
      <c r="O73" t="s">
        <v>1641</v>
      </c>
      <c r="P73">
        <f t="shared" si="465"/>
        <v>1</v>
      </c>
      <c r="Q73" s="5">
        <f t="shared" si="466"/>
        <v>44897</v>
      </c>
      <c r="R73" s="32">
        <f>VLOOKUP(_xlfn.CONCAT(M73," - ",E73),Planning!$C$75:$D$99,2,0)</f>
        <v>21</v>
      </c>
      <c r="S73" s="5">
        <f t="shared" si="467"/>
        <v>44916</v>
      </c>
      <c r="T73" s="3" t="str">
        <f t="shared" si="468"/>
        <v/>
      </c>
      <c r="U73" s="32">
        <f t="shared" ca="1" si="469"/>
        <v>21</v>
      </c>
      <c r="V73" s="32">
        <f t="shared" si="470"/>
        <v>0</v>
      </c>
      <c r="W73" s="5">
        <f t="shared" si="471"/>
        <v>44907</v>
      </c>
      <c r="X73" s="5"/>
      <c r="Z73" s="49"/>
      <c r="AA73" s="50" cm="1">
        <f t="array" ref="AA73">IF(AND(K73="Pending",J73='Date ouverte'!$A$2),INDEX(_xlfn.ANCHORARRAY('Date ouverte'!$B$2),MATCH(TRUE,_xlfn.ANCHORARRAY('Date ouverte'!$B$2)&gt;=$W73,0)),IF(AND(K73="Pending",J73='Date ouverte'!$A$4),INDEX(_xlfn.ANCHORARRAY('Date ouverte'!$B$4),MATCH(TRUE,_xlfn.ANCHORARRAY('Date ouverte'!$B$4)&gt;=$W73,0)),IF(AND(K73="Pending",J73='Date ouverte'!$A$6),INDEX(_xlfn.ANCHORARRAY('Date ouverte'!$B$6),MATCH(TRUE,_xlfn.ANCHORARRAY('Date ouverte'!$B$6)&gt;=$W73,0)),IF(AND(K73="Pending",J73='Date ouverte'!$A$8),INDEX(_xlfn.ANCHORARRAY('Date ouverte'!$B$8),MATCH(TRUE,_xlfn.ANCHORARRAY('Date ouverte'!$B$8)&gt;=$W73,0)),W73))))</f>
        <v>44907</v>
      </c>
      <c r="AB73" s="5" t="str">
        <f>IF(IF($K73="Pending",(IF($J73='Date ouverte'!$A$20,HLOOKUP($AA73,'Date ouverte'!$20:$21,2,FALSE),IF($J73='Date ouverte'!$A$22,HLOOKUP($AA73,'Date ouverte'!$22:$23,2,FALSE),IF($J73='Date ouverte'!$A$24,HLOOKUP($AA73,'Date ouverte'!$24:$25,2,FALSE),IF($J73='Date ouverte'!$A$26,HLOOKUP($AA73,'Date ouverte'!$26:$27,2,FALSE),"j"))))),W73)&lt;&gt;"alert",AA73,"alert")</f>
        <v>alert</v>
      </c>
      <c r="AC73" s="65">
        <f>IF($AB73="alert",(IF($J73='Date ouverte'!$A$29,HLOOKUP($AA73,'Date ouverte'!$29:$30,2,FALSE),IF($J73='Date ouverte'!$A$31,HLOOKUP($AA73,'Date ouverte'!$31:$33,2,FALSE),IF($J73='Date ouverte'!$A$33,HLOOKUP($AA73,'Date ouverte'!$33:$34,2,FALSE),IF($J73='Date ouverte'!$A$35,HLOOKUP($AA73,'Date ouverte'!$35:$36,2,FALSE),"j"))))),0)</f>
        <v>11</v>
      </c>
      <c r="AD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" s="5"/>
    </row>
    <row r="74" spans="1:31" x14ac:dyDescent="0.25">
      <c r="A74" t="s">
        <v>1642</v>
      </c>
      <c r="B74" t="s">
        <v>258</v>
      </c>
      <c r="C74" t="s">
        <v>30</v>
      </c>
      <c r="D74" t="s">
        <v>47</v>
      </c>
      <c r="E74" t="s">
        <v>16</v>
      </c>
      <c r="F74" t="s">
        <v>48</v>
      </c>
      <c r="G74" s="1">
        <v>44847</v>
      </c>
      <c r="H74" s="1">
        <v>44880</v>
      </c>
      <c r="I74" s="2">
        <v>44887</v>
      </c>
      <c r="J74" t="s">
        <v>39</v>
      </c>
      <c r="K74" t="s">
        <v>29</v>
      </c>
      <c r="L74" t="s">
        <v>24</v>
      </c>
      <c r="M74" t="s">
        <v>25</v>
      </c>
      <c r="N74" t="s">
        <v>26</v>
      </c>
      <c r="O74" t="s">
        <v>45</v>
      </c>
      <c r="P74">
        <f t="shared" si="465"/>
        <v>1</v>
      </c>
      <c r="Q74" s="5">
        <f t="shared" si="466"/>
        <v>44882</v>
      </c>
      <c r="R74" s="32">
        <f>VLOOKUP(_xlfn.CONCAT(M74," - ",E74),Planning!$C$75:$D$99,2,0)</f>
        <v>4</v>
      </c>
      <c r="S74" s="5">
        <f t="shared" si="467"/>
        <v>44884</v>
      </c>
      <c r="T74" s="3" t="str">
        <f t="shared" si="468"/>
        <v/>
      </c>
      <c r="U74" s="32">
        <f t="shared" ca="1" si="469"/>
        <v>4</v>
      </c>
      <c r="V74" s="32">
        <f t="shared" si="470"/>
        <v>0</v>
      </c>
      <c r="W74" s="5">
        <f t="shared" si="471"/>
        <v>44887</v>
      </c>
      <c r="X74" s="5"/>
      <c r="Z74" s="49"/>
      <c r="AA74" s="50" cm="1">
        <f t="array" ref="AA74">IF(AND(K74="Pending",J74='Date ouverte'!$A$2),INDEX(_xlfn.ANCHORARRAY('Date ouverte'!$B$2),MATCH(TRUE,_xlfn.ANCHORARRAY('Date ouverte'!$B$2)&gt;=$W74,0)),IF(AND(K74="Pending",J74='Date ouverte'!$A$4),INDEX(_xlfn.ANCHORARRAY('Date ouverte'!$B$4),MATCH(TRUE,_xlfn.ANCHORARRAY('Date ouverte'!$B$4)&gt;=$W74,0)),IF(AND(K74="Pending",J74='Date ouverte'!$A$6),INDEX(_xlfn.ANCHORARRAY('Date ouverte'!$B$6),MATCH(TRUE,_xlfn.ANCHORARRAY('Date ouverte'!$B$6)&gt;=$W74,0)),IF(AND(K74="Pending",J74='Date ouverte'!$A$8),INDEX(_xlfn.ANCHORARRAY('Date ouverte'!$B$8),MATCH(TRUE,_xlfn.ANCHORARRAY('Date ouverte'!$B$8)&gt;=$W74,0)),W74))))</f>
        <v>44887</v>
      </c>
      <c r="AB74" s="5">
        <f>IF(IF($K74="Pending",(IF($J74='Date ouverte'!$A$20,HLOOKUP($AA74,'Date ouverte'!$20:$21,2,FALSE),IF($J74='Date ouverte'!$A$22,HLOOKUP($AA74,'Date ouverte'!$22:$23,2,FALSE),IF($J74='Date ouverte'!$A$24,HLOOKUP($AA74,'Date ouverte'!$24:$25,2,FALSE),IF($J74='Date ouverte'!$A$26,HLOOKUP($AA74,'Date ouverte'!$26:$27,2,FALSE),"j"))))),W74)&lt;&gt;"alert",AA74,"alert")</f>
        <v>44887</v>
      </c>
      <c r="AC74" s="65">
        <f>IF($AB74="alert",(IF($J74='Date ouverte'!$A$29,HLOOKUP($AA74,'Date ouverte'!$29:$30,2,FALSE),IF($J74='Date ouverte'!$A$31,HLOOKUP($AA74,'Date ouverte'!$31:$33,2,FALSE),IF($J74='Date ouverte'!$A$33,HLOOKUP($AA74,'Date ouverte'!$33:$34,2,FALSE),IF($J74='Date ouverte'!$A$35,HLOOKUP($AA74,'Date ouverte'!$35:$36,2,FALSE),"j"))))),0)</f>
        <v>0</v>
      </c>
      <c r="AD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74" s="5"/>
    </row>
    <row r="75" spans="1:31" x14ac:dyDescent="0.25">
      <c r="A75" t="s">
        <v>1111</v>
      </c>
      <c r="B75" t="s">
        <v>258</v>
      </c>
      <c r="C75" t="s">
        <v>30</v>
      </c>
      <c r="D75" t="s">
        <v>47</v>
      </c>
      <c r="E75" t="s">
        <v>34</v>
      </c>
      <c r="F75" t="s">
        <v>48</v>
      </c>
      <c r="G75" s="1">
        <v>44832</v>
      </c>
      <c r="H75" s="1">
        <v>44866</v>
      </c>
      <c r="I75" s="2">
        <v>44881.208333333336</v>
      </c>
      <c r="J75" t="s">
        <v>23</v>
      </c>
      <c r="K75" t="s">
        <v>19</v>
      </c>
      <c r="L75" t="s">
        <v>20</v>
      </c>
      <c r="M75" t="s">
        <v>25</v>
      </c>
      <c r="N75" t="s">
        <v>35</v>
      </c>
      <c r="O75" t="s">
        <v>40</v>
      </c>
      <c r="P75">
        <f t="shared" si="465"/>
        <v>1</v>
      </c>
      <c r="Q75" s="5">
        <f t="shared" si="466"/>
        <v>44868</v>
      </c>
      <c r="R75" s="32">
        <f>VLOOKUP(_xlfn.CONCAT(M75," - ",E75),Planning!$C$75:$D$99,2,0)</f>
        <v>21</v>
      </c>
      <c r="S75" s="5">
        <f t="shared" si="467"/>
        <v>44887</v>
      </c>
      <c r="T75" s="3" t="str">
        <f t="shared" si="468"/>
        <v/>
      </c>
      <c r="U75" s="32">
        <f t="shared" ca="1" si="469"/>
        <v>21</v>
      </c>
      <c r="V75" s="32">
        <f t="shared" si="470"/>
        <v>0</v>
      </c>
      <c r="W75" s="5">
        <f t="shared" si="471"/>
        <v>44881</v>
      </c>
      <c r="X75" s="5"/>
      <c r="Z75" s="49"/>
      <c r="AA75" s="50" cm="1">
        <f t="array" ref="AA75">IF(AND(K75="Pending",J75='Date ouverte'!$A$2),INDEX(_xlfn.ANCHORARRAY('Date ouverte'!$B$2),MATCH(TRUE,_xlfn.ANCHORARRAY('Date ouverte'!$B$2)&gt;=$W75,0)),IF(AND(K75="Pending",J75='Date ouverte'!$A$4),INDEX(_xlfn.ANCHORARRAY('Date ouverte'!$B$4),MATCH(TRUE,_xlfn.ANCHORARRAY('Date ouverte'!$B$4)&gt;=$W75,0)),IF(AND(K75="Pending",J75='Date ouverte'!$A$6),INDEX(_xlfn.ANCHORARRAY('Date ouverte'!$B$6),MATCH(TRUE,_xlfn.ANCHORARRAY('Date ouverte'!$B$6)&gt;=$W75,0)),IF(AND(K75="Pending",J75='Date ouverte'!$A$8),INDEX(_xlfn.ANCHORARRAY('Date ouverte'!$B$8),MATCH(TRUE,_xlfn.ANCHORARRAY('Date ouverte'!$B$8)&gt;=$W75,0)),W75))))</f>
        <v>44881</v>
      </c>
      <c r="AB75" s="5">
        <f>IF(IF($K75="Pending",(IF($J75='Date ouverte'!$A$20,HLOOKUP($AA75,'Date ouverte'!$20:$21,2,FALSE),IF($J75='Date ouverte'!$A$22,HLOOKUP($AA75,'Date ouverte'!$22:$23,2,FALSE),IF($J75='Date ouverte'!$A$24,HLOOKUP($AA75,'Date ouverte'!$24:$25,2,FALSE),IF($J75='Date ouverte'!$A$26,HLOOKUP($AA75,'Date ouverte'!$26:$27,2,FALSE),"j"))))),W75)&lt;&gt;"alert",AA75,"alert")</f>
        <v>44881</v>
      </c>
      <c r="AC75" s="65">
        <f>IF($AB75="alert",(IF($J75='Date ouverte'!$A$29,HLOOKUP($AA75,'Date ouverte'!$29:$30,2,FALSE),IF($J75='Date ouverte'!$A$31,HLOOKUP($AA75,'Date ouverte'!$31:$33,2,FALSE),IF($J75='Date ouverte'!$A$33,HLOOKUP($AA75,'Date ouverte'!$33:$34,2,FALSE),IF($J75='Date ouverte'!$A$35,HLOOKUP($AA75,'Date ouverte'!$35:$36,2,FALSE),"j"))))),0)</f>
        <v>0</v>
      </c>
      <c r="AD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" s="5"/>
    </row>
    <row r="76" spans="1:31" x14ac:dyDescent="0.25">
      <c r="A76" t="s">
        <v>286</v>
      </c>
      <c r="B76" t="s">
        <v>258</v>
      </c>
      <c r="C76" t="s">
        <v>30</v>
      </c>
      <c r="D76" t="s">
        <v>47</v>
      </c>
      <c r="E76" t="s">
        <v>34</v>
      </c>
      <c r="F76" t="s">
        <v>48</v>
      </c>
      <c r="G76" s="1">
        <v>44807</v>
      </c>
      <c r="H76" s="1">
        <v>44860</v>
      </c>
      <c r="I76" s="2">
        <v>44866</v>
      </c>
      <c r="J76" t="s">
        <v>28</v>
      </c>
      <c r="K76" t="s">
        <v>29</v>
      </c>
      <c r="L76" t="s">
        <v>24</v>
      </c>
      <c r="M76" t="s">
        <v>25</v>
      </c>
      <c r="N76" t="s">
        <v>26</v>
      </c>
      <c r="O76" t="s">
        <v>36</v>
      </c>
      <c r="P76">
        <f t="shared" si="465"/>
        <v>1</v>
      </c>
      <c r="Q76" s="5">
        <f t="shared" si="466"/>
        <v>44862</v>
      </c>
      <c r="R76" s="32">
        <f>VLOOKUP(_xlfn.CONCAT(M76," - ",E76),Planning!$C$75:$D$99,2,0)</f>
        <v>21</v>
      </c>
      <c r="S76" s="5">
        <f t="shared" si="467"/>
        <v>44881</v>
      </c>
      <c r="T76" s="3" t="str">
        <f t="shared" si="468"/>
        <v/>
      </c>
      <c r="U76" s="32">
        <f t="shared" ca="1" si="469"/>
        <v>21</v>
      </c>
      <c r="V76" s="32">
        <f t="shared" si="470"/>
        <v>0</v>
      </c>
      <c r="W76" s="5">
        <f t="shared" si="471"/>
        <v>44866</v>
      </c>
      <c r="X76" s="5"/>
      <c r="Z76" s="49"/>
      <c r="AA76" s="50" cm="1">
        <f t="array" ref="AA76">IF(AND(K76="Pending",J76='Date ouverte'!$A$2),INDEX(_xlfn.ANCHORARRAY('Date ouverte'!$B$2),MATCH(TRUE,_xlfn.ANCHORARRAY('Date ouverte'!$B$2)&gt;=$W76,0)),IF(AND(K76="Pending",J76='Date ouverte'!$A$4),INDEX(_xlfn.ANCHORARRAY('Date ouverte'!$B$4),MATCH(TRUE,_xlfn.ANCHORARRAY('Date ouverte'!$B$4)&gt;=$W76,0)),IF(AND(K76="Pending",J76='Date ouverte'!$A$6),INDEX(_xlfn.ANCHORARRAY('Date ouverte'!$B$6),MATCH(TRUE,_xlfn.ANCHORARRAY('Date ouverte'!$B$6)&gt;=$W76,0)),IF(AND(K76="Pending",J76='Date ouverte'!$A$8),INDEX(_xlfn.ANCHORARRAY('Date ouverte'!$B$8),MATCH(TRUE,_xlfn.ANCHORARRAY('Date ouverte'!$B$8)&gt;=$W76,0)),W76))))</f>
        <v>44866</v>
      </c>
      <c r="AB76" s="5">
        <f>IF(IF($K76="Pending",(IF($J76='Date ouverte'!$A$20,HLOOKUP($AA76,'Date ouverte'!$20:$21,2,FALSE),IF($J76='Date ouverte'!$A$22,HLOOKUP($AA76,'Date ouverte'!$22:$23,2,FALSE),IF($J76='Date ouverte'!$A$24,HLOOKUP($AA76,'Date ouverte'!$24:$25,2,FALSE),IF($J76='Date ouverte'!$A$26,HLOOKUP($AA76,'Date ouverte'!$26:$27,2,FALSE),"j"))))),W76)&lt;&gt;"alert",AA76,"alert")</f>
        <v>44866</v>
      </c>
      <c r="AC76" s="65">
        <f>IF($AB76="alert",(IF($J76='Date ouverte'!$A$29,HLOOKUP($AA76,'Date ouverte'!$29:$30,2,FALSE),IF($J76='Date ouverte'!$A$31,HLOOKUP($AA76,'Date ouverte'!$31:$33,2,FALSE),IF($J76='Date ouverte'!$A$33,HLOOKUP($AA76,'Date ouverte'!$33:$34,2,FALSE),IF($J76='Date ouverte'!$A$35,HLOOKUP($AA76,'Date ouverte'!$35:$36,2,FALSE),"j"))))),0)</f>
        <v>0</v>
      </c>
      <c r="AD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" s="5"/>
    </row>
    <row r="77" spans="1:31" x14ac:dyDescent="0.25">
      <c r="A77" t="s">
        <v>994</v>
      </c>
      <c r="B77" t="s">
        <v>258</v>
      </c>
      <c r="C77" t="s">
        <v>30</v>
      </c>
      <c r="D77" t="s">
        <v>47</v>
      </c>
      <c r="E77" t="s">
        <v>34</v>
      </c>
      <c r="F77" t="s">
        <v>48</v>
      </c>
      <c r="G77" s="1">
        <v>44826</v>
      </c>
      <c r="H77" s="1">
        <v>44860</v>
      </c>
      <c r="I77" s="2">
        <v>44873.208333333336</v>
      </c>
      <c r="J77" t="s">
        <v>23</v>
      </c>
      <c r="K77" t="s">
        <v>19</v>
      </c>
      <c r="L77" t="s">
        <v>20</v>
      </c>
      <c r="M77" t="s">
        <v>25</v>
      </c>
      <c r="N77" t="s">
        <v>35</v>
      </c>
      <c r="O77" t="s">
        <v>36</v>
      </c>
      <c r="P77">
        <f t="shared" si="465"/>
        <v>1</v>
      </c>
      <c r="Q77" s="5">
        <f t="shared" si="466"/>
        <v>44862</v>
      </c>
      <c r="R77" s="32">
        <f>VLOOKUP(_xlfn.CONCAT(M77," - ",E77),Planning!$C$75:$D$99,2,0)</f>
        <v>21</v>
      </c>
      <c r="S77" s="5">
        <f t="shared" si="467"/>
        <v>44881</v>
      </c>
      <c r="T77" s="3" t="str">
        <f t="shared" si="468"/>
        <v/>
      </c>
      <c r="U77" s="32">
        <f t="shared" ca="1" si="469"/>
        <v>21</v>
      </c>
      <c r="V77" s="32">
        <f t="shared" si="470"/>
        <v>0</v>
      </c>
      <c r="W77" s="5">
        <f t="shared" si="471"/>
        <v>44873</v>
      </c>
      <c r="X77" s="5"/>
      <c r="Z77" s="49"/>
      <c r="AA77" s="50" cm="1">
        <f t="array" ref="AA77">IF(AND(K77="Pending",J77='Date ouverte'!$A$2),INDEX(_xlfn.ANCHORARRAY('Date ouverte'!$B$2),MATCH(TRUE,_xlfn.ANCHORARRAY('Date ouverte'!$B$2)&gt;=$W77,0)),IF(AND(K77="Pending",J77='Date ouverte'!$A$4),INDEX(_xlfn.ANCHORARRAY('Date ouverte'!$B$4),MATCH(TRUE,_xlfn.ANCHORARRAY('Date ouverte'!$B$4)&gt;=$W77,0)),IF(AND(K77="Pending",J77='Date ouverte'!$A$6),INDEX(_xlfn.ANCHORARRAY('Date ouverte'!$B$6),MATCH(TRUE,_xlfn.ANCHORARRAY('Date ouverte'!$B$6)&gt;=$W77,0)),IF(AND(K77="Pending",J77='Date ouverte'!$A$8),INDEX(_xlfn.ANCHORARRAY('Date ouverte'!$B$8),MATCH(TRUE,_xlfn.ANCHORARRAY('Date ouverte'!$B$8)&gt;=$W77,0)),W77))))</f>
        <v>44873</v>
      </c>
      <c r="AB77" s="5">
        <f>IF(IF($K77="Pending",(IF($J77='Date ouverte'!$A$20,HLOOKUP($AA77,'Date ouverte'!$20:$21,2,FALSE),IF($J77='Date ouverte'!$A$22,HLOOKUP($AA77,'Date ouverte'!$22:$23,2,FALSE),IF($J77='Date ouverte'!$A$24,HLOOKUP($AA77,'Date ouverte'!$24:$25,2,FALSE),IF($J77='Date ouverte'!$A$26,HLOOKUP($AA77,'Date ouverte'!$26:$27,2,FALSE),"j"))))),W77)&lt;&gt;"alert",AA77,"alert")</f>
        <v>44873</v>
      </c>
      <c r="AC77" s="65">
        <f>IF($AB77="alert",(IF($J77='Date ouverte'!$A$29,HLOOKUP($AA77,'Date ouverte'!$29:$30,2,FALSE),IF($J77='Date ouverte'!$A$31,HLOOKUP($AA77,'Date ouverte'!$31:$33,2,FALSE),IF($J77='Date ouverte'!$A$33,HLOOKUP($AA77,'Date ouverte'!$33:$34,2,FALSE),IF($J77='Date ouverte'!$A$35,HLOOKUP($AA77,'Date ouverte'!$35:$36,2,FALSE),"j"))))),0)</f>
        <v>0</v>
      </c>
      <c r="AD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" s="5"/>
    </row>
    <row r="78" spans="1:31" x14ac:dyDescent="0.25">
      <c r="A78" t="s">
        <v>2429</v>
      </c>
      <c r="B78" t="s">
        <v>258</v>
      </c>
      <c r="C78" t="s">
        <v>14</v>
      </c>
      <c r="D78" t="s">
        <v>47</v>
      </c>
      <c r="E78" t="s">
        <v>34</v>
      </c>
      <c r="F78" t="s">
        <v>48</v>
      </c>
      <c r="G78" s="1">
        <v>44861</v>
      </c>
      <c r="H78" s="1">
        <v>44898</v>
      </c>
      <c r="I78" s="2">
        <v>44913</v>
      </c>
      <c r="J78" t="s">
        <v>28</v>
      </c>
      <c r="K78" t="s">
        <v>29</v>
      </c>
      <c r="L78" t="s">
        <v>24</v>
      </c>
      <c r="M78" t="s">
        <v>25</v>
      </c>
      <c r="P78">
        <f t="shared" si="465"/>
        <v>1</v>
      </c>
      <c r="Q78" s="5">
        <f t="shared" si="466"/>
        <v>44900</v>
      </c>
      <c r="R78" s="32">
        <f>VLOOKUP(_xlfn.CONCAT(M78," - ",E78),Planning!$C$75:$D$99,2,0)</f>
        <v>21</v>
      </c>
      <c r="S78" s="5">
        <f t="shared" si="467"/>
        <v>44919</v>
      </c>
      <c r="T78" s="3" t="str">
        <f t="shared" si="468"/>
        <v/>
      </c>
      <c r="U78" s="32">
        <f t="shared" ca="1" si="469"/>
        <v>21</v>
      </c>
      <c r="V78" s="32">
        <f t="shared" si="470"/>
        <v>0</v>
      </c>
      <c r="W78" s="5">
        <f t="shared" si="471"/>
        <v>44913</v>
      </c>
      <c r="X78" s="5"/>
      <c r="Z78" s="49"/>
      <c r="AA78" s="50" cm="1">
        <f t="array" ref="AA78">IF(AND(K78="Pending",J78='Date ouverte'!$A$2),INDEX(_xlfn.ANCHORARRAY('Date ouverte'!$B$2),MATCH(TRUE,_xlfn.ANCHORARRAY('Date ouverte'!$B$2)&gt;=$W78,0)),IF(AND(K78="Pending",J78='Date ouverte'!$A$4),INDEX(_xlfn.ANCHORARRAY('Date ouverte'!$B$4),MATCH(TRUE,_xlfn.ANCHORARRAY('Date ouverte'!$B$4)&gt;=$W78,0)),IF(AND(K78="Pending",J78='Date ouverte'!$A$6),INDEX(_xlfn.ANCHORARRAY('Date ouverte'!$B$6),MATCH(TRUE,_xlfn.ANCHORARRAY('Date ouverte'!$B$6)&gt;=$W78,0)),IF(AND(K78="Pending",J78='Date ouverte'!$A$8),INDEX(_xlfn.ANCHORARRAY('Date ouverte'!$B$8),MATCH(TRUE,_xlfn.ANCHORARRAY('Date ouverte'!$B$8)&gt;=$W78,0)),W78))))</f>
        <v>44914</v>
      </c>
      <c r="AB78" s="5" t="str">
        <f>IF(IF($K78="Pending",(IF($J78='Date ouverte'!$A$20,HLOOKUP($AA78,'Date ouverte'!$20:$21,2,FALSE),IF($J78='Date ouverte'!$A$22,HLOOKUP($AA78,'Date ouverte'!$22:$23,2,FALSE),IF($J78='Date ouverte'!$A$24,HLOOKUP($AA78,'Date ouverte'!$24:$25,2,FALSE),IF($J78='Date ouverte'!$A$26,HLOOKUP($AA78,'Date ouverte'!$26:$27,2,FALSE),"j"))))),W78)&lt;&gt;"alert",AA78,"alert")</f>
        <v>alert</v>
      </c>
      <c r="AC78" s="65">
        <f>IF($AB78="alert",(IF($J78='Date ouverte'!$A$29,HLOOKUP($AA78,'Date ouverte'!$29:$30,2,FALSE),IF($J78='Date ouverte'!$A$31,HLOOKUP($AA78,'Date ouverte'!$31:$33,2,FALSE),IF($J78='Date ouverte'!$A$33,HLOOKUP($AA78,'Date ouverte'!$33:$34,2,FALSE),IF($J78='Date ouverte'!$A$35,HLOOKUP($AA78,'Date ouverte'!$35:$36,2,FALSE),"j"))))),0)</f>
        <v>2</v>
      </c>
      <c r="AD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8" s="5"/>
    </row>
    <row r="79" spans="1:31" x14ac:dyDescent="0.25">
      <c r="A79" t="s">
        <v>1643</v>
      </c>
      <c r="B79" t="s">
        <v>258</v>
      </c>
      <c r="C79" t="s">
        <v>30</v>
      </c>
      <c r="D79" t="s">
        <v>47</v>
      </c>
      <c r="E79" t="s">
        <v>34</v>
      </c>
      <c r="F79" t="s">
        <v>48</v>
      </c>
      <c r="G79" s="1">
        <v>44850</v>
      </c>
      <c r="H79" s="1">
        <v>44900</v>
      </c>
      <c r="I79" s="2">
        <v>44912</v>
      </c>
      <c r="J79" t="s">
        <v>18</v>
      </c>
      <c r="K79" t="s">
        <v>29</v>
      </c>
      <c r="L79" t="s">
        <v>20</v>
      </c>
      <c r="M79" t="s">
        <v>25</v>
      </c>
      <c r="N79" t="s">
        <v>35</v>
      </c>
      <c r="O79" t="s">
        <v>49</v>
      </c>
      <c r="P79">
        <f t="shared" si="465"/>
        <v>1</v>
      </c>
      <c r="Q79" s="5">
        <f t="shared" si="466"/>
        <v>44902</v>
      </c>
      <c r="R79" s="32">
        <f>VLOOKUP(_xlfn.CONCAT(M79," - ",E79),Planning!$C$75:$D$99,2,0)</f>
        <v>21</v>
      </c>
      <c r="S79" s="5">
        <f t="shared" si="467"/>
        <v>44921</v>
      </c>
      <c r="T79" s="3" t="str">
        <f t="shared" si="468"/>
        <v/>
      </c>
      <c r="U79" s="32">
        <f t="shared" ca="1" si="469"/>
        <v>21</v>
      </c>
      <c r="V79" s="32">
        <f t="shared" si="470"/>
        <v>0</v>
      </c>
      <c r="W79" s="5">
        <f t="shared" si="471"/>
        <v>44912</v>
      </c>
      <c r="X79" s="5"/>
      <c r="Z79" s="49"/>
      <c r="AA79" s="50" cm="1">
        <f t="array" ref="AA79">IF(AND(K79="Pending",J79='Date ouverte'!$A$2),INDEX(_xlfn.ANCHORARRAY('Date ouverte'!$B$2),MATCH(TRUE,_xlfn.ANCHORARRAY('Date ouverte'!$B$2)&gt;=$W79,0)),IF(AND(K79="Pending",J79='Date ouverte'!$A$4),INDEX(_xlfn.ANCHORARRAY('Date ouverte'!$B$4),MATCH(TRUE,_xlfn.ANCHORARRAY('Date ouverte'!$B$4)&gt;=$W79,0)),IF(AND(K79="Pending",J79='Date ouverte'!$A$6),INDEX(_xlfn.ANCHORARRAY('Date ouverte'!$B$6),MATCH(TRUE,_xlfn.ANCHORARRAY('Date ouverte'!$B$6)&gt;=$W79,0)),IF(AND(K79="Pending",J79='Date ouverte'!$A$8),INDEX(_xlfn.ANCHORARRAY('Date ouverte'!$B$8),MATCH(TRUE,_xlfn.ANCHORARRAY('Date ouverte'!$B$8)&gt;=$W79,0)),W79))))</f>
        <v>44914</v>
      </c>
      <c r="AB79" s="5" t="str">
        <f>IF(IF($K79="Pending",(IF($J79='Date ouverte'!$A$20,HLOOKUP($AA79,'Date ouverte'!$20:$21,2,FALSE),IF($J79='Date ouverte'!$A$22,HLOOKUP($AA79,'Date ouverte'!$22:$23,2,FALSE),IF($J79='Date ouverte'!$A$24,HLOOKUP($AA79,'Date ouverte'!$24:$25,2,FALSE),IF($J79='Date ouverte'!$A$26,HLOOKUP($AA79,'Date ouverte'!$26:$27,2,FALSE),"j"))))),W79)&lt;&gt;"alert",AA79,"alert")</f>
        <v>alert</v>
      </c>
      <c r="AC79" s="65">
        <f>IF($AB79="alert",(IF($J79='Date ouverte'!$A$29,HLOOKUP($AA79,'Date ouverte'!$29:$30,2,FALSE),IF($J79='Date ouverte'!$A$31,HLOOKUP($AA79,'Date ouverte'!$31:$33,2,FALSE),IF($J79='Date ouverte'!$A$33,HLOOKUP($AA79,'Date ouverte'!$33:$34,2,FALSE),IF($J79='Date ouverte'!$A$35,HLOOKUP($AA79,'Date ouverte'!$35:$36,2,FALSE),"j"))))),0)</f>
        <v>18</v>
      </c>
      <c r="AD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" s="5"/>
    </row>
    <row r="80" spans="1:31" x14ac:dyDescent="0.25">
      <c r="A80" t="s">
        <v>1644</v>
      </c>
      <c r="B80" t="s">
        <v>258</v>
      </c>
      <c r="C80" t="s">
        <v>14</v>
      </c>
      <c r="D80" t="s">
        <v>47</v>
      </c>
      <c r="E80" t="s">
        <v>34</v>
      </c>
      <c r="F80" t="s">
        <v>48</v>
      </c>
      <c r="G80" s="1">
        <v>44855</v>
      </c>
      <c r="H80" s="1">
        <v>44900</v>
      </c>
      <c r="I80" s="2">
        <v>44915</v>
      </c>
      <c r="J80" t="s">
        <v>28</v>
      </c>
      <c r="K80" t="s">
        <v>29</v>
      </c>
      <c r="L80" t="s">
        <v>20</v>
      </c>
      <c r="M80" t="s">
        <v>25</v>
      </c>
      <c r="N80" t="s">
        <v>35</v>
      </c>
      <c r="O80" t="s">
        <v>49</v>
      </c>
      <c r="P80">
        <f t="shared" si="465"/>
        <v>1</v>
      </c>
      <c r="Q80" s="5">
        <f t="shared" si="466"/>
        <v>44902</v>
      </c>
      <c r="R80" s="32">
        <f>VLOOKUP(_xlfn.CONCAT(M80," - ",E80),Planning!$C$75:$D$99,2,0)</f>
        <v>21</v>
      </c>
      <c r="S80" s="5">
        <f t="shared" si="467"/>
        <v>44921</v>
      </c>
      <c r="T80" s="3" t="str">
        <f t="shared" si="468"/>
        <v/>
      </c>
      <c r="U80" s="32">
        <f t="shared" ca="1" si="469"/>
        <v>21</v>
      </c>
      <c r="V80" s="32">
        <f t="shared" si="470"/>
        <v>0</v>
      </c>
      <c r="W80" s="5">
        <f t="shared" si="471"/>
        <v>44915</v>
      </c>
      <c r="X80" s="5"/>
      <c r="Z80" s="49"/>
      <c r="AA80" s="50" cm="1">
        <f t="array" ref="AA80">IF(AND(K80="Pending",J80='Date ouverte'!$A$2),INDEX(_xlfn.ANCHORARRAY('Date ouverte'!$B$2),MATCH(TRUE,_xlfn.ANCHORARRAY('Date ouverte'!$B$2)&gt;=$W80,0)),IF(AND(K80="Pending",J80='Date ouverte'!$A$4),INDEX(_xlfn.ANCHORARRAY('Date ouverte'!$B$4),MATCH(TRUE,_xlfn.ANCHORARRAY('Date ouverte'!$B$4)&gt;=$W80,0)),IF(AND(K80="Pending",J80='Date ouverte'!$A$6),INDEX(_xlfn.ANCHORARRAY('Date ouverte'!$B$6),MATCH(TRUE,_xlfn.ANCHORARRAY('Date ouverte'!$B$6)&gt;=$W80,0)),IF(AND(K80="Pending",J80='Date ouverte'!$A$8),INDEX(_xlfn.ANCHORARRAY('Date ouverte'!$B$8),MATCH(TRUE,_xlfn.ANCHORARRAY('Date ouverte'!$B$8)&gt;=$W80,0)),W80))))</f>
        <v>44915</v>
      </c>
      <c r="AB80" s="5">
        <f>IF(IF($K80="Pending",(IF($J80='Date ouverte'!$A$20,HLOOKUP($AA80,'Date ouverte'!$20:$21,2,FALSE),IF($J80='Date ouverte'!$A$22,HLOOKUP($AA80,'Date ouverte'!$22:$23,2,FALSE),IF($J80='Date ouverte'!$A$24,HLOOKUP($AA80,'Date ouverte'!$24:$25,2,FALSE),IF($J80='Date ouverte'!$A$26,HLOOKUP($AA80,'Date ouverte'!$26:$27,2,FALSE),"j"))))),W80)&lt;&gt;"alert",AA80,"alert")</f>
        <v>44915</v>
      </c>
      <c r="AC80" s="65">
        <f>IF($AB80="alert",(IF($J80='Date ouverte'!$A$29,HLOOKUP($AA80,'Date ouverte'!$29:$30,2,FALSE),IF($J80='Date ouverte'!$A$31,HLOOKUP($AA80,'Date ouverte'!$31:$33,2,FALSE),IF($J80='Date ouverte'!$A$33,HLOOKUP($AA80,'Date ouverte'!$33:$34,2,FALSE),IF($J80='Date ouverte'!$A$35,HLOOKUP($AA80,'Date ouverte'!$35:$36,2,FALSE),"j"))))),0)</f>
        <v>0</v>
      </c>
      <c r="AD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0" s="5"/>
    </row>
    <row r="81" spans="1:31" x14ac:dyDescent="0.25">
      <c r="A81" t="s">
        <v>1645</v>
      </c>
      <c r="B81" t="s">
        <v>258</v>
      </c>
      <c r="C81" t="s">
        <v>14</v>
      </c>
      <c r="D81" t="s">
        <v>47</v>
      </c>
      <c r="E81" t="s">
        <v>34</v>
      </c>
      <c r="F81" t="s">
        <v>48</v>
      </c>
      <c r="G81" s="1">
        <v>44847</v>
      </c>
      <c r="H81" s="1">
        <v>44877</v>
      </c>
      <c r="I81" s="2">
        <v>44883</v>
      </c>
      <c r="J81" t="s">
        <v>28</v>
      </c>
      <c r="K81" t="s">
        <v>29</v>
      </c>
      <c r="L81" t="s">
        <v>24</v>
      </c>
      <c r="M81" t="s">
        <v>25</v>
      </c>
      <c r="N81" t="s">
        <v>26</v>
      </c>
      <c r="O81" t="s">
        <v>45</v>
      </c>
      <c r="P81">
        <f t="shared" si="465"/>
        <v>1</v>
      </c>
      <c r="Q81" s="5">
        <f t="shared" si="466"/>
        <v>44879</v>
      </c>
      <c r="R81" s="32">
        <f>VLOOKUP(_xlfn.CONCAT(M81," - ",E81),Planning!$C$75:$D$99,2,0)</f>
        <v>21</v>
      </c>
      <c r="S81" s="5">
        <f t="shared" si="467"/>
        <v>44898</v>
      </c>
      <c r="T81" s="3" t="str">
        <f t="shared" si="468"/>
        <v/>
      </c>
      <c r="U81" s="32">
        <f t="shared" ca="1" si="469"/>
        <v>21</v>
      </c>
      <c r="V81" s="32">
        <f t="shared" si="470"/>
        <v>0</v>
      </c>
      <c r="W81" s="5">
        <f t="shared" si="471"/>
        <v>44883</v>
      </c>
      <c r="X81" s="5"/>
      <c r="Z81" s="49"/>
      <c r="AA81" s="50" cm="1">
        <f t="array" ref="AA81">IF(AND(K81="Pending",J81='Date ouverte'!$A$2),INDEX(_xlfn.ANCHORARRAY('Date ouverte'!$B$2),MATCH(TRUE,_xlfn.ANCHORARRAY('Date ouverte'!$B$2)&gt;=$W81,0)),IF(AND(K81="Pending",J81='Date ouverte'!$A$4),INDEX(_xlfn.ANCHORARRAY('Date ouverte'!$B$4),MATCH(TRUE,_xlfn.ANCHORARRAY('Date ouverte'!$B$4)&gt;=$W81,0)),IF(AND(K81="Pending",J81='Date ouverte'!$A$6),INDEX(_xlfn.ANCHORARRAY('Date ouverte'!$B$6),MATCH(TRUE,_xlfn.ANCHORARRAY('Date ouverte'!$B$6)&gt;=$W81,0)),IF(AND(K81="Pending",J81='Date ouverte'!$A$8),INDEX(_xlfn.ANCHORARRAY('Date ouverte'!$B$8),MATCH(TRUE,_xlfn.ANCHORARRAY('Date ouverte'!$B$8)&gt;=$W81,0)),W81))))</f>
        <v>44883</v>
      </c>
      <c r="AB81" s="5">
        <f>IF(IF($K81="Pending",(IF($J81='Date ouverte'!$A$20,HLOOKUP($AA81,'Date ouverte'!$20:$21,2,FALSE),IF($J81='Date ouverte'!$A$22,HLOOKUP($AA81,'Date ouverte'!$22:$23,2,FALSE),IF($J81='Date ouverte'!$A$24,HLOOKUP($AA81,'Date ouverte'!$24:$25,2,FALSE),IF($J81='Date ouverte'!$A$26,HLOOKUP($AA81,'Date ouverte'!$26:$27,2,FALSE),"j"))))),W81)&lt;&gt;"alert",AA81,"alert")</f>
        <v>44883</v>
      </c>
      <c r="AC81" s="65">
        <f>IF($AB81="alert",(IF($J81='Date ouverte'!$A$29,HLOOKUP($AA81,'Date ouverte'!$29:$30,2,FALSE),IF($J81='Date ouverte'!$A$31,HLOOKUP($AA81,'Date ouverte'!$31:$33,2,FALSE),IF($J81='Date ouverte'!$A$33,HLOOKUP($AA81,'Date ouverte'!$33:$34,2,FALSE),IF($J81='Date ouverte'!$A$35,HLOOKUP($AA81,'Date ouverte'!$35:$36,2,FALSE),"j"))))),0)</f>
        <v>0</v>
      </c>
      <c r="AD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1" s="5"/>
    </row>
    <row r="82" spans="1:31" x14ac:dyDescent="0.25">
      <c r="A82" t="s">
        <v>1646</v>
      </c>
      <c r="B82" t="s">
        <v>258</v>
      </c>
      <c r="C82" t="s">
        <v>30</v>
      </c>
      <c r="D82" t="s">
        <v>47</v>
      </c>
      <c r="E82" t="s">
        <v>34</v>
      </c>
      <c r="F82" t="s">
        <v>48</v>
      </c>
      <c r="G82" s="1">
        <v>44847</v>
      </c>
      <c r="H82" s="1">
        <v>44877</v>
      </c>
      <c r="I82" s="2">
        <v>44889.6875</v>
      </c>
      <c r="J82" t="s">
        <v>23</v>
      </c>
      <c r="K82" t="s">
        <v>19</v>
      </c>
      <c r="L82" t="s">
        <v>20</v>
      </c>
      <c r="M82" t="s">
        <v>25</v>
      </c>
      <c r="N82" t="s">
        <v>35</v>
      </c>
      <c r="O82" t="s">
        <v>45</v>
      </c>
      <c r="P82">
        <f t="shared" si="465"/>
        <v>1</v>
      </c>
      <c r="Q82" s="5">
        <f t="shared" si="466"/>
        <v>44879</v>
      </c>
      <c r="R82" s="32">
        <f>VLOOKUP(_xlfn.CONCAT(M82," - ",E82),Planning!$C$75:$D$99,2,0)</f>
        <v>21</v>
      </c>
      <c r="S82" s="5">
        <f t="shared" si="467"/>
        <v>44898</v>
      </c>
      <c r="T82" s="3" t="str">
        <f t="shared" si="468"/>
        <v/>
      </c>
      <c r="U82" s="32">
        <f t="shared" ca="1" si="469"/>
        <v>21</v>
      </c>
      <c r="V82" s="32">
        <f t="shared" si="470"/>
        <v>0</v>
      </c>
      <c r="W82" s="5">
        <f t="shared" si="471"/>
        <v>44889</v>
      </c>
      <c r="X82" s="5"/>
      <c r="Z82" s="49"/>
      <c r="AA82" s="50" cm="1">
        <f t="array" ref="AA82">IF(AND(K82="Pending",J82='Date ouverte'!$A$2),INDEX(_xlfn.ANCHORARRAY('Date ouverte'!$B$2),MATCH(TRUE,_xlfn.ANCHORARRAY('Date ouverte'!$B$2)&gt;=$W82,0)),IF(AND(K82="Pending",J82='Date ouverte'!$A$4),INDEX(_xlfn.ANCHORARRAY('Date ouverte'!$B$4),MATCH(TRUE,_xlfn.ANCHORARRAY('Date ouverte'!$B$4)&gt;=$W82,0)),IF(AND(K82="Pending",J82='Date ouverte'!$A$6),INDEX(_xlfn.ANCHORARRAY('Date ouverte'!$B$6),MATCH(TRUE,_xlfn.ANCHORARRAY('Date ouverte'!$B$6)&gt;=$W82,0)),IF(AND(K82="Pending",J82='Date ouverte'!$A$8),INDEX(_xlfn.ANCHORARRAY('Date ouverte'!$B$8),MATCH(TRUE,_xlfn.ANCHORARRAY('Date ouverte'!$B$8)&gt;=$W82,0)),W82))))</f>
        <v>44889</v>
      </c>
      <c r="AB82" s="5">
        <f>IF(IF($K82="Pending",(IF($J82='Date ouverte'!$A$20,HLOOKUP($AA82,'Date ouverte'!$20:$21,2,FALSE),IF($J82='Date ouverte'!$A$22,HLOOKUP($AA82,'Date ouverte'!$22:$23,2,FALSE),IF($J82='Date ouverte'!$A$24,HLOOKUP($AA82,'Date ouverte'!$24:$25,2,FALSE),IF($J82='Date ouverte'!$A$26,HLOOKUP($AA82,'Date ouverte'!$26:$27,2,FALSE),"j"))))),W82)&lt;&gt;"alert",AA82,"alert")</f>
        <v>44889</v>
      </c>
      <c r="AC82" s="65">
        <f>IF($AB82="alert",(IF($J82='Date ouverte'!$A$29,HLOOKUP($AA82,'Date ouverte'!$29:$30,2,FALSE),IF($J82='Date ouverte'!$A$31,HLOOKUP($AA82,'Date ouverte'!$31:$33,2,FALSE),IF($J82='Date ouverte'!$A$33,HLOOKUP($AA82,'Date ouverte'!$33:$34,2,FALSE),IF($J82='Date ouverte'!$A$35,HLOOKUP($AA82,'Date ouverte'!$35:$36,2,FALSE),"j"))))),0)</f>
        <v>0</v>
      </c>
      <c r="AD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" s="5"/>
    </row>
    <row r="83" spans="1:31" x14ac:dyDescent="0.25">
      <c r="A83" t="s">
        <v>1112</v>
      </c>
      <c r="B83" t="s">
        <v>258</v>
      </c>
      <c r="C83" t="s">
        <v>30</v>
      </c>
      <c r="D83" t="s">
        <v>47</v>
      </c>
      <c r="E83" t="s">
        <v>34</v>
      </c>
      <c r="F83" t="s">
        <v>48</v>
      </c>
      <c r="G83" s="1">
        <v>44832</v>
      </c>
      <c r="H83" s="1">
        <v>44866</v>
      </c>
      <c r="I83" s="2">
        <v>44882.541666666664</v>
      </c>
      <c r="J83" t="s">
        <v>23</v>
      </c>
      <c r="K83" t="s">
        <v>19</v>
      </c>
      <c r="L83" t="s">
        <v>20</v>
      </c>
      <c r="M83" t="s">
        <v>25</v>
      </c>
      <c r="N83" t="s">
        <v>35</v>
      </c>
      <c r="O83" t="s">
        <v>40</v>
      </c>
      <c r="P83">
        <f t="shared" si="465"/>
        <v>1</v>
      </c>
      <c r="Q83" s="5">
        <f t="shared" si="466"/>
        <v>44868</v>
      </c>
      <c r="R83" s="32">
        <f>VLOOKUP(_xlfn.CONCAT(M83," - ",E83),Planning!$C$75:$D$99,2,0)</f>
        <v>21</v>
      </c>
      <c r="S83" s="5">
        <f t="shared" si="467"/>
        <v>44887</v>
      </c>
      <c r="T83" s="3" t="str">
        <f t="shared" si="468"/>
        <v/>
      </c>
      <c r="U83" s="32">
        <f t="shared" ca="1" si="469"/>
        <v>21</v>
      </c>
      <c r="V83" s="32">
        <f t="shared" si="470"/>
        <v>0</v>
      </c>
      <c r="W83" s="5">
        <f t="shared" si="471"/>
        <v>44882</v>
      </c>
      <c r="X83" s="5"/>
      <c r="Z83" s="49"/>
      <c r="AA83" s="50" cm="1">
        <f t="array" ref="AA83">IF(AND(K83="Pending",J83='Date ouverte'!$A$2),INDEX(_xlfn.ANCHORARRAY('Date ouverte'!$B$2),MATCH(TRUE,_xlfn.ANCHORARRAY('Date ouverte'!$B$2)&gt;=$W83,0)),IF(AND(K83="Pending",J83='Date ouverte'!$A$4),INDEX(_xlfn.ANCHORARRAY('Date ouverte'!$B$4),MATCH(TRUE,_xlfn.ANCHORARRAY('Date ouverte'!$B$4)&gt;=$W83,0)),IF(AND(K83="Pending",J83='Date ouverte'!$A$6),INDEX(_xlfn.ANCHORARRAY('Date ouverte'!$B$6),MATCH(TRUE,_xlfn.ANCHORARRAY('Date ouverte'!$B$6)&gt;=$W83,0)),IF(AND(K83="Pending",J83='Date ouverte'!$A$8),INDEX(_xlfn.ANCHORARRAY('Date ouverte'!$B$8),MATCH(TRUE,_xlfn.ANCHORARRAY('Date ouverte'!$B$8)&gt;=$W83,0)),W83))))</f>
        <v>44882</v>
      </c>
      <c r="AB83" s="5">
        <f>IF(IF($K83="Pending",(IF($J83='Date ouverte'!$A$20,HLOOKUP($AA83,'Date ouverte'!$20:$21,2,FALSE),IF($J83='Date ouverte'!$A$22,HLOOKUP($AA83,'Date ouverte'!$22:$23,2,FALSE),IF($J83='Date ouverte'!$A$24,HLOOKUP($AA83,'Date ouverte'!$24:$25,2,FALSE),IF($J83='Date ouverte'!$A$26,HLOOKUP($AA83,'Date ouverte'!$26:$27,2,FALSE),"j"))))),W83)&lt;&gt;"alert",AA83,"alert")</f>
        <v>44882</v>
      </c>
      <c r="AC83" s="65">
        <f>IF($AB83="alert",(IF($J83='Date ouverte'!$A$29,HLOOKUP($AA83,'Date ouverte'!$29:$30,2,FALSE),IF($J83='Date ouverte'!$A$31,HLOOKUP($AA83,'Date ouverte'!$31:$33,2,FALSE),IF($J83='Date ouverte'!$A$33,HLOOKUP($AA83,'Date ouverte'!$33:$34,2,FALSE),IF($J83='Date ouverte'!$A$35,HLOOKUP($AA83,'Date ouverte'!$35:$36,2,FALSE),"j"))))),0)</f>
        <v>0</v>
      </c>
      <c r="AD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" s="5"/>
    </row>
    <row r="84" spans="1:31" x14ac:dyDescent="0.25">
      <c r="A84" t="s">
        <v>1113</v>
      </c>
      <c r="B84" t="s">
        <v>258</v>
      </c>
      <c r="C84" t="s">
        <v>30</v>
      </c>
      <c r="D84" t="s">
        <v>47</v>
      </c>
      <c r="E84" t="s">
        <v>34</v>
      </c>
      <c r="F84" t="s">
        <v>48</v>
      </c>
      <c r="G84" s="1">
        <v>44832</v>
      </c>
      <c r="H84" s="1">
        <v>44890</v>
      </c>
      <c r="I84" s="2">
        <v>44902</v>
      </c>
      <c r="J84" t="s">
        <v>28</v>
      </c>
      <c r="K84" t="s">
        <v>29</v>
      </c>
      <c r="L84" t="s">
        <v>20</v>
      </c>
      <c r="M84" t="s">
        <v>25</v>
      </c>
      <c r="N84" t="s">
        <v>35</v>
      </c>
      <c r="O84" t="s">
        <v>46</v>
      </c>
      <c r="P84">
        <f t="shared" si="465"/>
        <v>1</v>
      </c>
      <c r="Q84" s="5">
        <f t="shared" si="466"/>
        <v>44892</v>
      </c>
      <c r="R84" s="32">
        <f>VLOOKUP(_xlfn.CONCAT(M84," - ",E84),Planning!$C$75:$D$99,2,0)</f>
        <v>21</v>
      </c>
      <c r="S84" s="5">
        <f t="shared" si="467"/>
        <v>44911</v>
      </c>
      <c r="T84" s="3" t="str">
        <f t="shared" si="468"/>
        <v/>
      </c>
      <c r="U84" s="32">
        <f t="shared" ca="1" si="469"/>
        <v>21</v>
      </c>
      <c r="V84" s="32">
        <f t="shared" si="470"/>
        <v>0</v>
      </c>
      <c r="W84" s="5">
        <f t="shared" si="471"/>
        <v>44902</v>
      </c>
      <c r="X84" s="5"/>
      <c r="Z84" s="49"/>
      <c r="AA84" s="50" cm="1">
        <f t="array" ref="AA84">IF(AND(K84="Pending",J84='Date ouverte'!$A$2),INDEX(_xlfn.ANCHORARRAY('Date ouverte'!$B$2),MATCH(TRUE,_xlfn.ANCHORARRAY('Date ouverte'!$B$2)&gt;=$W84,0)),IF(AND(K84="Pending",J84='Date ouverte'!$A$4),INDEX(_xlfn.ANCHORARRAY('Date ouverte'!$B$4),MATCH(TRUE,_xlfn.ANCHORARRAY('Date ouverte'!$B$4)&gt;=$W84,0)),IF(AND(K84="Pending",J84='Date ouverte'!$A$6),INDEX(_xlfn.ANCHORARRAY('Date ouverte'!$B$6),MATCH(TRUE,_xlfn.ANCHORARRAY('Date ouverte'!$B$6)&gt;=$W84,0)),IF(AND(K84="Pending",J84='Date ouverte'!$A$8),INDEX(_xlfn.ANCHORARRAY('Date ouverte'!$B$8),MATCH(TRUE,_xlfn.ANCHORARRAY('Date ouverte'!$B$8)&gt;=$W84,0)),W84))))</f>
        <v>44902</v>
      </c>
      <c r="AB84" s="5">
        <f>IF(IF($K84="Pending",(IF($J84='Date ouverte'!$A$20,HLOOKUP($AA84,'Date ouverte'!$20:$21,2,FALSE),IF($J84='Date ouverte'!$A$22,HLOOKUP($AA84,'Date ouverte'!$22:$23,2,FALSE),IF($J84='Date ouverte'!$A$24,HLOOKUP($AA84,'Date ouverte'!$24:$25,2,FALSE),IF($J84='Date ouverte'!$A$26,HLOOKUP($AA84,'Date ouverte'!$26:$27,2,FALSE),"j"))))),W84)&lt;&gt;"alert",AA84,"alert")</f>
        <v>44902</v>
      </c>
      <c r="AC84" s="65">
        <f>IF($AB84="alert",(IF($J84='Date ouverte'!$A$29,HLOOKUP($AA84,'Date ouverte'!$29:$30,2,FALSE),IF($J84='Date ouverte'!$A$31,HLOOKUP($AA84,'Date ouverte'!$31:$33,2,FALSE),IF($J84='Date ouverte'!$A$33,HLOOKUP($AA84,'Date ouverte'!$33:$34,2,FALSE),IF($J84='Date ouverte'!$A$35,HLOOKUP($AA84,'Date ouverte'!$35:$36,2,FALSE),"j"))))),0)</f>
        <v>0</v>
      </c>
      <c r="AD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4" s="5"/>
    </row>
    <row r="85" spans="1:31" x14ac:dyDescent="0.25">
      <c r="A85" t="s">
        <v>1114</v>
      </c>
      <c r="B85" t="s">
        <v>258</v>
      </c>
      <c r="C85" t="s">
        <v>30</v>
      </c>
      <c r="D85" t="s">
        <v>47</v>
      </c>
      <c r="E85" t="s">
        <v>34</v>
      </c>
      <c r="F85" t="s">
        <v>48</v>
      </c>
      <c r="G85" s="1">
        <v>44832</v>
      </c>
      <c r="H85" s="1">
        <v>44866</v>
      </c>
      <c r="I85" s="2">
        <v>44875.645833333336</v>
      </c>
      <c r="J85" t="s">
        <v>18</v>
      </c>
      <c r="K85" t="s">
        <v>19</v>
      </c>
      <c r="L85" t="s">
        <v>20</v>
      </c>
      <c r="M85" t="s">
        <v>25</v>
      </c>
      <c r="N85" t="s">
        <v>35</v>
      </c>
      <c r="O85" t="s">
        <v>40</v>
      </c>
      <c r="P85">
        <f t="shared" si="465"/>
        <v>1</v>
      </c>
      <c r="Q85" s="5">
        <f t="shared" si="466"/>
        <v>44868</v>
      </c>
      <c r="R85" s="32">
        <f>VLOOKUP(_xlfn.CONCAT(M85," - ",E85),Planning!$C$75:$D$99,2,0)</f>
        <v>21</v>
      </c>
      <c r="S85" s="5">
        <f t="shared" si="467"/>
        <v>44887</v>
      </c>
      <c r="T85" s="3" t="str">
        <f t="shared" si="468"/>
        <v/>
      </c>
      <c r="U85" s="32">
        <f t="shared" ca="1" si="469"/>
        <v>21</v>
      </c>
      <c r="V85" s="32">
        <f t="shared" si="470"/>
        <v>0</v>
      </c>
      <c r="W85" s="5">
        <f t="shared" si="471"/>
        <v>44875</v>
      </c>
      <c r="X85" s="5"/>
      <c r="Z85" s="49"/>
      <c r="AA85" s="50" cm="1">
        <f t="array" ref="AA85">IF(AND(K85="Pending",J85='Date ouverte'!$A$2),INDEX(_xlfn.ANCHORARRAY('Date ouverte'!$B$2),MATCH(TRUE,_xlfn.ANCHORARRAY('Date ouverte'!$B$2)&gt;=$W85,0)),IF(AND(K85="Pending",J85='Date ouverte'!$A$4),INDEX(_xlfn.ANCHORARRAY('Date ouverte'!$B$4),MATCH(TRUE,_xlfn.ANCHORARRAY('Date ouverte'!$B$4)&gt;=$W85,0)),IF(AND(K85="Pending",J85='Date ouverte'!$A$6),INDEX(_xlfn.ANCHORARRAY('Date ouverte'!$B$6),MATCH(TRUE,_xlfn.ANCHORARRAY('Date ouverte'!$B$6)&gt;=$W85,0)),IF(AND(K85="Pending",J85='Date ouverte'!$A$8),INDEX(_xlfn.ANCHORARRAY('Date ouverte'!$B$8),MATCH(TRUE,_xlfn.ANCHORARRAY('Date ouverte'!$B$8)&gt;=$W85,0)),W85))))</f>
        <v>44875</v>
      </c>
      <c r="AB85" s="5">
        <f>IF(IF($K85="Pending",(IF($J85='Date ouverte'!$A$20,HLOOKUP($AA85,'Date ouverte'!$20:$21,2,FALSE),IF($J85='Date ouverte'!$A$22,HLOOKUP($AA85,'Date ouverte'!$22:$23,2,FALSE),IF($J85='Date ouverte'!$A$24,HLOOKUP($AA85,'Date ouverte'!$24:$25,2,FALSE),IF($J85='Date ouverte'!$A$26,HLOOKUP($AA85,'Date ouverte'!$26:$27,2,FALSE),"j"))))),W85)&lt;&gt;"alert",AA85,"alert")</f>
        <v>44875</v>
      </c>
      <c r="AC85" s="65">
        <f>IF($AB85="alert",(IF($J85='Date ouverte'!$A$29,HLOOKUP($AA85,'Date ouverte'!$29:$30,2,FALSE),IF($J85='Date ouverte'!$A$31,HLOOKUP($AA85,'Date ouverte'!$31:$33,2,FALSE),IF($J85='Date ouverte'!$A$33,HLOOKUP($AA85,'Date ouverte'!$33:$34,2,FALSE),IF($J85='Date ouverte'!$A$35,HLOOKUP($AA85,'Date ouverte'!$35:$36,2,FALSE),"j"))))),0)</f>
        <v>0</v>
      </c>
      <c r="AD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" s="5"/>
    </row>
    <row r="86" spans="1:31" x14ac:dyDescent="0.25">
      <c r="A86" t="s">
        <v>1647</v>
      </c>
      <c r="B86" t="s">
        <v>258</v>
      </c>
      <c r="C86" t="s">
        <v>38</v>
      </c>
      <c r="D86" t="s">
        <v>47</v>
      </c>
      <c r="E86" t="s">
        <v>34</v>
      </c>
      <c r="F86" t="s">
        <v>48</v>
      </c>
      <c r="G86" s="1">
        <v>44861</v>
      </c>
      <c r="H86" s="1">
        <v>44898</v>
      </c>
      <c r="I86" s="2">
        <v>44913</v>
      </c>
      <c r="J86" t="s">
        <v>28</v>
      </c>
      <c r="K86" t="s">
        <v>29</v>
      </c>
      <c r="L86" t="s">
        <v>24</v>
      </c>
      <c r="M86" t="s">
        <v>25</v>
      </c>
      <c r="O86" t="s">
        <v>1648</v>
      </c>
      <c r="P86">
        <f t="shared" si="465"/>
        <v>1</v>
      </c>
      <c r="Q86" s="5">
        <f t="shared" si="466"/>
        <v>44900</v>
      </c>
      <c r="R86" s="32">
        <f>VLOOKUP(_xlfn.CONCAT(M86," - ",E86),Planning!$C$75:$D$99,2,0)</f>
        <v>21</v>
      </c>
      <c r="S86" s="5">
        <f t="shared" si="467"/>
        <v>44919</v>
      </c>
      <c r="T86" s="3" t="str">
        <f t="shared" si="468"/>
        <v/>
      </c>
      <c r="U86" s="32">
        <f t="shared" ca="1" si="469"/>
        <v>21</v>
      </c>
      <c r="V86" s="32">
        <f t="shared" si="470"/>
        <v>0</v>
      </c>
      <c r="W86" s="5">
        <f t="shared" si="471"/>
        <v>44913</v>
      </c>
      <c r="X86" s="5"/>
      <c r="Z86" s="49"/>
      <c r="AA86" s="50" cm="1">
        <f t="array" ref="AA86">IF(AND(K86="Pending",J86='Date ouverte'!$A$2),INDEX(_xlfn.ANCHORARRAY('Date ouverte'!$B$2),MATCH(TRUE,_xlfn.ANCHORARRAY('Date ouverte'!$B$2)&gt;=$W86,0)),IF(AND(K86="Pending",J86='Date ouverte'!$A$4),INDEX(_xlfn.ANCHORARRAY('Date ouverte'!$B$4),MATCH(TRUE,_xlfn.ANCHORARRAY('Date ouverte'!$B$4)&gt;=$W86,0)),IF(AND(K86="Pending",J86='Date ouverte'!$A$6),INDEX(_xlfn.ANCHORARRAY('Date ouverte'!$B$6),MATCH(TRUE,_xlfn.ANCHORARRAY('Date ouverte'!$B$6)&gt;=$W86,0)),IF(AND(K86="Pending",J86='Date ouverte'!$A$8),INDEX(_xlfn.ANCHORARRAY('Date ouverte'!$B$8),MATCH(TRUE,_xlfn.ANCHORARRAY('Date ouverte'!$B$8)&gt;=$W86,0)),W86))))</f>
        <v>44914</v>
      </c>
      <c r="AB86" s="5" t="str">
        <f>IF(IF($K86="Pending",(IF($J86='Date ouverte'!$A$20,HLOOKUP($AA86,'Date ouverte'!$20:$21,2,FALSE),IF($J86='Date ouverte'!$A$22,HLOOKUP($AA86,'Date ouverte'!$22:$23,2,FALSE),IF($J86='Date ouverte'!$A$24,HLOOKUP($AA86,'Date ouverte'!$24:$25,2,FALSE),IF($J86='Date ouverte'!$A$26,HLOOKUP($AA86,'Date ouverte'!$26:$27,2,FALSE),"j"))))),W86)&lt;&gt;"alert",AA86,"alert")</f>
        <v>alert</v>
      </c>
      <c r="AC86" s="65">
        <f>IF($AB86="alert",(IF($J86='Date ouverte'!$A$29,HLOOKUP($AA86,'Date ouverte'!$29:$30,2,FALSE),IF($J86='Date ouverte'!$A$31,HLOOKUP($AA86,'Date ouverte'!$31:$33,2,FALSE),IF($J86='Date ouverte'!$A$33,HLOOKUP($AA86,'Date ouverte'!$33:$34,2,FALSE),IF($J86='Date ouverte'!$A$35,HLOOKUP($AA86,'Date ouverte'!$35:$36,2,FALSE),"j"))))),0)</f>
        <v>2</v>
      </c>
      <c r="AD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6" s="5"/>
    </row>
    <row r="87" spans="1:31" x14ac:dyDescent="0.25">
      <c r="A87" t="s">
        <v>1649</v>
      </c>
      <c r="B87" t="s">
        <v>258</v>
      </c>
      <c r="C87" t="s">
        <v>14</v>
      </c>
      <c r="D87" t="s">
        <v>47</v>
      </c>
      <c r="E87" t="s">
        <v>34</v>
      </c>
      <c r="F87" t="s">
        <v>48</v>
      </c>
      <c r="G87" s="1">
        <v>44855</v>
      </c>
      <c r="H87" s="1">
        <v>44890</v>
      </c>
      <c r="I87" s="2">
        <v>44905</v>
      </c>
      <c r="J87" t="s">
        <v>18</v>
      </c>
      <c r="K87" t="s">
        <v>29</v>
      </c>
      <c r="L87" t="s">
        <v>24</v>
      </c>
      <c r="M87" t="s">
        <v>25</v>
      </c>
      <c r="N87" t="s">
        <v>26</v>
      </c>
      <c r="O87" t="s">
        <v>46</v>
      </c>
      <c r="P87">
        <f t="shared" si="465"/>
        <v>1</v>
      </c>
      <c r="Q87" s="5">
        <f t="shared" si="466"/>
        <v>44892</v>
      </c>
      <c r="R87" s="32">
        <f>VLOOKUP(_xlfn.CONCAT(M87," - ",E87),Planning!$C$75:$D$99,2,0)</f>
        <v>21</v>
      </c>
      <c r="S87" s="5">
        <f t="shared" si="467"/>
        <v>44911</v>
      </c>
      <c r="T87" s="3" t="str">
        <f t="shared" si="468"/>
        <v/>
      </c>
      <c r="U87" s="32">
        <f t="shared" ca="1" si="469"/>
        <v>21</v>
      </c>
      <c r="V87" s="32">
        <f t="shared" si="470"/>
        <v>0</v>
      </c>
      <c r="W87" s="5">
        <f t="shared" si="471"/>
        <v>44905</v>
      </c>
      <c r="X87" s="5"/>
      <c r="Z87" s="49"/>
      <c r="AA87" s="50" cm="1">
        <f t="array" ref="AA87">IF(AND(K87="Pending",J87='Date ouverte'!$A$2),INDEX(_xlfn.ANCHORARRAY('Date ouverte'!$B$2),MATCH(TRUE,_xlfn.ANCHORARRAY('Date ouverte'!$B$2)&gt;=$W87,0)),IF(AND(K87="Pending",J87='Date ouverte'!$A$4),INDEX(_xlfn.ANCHORARRAY('Date ouverte'!$B$4),MATCH(TRUE,_xlfn.ANCHORARRAY('Date ouverte'!$B$4)&gt;=$W87,0)),IF(AND(K87="Pending",J87='Date ouverte'!$A$6),INDEX(_xlfn.ANCHORARRAY('Date ouverte'!$B$6),MATCH(TRUE,_xlfn.ANCHORARRAY('Date ouverte'!$B$6)&gt;=$W87,0)),IF(AND(K87="Pending",J87='Date ouverte'!$A$8),INDEX(_xlfn.ANCHORARRAY('Date ouverte'!$B$8),MATCH(TRUE,_xlfn.ANCHORARRAY('Date ouverte'!$B$8)&gt;=$W87,0)),W87))))</f>
        <v>44907</v>
      </c>
      <c r="AB87" s="5" t="str">
        <f>IF(IF($K87="Pending",(IF($J87='Date ouverte'!$A$20,HLOOKUP($AA87,'Date ouverte'!$20:$21,2,FALSE),IF($J87='Date ouverte'!$A$22,HLOOKUP($AA87,'Date ouverte'!$22:$23,2,FALSE),IF($J87='Date ouverte'!$A$24,HLOOKUP($AA87,'Date ouverte'!$24:$25,2,FALSE),IF($J87='Date ouverte'!$A$26,HLOOKUP($AA87,'Date ouverte'!$26:$27,2,FALSE),"j"))))),W87)&lt;&gt;"alert",AA87,"alert")</f>
        <v>alert</v>
      </c>
      <c r="AC87" s="65">
        <f>IF($AB87="alert",(IF($J87='Date ouverte'!$A$29,HLOOKUP($AA87,'Date ouverte'!$29:$30,2,FALSE),IF($J87='Date ouverte'!$A$31,HLOOKUP($AA87,'Date ouverte'!$31:$33,2,FALSE),IF($J87='Date ouverte'!$A$33,HLOOKUP($AA87,'Date ouverte'!$33:$34,2,FALSE),IF($J87='Date ouverte'!$A$35,HLOOKUP($AA87,'Date ouverte'!$35:$36,2,FALSE),"j"))))),0)</f>
        <v>11</v>
      </c>
      <c r="AD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" s="5"/>
    </row>
    <row r="88" spans="1:31" x14ac:dyDescent="0.25">
      <c r="A88" t="s">
        <v>348</v>
      </c>
      <c r="B88" t="s">
        <v>258</v>
      </c>
      <c r="C88" t="s">
        <v>30</v>
      </c>
      <c r="D88" t="s">
        <v>15</v>
      </c>
      <c r="E88" t="s">
        <v>16</v>
      </c>
      <c r="F88" t="s">
        <v>17</v>
      </c>
      <c r="G88" s="1">
        <v>44807</v>
      </c>
      <c r="H88" s="1">
        <v>44857</v>
      </c>
      <c r="I88" s="2">
        <v>44861.666666666664</v>
      </c>
      <c r="J88" t="s">
        <v>23</v>
      </c>
      <c r="K88" t="s">
        <v>19</v>
      </c>
      <c r="L88" t="s">
        <v>24</v>
      </c>
      <c r="M88" t="s">
        <v>25</v>
      </c>
      <c r="N88" t="s">
        <v>26</v>
      </c>
      <c r="O88" t="s">
        <v>42</v>
      </c>
      <c r="P88">
        <f t="shared" si="465"/>
        <v>1</v>
      </c>
      <c r="Q88" s="5">
        <f t="shared" si="466"/>
        <v>44859</v>
      </c>
      <c r="R88" s="32">
        <f>VLOOKUP(_xlfn.CONCAT(M88," - ",E88),Planning!$C$75:$D$99,2,0)</f>
        <v>4</v>
      </c>
      <c r="S88" s="5">
        <f t="shared" si="467"/>
        <v>44861</v>
      </c>
      <c r="T88" s="3" t="str">
        <f t="shared" si="468"/>
        <v/>
      </c>
      <c r="U88" s="32">
        <f t="shared" ca="1" si="469"/>
        <v>2</v>
      </c>
      <c r="V88" s="32">
        <f t="shared" si="470"/>
        <v>0</v>
      </c>
      <c r="W88" s="5">
        <f t="shared" si="471"/>
        <v>44861</v>
      </c>
      <c r="X88" s="5"/>
      <c r="Z88" s="49"/>
      <c r="AA88" s="50" cm="1">
        <f t="array" ref="AA88">IF(AND(K88="Pending",J88='Date ouverte'!$A$2),INDEX(_xlfn.ANCHORARRAY('Date ouverte'!$B$2),MATCH(TRUE,_xlfn.ANCHORARRAY('Date ouverte'!$B$2)&gt;=$W88,0)),IF(AND(K88="Pending",J88='Date ouverte'!$A$4),INDEX(_xlfn.ANCHORARRAY('Date ouverte'!$B$4),MATCH(TRUE,_xlfn.ANCHORARRAY('Date ouverte'!$B$4)&gt;=$W88,0)),IF(AND(K88="Pending",J88='Date ouverte'!$A$6),INDEX(_xlfn.ANCHORARRAY('Date ouverte'!$B$6),MATCH(TRUE,_xlfn.ANCHORARRAY('Date ouverte'!$B$6)&gt;=$W88,0)),IF(AND(K88="Pending",J88='Date ouverte'!$A$8),INDEX(_xlfn.ANCHORARRAY('Date ouverte'!$B$8),MATCH(TRUE,_xlfn.ANCHORARRAY('Date ouverte'!$B$8)&gt;=$W88,0)),W88))))</f>
        <v>44861</v>
      </c>
      <c r="AB88" s="5">
        <f>IF(IF($K88="Pending",(IF($J88='Date ouverte'!$A$20,HLOOKUP($AA88,'Date ouverte'!$20:$21,2,FALSE),IF($J88='Date ouverte'!$A$22,HLOOKUP($AA88,'Date ouverte'!$22:$23,2,FALSE),IF($J88='Date ouverte'!$A$24,HLOOKUP($AA88,'Date ouverte'!$24:$25,2,FALSE),IF($J88='Date ouverte'!$A$26,HLOOKUP($AA88,'Date ouverte'!$26:$27,2,FALSE),"j"))))),W88)&lt;&gt;"alert",AA88,"alert")</f>
        <v>44861</v>
      </c>
      <c r="AC88" s="65">
        <f>IF($AB88="alert",(IF($J88='Date ouverte'!$A$29,HLOOKUP($AA88,'Date ouverte'!$29:$30,2,FALSE),IF($J88='Date ouverte'!$A$31,HLOOKUP($AA88,'Date ouverte'!$31:$33,2,FALSE),IF($J88='Date ouverte'!$A$33,HLOOKUP($AA88,'Date ouverte'!$33:$34,2,FALSE),IF($J88='Date ouverte'!$A$35,HLOOKUP($AA88,'Date ouverte'!$35:$36,2,FALSE),"j"))))),0)</f>
        <v>0</v>
      </c>
      <c r="AD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" s="5"/>
    </row>
    <row r="89" spans="1:31" x14ac:dyDescent="0.25">
      <c r="A89" t="s">
        <v>2430</v>
      </c>
      <c r="B89" t="s">
        <v>258</v>
      </c>
      <c r="C89" t="s">
        <v>30</v>
      </c>
      <c r="D89" t="s">
        <v>57</v>
      </c>
      <c r="E89" t="s">
        <v>34</v>
      </c>
      <c r="F89" t="s">
        <v>48</v>
      </c>
      <c r="G89" s="1">
        <v>44863</v>
      </c>
      <c r="H89" s="1">
        <v>44899</v>
      </c>
      <c r="I89" s="2">
        <v>44914</v>
      </c>
      <c r="J89" t="s">
        <v>18</v>
      </c>
      <c r="K89" t="s">
        <v>29</v>
      </c>
      <c r="L89" t="s">
        <v>20</v>
      </c>
      <c r="M89" t="s">
        <v>25</v>
      </c>
      <c r="N89" t="s">
        <v>35</v>
      </c>
      <c r="O89" t="s">
        <v>49</v>
      </c>
      <c r="P89">
        <f t="shared" si="465"/>
        <v>1</v>
      </c>
      <c r="Q89" s="5">
        <f t="shared" si="466"/>
        <v>44901</v>
      </c>
      <c r="R89" s="32">
        <f>VLOOKUP(_xlfn.CONCAT(M89," - ",E89),Planning!$C$75:$D$99,2,0)</f>
        <v>21</v>
      </c>
      <c r="S89" s="5">
        <f t="shared" si="467"/>
        <v>44920</v>
      </c>
      <c r="T89" s="3" t="str">
        <f t="shared" si="468"/>
        <v/>
      </c>
      <c r="U89" s="32">
        <f t="shared" ca="1" si="469"/>
        <v>21</v>
      </c>
      <c r="V89" s="32">
        <f t="shared" si="470"/>
        <v>0</v>
      </c>
      <c r="W89" s="5">
        <f t="shared" si="471"/>
        <v>44914</v>
      </c>
      <c r="X89" s="5"/>
      <c r="Z89" s="49"/>
      <c r="AA89" s="50" cm="1">
        <f t="array" ref="AA89">IF(AND(K89="Pending",J89='Date ouverte'!$A$2),INDEX(_xlfn.ANCHORARRAY('Date ouverte'!$B$2),MATCH(TRUE,_xlfn.ANCHORARRAY('Date ouverte'!$B$2)&gt;=$W89,0)),IF(AND(K89="Pending",J89='Date ouverte'!$A$4),INDEX(_xlfn.ANCHORARRAY('Date ouverte'!$B$4),MATCH(TRUE,_xlfn.ANCHORARRAY('Date ouverte'!$B$4)&gt;=$W89,0)),IF(AND(K89="Pending",J89='Date ouverte'!$A$6),INDEX(_xlfn.ANCHORARRAY('Date ouverte'!$B$6),MATCH(TRUE,_xlfn.ANCHORARRAY('Date ouverte'!$B$6)&gt;=$W89,0)),IF(AND(K89="Pending",J89='Date ouverte'!$A$8),INDEX(_xlfn.ANCHORARRAY('Date ouverte'!$B$8),MATCH(TRUE,_xlfn.ANCHORARRAY('Date ouverte'!$B$8)&gt;=$W89,0)),W89))))</f>
        <v>44914</v>
      </c>
      <c r="AB89" s="5" t="str">
        <f>IF(IF($K89="Pending",(IF($J89='Date ouverte'!$A$20,HLOOKUP($AA89,'Date ouverte'!$20:$21,2,FALSE),IF($J89='Date ouverte'!$A$22,HLOOKUP($AA89,'Date ouverte'!$22:$23,2,FALSE),IF($J89='Date ouverte'!$A$24,HLOOKUP($AA89,'Date ouverte'!$24:$25,2,FALSE),IF($J89='Date ouverte'!$A$26,HLOOKUP($AA89,'Date ouverte'!$26:$27,2,FALSE),"j"))))),W89)&lt;&gt;"alert",AA89,"alert")</f>
        <v>alert</v>
      </c>
      <c r="AC89" s="65">
        <f>IF($AB89="alert",(IF($J89='Date ouverte'!$A$29,HLOOKUP($AA89,'Date ouverte'!$29:$30,2,FALSE),IF($J89='Date ouverte'!$A$31,HLOOKUP($AA89,'Date ouverte'!$31:$33,2,FALSE),IF($J89='Date ouverte'!$A$33,HLOOKUP($AA89,'Date ouverte'!$33:$34,2,FALSE),IF($J89='Date ouverte'!$A$35,HLOOKUP($AA89,'Date ouverte'!$35:$36,2,FALSE),"j"))))),0)</f>
        <v>18</v>
      </c>
      <c r="AD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" s="5"/>
    </row>
    <row r="90" spans="1:31" x14ac:dyDescent="0.25">
      <c r="A90" t="s">
        <v>519</v>
      </c>
      <c r="B90" t="s">
        <v>258</v>
      </c>
      <c r="C90" t="s">
        <v>14</v>
      </c>
      <c r="D90" t="s">
        <v>15</v>
      </c>
      <c r="E90" t="s">
        <v>34</v>
      </c>
      <c r="F90" t="s">
        <v>17</v>
      </c>
      <c r="G90" s="1">
        <v>44815</v>
      </c>
      <c r="H90" s="1">
        <v>44854</v>
      </c>
      <c r="I90" s="2">
        <v>44862.416666666664</v>
      </c>
      <c r="J90" t="s">
        <v>28</v>
      </c>
      <c r="K90" t="s">
        <v>19</v>
      </c>
      <c r="L90" t="s">
        <v>20</v>
      </c>
      <c r="M90" t="s">
        <v>25</v>
      </c>
      <c r="N90" t="s">
        <v>35</v>
      </c>
      <c r="O90" t="s">
        <v>42</v>
      </c>
      <c r="P90">
        <f t="shared" si="465"/>
        <v>1</v>
      </c>
      <c r="Q90" s="5">
        <f t="shared" si="466"/>
        <v>44856</v>
      </c>
      <c r="R90" s="32">
        <f>VLOOKUP(_xlfn.CONCAT(M90," - ",E90),Planning!$C$75:$D$99,2,0)</f>
        <v>21</v>
      </c>
      <c r="S90" s="5">
        <f t="shared" si="467"/>
        <v>44875</v>
      </c>
      <c r="T90" s="3" t="str">
        <f t="shared" si="468"/>
        <v/>
      </c>
      <c r="U90" s="32">
        <f t="shared" ca="1" si="469"/>
        <v>16</v>
      </c>
      <c r="V90" s="32">
        <f t="shared" si="470"/>
        <v>0</v>
      </c>
      <c r="W90" s="5">
        <f t="shared" si="471"/>
        <v>44862</v>
      </c>
      <c r="X90" s="5"/>
      <c r="Z90" s="49"/>
      <c r="AA90" s="50" cm="1">
        <f t="array" ref="AA90">IF(AND(K90="Pending",J90='Date ouverte'!$A$2),INDEX(_xlfn.ANCHORARRAY('Date ouverte'!$B$2),MATCH(TRUE,_xlfn.ANCHORARRAY('Date ouverte'!$B$2)&gt;=$W90,0)),IF(AND(K90="Pending",J90='Date ouverte'!$A$4),INDEX(_xlfn.ANCHORARRAY('Date ouverte'!$B$4),MATCH(TRUE,_xlfn.ANCHORARRAY('Date ouverte'!$B$4)&gt;=$W90,0)),IF(AND(K90="Pending",J90='Date ouverte'!$A$6),INDEX(_xlfn.ANCHORARRAY('Date ouverte'!$B$6),MATCH(TRUE,_xlfn.ANCHORARRAY('Date ouverte'!$B$6)&gt;=$W90,0)),IF(AND(K90="Pending",J90='Date ouverte'!$A$8),INDEX(_xlfn.ANCHORARRAY('Date ouverte'!$B$8),MATCH(TRUE,_xlfn.ANCHORARRAY('Date ouverte'!$B$8)&gt;=$W90,0)),W90))))</f>
        <v>44862</v>
      </c>
      <c r="AB90" s="5">
        <f>IF(IF($K90="Pending",(IF($J90='Date ouverte'!$A$20,HLOOKUP($AA90,'Date ouverte'!$20:$21,2,FALSE),IF($J90='Date ouverte'!$A$22,HLOOKUP($AA90,'Date ouverte'!$22:$23,2,FALSE),IF($J90='Date ouverte'!$A$24,HLOOKUP($AA90,'Date ouverte'!$24:$25,2,FALSE),IF($J90='Date ouverte'!$A$26,HLOOKUP($AA90,'Date ouverte'!$26:$27,2,FALSE),"j"))))),W90)&lt;&gt;"alert",AA90,"alert")</f>
        <v>44862</v>
      </c>
      <c r="AC90" s="65">
        <f>IF($AB90="alert",(IF($J90='Date ouverte'!$A$29,HLOOKUP($AA90,'Date ouverte'!$29:$30,2,FALSE),IF($J90='Date ouverte'!$A$31,HLOOKUP($AA90,'Date ouverte'!$31:$33,2,FALSE),IF($J90='Date ouverte'!$A$33,HLOOKUP($AA90,'Date ouverte'!$33:$34,2,FALSE),IF($J90='Date ouverte'!$A$35,HLOOKUP($AA90,'Date ouverte'!$35:$36,2,FALSE),"j"))))),0)</f>
        <v>0</v>
      </c>
      <c r="AD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" s="5"/>
    </row>
    <row r="91" spans="1:31" x14ac:dyDescent="0.25">
      <c r="A91" t="s">
        <v>1115</v>
      </c>
      <c r="B91" t="s">
        <v>258</v>
      </c>
      <c r="C91" t="s">
        <v>30</v>
      </c>
      <c r="D91" t="s">
        <v>47</v>
      </c>
      <c r="E91" t="s">
        <v>34</v>
      </c>
      <c r="F91" t="s">
        <v>48</v>
      </c>
      <c r="G91" s="1">
        <v>44832</v>
      </c>
      <c r="H91" s="1">
        <v>44866</v>
      </c>
      <c r="I91" s="2">
        <v>44879.208333333336</v>
      </c>
      <c r="J91" t="s">
        <v>23</v>
      </c>
      <c r="K91" t="s">
        <v>19</v>
      </c>
      <c r="L91" t="s">
        <v>20</v>
      </c>
      <c r="M91" t="s">
        <v>25</v>
      </c>
      <c r="N91" t="s">
        <v>35</v>
      </c>
      <c r="O91" t="s">
        <v>40</v>
      </c>
      <c r="P91">
        <f t="shared" si="465"/>
        <v>1</v>
      </c>
      <c r="Q91" s="5">
        <f t="shared" si="466"/>
        <v>44868</v>
      </c>
      <c r="R91" s="32">
        <f>VLOOKUP(_xlfn.CONCAT(M91," - ",E91),Planning!$C$75:$D$99,2,0)</f>
        <v>21</v>
      </c>
      <c r="S91" s="5">
        <f t="shared" si="467"/>
        <v>44887</v>
      </c>
      <c r="T91" s="3" t="str">
        <f t="shared" si="468"/>
        <v/>
      </c>
      <c r="U91" s="32">
        <f t="shared" ca="1" si="469"/>
        <v>21</v>
      </c>
      <c r="V91" s="32">
        <f t="shared" si="470"/>
        <v>0</v>
      </c>
      <c r="W91" s="5">
        <f t="shared" si="471"/>
        <v>44879</v>
      </c>
      <c r="X91" s="5"/>
      <c r="Z91" s="49"/>
      <c r="AA91" s="50" cm="1">
        <f t="array" ref="AA91">IF(AND(K91="Pending",J91='Date ouverte'!$A$2),INDEX(_xlfn.ANCHORARRAY('Date ouverte'!$B$2),MATCH(TRUE,_xlfn.ANCHORARRAY('Date ouverte'!$B$2)&gt;=$W91,0)),IF(AND(K91="Pending",J91='Date ouverte'!$A$4),INDEX(_xlfn.ANCHORARRAY('Date ouverte'!$B$4),MATCH(TRUE,_xlfn.ANCHORARRAY('Date ouverte'!$B$4)&gt;=$W91,0)),IF(AND(K91="Pending",J91='Date ouverte'!$A$6),INDEX(_xlfn.ANCHORARRAY('Date ouverte'!$B$6),MATCH(TRUE,_xlfn.ANCHORARRAY('Date ouverte'!$B$6)&gt;=$W91,0)),IF(AND(K91="Pending",J91='Date ouverte'!$A$8),INDEX(_xlfn.ANCHORARRAY('Date ouverte'!$B$8),MATCH(TRUE,_xlfn.ANCHORARRAY('Date ouverte'!$B$8)&gt;=$W91,0)),W91))))</f>
        <v>44879</v>
      </c>
      <c r="AB91" s="5">
        <f>IF(IF($K91="Pending",(IF($J91='Date ouverte'!$A$20,HLOOKUP($AA91,'Date ouverte'!$20:$21,2,FALSE),IF($J91='Date ouverte'!$A$22,HLOOKUP($AA91,'Date ouverte'!$22:$23,2,FALSE),IF($J91='Date ouverte'!$A$24,HLOOKUP($AA91,'Date ouverte'!$24:$25,2,FALSE),IF($J91='Date ouverte'!$A$26,HLOOKUP($AA91,'Date ouverte'!$26:$27,2,FALSE),"j"))))),W91)&lt;&gt;"alert",AA91,"alert")</f>
        <v>44879</v>
      </c>
      <c r="AC91" s="65">
        <f>IF($AB91="alert",(IF($J91='Date ouverte'!$A$29,HLOOKUP($AA91,'Date ouverte'!$29:$30,2,FALSE),IF($J91='Date ouverte'!$A$31,HLOOKUP($AA91,'Date ouverte'!$31:$33,2,FALSE),IF($J91='Date ouverte'!$A$33,HLOOKUP($AA91,'Date ouverte'!$33:$34,2,FALSE),IF($J91='Date ouverte'!$A$35,HLOOKUP($AA91,'Date ouverte'!$35:$36,2,FALSE),"j"))))),0)</f>
        <v>0</v>
      </c>
      <c r="AD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" s="5"/>
    </row>
    <row r="92" spans="1:31" x14ac:dyDescent="0.25">
      <c r="A92" t="s">
        <v>1650</v>
      </c>
      <c r="B92" t="s">
        <v>258</v>
      </c>
      <c r="C92" t="s">
        <v>30</v>
      </c>
      <c r="D92" t="s">
        <v>47</v>
      </c>
      <c r="E92" t="s">
        <v>34</v>
      </c>
      <c r="F92" t="s">
        <v>48</v>
      </c>
      <c r="G92" s="1">
        <v>44858</v>
      </c>
      <c r="H92" s="1">
        <v>44890</v>
      </c>
      <c r="I92" s="2">
        <v>44902</v>
      </c>
      <c r="J92" t="s">
        <v>23</v>
      </c>
      <c r="K92" t="s">
        <v>29</v>
      </c>
      <c r="L92" t="s">
        <v>20</v>
      </c>
      <c r="M92" t="s">
        <v>25</v>
      </c>
      <c r="N92" t="s">
        <v>35</v>
      </c>
      <c r="O92" t="s">
        <v>46</v>
      </c>
      <c r="P92">
        <f t="shared" si="465"/>
        <v>1</v>
      </c>
      <c r="Q92" s="5">
        <f t="shared" si="466"/>
        <v>44892</v>
      </c>
      <c r="R92" s="32">
        <f>VLOOKUP(_xlfn.CONCAT(M92," - ",E92),Planning!$C$75:$D$99,2,0)</f>
        <v>21</v>
      </c>
      <c r="S92" s="5">
        <f t="shared" si="467"/>
        <v>44911</v>
      </c>
      <c r="T92" s="3" t="str">
        <f t="shared" si="468"/>
        <v/>
      </c>
      <c r="U92" s="32">
        <f t="shared" ca="1" si="469"/>
        <v>21</v>
      </c>
      <c r="V92" s="32">
        <f t="shared" si="470"/>
        <v>0</v>
      </c>
      <c r="W92" s="5">
        <f t="shared" si="471"/>
        <v>44902</v>
      </c>
      <c r="X92" s="5"/>
      <c r="Z92" s="49"/>
      <c r="AA92" s="50" cm="1">
        <f t="array" ref="AA92">IF(AND(K92="Pending",J92='Date ouverte'!$A$2),INDEX(_xlfn.ANCHORARRAY('Date ouverte'!$B$2),MATCH(TRUE,_xlfn.ANCHORARRAY('Date ouverte'!$B$2)&gt;=$W92,0)),IF(AND(K92="Pending",J92='Date ouverte'!$A$4),INDEX(_xlfn.ANCHORARRAY('Date ouverte'!$B$4),MATCH(TRUE,_xlfn.ANCHORARRAY('Date ouverte'!$B$4)&gt;=$W92,0)),IF(AND(K92="Pending",J92='Date ouverte'!$A$6),INDEX(_xlfn.ANCHORARRAY('Date ouverte'!$B$6),MATCH(TRUE,_xlfn.ANCHORARRAY('Date ouverte'!$B$6)&gt;=$W92,0)),IF(AND(K92="Pending",J92='Date ouverte'!$A$8),INDEX(_xlfn.ANCHORARRAY('Date ouverte'!$B$8),MATCH(TRUE,_xlfn.ANCHORARRAY('Date ouverte'!$B$8)&gt;=$W92,0)),W92))))</f>
        <v>44902</v>
      </c>
      <c r="AB92" s="5" t="str">
        <f>IF(IF($K92="Pending",(IF($J92='Date ouverte'!$A$20,HLOOKUP($AA92,'Date ouverte'!$20:$21,2,FALSE),IF($J92='Date ouverte'!$A$22,HLOOKUP($AA92,'Date ouverte'!$22:$23,2,FALSE),IF($J92='Date ouverte'!$A$24,HLOOKUP($AA92,'Date ouverte'!$24:$25,2,FALSE),IF($J92='Date ouverte'!$A$26,HLOOKUP($AA92,'Date ouverte'!$26:$27,2,FALSE),"j"))))),W92)&lt;&gt;"alert",AA92,"alert")</f>
        <v>alert</v>
      </c>
      <c r="AC92" s="65">
        <f>IF($AB92="alert",(IF($J92='Date ouverte'!$A$29,HLOOKUP($AA92,'Date ouverte'!$29:$30,2,FALSE),IF($J92='Date ouverte'!$A$31,HLOOKUP($AA92,'Date ouverte'!$31:$33,2,FALSE),IF($J92='Date ouverte'!$A$33,HLOOKUP($AA92,'Date ouverte'!$33:$34,2,FALSE),IF($J92='Date ouverte'!$A$35,HLOOKUP($AA92,'Date ouverte'!$35:$36,2,FALSE),"j"))))),0)</f>
        <v>40</v>
      </c>
      <c r="AD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" s="5"/>
    </row>
    <row r="93" spans="1:31" x14ac:dyDescent="0.25">
      <c r="A93" t="s">
        <v>1651</v>
      </c>
      <c r="B93" t="s">
        <v>258</v>
      </c>
      <c r="C93" t="s">
        <v>30</v>
      </c>
      <c r="D93" t="s">
        <v>47</v>
      </c>
      <c r="E93" t="s">
        <v>34</v>
      </c>
      <c r="F93" t="s">
        <v>48</v>
      </c>
      <c r="G93" s="1">
        <v>44847</v>
      </c>
      <c r="H93" s="1">
        <v>44877</v>
      </c>
      <c r="I93" s="2">
        <v>44894.375</v>
      </c>
      <c r="J93" t="s">
        <v>23</v>
      </c>
      <c r="K93" t="s">
        <v>19</v>
      </c>
      <c r="L93" t="s">
        <v>20</v>
      </c>
      <c r="M93" t="s">
        <v>25</v>
      </c>
      <c r="N93" t="s">
        <v>35</v>
      </c>
      <c r="O93" t="s">
        <v>45</v>
      </c>
      <c r="P93">
        <f t="shared" si="465"/>
        <v>1</v>
      </c>
      <c r="Q93" s="5">
        <f t="shared" si="466"/>
        <v>44879</v>
      </c>
      <c r="R93" s="32">
        <f>VLOOKUP(_xlfn.CONCAT(M93," - ",E93),Planning!$C$75:$D$99,2,0)</f>
        <v>21</v>
      </c>
      <c r="S93" s="5">
        <f t="shared" si="467"/>
        <v>44898</v>
      </c>
      <c r="T93" s="3" t="str">
        <f t="shared" si="468"/>
        <v/>
      </c>
      <c r="U93" s="32">
        <f t="shared" ca="1" si="469"/>
        <v>21</v>
      </c>
      <c r="V93" s="32">
        <f t="shared" si="470"/>
        <v>0</v>
      </c>
      <c r="W93" s="5">
        <f t="shared" si="471"/>
        <v>44894</v>
      </c>
      <c r="X93" s="5"/>
      <c r="Z93" s="49"/>
      <c r="AA93" s="50" cm="1">
        <f t="array" ref="AA93">IF(AND(K93="Pending",J93='Date ouverte'!$A$2),INDEX(_xlfn.ANCHORARRAY('Date ouverte'!$B$2),MATCH(TRUE,_xlfn.ANCHORARRAY('Date ouverte'!$B$2)&gt;=$W93,0)),IF(AND(K93="Pending",J93='Date ouverte'!$A$4),INDEX(_xlfn.ANCHORARRAY('Date ouverte'!$B$4),MATCH(TRUE,_xlfn.ANCHORARRAY('Date ouverte'!$B$4)&gt;=$W93,0)),IF(AND(K93="Pending",J93='Date ouverte'!$A$6),INDEX(_xlfn.ANCHORARRAY('Date ouverte'!$B$6),MATCH(TRUE,_xlfn.ANCHORARRAY('Date ouverte'!$B$6)&gt;=$W93,0)),IF(AND(K93="Pending",J93='Date ouverte'!$A$8),INDEX(_xlfn.ANCHORARRAY('Date ouverte'!$B$8),MATCH(TRUE,_xlfn.ANCHORARRAY('Date ouverte'!$B$8)&gt;=$W93,0)),W93))))</f>
        <v>44894</v>
      </c>
      <c r="AB93" s="5">
        <f>IF(IF($K93="Pending",(IF($J93='Date ouverte'!$A$20,HLOOKUP($AA93,'Date ouverte'!$20:$21,2,FALSE),IF($J93='Date ouverte'!$A$22,HLOOKUP($AA93,'Date ouverte'!$22:$23,2,FALSE),IF($J93='Date ouverte'!$A$24,HLOOKUP($AA93,'Date ouverte'!$24:$25,2,FALSE),IF($J93='Date ouverte'!$A$26,HLOOKUP($AA93,'Date ouverte'!$26:$27,2,FALSE),"j"))))),W93)&lt;&gt;"alert",AA93,"alert")</f>
        <v>44894</v>
      </c>
      <c r="AC93" s="65">
        <f>IF($AB93="alert",(IF($J93='Date ouverte'!$A$29,HLOOKUP($AA93,'Date ouverte'!$29:$30,2,FALSE),IF($J93='Date ouverte'!$A$31,HLOOKUP($AA93,'Date ouverte'!$31:$33,2,FALSE),IF($J93='Date ouverte'!$A$33,HLOOKUP($AA93,'Date ouverte'!$33:$34,2,FALSE),IF($J93='Date ouverte'!$A$35,HLOOKUP($AA93,'Date ouverte'!$35:$36,2,FALSE),"j"))))),0)</f>
        <v>0</v>
      </c>
      <c r="AD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" s="5"/>
    </row>
    <row r="94" spans="1:31" x14ac:dyDescent="0.25">
      <c r="A94" t="s">
        <v>1116</v>
      </c>
      <c r="B94" t="s">
        <v>258</v>
      </c>
      <c r="C94" t="s">
        <v>14</v>
      </c>
      <c r="D94" t="s">
        <v>47</v>
      </c>
      <c r="E94" t="s">
        <v>34</v>
      </c>
      <c r="F94" t="s">
        <v>48</v>
      </c>
      <c r="G94" s="1">
        <v>44847</v>
      </c>
      <c r="H94" s="1">
        <v>44877</v>
      </c>
      <c r="I94" s="2">
        <v>44883</v>
      </c>
      <c r="J94" t="s">
        <v>28</v>
      </c>
      <c r="K94" t="s">
        <v>29</v>
      </c>
      <c r="L94" t="s">
        <v>24</v>
      </c>
      <c r="M94" t="s">
        <v>25</v>
      </c>
      <c r="N94" t="s">
        <v>26</v>
      </c>
      <c r="O94" t="s">
        <v>45</v>
      </c>
      <c r="P94">
        <f t="shared" si="465"/>
        <v>1</v>
      </c>
      <c r="Q94" s="5">
        <f t="shared" si="466"/>
        <v>44879</v>
      </c>
      <c r="R94" s="32">
        <f>VLOOKUP(_xlfn.CONCAT(M94," - ",E94),Planning!$C$75:$D$99,2,0)</f>
        <v>21</v>
      </c>
      <c r="S94" s="5">
        <f t="shared" si="467"/>
        <v>44898</v>
      </c>
      <c r="T94" s="3" t="str">
        <f t="shared" si="468"/>
        <v/>
      </c>
      <c r="U94" s="32">
        <f t="shared" ca="1" si="469"/>
        <v>21</v>
      </c>
      <c r="V94" s="32">
        <f t="shared" si="470"/>
        <v>0</v>
      </c>
      <c r="W94" s="5">
        <f t="shared" si="471"/>
        <v>44883</v>
      </c>
      <c r="X94" s="5"/>
      <c r="Z94" s="49"/>
      <c r="AA94" s="50" cm="1">
        <f t="array" ref="AA94">IF(AND(K94="Pending",J94='Date ouverte'!$A$2),INDEX(_xlfn.ANCHORARRAY('Date ouverte'!$B$2),MATCH(TRUE,_xlfn.ANCHORARRAY('Date ouverte'!$B$2)&gt;=$W94,0)),IF(AND(K94="Pending",J94='Date ouverte'!$A$4),INDEX(_xlfn.ANCHORARRAY('Date ouverte'!$B$4),MATCH(TRUE,_xlfn.ANCHORARRAY('Date ouverte'!$B$4)&gt;=$W94,0)),IF(AND(K94="Pending",J94='Date ouverte'!$A$6),INDEX(_xlfn.ANCHORARRAY('Date ouverte'!$B$6),MATCH(TRUE,_xlfn.ANCHORARRAY('Date ouverte'!$B$6)&gt;=$W94,0)),IF(AND(K94="Pending",J94='Date ouverte'!$A$8),INDEX(_xlfn.ANCHORARRAY('Date ouverte'!$B$8),MATCH(TRUE,_xlfn.ANCHORARRAY('Date ouverte'!$B$8)&gt;=$W94,0)),W94))))</f>
        <v>44883</v>
      </c>
      <c r="AB94" s="5">
        <f>IF(IF($K94="Pending",(IF($J94='Date ouverte'!$A$20,HLOOKUP($AA94,'Date ouverte'!$20:$21,2,FALSE),IF($J94='Date ouverte'!$A$22,HLOOKUP($AA94,'Date ouverte'!$22:$23,2,FALSE),IF($J94='Date ouverte'!$A$24,HLOOKUP($AA94,'Date ouverte'!$24:$25,2,FALSE),IF($J94='Date ouverte'!$A$26,HLOOKUP($AA94,'Date ouverte'!$26:$27,2,FALSE),"j"))))),W94)&lt;&gt;"alert",AA94,"alert")</f>
        <v>44883</v>
      </c>
      <c r="AC94" s="65">
        <f>IF($AB94="alert",(IF($J94='Date ouverte'!$A$29,HLOOKUP($AA94,'Date ouverte'!$29:$30,2,FALSE),IF($J94='Date ouverte'!$A$31,HLOOKUP($AA94,'Date ouverte'!$31:$33,2,FALSE),IF($J94='Date ouverte'!$A$33,HLOOKUP($AA94,'Date ouverte'!$33:$34,2,FALSE),IF($J94='Date ouverte'!$A$35,HLOOKUP($AA94,'Date ouverte'!$35:$36,2,FALSE),"j"))))),0)</f>
        <v>0</v>
      </c>
      <c r="AD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4" s="5"/>
    </row>
    <row r="95" spans="1:31" x14ac:dyDescent="0.25">
      <c r="A95" t="s">
        <v>510</v>
      </c>
      <c r="B95" t="s">
        <v>258</v>
      </c>
      <c r="C95" t="s">
        <v>14</v>
      </c>
      <c r="D95" t="s">
        <v>47</v>
      </c>
      <c r="E95" t="s">
        <v>34</v>
      </c>
      <c r="F95" t="s">
        <v>48</v>
      </c>
      <c r="G95" s="1">
        <v>44816</v>
      </c>
      <c r="H95" s="1">
        <v>44860</v>
      </c>
      <c r="I95" s="2">
        <v>44874.666666666664</v>
      </c>
      <c r="J95" t="s">
        <v>18</v>
      </c>
      <c r="K95" t="s">
        <v>19</v>
      </c>
      <c r="L95" t="s">
        <v>24</v>
      </c>
      <c r="M95" t="s">
        <v>25</v>
      </c>
      <c r="N95" t="s">
        <v>26</v>
      </c>
      <c r="O95" t="s">
        <v>36</v>
      </c>
      <c r="P95">
        <f t="shared" si="465"/>
        <v>1</v>
      </c>
      <c r="Q95" s="5">
        <f t="shared" si="466"/>
        <v>44862</v>
      </c>
      <c r="R95" s="32">
        <f>VLOOKUP(_xlfn.CONCAT(M95," - ",E95),Planning!$C$75:$D$99,2,0)</f>
        <v>21</v>
      </c>
      <c r="S95" s="5">
        <f t="shared" si="467"/>
        <v>44881</v>
      </c>
      <c r="T95" s="3" t="str">
        <f t="shared" si="468"/>
        <v/>
      </c>
      <c r="U95" s="32">
        <f t="shared" ca="1" si="469"/>
        <v>21</v>
      </c>
      <c r="V95" s="32">
        <f t="shared" si="470"/>
        <v>0</v>
      </c>
      <c r="W95" s="5">
        <f t="shared" si="471"/>
        <v>44874</v>
      </c>
      <c r="X95" s="5"/>
      <c r="Z95" s="49"/>
      <c r="AA95" s="50" cm="1">
        <f t="array" ref="AA95">IF(AND(K95="Pending",J95='Date ouverte'!$A$2),INDEX(_xlfn.ANCHORARRAY('Date ouverte'!$B$2),MATCH(TRUE,_xlfn.ANCHORARRAY('Date ouverte'!$B$2)&gt;=$W95,0)),IF(AND(K95="Pending",J95='Date ouverte'!$A$4),INDEX(_xlfn.ANCHORARRAY('Date ouverte'!$B$4),MATCH(TRUE,_xlfn.ANCHORARRAY('Date ouverte'!$B$4)&gt;=$W95,0)),IF(AND(K95="Pending",J95='Date ouverte'!$A$6),INDEX(_xlfn.ANCHORARRAY('Date ouverte'!$B$6),MATCH(TRUE,_xlfn.ANCHORARRAY('Date ouverte'!$B$6)&gt;=$W95,0)),IF(AND(K95="Pending",J95='Date ouverte'!$A$8),INDEX(_xlfn.ANCHORARRAY('Date ouverte'!$B$8),MATCH(TRUE,_xlfn.ANCHORARRAY('Date ouverte'!$B$8)&gt;=$W95,0)),W95))))</f>
        <v>44874</v>
      </c>
      <c r="AB95" s="5">
        <f>IF(IF($K95="Pending",(IF($J95='Date ouverte'!$A$20,HLOOKUP($AA95,'Date ouverte'!$20:$21,2,FALSE),IF($J95='Date ouverte'!$A$22,HLOOKUP($AA95,'Date ouverte'!$22:$23,2,FALSE),IF($J95='Date ouverte'!$A$24,HLOOKUP($AA95,'Date ouverte'!$24:$25,2,FALSE),IF($J95='Date ouverte'!$A$26,HLOOKUP($AA95,'Date ouverte'!$26:$27,2,FALSE),"j"))))),W95)&lt;&gt;"alert",AA95,"alert")</f>
        <v>44874</v>
      </c>
      <c r="AC95" s="65">
        <f>IF($AB95="alert",(IF($J95='Date ouverte'!$A$29,HLOOKUP($AA95,'Date ouverte'!$29:$30,2,FALSE),IF($J95='Date ouverte'!$A$31,HLOOKUP($AA95,'Date ouverte'!$31:$33,2,FALSE),IF($J95='Date ouverte'!$A$33,HLOOKUP($AA95,'Date ouverte'!$33:$34,2,FALSE),IF($J95='Date ouverte'!$A$35,HLOOKUP($AA95,'Date ouverte'!$35:$36,2,FALSE),"j"))))),0)</f>
        <v>0</v>
      </c>
      <c r="AD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" s="5"/>
    </row>
    <row r="96" spans="1:31" x14ac:dyDescent="0.25">
      <c r="A96" t="s">
        <v>1652</v>
      </c>
      <c r="B96" t="s">
        <v>258</v>
      </c>
      <c r="C96" t="s">
        <v>30</v>
      </c>
      <c r="D96" t="s">
        <v>47</v>
      </c>
      <c r="E96" t="s">
        <v>34</v>
      </c>
      <c r="F96" t="s">
        <v>48</v>
      </c>
      <c r="G96" s="1">
        <v>44847</v>
      </c>
      <c r="H96" s="1">
        <v>44877</v>
      </c>
      <c r="I96" s="2">
        <v>44893.354166666664</v>
      </c>
      <c r="J96" t="s">
        <v>23</v>
      </c>
      <c r="K96" t="s">
        <v>19</v>
      </c>
      <c r="L96" t="s">
        <v>20</v>
      </c>
      <c r="M96" t="s">
        <v>25</v>
      </c>
      <c r="N96" t="s">
        <v>35</v>
      </c>
      <c r="O96" t="s">
        <v>45</v>
      </c>
      <c r="P96">
        <f t="shared" si="465"/>
        <v>1</v>
      </c>
      <c r="Q96" s="5">
        <f t="shared" si="466"/>
        <v>44879</v>
      </c>
      <c r="R96" s="32">
        <f>VLOOKUP(_xlfn.CONCAT(M96," - ",E96),Planning!$C$75:$D$99,2,0)</f>
        <v>21</v>
      </c>
      <c r="S96" s="5">
        <f t="shared" si="467"/>
        <v>44898</v>
      </c>
      <c r="T96" s="3" t="str">
        <f t="shared" si="468"/>
        <v/>
      </c>
      <c r="U96" s="32">
        <f t="shared" ca="1" si="469"/>
        <v>21</v>
      </c>
      <c r="V96" s="32">
        <f t="shared" si="470"/>
        <v>0</v>
      </c>
      <c r="W96" s="5">
        <f t="shared" si="471"/>
        <v>44893</v>
      </c>
      <c r="X96" s="5"/>
      <c r="Z96" s="49"/>
      <c r="AA96" s="50" cm="1">
        <f t="array" ref="AA96">IF(AND(K96="Pending",J96='Date ouverte'!$A$2),INDEX(_xlfn.ANCHORARRAY('Date ouverte'!$B$2),MATCH(TRUE,_xlfn.ANCHORARRAY('Date ouverte'!$B$2)&gt;=$W96,0)),IF(AND(K96="Pending",J96='Date ouverte'!$A$4),INDEX(_xlfn.ANCHORARRAY('Date ouverte'!$B$4),MATCH(TRUE,_xlfn.ANCHORARRAY('Date ouverte'!$B$4)&gt;=$W96,0)),IF(AND(K96="Pending",J96='Date ouverte'!$A$6),INDEX(_xlfn.ANCHORARRAY('Date ouverte'!$B$6),MATCH(TRUE,_xlfn.ANCHORARRAY('Date ouverte'!$B$6)&gt;=$W96,0)),IF(AND(K96="Pending",J96='Date ouverte'!$A$8),INDEX(_xlfn.ANCHORARRAY('Date ouverte'!$B$8),MATCH(TRUE,_xlfn.ANCHORARRAY('Date ouverte'!$B$8)&gt;=$W96,0)),W96))))</f>
        <v>44893</v>
      </c>
      <c r="AB96" s="5">
        <f>IF(IF($K96="Pending",(IF($J96='Date ouverte'!$A$20,HLOOKUP($AA96,'Date ouverte'!$20:$21,2,FALSE),IF($J96='Date ouverte'!$A$22,HLOOKUP($AA96,'Date ouverte'!$22:$23,2,FALSE),IF($J96='Date ouverte'!$A$24,HLOOKUP($AA96,'Date ouverte'!$24:$25,2,FALSE),IF($J96='Date ouverte'!$A$26,HLOOKUP($AA96,'Date ouverte'!$26:$27,2,FALSE),"j"))))),W96)&lt;&gt;"alert",AA96,"alert")</f>
        <v>44893</v>
      </c>
      <c r="AC96" s="65">
        <f>IF($AB96="alert",(IF($J96='Date ouverte'!$A$29,HLOOKUP($AA96,'Date ouverte'!$29:$30,2,FALSE),IF($J96='Date ouverte'!$A$31,HLOOKUP($AA96,'Date ouverte'!$31:$33,2,FALSE),IF($J96='Date ouverte'!$A$33,HLOOKUP($AA96,'Date ouverte'!$33:$34,2,FALSE),IF($J96='Date ouverte'!$A$35,HLOOKUP($AA96,'Date ouverte'!$35:$36,2,FALSE),"j"))))),0)</f>
        <v>0</v>
      </c>
      <c r="AD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" s="5"/>
    </row>
    <row r="97" spans="1:31" x14ac:dyDescent="0.25">
      <c r="A97" t="s">
        <v>1117</v>
      </c>
      <c r="B97" t="s">
        <v>258</v>
      </c>
      <c r="C97" t="s">
        <v>14</v>
      </c>
      <c r="D97" t="s">
        <v>47</v>
      </c>
      <c r="E97" t="s">
        <v>34</v>
      </c>
      <c r="F97" t="s">
        <v>48</v>
      </c>
      <c r="G97" s="1">
        <v>44835</v>
      </c>
      <c r="H97" s="1">
        <v>44877</v>
      </c>
      <c r="I97" s="2">
        <v>44889</v>
      </c>
      <c r="J97" t="s">
        <v>18</v>
      </c>
      <c r="K97" t="s">
        <v>29</v>
      </c>
      <c r="L97" t="s">
        <v>24</v>
      </c>
      <c r="M97" t="s">
        <v>25</v>
      </c>
      <c r="N97" t="s">
        <v>26</v>
      </c>
      <c r="O97" t="s">
        <v>45</v>
      </c>
      <c r="P97">
        <f t="shared" si="465"/>
        <v>1</v>
      </c>
      <c r="Q97" s="5">
        <f t="shared" si="466"/>
        <v>44879</v>
      </c>
      <c r="R97" s="32">
        <f>VLOOKUP(_xlfn.CONCAT(M97," - ",E97),Planning!$C$75:$D$99,2,0)</f>
        <v>21</v>
      </c>
      <c r="S97" s="5">
        <f t="shared" si="467"/>
        <v>44898</v>
      </c>
      <c r="T97" s="3" t="str">
        <f t="shared" si="468"/>
        <v/>
      </c>
      <c r="U97" s="32">
        <f t="shared" ca="1" si="469"/>
        <v>21</v>
      </c>
      <c r="V97" s="32">
        <f t="shared" si="470"/>
        <v>0</v>
      </c>
      <c r="W97" s="5">
        <f t="shared" si="471"/>
        <v>44889</v>
      </c>
      <c r="X97" s="5"/>
      <c r="Z97" s="49"/>
      <c r="AA97" s="50" cm="1">
        <f t="array" ref="AA97">IF(AND(K97="Pending",J97='Date ouverte'!$A$2),INDEX(_xlfn.ANCHORARRAY('Date ouverte'!$B$2),MATCH(TRUE,_xlfn.ANCHORARRAY('Date ouverte'!$B$2)&gt;=$W97,0)),IF(AND(K97="Pending",J97='Date ouverte'!$A$4),INDEX(_xlfn.ANCHORARRAY('Date ouverte'!$B$4),MATCH(TRUE,_xlfn.ANCHORARRAY('Date ouverte'!$B$4)&gt;=$W97,0)),IF(AND(K97="Pending",J97='Date ouverte'!$A$6),INDEX(_xlfn.ANCHORARRAY('Date ouverte'!$B$6),MATCH(TRUE,_xlfn.ANCHORARRAY('Date ouverte'!$B$6)&gt;=$W97,0)),IF(AND(K97="Pending",J97='Date ouverte'!$A$8),INDEX(_xlfn.ANCHORARRAY('Date ouverte'!$B$8),MATCH(TRUE,_xlfn.ANCHORARRAY('Date ouverte'!$B$8)&gt;=$W97,0)),W97))))</f>
        <v>44889</v>
      </c>
      <c r="AB97" s="5" t="str">
        <f>IF(IF($K97="Pending",(IF($J97='Date ouverte'!$A$20,HLOOKUP($AA97,'Date ouverte'!$20:$21,2,FALSE),IF($J97='Date ouverte'!$A$22,HLOOKUP($AA97,'Date ouverte'!$22:$23,2,FALSE),IF($J97='Date ouverte'!$A$24,HLOOKUP($AA97,'Date ouverte'!$24:$25,2,FALSE),IF($J97='Date ouverte'!$A$26,HLOOKUP($AA97,'Date ouverte'!$26:$27,2,FALSE),"j"))))),W97)&lt;&gt;"alert",AA97,"alert")</f>
        <v>alert</v>
      </c>
      <c r="AC97" s="65">
        <f>IF($AB97="alert",(IF($J97='Date ouverte'!$A$29,HLOOKUP($AA97,'Date ouverte'!$29:$30,2,FALSE),IF($J97='Date ouverte'!$A$31,HLOOKUP($AA97,'Date ouverte'!$31:$33,2,FALSE),IF($J97='Date ouverte'!$A$33,HLOOKUP($AA97,'Date ouverte'!$33:$34,2,FALSE),IF($J97='Date ouverte'!$A$35,HLOOKUP($AA97,'Date ouverte'!$35:$36,2,FALSE),"j"))))),0)</f>
        <v>17</v>
      </c>
      <c r="AD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" s="5"/>
    </row>
    <row r="98" spans="1:31" x14ac:dyDescent="0.25">
      <c r="A98" t="s">
        <v>1118</v>
      </c>
      <c r="B98" t="s">
        <v>258</v>
      </c>
      <c r="C98" t="s">
        <v>14</v>
      </c>
      <c r="D98" t="s">
        <v>47</v>
      </c>
      <c r="E98" t="s">
        <v>34</v>
      </c>
      <c r="F98" t="s">
        <v>48</v>
      </c>
      <c r="G98" s="1">
        <v>44847</v>
      </c>
      <c r="H98" s="1">
        <v>44877</v>
      </c>
      <c r="I98" s="2">
        <v>44883</v>
      </c>
      <c r="J98" t="s">
        <v>18</v>
      </c>
      <c r="K98" t="s">
        <v>29</v>
      </c>
      <c r="L98" t="s">
        <v>24</v>
      </c>
      <c r="M98" t="s">
        <v>25</v>
      </c>
      <c r="N98" t="s">
        <v>26</v>
      </c>
      <c r="O98" t="s">
        <v>45</v>
      </c>
      <c r="P98">
        <f t="shared" si="465"/>
        <v>1</v>
      </c>
      <c r="Q98" s="5">
        <f t="shared" si="466"/>
        <v>44879</v>
      </c>
      <c r="R98" s="32">
        <f>VLOOKUP(_xlfn.CONCAT(M98," - ",E98),Planning!$C$75:$D$99,2,0)</f>
        <v>21</v>
      </c>
      <c r="S98" s="5">
        <f t="shared" si="467"/>
        <v>44898</v>
      </c>
      <c r="T98" s="3" t="str">
        <f t="shared" si="468"/>
        <v/>
      </c>
      <c r="U98" s="32">
        <f t="shared" ca="1" si="469"/>
        <v>21</v>
      </c>
      <c r="V98" s="32">
        <f t="shared" si="470"/>
        <v>0</v>
      </c>
      <c r="W98" s="5">
        <f t="shared" si="471"/>
        <v>44883</v>
      </c>
      <c r="X98" s="5"/>
      <c r="Z98" s="49"/>
      <c r="AA98" s="50" cm="1">
        <f t="array" ref="AA98">IF(AND(K98="Pending",J98='Date ouverte'!$A$2),INDEX(_xlfn.ANCHORARRAY('Date ouverte'!$B$2),MATCH(TRUE,_xlfn.ANCHORARRAY('Date ouverte'!$B$2)&gt;=$W98,0)),IF(AND(K98="Pending",J98='Date ouverte'!$A$4),INDEX(_xlfn.ANCHORARRAY('Date ouverte'!$B$4),MATCH(TRUE,_xlfn.ANCHORARRAY('Date ouverte'!$B$4)&gt;=$W98,0)),IF(AND(K98="Pending",J98='Date ouverte'!$A$6),INDEX(_xlfn.ANCHORARRAY('Date ouverte'!$B$6),MATCH(TRUE,_xlfn.ANCHORARRAY('Date ouverte'!$B$6)&gt;=$W98,0)),IF(AND(K98="Pending",J98='Date ouverte'!$A$8),INDEX(_xlfn.ANCHORARRAY('Date ouverte'!$B$8),MATCH(TRUE,_xlfn.ANCHORARRAY('Date ouverte'!$B$8)&gt;=$W98,0)),W98))))</f>
        <v>44883</v>
      </c>
      <c r="AB98" s="5">
        <f>IF(IF($K98="Pending",(IF($J98='Date ouverte'!$A$20,HLOOKUP($AA98,'Date ouverte'!$20:$21,2,FALSE),IF($J98='Date ouverte'!$A$22,HLOOKUP($AA98,'Date ouverte'!$22:$23,2,FALSE),IF($J98='Date ouverte'!$A$24,HLOOKUP($AA98,'Date ouverte'!$24:$25,2,FALSE),IF($J98='Date ouverte'!$A$26,HLOOKUP($AA98,'Date ouverte'!$26:$27,2,FALSE),"j"))))),W98)&lt;&gt;"alert",AA98,"alert")</f>
        <v>44883</v>
      </c>
      <c r="AC98" s="65">
        <f>IF($AB98="alert",(IF($J98='Date ouverte'!$A$29,HLOOKUP($AA98,'Date ouverte'!$29:$30,2,FALSE),IF($J98='Date ouverte'!$A$31,HLOOKUP($AA98,'Date ouverte'!$31:$33,2,FALSE),IF($J98='Date ouverte'!$A$33,HLOOKUP($AA98,'Date ouverte'!$33:$34,2,FALSE),IF($J98='Date ouverte'!$A$35,HLOOKUP($AA98,'Date ouverte'!$35:$36,2,FALSE),"j"))))),0)</f>
        <v>0</v>
      </c>
      <c r="AD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" s="5"/>
    </row>
    <row r="99" spans="1:31" x14ac:dyDescent="0.25">
      <c r="A99" t="s">
        <v>1653</v>
      </c>
      <c r="B99" t="s">
        <v>258</v>
      </c>
      <c r="C99" t="s">
        <v>30</v>
      </c>
      <c r="D99" t="s">
        <v>47</v>
      </c>
      <c r="E99" t="s">
        <v>16</v>
      </c>
      <c r="F99" t="s">
        <v>48</v>
      </c>
      <c r="G99" s="1">
        <v>44858</v>
      </c>
      <c r="H99" s="1">
        <v>44893</v>
      </c>
      <c r="I99" s="2">
        <v>44898</v>
      </c>
      <c r="J99" t="s">
        <v>23</v>
      </c>
      <c r="K99" t="s">
        <v>29</v>
      </c>
      <c r="L99" t="s">
        <v>24</v>
      </c>
      <c r="M99" t="s">
        <v>25</v>
      </c>
      <c r="N99" t="s">
        <v>26</v>
      </c>
      <c r="O99" t="s">
        <v>46</v>
      </c>
      <c r="P99">
        <f t="shared" si="465"/>
        <v>1</v>
      </c>
      <c r="Q99" s="5">
        <f t="shared" si="466"/>
        <v>44895</v>
      </c>
      <c r="R99" s="32">
        <f>VLOOKUP(_xlfn.CONCAT(M99," - ",E99),Planning!$C$75:$D$99,2,0)</f>
        <v>4</v>
      </c>
      <c r="S99" s="5">
        <f t="shared" si="467"/>
        <v>44897</v>
      </c>
      <c r="T99" s="3" t="str">
        <f t="shared" si="468"/>
        <v/>
      </c>
      <c r="U99" s="32">
        <f t="shared" ca="1" si="469"/>
        <v>4</v>
      </c>
      <c r="V99" s="32">
        <f t="shared" si="470"/>
        <v>0</v>
      </c>
      <c r="W99" s="5">
        <f t="shared" si="471"/>
        <v>44898</v>
      </c>
      <c r="X99" s="5"/>
      <c r="Z99" s="49"/>
      <c r="AA99" s="50" cm="1">
        <f t="array" ref="AA99">IF(AND(K99="Pending",J99='Date ouverte'!$A$2),INDEX(_xlfn.ANCHORARRAY('Date ouverte'!$B$2),MATCH(TRUE,_xlfn.ANCHORARRAY('Date ouverte'!$B$2)&gt;=$W99,0)),IF(AND(K99="Pending",J99='Date ouverte'!$A$4),INDEX(_xlfn.ANCHORARRAY('Date ouverte'!$B$4),MATCH(TRUE,_xlfn.ANCHORARRAY('Date ouverte'!$B$4)&gt;=$W99,0)),IF(AND(K99="Pending",J99='Date ouverte'!$A$6),INDEX(_xlfn.ANCHORARRAY('Date ouverte'!$B$6),MATCH(TRUE,_xlfn.ANCHORARRAY('Date ouverte'!$B$6)&gt;=$W99,0)),IF(AND(K99="Pending",J99='Date ouverte'!$A$8),INDEX(_xlfn.ANCHORARRAY('Date ouverte'!$B$8),MATCH(TRUE,_xlfn.ANCHORARRAY('Date ouverte'!$B$8)&gt;=$W99,0)),W99))))</f>
        <v>44900</v>
      </c>
      <c r="AB99" s="5" t="str">
        <f>IF(IF($K99="Pending",(IF($J99='Date ouverte'!$A$20,HLOOKUP($AA99,'Date ouverte'!$20:$21,2,FALSE),IF($J99='Date ouverte'!$A$22,HLOOKUP($AA99,'Date ouverte'!$22:$23,2,FALSE),IF($J99='Date ouverte'!$A$24,HLOOKUP($AA99,'Date ouverte'!$24:$25,2,FALSE),IF($J99='Date ouverte'!$A$26,HLOOKUP($AA99,'Date ouverte'!$26:$27,2,FALSE),"j"))))),W99)&lt;&gt;"alert",AA99,"alert")</f>
        <v>alert</v>
      </c>
      <c r="AC99" s="65">
        <f>IF($AB99="alert",(IF($J99='Date ouverte'!$A$29,HLOOKUP($AA99,'Date ouverte'!$29:$30,2,FALSE),IF($J99='Date ouverte'!$A$31,HLOOKUP($AA99,'Date ouverte'!$31:$33,2,FALSE),IF($J99='Date ouverte'!$A$33,HLOOKUP($AA99,'Date ouverte'!$33:$34,2,FALSE),IF($J99='Date ouverte'!$A$35,HLOOKUP($AA99,'Date ouverte'!$35:$36,2,FALSE),"j"))))),0)</f>
        <v>26</v>
      </c>
      <c r="AD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" s="5"/>
    </row>
    <row r="100" spans="1:31" x14ac:dyDescent="0.25">
      <c r="A100" t="s">
        <v>2431</v>
      </c>
      <c r="B100" t="s">
        <v>258</v>
      </c>
      <c r="C100" t="s">
        <v>14</v>
      </c>
      <c r="D100" t="s">
        <v>47</v>
      </c>
      <c r="E100" t="s">
        <v>34</v>
      </c>
      <c r="F100" t="s">
        <v>48</v>
      </c>
      <c r="G100" s="1">
        <v>44861</v>
      </c>
      <c r="H100" s="1">
        <v>44905</v>
      </c>
      <c r="I100" s="2">
        <v>44920</v>
      </c>
      <c r="J100" t="s">
        <v>28</v>
      </c>
      <c r="K100" t="s">
        <v>29</v>
      </c>
      <c r="L100" t="s">
        <v>20</v>
      </c>
      <c r="M100" t="s">
        <v>25</v>
      </c>
      <c r="N100" t="s">
        <v>35</v>
      </c>
      <c r="O100" t="s">
        <v>2432</v>
      </c>
      <c r="P100">
        <f t="shared" si="465"/>
        <v>1</v>
      </c>
      <c r="Q100" s="5">
        <f t="shared" si="466"/>
        <v>44907</v>
      </c>
      <c r="R100" s="32">
        <f>VLOOKUP(_xlfn.CONCAT(M100," - ",E100),Planning!$C$75:$D$99,2,0)</f>
        <v>21</v>
      </c>
      <c r="S100" s="5">
        <f t="shared" si="467"/>
        <v>44926</v>
      </c>
      <c r="T100" s="3" t="str">
        <f t="shared" si="468"/>
        <v/>
      </c>
      <c r="U100" s="32">
        <f t="shared" ca="1" si="469"/>
        <v>21</v>
      </c>
      <c r="V100" s="32">
        <f t="shared" si="470"/>
        <v>0</v>
      </c>
      <c r="W100" s="5">
        <f t="shared" si="471"/>
        <v>44920</v>
      </c>
      <c r="X100" s="5"/>
      <c r="Z100" s="49"/>
      <c r="AA100" s="50" cm="1">
        <f t="array" ref="AA100">IF(AND(K100="Pending",J100='Date ouverte'!$A$2),INDEX(_xlfn.ANCHORARRAY('Date ouverte'!$B$2),MATCH(TRUE,_xlfn.ANCHORARRAY('Date ouverte'!$B$2)&gt;=$W100,0)),IF(AND(K100="Pending",J100='Date ouverte'!$A$4),INDEX(_xlfn.ANCHORARRAY('Date ouverte'!$B$4),MATCH(TRUE,_xlfn.ANCHORARRAY('Date ouverte'!$B$4)&gt;=$W100,0)),IF(AND(K100="Pending",J100='Date ouverte'!$A$6),INDEX(_xlfn.ANCHORARRAY('Date ouverte'!$B$6),MATCH(TRUE,_xlfn.ANCHORARRAY('Date ouverte'!$B$6)&gt;=$W100,0)),IF(AND(K100="Pending",J100='Date ouverte'!$A$8),INDEX(_xlfn.ANCHORARRAY('Date ouverte'!$B$8),MATCH(TRUE,_xlfn.ANCHORARRAY('Date ouverte'!$B$8)&gt;=$W100,0)),W100))))</f>
        <v>44921</v>
      </c>
      <c r="AB100" s="5">
        <f>IF(IF($K100="Pending",(IF($J100='Date ouverte'!$A$20,HLOOKUP($AA100,'Date ouverte'!$20:$21,2,FALSE),IF($J100='Date ouverte'!$A$22,HLOOKUP($AA100,'Date ouverte'!$22:$23,2,FALSE),IF($J100='Date ouverte'!$A$24,HLOOKUP($AA100,'Date ouverte'!$24:$25,2,FALSE),IF($J100='Date ouverte'!$A$26,HLOOKUP($AA100,'Date ouverte'!$26:$27,2,FALSE),"j"))))),W100)&lt;&gt;"alert",AA100,"alert")</f>
        <v>44921</v>
      </c>
      <c r="AC100" s="65">
        <f>IF($AB100="alert",(IF($J100='Date ouverte'!$A$29,HLOOKUP($AA100,'Date ouverte'!$29:$30,2,FALSE),IF($J100='Date ouverte'!$A$31,HLOOKUP($AA100,'Date ouverte'!$31:$33,2,FALSE),IF($J100='Date ouverte'!$A$33,HLOOKUP($AA100,'Date ouverte'!$33:$34,2,FALSE),IF($J100='Date ouverte'!$A$35,HLOOKUP($AA100,'Date ouverte'!$35:$36,2,FALSE),"j"))))),0)</f>
        <v>0</v>
      </c>
      <c r="AD1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0" s="5"/>
    </row>
    <row r="101" spans="1:31" x14ac:dyDescent="0.25">
      <c r="A101" t="s">
        <v>855</v>
      </c>
      <c r="B101" t="s">
        <v>258</v>
      </c>
      <c r="C101" t="s">
        <v>30</v>
      </c>
      <c r="D101" t="s">
        <v>47</v>
      </c>
      <c r="E101" t="s">
        <v>34</v>
      </c>
      <c r="F101" t="s">
        <v>48</v>
      </c>
      <c r="G101" s="1">
        <v>44827</v>
      </c>
      <c r="H101" s="1">
        <v>44866</v>
      </c>
      <c r="I101" s="2">
        <v>44880.395833333336</v>
      </c>
      <c r="J101" t="s">
        <v>18</v>
      </c>
      <c r="K101" t="s">
        <v>19</v>
      </c>
      <c r="L101" t="s">
        <v>20</v>
      </c>
      <c r="M101" t="s">
        <v>25</v>
      </c>
      <c r="N101" t="s">
        <v>35</v>
      </c>
      <c r="O101" t="s">
        <v>40</v>
      </c>
      <c r="P101">
        <f t="shared" si="465"/>
        <v>1</v>
      </c>
      <c r="Q101" s="5">
        <f t="shared" si="466"/>
        <v>44868</v>
      </c>
      <c r="R101" s="32">
        <f>VLOOKUP(_xlfn.CONCAT(M101," - ",E101),Planning!$C$75:$D$99,2,0)</f>
        <v>21</v>
      </c>
      <c r="S101" s="5">
        <f t="shared" si="467"/>
        <v>44887</v>
      </c>
      <c r="T101" s="3" t="str">
        <f t="shared" si="468"/>
        <v/>
      </c>
      <c r="U101" s="32">
        <f t="shared" ca="1" si="469"/>
        <v>21</v>
      </c>
      <c r="V101" s="32">
        <f t="shared" si="470"/>
        <v>0</v>
      </c>
      <c r="W101" s="5">
        <f t="shared" si="471"/>
        <v>44880</v>
      </c>
      <c r="X101" s="5"/>
      <c r="Z101" s="49"/>
      <c r="AA101" s="50" cm="1">
        <f t="array" ref="AA101">IF(AND(K101="Pending",J101='Date ouverte'!$A$2),INDEX(_xlfn.ANCHORARRAY('Date ouverte'!$B$2),MATCH(TRUE,_xlfn.ANCHORARRAY('Date ouverte'!$B$2)&gt;=$W101,0)),IF(AND(K101="Pending",J101='Date ouverte'!$A$4),INDEX(_xlfn.ANCHORARRAY('Date ouverte'!$B$4),MATCH(TRUE,_xlfn.ANCHORARRAY('Date ouverte'!$B$4)&gt;=$W101,0)),IF(AND(K101="Pending",J101='Date ouverte'!$A$6),INDEX(_xlfn.ANCHORARRAY('Date ouverte'!$B$6),MATCH(TRUE,_xlfn.ANCHORARRAY('Date ouverte'!$B$6)&gt;=$W101,0)),IF(AND(K101="Pending",J101='Date ouverte'!$A$8),INDEX(_xlfn.ANCHORARRAY('Date ouverte'!$B$8),MATCH(TRUE,_xlfn.ANCHORARRAY('Date ouverte'!$B$8)&gt;=$W101,0)),W101))))</f>
        <v>44880</v>
      </c>
      <c r="AB101" s="5">
        <f>IF(IF($K101="Pending",(IF($J101='Date ouverte'!$A$20,HLOOKUP($AA101,'Date ouverte'!$20:$21,2,FALSE),IF($J101='Date ouverte'!$A$22,HLOOKUP($AA101,'Date ouverte'!$22:$23,2,FALSE),IF($J101='Date ouverte'!$A$24,HLOOKUP($AA101,'Date ouverte'!$24:$25,2,FALSE),IF($J101='Date ouverte'!$A$26,HLOOKUP($AA101,'Date ouverte'!$26:$27,2,FALSE),"j"))))),W101)&lt;&gt;"alert",AA101,"alert")</f>
        <v>44880</v>
      </c>
      <c r="AC101" s="65">
        <f>IF($AB101="alert",(IF($J101='Date ouverte'!$A$29,HLOOKUP($AA101,'Date ouverte'!$29:$30,2,FALSE),IF($J101='Date ouverte'!$A$31,HLOOKUP($AA101,'Date ouverte'!$31:$33,2,FALSE),IF($J101='Date ouverte'!$A$33,HLOOKUP($AA101,'Date ouverte'!$33:$34,2,FALSE),IF($J101='Date ouverte'!$A$35,HLOOKUP($AA101,'Date ouverte'!$35:$36,2,FALSE),"j"))))),0)</f>
        <v>0</v>
      </c>
      <c r="AD1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" s="5"/>
    </row>
    <row r="102" spans="1:31" x14ac:dyDescent="0.25">
      <c r="A102" t="s">
        <v>1119</v>
      </c>
      <c r="B102" t="s">
        <v>258</v>
      </c>
      <c r="C102" t="s">
        <v>14</v>
      </c>
      <c r="D102" t="s">
        <v>47</v>
      </c>
      <c r="E102" t="s">
        <v>34</v>
      </c>
      <c r="F102" t="s">
        <v>48</v>
      </c>
      <c r="G102" s="1">
        <v>44835</v>
      </c>
      <c r="H102" s="1">
        <v>44877</v>
      </c>
      <c r="I102" s="2">
        <v>44887.354166666664</v>
      </c>
      <c r="J102" t="s">
        <v>28</v>
      </c>
      <c r="K102" t="s">
        <v>19</v>
      </c>
      <c r="L102" t="s">
        <v>20</v>
      </c>
      <c r="M102" t="s">
        <v>25</v>
      </c>
      <c r="N102" t="s">
        <v>35</v>
      </c>
      <c r="O102" t="s">
        <v>45</v>
      </c>
      <c r="P102">
        <f t="shared" si="465"/>
        <v>1</v>
      </c>
      <c r="Q102" s="5">
        <f t="shared" si="466"/>
        <v>44879</v>
      </c>
      <c r="R102" s="32">
        <f>VLOOKUP(_xlfn.CONCAT(M102," - ",E102),Planning!$C$75:$D$99,2,0)</f>
        <v>21</v>
      </c>
      <c r="S102" s="5">
        <f t="shared" si="467"/>
        <v>44898</v>
      </c>
      <c r="T102" s="3" t="str">
        <f t="shared" si="468"/>
        <v/>
      </c>
      <c r="U102" s="32">
        <f t="shared" ca="1" si="469"/>
        <v>21</v>
      </c>
      <c r="V102" s="32">
        <f t="shared" si="470"/>
        <v>0</v>
      </c>
      <c r="W102" s="5">
        <f t="shared" si="471"/>
        <v>44887</v>
      </c>
      <c r="X102" s="5"/>
      <c r="Z102" s="49"/>
      <c r="AA102" s="50" cm="1">
        <f t="array" ref="AA102">IF(AND(K102="Pending",J102='Date ouverte'!$A$2),INDEX(_xlfn.ANCHORARRAY('Date ouverte'!$B$2),MATCH(TRUE,_xlfn.ANCHORARRAY('Date ouverte'!$B$2)&gt;=$W102,0)),IF(AND(K102="Pending",J102='Date ouverte'!$A$4),INDEX(_xlfn.ANCHORARRAY('Date ouverte'!$B$4),MATCH(TRUE,_xlfn.ANCHORARRAY('Date ouverte'!$B$4)&gt;=$W102,0)),IF(AND(K102="Pending",J102='Date ouverte'!$A$6),INDEX(_xlfn.ANCHORARRAY('Date ouverte'!$B$6),MATCH(TRUE,_xlfn.ANCHORARRAY('Date ouverte'!$B$6)&gt;=$W102,0)),IF(AND(K102="Pending",J102='Date ouverte'!$A$8),INDEX(_xlfn.ANCHORARRAY('Date ouverte'!$B$8),MATCH(TRUE,_xlfn.ANCHORARRAY('Date ouverte'!$B$8)&gt;=$W102,0)),W102))))</f>
        <v>44887</v>
      </c>
      <c r="AB102" s="5">
        <f>IF(IF($K102="Pending",(IF($J102='Date ouverte'!$A$20,HLOOKUP($AA102,'Date ouverte'!$20:$21,2,FALSE),IF($J102='Date ouverte'!$A$22,HLOOKUP($AA102,'Date ouverte'!$22:$23,2,FALSE),IF($J102='Date ouverte'!$A$24,HLOOKUP($AA102,'Date ouverte'!$24:$25,2,FALSE),IF($J102='Date ouverte'!$A$26,HLOOKUP($AA102,'Date ouverte'!$26:$27,2,FALSE),"j"))))),W102)&lt;&gt;"alert",AA102,"alert")</f>
        <v>44887</v>
      </c>
      <c r="AC102" s="65">
        <f>IF($AB102="alert",(IF($J102='Date ouverte'!$A$29,HLOOKUP($AA102,'Date ouverte'!$29:$30,2,FALSE),IF($J102='Date ouverte'!$A$31,HLOOKUP($AA102,'Date ouverte'!$31:$33,2,FALSE),IF($J102='Date ouverte'!$A$33,HLOOKUP($AA102,'Date ouverte'!$33:$34,2,FALSE),IF($J102='Date ouverte'!$A$35,HLOOKUP($AA102,'Date ouverte'!$35:$36,2,FALSE),"j"))))),0)</f>
        <v>0</v>
      </c>
      <c r="AD1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2" s="5"/>
    </row>
    <row r="103" spans="1:31" x14ac:dyDescent="0.25">
      <c r="A103" t="s">
        <v>1654</v>
      </c>
      <c r="B103" t="s">
        <v>258</v>
      </c>
      <c r="C103" t="s">
        <v>30</v>
      </c>
      <c r="D103" t="s">
        <v>47</v>
      </c>
      <c r="E103" t="s">
        <v>34</v>
      </c>
      <c r="F103" t="s">
        <v>48</v>
      </c>
      <c r="G103" s="1">
        <v>44849</v>
      </c>
      <c r="H103" s="1">
        <v>44890</v>
      </c>
      <c r="I103" s="2">
        <v>44902</v>
      </c>
      <c r="J103" t="s">
        <v>18</v>
      </c>
      <c r="K103" t="s">
        <v>29</v>
      </c>
      <c r="L103" t="s">
        <v>20</v>
      </c>
      <c r="M103" t="s">
        <v>25</v>
      </c>
      <c r="N103" t="s">
        <v>35</v>
      </c>
      <c r="O103" t="s">
        <v>46</v>
      </c>
      <c r="P103">
        <f t="shared" si="465"/>
        <v>1</v>
      </c>
      <c r="Q103" s="5">
        <f t="shared" si="466"/>
        <v>44892</v>
      </c>
      <c r="R103" s="32">
        <f>VLOOKUP(_xlfn.CONCAT(M103," - ",E103),Planning!$C$75:$D$99,2,0)</f>
        <v>21</v>
      </c>
      <c r="S103" s="5">
        <f t="shared" si="467"/>
        <v>44911</v>
      </c>
      <c r="T103" s="3" t="str">
        <f t="shared" si="468"/>
        <v/>
      </c>
      <c r="U103" s="32">
        <f t="shared" ca="1" si="469"/>
        <v>21</v>
      </c>
      <c r="V103" s="32">
        <f t="shared" si="470"/>
        <v>0</v>
      </c>
      <c r="W103" s="5">
        <f t="shared" si="471"/>
        <v>44902</v>
      </c>
      <c r="X103" s="5"/>
      <c r="Z103" s="49"/>
      <c r="AA103" s="50" cm="1">
        <f t="array" ref="AA103">IF(AND(K103="Pending",J103='Date ouverte'!$A$2),INDEX(_xlfn.ANCHORARRAY('Date ouverte'!$B$2),MATCH(TRUE,_xlfn.ANCHORARRAY('Date ouverte'!$B$2)&gt;=$W103,0)),IF(AND(K103="Pending",J103='Date ouverte'!$A$4),INDEX(_xlfn.ANCHORARRAY('Date ouverte'!$B$4),MATCH(TRUE,_xlfn.ANCHORARRAY('Date ouverte'!$B$4)&gt;=$W103,0)),IF(AND(K103="Pending",J103='Date ouverte'!$A$6),INDEX(_xlfn.ANCHORARRAY('Date ouverte'!$B$6),MATCH(TRUE,_xlfn.ANCHORARRAY('Date ouverte'!$B$6)&gt;=$W103,0)),IF(AND(K103="Pending",J103='Date ouverte'!$A$8),INDEX(_xlfn.ANCHORARRAY('Date ouverte'!$B$8),MATCH(TRUE,_xlfn.ANCHORARRAY('Date ouverte'!$B$8)&gt;=$W103,0)),W103))))</f>
        <v>44902</v>
      </c>
      <c r="AB103" s="5">
        <f>IF(IF($K103="Pending",(IF($J103='Date ouverte'!$A$20,HLOOKUP($AA103,'Date ouverte'!$20:$21,2,FALSE),IF($J103='Date ouverte'!$A$22,HLOOKUP($AA103,'Date ouverte'!$22:$23,2,FALSE),IF($J103='Date ouverte'!$A$24,HLOOKUP($AA103,'Date ouverte'!$24:$25,2,FALSE),IF($J103='Date ouverte'!$A$26,HLOOKUP($AA103,'Date ouverte'!$26:$27,2,FALSE),"j"))))),W103)&lt;&gt;"alert",AA103,"alert")</f>
        <v>44902</v>
      </c>
      <c r="AC103" s="65">
        <f>IF($AB103="alert",(IF($J103='Date ouverte'!$A$29,HLOOKUP($AA103,'Date ouverte'!$29:$30,2,FALSE),IF($J103='Date ouverte'!$A$31,HLOOKUP($AA103,'Date ouverte'!$31:$33,2,FALSE),IF($J103='Date ouverte'!$A$33,HLOOKUP($AA103,'Date ouverte'!$33:$34,2,FALSE),IF($J103='Date ouverte'!$A$35,HLOOKUP($AA103,'Date ouverte'!$35:$36,2,FALSE),"j"))))),0)</f>
        <v>0</v>
      </c>
      <c r="AD1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" s="5"/>
    </row>
    <row r="104" spans="1:31" x14ac:dyDescent="0.25">
      <c r="A104" t="s">
        <v>587</v>
      </c>
      <c r="B104" t="s">
        <v>258</v>
      </c>
      <c r="C104" t="s">
        <v>30</v>
      </c>
      <c r="D104" t="s">
        <v>47</v>
      </c>
      <c r="E104" t="s">
        <v>34</v>
      </c>
      <c r="F104" t="s">
        <v>48</v>
      </c>
      <c r="G104" s="1">
        <v>44818</v>
      </c>
      <c r="H104" s="1">
        <v>44860</v>
      </c>
      <c r="I104" s="2">
        <v>44872.3125</v>
      </c>
      <c r="J104" t="s">
        <v>18</v>
      </c>
      <c r="K104" t="s">
        <v>19</v>
      </c>
      <c r="L104" t="s">
        <v>20</v>
      </c>
      <c r="M104" t="s">
        <v>25</v>
      </c>
      <c r="N104" t="s">
        <v>35</v>
      </c>
      <c r="O104" t="s">
        <v>36</v>
      </c>
      <c r="P104">
        <f t="shared" si="465"/>
        <v>1</v>
      </c>
      <c r="Q104" s="5">
        <f t="shared" si="466"/>
        <v>44862</v>
      </c>
      <c r="R104" s="32">
        <f>VLOOKUP(_xlfn.CONCAT(M104," - ",E104),Planning!$C$75:$D$99,2,0)</f>
        <v>21</v>
      </c>
      <c r="S104" s="5">
        <f t="shared" si="467"/>
        <v>44881</v>
      </c>
      <c r="T104" s="3" t="str">
        <f t="shared" si="468"/>
        <v/>
      </c>
      <c r="U104" s="32">
        <f t="shared" ca="1" si="469"/>
        <v>21</v>
      </c>
      <c r="V104" s="32">
        <f t="shared" si="470"/>
        <v>0</v>
      </c>
      <c r="W104" s="5">
        <f t="shared" si="471"/>
        <v>44872</v>
      </c>
      <c r="X104" s="5"/>
      <c r="Z104" s="49"/>
      <c r="AA104" s="50" cm="1">
        <f t="array" ref="AA104">IF(AND(K104="Pending",J104='Date ouverte'!$A$2),INDEX(_xlfn.ANCHORARRAY('Date ouverte'!$B$2),MATCH(TRUE,_xlfn.ANCHORARRAY('Date ouverte'!$B$2)&gt;=$W104,0)),IF(AND(K104="Pending",J104='Date ouverte'!$A$4),INDEX(_xlfn.ANCHORARRAY('Date ouverte'!$B$4),MATCH(TRUE,_xlfn.ANCHORARRAY('Date ouverte'!$B$4)&gt;=$W104,0)),IF(AND(K104="Pending",J104='Date ouverte'!$A$6),INDEX(_xlfn.ANCHORARRAY('Date ouverte'!$B$6),MATCH(TRUE,_xlfn.ANCHORARRAY('Date ouverte'!$B$6)&gt;=$W104,0)),IF(AND(K104="Pending",J104='Date ouverte'!$A$8),INDEX(_xlfn.ANCHORARRAY('Date ouverte'!$B$8),MATCH(TRUE,_xlfn.ANCHORARRAY('Date ouverte'!$B$8)&gt;=$W104,0)),W104))))</f>
        <v>44872</v>
      </c>
      <c r="AB104" s="5">
        <f>IF(IF($K104="Pending",(IF($J104='Date ouverte'!$A$20,HLOOKUP($AA104,'Date ouverte'!$20:$21,2,FALSE),IF($J104='Date ouverte'!$A$22,HLOOKUP($AA104,'Date ouverte'!$22:$23,2,FALSE),IF($J104='Date ouverte'!$A$24,HLOOKUP($AA104,'Date ouverte'!$24:$25,2,FALSE),IF($J104='Date ouverte'!$A$26,HLOOKUP($AA104,'Date ouverte'!$26:$27,2,FALSE),"j"))))),W104)&lt;&gt;"alert",AA104,"alert")</f>
        <v>44872</v>
      </c>
      <c r="AC104" s="65">
        <f>IF($AB104="alert",(IF($J104='Date ouverte'!$A$29,HLOOKUP($AA104,'Date ouverte'!$29:$30,2,FALSE),IF($J104='Date ouverte'!$A$31,HLOOKUP($AA104,'Date ouverte'!$31:$33,2,FALSE),IF($J104='Date ouverte'!$A$33,HLOOKUP($AA104,'Date ouverte'!$33:$34,2,FALSE),IF($J104='Date ouverte'!$A$35,HLOOKUP($AA104,'Date ouverte'!$35:$36,2,FALSE),"j"))))),0)</f>
        <v>0</v>
      </c>
      <c r="AD1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" s="5"/>
    </row>
    <row r="105" spans="1:31" x14ac:dyDescent="0.25">
      <c r="A105" t="s">
        <v>1074</v>
      </c>
      <c r="B105" t="s">
        <v>258</v>
      </c>
      <c r="C105" t="s">
        <v>30</v>
      </c>
      <c r="D105" t="s">
        <v>47</v>
      </c>
      <c r="E105" t="s">
        <v>34</v>
      </c>
      <c r="F105" t="s">
        <v>48</v>
      </c>
      <c r="G105" s="1">
        <v>44829</v>
      </c>
      <c r="H105" s="1">
        <v>44860</v>
      </c>
      <c r="I105" s="2">
        <v>44869.333333333336</v>
      </c>
      <c r="J105" t="s">
        <v>28</v>
      </c>
      <c r="K105" t="s">
        <v>19</v>
      </c>
      <c r="L105" t="s">
        <v>20</v>
      </c>
      <c r="M105" t="s">
        <v>25</v>
      </c>
      <c r="N105" t="s">
        <v>35</v>
      </c>
      <c r="O105" t="s">
        <v>36</v>
      </c>
      <c r="P105">
        <f t="shared" si="465"/>
        <v>1</v>
      </c>
      <c r="Q105" s="5">
        <f t="shared" si="466"/>
        <v>44862</v>
      </c>
      <c r="R105" s="32">
        <f>VLOOKUP(_xlfn.CONCAT(M105," - ",E105),Planning!$C$75:$D$99,2,0)</f>
        <v>21</v>
      </c>
      <c r="S105" s="5">
        <f t="shared" si="467"/>
        <v>44881</v>
      </c>
      <c r="T105" s="3" t="str">
        <f t="shared" si="468"/>
        <v/>
      </c>
      <c r="U105" s="32">
        <f t="shared" ca="1" si="469"/>
        <v>21</v>
      </c>
      <c r="V105" s="32">
        <f t="shared" si="470"/>
        <v>0</v>
      </c>
      <c r="W105" s="5">
        <f t="shared" si="471"/>
        <v>44869</v>
      </c>
      <c r="X105" s="5"/>
      <c r="Z105" s="49"/>
      <c r="AA105" s="50" cm="1">
        <f t="array" ref="AA105">IF(AND(K105="Pending",J105='Date ouverte'!$A$2),INDEX(_xlfn.ANCHORARRAY('Date ouverte'!$B$2),MATCH(TRUE,_xlfn.ANCHORARRAY('Date ouverte'!$B$2)&gt;=$W105,0)),IF(AND(K105="Pending",J105='Date ouverte'!$A$4),INDEX(_xlfn.ANCHORARRAY('Date ouverte'!$B$4),MATCH(TRUE,_xlfn.ANCHORARRAY('Date ouverte'!$B$4)&gt;=$W105,0)),IF(AND(K105="Pending",J105='Date ouverte'!$A$6),INDEX(_xlfn.ANCHORARRAY('Date ouverte'!$B$6),MATCH(TRUE,_xlfn.ANCHORARRAY('Date ouverte'!$B$6)&gt;=$W105,0)),IF(AND(K105="Pending",J105='Date ouverte'!$A$8),INDEX(_xlfn.ANCHORARRAY('Date ouverte'!$B$8),MATCH(TRUE,_xlfn.ANCHORARRAY('Date ouverte'!$B$8)&gt;=$W105,0)),W105))))</f>
        <v>44869</v>
      </c>
      <c r="AB105" s="5">
        <f>IF(IF($K105="Pending",(IF($J105='Date ouverte'!$A$20,HLOOKUP($AA105,'Date ouverte'!$20:$21,2,FALSE),IF($J105='Date ouverte'!$A$22,HLOOKUP($AA105,'Date ouverte'!$22:$23,2,FALSE),IF($J105='Date ouverte'!$A$24,HLOOKUP($AA105,'Date ouverte'!$24:$25,2,FALSE),IF($J105='Date ouverte'!$A$26,HLOOKUP($AA105,'Date ouverte'!$26:$27,2,FALSE),"j"))))),W105)&lt;&gt;"alert",AA105,"alert")</f>
        <v>44869</v>
      </c>
      <c r="AC105" s="65">
        <f>IF($AB105="alert",(IF($J105='Date ouverte'!$A$29,HLOOKUP($AA105,'Date ouverte'!$29:$30,2,FALSE),IF($J105='Date ouverte'!$A$31,HLOOKUP($AA105,'Date ouverte'!$31:$33,2,FALSE),IF($J105='Date ouverte'!$A$33,HLOOKUP($AA105,'Date ouverte'!$33:$34,2,FALSE),IF($J105='Date ouverte'!$A$35,HLOOKUP($AA105,'Date ouverte'!$35:$36,2,FALSE),"j"))))),0)</f>
        <v>0</v>
      </c>
      <c r="AD1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" s="5"/>
    </row>
    <row r="106" spans="1:31" x14ac:dyDescent="0.25">
      <c r="A106" t="s">
        <v>1655</v>
      </c>
      <c r="B106" t="s">
        <v>258</v>
      </c>
      <c r="C106" t="s">
        <v>14</v>
      </c>
      <c r="D106" t="s">
        <v>47</v>
      </c>
      <c r="E106" t="s">
        <v>34</v>
      </c>
      <c r="F106" t="s">
        <v>48</v>
      </c>
      <c r="G106" s="1">
        <v>44850</v>
      </c>
      <c r="H106" s="1">
        <v>44900</v>
      </c>
      <c r="I106" s="2">
        <v>44915</v>
      </c>
      <c r="J106" t="s">
        <v>18</v>
      </c>
      <c r="K106" t="s">
        <v>29</v>
      </c>
      <c r="L106" t="s">
        <v>24</v>
      </c>
      <c r="M106" t="s">
        <v>25</v>
      </c>
      <c r="N106" t="s">
        <v>26</v>
      </c>
      <c r="O106" t="s">
        <v>49</v>
      </c>
      <c r="P106">
        <f t="shared" si="465"/>
        <v>1</v>
      </c>
      <c r="Q106" s="5">
        <f t="shared" si="466"/>
        <v>44902</v>
      </c>
      <c r="R106" s="32">
        <f>VLOOKUP(_xlfn.CONCAT(M106," - ",E106),Planning!$C$75:$D$99,2,0)</f>
        <v>21</v>
      </c>
      <c r="S106" s="5">
        <f t="shared" si="467"/>
        <v>44921</v>
      </c>
      <c r="T106" s="3" t="str">
        <f t="shared" si="468"/>
        <v/>
      </c>
      <c r="U106" s="32">
        <f t="shared" ca="1" si="469"/>
        <v>21</v>
      </c>
      <c r="V106" s="32">
        <f t="shared" si="470"/>
        <v>0</v>
      </c>
      <c r="W106" s="5">
        <f t="shared" si="471"/>
        <v>44915</v>
      </c>
      <c r="X106" s="5"/>
      <c r="Z106" s="49"/>
      <c r="AA106" s="50" cm="1">
        <f t="array" ref="AA106">IF(AND(K106="Pending",J106='Date ouverte'!$A$2),INDEX(_xlfn.ANCHORARRAY('Date ouverte'!$B$2),MATCH(TRUE,_xlfn.ANCHORARRAY('Date ouverte'!$B$2)&gt;=$W106,0)),IF(AND(K106="Pending",J106='Date ouverte'!$A$4),INDEX(_xlfn.ANCHORARRAY('Date ouverte'!$B$4),MATCH(TRUE,_xlfn.ANCHORARRAY('Date ouverte'!$B$4)&gt;=$W106,0)),IF(AND(K106="Pending",J106='Date ouverte'!$A$6),INDEX(_xlfn.ANCHORARRAY('Date ouverte'!$B$6),MATCH(TRUE,_xlfn.ANCHORARRAY('Date ouverte'!$B$6)&gt;=$W106,0)),IF(AND(K106="Pending",J106='Date ouverte'!$A$8),INDEX(_xlfn.ANCHORARRAY('Date ouverte'!$B$8),MATCH(TRUE,_xlfn.ANCHORARRAY('Date ouverte'!$B$8)&gt;=$W106,0)),W106))))</f>
        <v>44915</v>
      </c>
      <c r="AB106" s="5">
        <f>IF(IF($K106="Pending",(IF($J106='Date ouverte'!$A$20,HLOOKUP($AA106,'Date ouverte'!$20:$21,2,FALSE),IF($J106='Date ouverte'!$A$22,HLOOKUP($AA106,'Date ouverte'!$22:$23,2,FALSE),IF($J106='Date ouverte'!$A$24,HLOOKUP($AA106,'Date ouverte'!$24:$25,2,FALSE),IF($J106='Date ouverte'!$A$26,HLOOKUP($AA106,'Date ouverte'!$26:$27,2,FALSE),"j"))))),W106)&lt;&gt;"alert",AA106,"alert")</f>
        <v>44915</v>
      </c>
      <c r="AC106" s="65">
        <f>IF($AB106="alert",(IF($J106='Date ouverte'!$A$29,HLOOKUP($AA106,'Date ouverte'!$29:$30,2,FALSE),IF($J106='Date ouverte'!$A$31,HLOOKUP($AA106,'Date ouverte'!$31:$33,2,FALSE),IF($J106='Date ouverte'!$A$33,HLOOKUP($AA106,'Date ouverte'!$33:$34,2,FALSE),IF($J106='Date ouverte'!$A$35,HLOOKUP($AA106,'Date ouverte'!$35:$36,2,FALSE),"j"))))),0)</f>
        <v>0</v>
      </c>
      <c r="AD1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" s="5"/>
    </row>
    <row r="107" spans="1:31" x14ac:dyDescent="0.25">
      <c r="A107" t="s">
        <v>1120</v>
      </c>
      <c r="B107" t="s">
        <v>258</v>
      </c>
      <c r="C107" t="s">
        <v>30</v>
      </c>
      <c r="D107" t="s">
        <v>47</v>
      </c>
      <c r="E107" t="s">
        <v>34</v>
      </c>
      <c r="F107" t="s">
        <v>48</v>
      </c>
      <c r="G107" s="1">
        <v>44847</v>
      </c>
      <c r="H107" s="1">
        <v>44877</v>
      </c>
      <c r="I107" s="2">
        <v>44886.541666666664</v>
      </c>
      <c r="J107" t="s">
        <v>18</v>
      </c>
      <c r="K107" t="s">
        <v>19</v>
      </c>
      <c r="L107" t="s">
        <v>20</v>
      </c>
      <c r="M107" t="s">
        <v>25</v>
      </c>
      <c r="N107" t="s">
        <v>35</v>
      </c>
      <c r="O107" t="s">
        <v>45</v>
      </c>
      <c r="P107">
        <f t="shared" si="465"/>
        <v>1</v>
      </c>
      <c r="Q107" s="5">
        <f t="shared" si="466"/>
        <v>44879</v>
      </c>
      <c r="R107" s="32">
        <f>VLOOKUP(_xlfn.CONCAT(M107," - ",E107),Planning!$C$75:$D$99,2,0)</f>
        <v>21</v>
      </c>
      <c r="S107" s="5">
        <f t="shared" si="467"/>
        <v>44898</v>
      </c>
      <c r="T107" s="3" t="str">
        <f t="shared" si="468"/>
        <v/>
      </c>
      <c r="U107" s="32">
        <f t="shared" ca="1" si="469"/>
        <v>21</v>
      </c>
      <c r="V107" s="32">
        <f t="shared" si="470"/>
        <v>0</v>
      </c>
      <c r="W107" s="5">
        <f t="shared" si="471"/>
        <v>44886</v>
      </c>
      <c r="X107" s="5"/>
      <c r="Z107" s="49"/>
      <c r="AA107" s="50" cm="1">
        <f t="array" ref="AA107">IF(AND(K107="Pending",J107='Date ouverte'!$A$2),INDEX(_xlfn.ANCHORARRAY('Date ouverte'!$B$2),MATCH(TRUE,_xlfn.ANCHORARRAY('Date ouverte'!$B$2)&gt;=$W107,0)),IF(AND(K107="Pending",J107='Date ouverte'!$A$4),INDEX(_xlfn.ANCHORARRAY('Date ouverte'!$B$4),MATCH(TRUE,_xlfn.ANCHORARRAY('Date ouverte'!$B$4)&gt;=$W107,0)),IF(AND(K107="Pending",J107='Date ouverte'!$A$6),INDEX(_xlfn.ANCHORARRAY('Date ouverte'!$B$6),MATCH(TRUE,_xlfn.ANCHORARRAY('Date ouverte'!$B$6)&gt;=$W107,0)),IF(AND(K107="Pending",J107='Date ouverte'!$A$8),INDEX(_xlfn.ANCHORARRAY('Date ouverte'!$B$8),MATCH(TRUE,_xlfn.ANCHORARRAY('Date ouverte'!$B$8)&gt;=$W107,0)),W107))))</f>
        <v>44886</v>
      </c>
      <c r="AB107" s="5">
        <f>IF(IF($K107="Pending",(IF($J107='Date ouverte'!$A$20,HLOOKUP($AA107,'Date ouverte'!$20:$21,2,FALSE),IF($J107='Date ouverte'!$A$22,HLOOKUP($AA107,'Date ouverte'!$22:$23,2,FALSE),IF($J107='Date ouverte'!$A$24,HLOOKUP($AA107,'Date ouverte'!$24:$25,2,FALSE),IF($J107='Date ouverte'!$A$26,HLOOKUP($AA107,'Date ouverte'!$26:$27,2,FALSE),"j"))))),W107)&lt;&gt;"alert",AA107,"alert")</f>
        <v>44886</v>
      </c>
      <c r="AC107" s="65">
        <f>IF($AB107="alert",(IF($J107='Date ouverte'!$A$29,HLOOKUP($AA107,'Date ouverte'!$29:$30,2,FALSE),IF($J107='Date ouverte'!$A$31,HLOOKUP($AA107,'Date ouverte'!$31:$33,2,FALSE),IF($J107='Date ouverte'!$A$33,HLOOKUP($AA107,'Date ouverte'!$33:$34,2,FALSE),IF($J107='Date ouverte'!$A$35,HLOOKUP($AA107,'Date ouverte'!$35:$36,2,FALSE),"j"))))),0)</f>
        <v>0</v>
      </c>
      <c r="AD1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" s="5"/>
    </row>
    <row r="108" spans="1:31" x14ac:dyDescent="0.25">
      <c r="A108" t="s">
        <v>1656</v>
      </c>
      <c r="B108" t="s">
        <v>258</v>
      </c>
      <c r="C108" t="s">
        <v>14</v>
      </c>
      <c r="D108" t="s">
        <v>47</v>
      </c>
      <c r="E108" t="s">
        <v>34</v>
      </c>
      <c r="F108" t="s">
        <v>48</v>
      </c>
      <c r="G108" s="1">
        <v>44850</v>
      </c>
      <c r="H108" s="1">
        <v>44900</v>
      </c>
      <c r="I108" s="2">
        <v>44915</v>
      </c>
      <c r="J108" t="s">
        <v>18</v>
      </c>
      <c r="K108" t="s">
        <v>29</v>
      </c>
      <c r="L108" t="s">
        <v>24</v>
      </c>
      <c r="M108" t="s">
        <v>25</v>
      </c>
      <c r="N108" t="s">
        <v>26</v>
      </c>
      <c r="O108" t="s">
        <v>49</v>
      </c>
      <c r="P108">
        <f t="shared" si="465"/>
        <v>1</v>
      </c>
      <c r="Q108" s="5">
        <f t="shared" si="466"/>
        <v>44902</v>
      </c>
      <c r="R108" s="32">
        <f>VLOOKUP(_xlfn.CONCAT(M108," - ",E108),Planning!$C$75:$D$99,2,0)</f>
        <v>21</v>
      </c>
      <c r="S108" s="5">
        <f t="shared" si="467"/>
        <v>44921</v>
      </c>
      <c r="T108" s="3" t="str">
        <f t="shared" si="468"/>
        <v/>
      </c>
      <c r="U108" s="32">
        <f t="shared" ca="1" si="469"/>
        <v>21</v>
      </c>
      <c r="V108" s="32">
        <f t="shared" si="470"/>
        <v>0</v>
      </c>
      <c r="W108" s="5">
        <f t="shared" si="471"/>
        <v>44915</v>
      </c>
      <c r="X108" s="5"/>
      <c r="Z108" s="49"/>
      <c r="AA108" s="50" cm="1">
        <f t="array" ref="AA108">IF(AND(K108="Pending",J108='Date ouverte'!$A$2),INDEX(_xlfn.ANCHORARRAY('Date ouverte'!$B$2),MATCH(TRUE,_xlfn.ANCHORARRAY('Date ouverte'!$B$2)&gt;=$W108,0)),IF(AND(K108="Pending",J108='Date ouverte'!$A$4),INDEX(_xlfn.ANCHORARRAY('Date ouverte'!$B$4),MATCH(TRUE,_xlfn.ANCHORARRAY('Date ouverte'!$B$4)&gt;=$W108,0)),IF(AND(K108="Pending",J108='Date ouverte'!$A$6),INDEX(_xlfn.ANCHORARRAY('Date ouverte'!$B$6),MATCH(TRUE,_xlfn.ANCHORARRAY('Date ouverte'!$B$6)&gt;=$W108,0)),IF(AND(K108="Pending",J108='Date ouverte'!$A$8),INDEX(_xlfn.ANCHORARRAY('Date ouverte'!$B$8),MATCH(TRUE,_xlfn.ANCHORARRAY('Date ouverte'!$B$8)&gt;=$W108,0)),W108))))</f>
        <v>44915</v>
      </c>
      <c r="AB108" s="5">
        <f>IF(IF($K108="Pending",(IF($J108='Date ouverte'!$A$20,HLOOKUP($AA108,'Date ouverte'!$20:$21,2,FALSE),IF($J108='Date ouverte'!$A$22,HLOOKUP($AA108,'Date ouverte'!$22:$23,2,FALSE),IF($J108='Date ouverte'!$A$24,HLOOKUP($AA108,'Date ouverte'!$24:$25,2,FALSE),IF($J108='Date ouverte'!$A$26,HLOOKUP($AA108,'Date ouverte'!$26:$27,2,FALSE),"j"))))),W108)&lt;&gt;"alert",AA108,"alert")</f>
        <v>44915</v>
      </c>
      <c r="AC108" s="65">
        <f>IF($AB108="alert",(IF($J108='Date ouverte'!$A$29,HLOOKUP($AA108,'Date ouverte'!$29:$30,2,FALSE),IF($J108='Date ouverte'!$A$31,HLOOKUP($AA108,'Date ouverte'!$31:$33,2,FALSE),IF($J108='Date ouverte'!$A$33,HLOOKUP($AA108,'Date ouverte'!$33:$34,2,FALSE),IF($J108='Date ouverte'!$A$35,HLOOKUP($AA108,'Date ouverte'!$35:$36,2,FALSE),"j"))))),0)</f>
        <v>0</v>
      </c>
      <c r="AD1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" s="5"/>
    </row>
    <row r="109" spans="1:31" x14ac:dyDescent="0.25">
      <c r="A109" t="s">
        <v>1121</v>
      </c>
      <c r="B109" t="s">
        <v>258</v>
      </c>
      <c r="C109" t="s">
        <v>30</v>
      </c>
      <c r="D109" t="s">
        <v>47</v>
      </c>
      <c r="E109" t="s">
        <v>34</v>
      </c>
      <c r="F109" t="s">
        <v>48</v>
      </c>
      <c r="G109" s="1">
        <v>44832</v>
      </c>
      <c r="H109" s="1">
        <v>44866</v>
      </c>
      <c r="I109" s="2">
        <v>44882.3125</v>
      </c>
      <c r="J109" t="s">
        <v>23</v>
      </c>
      <c r="K109" t="s">
        <v>19</v>
      </c>
      <c r="L109" t="s">
        <v>20</v>
      </c>
      <c r="M109" t="s">
        <v>25</v>
      </c>
      <c r="N109" t="s">
        <v>35</v>
      </c>
      <c r="O109" t="s">
        <v>40</v>
      </c>
      <c r="P109">
        <f t="shared" si="465"/>
        <v>1</v>
      </c>
      <c r="Q109" s="5">
        <f t="shared" si="466"/>
        <v>44868</v>
      </c>
      <c r="R109" s="32">
        <f>VLOOKUP(_xlfn.CONCAT(M109," - ",E109),Planning!$C$75:$D$99,2,0)</f>
        <v>21</v>
      </c>
      <c r="S109" s="5">
        <f t="shared" si="467"/>
        <v>44887</v>
      </c>
      <c r="T109" s="3" t="str">
        <f t="shared" si="468"/>
        <v/>
      </c>
      <c r="U109" s="32">
        <f t="shared" ca="1" si="469"/>
        <v>21</v>
      </c>
      <c r="V109" s="32">
        <f t="shared" si="470"/>
        <v>0</v>
      </c>
      <c r="W109" s="5">
        <f t="shared" si="471"/>
        <v>44882</v>
      </c>
      <c r="X109" s="5"/>
      <c r="Z109" s="49"/>
      <c r="AA109" s="50" cm="1">
        <f t="array" ref="AA109">IF(AND(K109="Pending",J109='Date ouverte'!$A$2),INDEX(_xlfn.ANCHORARRAY('Date ouverte'!$B$2),MATCH(TRUE,_xlfn.ANCHORARRAY('Date ouverte'!$B$2)&gt;=$W109,0)),IF(AND(K109="Pending",J109='Date ouverte'!$A$4),INDEX(_xlfn.ANCHORARRAY('Date ouverte'!$B$4),MATCH(TRUE,_xlfn.ANCHORARRAY('Date ouverte'!$B$4)&gt;=$W109,0)),IF(AND(K109="Pending",J109='Date ouverte'!$A$6),INDEX(_xlfn.ANCHORARRAY('Date ouverte'!$B$6),MATCH(TRUE,_xlfn.ANCHORARRAY('Date ouverte'!$B$6)&gt;=$W109,0)),IF(AND(K109="Pending",J109='Date ouverte'!$A$8),INDEX(_xlfn.ANCHORARRAY('Date ouverte'!$B$8),MATCH(TRUE,_xlfn.ANCHORARRAY('Date ouverte'!$B$8)&gt;=$W109,0)),W109))))</f>
        <v>44882</v>
      </c>
      <c r="AB109" s="5">
        <f>IF(IF($K109="Pending",(IF($J109='Date ouverte'!$A$20,HLOOKUP($AA109,'Date ouverte'!$20:$21,2,FALSE),IF($J109='Date ouverte'!$A$22,HLOOKUP($AA109,'Date ouverte'!$22:$23,2,FALSE),IF($J109='Date ouverte'!$A$24,HLOOKUP($AA109,'Date ouverte'!$24:$25,2,FALSE),IF($J109='Date ouverte'!$A$26,HLOOKUP($AA109,'Date ouverte'!$26:$27,2,FALSE),"j"))))),W109)&lt;&gt;"alert",AA109,"alert")</f>
        <v>44882</v>
      </c>
      <c r="AC109" s="65">
        <f>IF($AB109="alert",(IF($J109='Date ouverte'!$A$29,HLOOKUP($AA109,'Date ouverte'!$29:$30,2,FALSE),IF($J109='Date ouverte'!$A$31,HLOOKUP($AA109,'Date ouverte'!$31:$33,2,FALSE),IF($J109='Date ouverte'!$A$33,HLOOKUP($AA109,'Date ouverte'!$33:$34,2,FALSE),IF($J109='Date ouverte'!$A$35,HLOOKUP($AA109,'Date ouverte'!$35:$36,2,FALSE),"j"))))),0)</f>
        <v>0</v>
      </c>
      <c r="AD1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" s="5"/>
    </row>
    <row r="110" spans="1:31" x14ac:dyDescent="0.25">
      <c r="A110" t="s">
        <v>368</v>
      </c>
      <c r="B110" t="s">
        <v>258</v>
      </c>
      <c r="C110" t="s">
        <v>30</v>
      </c>
      <c r="D110" t="s">
        <v>15</v>
      </c>
      <c r="E110" t="s">
        <v>34</v>
      </c>
      <c r="F110" t="s">
        <v>17</v>
      </c>
      <c r="G110" s="1">
        <v>44810</v>
      </c>
      <c r="H110" s="1">
        <v>44853</v>
      </c>
      <c r="I110" s="2">
        <v>44859.770833333336</v>
      </c>
      <c r="J110" t="s">
        <v>28</v>
      </c>
      <c r="K110" t="s">
        <v>19</v>
      </c>
      <c r="L110" t="s">
        <v>20</v>
      </c>
      <c r="M110" t="s">
        <v>25</v>
      </c>
      <c r="N110" t="s">
        <v>35</v>
      </c>
      <c r="O110" t="s">
        <v>42</v>
      </c>
      <c r="P110">
        <f t="shared" si="465"/>
        <v>1</v>
      </c>
      <c r="Q110" s="5">
        <f t="shared" si="466"/>
        <v>44855</v>
      </c>
      <c r="R110" s="32">
        <f>VLOOKUP(_xlfn.CONCAT(M110," - ",E110),Planning!$C$75:$D$99,2,0)</f>
        <v>21</v>
      </c>
      <c r="S110" s="5">
        <f t="shared" si="467"/>
        <v>44874</v>
      </c>
      <c r="T110" s="3" t="str">
        <f t="shared" si="468"/>
        <v/>
      </c>
      <c r="U110" s="32">
        <f t="shared" ca="1" si="469"/>
        <v>15</v>
      </c>
      <c r="V110" s="32">
        <f t="shared" si="470"/>
        <v>0</v>
      </c>
      <c r="W110" s="5">
        <f t="shared" si="471"/>
        <v>44859</v>
      </c>
      <c r="X110" s="5"/>
      <c r="Z110" s="49"/>
      <c r="AA110" s="50" cm="1">
        <f t="array" ref="AA110">IF(AND(K110="Pending",J110='Date ouverte'!$A$2),INDEX(_xlfn.ANCHORARRAY('Date ouverte'!$B$2),MATCH(TRUE,_xlfn.ANCHORARRAY('Date ouverte'!$B$2)&gt;=$W110,0)),IF(AND(K110="Pending",J110='Date ouverte'!$A$4),INDEX(_xlfn.ANCHORARRAY('Date ouverte'!$B$4),MATCH(TRUE,_xlfn.ANCHORARRAY('Date ouverte'!$B$4)&gt;=$W110,0)),IF(AND(K110="Pending",J110='Date ouverte'!$A$6),INDEX(_xlfn.ANCHORARRAY('Date ouverte'!$B$6),MATCH(TRUE,_xlfn.ANCHORARRAY('Date ouverte'!$B$6)&gt;=$W110,0)),IF(AND(K110="Pending",J110='Date ouverte'!$A$8),INDEX(_xlfn.ANCHORARRAY('Date ouverte'!$B$8),MATCH(TRUE,_xlfn.ANCHORARRAY('Date ouverte'!$B$8)&gt;=$W110,0)),W110))))</f>
        <v>44859</v>
      </c>
      <c r="AB110" s="5">
        <f>IF(IF($K110="Pending",(IF($J110='Date ouverte'!$A$20,HLOOKUP($AA110,'Date ouverte'!$20:$21,2,FALSE),IF($J110='Date ouverte'!$A$22,HLOOKUP($AA110,'Date ouverte'!$22:$23,2,FALSE),IF($J110='Date ouverte'!$A$24,HLOOKUP($AA110,'Date ouverte'!$24:$25,2,FALSE),IF($J110='Date ouverte'!$A$26,HLOOKUP($AA110,'Date ouverte'!$26:$27,2,FALSE),"j"))))),W110)&lt;&gt;"alert",AA110,"alert")</f>
        <v>44859</v>
      </c>
      <c r="AC110" s="65">
        <f>IF($AB110="alert",(IF($J110='Date ouverte'!$A$29,HLOOKUP($AA110,'Date ouverte'!$29:$30,2,FALSE),IF($J110='Date ouverte'!$A$31,HLOOKUP($AA110,'Date ouverte'!$31:$33,2,FALSE),IF($J110='Date ouverte'!$A$33,HLOOKUP($AA110,'Date ouverte'!$33:$34,2,FALSE),IF($J110='Date ouverte'!$A$35,HLOOKUP($AA110,'Date ouverte'!$35:$36,2,FALSE),"j"))))),0)</f>
        <v>0</v>
      </c>
      <c r="AD1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" s="5"/>
    </row>
    <row r="111" spans="1:31" x14ac:dyDescent="0.25">
      <c r="A111" t="s">
        <v>1073</v>
      </c>
      <c r="B111" t="s">
        <v>258</v>
      </c>
      <c r="C111" t="s">
        <v>30</v>
      </c>
      <c r="D111" t="s">
        <v>47</v>
      </c>
      <c r="E111" t="s">
        <v>34</v>
      </c>
      <c r="F111" t="s">
        <v>48</v>
      </c>
      <c r="G111" s="1">
        <v>44829</v>
      </c>
      <c r="H111" s="1">
        <v>44860</v>
      </c>
      <c r="I111" s="2">
        <v>44869.270833333336</v>
      </c>
      <c r="J111" t="s">
        <v>28</v>
      </c>
      <c r="K111" t="s">
        <v>19</v>
      </c>
      <c r="L111" t="s">
        <v>20</v>
      </c>
      <c r="M111" t="s">
        <v>25</v>
      </c>
      <c r="N111" t="s">
        <v>35</v>
      </c>
      <c r="O111" t="s">
        <v>36</v>
      </c>
      <c r="P111">
        <f t="shared" si="465"/>
        <v>1</v>
      </c>
      <c r="Q111" s="5">
        <f t="shared" si="466"/>
        <v>44862</v>
      </c>
      <c r="R111" s="32">
        <f>VLOOKUP(_xlfn.CONCAT(M111," - ",E111),Planning!$C$75:$D$99,2,0)</f>
        <v>21</v>
      </c>
      <c r="S111" s="5">
        <f t="shared" si="467"/>
        <v>44881</v>
      </c>
      <c r="T111" s="3" t="str">
        <f t="shared" si="468"/>
        <v/>
      </c>
      <c r="U111" s="32">
        <f t="shared" ca="1" si="469"/>
        <v>21</v>
      </c>
      <c r="V111" s="32">
        <f t="shared" si="470"/>
        <v>0</v>
      </c>
      <c r="W111" s="5">
        <f t="shared" si="471"/>
        <v>44869</v>
      </c>
      <c r="X111" s="5"/>
      <c r="Z111" s="49"/>
      <c r="AA111" s="50" cm="1">
        <f t="array" ref="AA111">IF(AND(K111="Pending",J111='Date ouverte'!$A$2),INDEX(_xlfn.ANCHORARRAY('Date ouverte'!$B$2),MATCH(TRUE,_xlfn.ANCHORARRAY('Date ouverte'!$B$2)&gt;=$W111,0)),IF(AND(K111="Pending",J111='Date ouverte'!$A$4),INDEX(_xlfn.ANCHORARRAY('Date ouverte'!$B$4),MATCH(TRUE,_xlfn.ANCHORARRAY('Date ouverte'!$B$4)&gt;=$W111,0)),IF(AND(K111="Pending",J111='Date ouverte'!$A$6),INDEX(_xlfn.ANCHORARRAY('Date ouverte'!$B$6),MATCH(TRUE,_xlfn.ANCHORARRAY('Date ouverte'!$B$6)&gt;=$W111,0)),IF(AND(K111="Pending",J111='Date ouverte'!$A$8),INDEX(_xlfn.ANCHORARRAY('Date ouverte'!$B$8),MATCH(TRUE,_xlfn.ANCHORARRAY('Date ouverte'!$B$8)&gt;=$W111,0)),W111))))</f>
        <v>44869</v>
      </c>
      <c r="AB111" s="5">
        <f>IF(IF($K111="Pending",(IF($J111='Date ouverte'!$A$20,HLOOKUP($AA111,'Date ouverte'!$20:$21,2,FALSE),IF($J111='Date ouverte'!$A$22,HLOOKUP($AA111,'Date ouverte'!$22:$23,2,FALSE),IF($J111='Date ouverte'!$A$24,HLOOKUP($AA111,'Date ouverte'!$24:$25,2,FALSE),IF($J111='Date ouverte'!$A$26,HLOOKUP($AA111,'Date ouverte'!$26:$27,2,FALSE),"j"))))),W111)&lt;&gt;"alert",AA111,"alert")</f>
        <v>44869</v>
      </c>
      <c r="AC111" s="65">
        <f>IF($AB111="alert",(IF($J111='Date ouverte'!$A$29,HLOOKUP($AA111,'Date ouverte'!$29:$30,2,FALSE),IF($J111='Date ouverte'!$A$31,HLOOKUP($AA111,'Date ouverte'!$31:$33,2,FALSE),IF($J111='Date ouverte'!$A$33,HLOOKUP($AA111,'Date ouverte'!$33:$34,2,FALSE),IF($J111='Date ouverte'!$A$35,HLOOKUP($AA111,'Date ouverte'!$35:$36,2,FALSE),"j"))))),0)</f>
        <v>0</v>
      </c>
      <c r="AD1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" s="5"/>
    </row>
    <row r="112" spans="1:31" x14ac:dyDescent="0.25">
      <c r="A112" t="s">
        <v>1657</v>
      </c>
      <c r="B112" t="s">
        <v>258</v>
      </c>
      <c r="C112" t="s">
        <v>30</v>
      </c>
      <c r="D112" t="s">
        <v>47</v>
      </c>
      <c r="E112" t="s">
        <v>34</v>
      </c>
      <c r="F112" t="s">
        <v>48</v>
      </c>
      <c r="G112" s="1">
        <v>44858</v>
      </c>
      <c r="H112" s="1">
        <v>44890</v>
      </c>
      <c r="I112" s="2">
        <v>44902</v>
      </c>
      <c r="J112" t="s">
        <v>23</v>
      </c>
      <c r="K112" t="s">
        <v>29</v>
      </c>
      <c r="L112" t="s">
        <v>20</v>
      </c>
      <c r="M112" t="s">
        <v>25</v>
      </c>
      <c r="N112" t="s">
        <v>35</v>
      </c>
      <c r="O112" t="s">
        <v>46</v>
      </c>
      <c r="P112">
        <f t="shared" si="465"/>
        <v>1</v>
      </c>
      <c r="Q112" s="5">
        <f t="shared" si="466"/>
        <v>44892</v>
      </c>
      <c r="R112" s="32">
        <f>VLOOKUP(_xlfn.CONCAT(M112," - ",E112),Planning!$C$75:$D$99,2,0)</f>
        <v>21</v>
      </c>
      <c r="S112" s="5">
        <f t="shared" si="467"/>
        <v>44911</v>
      </c>
      <c r="T112" s="3" t="str">
        <f t="shared" si="468"/>
        <v/>
      </c>
      <c r="U112" s="32">
        <f t="shared" ca="1" si="469"/>
        <v>21</v>
      </c>
      <c r="V112" s="32">
        <f t="shared" si="470"/>
        <v>0</v>
      </c>
      <c r="W112" s="5">
        <f t="shared" si="471"/>
        <v>44902</v>
      </c>
      <c r="X112" s="5"/>
      <c r="Z112" s="49"/>
      <c r="AA112" s="50" cm="1">
        <f t="array" ref="AA112">IF(AND(K112="Pending",J112='Date ouverte'!$A$2),INDEX(_xlfn.ANCHORARRAY('Date ouverte'!$B$2),MATCH(TRUE,_xlfn.ANCHORARRAY('Date ouverte'!$B$2)&gt;=$W112,0)),IF(AND(K112="Pending",J112='Date ouverte'!$A$4),INDEX(_xlfn.ANCHORARRAY('Date ouverte'!$B$4),MATCH(TRUE,_xlfn.ANCHORARRAY('Date ouverte'!$B$4)&gt;=$W112,0)),IF(AND(K112="Pending",J112='Date ouverte'!$A$6),INDEX(_xlfn.ANCHORARRAY('Date ouverte'!$B$6),MATCH(TRUE,_xlfn.ANCHORARRAY('Date ouverte'!$B$6)&gt;=$W112,0)),IF(AND(K112="Pending",J112='Date ouverte'!$A$8),INDEX(_xlfn.ANCHORARRAY('Date ouverte'!$B$8),MATCH(TRUE,_xlfn.ANCHORARRAY('Date ouverte'!$B$8)&gt;=$W112,0)),W112))))</f>
        <v>44902</v>
      </c>
      <c r="AB112" s="5" t="str">
        <f>IF(IF($K112="Pending",(IF($J112='Date ouverte'!$A$20,HLOOKUP($AA112,'Date ouverte'!$20:$21,2,FALSE),IF($J112='Date ouverte'!$A$22,HLOOKUP($AA112,'Date ouverte'!$22:$23,2,FALSE),IF($J112='Date ouverte'!$A$24,HLOOKUP($AA112,'Date ouverte'!$24:$25,2,FALSE),IF($J112='Date ouverte'!$A$26,HLOOKUP($AA112,'Date ouverte'!$26:$27,2,FALSE),"j"))))),W112)&lt;&gt;"alert",AA112,"alert")</f>
        <v>alert</v>
      </c>
      <c r="AC112" s="65">
        <f>IF($AB112="alert",(IF($J112='Date ouverte'!$A$29,HLOOKUP($AA112,'Date ouverte'!$29:$30,2,FALSE),IF($J112='Date ouverte'!$A$31,HLOOKUP($AA112,'Date ouverte'!$31:$33,2,FALSE),IF($J112='Date ouverte'!$A$33,HLOOKUP($AA112,'Date ouverte'!$33:$34,2,FALSE),IF($J112='Date ouverte'!$A$35,HLOOKUP($AA112,'Date ouverte'!$35:$36,2,FALSE),"j"))))),0)</f>
        <v>40</v>
      </c>
      <c r="AD1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" s="5"/>
    </row>
    <row r="113" spans="1:31" x14ac:dyDescent="0.25">
      <c r="A113" t="s">
        <v>1658</v>
      </c>
      <c r="B113" t="s">
        <v>258</v>
      </c>
      <c r="C113" t="s">
        <v>30</v>
      </c>
      <c r="D113" t="s">
        <v>47</v>
      </c>
      <c r="E113" t="s">
        <v>34</v>
      </c>
      <c r="F113" t="s">
        <v>48</v>
      </c>
      <c r="G113" s="1">
        <v>44847</v>
      </c>
      <c r="H113" s="1">
        <v>44877</v>
      </c>
      <c r="I113" s="2">
        <v>44895.395833333336</v>
      </c>
      <c r="J113" t="s">
        <v>23</v>
      </c>
      <c r="K113" t="s">
        <v>19</v>
      </c>
      <c r="L113" t="s">
        <v>20</v>
      </c>
      <c r="M113" t="s">
        <v>25</v>
      </c>
      <c r="N113" t="s">
        <v>35</v>
      </c>
      <c r="O113" t="s">
        <v>45</v>
      </c>
      <c r="P113">
        <f t="shared" si="465"/>
        <v>1</v>
      </c>
      <c r="Q113" s="5">
        <f t="shared" si="466"/>
        <v>44879</v>
      </c>
      <c r="R113" s="32">
        <f>VLOOKUP(_xlfn.CONCAT(M113," - ",E113),Planning!$C$75:$D$99,2,0)</f>
        <v>21</v>
      </c>
      <c r="S113" s="5">
        <f t="shared" si="467"/>
        <v>44898</v>
      </c>
      <c r="T113" s="3" t="str">
        <f t="shared" si="468"/>
        <v/>
      </c>
      <c r="U113" s="32">
        <f t="shared" ca="1" si="469"/>
        <v>21</v>
      </c>
      <c r="V113" s="32">
        <f t="shared" si="470"/>
        <v>0</v>
      </c>
      <c r="W113" s="5">
        <f t="shared" si="471"/>
        <v>44895</v>
      </c>
      <c r="X113" s="5"/>
      <c r="Z113" s="49"/>
      <c r="AA113" s="50" cm="1">
        <f t="array" ref="AA113">IF(AND(K113="Pending",J113='Date ouverte'!$A$2),INDEX(_xlfn.ANCHORARRAY('Date ouverte'!$B$2),MATCH(TRUE,_xlfn.ANCHORARRAY('Date ouverte'!$B$2)&gt;=$W113,0)),IF(AND(K113="Pending",J113='Date ouverte'!$A$4),INDEX(_xlfn.ANCHORARRAY('Date ouverte'!$B$4),MATCH(TRUE,_xlfn.ANCHORARRAY('Date ouverte'!$B$4)&gt;=$W113,0)),IF(AND(K113="Pending",J113='Date ouverte'!$A$6),INDEX(_xlfn.ANCHORARRAY('Date ouverte'!$B$6),MATCH(TRUE,_xlfn.ANCHORARRAY('Date ouverte'!$B$6)&gt;=$W113,0)),IF(AND(K113="Pending",J113='Date ouverte'!$A$8),INDEX(_xlfn.ANCHORARRAY('Date ouverte'!$B$8),MATCH(TRUE,_xlfn.ANCHORARRAY('Date ouverte'!$B$8)&gt;=$W113,0)),W113))))</f>
        <v>44895</v>
      </c>
      <c r="AB113" s="5">
        <f>IF(IF($K113="Pending",(IF($J113='Date ouverte'!$A$20,HLOOKUP($AA113,'Date ouverte'!$20:$21,2,FALSE),IF($J113='Date ouverte'!$A$22,HLOOKUP($AA113,'Date ouverte'!$22:$23,2,FALSE),IF($J113='Date ouverte'!$A$24,HLOOKUP($AA113,'Date ouverte'!$24:$25,2,FALSE),IF($J113='Date ouverte'!$A$26,HLOOKUP($AA113,'Date ouverte'!$26:$27,2,FALSE),"j"))))),W113)&lt;&gt;"alert",AA113,"alert")</f>
        <v>44895</v>
      </c>
      <c r="AC113" s="65">
        <f>IF($AB113="alert",(IF($J113='Date ouverte'!$A$29,HLOOKUP($AA113,'Date ouverte'!$29:$30,2,FALSE),IF($J113='Date ouverte'!$A$31,HLOOKUP($AA113,'Date ouverte'!$31:$33,2,FALSE),IF($J113='Date ouverte'!$A$33,HLOOKUP($AA113,'Date ouverte'!$33:$34,2,FALSE),IF($J113='Date ouverte'!$A$35,HLOOKUP($AA113,'Date ouverte'!$35:$36,2,FALSE),"j"))))),0)</f>
        <v>0</v>
      </c>
      <c r="AD1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" s="5"/>
    </row>
    <row r="114" spans="1:31" x14ac:dyDescent="0.25">
      <c r="A114" t="s">
        <v>1659</v>
      </c>
      <c r="B114" t="s">
        <v>258</v>
      </c>
      <c r="C114" t="s">
        <v>14</v>
      </c>
      <c r="D114" t="s">
        <v>47</v>
      </c>
      <c r="E114" t="s">
        <v>34</v>
      </c>
      <c r="F114" t="s">
        <v>48</v>
      </c>
      <c r="G114" s="1">
        <v>44855</v>
      </c>
      <c r="H114" s="1">
        <v>44890</v>
      </c>
      <c r="I114" s="2">
        <v>44905</v>
      </c>
      <c r="J114" t="s">
        <v>18</v>
      </c>
      <c r="K114" t="s">
        <v>29</v>
      </c>
      <c r="L114" t="s">
        <v>24</v>
      </c>
      <c r="M114" t="s">
        <v>25</v>
      </c>
      <c r="N114" t="s">
        <v>26</v>
      </c>
      <c r="O114" t="s">
        <v>46</v>
      </c>
      <c r="P114">
        <f t="shared" si="465"/>
        <v>1</v>
      </c>
      <c r="Q114" s="5">
        <f t="shared" si="466"/>
        <v>44892</v>
      </c>
      <c r="R114" s="32">
        <f>VLOOKUP(_xlfn.CONCAT(M114," - ",E114),Planning!$C$75:$D$99,2,0)</f>
        <v>21</v>
      </c>
      <c r="S114" s="5">
        <f t="shared" si="467"/>
        <v>44911</v>
      </c>
      <c r="T114" s="3" t="str">
        <f t="shared" si="468"/>
        <v/>
      </c>
      <c r="U114" s="32">
        <f t="shared" ca="1" si="469"/>
        <v>21</v>
      </c>
      <c r="V114" s="32">
        <f t="shared" si="470"/>
        <v>0</v>
      </c>
      <c r="W114" s="5">
        <f t="shared" si="471"/>
        <v>44905</v>
      </c>
      <c r="X114" s="5"/>
      <c r="Z114" s="49"/>
      <c r="AA114" s="50" cm="1">
        <f t="array" ref="AA114">IF(AND(K114="Pending",J114='Date ouverte'!$A$2),INDEX(_xlfn.ANCHORARRAY('Date ouverte'!$B$2),MATCH(TRUE,_xlfn.ANCHORARRAY('Date ouverte'!$B$2)&gt;=$W114,0)),IF(AND(K114="Pending",J114='Date ouverte'!$A$4),INDEX(_xlfn.ANCHORARRAY('Date ouverte'!$B$4),MATCH(TRUE,_xlfn.ANCHORARRAY('Date ouverte'!$B$4)&gt;=$W114,0)),IF(AND(K114="Pending",J114='Date ouverte'!$A$6),INDEX(_xlfn.ANCHORARRAY('Date ouverte'!$B$6),MATCH(TRUE,_xlfn.ANCHORARRAY('Date ouverte'!$B$6)&gt;=$W114,0)),IF(AND(K114="Pending",J114='Date ouverte'!$A$8),INDEX(_xlfn.ANCHORARRAY('Date ouverte'!$B$8),MATCH(TRUE,_xlfn.ANCHORARRAY('Date ouverte'!$B$8)&gt;=$W114,0)),W114))))</f>
        <v>44907</v>
      </c>
      <c r="AB114" s="5" t="str">
        <f>IF(IF($K114="Pending",(IF($J114='Date ouverte'!$A$20,HLOOKUP($AA114,'Date ouverte'!$20:$21,2,FALSE),IF($J114='Date ouverte'!$A$22,HLOOKUP($AA114,'Date ouverte'!$22:$23,2,FALSE),IF($J114='Date ouverte'!$A$24,HLOOKUP($AA114,'Date ouverte'!$24:$25,2,FALSE),IF($J114='Date ouverte'!$A$26,HLOOKUP($AA114,'Date ouverte'!$26:$27,2,FALSE),"j"))))),W114)&lt;&gt;"alert",AA114,"alert")</f>
        <v>alert</v>
      </c>
      <c r="AC114" s="65">
        <f>IF($AB114="alert",(IF($J114='Date ouverte'!$A$29,HLOOKUP($AA114,'Date ouverte'!$29:$30,2,FALSE),IF($J114='Date ouverte'!$A$31,HLOOKUP($AA114,'Date ouverte'!$31:$33,2,FALSE),IF($J114='Date ouverte'!$A$33,HLOOKUP($AA114,'Date ouverte'!$33:$34,2,FALSE),IF($J114='Date ouverte'!$A$35,HLOOKUP($AA114,'Date ouverte'!$35:$36,2,FALSE),"j"))))),0)</f>
        <v>11</v>
      </c>
      <c r="AD1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" s="5"/>
    </row>
    <row r="115" spans="1:31" x14ac:dyDescent="0.25">
      <c r="A115" t="s">
        <v>417</v>
      </c>
      <c r="B115" t="s">
        <v>258</v>
      </c>
      <c r="C115" t="s">
        <v>30</v>
      </c>
      <c r="D115" t="s">
        <v>15</v>
      </c>
      <c r="E115" t="s">
        <v>34</v>
      </c>
      <c r="F115" t="s">
        <v>17</v>
      </c>
      <c r="G115" s="1">
        <v>44815</v>
      </c>
      <c r="H115" s="1">
        <v>44853</v>
      </c>
      <c r="I115" s="2">
        <v>44862.270833333336</v>
      </c>
      <c r="J115" t="s">
        <v>28</v>
      </c>
      <c r="K115" t="s">
        <v>19</v>
      </c>
      <c r="L115" t="s">
        <v>20</v>
      </c>
      <c r="M115" t="s">
        <v>25</v>
      </c>
      <c r="N115" t="s">
        <v>35</v>
      </c>
      <c r="O115" t="s">
        <v>42</v>
      </c>
      <c r="P115">
        <f t="shared" si="465"/>
        <v>1</v>
      </c>
      <c r="Q115" s="5">
        <f t="shared" si="466"/>
        <v>44855</v>
      </c>
      <c r="R115" s="32">
        <f>VLOOKUP(_xlfn.CONCAT(M115," - ",E115),Planning!$C$75:$D$99,2,0)</f>
        <v>21</v>
      </c>
      <c r="S115" s="5">
        <f t="shared" si="467"/>
        <v>44874</v>
      </c>
      <c r="T115" s="3" t="str">
        <f t="shared" si="468"/>
        <v/>
      </c>
      <c r="U115" s="32">
        <f t="shared" ca="1" si="469"/>
        <v>15</v>
      </c>
      <c r="V115" s="32">
        <f t="shared" si="470"/>
        <v>0</v>
      </c>
      <c r="W115" s="5">
        <f t="shared" si="471"/>
        <v>44862</v>
      </c>
      <c r="X115" s="5"/>
      <c r="Z115" s="49"/>
      <c r="AA115" s="50" cm="1">
        <f t="array" ref="AA115">IF(AND(K115="Pending",J115='Date ouverte'!$A$2),INDEX(_xlfn.ANCHORARRAY('Date ouverte'!$B$2),MATCH(TRUE,_xlfn.ANCHORARRAY('Date ouverte'!$B$2)&gt;=$W115,0)),IF(AND(K115="Pending",J115='Date ouverte'!$A$4),INDEX(_xlfn.ANCHORARRAY('Date ouverte'!$B$4),MATCH(TRUE,_xlfn.ANCHORARRAY('Date ouverte'!$B$4)&gt;=$W115,0)),IF(AND(K115="Pending",J115='Date ouverte'!$A$6),INDEX(_xlfn.ANCHORARRAY('Date ouverte'!$B$6),MATCH(TRUE,_xlfn.ANCHORARRAY('Date ouverte'!$B$6)&gt;=$W115,0)),IF(AND(K115="Pending",J115='Date ouverte'!$A$8),INDEX(_xlfn.ANCHORARRAY('Date ouverte'!$B$8),MATCH(TRUE,_xlfn.ANCHORARRAY('Date ouverte'!$B$8)&gt;=$W115,0)),W115))))</f>
        <v>44862</v>
      </c>
      <c r="AB115" s="5">
        <f>IF(IF($K115="Pending",(IF($J115='Date ouverte'!$A$20,HLOOKUP($AA115,'Date ouverte'!$20:$21,2,FALSE),IF($J115='Date ouverte'!$A$22,HLOOKUP($AA115,'Date ouverte'!$22:$23,2,FALSE),IF($J115='Date ouverte'!$A$24,HLOOKUP($AA115,'Date ouverte'!$24:$25,2,FALSE),IF($J115='Date ouverte'!$A$26,HLOOKUP($AA115,'Date ouverte'!$26:$27,2,FALSE),"j"))))),W115)&lt;&gt;"alert",AA115,"alert")</f>
        <v>44862</v>
      </c>
      <c r="AC115" s="65">
        <f>IF($AB115="alert",(IF($J115='Date ouverte'!$A$29,HLOOKUP($AA115,'Date ouverte'!$29:$30,2,FALSE),IF($J115='Date ouverte'!$A$31,HLOOKUP($AA115,'Date ouverte'!$31:$33,2,FALSE),IF($J115='Date ouverte'!$A$33,HLOOKUP($AA115,'Date ouverte'!$33:$34,2,FALSE),IF($J115='Date ouverte'!$A$35,HLOOKUP($AA115,'Date ouverte'!$35:$36,2,FALSE),"j"))))),0)</f>
        <v>0</v>
      </c>
      <c r="AD1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" s="5"/>
    </row>
    <row r="116" spans="1:31" x14ac:dyDescent="0.25">
      <c r="A116" t="s">
        <v>160</v>
      </c>
      <c r="B116" t="s">
        <v>258</v>
      </c>
      <c r="C116" t="s">
        <v>38</v>
      </c>
      <c r="D116" t="s">
        <v>15</v>
      </c>
      <c r="E116" t="s">
        <v>34</v>
      </c>
      <c r="F116" t="s">
        <v>17</v>
      </c>
      <c r="G116" s="1">
        <v>44799</v>
      </c>
      <c r="H116" s="1">
        <v>44853</v>
      </c>
      <c r="I116" s="2">
        <v>44860.208333333336</v>
      </c>
      <c r="J116" t="s">
        <v>28</v>
      </c>
      <c r="K116" t="s">
        <v>19</v>
      </c>
      <c r="L116" t="s">
        <v>20</v>
      </c>
      <c r="M116" t="s">
        <v>25</v>
      </c>
      <c r="N116" t="s">
        <v>35</v>
      </c>
      <c r="O116" t="s">
        <v>42</v>
      </c>
      <c r="P116">
        <f t="shared" si="465"/>
        <v>1</v>
      </c>
      <c r="Q116" s="5">
        <f t="shared" si="466"/>
        <v>44855</v>
      </c>
      <c r="R116" s="32">
        <f>VLOOKUP(_xlfn.CONCAT(M116," - ",E116),Planning!$C$75:$D$99,2,0)</f>
        <v>21</v>
      </c>
      <c r="S116" s="5">
        <f t="shared" si="467"/>
        <v>44874</v>
      </c>
      <c r="T116" s="3" t="str">
        <f t="shared" si="468"/>
        <v/>
      </c>
      <c r="U116" s="32">
        <f t="shared" ca="1" si="469"/>
        <v>15</v>
      </c>
      <c r="V116" s="32">
        <f t="shared" si="470"/>
        <v>0</v>
      </c>
      <c r="W116" s="5">
        <f t="shared" si="471"/>
        <v>44860</v>
      </c>
      <c r="X116" s="5"/>
      <c r="Z116" s="49"/>
      <c r="AA116" s="50" cm="1">
        <f t="array" ref="AA116">IF(AND(K116="Pending",J116='Date ouverte'!$A$2),INDEX(_xlfn.ANCHORARRAY('Date ouverte'!$B$2),MATCH(TRUE,_xlfn.ANCHORARRAY('Date ouverte'!$B$2)&gt;=$W116,0)),IF(AND(K116="Pending",J116='Date ouverte'!$A$4),INDEX(_xlfn.ANCHORARRAY('Date ouverte'!$B$4),MATCH(TRUE,_xlfn.ANCHORARRAY('Date ouverte'!$B$4)&gt;=$W116,0)),IF(AND(K116="Pending",J116='Date ouverte'!$A$6),INDEX(_xlfn.ANCHORARRAY('Date ouverte'!$B$6),MATCH(TRUE,_xlfn.ANCHORARRAY('Date ouverte'!$B$6)&gt;=$W116,0)),IF(AND(K116="Pending",J116='Date ouverte'!$A$8),INDEX(_xlfn.ANCHORARRAY('Date ouverte'!$B$8),MATCH(TRUE,_xlfn.ANCHORARRAY('Date ouverte'!$B$8)&gt;=$W116,0)),W116))))</f>
        <v>44860</v>
      </c>
      <c r="AB116" s="5">
        <f>IF(IF($K116="Pending",(IF($J116='Date ouverte'!$A$20,HLOOKUP($AA116,'Date ouverte'!$20:$21,2,FALSE),IF($J116='Date ouverte'!$A$22,HLOOKUP($AA116,'Date ouverte'!$22:$23,2,FALSE),IF($J116='Date ouverte'!$A$24,HLOOKUP($AA116,'Date ouverte'!$24:$25,2,FALSE),IF($J116='Date ouverte'!$A$26,HLOOKUP($AA116,'Date ouverte'!$26:$27,2,FALSE),"j"))))),W116)&lt;&gt;"alert",AA116,"alert")</f>
        <v>44860</v>
      </c>
      <c r="AC116" s="65">
        <f>IF($AB116="alert",(IF($J116='Date ouverte'!$A$29,HLOOKUP($AA116,'Date ouverte'!$29:$30,2,FALSE),IF($J116='Date ouverte'!$A$31,HLOOKUP($AA116,'Date ouverte'!$31:$33,2,FALSE),IF($J116='Date ouverte'!$A$33,HLOOKUP($AA116,'Date ouverte'!$33:$34,2,FALSE),IF($J116='Date ouverte'!$A$35,HLOOKUP($AA116,'Date ouverte'!$35:$36,2,FALSE),"j"))))),0)</f>
        <v>0</v>
      </c>
      <c r="AD1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" s="5"/>
    </row>
    <row r="117" spans="1:31" x14ac:dyDescent="0.25">
      <c r="A117" t="s">
        <v>456</v>
      </c>
      <c r="B117" t="s">
        <v>258</v>
      </c>
      <c r="C117" t="s">
        <v>30</v>
      </c>
      <c r="D117" t="s">
        <v>15</v>
      </c>
      <c r="E117" t="s">
        <v>34</v>
      </c>
      <c r="F117" t="s">
        <v>17</v>
      </c>
      <c r="G117" s="1">
        <v>44815</v>
      </c>
      <c r="H117" s="1">
        <v>44854</v>
      </c>
      <c r="I117" s="2">
        <v>44860.541666666664</v>
      </c>
      <c r="J117" t="s">
        <v>39</v>
      </c>
      <c r="K117" t="s">
        <v>19</v>
      </c>
      <c r="L117" t="s">
        <v>20</v>
      </c>
      <c r="M117" t="s">
        <v>25</v>
      </c>
      <c r="N117" t="s">
        <v>35</v>
      </c>
      <c r="O117" t="s">
        <v>42</v>
      </c>
      <c r="P117">
        <f t="shared" si="465"/>
        <v>1</v>
      </c>
      <c r="Q117" s="5">
        <f t="shared" si="466"/>
        <v>44856</v>
      </c>
      <c r="R117" s="32">
        <f>VLOOKUP(_xlfn.CONCAT(M117," - ",E117),Planning!$C$75:$D$99,2,0)</f>
        <v>21</v>
      </c>
      <c r="S117" s="5">
        <f t="shared" si="467"/>
        <v>44875</v>
      </c>
      <c r="T117" s="3" t="str">
        <f t="shared" si="468"/>
        <v/>
      </c>
      <c r="U117" s="32">
        <f t="shared" ca="1" si="469"/>
        <v>16</v>
      </c>
      <c r="V117" s="32">
        <f t="shared" si="470"/>
        <v>0</v>
      </c>
      <c r="W117" s="5">
        <f t="shared" si="471"/>
        <v>44860</v>
      </c>
      <c r="X117" s="5"/>
      <c r="Z117" s="49"/>
      <c r="AA117" s="50" cm="1">
        <f t="array" ref="AA117">IF(AND(K117="Pending",J117='Date ouverte'!$A$2),INDEX(_xlfn.ANCHORARRAY('Date ouverte'!$B$2),MATCH(TRUE,_xlfn.ANCHORARRAY('Date ouverte'!$B$2)&gt;=$W117,0)),IF(AND(K117="Pending",J117='Date ouverte'!$A$4),INDEX(_xlfn.ANCHORARRAY('Date ouverte'!$B$4),MATCH(TRUE,_xlfn.ANCHORARRAY('Date ouverte'!$B$4)&gt;=$W117,0)),IF(AND(K117="Pending",J117='Date ouverte'!$A$6),INDEX(_xlfn.ANCHORARRAY('Date ouverte'!$B$6),MATCH(TRUE,_xlfn.ANCHORARRAY('Date ouverte'!$B$6)&gt;=$W117,0)),IF(AND(K117="Pending",J117='Date ouverte'!$A$8),INDEX(_xlfn.ANCHORARRAY('Date ouverte'!$B$8),MATCH(TRUE,_xlfn.ANCHORARRAY('Date ouverte'!$B$8)&gt;=$W117,0)),W117))))</f>
        <v>44860</v>
      </c>
      <c r="AB117" s="5">
        <f>IF(IF($K117="Pending",(IF($J117='Date ouverte'!$A$20,HLOOKUP($AA117,'Date ouverte'!$20:$21,2,FALSE),IF($J117='Date ouverte'!$A$22,HLOOKUP($AA117,'Date ouverte'!$22:$23,2,FALSE),IF($J117='Date ouverte'!$A$24,HLOOKUP($AA117,'Date ouverte'!$24:$25,2,FALSE),IF($J117='Date ouverte'!$A$26,HLOOKUP($AA117,'Date ouverte'!$26:$27,2,FALSE),"j"))))),W117)&lt;&gt;"alert",AA117,"alert")</f>
        <v>44860</v>
      </c>
      <c r="AC117" s="65">
        <f>IF($AB117="alert",(IF($J117='Date ouverte'!$A$29,HLOOKUP($AA117,'Date ouverte'!$29:$30,2,FALSE),IF($J117='Date ouverte'!$A$31,HLOOKUP($AA117,'Date ouverte'!$31:$33,2,FALSE),IF($J117='Date ouverte'!$A$33,HLOOKUP($AA117,'Date ouverte'!$33:$34,2,FALSE),IF($J117='Date ouverte'!$A$35,HLOOKUP($AA117,'Date ouverte'!$35:$36,2,FALSE),"j"))))),0)</f>
        <v>0</v>
      </c>
      <c r="AD1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" s="5"/>
    </row>
    <row r="118" spans="1:31" x14ac:dyDescent="0.25">
      <c r="A118" t="s">
        <v>2433</v>
      </c>
      <c r="B118" t="s">
        <v>258</v>
      </c>
      <c r="C118" t="s">
        <v>14</v>
      </c>
      <c r="D118" t="s">
        <v>47</v>
      </c>
      <c r="E118" t="s">
        <v>34</v>
      </c>
      <c r="F118" t="s">
        <v>48</v>
      </c>
      <c r="G118" s="1">
        <v>44860</v>
      </c>
      <c r="H118" s="1">
        <v>44891</v>
      </c>
      <c r="I118" s="2">
        <v>44906</v>
      </c>
      <c r="J118" t="s">
        <v>28</v>
      </c>
      <c r="K118" t="s">
        <v>29</v>
      </c>
      <c r="L118" t="s">
        <v>24</v>
      </c>
      <c r="M118" t="s">
        <v>25</v>
      </c>
      <c r="N118" t="s">
        <v>26</v>
      </c>
      <c r="O118" t="s">
        <v>46</v>
      </c>
      <c r="P118">
        <f t="shared" si="465"/>
        <v>1</v>
      </c>
      <c r="Q118" s="5">
        <f t="shared" si="466"/>
        <v>44893</v>
      </c>
      <c r="R118" s="32">
        <f>VLOOKUP(_xlfn.CONCAT(M118," - ",E118),Planning!$C$75:$D$99,2,0)</f>
        <v>21</v>
      </c>
      <c r="S118" s="5">
        <f t="shared" si="467"/>
        <v>44912</v>
      </c>
      <c r="T118" s="3" t="str">
        <f t="shared" si="468"/>
        <v/>
      </c>
      <c r="U118" s="32">
        <f t="shared" ca="1" si="469"/>
        <v>21</v>
      </c>
      <c r="V118" s="32">
        <f t="shared" si="470"/>
        <v>0</v>
      </c>
      <c r="W118" s="5">
        <f t="shared" si="471"/>
        <v>44906</v>
      </c>
      <c r="X118" s="5"/>
      <c r="Z118" s="49"/>
      <c r="AA118" s="50" cm="1">
        <f t="array" ref="AA118">IF(AND(K118="Pending",J118='Date ouverte'!$A$2),INDEX(_xlfn.ANCHORARRAY('Date ouverte'!$B$2),MATCH(TRUE,_xlfn.ANCHORARRAY('Date ouverte'!$B$2)&gt;=$W118,0)),IF(AND(K118="Pending",J118='Date ouverte'!$A$4),INDEX(_xlfn.ANCHORARRAY('Date ouverte'!$B$4),MATCH(TRUE,_xlfn.ANCHORARRAY('Date ouverte'!$B$4)&gt;=$W118,0)),IF(AND(K118="Pending",J118='Date ouverte'!$A$6),INDEX(_xlfn.ANCHORARRAY('Date ouverte'!$B$6),MATCH(TRUE,_xlfn.ANCHORARRAY('Date ouverte'!$B$6)&gt;=$W118,0)),IF(AND(K118="Pending",J118='Date ouverte'!$A$8),INDEX(_xlfn.ANCHORARRAY('Date ouverte'!$B$8),MATCH(TRUE,_xlfn.ANCHORARRAY('Date ouverte'!$B$8)&gt;=$W118,0)),W118))))</f>
        <v>44907</v>
      </c>
      <c r="AB118" s="5" t="str">
        <f>IF(IF($K118="Pending",(IF($J118='Date ouverte'!$A$20,HLOOKUP($AA118,'Date ouverte'!$20:$21,2,FALSE),IF($J118='Date ouverte'!$A$22,HLOOKUP($AA118,'Date ouverte'!$22:$23,2,FALSE),IF($J118='Date ouverte'!$A$24,HLOOKUP($AA118,'Date ouverte'!$24:$25,2,FALSE),IF($J118='Date ouverte'!$A$26,HLOOKUP($AA118,'Date ouverte'!$26:$27,2,FALSE),"j"))))),W118)&lt;&gt;"alert",AA118,"alert")</f>
        <v>alert</v>
      </c>
      <c r="AC118" s="65">
        <f>IF($AB118="alert",(IF($J118='Date ouverte'!$A$29,HLOOKUP($AA118,'Date ouverte'!$29:$30,2,FALSE),IF($J118='Date ouverte'!$A$31,HLOOKUP($AA118,'Date ouverte'!$31:$33,2,FALSE),IF($J118='Date ouverte'!$A$33,HLOOKUP($AA118,'Date ouverte'!$33:$34,2,FALSE),IF($J118='Date ouverte'!$A$35,HLOOKUP($AA118,'Date ouverte'!$35:$36,2,FALSE),"j"))))),0)</f>
        <v>15</v>
      </c>
      <c r="AD1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8" s="5"/>
    </row>
    <row r="119" spans="1:31" x14ac:dyDescent="0.25">
      <c r="A119" t="s">
        <v>1660</v>
      </c>
      <c r="B119" t="s">
        <v>258</v>
      </c>
      <c r="C119" t="s">
        <v>30</v>
      </c>
      <c r="D119" t="s">
        <v>47</v>
      </c>
      <c r="E119" t="s">
        <v>34</v>
      </c>
      <c r="F119" t="s">
        <v>48</v>
      </c>
      <c r="G119" s="1">
        <v>44844</v>
      </c>
      <c r="H119" s="1">
        <v>44890</v>
      </c>
      <c r="I119" s="2">
        <v>44902</v>
      </c>
      <c r="J119" t="s">
        <v>28</v>
      </c>
      <c r="K119" t="s">
        <v>29</v>
      </c>
      <c r="L119" t="s">
        <v>20</v>
      </c>
      <c r="M119" t="s">
        <v>25</v>
      </c>
      <c r="N119" t="s">
        <v>35</v>
      </c>
      <c r="O119" t="s">
        <v>46</v>
      </c>
      <c r="P119">
        <f t="shared" si="465"/>
        <v>1</v>
      </c>
      <c r="Q119" s="5">
        <f t="shared" si="466"/>
        <v>44892</v>
      </c>
      <c r="R119" s="32">
        <f>VLOOKUP(_xlfn.CONCAT(M119," - ",E119),Planning!$C$75:$D$99,2,0)</f>
        <v>21</v>
      </c>
      <c r="S119" s="5">
        <f t="shared" si="467"/>
        <v>44911</v>
      </c>
      <c r="T119" s="3" t="str">
        <f t="shared" si="468"/>
        <v/>
      </c>
      <c r="U119" s="32">
        <f t="shared" ca="1" si="469"/>
        <v>21</v>
      </c>
      <c r="V119" s="32">
        <f t="shared" si="470"/>
        <v>0</v>
      </c>
      <c r="W119" s="5">
        <f t="shared" si="471"/>
        <v>44902</v>
      </c>
      <c r="X119" s="5"/>
      <c r="Z119" s="49"/>
      <c r="AA119" s="50" cm="1">
        <f t="array" ref="AA119">IF(AND(K119="Pending",J119='Date ouverte'!$A$2),INDEX(_xlfn.ANCHORARRAY('Date ouverte'!$B$2),MATCH(TRUE,_xlfn.ANCHORARRAY('Date ouverte'!$B$2)&gt;=$W119,0)),IF(AND(K119="Pending",J119='Date ouverte'!$A$4),INDEX(_xlfn.ANCHORARRAY('Date ouverte'!$B$4),MATCH(TRUE,_xlfn.ANCHORARRAY('Date ouverte'!$B$4)&gt;=$W119,0)),IF(AND(K119="Pending",J119='Date ouverte'!$A$6),INDEX(_xlfn.ANCHORARRAY('Date ouverte'!$B$6),MATCH(TRUE,_xlfn.ANCHORARRAY('Date ouverte'!$B$6)&gt;=$W119,0)),IF(AND(K119="Pending",J119='Date ouverte'!$A$8),INDEX(_xlfn.ANCHORARRAY('Date ouverte'!$B$8),MATCH(TRUE,_xlfn.ANCHORARRAY('Date ouverte'!$B$8)&gt;=$W119,0)),W119))))</f>
        <v>44902</v>
      </c>
      <c r="AB119" s="5">
        <f>IF(IF($K119="Pending",(IF($J119='Date ouverte'!$A$20,HLOOKUP($AA119,'Date ouverte'!$20:$21,2,FALSE),IF($J119='Date ouverte'!$A$22,HLOOKUP($AA119,'Date ouverte'!$22:$23,2,FALSE),IF($J119='Date ouverte'!$A$24,HLOOKUP($AA119,'Date ouverte'!$24:$25,2,FALSE),IF($J119='Date ouverte'!$A$26,HLOOKUP($AA119,'Date ouverte'!$26:$27,2,FALSE),"j"))))),W119)&lt;&gt;"alert",AA119,"alert")</f>
        <v>44902</v>
      </c>
      <c r="AC119" s="65">
        <f>IF($AB119="alert",(IF($J119='Date ouverte'!$A$29,HLOOKUP($AA119,'Date ouverte'!$29:$30,2,FALSE),IF($J119='Date ouverte'!$A$31,HLOOKUP($AA119,'Date ouverte'!$31:$33,2,FALSE),IF($J119='Date ouverte'!$A$33,HLOOKUP($AA119,'Date ouverte'!$33:$34,2,FALSE),IF($J119='Date ouverte'!$A$35,HLOOKUP($AA119,'Date ouverte'!$35:$36,2,FALSE),"j"))))),0)</f>
        <v>0</v>
      </c>
      <c r="AD1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9" s="5"/>
    </row>
    <row r="120" spans="1:31" x14ac:dyDescent="0.25">
      <c r="A120" t="s">
        <v>1081</v>
      </c>
      <c r="B120" t="s">
        <v>258</v>
      </c>
      <c r="C120" t="s">
        <v>30</v>
      </c>
      <c r="D120" t="s">
        <v>47</v>
      </c>
      <c r="E120" t="s">
        <v>34</v>
      </c>
      <c r="F120" t="s">
        <v>48</v>
      </c>
      <c r="G120" s="1">
        <v>44828</v>
      </c>
      <c r="H120" s="1">
        <v>44860</v>
      </c>
      <c r="I120" s="2">
        <v>44867.541666666664</v>
      </c>
      <c r="J120" t="s">
        <v>18</v>
      </c>
      <c r="K120" t="s">
        <v>19</v>
      </c>
      <c r="L120" t="s">
        <v>20</v>
      </c>
      <c r="M120" t="s">
        <v>25</v>
      </c>
      <c r="N120" t="s">
        <v>35</v>
      </c>
      <c r="O120" t="s">
        <v>36</v>
      </c>
      <c r="P120">
        <f t="shared" ref="P120:P183" si="472">IF(A120&lt;&gt;"",1,0)</f>
        <v>1</v>
      </c>
      <c r="Q120" s="5">
        <f t="shared" ref="Q120:Q183" si="473">ROUNDDOWN(H120,0)+2</f>
        <v>44862</v>
      </c>
      <c r="R120" s="32">
        <f>VLOOKUP(_xlfn.CONCAT(M120," - ",E120),Planning!$C$75:$D$99,2,0)</f>
        <v>21</v>
      </c>
      <c r="S120" s="5">
        <f t="shared" ref="S120:S183" si="474">H120+R120</f>
        <v>44881</v>
      </c>
      <c r="T120" s="3" t="str">
        <f t="shared" ref="T120:T183" si="475">IF(X120-H120&gt;R120,"Alert","")</f>
        <v/>
      </c>
      <c r="U120" s="32">
        <f t="shared" ref="U120:U183" ca="1" si="476">IF(Q120&lt;=TODAY(),(H120+R120)-TODAY(),R120)</f>
        <v>21</v>
      </c>
      <c r="V120" s="32">
        <f t="shared" ref="V120:V183" si="477">IF(X120-H120-R120&gt;0,X120-H120-R120,0)</f>
        <v>0</v>
      </c>
      <c r="W120" s="5">
        <f t="shared" ref="W120:W183" si="478">ROUNDDOWN(I120,0)</f>
        <v>44867</v>
      </c>
      <c r="X120" s="5"/>
      <c r="Z120" s="49"/>
      <c r="AA120" s="50" cm="1">
        <f t="array" ref="AA120">IF(AND(K120="Pending",J120='Date ouverte'!$A$2),INDEX(_xlfn.ANCHORARRAY('Date ouverte'!$B$2),MATCH(TRUE,_xlfn.ANCHORARRAY('Date ouverte'!$B$2)&gt;=$W120,0)),IF(AND(K120="Pending",J120='Date ouverte'!$A$4),INDEX(_xlfn.ANCHORARRAY('Date ouverte'!$B$4),MATCH(TRUE,_xlfn.ANCHORARRAY('Date ouverte'!$B$4)&gt;=$W120,0)),IF(AND(K120="Pending",J120='Date ouverte'!$A$6),INDEX(_xlfn.ANCHORARRAY('Date ouverte'!$B$6),MATCH(TRUE,_xlfn.ANCHORARRAY('Date ouverte'!$B$6)&gt;=$W120,0)),IF(AND(K120="Pending",J120='Date ouverte'!$A$8),INDEX(_xlfn.ANCHORARRAY('Date ouverte'!$B$8),MATCH(TRUE,_xlfn.ANCHORARRAY('Date ouverte'!$B$8)&gt;=$W120,0)),W120))))</f>
        <v>44867</v>
      </c>
      <c r="AB120" s="5">
        <f>IF(IF($K120="Pending",(IF($J120='Date ouverte'!$A$20,HLOOKUP($AA120,'Date ouverte'!$20:$21,2,FALSE),IF($J120='Date ouverte'!$A$22,HLOOKUP($AA120,'Date ouverte'!$22:$23,2,FALSE),IF($J120='Date ouverte'!$A$24,HLOOKUP($AA120,'Date ouverte'!$24:$25,2,FALSE),IF($J120='Date ouverte'!$A$26,HLOOKUP($AA120,'Date ouverte'!$26:$27,2,FALSE),"j"))))),W120)&lt;&gt;"alert",AA120,"alert")</f>
        <v>44867</v>
      </c>
      <c r="AC120" s="65">
        <f>IF($AB120="alert",(IF($J120='Date ouverte'!$A$29,HLOOKUP($AA120,'Date ouverte'!$29:$30,2,FALSE),IF($J120='Date ouverte'!$A$31,HLOOKUP($AA120,'Date ouverte'!$31:$33,2,FALSE),IF($J120='Date ouverte'!$A$33,HLOOKUP($AA120,'Date ouverte'!$33:$34,2,FALSE),IF($J120='Date ouverte'!$A$35,HLOOKUP($AA120,'Date ouverte'!$35:$36,2,FALSE),"j"))))),0)</f>
        <v>0</v>
      </c>
      <c r="AD1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" s="5"/>
    </row>
    <row r="121" spans="1:31" x14ac:dyDescent="0.25">
      <c r="A121" t="s">
        <v>426</v>
      </c>
      <c r="B121" t="s">
        <v>258</v>
      </c>
      <c r="C121" t="s">
        <v>30</v>
      </c>
      <c r="D121" t="s">
        <v>15</v>
      </c>
      <c r="E121" t="s">
        <v>34</v>
      </c>
      <c r="F121" t="s">
        <v>17</v>
      </c>
      <c r="G121" s="1">
        <v>44815</v>
      </c>
      <c r="H121" s="1">
        <v>44853</v>
      </c>
      <c r="I121" s="2">
        <v>44860.208333333336</v>
      </c>
      <c r="J121" t="s">
        <v>28</v>
      </c>
      <c r="K121" t="s">
        <v>19</v>
      </c>
      <c r="L121" t="s">
        <v>24</v>
      </c>
      <c r="M121" t="s">
        <v>25</v>
      </c>
      <c r="N121" t="s">
        <v>26</v>
      </c>
      <c r="O121" t="s">
        <v>42</v>
      </c>
      <c r="P121">
        <f t="shared" si="472"/>
        <v>1</v>
      </c>
      <c r="Q121" s="5">
        <f t="shared" si="473"/>
        <v>44855</v>
      </c>
      <c r="R121" s="32">
        <f>VLOOKUP(_xlfn.CONCAT(M121," - ",E121),Planning!$C$75:$D$99,2,0)</f>
        <v>21</v>
      </c>
      <c r="S121" s="5">
        <f t="shared" si="474"/>
        <v>44874</v>
      </c>
      <c r="T121" s="3" t="str">
        <f t="shared" si="475"/>
        <v/>
      </c>
      <c r="U121" s="32">
        <f t="shared" ca="1" si="476"/>
        <v>15</v>
      </c>
      <c r="V121" s="32">
        <f t="shared" si="477"/>
        <v>0</v>
      </c>
      <c r="W121" s="5">
        <f t="shared" si="478"/>
        <v>44860</v>
      </c>
      <c r="X121" s="5"/>
      <c r="Z121" s="49"/>
      <c r="AA121" s="50" cm="1">
        <f t="array" ref="AA121">IF(AND(K121="Pending",J121='Date ouverte'!$A$2),INDEX(_xlfn.ANCHORARRAY('Date ouverte'!$B$2),MATCH(TRUE,_xlfn.ANCHORARRAY('Date ouverte'!$B$2)&gt;=$W121,0)),IF(AND(K121="Pending",J121='Date ouverte'!$A$4),INDEX(_xlfn.ANCHORARRAY('Date ouverte'!$B$4),MATCH(TRUE,_xlfn.ANCHORARRAY('Date ouverte'!$B$4)&gt;=$W121,0)),IF(AND(K121="Pending",J121='Date ouverte'!$A$6),INDEX(_xlfn.ANCHORARRAY('Date ouverte'!$B$6),MATCH(TRUE,_xlfn.ANCHORARRAY('Date ouverte'!$B$6)&gt;=$W121,0)),IF(AND(K121="Pending",J121='Date ouverte'!$A$8),INDEX(_xlfn.ANCHORARRAY('Date ouverte'!$B$8),MATCH(TRUE,_xlfn.ANCHORARRAY('Date ouverte'!$B$8)&gt;=$W121,0)),W121))))</f>
        <v>44860</v>
      </c>
      <c r="AB121" s="5">
        <f>IF(IF($K121="Pending",(IF($J121='Date ouverte'!$A$20,HLOOKUP($AA121,'Date ouverte'!$20:$21,2,FALSE),IF($J121='Date ouverte'!$A$22,HLOOKUP($AA121,'Date ouverte'!$22:$23,2,FALSE),IF($J121='Date ouverte'!$A$24,HLOOKUP($AA121,'Date ouverte'!$24:$25,2,FALSE),IF($J121='Date ouverte'!$A$26,HLOOKUP($AA121,'Date ouverte'!$26:$27,2,FALSE),"j"))))),W121)&lt;&gt;"alert",AA121,"alert")</f>
        <v>44860</v>
      </c>
      <c r="AC121" s="65">
        <f>IF($AB121="alert",(IF($J121='Date ouverte'!$A$29,HLOOKUP($AA121,'Date ouverte'!$29:$30,2,FALSE),IF($J121='Date ouverte'!$A$31,HLOOKUP($AA121,'Date ouverte'!$31:$33,2,FALSE),IF($J121='Date ouverte'!$A$33,HLOOKUP($AA121,'Date ouverte'!$33:$34,2,FALSE),IF($J121='Date ouverte'!$A$35,HLOOKUP($AA121,'Date ouverte'!$35:$36,2,FALSE),"j"))))),0)</f>
        <v>0</v>
      </c>
      <c r="AD1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" s="5"/>
    </row>
    <row r="122" spans="1:31" x14ac:dyDescent="0.25">
      <c r="A122" t="s">
        <v>161</v>
      </c>
      <c r="B122" t="s">
        <v>258</v>
      </c>
      <c r="C122" t="s">
        <v>14</v>
      </c>
      <c r="D122" t="s">
        <v>15</v>
      </c>
      <c r="E122" t="s">
        <v>34</v>
      </c>
      <c r="F122" t="s">
        <v>17</v>
      </c>
      <c r="G122" s="1">
        <v>44800</v>
      </c>
      <c r="H122" s="1">
        <v>44853</v>
      </c>
      <c r="I122" s="2">
        <v>44860.208333333336</v>
      </c>
      <c r="J122" t="s">
        <v>18</v>
      </c>
      <c r="K122" t="s">
        <v>19</v>
      </c>
      <c r="L122" t="s">
        <v>24</v>
      </c>
      <c r="M122" t="s">
        <v>25</v>
      </c>
      <c r="N122" t="s">
        <v>26</v>
      </c>
      <c r="O122" t="s">
        <v>42</v>
      </c>
      <c r="P122">
        <f t="shared" si="472"/>
        <v>1</v>
      </c>
      <c r="Q122" s="5">
        <f t="shared" si="473"/>
        <v>44855</v>
      </c>
      <c r="R122" s="32">
        <f>VLOOKUP(_xlfn.CONCAT(M122," - ",E122),Planning!$C$75:$D$99,2,0)</f>
        <v>21</v>
      </c>
      <c r="S122" s="5">
        <f t="shared" si="474"/>
        <v>44874</v>
      </c>
      <c r="T122" s="3" t="str">
        <f t="shared" si="475"/>
        <v/>
      </c>
      <c r="U122" s="32">
        <f t="shared" ca="1" si="476"/>
        <v>15</v>
      </c>
      <c r="V122" s="32">
        <f t="shared" si="477"/>
        <v>0</v>
      </c>
      <c r="W122" s="5">
        <f t="shared" si="478"/>
        <v>44860</v>
      </c>
      <c r="X122" s="5"/>
      <c r="Z122" s="49"/>
      <c r="AA122" s="50" cm="1">
        <f t="array" ref="AA122">IF(AND(K122="Pending",J122='Date ouverte'!$A$2),INDEX(_xlfn.ANCHORARRAY('Date ouverte'!$B$2),MATCH(TRUE,_xlfn.ANCHORARRAY('Date ouverte'!$B$2)&gt;=$W122,0)),IF(AND(K122="Pending",J122='Date ouverte'!$A$4),INDEX(_xlfn.ANCHORARRAY('Date ouverte'!$B$4),MATCH(TRUE,_xlfn.ANCHORARRAY('Date ouverte'!$B$4)&gt;=$W122,0)),IF(AND(K122="Pending",J122='Date ouverte'!$A$6),INDEX(_xlfn.ANCHORARRAY('Date ouverte'!$B$6),MATCH(TRUE,_xlfn.ANCHORARRAY('Date ouverte'!$B$6)&gt;=$W122,0)),IF(AND(K122="Pending",J122='Date ouverte'!$A$8),INDEX(_xlfn.ANCHORARRAY('Date ouverte'!$B$8),MATCH(TRUE,_xlfn.ANCHORARRAY('Date ouverte'!$B$8)&gt;=$W122,0)),W122))))</f>
        <v>44860</v>
      </c>
      <c r="AB122" s="5">
        <f>IF(IF($K122="Pending",(IF($J122='Date ouverte'!$A$20,HLOOKUP($AA122,'Date ouverte'!$20:$21,2,FALSE),IF($J122='Date ouverte'!$A$22,HLOOKUP($AA122,'Date ouverte'!$22:$23,2,FALSE),IF($J122='Date ouverte'!$A$24,HLOOKUP($AA122,'Date ouverte'!$24:$25,2,FALSE),IF($J122='Date ouverte'!$A$26,HLOOKUP($AA122,'Date ouverte'!$26:$27,2,FALSE),"j"))))),W122)&lt;&gt;"alert",AA122,"alert")</f>
        <v>44860</v>
      </c>
      <c r="AC122" s="65">
        <f>IF($AB122="alert",(IF($J122='Date ouverte'!$A$29,HLOOKUP($AA122,'Date ouverte'!$29:$30,2,FALSE),IF($J122='Date ouverte'!$A$31,HLOOKUP($AA122,'Date ouverte'!$31:$33,2,FALSE),IF($J122='Date ouverte'!$A$33,HLOOKUP($AA122,'Date ouverte'!$33:$34,2,FALSE),IF($J122='Date ouverte'!$A$35,HLOOKUP($AA122,'Date ouverte'!$35:$36,2,FALSE),"j"))))),0)</f>
        <v>0</v>
      </c>
      <c r="AD1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" s="5"/>
    </row>
    <row r="123" spans="1:31" x14ac:dyDescent="0.25">
      <c r="A123" t="s">
        <v>460</v>
      </c>
      <c r="B123" t="s">
        <v>258</v>
      </c>
      <c r="C123" t="s">
        <v>14</v>
      </c>
      <c r="D123" t="s">
        <v>15</v>
      </c>
      <c r="E123" t="s">
        <v>34</v>
      </c>
      <c r="F123" t="s">
        <v>17</v>
      </c>
      <c r="G123" s="1">
        <v>44815</v>
      </c>
      <c r="H123" s="1">
        <v>44853</v>
      </c>
      <c r="I123" s="2">
        <v>44859.541666666664</v>
      </c>
      <c r="J123" t="s">
        <v>18</v>
      </c>
      <c r="K123" t="s">
        <v>19</v>
      </c>
      <c r="L123" t="s">
        <v>20</v>
      </c>
      <c r="M123" t="s">
        <v>25</v>
      </c>
      <c r="N123" t="s">
        <v>35</v>
      </c>
      <c r="O123" t="s">
        <v>42</v>
      </c>
      <c r="P123">
        <f t="shared" si="472"/>
        <v>1</v>
      </c>
      <c r="Q123" s="5">
        <f t="shared" si="473"/>
        <v>44855</v>
      </c>
      <c r="R123" s="32">
        <f>VLOOKUP(_xlfn.CONCAT(M123," - ",E123),Planning!$C$75:$D$99,2,0)</f>
        <v>21</v>
      </c>
      <c r="S123" s="5">
        <f t="shared" si="474"/>
        <v>44874</v>
      </c>
      <c r="T123" s="3" t="str">
        <f t="shared" si="475"/>
        <v/>
      </c>
      <c r="U123" s="32">
        <f t="shared" ca="1" si="476"/>
        <v>15</v>
      </c>
      <c r="V123" s="32">
        <f t="shared" si="477"/>
        <v>0</v>
      </c>
      <c r="W123" s="5">
        <f t="shared" si="478"/>
        <v>44859</v>
      </c>
      <c r="X123" s="5"/>
      <c r="Z123" s="49"/>
      <c r="AA123" s="50" cm="1">
        <f t="array" ref="AA123">IF(AND(K123="Pending",J123='Date ouverte'!$A$2),INDEX(_xlfn.ANCHORARRAY('Date ouverte'!$B$2),MATCH(TRUE,_xlfn.ANCHORARRAY('Date ouverte'!$B$2)&gt;=$W123,0)),IF(AND(K123="Pending",J123='Date ouverte'!$A$4),INDEX(_xlfn.ANCHORARRAY('Date ouverte'!$B$4),MATCH(TRUE,_xlfn.ANCHORARRAY('Date ouverte'!$B$4)&gt;=$W123,0)),IF(AND(K123="Pending",J123='Date ouverte'!$A$6),INDEX(_xlfn.ANCHORARRAY('Date ouverte'!$B$6),MATCH(TRUE,_xlfn.ANCHORARRAY('Date ouverte'!$B$6)&gt;=$W123,0)),IF(AND(K123="Pending",J123='Date ouverte'!$A$8),INDEX(_xlfn.ANCHORARRAY('Date ouverte'!$B$8),MATCH(TRUE,_xlfn.ANCHORARRAY('Date ouverte'!$B$8)&gt;=$W123,0)),W123))))</f>
        <v>44859</v>
      </c>
      <c r="AB123" s="5">
        <f>IF(IF($K123="Pending",(IF($J123='Date ouverte'!$A$20,HLOOKUP($AA123,'Date ouverte'!$20:$21,2,FALSE),IF($J123='Date ouverte'!$A$22,HLOOKUP($AA123,'Date ouverte'!$22:$23,2,FALSE),IF($J123='Date ouverte'!$A$24,HLOOKUP($AA123,'Date ouverte'!$24:$25,2,FALSE),IF($J123='Date ouverte'!$A$26,HLOOKUP($AA123,'Date ouverte'!$26:$27,2,FALSE),"j"))))),W123)&lt;&gt;"alert",AA123,"alert")</f>
        <v>44859</v>
      </c>
      <c r="AC123" s="65">
        <f>IF($AB123="alert",(IF($J123='Date ouverte'!$A$29,HLOOKUP($AA123,'Date ouverte'!$29:$30,2,FALSE),IF($J123='Date ouverte'!$A$31,HLOOKUP($AA123,'Date ouverte'!$31:$33,2,FALSE),IF($J123='Date ouverte'!$A$33,HLOOKUP($AA123,'Date ouverte'!$33:$34,2,FALSE),IF($J123='Date ouverte'!$A$35,HLOOKUP($AA123,'Date ouverte'!$35:$36,2,FALSE),"j"))))),0)</f>
        <v>0</v>
      </c>
      <c r="AD1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" s="5"/>
    </row>
    <row r="124" spans="1:31" x14ac:dyDescent="0.25">
      <c r="A124" t="s">
        <v>527</v>
      </c>
      <c r="B124" t="s">
        <v>258</v>
      </c>
      <c r="C124" t="s">
        <v>14</v>
      </c>
      <c r="D124" t="s">
        <v>47</v>
      </c>
      <c r="E124" t="s">
        <v>34</v>
      </c>
      <c r="F124" t="s">
        <v>48</v>
      </c>
      <c r="G124" s="1">
        <v>44817</v>
      </c>
      <c r="H124" s="1">
        <v>44860</v>
      </c>
      <c r="I124" s="2">
        <v>44879.625</v>
      </c>
      <c r="J124" t="s">
        <v>18</v>
      </c>
      <c r="K124" t="s">
        <v>19</v>
      </c>
      <c r="L124" t="s">
        <v>24</v>
      </c>
      <c r="M124" t="s">
        <v>25</v>
      </c>
      <c r="N124" t="s">
        <v>26</v>
      </c>
      <c r="O124" t="s">
        <v>36</v>
      </c>
      <c r="P124">
        <f t="shared" si="472"/>
        <v>1</v>
      </c>
      <c r="Q124" s="5">
        <f t="shared" si="473"/>
        <v>44862</v>
      </c>
      <c r="R124" s="32">
        <f>VLOOKUP(_xlfn.CONCAT(M124," - ",E124),Planning!$C$75:$D$99,2,0)</f>
        <v>21</v>
      </c>
      <c r="S124" s="5">
        <f t="shared" si="474"/>
        <v>44881</v>
      </c>
      <c r="T124" s="3" t="str">
        <f t="shared" si="475"/>
        <v/>
      </c>
      <c r="U124" s="32">
        <f t="shared" ca="1" si="476"/>
        <v>21</v>
      </c>
      <c r="V124" s="32">
        <f t="shared" si="477"/>
        <v>0</v>
      </c>
      <c r="W124" s="5">
        <f t="shared" si="478"/>
        <v>44879</v>
      </c>
      <c r="X124" s="5"/>
      <c r="Z124" s="49"/>
      <c r="AA124" s="50" cm="1">
        <f t="array" ref="AA124">IF(AND(K124="Pending",J124='Date ouverte'!$A$2),INDEX(_xlfn.ANCHORARRAY('Date ouverte'!$B$2),MATCH(TRUE,_xlfn.ANCHORARRAY('Date ouverte'!$B$2)&gt;=$W124,0)),IF(AND(K124="Pending",J124='Date ouverte'!$A$4),INDEX(_xlfn.ANCHORARRAY('Date ouverte'!$B$4),MATCH(TRUE,_xlfn.ANCHORARRAY('Date ouverte'!$B$4)&gt;=$W124,0)),IF(AND(K124="Pending",J124='Date ouverte'!$A$6),INDEX(_xlfn.ANCHORARRAY('Date ouverte'!$B$6),MATCH(TRUE,_xlfn.ANCHORARRAY('Date ouverte'!$B$6)&gt;=$W124,0)),IF(AND(K124="Pending",J124='Date ouverte'!$A$8),INDEX(_xlfn.ANCHORARRAY('Date ouverte'!$B$8),MATCH(TRUE,_xlfn.ANCHORARRAY('Date ouverte'!$B$8)&gt;=$W124,0)),W124))))</f>
        <v>44879</v>
      </c>
      <c r="AB124" s="5">
        <f>IF(IF($K124="Pending",(IF($J124='Date ouverte'!$A$20,HLOOKUP($AA124,'Date ouverte'!$20:$21,2,FALSE),IF($J124='Date ouverte'!$A$22,HLOOKUP($AA124,'Date ouverte'!$22:$23,2,FALSE),IF($J124='Date ouverte'!$A$24,HLOOKUP($AA124,'Date ouverte'!$24:$25,2,FALSE),IF($J124='Date ouverte'!$A$26,HLOOKUP($AA124,'Date ouverte'!$26:$27,2,FALSE),"j"))))),W124)&lt;&gt;"alert",AA124,"alert")</f>
        <v>44879</v>
      </c>
      <c r="AC124" s="65">
        <f>IF($AB124="alert",(IF($J124='Date ouverte'!$A$29,HLOOKUP($AA124,'Date ouverte'!$29:$30,2,FALSE),IF($J124='Date ouverte'!$A$31,HLOOKUP($AA124,'Date ouverte'!$31:$33,2,FALSE),IF($J124='Date ouverte'!$A$33,HLOOKUP($AA124,'Date ouverte'!$33:$34,2,FALSE),IF($J124='Date ouverte'!$A$35,HLOOKUP($AA124,'Date ouverte'!$35:$36,2,FALSE),"j"))))),0)</f>
        <v>0</v>
      </c>
      <c r="AD1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" s="5"/>
    </row>
    <row r="125" spans="1:31" x14ac:dyDescent="0.25">
      <c r="A125" t="s">
        <v>1022</v>
      </c>
      <c r="B125" t="s">
        <v>258</v>
      </c>
      <c r="C125" t="s">
        <v>14</v>
      </c>
      <c r="D125" t="s">
        <v>47</v>
      </c>
      <c r="E125" t="s">
        <v>34</v>
      </c>
      <c r="F125" t="s">
        <v>48</v>
      </c>
      <c r="G125" s="1">
        <v>44827</v>
      </c>
      <c r="H125" s="1">
        <v>44860</v>
      </c>
      <c r="I125" s="2">
        <v>44875.208333333336</v>
      </c>
      <c r="J125" t="s">
        <v>18</v>
      </c>
      <c r="K125" t="s">
        <v>19</v>
      </c>
      <c r="L125" t="s">
        <v>24</v>
      </c>
      <c r="M125" t="s">
        <v>25</v>
      </c>
      <c r="N125" t="s">
        <v>26</v>
      </c>
      <c r="O125" t="s">
        <v>36</v>
      </c>
      <c r="P125">
        <f t="shared" si="472"/>
        <v>1</v>
      </c>
      <c r="Q125" s="5">
        <f t="shared" si="473"/>
        <v>44862</v>
      </c>
      <c r="R125" s="32">
        <f>VLOOKUP(_xlfn.CONCAT(M125," - ",E125),Planning!$C$75:$D$99,2,0)</f>
        <v>21</v>
      </c>
      <c r="S125" s="5">
        <f t="shared" si="474"/>
        <v>44881</v>
      </c>
      <c r="T125" s="3" t="str">
        <f t="shared" si="475"/>
        <v/>
      </c>
      <c r="U125" s="32">
        <f t="shared" ca="1" si="476"/>
        <v>21</v>
      </c>
      <c r="V125" s="32">
        <f t="shared" si="477"/>
        <v>0</v>
      </c>
      <c r="W125" s="5">
        <f t="shared" si="478"/>
        <v>44875</v>
      </c>
      <c r="X125" s="5"/>
      <c r="Z125" s="49"/>
      <c r="AA125" s="50" cm="1">
        <f t="array" ref="AA125">IF(AND(K125="Pending",J125='Date ouverte'!$A$2),INDEX(_xlfn.ANCHORARRAY('Date ouverte'!$B$2),MATCH(TRUE,_xlfn.ANCHORARRAY('Date ouverte'!$B$2)&gt;=$W125,0)),IF(AND(K125="Pending",J125='Date ouverte'!$A$4),INDEX(_xlfn.ANCHORARRAY('Date ouverte'!$B$4),MATCH(TRUE,_xlfn.ANCHORARRAY('Date ouverte'!$B$4)&gt;=$W125,0)),IF(AND(K125="Pending",J125='Date ouverte'!$A$6),INDEX(_xlfn.ANCHORARRAY('Date ouverte'!$B$6),MATCH(TRUE,_xlfn.ANCHORARRAY('Date ouverte'!$B$6)&gt;=$W125,0)),IF(AND(K125="Pending",J125='Date ouverte'!$A$8),INDEX(_xlfn.ANCHORARRAY('Date ouverte'!$B$8),MATCH(TRUE,_xlfn.ANCHORARRAY('Date ouverte'!$B$8)&gt;=$W125,0)),W125))))</f>
        <v>44875</v>
      </c>
      <c r="AB125" s="5">
        <f>IF(IF($K125="Pending",(IF($J125='Date ouverte'!$A$20,HLOOKUP($AA125,'Date ouverte'!$20:$21,2,FALSE),IF($J125='Date ouverte'!$A$22,HLOOKUP($AA125,'Date ouverte'!$22:$23,2,FALSE),IF($J125='Date ouverte'!$A$24,HLOOKUP($AA125,'Date ouverte'!$24:$25,2,FALSE),IF($J125='Date ouverte'!$A$26,HLOOKUP($AA125,'Date ouverte'!$26:$27,2,FALSE),"j"))))),W125)&lt;&gt;"alert",AA125,"alert")</f>
        <v>44875</v>
      </c>
      <c r="AC125" s="65">
        <f>IF($AB125="alert",(IF($J125='Date ouverte'!$A$29,HLOOKUP($AA125,'Date ouverte'!$29:$30,2,FALSE),IF($J125='Date ouverte'!$A$31,HLOOKUP($AA125,'Date ouverte'!$31:$33,2,FALSE),IF($J125='Date ouverte'!$A$33,HLOOKUP($AA125,'Date ouverte'!$33:$34,2,FALSE),IF($J125='Date ouverte'!$A$35,HLOOKUP($AA125,'Date ouverte'!$35:$36,2,FALSE),"j"))))),0)</f>
        <v>0</v>
      </c>
      <c r="AD1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" s="5"/>
    </row>
    <row r="126" spans="1:31" x14ac:dyDescent="0.25">
      <c r="A126" t="s">
        <v>548</v>
      </c>
      <c r="B126" t="s">
        <v>258</v>
      </c>
      <c r="C126" t="s">
        <v>14</v>
      </c>
      <c r="D126" t="s">
        <v>47</v>
      </c>
      <c r="E126" t="s">
        <v>34</v>
      </c>
      <c r="F126" t="s">
        <v>48</v>
      </c>
      <c r="G126" s="1">
        <v>44816</v>
      </c>
      <c r="H126" s="1">
        <v>44860</v>
      </c>
      <c r="I126" s="2">
        <v>44879.208333333336</v>
      </c>
      <c r="J126" t="s">
        <v>18</v>
      </c>
      <c r="K126" t="s">
        <v>19</v>
      </c>
      <c r="L126" t="s">
        <v>24</v>
      </c>
      <c r="M126" t="s">
        <v>25</v>
      </c>
      <c r="N126" t="s">
        <v>26</v>
      </c>
      <c r="O126" t="s">
        <v>36</v>
      </c>
      <c r="P126">
        <f t="shared" si="472"/>
        <v>1</v>
      </c>
      <c r="Q126" s="5">
        <f t="shared" si="473"/>
        <v>44862</v>
      </c>
      <c r="R126" s="32">
        <f>VLOOKUP(_xlfn.CONCAT(M126," - ",E126),Planning!$C$75:$D$99,2,0)</f>
        <v>21</v>
      </c>
      <c r="S126" s="5">
        <f t="shared" si="474"/>
        <v>44881</v>
      </c>
      <c r="T126" s="3" t="str">
        <f t="shared" si="475"/>
        <v/>
      </c>
      <c r="U126" s="32">
        <f t="shared" ca="1" si="476"/>
        <v>21</v>
      </c>
      <c r="V126" s="32">
        <f t="shared" si="477"/>
        <v>0</v>
      </c>
      <c r="W126" s="5">
        <f t="shared" si="478"/>
        <v>44879</v>
      </c>
      <c r="X126" s="5"/>
      <c r="Z126" s="49"/>
      <c r="AA126" s="50" cm="1">
        <f t="array" ref="AA126">IF(AND(K126="Pending",J126='Date ouverte'!$A$2),INDEX(_xlfn.ANCHORARRAY('Date ouverte'!$B$2),MATCH(TRUE,_xlfn.ANCHORARRAY('Date ouverte'!$B$2)&gt;=$W126,0)),IF(AND(K126="Pending",J126='Date ouverte'!$A$4),INDEX(_xlfn.ANCHORARRAY('Date ouverte'!$B$4),MATCH(TRUE,_xlfn.ANCHORARRAY('Date ouverte'!$B$4)&gt;=$W126,0)),IF(AND(K126="Pending",J126='Date ouverte'!$A$6),INDEX(_xlfn.ANCHORARRAY('Date ouverte'!$B$6),MATCH(TRUE,_xlfn.ANCHORARRAY('Date ouverte'!$B$6)&gt;=$W126,0)),IF(AND(K126="Pending",J126='Date ouverte'!$A$8),INDEX(_xlfn.ANCHORARRAY('Date ouverte'!$B$8),MATCH(TRUE,_xlfn.ANCHORARRAY('Date ouverte'!$B$8)&gt;=$W126,0)),W126))))</f>
        <v>44879</v>
      </c>
      <c r="AB126" s="5">
        <f>IF(IF($K126="Pending",(IF($J126='Date ouverte'!$A$20,HLOOKUP($AA126,'Date ouverte'!$20:$21,2,FALSE),IF($J126='Date ouverte'!$A$22,HLOOKUP($AA126,'Date ouverte'!$22:$23,2,FALSE),IF($J126='Date ouverte'!$A$24,HLOOKUP($AA126,'Date ouverte'!$24:$25,2,FALSE),IF($J126='Date ouverte'!$A$26,HLOOKUP($AA126,'Date ouverte'!$26:$27,2,FALSE),"j"))))),W126)&lt;&gt;"alert",AA126,"alert")</f>
        <v>44879</v>
      </c>
      <c r="AC126" s="65">
        <f>IF($AB126="alert",(IF($J126='Date ouverte'!$A$29,HLOOKUP($AA126,'Date ouverte'!$29:$30,2,FALSE),IF($J126='Date ouverte'!$A$31,HLOOKUP($AA126,'Date ouverte'!$31:$33,2,FALSE),IF($J126='Date ouverte'!$A$33,HLOOKUP($AA126,'Date ouverte'!$33:$34,2,FALSE),IF($J126='Date ouverte'!$A$35,HLOOKUP($AA126,'Date ouverte'!$35:$36,2,FALSE),"j"))))),0)</f>
        <v>0</v>
      </c>
      <c r="AD1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" s="5"/>
    </row>
    <row r="127" spans="1:31" x14ac:dyDescent="0.25">
      <c r="A127" t="s">
        <v>338</v>
      </c>
      <c r="B127" t="s">
        <v>258</v>
      </c>
      <c r="C127" t="s">
        <v>14</v>
      </c>
      <c r="D127" t="s">
        <v>47</v>
      </c>
      <c r="E127" t="s">
        <v>34</v>
      </c>
      <c r="F127" t="s">
        <v>48</v>
      </c>
      <c r="G127" s="1">
        <v>44807</v>
      </c>
      <c r="H127" s="1">
        <v>44860</v>
      </c>
      <c r="I127" s="2">
        <v>44872.645833333336</v>
      </c>
      <c r="J127" t="s">
        <v>18</v>
      </c>
      <c r="K127" t="s">
        <v>19</v>
      </c>
      <c r="L127" t="s">
        <v>24</v>
      </c>
      <c r="M127" t="s">
        <v>25</v>
      </c>
      <c r="N127" t="s">
        <v>26</v>
      </c>
      <c r="O127" t="s">
        <v>36</v>
      </c>
      <c r="P127">
        <f t="shared" si="472"/>
        <v>1</v>
      </c>
      <c r="Q127" s="5">
        <f t="shared" si="473"/>
        <v>44862</v>
      </c>
      <c r="R127" s="32">
        <f>VLOOKUP(_xlfn.CONCAT(M127," - ",E127),Planning!$C$75:$D$99,2,0)</f>
        <v>21</v>
      </c>
      <c r="S127" s="5">
        <f t="shared" si="474"/>
        <v>44881</v>
      </c>
      <c r="T127" s="3" t="str">
        <f t="shared" si="475"/>
        <v/>
      </c>
      <c r="U127" s="32">
        <f t="shared" ca="1" si="476"/>
        <v>21</v>
      </c>
      <c r="V127" s="32">
        <f t="shared" si="477"/>
        <v>0</v>
      </c>
      <c r="W127" s="5">
        <f t="shared" si="478"/>
        <v>44872</v>
      </c>
      <c r="X127" s="5"/>
      <c r="Z127" s="49"/>
      <c r="AA127" s="50" cm="1">
        <f t="array" ref="AA127">IF(AND(K127="Pending",J127='Date ouverte'!$A$2),INDEX(_xlfn.ANCHORARRAY('Date ouverte'!$B$2),MATCH(TRUE,_xlfn.ANCHORARRAY('Date ouverte'!$B$2)&gt;=$W127,0)),IF(AND(K127="Pending",J127='Date ouverte'!$A$4),INDEX(_xlfn.ANCHORARRAY('Date ouverte'!$B$4),MATCH(TRUE,_xlfn.ANCHORARRAY('Date ouverte'!$B$4)&gt;=$W127,0)),IF(AND(K127="Pending",J127='Date ouverte'!$A$6),INDEX(_xlfn.ANCHORARRAY('Date ouverte'!$B$6),MATCH(TRUE,_xlfn.ANCHORARRAY('Date ouverte'!$B$6)&gt;=$W127,0)),IF(AND(K127="Pending",J127='Date ouverte'!$A$8),INDEX(_xlfn.ANCHORARRAY('Date ouverte'!$B$8),MATCH(TRUE,_xlfn.ANCHORARRAY('Date ouverte'!$B$8)&gt;=$W127,0)),W127))))</f>
        <v>44872</v>
      </c>
      <c r="AB127" s="5">
        <f>IF(IF($K127="Pending",(IF($J127='Date ouverte'!$A$20,HLOOKUP($AA127,'Date ouverte'!$20:$21,2,FALSE),IF($J127='Date ouverte'!$A$22,HLOOKUP($AA127,'Date ouverte'!$22:$23,2,FALSE),IF($J127='Date ouverte'!$A$24,HLOOKUP($AA127,'Date ouverte'!$24:$25,2,FALSE),IF($J127='Date ouverte'!$A$26,HLOOKUP($AA127,'Date ouverte'!$26:$27,2,FALSE),"j"))))),W127)&lt;&gt;"alert",AA127,"alert")</f>
        <v>44872</v>
      </c>
      <c r="AC127" s="65">
        <f>IF($AB127="alert",(IF($J127='Date ouverte'!$A$29,HLOOKUP($AA127,'Date ouverte'!$29:$30,2,FALSE),IF($J127='Date ouverte'!$A$31,HLOOKUP($AA127,'Date ouverte'!$31:$33,2,FALSE),IF($J127='Date ouverte'!$A$33,HLOOKUP($AA127,'Date ouverte'!$33:$34,2,FALSE),IF($J127='Date ouverte'!$A$35,HLOOKUP($AA127,'Date ouverte'!$35:$36,2,FALSE),"j"))))),0)</f>
        <v>0</v>
      </c>
      <c r="AD1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7" s="5"/>
    </row>
    <row r="128" spans="1:31" x14ac:dyDescent="0.25">
      <c r="A128" t="s">
        <v>1018</v>
      </c>
      <c r="B128" t="s">
        <v>258</v>
      </c>
      <c r="C128" t="s">
        <v>14</v>
      </c>
      <c r="D128" t="s">
        <v>47</v>
      </c>
      <c r="E128" t="s">
        <v>34</v>
      </c>
      <c r="F128" t="s">
        <v>48</v>
      </c>
      <c r="G128" s="1">
        <v>44827</v>
      </c>
      <c r="H128" s="1">
        <v>44860</v>
      </c>
      <c r="I128" s="2">
        <v>44868.541666666664</v>
      </c>
      <c r="J128" t="s">
        <v>18</v>
      </c>
      <c r="K128" t="s">
        <v>19</v>
      </c>
      <c r="L128" t="s">
        <v>24</v>
      </c>
      <c r="M128" t="s">
        <v>25</v>
      </c>
      <c r="N128" t="s">
        <v>26</v>
      </c>
      <c r="O128" t="s">
        <v>36</v>
      </c>
      <c r="P128">
        <f t="shared" si="472"/>
        <v>1</v>
      </c>
      <c r="Q128" s="5">
        <f t="shared" si="473"/>
        <v>44862</v>
      </c>
      <c r="R128" s="32">
        <f>VLOOKUP(_xlfn.CONCAT(M128," - ",E128),Planning!$C$75:$D$99,2,0)</f>
        <v>21</v>
      </c>
      <c r="S128" s="5">
        <f t="shared" si="474"/>
        <v>44881</v>
      </c>
      <c r="T128" s="3" t="str">
        <f t="shared" si="475"/>
        <v/>
      </c>
      <c r="U128" s="32">
        <f t="shared" ca="1" si="476"/>
        <v>21</v>
      </c>
      <c r="V128" s="32">
        <f t="shared" si="477"/>
        <v>0</v>
      </c>
      <c r="W128" s="5">
        <f t="shared" si="478"/>
        <v>44868</v>
      </c>
      <c r="X128" s="5"/>
      <c r="Z128" s="49"/>
      <c r="AA128" s="50" cm="1">
        <f t="array" ref="AA128">IF(AND(K128="Pending",J128='Date ouverte'!$A$2),INDEX(_xlfn.ANCHORARRAY('Date ouverte'!$B$2),MATCH(TRUE,_xlfn.ANCHORARRAY('Date ouverte'!$B$2)&gt;=$W128,0)),IF(AND(K128="Pending",J128='Date ouverte'!$A$4),INDEX(_xlfn.ANCHORARRAY('Date ouverte'!$B$4),MATCH(TRUE,_xlfn.ANCHORARRAY('Date ouverte'!$B$4)&gt;=$W128,0)),IF(AND(K128="Pending",J128='Date ouverte'!$A$6),INDEX(_xlfn.ANCHORARRAY('Date ouverte'!$B$6),MATCH(TRUE,_xlfn.ANCHORARRAY('Date ouverte'!$B$6)&gt;=$W128,0)),IF(AND(K128="Pending",J128='Date ouverte'!$A$8),INDEX(_xlfn.ANCHORARRAY('Date ouverte'!$B$8),MATCH(TRUE,_xlfn.ANCHORARRAY('Date ouverte'!$B$8)&gt;=$W128,0)),W128))))</f>
        <v>44868</v>
      </c>
      <c r="AB128" s="5">
        <f>IF(IF($K128="Pending",(IF($J128='Date ouverte'!$A$20,HLOOKUP($AA128,'Date ouverte'!$20:$21,2,FALSE),IF($J128='Date ouverte'!$A$22,HLOOKUP($AA128,'Date ouverte'!$22:$23,2,FALSE),IF($J128='Date ouverte'!$A$24,HLOOKUP($AA128,'Date ouverte'!$24:$25,2,FALSE),IF($J128='Date ouverte'!$A$26,HLOOKUP($AA128,'Date ouverte'!$26:$27,2,FALSE),"j"))))),W128)&lt;&gt;"alert",AA128,"alert")</f>
        <v>44868</v>
      </c>
      <c r="AC128" s="65">
        <f>IF($AB128="alert",(IF($J128='Date ouverte'!$A$29,HLOOKUP($AA128,'Date ouverte'!$29:$30,2,FALSE),IF($J128='Date ouverte'!$A$31,HLOOKUP($AA128,'Date ouverte'!$31:$33,2,FALSE),IF($J128='Date ouverte'!$A$33,HLOOKUP($AA128,'Date ouverte'!$33:$34,2,FALSE),IF($J128='Date ouverte'!$A$35,HLOOKUP($AA128,'Date ouverte'!$35:$36,2,FALSE),"j"))))),0)</f>
        <v>0</v>
      </c>
      <c r="AD1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" s="5"/>
    </row>
    <row r="129" spans="1:31" x14ac:dyDescent="0.25">
      <c r="A129" t="s">
        <v>525</v>
      </c>
      <c r="B129" t="s">
        <v>258</v>
      </c>
      <c r="C129" t="s">
        <v>14</v>
      </c>
      <c r="D129" t="s">
        <v>47</v>
      </c>
      <c r="E129" t="s">
        <v>34</v>
      </c>
      <c r="F129" t="s">
        <v>48</v>
      </c>
      <c r="G129" s="1">
        <v>44817</v>
      </c>
      <c r="H129" s="1">
        <v>44860</v>
      </c>
      <c r="I129" s="2">
        <v>44879.208333333336</v>
      </c>
      <c r="J129" t="s">
        <v>18</v>
      </c>
      <c r="K129" t="s">
        <v>19</v>
      </c>
      <c r="L129" t="s">
        <v>24</v>
      </c>
      <c r="M129" t="s">
        <v>25</v>
      </c>
      <c r="N129" t="s">
        <v>26</v>
      </c>
      <c r="O129" t="s">
        <v>36</v>
      </c>
      <c r="P129">
        <f t="shared" si="472"/>
        <v>1</v>
      </c>
      <c r="Q129" s="5">
        <f t="shared" si="473"/>
        <v>44862</v>
      </c>
      <c r="R129" s="32">
        <f>VLOOKUP(_xlfn.CONCAT(M129," - ",E129),Planning!$C$75:$D$99,2,0)</f>
        <v>21</v>
      </c>
      <c r="S129" s="5">
        <f t="shared" si="474"/>
        <v>44881</v>
      </c>
      <c r="T129" s="3" t="str">
        <f t="shared" si="475"/>
        <v/>
      </c>
      <c r="U129" s="32">
        <f t="shared" ca="1" si="476"/>
        <v>21</v>
      </c>
      <c r="V129" s="32">
        <f t="shared" si="477"/>
        <v>0</v>
      </c>
      <c r="W129" s="5">
        <f t="shared" si="478"/>
        <v>44879</v>
      </c>
      <c r="X129" s="5"/>
      <c r="Z129" s="49"/>
      <c r="AA129" s="50" cm="1">
        <f t="array" ref="AA129">IF(AND(K129="Pending",J129='Date ouverte'!$A$2),INDEX(_xlfn.ANCHORARRAY('Date ouverte'!$B$2),MATCH(TRUE,_xlfn.ANCHORARRAY('Date ouverte'!$B$2)&gt;=$W129,0)),IF(AND(K129="Pending",J129='Date ouverte'!$A$4),INDEX(_xlfn.ANCHORARRAY('Date ouverte'!$B$4),MATCH(TRUE,_xlfn.ANCHORARRAY('Date ouverte'!$B$4)&gt;=$W129,0)),IF(AND(K129="Pending",J129='Date ouverte'!$A$6),INDEX(_xlfn.ANCHORARRAY('Date ouverte'!$B$6),MATCH(TRUE,_xlfn.ANCHORARRAY('Date ouverte'!$B$6)&gt;=$W129,0)),IF(AND(K129="Pending",J129='Date ouverte'!$A$8),INDEX(_xlfn.ANCHORARRAY('Date ouverte'!$B$8),MATCH(TRUE,_xlfn.ANCHORARRAY('Date ouverte'!$B$8)&gt;=$W129,0)),W129))))</f>
        <v>44879</v>
      </c>
      <c r="AB129" s="5">
        <f>IF(IF($K129="Pending",(IF($J129='Date ouverte'!$A$20,HLOOKUP($AA129,'Date ouverte'!$20:$21,2,FALSE),IF($J129='Date ouverte'!$A$22,HLOOKUP($AA129,'Date ouverte'!$22:$23,2,FALSE),IF($J129='Date ouverte'!$A$24,HLOOKUP($AA129,'Date ouverte'!$24:$25,2,FALSE),IF($J129='Date ouverte'!$A$26,HLOOKUP($AA129,'Date ouverte'!$26:$27,2,FALSE),"j"))))),W129)&lt;&gt;"alert",AA129,"alert")</f>
        <v>44879</v>
      </c>
      <c r="AC129" s="65">
        <f>IF($AB129="alert",(IF($J129='Date ouverte'!$A$29,HLOOKUP($AA129,'Date ouverte'!$29:$30,2,FALSE),IF($J129='Date ouverte'!$A$31,HLOOKUP($AA129,'Date ouverte'!$31:$33,2,FALSE),IF($J129='Date ouverte'!$A$33,HLOOKUP($AA129,'Date ouverte'!$33:$34,2,FALSE),IF($J129='Date ouverte'!$A$35,HLOOKUP($AA129,'Date ouverte'!$35:$36,2,FALSE),"j"))))),0)</f>
        <v>0</v>
      </c>
      <c r="AD1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" s="5"/>
    </row>
    <row r="130" spans="1:31" x14ac:dyDescent="0.25">
      <c r="A130" t="s">
        <v>1122</v>
      </c>
      <c r="B130" t="s">
        <v>258</v>
      </c>
      <c r="C130" t="s">
        <v>30</v>
      </c>
      <c r="D130" t="s">
        <v>47</v>
      </c>
      <c r="E130" t="s">
        <v>34</v>
      </c>
      <c r="F130" t="s">
        <v>48</v>
      </c>
      <c r="G130" s="1">
        <v>44832</v>
      </c>
      <c r="H130" s="1">
        <v>44866</v>
      </c>
      <c r="I130" s="2">
        <v>44875.208333333336</v>
      </c>
      <c r="J130" t="s">
        <v>18</v>
      </c>
      <c r="K130" t="s">
        <v>19</v>
      </c>
      <c r="L130" t="s">
        <v>20</v>
      </c>
      <c r="M130" t="s">
        <v>25</v>
      </c>
      <c r="N130" t="s">
        <v>35</v>
      </c>
      <c r="O130" t="s">
        <v>40</v>
      </c>
      <c r="P130">
        <f t="shared" si="472"/>
        <v>1</v>
      </c>
      <c r="Q130" s="5">
        <f t="shared" si="473"/>
        <v>44868</v>
      </c>
      <c r="R130" s="32">
        <f>VLOOKUP(_xlfn.CONCAT(M130," - ",E130),Planning!$C$75:$D$99,2,0)</f>
        <v>21</v>
      </c>
      <c r="S130" s="5">
        <f t="shared" si="474"/>
        <v>44887</v>
      </c>
      <c r="T130" s="3" t="str">
        <f t="shared" si="475"/>
        <v/>
      </c>
      <c r="U130" s="32">
        <f t="shared" ca="1" si="476"/>
        <v>21</v>
      </c>
      <c r="V130" s="32">
        <f t="shared" si="477"/>
        <v>0</v>
      </c>
      <c r="W130" s="5">
        <f t="shared" si="478"/>
        <v>44875</v>
      </c>
      <c r="X130" s="5"/>
      <c r="Z130" s="49"/>
      <c r="AA130" s="50" cm="1">
        <f t="array" ref="AA130">IF(AND(K130="Pending",J130='Date ouverte'!$A$2),INDEX(_xlfn.ANCHORARRAY('Date ouverte'!$B$2),MATCH(TRUE,_xlfn.ANCHORARRAY('Date ouverte'!$B$2)&gt;=$W130,0)),IF(AND(K130="Pending",J130='Date ouverte'!$A$4),INDEX(_xlfn.ANCHORARRAY('Date ouverte'!$B$4),MATCH(TRUE,_xlfn.ANCHORARRAY('Date ouverte'!$B$4)&gt;=$W130,0)),IF(AND(K130="Pending",J130='Date ouverte'!$A$6),INDEX(_xlfn.ANCHORARRAY('Date ouverte'!$B$6),MATCH(TRUE,_xlfn.ANCHORARRAY('Date ouverte'!$B$6)&gt;=$W130,0)),IF(AND(K130="Pending",J130='Date ouverte'!$A$8),INDEX(_xlfn.ANCHORARRAY('Date ouverte'!$B$8),MATCH(TRUE,_xlfn.ANCHORARRAY('Date ouverte'!$B$8)&gt;=$W130,0)),W130))))</f>
        <v>44875</v>
      </c>
      <c r="AB130" s="5">
        <f>IF(IF($K130="Pending",(IF($J130='Date ouverte'!$A$20,HLOOKUP($AA130,'Date ouverte'!$20:$21,2,FALSE),IF($J130='Date ouverte'!$A$22,HLOOKUP($AA130,'Date ouverte'!$22:$23,2,FALSE),IF($J130='Date ouverte'!$A$24,HLOOKUP($AA130,'Date ouverte'!$24:$25,2,FALSE),IF($J130='Date ouverte'!$A$26,HLOOKUP($AA130,'Date ouverte'!$26:$27,2,FALSE),"j"))))),W130)&lt;&gt;"alert",AA130,"alert")</f>
        <v>44875</v>
      </c>
      <c r="AC130" s="65">
        <f>IF($AB130="alert",(IF($J130='Date ouverte'!$A$29,HLOOKUP($AA130,'Date ouverte'!$29:$30,2,FALSE),IF($J130='Date ouverte'!$A$31,HLOOKUP($AA130,'Date ouverte'!$31:$33,2,FALSE),IF($J130='Date ouverte'!$A$33,HLOOKUP($AA130,'Date ouverte'!$33:$34,2,FALSE),IF($J130='Date ouverte'!$A$35,HLOOKUP($AA130,'Date ouverte'!$35:$36,2,FALSE),"j"))))),0)</f>
        <v>0</v>
      </c>
      <c r="AD1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0" s="5"/>
    </row>
    <row r="131" spans="1:31" x14ac:dyDescent="0.25">
      <c r="A131" t="s">
        <v>393</v>
      </c>
      <c r="B131" t="s">
        <v>258</v>
      </c>
      <c r="C131" t="s">
        <v>30</v>
      </c>
      <c r="D131" t="s">
        <v>15</v>
      </c>
      <c r="E131" t="s">
        <v>34</v>
      </c>
      <c r="F131" t="s">
        <v>17</v>
      </c>
      <c r="G131" s="1">
        <v>44810</v>
      </c>
      <c r="H131" s="1">
        <v>44853</v>
      </c>
      <c r="I131" s="2">
        <v>44860.541666666664</v>
      </c>
      <c r="J131" t="s">
        <v>28</v>
      </c>
      <c r="K131" t="s">
        <v>19</v>
      </c>
      <c r="L131" t="s">
        <v>20</v>
      </c>
      <c r="M131" t="s">
        <v>25</v>
      </c>
      <c r="N131" t="s">
        <v>35</v>
      </c>
      <c r="O131" t="s">
        <v>42</v>
      </c>
      <c r="P131">
        <f t="shared" si="472"/>
        <v>1</v>
      </c>
      <c r="Q131" s="5">
        <f t="shared" si="473"/>
        <v>44855</v>
      </c>
      <c r="R131" s="32">
        <f>VLOOKUP(_xlfn.CONCAT(M131," - ",E131),Planning!$C$75:$D$99,2,0)</f>
        <v>21</v>
      </c>
      <c r="S131" s="5">
        <f t="shared" si="474"/>
        <v>44874</v>
      </c>
      <c r="T131" s="3" t="str">
        <f t="shared" si="475"/>
        <v/>
      </c>
      <c r="U131" s="32">
        <f t="shared" ca="1" si="476"/>
        <v>15</v>
      </c>
      <c r="V131" s="32">
        <f t="shared" si="477"/>
        <v>0</v>
      </c>
      <c r="W131" s="5">
        <f t="shared" si="478"/>
        <v>44860</v>
      </c>
      <c r="X131" s="5"/>
      <c r="Z131" s="49"/>
      <c r="AA131" s="50" cm="1">
        <f t="array" ref="AA131">IF(AND(K131="Pending",J131='Date ouverte'!$A$2),INDEX(_xlfn.ANCHORARRAY('Date ouverte'!$B$2),MATCH(TRUE,_xlfn.ANCHORARRAY('Date ouverte'!$B$2)&gt;=$W131,0)),IF(AND(K131="Pending",J131='Date ouverte'!$A$4),INDEX(_xlfn.ANCHORARRAY('Date ouverte'!$B$4),MATCH(TRUE,_xlfn.ANCHORARRAY('Date ouverte'!$B$4)&gt;=$W131,0)),IF(AND(K131="Pending",J131='Date ouverte'!$A$6),INDEX(_xlfn.ANCHORARRAY('Date ouverte'!$B$6),MATCH(TRUE,_xlfn.ANCHORARRAY('Date ouverte'!$B$6)&gt;=$W131,0)),IF(AND(K131="Pending",J131='Date ouverte'!$A$8),INDEX(_xlfn.ANCHORARRAY('Date ouverte'!$B$8),MATCH(TRUE,_xlfn.ANCHORARRAY('Date ouverte'!$B$8)&gt;=$W131,0)),W131))))</f>
        <v>44860</v>
      </c>
      <c r="AB131" s="5">
        <f>IF(IF($K131="Pending",(IF($J131='Date ouverte'!$A$20,HLOOKUP($AA131,'Date ouverte'!$20:$21,2,FALSE),IF($J131='Date ouverte'!$A$22,HLOOKUP($AA131,'Date ouverte'!$22:$23,2,FALSE),IF($J131='Date ouverte'!$A$24,HLOOKUP($AA131,'Date ouverte'!$24:$25,2,FALSE),IF($J131='Date ouverte'!$A$26,HLOOKUP($AA131,'Date ouverte'!$26:$27,2,FALSE),"j"))))),W131)&lt;&gt;"alert",AA131,"alert")</f>
        <v>44860</v>
      </c>
      <c r="AC131" s="65">
        <f>IF($AB131="alert",(IF($J131='Date ouverte'!$A$29,HLOOKUP($AA131,'Date ouverte'!$29:$30,2,FALSE),IF($J131='Date ouverte'!$A$31,HLOOKUP($AA131,'Date ouverte'!$31:$33,2,FALSE),IF($J131='Date ouverte'!$A$33,HLOOKUP($AA131,'Date ouverte'!$33:$34,2,FALSE),IF($J131='Date ouverte'!$A$35,HLOOKUP($AA131,'Date ouverte'!$35:$36,2,FALSE),"j"))))),0)</f>
        <v>0</v>
      </c>
      <c r="AD1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" s="5"/>
    </row>
    <row r="132" spans="1:31" x14ac:dyDescent="0.25">
      <c r="A132" t="s">
        <v>1661</v>
      </c>
      <c r="B132" t="s">
        <v>258</v>
      </c>
      <c r="C132" t="s">
        <v>30</v>
      </c>
      <c r="D132" t="s">
        <v>47</v>
      </c>
      <c r="E132" t="s">
        <v>34</v>
      </c>
      <c r="F132" t="s">
        <v>48</v>
      </c>
      <c r="G132" s="1">
        <v>44850</v>
      </c>
      <c r="H132" s="1">
        <v>44900</v>
      </c>
      <c r="I132" s="2">
        <v>44912</v>
      </c>
      <c r="J132" t="s">
        <v>18</v>
      </c>
      <c r="K132" t="s">
        <v>29</v>
      </c>
      <c r="L132" t="s">
        <v>20</v>
      </c>
      <c r="M132" t="s">
        <v>25</v>
      </c>
      <c r="N132" t="s">
        <v>35</v>
      </c>
      <c r="O132" t="s">
        <v>49</v>
      </c>
      <c r="P132">
        <f t="shared" si="472"/>
        <v>1</v>
      </c>
      <c r="Q132" s="5">
        <f t="shared" si="473"/>
        <v>44902</v>
      </c>
      <c r="R132" s="32">
        <f>VLOOKUP(_xlfn.CONCAT(M132," - ",E132),Planning!$C$75:$D$99,2,0)</f>
        <v>21</v>
      </c>
      <c r="S132" s="5">
        <f t="shared" si="474"/>
        <v>44921</v>
      </c>
      <c r="T132" s="3" t="str">
        <f t="shared" si="475"/>
        <v/>
      </c>
      <c r="U132" s="32">
        <f t="shared" ca="1" si="476"/>
        <v>21</v>
      </c>
      <c r="V132" s="32">
        <f t="shared" si="477"/>
        <v>0</v>
      </c>
      <c r="W132" s="5">
        <f t="shared" si="478"/>
        <v>44912</v>
      </c>
      <c r="X132" s="5"/>
      <c r="Z132" s="49"/>
      <c r="AA132" s="50" cm="1">
        <f t="array" ref="AA132">IF(AND(K132="Pending",J132='Date ouverte'!$A$2),INDEX(_xlfn.ANCHORARRAY('Date ouverte'!$B$2),MATCH(TRUE,_xlfn.ANCHORARRAY('Date ouverte'!$B$2)&gt;=$W132,0)),IF(AND(K132="Pending",J132='Date ouverte'!$A$4),INDEX(_xlfn.ANCHORARRAY('Date ouverte'!$B$4),MATCH(TRUE,_xlfn.ANCHORARRAY('Date ouverte'!$B$4)&gt;=$W132,0)),IF(AND(K132="Pending",J132='Date ouverte'!$A$6),INDEX(_xlfn.ANCHORARRAY('Date ouverte'!$B$6),MATCH(TRUE,_xlfn.ANCHORARRAY('Date ouverte'!$B$6)&gt;=$W132,0)),IF(AND(K132="Pending",J132='Date ouverte'!$A$8),INDEX(_xlfn.ANCHORARRAY('Date ouverte'!$B$8),MATCH(TRUE,_xlfn.ANCHORARRAY('Date ouverte'!$B$8)&gt;=$W132,0)),W132))))</f>
        <v>44914</v>
      </c>
      <c r="AB132" s="5" t="str">
        <f>IF(IF($K132="Pending",(IF($J132='Date ouverte'!$A$20,HLOOKUP($AA132,'Date ouverte'!$20:$21,2,FALSE),IF($J132='Date ouverte'!$A$22,HLOOKUP($AA132,'Date ouverte'!$22:$23,2,FALSE),IF($J132='Date ouverte'!$A$24,HLOOKUP($AA132,'Date ouverte'!$24:$25,2,FALSE),IF($J132='Date ouverte'!$A$26,HLOOKUP($AA132,'Date ouverte'!$26:$27,2,FALSE),"j"))))),W132)&lt;&gt;"alert",AA132,"alert")</f>
        <v>alert</v>
      </c>
      <c r="AC132" s="65">
        <f>IF($AB132="alert",(IF($J132='Date ouverte'!$A$29,HLOOKUP($AA132,'Date ouverte'!$29:$30,2,FALSE),IF($J132='Date ouverte'!$A$31,HLOOKUP($AA132,'Date ouverte'!$31:$33,2,FALSE),IF($J132='Date ouverte'!$A$33,HLOOKUP($AA132,'Date ouverte'!$33:$34,2,FALSE),IF($J132='Date ouverte'!$A$35,HLOOKUP($AA132,'Date ouverte'!$35:$36,2,FALSE),"j"))))),0)</f>
        <v>18</v>
      </c>
      <c r="AD1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" s="5"/>
    </row>
    <row r="133" spans="1:31" x14ac:dyDescent="0.25">
      <c r="A133" t="s">
        <v>162</v>
      </c>
      <c r="B133" t="s">
        <v>258</v>
      </c>
      <c r="C133" t="s">
        <v>14</v>
      </c>
      <c r="D133" t="s">
        <v>15</v>
      </c>
      <c r="E133" t="s">
        <v>34</v>
      </c>
      <c r="F133" t="s">
        <v>17</v>
      </c>
      <c r="G133" s="1">
        <v>44800</v>
      </c>
      <c r="H133" s="1">
        <v>44853</v>
      </c>
      <c r="I133" s="2">
        <v>44859.208333333336</v>
      </c>
      <c r="J133" t="s">
        <v>18</v>
      </c>
      <c r="K133" t="s">
        <v>19</v>
      </c>
      <c r="L133" t="s">
        <v>24</v>
      </c>
      <c r="M133" t="s">
        <v>25</v>
      </c>
      <c r="N133" t="s">
        <v>26</v>
      </c>
      <c r="O133" t="s">
        <v>42</v>
      </c>
      <c r="P133">
        <f t="shared" si="472"/>
        <v>1</v>
      </c>
      <c r="Q133" s="5">
        <f t="shared" si="473"/>
        <v>44855</v>
      </c>
      <c r="R133" s="32">
        <f>VLOOKUP(_xlfn.CONCAT(M133," - ",E133),Planning!$C$75:$D$99,2,0)</f>
        <v>21</v>
      </c>
      <c r="S133" s="5">
        <f t="shared" si="474"/>
        <v>44874</v>
      </c>
      <c r="T133" s="3" t="str">
        <f t="shared" si="475"/>
        <v/>
      </c>
      <c r="U133" s="32">
        <f t="shared" ca="1" si="476"/>
        <v>15</v>
      </c>
      <c r="V133" s="32">
        <f t="shared" si="477"/>
        <v>0</v>
      </c>
      <c r="W133" s="5">
        <f t="shared" si="478"/>
        <v>44859</v>
      </c>
      <c r="X133" s="5"/>
      <c r="Z133" s="49"/>
      <c r="AA133" s="50" cm="1">
        <f t="array" ref="AA133">IF(AND(K133="Pending",J133='Date ouverte'!$A$2),INDEX(_xlfn.ANCHORARRAY('Date ouverte'!$B$2),MATCH(TRUE,_xlfn.ANCHORARRAY('Date ouverte'!$B$2)&gt;=$W133,0)),IF(AND(K133="Pending",J133='Date ouverte'!$A$4),INDEX(_xlfn.ANCHORARRAY('Date ouverte'!$B$4),MATCH(TRUE,_xlfn.ANCHORARRAY('Date ouverte'!$B$4)&gt;=$W133,0)),IF(AND(K133="Pending",J133='Date ouverte'!$A$6),INDEX(_xlfn.ANCHORARRAY('Date ouverte'!$B$6),MATCH(TRUE,_xlfn.ANCHORARRAY('Date ouverte'!$B$6)&gt;=$W133,0)),IF(AND(K133="Pending",J133='Date ouverte'!$A$8),INDEX(_xlfn.ANCHORARRAY('Date ouverte'!$B$8),MATCH(TRUE,_xlfn.ANCHORARRAY('Date ouverte'!$B$8)&gt;=$W133,0)),W133))))</f>
        <v>44859</v>
      </c>
      <c r="AB133" s="5">
        <f>IF(IF($K133="Pending",(IF($J133='Date ouverte'!$A$20,HLOOKUP($AA133,'Date ouverte'!$20:$21,2,FALSE),IF($J133='Date ouverte'!$A$22,HLOOKUP($AA133,'Date ouverte'!$22:$23,2,FALSE),IF($J133='Date ouverte'!$A$24,HLOOKUP($AA133,'Date ouverte'!$24:$25,2,FALSE),IF($J133='Date ouverte'!$A$26,HLOOKUP($AA133,'Date ouverte'!$26:$27,2,FALSE),"j"))))),W133)&lt;&gt;"alert",AA133,"alert")</f>
        <v>44859</v>
      </c>
      <c r="AC133" s="65">
        <f>IF($AB133="alert",(IF($J133='Date ouverte'!$A$29,HLOOKUP($AA133,'Date ouverte'!$29:$30,2,FALSE),IF($J133='Date ouverte'!$A$31,HLOOKUP($AA133,'Date ouverte'!$31:$33,2,FALSE),IF($J133='Date ouverte'!$A$33,HLOOKUP($AA133,'Date ouverte'!$33:$34,2,FALSE),IF($J133='Date ouverte'!$A$35,HLOOKUP($AA133,'Date ouverte'!$35:$36,2,FALSE),"j"))))),0)</f>
        <v>0</v>
      </c>
      <c r="AD1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" s="5"/>
    </row>
    <row r="134" spans="1:31" x14ac:dyDescent="0.25">
      <c r="A134" t="s">
        <v>1123</v>
      </c>
      <c r="B134" t="s">
        <v>258</v>
      </c>
      <c r="C134" t="s">
        <v>30</v>
      </c>
      <c r="D134" t="s">
        <v>47</v>
      </c>
      <c r="E134" t="s">
        <v>34</v>
      </c>
      <c r="F134" t="s">
        <v>48</v>
      </c>
      <c r="G134" s="1">
        <v>44832</v>
      </c>
      <c r="H134" s="1">
        <v>44866</v>
      </c>
      <c r="I134" s="2">
        <v>44881.208333333336</v>
      </c>
      <c r="J134" t="s">
        <v>28</v>
      </c>
      <c r="K134" t="s">
        <v>19</v>
      </c>
      <c r="L134" t="s">
        <v>20</v>
      </c>
      <c r="M134" t="s">
        <v>25</v>
      </c>
      <c r="N134" t="s">
        <v>35</v>
      </c>
      <c r="O134" t="s">
        <v>40</v>
      </c>
      <c r="P134">
        <f t="shared" si="472"/>
        <v>1</v>
      </c>
      <c r="Q134" s="5">
        <f t="shared" si="473"/>
        <v>44868</v>
      </c>
      <c r="R134" s="32">
        <f>VLOOKUP(_xlfn.CONCAT(M134," - ",E134),Planning!$C$75:$D$99,2,0)</f>
        <v>21</v>
      </c>
      <c r="S134" s="5">
        <f t="shared" si="474"/>
        <v>44887</v>
      </c>
      <c r="T134" s="3" t="str">
        <f t="shared" si="475"/>
        <v/>
      </c>
      <c r="U134" s="32">
        <f t="shared" ca="1" si="476"/>
        <v>21</v>
      </c>
      <c r="V134" s="32">
        <f t="shared" si="477"/>
        <v>0</v>
      </c>
      <c r="W134" s="5">
        <f t="shared" si="478"/>
        <v>44881</v>
      </c>
      <c r="X134" s="5"/>
      <c r="Z134" s="49"/>
      <c r="AA134" s="50" cm="1">
        <f t="array" ref="AA134">IF(AND(K134="Pending",J134='Date ouverte'!$A$2),INDEX(_xlfn.ANCHORARRAY('Date ouverte'!$B$2),MATCH(TRUE,_xlfn.ANCHORARRAY('Date ouverte'!$B$2)&gt;=$W134,0)),IF(AND(K134="Pending",J134='Date ouverte'!$A$4),INDEX(_xlfn.ANCHORARRAY('Date ouverte'!$B$4),MATCH(TRUE,_xlfn.ANCHORARRAY('Date ouverte'!$B$4)&gt;=$W134,0)),IF(AND(K134="Pending",J134='Date ouverte'!$A$6),INDEX(_xlfn.ANCHORARRAY('Date ouverte'!$B$6),MATCH(TRUE,_xlfn.ANCHORARRAY('Date ouverte'!$B$6)&gt;=$W134,0)),IF(AND(K134="Pending",J134='Date ouverte'!$A$8),INDEX(_xlfn.ANCHORARRAY('Date ouverte'!$B$8),MATCH(TRUE,_xlfn.ANCHORARRAY('Date ouverte'!$B$8)&gt;=$W134,0)),W134))))</f>
        <v>44881</v>
      </c>
      <c r="AB134" s="5">
        <f>IF(IF($K134="Pending",(IF($J134='Date ouverte'!$A$20,HLOOKUP($AA134,'Date ouverte'!$20:$21,2,FALSE),IF($J134='Date ouverte'!$A$22,HLOOKUP($AA134,'Date ouverte'!$22:$23,2,FALSE),IF($J134='Date ouverte'!$A$24,HLOOKUP($AA134,'Date ouverte'!$24:$25,2,FALSE),IF($J134='Date ouverte'!$A$26,HLOOKUP($AA134,'Date ouverte'!$26:$27,2,FALSE),"j"))))),W134)&lt;&gt;"alert",AA134,"alert")</f>
        <v>44881</v>
      </c>
      <c r="AC134" s="65">
        <f>IF($AB134="alert",(IF($J134='Date ouverte'!$A$29,HLOOKUP($AA134,'Date ouverte'!$29:$30,2,FALSE),IF($J134='Date ouverte'!$A$31,HLOOKUP($AA134,'Date ouverte'!$31:$33,2,FALSE),IF($J134='Date ouverte'!$A$33,HLOOKUP($AA134,'Date ouverte'!$33:$34,2,FALSE),IF($J134='Date ouverte'!$A$35,HLOOKUP($AA134,'Date ouverte'!$35:$36,2,FALSE),"j"))))),0)</f>
        <v>0</v>
      </c>
      <c r="AD1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4" s="5"/>
    </row>
    <row r="135" spans="1:31" x14ac:dyDescent="0.25">
      <c r="A135" t="s">
        <v>1662</v>
      </c>
      <c r="B135" t="s">
        <v>258</v>
      </c>
      <c r="C135" t="s">
        <v>14</v>
      </c>
      <c r="D135" t="s">
        <v>47</v>
      </c>
      <c r="E135" t="s">
        <v>34</v>
      </c>
      <c r="F135" t="s">
        <v>48</v>
      </c>
      <c r="G135" s="1">
        <v>44855</v>
      </c>
      <c r="H135" s="1">
        <v>44890</v>
      </c>
      <c r="I135" s="2">
        <v>44905</v>
      </c>
      <c r="J135" t="s">
        <v>18</v>
      </c>
      <c r="K135" t="s">
        <v>29</v>
      </c>
      <c r="L135" t="s">
        <v>24</v>
      </c>
      <c r="M135" t="s">
        <v>25</v>
      </c>
      <c r="N135" t="s">
        <v>26</v>
      </c>
      <c r="O135" t="s">
        <v>46</v>
      </c>
      <c r="P135">
        <f t="shared" si="472"/>
        <v>1</v>
      </c>
      <c r="Q135" s="5">
        <f t="shared" si="473"/>
        <v>44892</v>
      </c>
      <c r="R135" s="32">
        <f>VLOOKUP(_xlfn.CONCAT(M135," - ",E135),Planning!$C$75:$D$99,2,0)</f>
        <v>21</v>
      </c>
      <c r="S135" s="5">
        <f t="shared" si="474"/>
        <v>44911</v>
      </c>
      <c r="T135" s="3" t="str">
        <f t="shared" si="475"/>
        <v/>
      </c>
      <c r="U135" s="32">
        <f t="shared" ca="1" si="476"/>
        <v>21</v>
      </c>
      <c r="V135" s="32">
        <f t="shared" si="477"/>
        <v>0</v>
      </c>
      <c r="W135" s="5">
        <f t="shared" si="478"/>
        <v>44905</v>
      </c>
      <c r="X135" s="5"/>
      <c r="Z135" s="49"/>
      <c r="AA135" s="50" cm="1">
        <f t="array" ref="AA135">IF(AND(K135="Pending",J135='Date ouverte'!$A$2),INDEX(_xlfn.ANCHORARRAY('Date ouverte'!$B$2),MATCH(TRUE,_xlfn.ANCHORARRAY('Date ouverte'!$B$2)&gt;=$W135,0)),IF(AND(K135="Pending",J135='Date ouverte'!$A$4),INDEX(_xlfn.ANCHORARRAY('Date ouverte'!$B$4),MATCH(TRUE,_xlfn.ANCHORARRAY('Date ouverte'!$B$4)&gt;=$W135,0)),IF(AND(K135="Pending",J135='Date ouverte'!$A$6),INDEX(_xlfn.ANCHORARRAY('Date ouverte'!$B$6),MATCH(TRUE,_xlfn.ANCHORARRAY('Date ouverte'!$B$6)&gt;=$W135,0)),IF(AND(K135="Pending",J135='Date ouverte'!$A$8),INDEX(_xlfn.ANCHORARRAY('Date ouverte'!$B$8),MATCH(TRUE,_xlfn.ANCHORARRAY('Date ouverte'!$B$8)&gt;=$W135,0)),W135))))</f>
        <v>44907</v>
      </c>
      <c r="AB135" s="5" t="str">
        <f>IF(IF($K135="Pending",(IF($J135='Date ouverte'!$A$20,HLOOKUP($AA135,'Date ouverte'!$20:$21,2,FALSE),IF($J135='Date ouverte'!$A$22,HLOOKUP($AA135,'Date ouverte'!$22:$23,2,FALSE),IF($J135='Date ouverte'!$A$24,HLOOKUP($AA135,'Date ouverte'!$24:$25,2,FALSE),IF($J135='Date ouverte'!$A$26,HLOOKUP($AA135,'Date ouverte'!$26:$27,2,FALSE),"j"))))),W135)&lt;&gt;"alert",AA135,"alert")</f>
        <v>alert</v>
      </c>
      <c r="AC135" s="65">
        <f>IF($AB135="alert",(IF($J135='Date ouverte'!$A$29,HLOOKUP($AA135,'Date ouverte'!$29:$30,2,FALSE),IF($J135='Date ouverte'!$A$31,HLOOKUP($AA135,'Date ouverte'!$31:$33,2,FALSE),IF($J135='Date ouverte'!$A$33,HLOOKUP($AA135,'Date ouverte'!$33:$34,2,FALSE),IF($J135='Date ouverte'!$A$35,HLOOKUP($AA135,'Date ouverte'!$35:$36,2,FALSE),"j"))))),0)</f>
        <v>11</v>
      </c>
      <c r="AD1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" s="5"/>
    </row>
    <row r="136" spans="1:31" x14ac:dyDescent="0.25">
      <c r="A136" t="s">
        <v>299</v>
      </c>
      <c r="B136" t="s">
        <v>258</v>
      </c>
      <c r="C136" t="s">
        <v>14</v>
      </c>
      <c r="D136" t="s">
        <v>47</v>
      </c>
      <c r="E136" t="s">
        <v>34</v>
      </c>
      <c r="F136" t="s">
        <v>48</v>
      </c>
      <c r="G136" s="1">
        <v>44807</v>
      </c>
      <c r="H136" s="1">
        <v>44860</v>
      </c>
      <c r="I136" s="2">
        <v>44873.208333333336</v>
      </c>
      <c r="J136" t="s">
        <v>18</v>
      </c>
      <c r="K136" t="s">
        <v>19</v>
      </c>
      <c r="L136" t="s">
        <v>24</v>
      </c>
      <c r="M136" t="s">
        <v>25</v>
      </c>
      <c r="N136" t="s">
        <v>26</v>
      </c>
      <c r="O136" t="s">
        <v>36</v>
      </c>
      <c r="P136">
        <f t="shared" si="472"/>
        <v>1</v>
      </c>
      <c r="Q136" s="5">
        <f t="shared" si="473"/>
        <v>44862</v>
      </c>
      <c r="R136" s="32">
        <f>VLOOKUP(_xlfn.CONCAT(M136," - ",E136),Planning!$C$75:$D$99,2,0)</f>
        <v>21</v>
      </c>
      <c r="S136" s="5">
        <f t="shared" si="474"/>
        <v>44881</v>
      </c>
      <c r="T136" s="3" t="str">
        <f t="shared" si="475"/>
        <v/>
      </c>
      <c r="U136" s="32">
        <f t="shared" ca="1" si="476"/>
        <v>21</v>
      </c>
      <c r="V136" s="32">
        <f t="shared" si="477"/>
        <v>0</v>
      </c>
      <c r="W136" s="5">
        <f t="shared" si="478"/>
        <v>44873</v>
      </c>
      <c r="X136" s="5"/>
      <c r="Z136" s="49"/>
      <c r="AA136" s="50" cm="1">
        <f t="array" ref="AA136">IF(AND(K136="Pending",J136='Date ouverte'!$A$2),INDEX(_xlfn.ANCHORARRAY('Date ouverte'!$B$2),MATCH(TRUE,_xlfn.ANCHORARRAY('Date ouverte'!$B$2)&gt;=$W136,0)),IF(AND(K136="Pending",J136='Date ouverte'!$A$4),INDEX(_xlfn.ANCHORARRAY('Date ouverte'!$B$4),MATCH(TRUE,_xlfn.ANCHORARRAY('Date ouverte'!$B$4)&gt;=$W136,0)),IF(AND(K136="Pending",J136='Date ouverte'!$A$6),INDEX(_xlfn.ANCHORARRAY('Date ouverte'!$B$6),MATCH(TRUE,_xlfn.ANCHORARRAY('Date ouverte'!$B$6)&gt;=$W136,0)),IF(AND(K136="Pending",J136='Date ouverte'!$A$8),INDEX(_xlfn.ANCHORARRAY('Date ouverte'!$B$8),MATCH(TRUE,_xlfn.ANCHORARRAY('Date ouverte'!$B$8)&gt;=$W136,0)),W136))))</f>
        <v>44873</v>
      </c>
      <c r="AB136" s="5">
        <f>IF(IF($K136="Pending",(IF($J136='Date ouverte'!$A$20,HLOOKUP($AA136,'Date ouverte'!$20:$21,2,FALSE),IF($J136='Date ouverte'!$A$22,HLOOKUP($AA136,'Date ouverte'!$22:$23,2,FALSE),IF($J136='Date ouverte'!$A$24,HLOOKUP($AA136,'Date ouverte'!$24:$25,2,FALSE),IF($J136='Date ouverte'!$A$26,HLOOKUP($AA136,'Date ouverte'!$26:$27,2,FALSE),"j"))))),W136)&lt;&gt;"alert",AA136,"alert")</f>
        <v>44873</v>
      </c>
      <c r="AC136" s="65">
        <f>IF($AB136="alert",(IF($J136='Date ouverte'!$A$29,HLOOKUP($AA136,'Date ouverte'!$29:$30,2,FALSE),IF($J136='Date ouverte'!$A$31,HLOOKUP($AA136,'Date ouverte'!$31:$33,2,FALSE),IF($J136='Date ouverte'!$A$33,HLOOKUP($AA136,'Date ouverte'!$33:$34,2,FALSE),IF($J136='Date ouverte'!$A$35,HLOOKUP($AA136,'Date ouverte'!$35:$36,2,FALSE),"j"))))),0)</f>
        <v>0</v>
      </c>
      <c r="AD1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" s="5"/>
    </row>
    <row r="137" spans="1:31" x14ac:dyDescent="0.25">
      <c r="A137" t="s">
        <v>1124</v>
      </c>
      <c r="B137" t="s">
        <v>258</v>
      </c>
      <c r="C137" t="s">
        <v>30</v>
      </c>
      <c r="D137" t="s">
        <v>47</v>
      </c>
      <c r="E137" t="s">
        <v>34</v>
      </c>
      <c r="F137" t="s">
        <v>48</v>
      </c>
      <c r="G137" s="1">
        <v>44847</v>
      </c>
      <c r="H137" s="1">
        <v>44877</v>
      </c>
      <c r="I137" s="2">
        <v>44883</v>
      </c>
      <c r="J137" t="s">
        <v>28</v>
      </c>
      <c r="K137" t="s">
        <v>29</v>
      </c>
      <c r="L137" t="s">
        <v>24</v>
      </c>
      <c r="M137" t="s">
        <v>25</v>
      </c>
      <c r="N137" t="s">
        <v>26</v>
      </c>
      <c r="O137" t="s">
        <v>45</v>
      </c>
      <c r="P137">
        <f t="shared" si="472"/>
        <v>1</v>
      </c>
      <c r="Q137" s="5">
        <f t="shared" si="473"/>
        <v>44879</v>
      </c>
      <c r="R137" s="32">
        <f>VLOOKUP(_xlfn.CONCAT(M137," - ",E137),Planning!$C$75:$D$99,2,0)</f>
        <v>21</v>
      </c>
      <c r="S137" s="5">
        <f t="shared" si="474"/>
        <v>44898</v>
      </c>
      <c r="T137" s="3" t="str">
        <f t="shared" si="475"/>
        <v/>
      </c>
      <c r="U137" s="32">
        <f t="shared" ca="1" si="476"/>
        <v>21</v>
      </c>
      <c r="V137" s="32">
        <f t="shared" si="477"/>
        <v>0</v>
      </c>
      <c r="W137" s="5">
        <f t="shared" si="478"/>
        <v>44883</v>
      </c>
      <c r="X137" s="5"/>
      <c r="Z137" s="49"/>
      <c r="AA137" s="50" cm="1">
        <f t="array" ref="AA137">IF(AND(K137="Pending",J137='Date ouverte'!$A$2),INDEX(_xlfn.ANCHORARRAY('Date ouverte'!$B$2),MATCH(TRUE,_xlfn.ANCHORARRAY('Date ouverte'!$B$2)&gt;=$W137,0)),IF(AND(K137="Pending",J137='Date ouverte'!$A$4),INDEX(_xlfn.ANCHORARRAY('Date ouverte'!$B$4),MATCH(TRUE,_xlfn.ANCHORARRAY('Date ouverte'!$B$4)&gt;=$W137,0)),IF(AND(K137="Pending",J137='Date ouverte'!$A$6),INDEX(_xlfn.ANCHORARRAY('Date ouverte'!$B$6),MATCH(TRUE,_xlfn.ANCHORARRAY('Date ouverte'!$B$6)&gt;=$W137,0)),IF(AND(K137="Pending",J137='Date ouverte'!$A$8),INDEX(_xlfn.ANCHORARRAY('Date ouverte'!$B$8),MATCH(TRUE,_xlfn.ANCHORARRAY('Date ouverte'!$B$8)&gt;=$W137,0)),W137))))</f>
        <v>44883</v>
      </c>
      <c r="AB137" s="5">
        <f>IF(IF($K137="Pending",(IF($J137='Date ouverte'!$A$20,HLOOKUP($AA137,'Date ouverte'!$20:$21,2,FALSE),IF($J137='Date ouverte'!$A$22,HLOOKUP($AA137,'Date ouverte'!$22:$23,2,FALSE),IF($J137='Date ouverte'!$A$24,HLOOKUP($AA137,'Date ouverte'!$24:$25,2,FALSE),IF($J137='Date ouverte'!$A$26,HLOOKUP($AA137,'Date ouverte'!$26:$27,2,FALSE),"j"))))),W137)&lt;&gt;"alert",AA137,"alert")</f>
        <v>44883</v>
      </c>
      <c r="AC137" s="65">
        <f>IF($AB137="alert",(IF($J137='Date ouverte'!$A$29,HLOOKUP($AA137,'Date ouverte'!$29:$30,2,FALSE),IF($J137='Date ouverte'!$A$31,HLOOKUP($AA137,'Date ouverte'!$31:$33,2,FALSE),IF($J137='Date ouverte'!$A$33,HLOOKUP($AA137,'Date ouverte'!$33:$34,2,FALSE),IF($J137='Date ouverte'!$A$35,HLOOKUP($AA137,'Date ouverte'!$35:$36,2,FALSE),"j"))))),0)</f>
        <v>0</v>
      </c>
      <c r="AD1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7" s="5"/>
    </row>
    <row r="138" spans="1:31" x14ac:dyDescent="0.25">
      <c r="A138" t="s">
        <v>805</v>
      </c>
      <c r="B138" t="s">
        <v>258</v>
      </c>
      <c r="C138" t="s">
        <v>14</v>
      </c>
      <c r="D138" t="s">
        <v>47</v>
      </c>
      <c r="E138" t="s">
        <v>34</v>
      </c>
      <c r="F138" t="s">
        <v>48</v>
      </c>
      <c r="G138" s="1">
        <v>44823</v>
      </c>
      <c r="H138" s="1">
        <v>44866</v>
      </c>
      <c r="I138" s="2">
        <v>44881</v>
      </c>
      <c r="J138" t="s">
        <v>28</v>
      </c>
      <c r="K138" t="s">
        <v>29</v>
      </c>
      <c r="L138" t="s">
        <v>24</v>
      </c>
      <c r="M138" t="s">
        <v>25</v>
      </c>
      <c r="N138" t="s">
        <v>26</v>
      </c>
      <c r="O138" t="s">
        <v>40</v>
      </c>
      <c r="P138">
        <f t="shared" si="472"/>
        <v>1</v>
      </c>
      <c r="Q138" s="5">
        <f t="shared" si="473"/>
        <v>44868</v>
      </c>
      <c r="R138" s="32">
        <f>VLOOKUP(_xlfn.CONCAT(M138," - ",E138),Planning!$C$75:$D$99,2,0)</f>
        <v>21</v>
      </c>
      <c r="S138" s="5">
        <f t="shared" si="474"/>
        <v>44887</v>
      </c>
      <c r="T138" s="3" t="str">
        <f t="shared" si="475"/>
        <v/>
      </c>
      <c r="U138" s="32">
        <f t="shared" ca="1" si="476"/>
        <v>21</v>
      </c>
      <c r="V138" s="32">
        <f t="shared" si="477"/>
        <v>0</v>
      </c>
      <c r="W138" s="5">
        <f t="shared" si="478"/>
        <v>44881</v>
      </c>
      <c r="X138" s="5"/>
      <c r="Z138" s="49"/>
      <c r="AA138" s="50" cm="1">
        <f t="array" ref="AA138">IF(AND(K138="Pending",J138='Date ouverte'!$A$2),INDEX(_xlfn.ANCHORARRAY('Date ouverte'!$B$2),MATCH(TRUE,_xlfn.ANCHORARRAY('Date ouverte'!$B$2)&gt;=$W138,0)),IF(AND(K138="Pending",J138='Date ouverte'!$A$4),INDEX(_xlfn.ANCHORARRAY('Date ouverte'!$B$4),MATCH(TRUE,_xlfn.ANCHORARRAY('Date ouverte'!$B$4)&gt;=$W138,0)),IF(AND(K138="Pending",J138='Date ouverte'!$A$6),INDEX(_xlfn.ANCHORARRAY('Date ouverte'!$B$6),MATCH(TRUE,_xlfn.ANCHORARRAY('Date ouverte'!$B$6)&gt;=$W138,0)),IF(AND(K138="Pending",J138='Date ouverte'!$A$8),INDEX(_xlfn.ANCHORARRAY('Date ouverte'!$B$8),MATCH(TRUE,_xlfn.ANCHORARRAY('Date ouverte'!$B$8)&gt;=$W138,0)),W138))))</f>
        <v>44881</v>
      </c>
      <c r="AB138" s="5">
        <f>IF(IF($K138="Pending",(IF($J138='Date ouverte'!$A$20,HLOOKUP($AA138,'Date ouverte'!$20:$21,2,FALSE),IF($J138='Date ouverte'!$A$22,HLOOKUP($AA138,'Date ouverte'!$22:$23,2,FALSE),IF($J138='Date ouverte'!$A$24,HLOOKUP($AA138,'Date ouverte'!$24:$25,2,FALSE),IF($J138='Date ouverte'!$A$26,HLOOKUP($AA138,'Date ouverte'!$26:$27,2,FALSE),"j"))))),W138)&lt;&gt;"alert",AA138,"alert")</f>
        <v>44881</v>
      </c>
      <c r="AC138" s="65">
        <f>IF($AB138="alert",(IF($J138='Date ouverte'!$A$29,HLOOKUP($AA138,'Date ouverte'!$29:$30,2,FALSE),IF($J138='Date ouverte'!$A$31,HLOOKUP($AA138,'Date ouverte'!$31:$33,2,FALSE),IF($J138='Date ouverte'!$A$33,HLOOKUP($AA138,'Date ouverte'!$33:$34,2,FALSE),IF($J138='Date ouverte'!$A$35,HLOOKUP($AA138,'Date ouverte'!$35:$36,2,FALSE),"j"))))),0)</f>
        <v>0</v>
      </c>
      <c r="AD1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8" s="5"/>
    </row>
    <row r="139" spans="1:31" x14ac:dyDescent="0.25">
      <c r="A139" t="s">
        <v>1076</v>
      </c>
      <c r="B139" t="s">
        <v>258</v>
      </c>
      <c r="C139" t="s">
        <v>30</v>
      </c>
      <c r="D139" t="s">
        <v>47</v>
      </c>
      <c r="E139" t="s">
        <v>16</v>
      </c>
      <c r="F139" t="s">
        <v>48</v>
      </c>
      <c r="G139" s="1">
        <v>44830</v>
      </c>
      <c r="H139" s="1">
        <v>44867</v>
      </c>
      <c r="I139" s="2">
        <v>44874</v>
      </c>
      <c r="J139" t="s">
        <v>28</v>
      </c>
      <c r="K139" t="s">
        <v>29</v>
      </c>
      <c r="L139" t="s">
        <v>24</v>
      </c>
      <c r="M139" t="s">
        <v>25</v>
      </c>
      <c r="N139" t="s">
        <v>26</v>
      </c>
      <c r="O139" t="s">
        <v>1243</v>
      </c>
      <c r="P139">
        <f t="shared" si="472"/>
        <v>1</v>
      </c>
      <c r="Q139" s="5">
        <f t="shared" si="473"/>
        <v>44869</v>
      </c>
      <c r="R139" s="32">
        <f>VLOOKUP(_xlfn.CONCAT(M139," - ",E139),Planning!$C$75:$D$99,2,0)</f>
        <v>4</v>
      </c>
      <c r="S139" s="5">
        <f t="shared" si="474"/>
        <v>44871</v>
      </c>
      <c r="T139" s="3" t="str">
        <f t="shared" si="475"/>
        <v/>
      </c>
      <c r="U139" s="32">
        <f t="shared" ca="1" si="476"/>
        <v>4</v>
      </c>
      <c r="V139" s="32">
        <f t="shared" si="477"/>
        <v>0</v>
      </c>
      <c r="W139" s="5">
        <f t="shared" si="478"/>
        <v>44874</v>
      </c>
      <c r="X139" s="5"/>
      <c r="Z139" s="49"/>
      <c r="AA139" s="50" cm="1">
        <f t="array" ref="AA139">IF(AND(K139="Pending",J139='Date ouverte'!$A$2),INDEX(_xlfn.ANCHORARRAY('Date ouverte'!$B$2),MATCH(TRUE,_xlfn.ANCHORARRAY('Date ouverte'!$B$2)&gt;=$W139,0)),IF(AND(K139="Pending",J139='Date ouverte'!$A$4),INDEX(_xlfn.ANCHORARRAY('Date ouverte'!$B$4),MATCH(TRUE,_xlfn.ANCHORARRAY('Date ouverte'!$B$4)&gt;=$W139,0)),IF(AND(K139="Pending",J139='Date ouverte'!$A$6),INDEX(_xlfn.ANCHORARRAY('Date ouverte'!$B$6),MATCH(TRUE,_xlfn.ANCHORARRAY('Date ouverte'!$B$6)&gt;=$W139,0)),IF(AND(K139="Pending",J139='Date ouverte'!$A$8),INDEX(_xlfn.ANCHORARRAY('Date ouverte'!$B$8),MATCH(TRUE,_xlfn.ANCHORARRAY('Date ouverte'!$B$8)&gt;=$W139,0)),W139))))</f>
        <v>44874</v>
      </c>
      <c r="AB139" s="5">
        <f>IF(IF($K139="Pending",(IF($J139='Date ouverte'!$A$20,HLOOKUP($AA139,'Date ouverte'!$20:$21,2,FALSE),IF($J139='Date ouverte'!$A$22,HLOOKUP($AA139,'Date ouverte'!$22:$23,2,FALSE),IF($J139='Date ouverte'!$A$24,HLOOKUP($AA139,'Date ouverte'!$24:$25,2,FALSE),IF($J139='Date ouverte'!$A$26,HLOOKUP($AA139,'Date ouverte'!$26:$27,2,FALSE),"j"))))),W139)&lt;&gt;"alert",AA139,"alert")</f>
        <v>44874</v>
      </c>
      <c r="AC139" s="65">
        <f>IF($AB139="alert",(IF($J139='Date ouverte'!$A$29,HLOOKUP($AA139,'Date ouverte'!$29:$30,2,FALSE),IF($J139='Date ouverte'!$A$31,HLOOKUP($AA139,'Date ouverte'!$31:$33,2,FALSE),IF($J139='Date ouverte'!$A$33,HLOOKUP($AA139,'Date ouverte'!$33:$34,2,FALSE),IF($J139='Date ouverte'!$A$35,HLOOKUP($AA139,'Date ouverte'!$35:$36,2,FALSE),"j"))))),0)</f>
        <v>0</v>
      </c>
      <c r="AD1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" s="5"/>
    </row>
    <row r="140" spans="1:31" x14ac:dyDescent="0.25">
      <c r="A140" t="s">
        <v>533</v>
      </c>
      <c r="B140" t="s">
        <v>258</v>
      </c>
      <c r="C140" t="s">
        <v>14</v>
      </c>
      <c r="D140" t="s">
        <v>47</v>
      </c>
      <c r="E140" t="s">
        <v>34</v>
      </c>
      <c r="F140" t="s">
        <v>48</v>
      </c>
      <c r="G140" s="1">
        <v>44816</v>
      </c>
      <c r="H140" s="1">
        <v>44860</v>
      </c>
      <c r="I140" s="2">
        <v>44874.208333333336</v>
      </c>
      <c r="J140" t="s">
        <v>18</v>
      </c>
      <c r="K140" t="s">
        <v>19</v>
      </c>
      <c r="L140" t="s">
        <v>24</v>
      </c>
      <c r="M140" t="s">
        <v>25</v>
      </c>
      <c r="N140" t="s">
        <v>26</v>
      </c>
      <c r="O140" t="s">
        <v>36</v>
      </c>
      <c r="P140">
        <f t="shared" si="472"/>
        <v>1</v>
      </c>
      <c r="Q140" s="5">
        <f t="shared" si="473"/>
        <v>44862</v>
      </c>
      <c r="R140" s="32">
        <f>VLOOKUP(_xlfn.CONCAT(M140," - ",E140),Planning!$C$75:$D$99,2,0)</f>
        <v>21</v>
      </c>
      <c r="S140" s="5">
        <f t="shared" si="474"/>
        <v>44881</v>
      </c>
      <c r="T140" s="3" t="str">
        <f t="shared" si="475"/>
        <v/>
      </c>
      <c r="U140" s="32">
        <f t="shared" ca="1" si="476"/>
        <v>21</v>
      </c>
      <c r="V140" s="32">
        <f t="shared" si="477"/>
        <v>0</v>
      </c>
      <c r="W140" s="5">
        <f t="shared" si="478"/>
        <v>44874</v>
      </c>
      <c r="X140" s="5"/>
      <c r="Z140" s="49"/>
      <c r="AA140" s="50" cm="1">
        <f t="array" ref="AA140">IF(AND(K140="Pending",J140='Date ouverte'!$A$2),INDEX(_xlfn.ANCHORARRAY('Date ouverte'!$B$2),MATCH(TRUE,_xlfn.ANCHORARRAY('Date ouverte'!$B$2)&gt;=$W140,0)),IF(AND(K140="Pending",J140='Date ouverte'!$A$4),INDEX(_xlfn.ANCHORARRAY('Date ouverte'!$B$4),MATCH(TRUE,_xlfn.ANCHORARRAY('Date ouverte'!$B$4)&gt;=$W140,0)),IF(AND(K140="Pending",J140='Date ouverte'!$A$6),INDEX(_xlfn.ANCHORARRAY('Date ouverte'!$B$6),MATCH(TRUE,_xlfn.ANCHORARRAY('Date ouverte'!$B$6)&gt;=$W140,0)),IF(AND(K140="Pending",J140='Date ouverte'!$A$8),INDEX(_xlfn.ANCHORARRAY('Date ouverte'!$B$8),MATCH(TRUE,_xlfn.ANCHORARRAY('Date ouverte'!$B$8)&gt;=$W140,0)),W140))))</f>
        <v>44874</v>
      </c>
      <c r="AB140" s="5">
        <f>IF(IF($K140="Pending",(IF($J140='Date ouverte'!$A$20,HLOOKUP($AA140,'Date ouverte'!$20:$21,2,FALSE),IF($J140='Date ouverte'!$A$22,HLOOKUP($AA140,'Date ouverte'!$22:$23,2,FALSE),IF($J140='Date ouverte'!$A$24,HLOOKUP($AA140,'Date ouverte'!$24:$25,2,FALSE),IF($J140='Date ouverte'!$A$26,HLOOKUP($AA140,'Date ouverte'!$26:$27,2,FALSE),"j"))))),W140)&lt;&gt;"alert",AA140,"alert")</f>
        <v>44874</v>
      </c>
      <c r="AC140" s="65">
        <f>IF($AB140="alert",(IF($J140='Date ouverte'!$A$29,HLOOKUP($AA140,'Date ouverte'!$29:$30,2,FALSE),IF($J140='Date ouverte'!$A$31,HLOOKUP($AA140,'Date ouverte'!$31:$33,2,FALSE),IF($J140='Date ouverte'!$A$33,HLOOKUP($AA140,'Date ouverte'!$33:$34,2,FALSE),IF($J140='Date ouverte'!$A$35,HLOOKUP($AA140,'Date ouverte'!$35:$36,2,FALSE),"j"))))),0)</f>
        <v>0</v>
      </c>
      <c r="AD1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" s="5"/>
    </row>
    <row r="141" spans="1:31" x14ac:dyDescent="0.25">
      <c r="A141" t="s">
        <v>1663</v>
      </c>
      <c r="B141" t="s">
        <v>258</v>
      </c>
      <c r="C141" t="s">
        <v>14</v>
      </c>
      <c r="D141" t="s">
        <v>47</v>
      </c>
      <c r="E141" t="s">
        <v>34</v>
      </c>
      <c r="F141" t="s">
        <v>48</v>
      </c>
      <c r="G141" s="1">
        <v>44847</v>
      </c>
      <c r="H141" s="1">
        <v>44877</v>
      </c>
      <c r="I141" s="2">
        <v>44883</v>
      </c>
      <c r="J141" t="s">
        <v>18</v>
      </c>
      <c r="K141" t="s">
        <v>29</v>
      </c>
      <c r="L141" t="s">
        <v>24</v>
      </c>
      <c r="M141" t="s">
        <v>25</v>
      </c>
      <c r="N141" t="s">
        <v>26</v>
      </c>
      <c r="O141" t="s">
        <v>45</v>
      </c>
      <c r="P141">
        <f t="shared" si="472"/>
        <v>1</v>
      </c>
      <c r="Q141" s="5">
        <f t="shared" si="473"/>
        <v>44879</v>
      </c>
      <c r="R141" s="32">
        <f>VLOOKUP(_xlfn.CONCAT(M141," - ",E141),Planning!$C$75:$D$99,2,0)</f>
        <v>21</v>
      </c>
      <c r="S141" s="5">
        <f t="shared" si="474"/>
        <v>44898</v>
      </c>
      <c r="T141" s="3" t="str">
        <f t="shared" si="475"/>
        <v/>
      </c>
      <c r="U141" s="32">
        <f t="shared" ca="1" si="476"/>
        <v>21</v>
      </c>
      <c r="V141" s="32">
        <f t="shared" si="477"/>
        <v>0</v>
      </c>
      <c r="W141" s="5">
        <f t="shared" si="478"/>
        <v>44883</v>
      </c>
      <c r="X141" s="5"/>
      <c r="Z141" s="49"/>
      <c r="AA141" s="50" cm="1">
        <f t="array" ref="AA141">IF(AND(K141="Pending",J141='Date ouverte'!$A$2),INDEX(_xlfn.ANCHORARRAY('Date ouverte'!$B$2),MATCH(TRUE,_xlfn.ANCHORARRAY('Date ouverte'!$B$2)&gt;=$W141,0)),IF(AND(K141="Pending",J141='Date ouverte'!$A$4),INDEX(_xlfn.ANCHORARRAY('Date ouverte'!$B$4),MATCH(TRUE,_xlfn.ANCHORARRAY('Date ouverte'!$B$4)&gt;=$W141,0)),IF(AND(K141="Pending",J141='Date ouverte'!$A$6),INDEX(_xlfn.ANCHORARRAY('Date ouverte'!$B$6),MATCH(TRUE,_xlfn.ANCHORARRAY('Date ouverte'!$B$6)&gt;=$W141,0)),IF(AND(K141="Pending",J141='Date ouverte'!$A$8),INDEX(_xlfn.ANCHORARRAY('Date ouverte'!$B$8),MATCH(TRUE,_xlfn.ANCHORARRAY('Date ouverte'!$B$8)&gt;=$W141,0)),W141))))</f>
        <v>44883</v>
      </c>
      <c r="AB141" s="5">
        <f>IF(IF($K141="Pending",(IF($J141='Date ouverte'!$A$20,HLOOKUP($AA141,'Date ouverte'!$20:$21,2,FALSE),IF($J141='Date ouverte'!$A$22,HLOOKUP($AA141,'Date ouverte'!$22:$23,2,FALSE),IF($J141='Date ouverte'!$A$24,HLOOKUP($AA141,'Date ouverte'!$24:$25,2,FALSE),IF($J141='Date ouverte'!$A$26,HLOOKUP($AA141,'Date ouverte'!$26:$27,2,FALSE),"j"))))),W141)&lt;&gt;"alert",AA141,"alert")</f>
        <v>44883</v>
      </c>
      <c r="AC141" s="65">
        <f>IF($AB141="alert",(IF($J141='Date ouverte'!$A$29,HLOOKUP($AA141,'Date ouverte'!$29:$30,2,FALSE),IF($J141='Date ouverte'!$A$31,HLOOKUP($AA141,'Date ouverte'!$31:$33,2,FALSE),IF($J141='Date ouverte'!$A$33,HLOOKUP($AA141,'Date ouverte'!$33:$34,2,FALSE),IF($J141='Date ouverte'!$A$35,HLOOKUP($AA141,'Date ouverte'!$35:$36,2,FALSE),"j"))))),0)</f>
        <v>0</v>
      </c>
      <c r="AD1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" s="5"/>
    </row>
    <row r="142" spans="1:31" x14ac:dyDescent="0.25">
      <c r="A142" t="s">
        <v>433</v>
      </c>
      <c r="B142" t="s">
        <v>258</v>
      </c>
      <c r="C142" t="s">
        <v>30</v>
      </c>
      <c r="D142" t="s">
        <v>47</v>
      </c>
      <c r="E142" t="s">
        <v>34</v>
      </c>
      <c r="F142" t="s">
        <v>48</v>
      </c>
      <c r="G142" s="1">
        <v>44816</v>
      </c>
      <c r="H142" s="1">
        <v>44860</v>
      </c>
      <c r="I142" s="2">
        <v>44867.395833333336</v>
      </c>
      <c r="J142" t="s">
        <v>28</v>
      </c>
      <c r="K142" t="s">
        <v>19</v>
      </c>
      <c r="L142" t="s">
        <v>24</v>
      </c>
      <c r="M142" t="s">
        <v>25</v>
      </c>
      <c r="N142" t="s">
        <v>26</v>
      </c>
      <c r="O142" t="s">
        <v>36</v>
      </c>
      <c r="P142">
        <f t="shared" si="472"/>
        <v>1</v>
      </c>
      <c r="Q142" s="5">
        <f t="shared" si="473"/>
        <v>44862</v>
      </c>
      <c r="R142" s="32">
        <f>VLOOKUP(_xlfn.CONCAT(M142," - ",E142),Planning!$C$75:$D$99,2,0)</f>
        <v>21</v>
      </c>
      <c r="S142" s="5">
        <f t="shared" si="474"/>
        <v>44881</v>
      </c>
      <c r="T142" s="3" t="str">
        <f t="shared" si="475"/>
        <v/>
      </c>
      <c r="U142" s="32">
        <f t="shared" ca="1" si="476"/>
        <v>21</v>
      </c>
      <c r="V142" s="32">
        <f t="shared" si="477"/>
        <v>0</v>
      </c>
      <c r="W142" s="5">
        <f t="shared" si="478"/>
        <v>44867</v>
      </c>
      <c r="X142" s="5"/>
      <c r="Z142" s="49"/>
      <c r="AA142" s="50" cm="1">
        <f t="array" ref="AA142">IF(AND(K142="Pending",J142='Date ouverte'!$A$2),INDEX(_xlfn.ANCHORARRAY('Date ouverte'!$B$2),MATCH(TRUE,_xlfn.ANCHORARRAY('Date ouverte'!$B$2)&gt;=$W142,0)),IF(AND(K142="Pending",J142='Date ouverte'!$A$4),INDEX(_xlfn.ANCHORARRAY('Date ouverte'!$B$4),MATCH(TRUE,_xlfn.ANCHORARRAY('Date ouverte'!$B$4)&gt;=$W142,0)),IF(AND(K142="Pending",J142='Date ouverte'!$A$6),INDEX(_xlfn.ANCHORARRAY('Date ouverte'!$B$6),MATCH(TRUE,_xlfn.ANCHORARRAY('Date ouverte'!$B$6)&gt;=$W142,0)),IF(AND(K142="Pending",J142='Date ouverte'!$A$8),INDEX(_xlfn.ANCHORARRAY('Date ouverte'!$B$8),MATCH(TRUE,_xlfn.ANCHORARRAY('Date ouverte'!$B$8)&gt;=$W142,0)),W142))))</f>
        <v>44867</v>
      </c>
      <c r="AB142" s="5">
        <f>IF(IF($K142="Pending",(IF($J142='Date ouverte'!$A$20,HLOOKUP($AA142,'Date ouverte'!$20:$21,2,FALSE),IF($J142='Date ouverte'!$A$22,HLOOKUP($AA142,'Date ouverte'!$22:$23,2,FALSE),IF($J142='Date ouverte'!$A$24,HLOOKUP($AA142,'Date ouverte'!$24:$25,2,FALSE),IF($J142='Date ouverte'!$A$26,HLOOKUP($AA142,'Date ouverte'!$26:$27,2,FALSE),"j"))))),W142)&lt;&gt;"alert",AA142,"alert")</f>
        <v>44867</v>
      </c>
      <c r="AC142" s="65">
        <f>IF($AB142="alert",(IF($J142='Date ouverte'!$A$29,HLOOKUP($AA142,'Date ouverte'!$29:$30,2,FALSE),IF($J142='Date ouverte'!$A$31,HLOOKUP($AA142,'Date ouverte'!$31:$33,2,FALSE),IF($J142='Date ouverte'!$A$33,HLOOKUP($AA142,'Date ouverte'!$33:$34,2,FALSE),IF($J142='Date ouverte'!$A$35,HLOOKUP($AA142,'Date ouverte'!$35:$36,2,FALSE),"j"))))),0)</f>
        <v>0</v>
      </c>
      <c r="AD1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" s="5"/>
    </row>
    <row r="143" spans="1:31" x14ac:dyDescent="0.25">
      <c r="A143" t="s">
        <v>1014</v>
      </c>
      <c r="B143" t="s">
        <v>258</v>
      </c>
      <c r="C143" t="s">
        <v>30</v>
      </c>
      <c r="D143" t="s">
        <v>47</v>
      </c>
      <c r="E143" t="s">
        <v>34</v>
      </c>
      <c r="F143" t="s">
        <v>48</v>
      </c>
      <c r="G143" s="1">
        <v>44827</v>
      </c>
      <c r="H143" s="1">
        <v>44860</v>
      </c>
      <c r="I143" s="2">
        <v>44865.541666666664</v>
      </c>
      <c r="J143" t="s">
        <v>18</v>
      </c>
      <c r="K143" t="s">
        <v>19</v>
      </c>
      <c r="L143" t="s">
        <v>24</v>
      </c>
      <c r="M143" t="s">
        <v>25</v>
      </c>
      <c r="N143" t="s">
        <v>26</v>
      </c>
      <c r="O143" t="s">
        <v>36</v>
      </c>
      <c r="P143">
        <f t="shared" si="472"/>
        <v>1</v>
      </c>
      <c r="Q143" s="5">
        <f t="shared" si="473"/>
        <v>44862</v>
      </c>
      <c r="R143" s="32">
        <f>VLOOKUP(_xlfn.CONCAT(M143," - ",E143),Planning!$C$75:$D$99,2,0)</f>
        <v>21</v>
      </c>
      <c r="S143" s="5">
        <f t="shared" si="474"/>
        <v>44881</v>
      </c>
      <c r="T143" s="3" t="str">
        <f t="shared" si="475"/>
        <v/>
      </c>
      <c r="U143" s="32">
        <f t="shared" ca="1" si="476"/>
        <v>21</v>
      </c>
      <c r="V143" s="32">
        <f t="shared" si="477"/>
        <v>0</v>
      </c>
      <c r="W143" s="5">
        <f t="shared" si="478"/>
        <v>44865</v>
      </c>
      <c r="X143" s="5"/>
      <c r="Z143" s="49"/>
      <c r="AA143" s="50" cm="1">
        <f t="array" ref="AA143">IF(AND(K143="Pending",J143='Date ouverte'!$A$2),INDEX(_xlfn.ANCHORARRAY('Date ouverte'!$B$2),MATCH(TRUE,_xlfn.ANCHORARRAY('Date ouverte'!$B$2)&gt;=$W143,0)),IF(AND(K143="Pending",J143='Date ouverte'!$A$4),INDEX(_xlfn.ANCHORARRAY('Date ouverte'!$B$4),MATCH(TRUE,_xlfn.ANCHORARRAY('Date ouverte'!$B$4)&gt;=$W143,0)),IF(AND(K143="Pending",J143='Date ouverte'!$A$6),INDEX(_xlfn.ANCHORARRAY('Date ouverte'!$B$6),MATCH(TRUE,_xlfn.ANCHORARRAY('Date ouverte'!$B$6)&gt;=$W143,0)),IF(AND(K143="Pending",J143='Date ouverte'!$A$8),INDEX(_xlfn.ANCHORARRAY('Date ouverte'!$B$8),MATCH(TRUE,_xlfn.ANCHORARRAY('Date ouverte'!$B$8)&gt;=$W143,0)),W143))))</f>
        <v>44865</v>
      </c>
      <c r="AB143" s="5">
        <f>IF(IF($K143="Pending",(IF($J143='Date ouverte'!$A$20,HLOOKUP($AA143,'Date ouverte'!$20:$21,2,FALSE),IF($J143='Date ouverte'!$A$22,HLOOKUP($AA143,'Date ouverte'!$22:$23,2,FALSE),IF($J143='Date ouverte'!$A$24,HLOOKUP($AA143,'Date ouverte'!$24:$25,2,FALSE),IF($J143='Date ouverte'!$A$26,HLOOKUP($AA143,'Date ouverte'!$26:$27,2,FALSE),"j"))))),W143)&lt;&gt;"alert",AA143,"alert")</f>
        <v>44865</v>
      </c>
      <c r="AC143" s="65">
        <f>IF($AB143="alert",(IF($J143='Date ouverte'!$A$29,HLOOKUP($AA143,'Date ouverte'!$29:$30,2,FALSE),IF($J143='Date ouverte'!$A$31,HLOOKUP($AA143,'Date ouverte'!$31:$33,2,FALSE),IF($J143='Date ouverte'!$A$33,HLOOKUP($AA143,'Date ouverte'!$33:$34,2,FALSE),IF($J143='Date ouverte'!$A$35,HLOOKUP($AA143,'Date ouverte'!$35:$36,2,FALSE),"j"))))),0)</f>
        <v>0</v>
      </c>
      <c r="AD1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" s="5"/>
    </row>
    <row r="144" spans="1:31" x14ac:dyDescent="0.25">
      <c r="A144" t="s">
        <v>163</v>
      </c>
      <c r="B144" t="s">
        <v>258</v>
      </c>
      <c r="C144" t="s">
        <v>14</v>
      </c>
      <c r="D144" t="s">
        <v>15</v>
      </c>
      <c r="E144" t="s">
        <v>34</v>
      </c>
      <c r="F144" t="s">
        <v>17</v>
      </c>
      <c r="G144" s="1">
        <v>44800</v>
      </c>
      <c r="H144" s="1">
        <v>44853</v>
      </c>
      <c r="I144" s="2">
        <v>44859.541666666664</v>
      </c>
      <c r="J144" t="s">
        <v>18</v>
      </c>
      <c r="K144" t="s">
        <v>19</v>
      </c>
      <c r="L144" t="s">
        <v>24</v>
      </c>
      <c r="M144" t="s">
        <v>25</v>
      </c>
      <c r="N144" t="s">
        <v>26</v>
      </c>
      <c r="O144" t="s">
        <v>42</v>
      </c>
      <c r="P144">
        <f t="shared" si="472"/>
        <v>1</v>
      </c>
      <c r="Q144" s="5">
        <f t="shared" si="473"/>
        <v>44855</v>
      </c>
      <c r="R144" s="32">
        <f>VLOOKUP(_xlfn.CONCAT(M144," - ",E144),Planning!$C$75:$D$99,2,0)</f>
        <v>21</v>
      </c>
      <c r="S144" s="5">
        <f t="shared" si="474"/>
        <v>44874</v>
      </c>
      <c r="T144" s="3" t="str">
        <f t="shared" si="475"/>
        <v/>
      </c>
      <c r="U144" s="32">
        <f t="shared" ca="1" si="476"/>
        <v>15</v>
      </c>
      <c r="V144" s="32">
        <f t="shared" si="477"/>
        <v>0</v>
      </c>
      <c r="W144" s="5">
        <f t="shared" si="478"/>
        <v>44859</v>
      </c>
      <c r="X144" s="5"/>
      <c r="Z144" s="49"/>
      <c r="AA144" s="50" cm="1">
        <f t="array" ref="AA144">IF(AND(K144="Pending",J144='Date ouverte'!$A$2),INDEX(_xlfn.ANCHORARRAY('Date ouverte'!$B$2),MATCH(TRUE,_xlfn.ANCHORARRAY('Date ouverte'!$B$2)&gt;=$W144,0)),IF(AND(K144="Pending",J144='Date ouverte'!$A$4),INDEX(_xlfn.ANCHORARRAY('Date ouverte'!$B$4),MATCH(TRUE,_xlfn.ANCHORARRAY('Date ouverte'!$B$4)&gt;=$W144,0)),IF(AND(K144="Pending",J144='Date ouverte'!$A$6),INDEX(_xlfn.ANCHORARRAY('Date ouverte'!$B$6),MATCH(TRUE,_xlfn.ANCHORARRAY('Date ouverte'!$B$6)&gt;=$W144,0)),IF(AND(K144="Pending",J144='Date ouverte'!$A$8),INDEX(_xlfn.ANCHORARRAY('Date ouverte'!$B$8),MATCH(TRUE,_xlfn.ANCHORARRAY('Date ouverte'!$B$8)&gt;=$W144,0)),W144))))</f>
        <v>44859</v>
      </c>
      <c r="AB144" s="5">
        <f>IF(IF($K144="Pending",(IF($J144='Date ouverte'!$A$20,HLOOKUP($AA144,'Date ouverte'!$20:$21,2,FALSE),IF($J144='Date ouverte'!$A$22,HLOOKUP($AA144,'Date ouverte'!$22:$23,2,FALSE),IF($J144='Date ouverte'!$A$24,HLOOKUP($AA144,'Date ouverte'!$24:$25,2,FALSE),IF($J144='Date ouverte'!$A$26,HLOOKUP($AA144,'Date ouverte'!$26:$27,2,FALSE),"j"))))),W144)&lt;&gt;"alert",AA144,"alert")</f>
        <v>44859</v>
      </c>
      <c r="AC144" s="65">
        <f>IF($AB144="alert",(IF($J144='Date ouverte'!$A$29,HLOOKUP($AA144,'Date ouverte'!$29:$30,2,FALSE),IF($J144='Date ouverte'!$A$31,HLOOKUP($AA144,'Date ouverte'!$31:$33,2,FALSE),IF($J144='Date ouverte'!$A$33,HLOOKUP($AA144,'Date ouverte'!$33:$34,2,FALSE),IF($J144='Date ouverte'!$A$35,HLOOKUP($AA144,'Date ouverte'!$35:$36,2,FALSE),"j"))))),0)</f>
        <v>0</v>
      </c>
      <c r="AD1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" s="5"/>
    </row>
    <row r="145" spans="1:31" x14ac:dyDescent="0.25">
      <c r="A145" t="s">
        <v>922</v>
      </c>
      <c r="B145" t="s">
        <v>258</v>
      </c>
      <c r="C145" t="s">
        <v>14</v>
      </c>
      <c r="D145" t="s">
        <v>47</v>
      </c>
      <c r="E145" t="s">
        <v>34</v>
      </c>
      <c r="F145" t="s">
        <v>48</v>
      </c>
      <c r="G145" s="1">
        <v>44823</v>
      </c>
      <c r="H145" s="1">
        <v>44866</v>
      </c>
      <c r="I145" s="2">
        <v>44881</v>
      </c>
      <c r="J145" t="s">
        <v>28</v>
      </c>
      <c r="K145" t="s">
        <v>29</v>
      </c>
      <c r="L145" t="s">
        <v>24</v>
      </c>
      <c r="M145" t="s">
        <v>25</v>
      </c>
      <c r="N145" t="s">
        <v>26</v>
      </c>
      <c r="O145" t="s">
        <v>40</v>
      </c>
      <c r="P145">
        <f t="shared" si="472"/>
        <v>1</v>
      </c>
      <c r="Q145" s="5">
        <f t="shared" si="473"/>
        <v>44868</v>
      </c>
      <c r="R145" s="32">
        <f>VLOOKUP(_xlfn.CONCAT(M145," - ",E145),Planning!$C$75:$D$99,2,0)</f>
        <v>21</v>
      </c>
      <c r="S145" s="5">
        <f t="shared" si="474"/>
        <v>44887</v>
      </c>
      <c r="T145" s="3" t="str">
        <f t="shared" si="475"/>
        <v/>
      </c>
      <c r="U145" s="32">
        <f t="shared" ca="1" si="476"/>
        <v>21</v>
      </c>
      <c r="V145" s="32">
        <f t="shared" si="477"/>
        <v>0</v>
      </c>
      <c r="W145" s="5">
        <f t="shared" si="478"/>
        <v>44881</v>
      </c>
      <c r="X145" s="5"/>
      <c r="Z145" s="49"/>
      <c r="AA145" s="50" cm="1">
        <f t="array" ref="AA145">IF(AND(K145="Pending",J145='Date ouverte'!$A$2),INDEX(_xlfn.ANCHORARRAY('Date ouverte'!$B$2),MATCH(TRUE,_xlfn.ANCHORARRAY('Date ouverte'!$B$2)&gt;=$W145,0)),IF(AND(K145="Pending",J145='Date ouverte'!$A$4),INDEX(_xlfn.ANCHORARRAY('Date ouverte'!$B$4),MATCH(TRUE,_xlfn.ANCHORARRAY('Date ouverte'!$B$4)&gt;=$W145,0)),IF(AND(K145="Pending",J145='Date ouverte'!$A$6),INDEX(_xlfn.ANCHORARRAY('Date ouverte'!$B$6),MATCH(TRUE,_xlfn.ANCHORARRAY('Date ouverte'!$B$6)&gt;=$W145,0)),IF(AND(K145="Pending",J145='Date ouverte'!$A$8),INDEX(_xlfn.ANCHORARRAY('Date ouverte'!$B$8),MATCH(TRUE,_xlfn.ANCHORARRAY('Date ouverte'!$B$8)&gt;=$W145,0)),W145))))</f>
        <v>44881</v>
      </c>
      <c r="AB145" s="5">
        <f>IF(IF($K145="Pending",(IF($J145='Date ouverte'!$A$20,HLOOKUP($AA145,'Date ouverte'!$20:$21,2,FALSE),IF($J145='Date ouverte'!$A$22,HLOOKUP($AA145,'Date ouverte'!$22:$23,2,FALSE),IF($J145='Date ouverte'!$A$24,HLOOKUP($AA145,'Date ouverte'!$24:$25,2,FALSE),IF($J145='Date ouverte'!$A$26,HLOOKUP($AA145,'Date ouverte'!$26:$27,2,FALSE),"j"))))),W145)&lt;&gt;"alert",AA145,"alert")</f>
        <v>44881</v>
      </c>
      <c r="AC145" s="65">
        <f>IF($AB145="alert",(IF($J145='Date ouverte'!$A$29,HLOOKUP($AA145,'Date ouverte'!$29:$30,2,FALSE),IF($J145='Date ouverte'!$A$31,HLOOKUP($AA145,'Date ouverte'!$31:$33,2,FALSE),IF($J145='Date ouverte'!$A$33,HLOOKUP($AA145,'Date ouverte'!$33:$34,2,FALSE),IF($J145='Date ouverte'!$A$35,HLOOKUP($AA145,'Date ouverte'!$35:$36,2,FALSE),"j"))))),0)</f>
        <v>0</v>
      </c>
      <c r="AD1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5" s="5"/>
    </row>
    <row r="146" spans="1:31" x14ac:dyDescent="0.25">
      <c r="A146" t="s">
        <v>1125</v>
      </c>
      <c r="B146" t="s">
        <v>258</v>
      </c>
      <c r="C146" t="s">
        <v>14</v>
      </c>
      <c r="D146" t="s">
        <v>47</v>
      </c>
      <c r="E146" t="s">
        <v>34</v>
      </c>
      <c r="F146" t="s">
        <v>48</v>
      </c>
      <c r="G146" s="1">
        <v>44841</v>
      </c>
      <c r="H146" s="1">
        <v>44877</v>
      </c>
      <c r="I146" s="2">
        <v>44887.208333333336</v>
      </c>
      <c r="J146" t="s">
        <v>28</v>
      </c>
      <c r="K146" t="s">
        <v>19</v>
      </c>
      <c r="L146" t="s">
        <v>20</v>
      </c>
      <c r="M146" t="s">
        <v>25</v>
      </c>
      <c r="N146" t="s">
        <v>35</v>
      </c>
      <c r="O146" t="s">
        <v>45</v>
      </c>
      <c r="P146">
        <f t="shared" si="472"/>
        <v>1</v>
      </c>
      <c r="Q146" s="5">
        <f t="shared" si="473"/>
        <v>44879</v>
      </c>
      <c r="R146" s="32">
        <f>VLOOKUP(_xlfn.CONCAT(M146," - ",E146),Planning!$C$75:$D$99,2,0)</f>
        <v>21</v>
      </c>
      <c r="S146" s="5">
        <f t="shared" si="474"/>
        <v>44898</v>
      </c>
      <c r="T146" s="3" t="str">
        <f t="shared" si="475"/>
        <v/>
      </c>
      <c r="U146" s="32">
        <f t="shared" ca="1" si="476"/>
        <v>21</v>
      </c>
      <c r="V146" s="32">
        <f t="shared" si="477"/>
        <v>0</v>
      </c>
      <c r="W146" s="5">
        <f t="shared" si="478"/>
        <v>44887</v>
      </c>
      <c r="X146" s="5"/>
      <c r="Z146" s="49"/>
      <c r="AA146" s="50" cm="1">
        <f t="array" ref="AA146">IF(AND(K146="Pending",J146='Date ouverte'!$A$2),INDEX(_xlfn.ANCHORARRAY('Date ouverte'!$B$2),MATCH(TRUE,_xlfn.ANCHORARRAY('Date ouverte'!$B$2)&gt;=$W146,0)),IF(AND(K146="Pending",J146='Date ouverte'!$A$4),INDEX(_xlfn.ANCHORARRAY('Date ouverte'!$B$4),MATCH(TRUE,_xlfn.ANCHORARRAY('Date ouverte'!$B$4)&gt;=$W146,0)),IF(AND(K146="Pending",J146='Date ouverte'!$A$6),INDEX(_xlfn.ANCHORARRAY('Date ouverte'!$B$6),MATCH(TRUE,_xlfn.ANCHORARRAY('Date ouverte'!$B$6)&gt;=$W146,0)),IF(AND(K146="Pending",J146='Date ouverte'!$A$8),INDEX(_xlfn.ANCHORARRAY('Date ouverte'!$B$8),MATCH(TRUE,_xlfn.ANCHORARRAY('Date ouverte'!$B$8)&gt;=$W146,0)),W146))))</f>
        <v>44887</v>
      </c>
      <c r="AB146" s="5">
        <f>IF(IF($K146="Pending",(IF($J146='Date ouverte'!$A$20,HLOOKUP($AA146,'Date ouverte'!$20:$21,2,FALSE),IF($J146='Date ouverte'!$A$22,HLOOKUP($AA146,'Date ouverte'!$22:$23,2,FALSE),IF($J146='Date ouverte'!$A$24,HLOOKUP($AA146,'Date ouverte'!$24:$25,2,FALSE),IF($J146='Date ouverte'!$A$26,HLOOKUP($AA146,'Date ouverte'!$26:$27,2,FALSE),"j"))))),W146)&lt;&gt;"alert",AA146,"alert")</f>
        <v>44887</v>
      </c>
      <c r="AC146" s="65">
        <f>IF($AB146="alert",(IF($J146='Date ouverte'!$A$29,HLOOKUP($AA146,'Date ouverte'!$29:$30,2,FALSE),IF($J146='Date ouverte'!$A$31,HLOOKUP($AA146,'Date ouverte'!$31:$33,2,FALSE),IF($J146='Date ouverte'!$A$33,HLOOKUP($AA146,'Date ouverte'!$33:$34,2,FALSE),IF($J146='Date ouverte'!$A$35,HLOOKUP($AA146,'Date ouverte'!$35:$36,2,FALSE),"j"))))),0)</f>
        <v>0</v>
      </c>
      <c r="AD1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6" s="5"/>
    </row>
    <row r="147" spans="1:31" x14ac:dyDescent="0.25">
      <c r="A147" t="s">
        <v>833</v>
      </c>
      <c r="B147" t="s">
        <v>258</v>
      </c>
      <c r="C147" t="s">
        <v>30</v>
      </c>
      <c r="D147" t="s">
        <v>47</v>
      </c>
      <c r="E147" t="s">
        <v>34</v>
      </c>
      <c r="F147" t="s">
        <v>48</v>
      </c>
      <c r="G147" s="1">
        <v>44823</v>
      </c>
      <c r="H147" s="1">
        <v>44866</v>
      </c>
      <c r="I147" s="2">
        <v>44878</v>
      </c>
      <c r="J147" t="s">
        <v>18</v>
      </c>
      <c r="K147" t="s">
        <v>29</v>
      </c>
      <c r="L147" t="s">
        <v>24</v>
      </c>
      <c r="M147" t="s">
        <v>25</v>
      </c>
      <c r="N147" t="s">
        <v>26</v>
      </c>
      <c r="O147" t="s">
        <v>40</v>
      </c>
      <c r="P147">
        <f t="shared" si="472"/>
        <v>1</v>
      </c>
      <c r="Q147" s="5">
        <f t="shared" si="473"/>
        <v>44868</v>
      </c>
      <c r="R147" s="32">
        <f>VLOOKUP(_xlfn.CONCAT(M147," - ",E147),Planning!$C$75:$D$99,2,0)</f>
        <v>21</v>
      </c>
      <c r="S147" s="5">
        <f t="shared" si="474"/>
        <v>44887</v>
      </c>
      <c r="T147" s="3" t="str">
        <f t="shared" si="475"/>
        <v/>
      </c>
      <c r="U147" s="32">
        <f t="shared" ca="1" si="476"/>
        <v>21</v>
      </c>
      <c r="V147" s="32">
        <f t="shared" si="477"/>
        <v>0</v>
      </c>
      <c r="W147" s="5">
        <f t="shared" si="478"/>
        <v>44878</v>
      </c>
      <c r="X147" s="5"/>
      <c r="Z147" s="49"/>
      <c r="AA147" s="50" cm="1">
        <f t="array" ref="AA147">IF(AND(K147="Pending",J147='Date ouverte'!$A$2),INDEX(_xlfn.ANCHORARRAY('Date ouverte'!$B$2),MATCH(TRUE,_xlfn.ANCHORARRAY('Date ouverte'!$B$2)&gt;=$W147,0)),IF(AND(K147="Pending",J147='Date ouverte'!$A$4),INDEX(_xlfn.ANCHORARRAY('Date ouverte'!$B$4),MATCH(TRUE,_xlfn.ANCHORARRAY('Date ouverte'!$B$4)&gt;=$W147,0)),IF(AND(K147="Pending",J147='Date ouverte'!$A$6),INDEX(_xlfn.ANCHORARRAY('Date ouverte'!$B$6),MATCH(TRUE,_xlfn.ANCHORARRAY('Date ouverte'!$B$6)&gt;=$W147,0)),IF(AND(K147="Pending",J147='Date ouverte'!$A$8),INDEX(_xlfn.ANCHORARRAY('Date ouverte'!$B$8),MATCH(TRUE,_xlfn.ANCHORARRAY('Date ouverte'!$B$8)&gt;=$W147,0)),W147))))</f>
        <v>44879</v>
      </c>
      <c r="AB147" s="5" t="str">
        <f>IF(IF($K147="Pending",(IF($J147='Date ouverte'!$A$20,HLOOKUP($AA147,'Date ouverte'!$20:$21,2,FALSE),IF($J147='Date ouverte'!$A$22,HLOOKUP($AA147,'Date ouverte'!$22:$23,2,FALSE),IF($J147='Date ouverte'!$A$24,HLOOKUP($AA147,'Date ouverte'!$24:$25,2,FALSE),IF($J147='Date ouverte'!$A$26,HLOOKUP($AA147,'Date ouverte'!$26:$27,2,FALSE),"j"))))),W147)&lt;&gt;"alert",AA147,"alert")</f>
        <v>alert</v>
      </c>
      <c r="AC147" s="65">
        <f>IF($AB147="alert",(IF($J147='Date ouverte'!$A$29,HLOOKUP($AA147,'Date ouverte'!$29:$30,2,FALSE),IF($J147='Date ouverte'!$A$31,HLOOKUP($AA147,'Date ouverte'!$31:$33,2,FALSE),IF($J147='Date ouverte'!$A$33,HLOOKUP($AA147,'Date ouverte'!$33:$34,2,FALSE),IF($J147='Date ouverte'!$A$35,HLOOKUP($AA147,'Date ouverte'!$35:$36,2,FALSE),"j"))))),0)</f>
        <v>11</v>
      </c>
      <c r="AD1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" s="5"/>
    </row>
    <row r="148" spans="1:31" x14ac:dyDescent="0.25">
      <c r="A148" t="s">
        <v>164</v>
      </c>
      <c r="B148" t="s">
        <v>258</v>
      </c>
      <c r="C148" t="s">
        <v>30</v>
      </c>
      <c r="D148" t="s">
        <v>15</v>
      </c>
      <c r="E148" t="s">
        <v>16</v>
      </c>
      <c r="F148" t="s">
        <v>17</v>
      </c>
      <c r="G148" s="1">
        <v>44799</v>
      </c>
      <c r="H148" s="1">
        <v>44856</v>
      </c>
      <c r="I148" s="2">
        <v>44860.208333333336</v>
      </c>
      <c r="J148" t="s">
        <v>28</v>
      </c>
      <c r="K148" t="s">
        <v>19</v>
      </c>
      <c r="L148" t="s">
        <v>24</v>
      </c>
      <c r="M148" t="s">
        <v>25</v>
      </c>
      <c r="N148" t="s">
        <v>26</v>
      </c>
      <c r="O148" t="s">
        <v>42</v>
      </c>
      <c r="P148">
        <f t="shared" si="472"/>
        <v>1</v>
      </c>
      <c r="Q148" s="5">
        <f t="shared" si="473"/>
        <v>44858</v>
      </c>
      <c r="R148" s="32">
        <f>VLOOKUP(_xlfn.CONCAT(M148," - ",E148),Planning!$C$75:$D$99,2,0)</f>
        <v>4</v>
      </c>
      <c r="S148" s="5">
        <f t="shared" si="474"/>
        <v>44860</v>
      </c>
      <c r="T148" s="3" t="str">
        <f t="shared" si="475"/>
        <v/>
      </c>
      <c r="U148" s="32">
        <f t="shared" ca="1" si="476"/>
        <v>1</v>
      </c>
      <c r="V148" s="32">
        <f t="shared" si="477"/>
        <v>0</v>
      </c>
      <c r="W148" s="5">
        <f t="shared" si="478"/>
        <v>44860</v>
      </c>
      <c r="X148" s="5"/>
      <c r="Z148" s="49"/>
      <c r="AA148" s="50" cm="1">
        <f t="array" ref="AA148">IF(AND(K148="Pending",J148='Date ouverte'!$A$2),INDEX(_xlfn.ANCHORARRAY('Date ouverte'!$B$2),MATCH(TRUE,_xlfn.ANCHORARRAY('Date ouverte'!$B$2)&gt;=$W148,0)),IF(AND(K148="Pending",J148='Date ouverte'!$A$4),INDEX(_xlfn.ANCHORARRAY('Date ouverte'!$B$4),MATCH(TRUE,_xlfn.ANCHORARRAY('Date ouverte'!$B$4)&gt;=$W148,0)),IF(AND(K148="Pending",J148='Date ouverte'!$A$6),INDEX(_xlfn.ANCHORARRAY('Date ouverte'!$B$6),MATCH(TRUE,_xlfn.ANCHORARRAY('Date ouverte'!$B$6)&gt;=$W148,0)),IF(AND(K148="Pending",J148='Date ouverte'!$A$8),INDEX(_xlfn.ANCHORARRAY('Date ouverte'!$B$8),MATCH(TRUE,_xlfn.ANCHORARRAY('Date ouverte'!$B$8)&gt;=$W148,0)),W148))))</f>
        <v>44860</v>
      </c>
      <c r="AB148" s="5">
        <f>IF(IF($K148="Pending",(IF($J148='Date ouverte'!$A$20,HLOOKUP($AA148,'Date ouverte'!$20:$21,2,FALSE),IF($J148='Date ouverte'!$A$22,HLOOKUP($AA148,'Date ouverte'!$22:$23,2,FALSE),IF($J148='Date ouverte'!$A$24,HLOOKUP($AA148,'Date ouverte'!$24:$25,2,FALSE),IF($J148='Date ouverte'!$A$26,HLOOKUP($AA148,'Date ouverte'!$26:$27,2,FALSE),"j"))))),W148)&lt;&gt;"alert",AA148,"alert")</f>
        <v>44860</v>
      </c>
      <c r="AC148" s="65">
        <f>IF($AB148="alert",(IF($J148='Date ouverte'!$A$29,HLOOKUP($AA148,'Date ouverte'!$29:$30,2,FALSE),IF($J148='Date ouverte'!$A$31,HLOOKUP($AA148,'Date ouverte'!$31:$33,2,FALSE),IF($J148='Date ouverte'!$A$33,HLOOKUP($AA148,'Date ouverte'!$33:$34,2,FALSE),IF($J148='Date ouverte'!$A$35,HLOOKUP($AA148,'Date ouverte'!$35:$36,2,FALSE),"j"))))),0)</f>
        <v>0</v>
      </c>
      <c r="AD1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" s="5"/>
    </row>
    <row r="149" spans="1:31" x14ac:dyDescent="0.25">
      <c r="A149" t="s">
        <v>1126</v>
      </c>
      <c r="B149" t="s">
        <v>258</v>
      </c>
      <c r="C149" t="s">
        <v>30</v>
      </c>
      <c r="D149" t="s">
        <v>47</v>
      </c>
      <c r="E149" t="s">
        <v>34</v>
      </c>
      <c r="F149" t="s">
        <v>48</v>
      </c>
      <c r="G149" s="1">
        <v>44838</v>
      </c>
      <c r="H149" s="1">
        <v>44866</v>
      </c>
      <c r="I149" s="2">
        <v>44880.208333333336</v>
      </c>
      <c r="J149" t="s">
        <v>18</v>
      </c>
      <c r="K149" t="s">
        <v>19</v>
      </c>
      <c r="L149" t="s">
        <v>24</v>
      </c>
      <c r="M149" t="s">
        <v>25</v>
      </c>
      <c r="N149" t="s">
        <v>26</v>
      </c>
      <c r="O149" t="s">
        <v>40</v>
      </c>
      <c r="P149">
        <f t="shared" si="472"/>
        <v>1</v>
      </c>
      <c r="Q149" s="5">
        <f t="shared" si="473"/>
        <v>44868</v>
      </c>
      <c r="R149" s="32">
        <f>VLOOKUP(_xlfn.CONCAT(M149," - ",E149),Planning!$C$75:$D$99,2,0)</f>
        <v>21</v>
      </c>
      <c r="S149" s="5">
        <f t="shared" si="474"/>
        <v>44887</v>
      </c>
      <c r="T149" s="3" t="str">
        <f t="shared" si="475"/>
        <v/>
      </c>
      <c r="U149" s="32">
        <f t="shared" ca="1" si="476"/>
        <v>21</v>
      </c>
      <c r="V149" s="32">
        <f t="shared" si="477"/>
        <v>0</v>
      </c>
      <c r="W149" s="5">
        <f t="shared" si="478"/>
        <v>44880</v>
      </c>
      <c r="X149" s="5"/>
      <c r="Z149" s="49"/>
      <c r="AA149" s="50" cm="1">
        <f t="array" ref="AA149">IF(AND(K149="Pending",J149='Date ouverte'!$A$2),INDEX(_xlfn.ANCHORARRAY('Date ouverte'!$B$2),MATCH(TRUE,_xlfn.ANCHORARRAY('Date ouverte'!$B$2)&gt;=$W149,0)),IF(AND(K149="Pending",J149='Date ouverte'!$A$4),INDEX(_xlfn.ANCHORARRAY('Date ouverte'!$B$4),MATCH(TRUE,_xlfn.ANCHORARRAY('Date ouverte'!$B$4)&gt;=$W149,0)),IF(AND(K149="Pending",J149='Date ouverte'!$A$6),INDEX(_xlfn.ANCHORARRAY('Date ouverte'!$B$6),MATCH(TRUE,_xlfn.ANCHORARRAY('Date ouverte'!$B$6)&gt;=$W149,0)),IF(AND(K149="Pending",J149='Date ouverte'!$A$8),INDEX(_xlfn.ANCHORARRAY('Date ouverte'!$B$8),MATCH(TRUE,_xlfn.ANCHORARRAY('Date ouverte'!$B$8)&gt;=$W149,0)),W149))))</f>
        <v>44880</v>
      </c>
      <c r="AB149" s="5">
        <f>IF(IF($K149="Pending",(IF($J149='Date ouverte'!$A$20,HLOOKUP($AA149,'Date ouverte'!$20:$21,2,FALSE),IF($J149='Date ouverte'!$A$22,HLOOKUP($AA149,'Date ouverte'!$22:$23,2,FALSE),IF($J149='Date ouverte'!$A$24,HLOOKUP($AA149,'Date ouverte'!$24:$25,2,FALSE),IF($J149='Date ouverte'!$A$26,HLOOKUP($AA149,'Date ouverte'!$26:$27,2,FALSE),"j"))))),W149)&lt;&gt;"alert",AA149,"alert")</f>
        <v>44880</v>
      </c>
      <c r="AC149" s="65">
        <f>IF($AB149="alert",(IF($J149='Date ouverte'!$A$29,HLOOKUP($AA149,'Date ouverte'!$29:$30,2,FALSE),IF($J149='Date ouverte'!$A$31,HLOOKUP($AA149,'Date ouverte'!$31:$33,2,FALSE),IF($J149='Date ouverte'!$A$33,HLOOKUP($AA149,'Date ouverte'!$33:$34,2,FALSE),IF($J149='Date ouverte'!$A$35,HLOOKUP($AA149,'Date ouverte'!$35:$36,2,FALSE),"j"))))),0)</f>
        <v>0</v>
      </c>
      <c r="AD1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" s="5"/>
    </row>
    <row r="150" spans="1:31" x14ac:dyDescent="0.25">
      <c r="A150" t="s">
        <v>645</v>
      </c>
      <c r="B150" t="s">
        <v>258</v>
      </c>
      <c r="C150" t="s">
        <v>30</v>
      </c>
      <c r="D150" t="s">
        <v>47</v>
      </c>
      <c r="E150" t="s">
        <v>34</v>
      </c>
      <c r="F150" t="s">
        <v>48</v>
      </c>
      <c r="G150" s="1">
        <v>44818</v>
      </c>
      <c r="H150" s="1">
        <v>44860</v>
      </c>
      <c r="I150" s="2">
        <v>44868.541666666664</v>
      </c>
      <c r="J150" t="s">
        <v>18</v>
      </c>
      <c r="K150" t="s">
        <v>19</v>
      </c>
      <c r="L150" t="s">
        <v>20</v>
      </c>
      <c r="M150" t="s">
        <v>25</v>
      </c>
      <c r="N150" t="s">
        <v>35</v>
      </c>
      <c r="O150" t="s">
        <v>36</v>
      </c>
      <c r="P150">
        <f t="shared" si="472"/>
        <v>1</v>
      </c>
      <c r="Q150" s="5">
        <f t="shared" si="473"/>
        <v>44862</v>
      </c>
      <c r="R150" s="32">
        <f>VLOOKUP(_xlfn.CONCAT(M150," - ",E150),Planning!$C$75:$D$99,2,0)</f>
        <v>21</v>
      </c>
      <c r="S150" s="5">
        <f t="shared" si="474"/>
        <v>44881</v>
      </c>
      <c r="T150" s="3" t="str">
        <f t="shared" si="475"/>
        <v/>
      </c>
      <c r="U150" s="32">
        <f t="shared" ca="1" si="476"/>
        <v>21</v>
      </c>
      <c r="V150" s="32">
        <f t="shared" si="477"/>
        <v>0</v>
      </c>
      <c r="W150" s="5">
        <f t="shared" si="478"/>
        <v>44868</v>
      </c>
      <c r="X150" s="5"/>
      <c r="Z150" s="49"/>
      <c r="AA150" s="50" cm="1">
        <f t="array" ref="AA150">IF(AND(K150="Pending",J150='Date ouverte'!$A$2),INDEX(_xlfn.ANCHORARRAY('Date ouverte'!$B$2),MATCH(TRUE,_xlfn.ANCHORARRAY('Date ouverte'!$B$2)&gt;=$W150,0)),IF(AND(K150="Pending",J150='Date ouverte'!$A$4),INDEX(_xlfn.ANCHORARRAY('Date ouverte'!$B$4),MATCH(TRUE,_xlfn.ANCHORARRAY('Date ouverte'!$B$4)&gt;=$W150,0)),IF(AND(K150="Pending",J150='Date ouverte'!$A$6),INDEX(_xlfn.ANCHORARRAY('Date ouverte'!$B$6),MATCH(TRUE,_xlfn.ANCHORARRAY('Date ouverte'!$B$6)&gt;=$W150,0)),IF(AND(K150="Pending",J150='Date ouverte'!$A$8),INDEX(_xlfn.ANCHORARRAY('Date ouverte'!$B$8),MATCH(TRUE,_xlfn.ANCHORARRAY('Date ouverte'!$B$8)&gt;=$W150,0)),W150))))</f>
        <v>44868</v>
      </c>
      <c r="AB150" s="5">
        <f>IF(IF($K150="Pending",(IF($J150='Date ouverte'!$A$20,HLOOKUP($AA150,'Date ouverte'!$20:$21,2,FALSE),IF($J150='Date ouverte'!$A$22,HLOOKUP($AA150,'Date ouverte'!$22:$23,2,FALSE),IF($J150='Date ouverte'!$A$24,HLOOKUP($AA150,'Date ouverte'!$24:$25,2,FALSE),IF($J150='Date ouverte'!$A$26,HLOOKUP($AA150,'Date ouverte'!$26:$27,2,FALSE),"j"))))),W150)&lt;&gt;"alert",AA150,"alert")</f>
        <v>44868</v>
      </c>
      <c r="AC150" s="65">
        <f>IF($AB150="alert",(IF($J150='Date ouverte'!$A$29,HLOOKUP($AA150,'Date ouverte'!$29:$30,2,FALSE),IF($J150='Date ouverte'!$A$31,HLOOKUP($AA150,'Date ouverte'!$31:$33,2,FALSE),IF($J150='Date ouverte'!$A$33,HLOOKUP($AA150,'Date ouverte'!$33:$34,2,FALSE),IF($J150='Date ouverte'!$A$35,HLOOKUP($AA150,'Date ouverte'!$35:$36,2,FALSE),"j"))))),0)</f>
        <v>0</v>
      </c>
      <c r="AD1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" s="5"/>
    </row>
    <row r="151" spans="1:31" x14ac:dyDescent="0.25">
      <c r="A151" t="s">
        <v>1127</v>
      </c>
      <c r="B151" t="s">
        <v>258</v>
      </c>
      <c r="C151" t="s">
        <v>30</v>
      </c>
      <c r="D151" t="s">
        <v>47</v>
      </c>
      <c r="E151" t="s">
        <v>34</v>
      </c>
      <c r="F151" t="s">
        <v>48</v>
      </c>
      <c r="G151" s="1">
        <v>44832</v>
      </c>
      <c r="H151" s="1">
        <v>44890</v>
      </c>
      <c r="I151" s="2">
        <v>44902</v>
      </c>
      <c r="J151" t="s">
        <v>28</v>
      </c>
      <c r="K151" t="s">
        <v>29</v>
      </c>
      <c r="L151" t="s">
        <v>20</v>
      </c>
      <c r="M151" t="s">
        <v>25</v>
      </c>
      <c r="N151" t="s">
        <v>35</v>
      </c>
      <c r="O151" t="s">
        <v>46</v>
      </c>
      <c r="P151">
        <f t="shared" si="472"/>
        <v>1</v>
      </c>
      <c r="Q151" s="5">
        <f t="shared" si="473"/>
        <v>44892</v>
      </c>
      <c r="R151" s="32">
        <f>VLOOKUP(_xlfn.CONCAT(M151," - ",E151),Planning!$C$75:$D$99,2,0)</f>
        <v>21</v>
      </c>
      <c r="S151" s="5">
        <f t="shared" si="474"/>
        <v>44911</v>
      </c>
      <c r="T151" s="3" t="str">
        <f t="shared" si="475"/>
        <v/>
      </c>
      <c r="U151" s="32">
        <f t="shared" ca="1" si="476"/>
        <v>21</v>
      </c>
      <c r="V151" s="32">
        <f t="shared" si="477"/>
        <v>0</v>
      </c>
      <c r="W151" s="5">
        <f t="shared" si="478"/>
        <v>44902</v>
      </c>
      <c r="X151" s="5"/>
      <c r="Z151" s="49"/>
      <c r="AA151" s="50" cm="1">
        <f t="array" ref="AA151">IF(AND(K151="Pending",J151='Date ouverte'!$A$2),INDEX(_xlfn.ANCHORARRAY('Date ouverte'!$B$2),MATCH(TRUE,_xlfn.ANCHORARRAY('Date ouverte'!$B$2)&gt;=$W151,0)),IF(AND(K151="Pending",J151='Date ouverte'!$A$4),INDEX(_xlfn.ANCHORARRAY('Date ouverte'!$B$4),MATCH(TRUE,_xlfn.ANCHORARRAY('Date ouverte'!$B$4)&gt;=$W151,0)),IF(AND(K151="Pending",J151='Date ouverte'!$A$6),INDEX(_xlfn.ANCHORARRAY('Date ouverte'!$B$6),MATCH(TRUE,_xlfn.ANCHORARRAY('Date ouverte'!$B$6)&gt;=$W151,0)),IF(AND(K151="Pending",J151='Date ouverte'!$A$8),INDEX(_xlfn.ANCHORARRAY('Date ouverte'!$B$8),MATCH(TRUE,_xlfn.ANCHORARRAY('Date ouverte'!$B$8)&gt;=$W151,0)),W151))))</f>
        <v>44902</v>
      </c>
      <c r="AB151" s="5">
        <f>IF(IF($K151="Pending",(IF($J151='Date ouverte'!$A$20,HLOOKUP($AA151,'Date ouverte'!$20:$21,2,FALSE),IF($J151='Date ouverte'!$A$22,HLOOKUP($AA151,'Date ouverte'!$22:$23,2,FALSE),IF($J151='Date ouverte'!$A$24,HLOOKUP($AA151,'Date ouverte'!$24:$25,2,FALSE),IF($J151='Date ouverte'!$A$26,HLOOKUP($AA151,'Date ouverte'!$26:$27,2,FALSE),"j"))))),W151)&lt;&gt;"alert",AA151,"alert")</f>
        <v>44902</v>
      </c>
      <c r="AC151" s="65">
        <f>IF($AB151="alert",(IF($J151='Date ouverte'!$A$29,HLOOKUP($AA151,'Date ouverte'!$29:$30,2,FALSE),IF($J151='Date ouverte'!$A$31,HLOOKUP($AA151,'Date ouverte'!$31:$33,2,FALSE),IF($J151='Date ouverte'!$A$33,HLOOKUP($AA151,'Date ouverte'!$33:$34,2,FALSE),IF($J151='Date ouverte'!$A$35,HLOOKUP($AA151,'Date ouverte'!$35:$36,2,FALSE),"j"))))),0)</f>
        <v>0</v>
      </c>
      <c r="AD1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1" s="5"/>
    </row>
    <row r="152" spans="1:31" x14ac:dyDescent="0.25">
      <c r="A152" t="s">
        <v>1128</v>
      </c>
      <c r="B152" t="s">
        <v>258</v>
      </c>
      <c r="C152" t="s">
        <v>14</v>
      </c>
      <c r="D152" t="s">
        <v>47</v>
      </c>
      <c r="E152" t="s">
        <v>34</v>
      </c>
      <c r="F152" t="s">
        <v>48</v>
      </c>
      <c r="G152" s="1">
        <v>44844</v>
      </c>
      <c r="H152" s="1">
        <v>44890</v>
      </c>
      <c r="I152" s="2">
        <v>44905</v>
      </c>
      <c r="J152" t="s">
        <v>28</v>
      </c>
      <c r="K152" t="s">
        <v>29</v>
      </c>
      <c r="L152" t="s">
        <v>20</v>
      </c>
      <c r="M152" t="s">
        <v>25</v>
      </c>
      <c r="N152" t="s">
        <v>35</v>
      </c>
      <c r="O152" t="s">
        <v>46</v>
      </c>
      <c r="P152">
        <f t="shared" si="472"/>
        <v>1</v>
      </c>
      <c r="Q152" s="5">
        <f t="shared" si="473"/>
        <v>44892</v>
      </c>
      <c r="R152" s="32">
        <f>VLOOKUP(_xlfn.CONCAT(M152," - ",E152),Planning!$C$75:$D$99,2,0)</f>
        <v>21</v>
      </c>
      <c r="S152" s="5">
        <f t="shared" si="474"/>
        <v>44911</v>
      </c>
      <c r="T152" s="3" t="str">
        <f t="shared" si="475"/>
        <v/>
      </c>
      <c r="U152" s="32">
        <f t="shared" ca="1" si="476"/>
        <v>21</v>
      </c>
      <c r="V152" s="32">
        <f t="shared" si="477"/>
        <v>0</v>
      </c>
      <c r="W152" s="5">
        <f t="shared" si="478"/>
        <v>44905</v>
      </c>
      <c r="X152" s="5"/>
      <c r="Z152" s="49"/>
      <c r="AA152" s="50" cm="1">
        <f t="array" ref="AA152">IF(AND(K152="Pending",J152='Date ouverte'!$A$2),INDEX(_xlfn.ANCHORARRAY('Date ouverte'!$B$2),MATCH(TRUE,_xlfn.ANCHORARRAY('Date ouverte'!$B$2)&gt;=$W152,0)),IF(AND(K152="Pending",J152='Date ouverte'!$A$4),INDEX(_xlfn.ANCHORARRAY('Date ouverte'!$B$4),MATCH(TRUE,_xlfn.ANCHORARRAY('Date ouverte'!$B$4)&gt;=$W152,0)),IF(AND(K152="Pending",J152='Date ouverte'!$A$6),INDEX(_xlfn.ANCHORARRAY('Date ouverte'!$B$6),MATCH(TRUE,_xlfn.ANCHORARRAY('Date ouverte'!$B$6)&gt;=$W152,0)),IF(AND(K152="Pending",J152='Date ouverte'!$A$8),INDEX(_xlfn.ANCHORARRAY('Date ouverte'!$B$8),MATCH(TRUE,_xlfn.ANCHORARRAY('Date ouverte'!$B$8)&gt;=$W152,0)),W152))))</f>
        <v>44907</v>
      </c>
      <c r="AB152" s="5" t="str">
        <f>IF(IF($K152="Pending",(IF($J152='Date ouverte'!$A$20,HLOOKUP($AA152,'Date ouverte'!$20:$21,2,FALSE),IF($J152='Date ouverte'!$A$22,HLOOKUP($AA152,'Date ouverte'!$22:$23,2,FALSE),IF($J152='Date ouverte'!$A$24,HLOOKUP($AA152,'Date ouverte'!$24:$25,2,FALSE),IF($J152='Date ouverte'!$A$26,HLOOKUP($AA152,'Date ouverte'!$26:$27,2,FALSE),"j"))))),W152)&lt;&gt;"alert",AA152,"alert")</f>
        <v>alert</v>
      </c>
      <c r="AC152" s="65">
        <f>IF($AB152="alert",(IF($J152='Date ouverte'!$A$29,HLOOKUP($AA152,'Date ouverte'!$29:$30,2,FALSE),IF($J152='Date ouverte'!$A$31,HLOOKUP($AA152,'Date ouverte'!$31:$33,2,FALSE),IF($J152='Date ouverte'!$A$33,HLOOKUP($AA152,'Date ouverte'!$33:$34,2,FALSE),IF($J152='Date ouverte'!$A$35,HLOOKUP($AA152,'Date ouverte'!$35:$36,2,FALSE),"j"))))),0)</f>
        <v>15</v>
      </c>
      <c r="AD1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2" s="5"/>
    </row>
    <row r="153" spans="1:31" x14ac:dyDescent="0.25">
      <c r="A153" t="s">
        <v>1129</v>
      </c>
      <c r="B153" t="s">
        <v>258</v>
      </c>
      <c r="C153" t="s">
        <v>14</v>
      </c>
      <c r="D153" t="s">
        <v>47</v>
      </c>
      <c r="E153" t="s">
        <v>34</v>
      </c>
      <c r="F153" t="s">
        <v>48</v>
      </c>
      <c r="G153" s="1">
        <v>44832</v>
      </c>
      <c r="H153" s="1">
        <v>44866</v>
      </c>
      <c r="I153" s="2">
        <v>44880.208333333336</v>
      </c>
      <c r="J153" t="s">
        <v>18</v>
      </c>
      <c r="K153" t="s">
        <v>19</v>
      </c>
      <c r="L153" t="s">
        <v>20</v>
      </c>
      <c r="M153" t="s">
        <v>25</v>
      </c>
      <c r="N153" t="s">
        <v>35</v>
      </c>
      <c r="O153" t="s">
        <v>40</v>
      </c>
      <c r="P153">
        <f t="shared" si="472"/>
        <v>1</v>
      </c>
      <c r="Q153" s="5">
        <f t="shared" si="473"/>
        <v>44868</v>
      </c>
      <c r="R153" s="32">
        <f>VLOOKUP(_xlfn.CONCAT(M153," - ",E153),Planning!$C$75:$D$99,2,0)</f>
        <v>21</v>
      </c>
      <c r="S153" s="5">
        <f t="shared" si="474"/>
        <v>44887</v>
      </c>
      <c r="T153" s="3" t="str">
        <f t="shared" si="475"/>
        <v/>
      </c>
      <c r="U153" s="32">
        <f t="shared" ca="1" si="476"/>
        <v>21</v>
      </c>
      <c r="V153" s="32">
        <f t="shared" si="477"/>
        <v>0</v>
      </c>
      <c r="W153" s="5">
        <f t="shared" si="478"/>
        <v>44880</v>
      </c>
      <c r="X153" s="5"/>
      <c r="Z153" s="49"/>
      <c r="AA153" s="50" cm="1">
        <f t="array" ref="AA153">IF(AND(K153="Pending",J153='Date ouverte'!$A$2),INDEX(_xlfn.ANCHORARRAY('Date ouverte'!$B$2),MATCH(TRUE,_xlfn.ANCHORARRAY('Date ouverte'!$B$2)&gt;=$W153,0)),IF(AND(K153="Pending",J153='Date ouverte'!$A$4),INDEX(_xlfn.ANCHORARRAY('Date ouverte'!$B$4),MATCH(TRUE,_xlfn.ANCHORARRAY('Date ouverte'!$B$4)&gt;=$W153,0)),IF(AND(K153="Pending",J153='Date ouverte'!$A$6),INDEX(_xlfn.ANCHORARRAY('Date ouverte'!$B$6),MATCH(TRUE,_xlfn.ANCHORARRAY('Date ouverte'!$B$6)&gt;=$W153,0)),IF(AND(K153="Pending",J153='Date ouverte'!$A$8),INDEX(_xlfn.ANCHORARRAY('Date ouverte'!$B$8),MATCH(TRUE,_xlfn.ANCHORARRAY('Date ouverte'!$B$8)&gt;=$W153,0)),W153))))</f>
        <v>44880</v>
      </c>
      <c r="AB153" s="5">
        <f>IF(IF($K153="Pending",(IF($J153='Date ouverte'!$A$20,HLOOKUP($AA153,'Date ouverte'!$20:$21,2,FALSE),IF($J153='Date ouverte'!$A$22,HLOOKUP($AA153,'Date ouverte'!$22:$23,2,FALSE),IF($J153='Date ouverte'!$A$24,HLOOKUP($AA153,'Date ouverte'!$24:$25,2,FALSE),IF($J153='Date ouverte'!$A$26,HLOOKUP($AA153,'Date ouverte'!$26:$27,2,FALSE),"j"))))),W153)&lt;&gt;"alert",AA153,"alert")</f>
        <v>44880</v>
      </c>
      <c r="AC153" s="65">
        <f>IF($AB153="alert",(IF($J153='Date ouverte'!$A$29,HLOOKUP($AA153,'Date ouverte'!$29:$30,2,FALSE),IF($J153='Date ouverte'!$A$31,HLOOKUP($AA153,'Date ouverte'!$31:$33,2,FALSE),IF($J153='Date ouverte'!$A$33,HLOOKUP($AA153,'Date ouverte'!$33:$34,2,FALSE),IF($J153='Date ouverte'!$A$35,HLOOKUP($AA153,'Date ouverte'!$35:$36,2,FALSE),"j"))))),0)</f>
        <v>0</v>
      </c>
      <c r="AD1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" s="5"/>
    </row>
    <row r="154" spans="1:31" x14ac:dyDescent="0.25">
      <c r="A154" t="s">
        <v>1130</v>
      </c>
      <c r="B154" t="s">
        <v>258</v>
      </c>
      <c r="C154" t="s">
        <v>30</v>
      </c>
      <c r="D154" t="s">
        <v>47</v>
      </c>
      <c r="E154" t="s">
        <v>34</v>
      </c>
      <c r="F154" t="s">
        <v>48</v>
      </c>
      <c r="G154" s="1">
        <v>44838</v>
      </c>
      <c r="H154" s="1">
        <v>44866</v>
      </c>
      <c r="I154" s="2">
        <v>44878</v>
      </c>
      <c r="J154" t="s">
        <v>18</v>
      </c>
      <c r="K154" t="s">
        <v>29</v>
      </c>
      <c r="L154" t="s">
        <v>24</v>
      </c>
      <c r="M154" t="s">
        <v>25</v>
      </c>
      <c r="N154" t="s">
        <v>26</v>
      </c>
      <c r="O154" t="s">
        <v>40</v>
      </c>
      <c r="P154">
        <f t="shared" si="472"/>
        <v>1</v>
      </c>
      <c r="Q154" s="5">
        <f t="shared" si="473"/>
        <v>44868</v>
      </c>
      <c r="R154" s="32">
        <f>VLOOKUP(_xlfn.CONCAT(M154," - ",E154),Planning!$C$75:$D$99,2,0)</f>
        <v>21</v>
      </c>
      <c r="S154" s="5">
        <f t="shared" si="474"/>
        <v>44887</v>
      </c>
      <c r="T154" s="3" t="str">
        <f t="shared" si="475"/>
        <v/>
      </c>
      <c r="U154" s="32">
        <f t="shared" ca="1" si="476"/>
        <v>21</v>
      </c>
      <c r="V154" s="32">
        <f t="shared" si="477"/>
        <v>0</v>
      </c>
      <c r="W154" s="5">
        <f t="shared" si="478"/>
        <v>44878</v>
      </c>
      <c r="X154" s="5"/>
      <c r="Z154" s="49"/>
      <c r="AA154" s="50" cm="1">
        <f t="array" ref="AA154">IF(AND(K154="Pending",J154='Date ouverte'!$A$2),INDEX(_xlfn.ANCHORARRAY('Date ouverte'!$B$2),MATCH(TRUE,_xlfn.ANCHORARRAY('Date ouverte'!$B$2)&gt;=$W154,0)),IF(AND(K154="Pending",J154='Date ouverte'!$A$4),INDEX(_xlfn.ANCHORARRAY('Date ouverte'!$B$4),MATCH(TRUE,_xlfn.ANCHORARRAY('Date ouverte'!$B$4)&gt;=$W154,0)),IF(AND(K154="Pending",J154='Date ouverte'!$A$6),INDEX(_xlfn.ANCHORARRAY('Date ouverte'!$B$6),MATCH(TRUE,_xlfn.ANCHORARRAY('Date ouverte'!$B$6)&gt;=$W154,0)),IF(AND(K154="Pending",J154='Date ouverte'!$A$8),INDEX(_xlfn.ANCHORARRAY('Date ouverte'!$B$8),MATCH(TRUE,_xlfn.ANCHORARRAY('Date ouverte'!$B$8)&gt;=$W154,0)),W154))))</f>
        <v>44879</v>
      </c>
      <c r="AB154" s="5" t="str">
        <f>IF(IF($K154="Pending",(IF($J154='Date ouverte'!$A$20,HLOOKUP($AA154,'Date ouverte'!$20:$21,2,FALSE),IF($J154='Date ouverte'!$A$22,HLOOKUP($AA154,'Date ouverte'!$22:$23,2,FALSE),IF($J154='Date ouverte'!$A$24,HLOOKUP($AA154,'Date ouverte'!$24:$25,2,FALSE),IF($J154='Date ouverte'!$A$26,HLOOKUP($AA154,'Date ouverte'!$26:$27,2,FALSE),"j"))))),W154)&lt;&gt;"alert",AA154,"alert")</f>
        <v>alert</v>
      </c>
      <c r="AC154" s="65">
        <f>IF($AB154="alert",(IF($J154='Date ouverte'!$A$29,HLOOKUP($AA154,'Date ouverte'!$29:$30,2,FALSE),IF($J154='Date ouverte'!$A$31,HLOOKUP($AA154,'Date ouverte'!$31:$33,2,FALSE),IF($J154='Date ouverte'!$A$33,HLOOKUP($AA154,'Date ouverte'!$33:$34,2,FALSE),IF($J154='Date ouverte'!$A$35,HLOOKUP($AA154,'Date ouverte'!$35:$36,2,FALSE),"j"))))),0)</f>
        <v>11</v>
      </c>
      <c r="AD1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" s="5"/>
    </row>
    <row r="155" spans="1:31" x14ac:dyDescent="0.25">
      <c r="A155" t="s">
        <v>2434</v>
      </c>
      <c r="B155" t="s">
        <v>258</v>
      </c>
      <c r="C155" t="s">
        <v>14</v>
      </c>
      <c r="D155" t="s">
        <v>47</v>
      </c>
      <c r="E155" t="s">
        <v>16</v>
      </c>
      <c r="F155" t="s">
        <v>48</v>
      </c>
      <c r="G155" s="1">
        <v>44862</v>
      </c>
      <c r="H155" s="1">
        <v>44892</v>
      </c>
      <c r="I155" s="2">
        <v>44899</v>
      </c>
      <c r="J155" t="s">
        <v>28</v>
      </c>
      <c r="K155" t="s">
        <v>29</v>
      </c>
      <c r="L155" t="s">
        <v>24</v>
      </c>
      <c r="M155" t="s">
        <v>25</v>
      </c>
      <c r="P155">
        <f t="shared" si="472"/>
        <v>1</v>
      </c>
      <c r="Q155" s="5">
        <f t="shared" si="473"/>
        <v>44894</v>
      </c>
      <c r="R155" s="32">
        <f>VLOOKUP(_xlfn.CONCAT(M155," - ",E155),Planning!$C$75:$D$99,2,0)</f>
        <v>4</v>
      </c>
      <c r="S155" s="5">
        <f t="shared" si="474"/>
        <v>44896</v>
      </c>
      <c r="T155" s="3" t="str">
        <f t="shared" si="475"/>
        <v/>
      </c>
      <c r="U155" s="32">
        <f t="shared" ca="1" si="476"/>
        <v>4</v>
      </c>
      <c r="V155" s="32">
        <f t="shared" si="477"/>
        <v>0</v>
      </c>
      <c r="W155" s="5">
        <f t="shared" si="478"/>
        <v>44899</v>
      </c>
      <c r="X155" s="5"/>
      <c r="Z155" s="49"/>
      <c r="AA155" s="50" cm="1">
        <f t="array" ref="AA155">IF(AND(K155="Pending",J155='Date ouverte'!$A$2),INDEX(_xlfn.ANCHORARRAY('Date ouverte'!$B$2),MATCH(TRUE,_xlfn.ANCHORARRAY('Date ouverte'!$B$2)&gt;=$W155,0)),IF(AND(K155="Pending",J155='Date ouverte'!$A$4),INDEX(_xlfn.ANCHORARRAY('Date ouverte'!$B$4),MATCH(TRUE,_xlfn.ANCHORARRAY('Date ouverte'!$B$4)&gt;=$W155,0)),IF(AND(K155="Pending",J155='Date ouverte'!$A$6),INDEX(_xlfn.ANCHORARRAY('Date ouverte'!$B$6),MATCH(TRUE,_xlfn.ANCHORARRAY('Date ouverte'!$B$6)&gt;=$W155,0)),IF(AND(K155="Pending",J155='Date ouverte'!$A$8),INDEX(_xlfn.ANCHORARRAY('Date ouverte'!$B$8),MATCH(TRUE,_xlfn.ANCHORARRAY('Date ouverte'!$B$8)&gt;=$W155,0)),W155))))</f>
        <v>44900</v>
      </c>
      <c r="AB155" s="5" t="str">
        <f>IF(IF($K155="Pending",(IF($J155='Date ouverte'!$A$20,HLOOKUP($AA155,'Date ouverte'!$20:$21,2,FALSE),IF($J155='Date ouverte'!$A$22,HLOOKUP($AA155,'Date ouverte'!$22:$23,2,FALSE),IF($J155='Date ouverte'!$A$24,HLOOKUP($AA155,'Date ouverte'!$24:$25,2,FALSE),IF($J155='Date ouverte'!$A$26,HLOOKUP($AA155,'Date ouverte'!$26:$27,2,FALSE),"j"))))),W155)&lt;&gt;"alert",AA155,"alert")</f>
        <v>alert</v>
      </c>
      <c r="AC155" s="65">
        <f>IF($AB155="alert",(IF($J155='Date ouverte'!$A$29,HLOOKUP($AA155,'Date ouverte'!$29:$30,2,FALSE),IF($J155='Date ouverte'!$A$31,HLOOKUP($AA155,'Date ouverte'!$31:$33,2,FALSE),IF($J155='Date ouverte'!$A$33,HLOOKUP($AA155,'Date ouverte'!$33:$34,2,FALSE),IF($J155='Date ouverte'!$A$35,HLOOKUP($AA155,'Date ouverte'!$35:$36,2,FALSE),"j"))))),0)</f>
        <v>15</v>
      </c>
      <c r="AD1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5" s="5"/>
    </row>
    <row r="156" spans="1:31" x14ac:dyDescent="0.25">
      <c r="A156" t="s">
        <v>816</v>
      </c>
      <c r="B156" t="s">
        <v>258</v>
      </c>
      <c r="C156" t="s">
        <v>14</v>
      </c>
      <c r="D156" t="s">
        <v>47</v>
      </c>
      <c r="E156" t="s">
        <v>34</v>
      </c>
      <c r="F156" t="s">
        <v>48</v>
      </c>
      <c r="G156" s="1">
        <v>44827</v>
      </c>
      <c r="H156" s="1">
        <v>44866</v>
      </c>
      <c r="I156" s="2">
        <v>44881.541666666664</v>
      </c>
      <c r="J156" t="s">
        <v>18</v>
      </c>
      <c r="K156" t="s">
        <v>19</v>
      </c>
      <c r="L156" t="s">
        <v>20</v>
      </c>
      <c r="M156" t="s">
        <v>25</v>
      </c>
      <c r="N156" t="s">
        <v>35</v>
      </c>
      <c r="O156" t="s">
        <v>40</v>
      </c>
      <c r="P156">
        <f t="shared" si="472"/>
        <v>1</v>
      </c>
      <c r="Q156" s="5">
        <f t="shared" si="473"/>
        <v>44868</v>
      </c>
      <c r="R156" s="32">
        <f>VLOOKUP(_xlfn.CONCAT(M156," - ",E156),Planning!$C$75:$D$99,2,0)</f>
        <v>21</v>
      </c>
      <c r="S156" s="5">
        <f t="shared" si="474"/>
        <v>44887</v>
      </c>
      <c r="T156" s="3" t="str">
        <f t="shared" si="475"/>
        <v/>
      </c>
      <c r="U156" s="32">
        <f t="shared" ca="1" si="476"/>
        <v>21</v>
      </c>
      <c r="V156" s="32">
        <f t="shared" si="477"/>
        <v>0</v>
      </c>
      <c r="W156" s="5">
        <f t="shared" si="478"/>
        <v>44881</v>
      </c>
      <c r="X156" s="5"/>
      <c r="Z156" s="49"/>
      <c r="AA156" s="50" cm="1">
        <f t="array" ref="AA156">IF(AND(K156="Pending",J156='Date ouverte'!$A$2),INDEX(_xlfn.ANCHORARRAY('Date ouverte'!$B$2),MATCH(TRUE,_xlfn.ANCHORARRAY('Date ouverte'!$B$2)&gt;=$W156,0)),IF(AND(K156="Pending",J156='Date ouverte'!$A$4),INDEX(_xlfn.ANCHORARRAY('Date ouverte'!$B$4),MATCH(TRUE,_xlfn.ANCHORARRAY('Date ouverte'!$B$4)&gt;=$W156,0)),IF(AND(K156="Pending",J156='Date ouverte'!$A$6),INDEX(_xlfn.ANCHORARRAY('Date ouverte'!$B$6),MATCH(TRUE,_xlfn.ANCHORARRAY('Date ouverte'!$B$6)&gt;=$W156,0)),IF(AND(K156="Pending",J156='Date ouverte'!$A$8),INDEX(_xlfn.ANCHORARRAY('Date ouverte'!$B$8),MATCH(TRUE,_xlfn.ANCHORARRAY('Date ouverte'!$B$8)&gt;=$W156,0)),W156))))</f>
        <v>44881</v>
      </c>
      <c r="AB156" s="5">
        <f>IF(IF($K156="Pending",(IF($J156='Date ouverte'!$A$20,HLOOKUP($AA156,'Date ouverte'!$20:$21,2,FALSE),IF($J156='Date ouverte'!$A$22,HLOOKUP($AA156,'Date ouverte'!$22:$23,2,FALSE),IF($J156='Date ouverte'!$A$24,HLOOKUP($AA156,'Date ouverte'!$24:$25,2,FALSE),IF($J156='Date ouverte'!$A$26,HLOOKUP($AA156,'Date ouverte'!$26:$27,2,FALSE),"j"))))),W156)&lt;&gt;"alert",AA156,"alert")</f>
        <v>44881</v>
      </c>
      <c r="AC156" s="65">
        <f>IF($AB156="alert",(IF($J156='Date ouverte'!$A$29,HLOOKUP($AA156,'Date ouverte'!$29:$30,2,FALSE),IF($J156='Date ouverte'!$A$31,HLOOKUP($AA156,'Date ouverte'!$31:$33,2,FALSE),IF($J156='Date ouverte'!$A$33,HLOOKUP($AA156,'Date ouverte'!$33:$34,2,FALSE),IF($J156='Date ouverte'!$A$35,HLOOKUP($AA156,'Date ouverte'!$35:$36,2,FALSE),"j"))))),0)</f>
        <v>0</v>
      </c>
      <c r="AD1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" s="5"/>
    </row>
    <row r="157" spans="1:31" x14ac:dyDescent="0.25">
      <c r="A157" t="s">
        <v>1664</v>
      </c>
      <c r="B157" t="s">
        <v>258</v>
      </c>
      <c r="C157" t="s">
        <v>30</v>
      </c>
      <c r="D157" t="s">
        <v>47</v>
      </c>
      <c r="E157" t="s">
        <v>34</v>
      </c>
      <c r="F157" t="s">
        <v>48</v>
      </c>
      <c r="G157" s="1">
        <v>44859</v>
      </c>
      <c r="H157" s="1">
        <v>44895</v>
      </c>
      <c r="I157" s="2">
        <v>44907</v>
      </c>
      <c r="J157" t="s">
        <v>18</v>
      </c>
      <c r="K157" t="s">
        <v>29</v>
      </c>
      <c r="L157" t="s">
        <v>20</v>
      </c>
      <c r="M157" t="s">
        <v>25</v>
      </c>
      <c r="N157" t="s">
        <v>35</v>
      </c>
      <c r="O157" t="s">
        <v>1641</v>
      </c>
      <c r="P157">
        <f t="shared" si="472"/>
        <v>1</v>
      </c>
      <c r="Q157" s="5">
        <f t="shared" si="473"/>
        <v>44897</v>
      </c>
      <c r="R157" s="32">
        <f>VLOOKUP(_xlfn.CONCAT(M157," - ",E157),Planning!$C$75:$D$99,2,0)</f>
        <v>21</v>
      </c>
      <c r="S157" s="5">
        <f t="shared" si="474"/>
        <v>44916</v>
      </c>
      <c r="T157" s="3" t="str">
        <f t="shared" si="475"/>
        <v/>
      </c>
      <c r="U157" s="32">
        <f t="shared" ca="1" si="476"/>
        <v>21</v>
      </c>
      <c r="V157" s="32">
        <f t="shared" si="477"/>
        <v>0</v>
      </c>
      <c r="W157" s="5">
        <f t="shared" si="478"/>
        <v>44907</v>
      </c>
      <c r="X157" s="5"/>
      <c r="Z157" s="49"/>
      <c r="AA157" s="50" cm="1">
        <f t="array" ref="AA157">IF(AND(K157="Pending",J157='Date ouverte'!$A$2),INDEX(_xlfn.ANCHORARRAY('Date ouverte'!$B$2),MATCH(TRUE,_xlfn.ANCHORARRAY('Date ouverte'!$B$2)&gt;=$W157,0)),IF(AND(K157="Pending",J157='Date ouverte'!$A$4),INDEX(_xlfn.ANCHORARRAY('Date ouverte'!$B$4),MATCH(TRUE,_xlfn.ANCHORARRAY('Date ouverte'!$B$4)&gt;=$W157,0)),IF(AND(K157="Pending",J157='Date ouverte'!$A$6),INDEX(_xlfn.ANCHORARRAY('Date ouverte'!$B$6),MATCH(TRUE,_xlfn.ANCHORARRAY('Date ouverte'!$B$6)&gt;=$W157,0)),IF(AND(K157="Pending",J157='Date ouverte'!$A$8),INDEX(_xlfn.ANCHORARRAY('Date ouverte'!$B$8),MATCH(TRUE,_xlfn.ANCHORARRAY('Date ouverte'!$B$8)&gt;=$W157,0)),W157))))</f>
        <v>44907</v>
      </c>
      <c r="AB157" s="5" t="str">
        <f>IF(IF($K157="Pending",(IF($J157='Date ouverte'!$A$20,HLOOKUP($AA157,'Date ouverte'!$20:$21,2,FALSE),IF($J157='Date ouverte'!$A$22,HLOOKUP($AA157,'Date ouverte'!$22:$23,2,FALSE),IF($J157='Date ouverte'!$A$24,HLOOKUP($AA157,'Date ouverte'!$24:$25,2,FALSE),IF($J157='Date ouverte'!$A$26,HLOOKUP($AA157,'Date ouverte'!$26:$27,2,FALSE),"j"))))),W157)&lt;&gt;"alert",AA157,"alert")</f>
        <v>alert</v>
      </c>
      <c r="AC157" s="65">
        <f>IF($AB157="alert",(IF($J157='Date ouverte'!$A$29,HLOOKUP($AA157,'Date ouverte'!$29:$30,2,FALSE),IF($J157='Date ouverte'!$A$31,HLOOKUP($AA157,'Date ouverte'!$31:$33,2,FALSE),IF($J157='Date ouverte'!$A$33,HLOOKUP($AA157,'Date ouverte'!$33:$34,2,FALSE),IF($J157='Date ouverte'!$A$35,HLOOKUP($AA157,'Date ouverte'!$35:$36,2,FALSE),"j"))))),0)</f>
        <v>11</v>
      </c>
      <c r="AD1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" s="5"/>
    </row>
    <row r="158" spans="1:31" x14ac:dyDescent="0.25">
      <c r="A158" t="s">
        <v>296</v>
      </c>
      <c r="B158" t="s">
        <v>258</v>
      </c>
      <c r="C158" t="s">
        <v>30</v>
      </c>
      <c r="D158" t="s">
        <v>15</v>
      </c>
      <c r="E158" t="s">
        <v>34</v>
      </c>
      <c r="F158" t="s">
        <v>17</v>
      </c>
      <c r="G158" s="1">
        <v>44810</v>
      </c>
      <c r="H158" s="1">
        <v>44853</v>
      </c>
      <c r="I158" s="2">
        <v>44859.291666666664</v>
      </c>
      <c r="J158" t="s">
        <v>28</v>
      </c>
      <c r="K158" t="s">
        <v>19</v>
      </c>
      <c r="L158" t="s">
        <v>20</v>
      </c>
      <c r="M158" t="s">
        <v>25</v>
      </c>
      <c r="N158" t="s">
        <v>35</v>
      </c>
      <c r="O158" t="s">
        <v>42</v>
      </c>
      <c r="P158">
        <f t="shared" si="472"/>
        <v>1</v>
      </c>
      <c r="Q158" s="5">
        <f t="shared" si="473"/>
        <v>44855</v>
      </c>
      <c r="R158" s="32">
        <f>VLOOKUP(_xlfn.CONCAT(M158," - ",E158),Planning!$C$75:$D$99,2,0)</f>
        <v>21</v>
      </c>
      <c r="S158" s="5">
        <f t="shared" si="474"/>
        <v>44874</v>
      </c>
      <c r="T158" s="3" t="str">
        <f t="shared" si="475"/>
        <v/>
      </c>
      <c r="U158" s="32">
        <f t="shared" ca="1" si="476"/>
        <v>15</v>
      </c>
      <c r="V158" s="32">
        <f t="shared" si="477"/>
        <v>0</v>
      </c>
      <c r="W158" s="5">
        <f t="shared" si="478"/>
        <v>44859</v>
      </c>
      <c r="X158" s="5"/>
      <c r="Z158" s="49"/>
      <c r="AA158" s="50" cm="1">
        <f t="array" ref="AA158">IF(AND(K158="Pending",J158='Date ouverte'!$A$2),INDEX(_xlfn.ANCHORARRAY('Date ouverte'!$B$2),MATCH(TRUE,_xlfn.ANCHORARRAY('Date ouverte'!$B$2)&gt;=$W158,0)),IF(AND(K158="Pending",J158='Date ouverte'!$A$4),INDEX(_xlfn.ANCHORARRAY('Date ouverte'!$B$4),MATCH(TRUE,_xlfn.ANCHORARRAY('Date ouverte'!$B$4)&gt;=$W158,0)),IF(AND(K158="Pending",J158='Date ouverte'!$A$6),INDEX(_xlfn.ANCHORARRAY('Date ouverte'!$B$6),MATCH(TRUE,_xlfn.ANCHORARRAY('Date ouverte'!$B$6)&gt;=$W158,0)),IF(AND(K158="Pending",J158='Date ouverte'!$A$8),INDEX(_xlfn.ANCHORARRAY('Date ouverte'!$B$8),MATCH(TRUE,_xlfn.ANCHORARRAY('Date ouverte'!$B$8)&gt;=$W158,0)),W158))))</f>
        <v>44859</v>
      </c>
      <c r="AB158" s="5">
        <f>IF(IF($K158="Pending",(IF($J158='Date ouverte'!$A$20,HLOOKUP($AA158,'Date ouverte'!$20:$21,2,FALSE),IF($J158='Date ouverte'!$A$22,HLOOKUP($AA158,'Date ouverte'!$22:$23,2,FALSE),IF($J158='Date ouverte'!$A$24,HLOOKUP($AA158,'Date ouverte'!$24:$25,2,FALSE),IF($J158='Date ouverte'!$A$26,HLOOKUP($AA158,'Date ouverte'!$26:$27,2,FALSE),"j"))))),W158)&lt;&gt;"alert",AA158,"alert")</f>
        <v>44859</v>
      </c>
      <c r="AC158" s="65">
        <f>IF($AB158="alert",(IF($J158='Date ouverte'!$A$29,HLOOKUP($AA158,'Date ouverte'!$29:$30,2,FALSE),IF($J158='Date ouverte'!$A$31,HLOOKUP($AA158,'Date ouverte'!$31:$33,2,FALSE),IF($J158='Date ouverte'!$A$33,HLOOKUP($AA158,'Date ouverte'!$33:$34,2,FALSE),IF($J158='Date ouverte'!$A$35,HLOOKUP($AA158,'Date ouverte'!$35:$36,2,FALSE),"j"))))),0)</f>
        <v>0</v>
      </c>
      <c r="AD1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" s="5"/>
    </row>
    <row r="159" spans="1:31" x14ac:dyDescent="0.25">
      <c r="A159" t="s">
        <v>1665</v>
      </c>
      <c r="B159" t="s">
        <v>258</v>
      </c>
      <c r="C159" t="s">
        <v>30</v>
      </c>
      <c r="D159" t="s">
        <v>47</v>
      </c>
      <c r="E159" t="s">
        <v>34</v>
      </c>
      <c r="F159" t="s">
        <v>48</v>
      </c>
      <c r="G159" s="1">
        <v>44858</v>
      </c>
      <c r="H159" s="1">
        <v>44890</v>
      </c>
      <c r="I159" s="2">
        <v>44905</v>
      </c>
      <c r="J159" t="s">
        <v>18</v>
      </c>
      <c r="K159" t="s">
        <v>29</v>
      </c>
      <c r="L159" t="s">
        <v>20</v>
      </c>
      <c r="M159" t="s">
        <v>25</v>
      </c>
      <c r="N159" t="s">
        <v>35</v>
      </c>
      <c r="O159" t="s">
        <v>46</v>
      </c>
      <c r="P159">
        <f t="shared" si="472"/>
        <v>1</v>
      </c>
      <c r="Q159" s="5">
        <f t="shared" si="473"/>
        <v>44892</v>
      </c>
      <c r="R159" s="32">
        <f>VLOOKUP(_xlfn.CONCAT(M159," - ",E159),Planning!$C$75:$D$99,2,0)</f>
        <v>21</v>
      </c>
      <c r="S159" s="5">
        <f t="shared" si="474"/>
        <v>44911</v>
      </c>
      <c r="T159" s="3" t="str">
        <f t="shared" si="475"/>
        <v/>
      </c>
      <c r="U159" s="32">
        <f t="shared" ca="1" si="476"/>
        <v>21</v>
      </c>
      <c r="V159" s="32">
        <f t="shared" si="477"/>
        <v>0</v>
      </c>
      <c r="W159" s="5">
        <f t="shared" si="478"/>
        <v>44905</v>
      </c>
      <c r="X159" s="5"/>
      <c r="Z159" s="49"/>
      <c r="AA159" s="50" cm="1">
        <f t="array" ref="AA159">IF(AND(K159="Pending",J159='Date ouverte'!$A$2),INDEX(_xlfn.ANCHORARRAY('Date ouverte'!$B$2),MATCH(TRUE,_xlfn.ANCHORARRAY('Date ouverte'!$B$2)&gt;=$W159,0)),IF(AND(K159="Pending",J159='Date ouverte'!$A$4),INDEX(_xlfn.ANCHORARRAY('Date ouverte'!$B$4),MATCH(TRUE,_xlfn.ANCHORARRAY('Date ouverte'!$B$4)&gt;=$W159,0)),IF(AND(K159="Pending",J159='Date ouverte'!$A$6),INDEX(_xlfn.ANCHORARRAY('Date ouverte'!$B$6),MATCH(TRUE,_xlfn.ANCHORARRAY('Date ouverte'!$B$6)&gt;=$W159,0)),IF(AND(K159="Pending",J159='Date ouverte'!$A$8),INDEX(_xlfn.ANCHORARRAY('Date ouverte'!$B$8),MATCH(TRUE,_xlfn.ANCHORARRAY('Date ouverte'!$B$8)&gt;=$W159,0)),W159))))</f>
        <v>44907</v>
      </c>
      <c r="AB159" s="5" t="str">
        <f>IF(IF($K159="Pending",(IF($J159='Date ouverte'!$A$20,HLOOKUP($AA159,'Date ouverte'!$20:$21,2,FALSE),IF($J159='Date ouverte'!$A$22,HLOOKUP($AA159,'Date ouverte'!$22:$23,2,FALSE),IF($J159='Date ouverte'!$A$24,HLOOKUP($AA159,'Date ouverte'!$24:$25,2,FALSE),IF($J159='Date ouverte'!$A$26,HLOOKUP($AA159,'Date ouverte'!$26:$27,2,FALSE),"j"))))),W159)&lt;&gt;"alert",AA159,"alert")</f>
        <v>alert</v>
      </c>
      <c r="AC159" s="65">
        <f>IF($AB159="alert",(IF($J159='Date ouverte'!$A$29,HLOOKUP($AA159,'Date ouverte'!$29:$30,2,FALSE),IF($J159='Date ouverte'!$A$31,HLOOKUP($AA159,'Date ouverte'!$31:$33,2,FALSE),IF($J159='Date ouverte'!$A$33,HLOOKUP($AA159,'Date ouverte'!$33:$34,2,FALSE),IF($J159='Date ouverte'!$A$35,HLOOKUP($AA159,'Date ouverte'!$35:$36,2,FALSE),"j"))))),0)</f>
        <v>11</v>
      </c>
      <c r="AD1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" s="5"/>
    </row>
    <row r="160" spans="1:31" x14ac:dyDescent="0.25">
      <c r="A160" t="s">
        <v>2435</v>
      </c>
      <c r="B160" t="s">
        <v>258</v>
      </c>
      <c r="C160" t="s">
        <v>14</v>
      </c>
      <c r="D160" t="s">
        <v>47</v>
      </c>
      <c r="E160" t="s">
        <v>34</v>
      </c>
      <c r="F160" t="s">
        <v>48</v>
      </c>
      <c r="G160" s="1">
        <v>44864</v>
      </c>
      <c r="H160" s="1">
        <v>44890</v>
      </c>
      <c r="I160" s="2">
        <v>44897</v>
      </c>
      <c r="J160" t="s">
        <v>28</v>
      </c>
      <c r="K160" t="s">
        <v>29</v>
      </c>
      <c r="L160" t="s">
        <v>24</v>
      </c>
      <c r="M160" t="s">
        <v>25</v>
      </c>
      <c r="N160" t="s">
        <v>26</v>
      </c>
      <c r="O160" t="s">
        <v>46</v>
      </c>
      <c r="P160">
        <f t="shared" si="472"/>
        <v>1</v>
      </c>
      <c r="Q160" s="5">
        <f t="shared" si="473"/>
        <v>44892</v>
      </c>
      <c r="R160" s="32">
        <f>VLOOKUP(_xlfn.CONCAT(M160," - ",E160),Planning!$C$75:$D$99,2,0)</f>
        <v>21</v>
      </c>
      <c r="S160" s="5">
        <f t="shared" si="474"/>
        <v>44911</v>
      </c>
      <c r="T160" s="3" t="str">
        <f t="shared" si="475"/>
        <v/>
      </c>
      <c r="U160" s="32">
        <f t="shared" ca="1" si="476"/>
        <v>21</v>
      </c>
      <c r="V160" s="32">
        <f t="shared" si="477"/>
        <v>0</v>
      </c>
      <c r="W160" s="5">
        <f t="shared" si="478"/>
        <v>44897</v>
      </c>
      <c r="X160" s="5"/>
      <c r="Z160" s="49"/>
      <c r="AA160" s="50" cm="1">
        <f t="array" ref="AA160">IF(AND(K160="Pending",J160='Date ouverte'!$A$2),INDEX(_xlfn.ANCHORARRAY('Date ouverte'!$B$2),MATCH(TRUE,_xlfn.ANCHORARRAY('Date ouverte'!$B$2)&gt;=$W160,0)),IF(AND(K160="Pending",J160='Date ouverte'!$A$4),INDEX(_xlfn.ANCHORARRAY('Date ouverte'!$B$4),MATCH(TRUE,_xlfn.ANCHORARRAY('Date ouverte'!$B$4)&gt;=$W160,0)),IF(AND(K160="Pending",J160='Date ouverte'!$A$6),INDEX(_xlfn.ANCHORARRAY('Date ouverte'!$B$6),MATCH(TRUE,_xlfn.ANCHORARRAY('Date ouverte'!$B$6)&gt;=$W160,0)),IF(AND(K160="Pending",J160='Date ouverte'!$A$8),INDEX(_xlfn.ANCHORARRAY('Date ouverte'!$B$8),MATCH(TRUE,_xlfn.ANCHORARRAY('Date ouverte'!$B$8)&gt;=$W160,0)),W160))))</f>
        <v>44897</v>
      </c>
      <c r="AB160" s="5">
        <f>IF(IF($K160="Pending",(IF($J160='Date ouverte'!$A$20,HLOOKUP($AA160,'Date ouverte'!$20:$21,2,FALSE),IF($J160='Date ouverte'!$A$22,HLOOKUP($AA160,'Date ouverte'!$22:$23,2,FALSE),IF($J160='Date ouverte'!$A$24,HLOOKUP($AA160,'Date ouverte'!$24:$25,2,FALSE),IF($J160='Date ouverte'!$A$26,HLOOKUP($AA160,'Date ouverte'!$26:$27,2,FALSE),"j"))))),W160)&lt;&gt;"alert",AA160,"alert")</f>
        <v>44897</v>
      </c>
      <c r="AC160" s="65">
        <f>IF($AB160="alert",(IF($J160='Date ouverte'!$A$29,HLOOKUP($AA160,'Date ouverte'!$29:$30,2,FALSE),IF($J160='Date ouverte'!$A$31,HLOOKUP($AA160,'Date ouverte'!$31:$33,2,FALSE),IF($J160='Date ouverte'!$A$33,HLOOKUP($AA160,'Date ouverte'!$33:$34,2,FALSE),IF($J160='Date ouverte'!$A$35,HLOOKUP($AA160,'Date ouverte'!$35:$36,2,FALSE),"j"))))),0)</f>
        <v>0</v>
      </c>
      <c r="AD1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0" s="5"/>
    </row>
    <row r="161" spans="1:31" x14ac:dyDescent="0.25">
      <c r="A161" t="s">
        <v>653</v>
      </c>
      <c r="B161" t="s">
        <v>258</v>
      </c>
      <c r="C161" t="s">
        <v>14</v>
      </c>
      <c r="D161" t="s">
        <v>47</v>
      </c>
      <c r="E161" t="s">
        <v>34</v>
      </c>
      <c r="F161" t="s">
        <v>48</v>
      </c>
      <c r="G161" s="1">
        <v>44818</v>
      </c>
      <c r="H161" s="1">
        <v>44860</v>
      </c>
      <c r="I161" s="2">
        <v>44865.666666666664</v>
      </c>
      <c r="J161" t="s">
        <v>18</v>
      </c>
      <c r="K161" t="s">
        <v>19</v>
      </c>
      <c r="L161" t="s">
        <v>20</v>
      </c>
      <c r="M161" t="s">
        <v>25</v>
      </c>
      <c r="N161" t="s">
        <v>35</v>
      </c>
      <c r="O161" t="s">
        <v>36</v>
      </c>
      <c r="P161">
        <f t="shared" si="472"/>
        <v>1</v>
      </c>
      <c r="Q161" s="5">
        <f t="shared" si="473"/>
        <v>44862</v>
      </c>
      <c r="R161" s="32">
        <f>VLOOKUP(_xlfn.CONCAT(M161," - ",E161),Planning!$C$75:$D$99,2,0)</f>
        <v>21</v>
      </c>
      <c r="S161" s="5">
        <f t="shared" si="474"/>
        <v>44881</v>
      </c>
      <c r="T161" s="3" t="str">
        <f t="shared" si="475"/>
        <v/>
      </c>
      <c r="U161" s="32">
        <f t="shared" ca="1" si="476"/>
        <v>21</v>
      </c>
      <c r="V161" s="32">
        <f t="shared" si="477"/>
        <v>0</v>
      </c>
      <c r="W161" s="5">
        <f t="shared" si="478"/>
        <v>44865</v>
      </c>
      <c r="X161" s="5"/>
      <c r="Z161" s="49"/>
      <c r="AA161" s="50" cm="1">
        <f t="array" ref="AA161">IF(AND(K161="Pending",J161='Date ouverte'!$A$2),INDEX(_xlfn.ANCHORARRAY('Date ouverte'!$B$2),MATCH(TRUE,_xlfn.ANCHORARRAY('Date ouverte'!$B$2)&gt;=$W161,0)),IF(AND(K161="Pending",J161='Date ouverte'!$A$4),INDEX(_xlfn.ANCHORARRAY('Date ouverte'!$B$4),MATCH(TRUE,_xlfn.ANCHORARRAY('Date ouverte'!$B$4)&gt;=$W161,0)),IF(AND(K161="Pending",J161='Date ouverte'!$A$6),INDEX(_xlfn.ANCHORARRAY('Date ouverte'!$B$6),MATCH(TRUE,_xlfn.ANCHORARRAY('Date ouverte'!$B$6)&gt;=$W161,0)),IF(AND(K161="Pending",J161='Date ouverte'!$A$8),INDEX(_xlfn.ANCHORARRAY('Date ouverte'!$B$8),MATCH(TRUE,_xlfn.ANCHORARRAY('Date ouverte'!$B$8)&gt;=$W161,0)),W161))))</f>
        <v>44865</v>
      </c>
      <c r="AB161" s="5">
        <f>IF(IF($K161="Pending",(IF($J161='Date ouverte'!$A$20,HLOOKUP($AA161,'Date ouverte'!$20:$21,2,FALSE),IF($J161='Date ouverte'!$A$22,HLOOKUP($AA161,'Date ouverte'!$22:$23,2,FALSE),IF($J161='Date ouverte'!$A$24,HLOOKUP($AA161,'Date ouverte'!$24:$25,2,FALSE),IF($J161='Date ouverte'!$A$26,HLOOKUP($AA161,'Date ouverte'!$26:$27,2,FALSE),"j"))))),W161)&lt;&gt;"alert",AA161,"alert")</f>
        <v>44865</v>
      </c>
      <c r="AC161" s="65">
        <f>IF($AB161="alert",(IF($J161='Date ouverte'!$A$29,HLOOKUP($AA161,'Date ouverte'!$29:$30,2,FALSE),IF($J161='Date ouverte'!$A$31,HLOOKUP($AA161,'Date ouverte'!$31:$33,2,FALSE),IF($J161='Date ouverte'!$A$33,HLOOKUP($AA161,'Date ouverte'!$33:$34,2,FALSE),IF($J161='Date ouverte'!$A$35,HLOOKUP($AA161,'Date ouverte'!$35:$36,2,FALSE),"j"))))),0)</f>
        <v>0</v>
      </c>
      <c r="AD1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1" s="5"/>
    </row>
    <row r="162" spans="1:31" x14ac:dyDescent="0.25">
      <c r="A162" t="s">
        <v>1131</v>
      </c>
      <c r="B162" t="s">
        <v>258</v>
      </c>
      <c r="C162" t="s">
        <v>30</v>
      </c>
      <c r="D162" t="s">
        <v>47</v>
      </c>
      <c r="E162" t="s">
        <v>34</v>
      </c>
      <c r="F162" t="s">
        <v>48</v>
      </c>
      <c r="G162" s="1">
        <v>44837</v>
      </c>
      <c r="H162" s="1">
        <v>44877</v>
      </c>
      <c r="I162" s="2">
        <v>44889</v>
      </c>
      <c r="J162" t="s">
        <v>39</v>
      </c>
      <c r="K162" t="s">
        <v>29</v>
      </c>
      <c r="L162" t="s">
        <v>24</v>
      </c>
      <c r="M162" t="s">
        <v>25</v>
      </c>
      <c r="N162" t="s">
        <v>26</v>
      </c>
      <c r="O162" t="s">
        <v>45</v>
      </c>
      <c r="P162">
        <f t="shared" si="472"/>
        <v>1</v>
      </c>
      <c r="Q162" s="5">
        <f t="shared" si="473"/>
        <v>44879</v>
      </c>
      <c r="R162" s="32">
        <f>VLOOKUP(_xlfn.CONCAT(M162," - ",E162),Planning!$C$75:$D$99,2,0)</f>
        <v>21</v>
      </c>
      <c r="S162" s="5">
        <f t="shared" si="474"/>
        <v>44898</v>
      </c>
      <c r="T162" s="3" t="str">
        <f t="shared" si="475"/>
        <v/>
      </c>
      <c r="U162" s="32">
        <f t="shared" ca="1" si="476"/>
        <v>21</v>
      </c>
      <c r="V162" s="32">
        <f t="shared" si="477"/>
        <v>0</v>
      </c>
      <c r="W162" s="5">
        <f t="shared" si="478"/>
        <v>44889</v>
      </c>
      <c r="X162" s="5"/>
      <c r="Z162" s="49"/>
      <c r="AA162" s="50" cm="1">
        <f t="array" ref="AA162">IF(AND(K162="Pending",J162='Date ouverte'!$A$2),INDEX(_xlfn.ANCHORARRAY('Date ouverte'!$B$2),MATCH(TRUE,_xlfn.ANCHORARRAY('Date ouverte'!$B$2)&gt;=$W162,0)),IF(AND(K162="Pending",J162='Date ouverte'!$A$4),INDEX(_xlfn.ANCHORARRAY('Date ouverte'!$B$4),MATCH(TRUE,_xlfn.ANCHORARRAY('Date ouverte'!$B$4)&gt;=$W162,0)),IF(AND(K162="Pending",J162='Date ouverte'!$A$6),INDEX(_xlfn.ANCHORARRAY('Date ouverte'!$B$6),MATCH(TRUE,_xlfn.ANCHORARRAY('Date ouverte'!$B$6)&gt;=$W162,0)),IF(AND(K162="Pending",J162='Date ouverte'!$A$8),INDEX(_xlfn.ANCHORARRAY('Date ouverte'!$B$8),MATCH(TRUE,_xlfn.ANCHORARRAY('Date ouverte'!$B$8)&gt;=$W162,0)),W162))))</f>
        <v>44889</v>
      </c>
      <c r="AB162" s="5">
        <f>IF(IF($K162="Pending",(IF($J162='Date ouverte'!$A$20,HLOOKUP($AA162,'Date ouverte'!$20:$21,2,FALSE),IF($J162='Date ouverte'!$A$22,HLOOKUP($AA162,'Date ouverte'!$22:$23,2,FALSE),IF($J162='Date ouverte'!$A$24,HLOOKUP($AA162,'Date ouverte'!$24:$25,2,FALSE),IF($J162='Date ouverte'!$A$26,HLOOKUP($AA162,'Date ouverte'!$26:$27,2,FALSE),"j"))))),W162)&lt;&gt;"alert",AA162,"alert")</f>
        <v>44889</v>
      </c>
      <c r="AC162" s="65">
        <f>IF($AB162="alert",(IF($J162='Date ouverte'!$A$29,HLOOKUP($AA162,'Date ouverte'!$29:$30,2,FALSE),IF($J162='Date ouverte'!$A$31,HLOOKUP($AA162,'Date ouverte'!$31:$33,2,FALSE),IF($J162='Date ouverte'!$A$33,HLOOKUP($AA162,'Date ouverte'!$33:$34,2,FALSE),IF($J162='Date ouverte'!$A$35,HLOOKUP($AA162,'Date ouverte'!$35:$36,2,FALSE),"j"))))),0)</f>
        <v>0</v>
      </c>
      <c r="AD1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2" s="5"/>
    </row>
    <row r="163" spans="1:31" x14ac:dyDescent="0.25">
      <c r="A163" t="s">
        <v>667</v>
      </c>
      <c r="B163" t="s">
        <v>258</v>
      </c>
      <c r="C163" t="s">
        <v>14</v>
      </c>
      <c r="D163" t="s">
        <v>47</v>
      </c>
      <c r="E163" t="s">
        <v>16</v>
      </c>
      <c r="F163" t="s">
        <v>48</v>
      </c>
      <c r="G163" s="1">
        <v>44825</v>
      </c>
      <c r="H163" s="1">
        <v>44867</v>
      </c>
      <c r="I163" s="2">
        <v>44876</v>
      </c>
      <c r="J163" t="s">
        <v>39</v>
      </c>
      <c r="K163" t="s">
        <v>29</v>
      </c>
      <c r="L163" t="s">
        <v>24</v>
      </c>
      <c r="M163" t="s">
        <v>25</v>
      </c>
      <c r="N163" t="s">
        <v>26</v>
      </c>
      <c r="O163" t="s">
        <v>1243</v>
      </c>
      <c r="P163">
        <f t="shared" si="472"/>
        <v>1</v>
      </c>
      <c r="Q163" s="5">
        <f t="shared" si="473"/>
        <v>44869</v>
      </c>
      <c r="R163" s="32">
        <f>VLOOKUP(_xlfn.CONCAT(M163," - ",E163),Planning!$C$75:$D$99,2,0)</f>
        <v>4</v>
      </c>
      <c r="S163" s="5">
        <f t="shared" si="474"/>
        <v>44871</v>
      </c>
      <c r="T163" s="3" t="str">
        <f t="shared" si="475"/>
        <v/>
      </c>
      <c r="U163" s="32">
        <f t="shared" ca="1" si="476"/>
        <v>4</v>
      </c>
      <c r="V163" s="32">
        <f t="shared" si="477"/>
        <v>0</v>
      </c>
      <c r="W163" s="5">
        <f t="shared" si="478"/>
        <v>44876</v>
      </c>
      <c r="X163" s="5"/>
      <c r="Z163" s="49"/>
      <c r="AA163" s="50" cm="1">
        <f t="array" ref="AA163">IF(AND(K163="Pending",J163='Date ouverte'!$A$2),INDEX(_xlfn.ANCHORARRAY('Date ouverte'!$B$2),MATCH(TRUE,_xlfn.ANCHORARRAY('Date ouverte'!$B$2)&gt;=$W163,0)),IF(AND(K163="Pending",J163='Date ouverte'!$A$4),INDEX(_xlfn.ANCHORARRAY('Date ouverte'!$B$4),MATCH(TRUE,_xlfn.ANCHORARRAY('Date ouverte'!$B$4)&gt;=$W163,0)),IF(AND(K163="Pending",J163='Date ouverte'!$A$6),INDEX(_xlfn.ANCHORARRAY('Date ouverte'!$B$6),MATCH(TRUE,_xlfn.ANCHORARRAY('Date ouverte'!$B$6)&gt;=$W163,0)),IF(AND(K163="Pending",J163='Date ouverte'!$A$8),INDEX(_xlfn.ANCHORARRAY('Date ouverte'!$B$8),MATCH(TRUE,_xlfn.ANCHORARRAY('Date ouverte'!$B$8)&gt;=$W163,0)),W163))))</f>
        <v>44876</v>
      </c>
      <c r="AB163" s="5">
        <f>IF(IF($K163="Pending",(IF($J163='Date ouverte'!$A$20,HLOOKUP($AA163,'Date ouverte'!$20:$21,2,FALSE),IF($J163='Date ouverte'!$A$22,HLOOKUP($AA163,'Date ouverte'!$22:$23,2,FALSE),IF($J163='Date ouverte'!$A$24,HLOOKUP($AA163,'Date ouverte'!$24:$25,2,FALSE),IF($J163='Date ouverte'!$A$26,HLOOKUP($AA163,'Date ouverte'!$26:$27,2,FALSE),"j"))))),W163)&lt;&gt;"alert",AA163,"alert")</f>
        <v>44876</v>
      </c>
      <c r="AC163" s="65">
        <f>IF($AB163="alert",(IF($J163='Date ouverte'!$A$29,HLOOKUP($AA163,'Date ouverte'!$29:$30,2,FALSE),IF($J163='Date ouverte'!$A$31,HLOOKUP($AA163,'Date ouverte'!$31:$33,2,FALSE),IF($J163='Date ouverte'!$A$33,HLOOKUP($AA163,'Date ouverte'!$33:$34,2,FALSE),IF($J163='Date ouverte'!$A$35,HLOOKUP($AA163,'Date ouverte'!$35:$36,2,FALSE),"j"))))),0)</f>
        <v>0</v>
      </c>
      <c r="AD1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3" s="5"/>
    </row>
    <row r="164" spans="1:31" x14ac:dyDescent="0.25">
      <c r="A164" t="s">
        <v>1666</v>
      </c>
      <c r="B164" t="s">
        <v>258</v>
      </c>
      <c r="C164" t="s">
        <v>30</v>
      </c>
      <c r="D164" t="s">
        <v>47</v>
      </c>
      <c r="E164" t="s">
        <v>34</v>
      </c>
      <c r="F164" t="s">
        <v>48</v>
      </c>
      <c r="G164" s="1">
        <v>44854</v>
      </c>
      <c r="H164" s="1">
        <v>44877</v>
      </c>
      <c r="I164" s="2">
        <v>44884</v>
      </c>
      <c r="J164" t="s">
        <v>18</v>
      </c>
      <c r="K164" t="s">
        <v>29</v>
      </c>
      <c r="L164" t="s">
        <v>24</v>
      </c>
      <c r="M164" t="s">
        <v>25</v>
      </c>
      <c r="N164" t="s">
        <v>26</v>
      </c>
      <c r="O164" t="s">
        <v>45</v>
      </c>
      <c r="P164">
        <f t="shared" si="472"/>
        <v>1</v>
      </c>
      <c r="Q164" s="5">
        <f t="shared" si="473"/>
        <v>44879</v>
      </c>
      <c r="R164" s="32">
        <f>VLOOKUP(_xlfn.CONCAT(M164," - ",E164),Planning!$C$75:$D$99,2,0)</f>
        <v>21</v>
      </c>
      <c r="S164" s="5">
        <f t="shared" si="474"/>
        <v>44898</v>
      </c>
      <c r="T164" s="3" t="str">
        <f t="shared" si="475"/>
        <v/>
      </c>
      <c r="U164" s="32">
        <f t="shared" ca="1" si="476"/>
        <v>21</v>
      </c>
      <c r="V164" s="32">
        <f t="shared" si="477"/>
        <v>0</v>
      </c>
      <c r="W164" s="5">
        <f t="shared" si="478"/>
        <v>44884</v>
      </c>
      <c r="X164" s="5"/>
      <c r="Z164" s="49"/>
      <c r="AA164" s="50" cm="1">
        <f t="array" ref="AA164">IF(AND(K164="Pending",J164='Date ouverte'!$A$2),INDEX(_xlfn.ANCHORARRAY('Date ouverte'!$B$2),MATCH(TRUE,_xlfn.ANCHORARRAY('Date ouverte'!$B$2)&gt;=$W164,0)),IF(AND(K164="Pending",J164='Date ouverte'!$A$4),INDEX(_xlfn.ANCHORARRAY('Date ouverte'!$B$4),MATCH(TRUE,_xlfn.ANCHORARRAY('Date ouverte'!$B$4)&gt;=$W164,0)),IF(AND(K164="Pending",J164='Date ouverte'!$A$6),INDEX(_xlfn.ANCHORARRAY('Date ouverte'!$B$6),MATCH(TRUE,_xlfn.ANCHORARRAY('Date ouverte'!$B$6)&gt;=$W164,0)),IF(AND(K164="Pending",J164='Date ouverte'!$A$8),INDEX(_xlfn.ANCHORARRAY('Date ouverte'!$B$8),MATCH(TRUE,_xlfn.ANCHORARRAY('Date ouverte'!$B$8)&gt;=$W164,0)),W164))))</f>
        <v>44886</v>
      </c>
      <c r="AB164" s="5">
        <f>IF(IF($K164="Pending",(IF($J164='Date ouverte'!$A$20,HLOOKUP($AA164,'Date ouverte'!$20:$21,2,FALSE),IF($J164='Date ouverte'!$A$22,HLOOKUP($AA164,'Date ouverte'!$22:$23,2,FALSE),IF($J164='Date ouverte'!$A$24,HLOOKUP($AA164,'Date ouverte'!$24:$25,2,FALSE),IF($J164='Date ouverte'!$A$26,HLOOKUP($AA164,'Date ouverte'!$26:$27,2,FALSE),"j"))))),W164)&lt;&gt;"alert",AA164,"alert")</f>
        <v>44886</v>
      </c>
      <c r="AC164" s="65">
        <f>IF($AB164="alert",(IF($J164='Date ouverte'!$A$29,HLOOKUP($AA164,'Date ouverte'!$29:$30,2,FALSE),IF($J164='Date ouverte'!$A$31,HLOOKUP($AA164,'Date ouverte'!$31:$33,2,FALSE),IF($J164='Date ouverte'!$A$33,HLOOKUP($AA164,'Date ouverte'!$33:$34,2,FALSE),IF($J164='Date ouverte'!$A$35,HLOOKUP($AA164,'Date ouverte'!$35:$36,2,FALSE),"j"))))),0)</f>
        <v>0</v>
      </c>
      <c r="AD1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" s="5"/>
    </row>
    <row r="165" spans="1:31" x14ac:dyDescent="0.25">
      <c r="A165" t="s">
        <v>1133</v>
      </c>
      <c r="B165" t="s">
        <v>258</v>
      </c>
      <c r="C165" t="s">
        <v>30</v>
      </c>
      <c r="D165" t="s">
        <v>47</v>
      </c>
      <c r="E165" t="s">
        <v>34</v>
      </c>
      <c r="F165" t="s">
        <v>48</v>
      </c>
      <c r="G165" s="1">
        <v>44832</v>
      </c>
      <c r="H165" s="1">
        <v>44865</v>
      </c>
      <c r="I165" s="2">
        <v>44881</v>
      </c>
      <c r="J165" t="s">
        <v>18</v>
      </c>
      <c r="K165" t="s">
        <v>29</v>
      </c>
      <c r="L165" t="s">
        <v>24</v>
      </c>
      <c r="M165" t="s">
        <v>25</v>
      </c>
      <c r="N165" t="s">
        <v>26</v>
      </c>
      <c r="O165" t="s">
        <v>40</v>
      </c>
      <c r="P165">
        <f t="shared" si="472"/>
        <v>1</v>
      </c>
      <c r="Q165" s="5">
        <f t="shared" si="473"/>
        <v>44867</v>
      </c>
      <c r="R165" s="32">
        <f>VLOOKUP(_xlfn.CONCAT(M165," - ",E165),Planning!$C$75:$D$99,2,0)</f>
        <v>21</v>
      </c>
      <c r="S165" s="5">
        <f t="shared" si="474"/>
        <v>44886</v>
      </c>
      <c r="T165" s="3" t="str">
        <f t="shared" si="475"/>
        <v/>
      </c>
      <c r="U165" s="32">
        <f t="shared" ca="1" si="476"/>
        <v>21</v>
      </c>
      <c r="V165" s="32">
        <f t="shared" si="477"/>
        <v>0</v>
      </c>
      <c r="W165" s="5">
        <f t="shared" si="478"/>
        <v>44881</v>
      </c>
      <c r="X165" s="5"/>
      <c r="Z165" s="49"/>
      <c r="AA165" s="50" cm="1">
        <f t="array" ref="AA165">IF(AND(K165="Pending",J165='Date ouverte'!$A$2),INDEX(_xlfn.ANCHORARRAY('Date ouverte'!$B$2),MATCH(TRUE,_xlfn.ANCHORARRAY('Date ouverte'!$B$2)&gt;=$W165,0)),IF(AND(K165="Pending",J165='Date ouverte'!$A$4),INDEX(_xlfn.ANCHORARRAY('Date ouverte'!$B$4),MATCH(TRUE,_xlfn.ANCHORARRAY('Date ouverte'!$B$4)&gt;=$W165,0)),IF(AND(K165="Pending",J165='Date ouverte'!$A$6),INDEX(_xlfn.ANCHORARRAY('Date ouverte'!$B$6),MATCH(TRUE,_xlfn.ANCHORARRAY('Date ouverte'!$B$6)&gt;=$W165,0)),IF(AND(K165="Pending",J165='Date ouverte'!$A$8),INDEX(_xlfn.ANCHORARRAY('Date ouverte'!$B$8),MATCH(TRUE,_xlfn.ANCHORARRAY('Date ouverte'!$B$8)&gt;=$W165,0)),W165))))</f>
        <v>44881</v>
      </c>
      <c r="AB165" s="5">
        <f>IF(IF($K165="Pending",(IF($J165='Date ouverte'!$A$20,HLOOKUP($AA165,'Date ouverte'!$20:$21,2,FALSE),IF($J165='Date ouverte'!$A$22,HLOOKUP($AA165,'Date ouverte'!$22:$23,2,FALSE),IF($J165='Date ouverte'!$A$24,HLOOKUP($AA165,'Date ouverte'!$24:$25,2,FALSE),IF($J165='Date ouverte'!$A$26,HLOOKUP($AA165,'Date ouverte'!$26:$27,2,FALSE),"j"))))),W165)&lt;&gt;"alert",AA165,"alert")</f>
        <v>44881</v>
      </c>
      <c r="AC165" s="65">
        <f>IF($AB165="alert",(IF($J165='Date ouverte'!$A$29,HLOOKUP($AA165,'Date ouverte'!$29:$30,2,FALSE),IF($J165='Date ouverte'!$A$31,HLOOKUP($AA165,'Date ouverte'!$31:$33,2,FALSE),IF($J165='Date ouverte'!$A$33,HLOOKUP($AA165,'Date ouverte'!$33:$34,2,FALSE),IF($J165='Date ouverte'!$A$35,HLOOKUP($AA165,'Date ouverte'!$35:$36,2,FALSE),"j"))))),0)</f>
        <v>0</v>
      </c>
      <c r="AD1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" s="5"/>
    </row>
    <row r="166" spans="1:31" x14ac:dyDescent="0.25">
      <c r="A166" t="s">
        <v>1134</v>
      </c>
      <c r="B166" t="s">
        <v>258</v>
      </c>
      <c r="C166" t="s">
        <v>30</v>
      </c>
      <c r="D166" t="s">
        <v>47</v>
      </c>
      <c r="E166" t="s">
        <v>34</v>
      </c>
      <c r="F166" t="s">
        <v>48</v>
      </c>
      <c r="G166" s="1">
        <v>44829</v>
      </c>
      <c r="H166" s="1">
        <v>44860</v>
      </c>
      <c r="I166" s="2">
        <v>44867.3125</v>
      </c>
      <c r="J166" t="s">
        <v>18</v>
      </c>
      <c r="K166" t="s">
        <v>19</v>
      </c>
      <c r="L166" t="s">
        <v>20</v>
      </c>
      <c r="M166" t="s">
        <v>25</v>
      </c>
      <c r="N166" t="s">
        <v>35</v>
      </c>
      <c r="O166" t="s">
        <v>36</v>
      </c>
      <c r="P166">
        <f t="shared" si="472"/>
        <v>1</v>
      </c>
      <c r="Q166" s="5">
        <f t="shared" si="473"/>
        <v>44862</v>
      </c>
      <c r="R166" s="32">
        <f>VLOOKUP(_xlfn.CONCAT(M166," - ",E166),Planning!$C$75:$D$99,2,0)</f>
        <v>21</v>
      </c>
      <c r="S166" s="5">
        <f t="shared" si="474"/>
        <v>44881</v>
      </c>
      <c r="T166" s="3" t="str">
        <f t="shared" si="475"/>
        <v/>
      </c>
      <c r="U166" s="32">
        <f t="shared" ca="1" si="476"/>
        <v>21</v>
      </c>
      <c r="V166" s="32">
        <f t="shared" si="477"/>
        <v>0</v>
      </c>
      <c r="W166" s="5">
        <f t="shared" si="478"/>
        <v>44867</v>
      </c>
      <c r="X166" s="5"/>
      <c r="Z166" s="49"/>
      <c r="AA166" s="50" cm="1">
        <f t="array" ref="AA166">IF(AND(K166="Pending",J166='Date ouverte'!$A$2),INDEX(_xlfn.ANCHORARRAY('Date ouverte'!$B$2),MATCH(TRUE,_xlfn.ANCHORARRAY('Date ouverte'!$B$2)&gt;=$W166,0)),IF(AND(K166="Pending",J166='Date ouverte'!$A$4),INDEX(_xlfn.ANCHORARRAY('Date ouverte'!$B$4),MATCH(TRUE,_xlfn.ANCHORARRAY('Date ouverte'!$B$4)&gt;=$W166,0)),IF(AND(K166="Pending",J166='Date ouverte'!$A$6),INDEX(_xlfn.ANCHORARRAY('Date ouverte'!$B$6),MATCH(TRUE,_xlfn.ANCHORARRAY('Date ouverte'!$B$6)&gt;=$W166,0)),IF(AND(K166="Pending",J166='Date ouverte'!$A$8),INDEX(_xlfn.ANCHORARRAY('Date ouverte'!$B$8),MATCH(TRUE,_xlfn.ANCHORARRAY('Date ouverte'!$B$8)&gt;=$W166,0)),W166))))</f>
        <v>44867</v>
      </c>
      <c r="AB166" s="5">
        <f>IF(IF($K166="Pending",(IF($J166='Date ouverte'!$A$20,HLOOKUP($AA166,'Date ouverte'!$20:$21,2,FALSE),IF($J166='Date ouverte'!$A$22,HLOOKUP($AA166,'Date ouverte'!$22:$23,2,FALSE),IF($J166='Date ouverte'!$A$24,HLOOKUP($AA166,'Date ouverte'!$24:$25,2,FALSE),IF($J166='Date ouverte'!$A$26,HLOOKUP($AA166,'Date ouverte'!$26:$27,2,FALSE),"j"))))),W166)&lt;&gt;"alert",AA166,"alert")</f>
        <v>44867</v>
      </c>
      <c r="AC166" s="65">
        <f>IF($AB166="alert",(IF($J166='Date ouverte'!$A$29,HLOOKUP($AA166,'Date ouverte'!$29:$30,2,FALSE),IF($J166='Date ouverte'!$A$31,HLOOKUP($AA166,'Date ouverte'!$31:$33,2,FALSE),IF($J166='Date ouverte'!$A$33,HLOOKUP($AA166,'Date ouverte'!$33:$34,2,FALSE),IF($J166='Date ouverte'!$A$35,HLOOKUP($AA166,'Date ouverte'!$35:$36,2,FALSE),"j"))))),0)</f>
        <v>0</v>
      </c>
      <c r="AD1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" s="5"/>
    </row>
    <row r="167" spans="1:31" x14ac:dyDescent="0.25">
      <c r="A167" t="s">
        <v>1135</v>
      </c>
      <c r="B167" t="s">
        <v>258</v>
      </c>
      <c r="C167" t="s">
        <v>30</v>
      </c>
      <c r="D167" t="s">
        <v>47</v>
      </c>
      <c r="E167" t="s">
        <v>34</v>
      </c>
      <c r="F167" t="s">
        <v>48</v>
      </c>
      <c r="G167" s="1">
        <v>44832</v>
      </c>
      <c r="H167" s="1">
        <v>44866</v>
      </c>
      <c r="I167" s="2">
        <v>44880.4375</v>
      </c>
      <c r="J167" t="s">
        <v>28</v>
      </c>
      <c r="K167" t="s">
        <v>19</v>
      </c>
      <c r="L167" t="s">
        <v>20</v>
      </c>
      <c r="M167" t="s">
        <v>25</v>
      </c>
      <c r="N167" t="s">
        <v>35</v>
      </c>
      <c r="O167" t="s">
        <v>40</v>
      </c>
      <c r="P167">
        <f t="shared" si="472"/>
        <v>1</v>
      </c>
      <c r="Q167" s="5">
        <f t="shared" si="473"/>
        <v>44868</v>
      </c>
      <c r="R167" s="32">
        <f>VLOOKUP(_xlfn.CONCAT(M167," - ",E167),Planning!$C$75:$D$99,2,0)</f>
        <v>21</v>
      </c>
      <c r="S167" s="5">
        <f t="shared" si="474"/>
        <v>44887</v>
      </c>
      <c r="T167" s="3" t="str">
        <f t="shared" si="475"/>
        <v/>
      </c>
      <c r="U167" s="32">
        <f t="shared" ca="1" si="476"/>
        <v>21</v>
      </c>
      <c r="V167" s="32">
        <f t="shared" si="477"/>
        <v>0</v>
      </c>
      <c r="W167" s="5">
        <f t="shared" si="478"/>
        <v>44880</v>
      </c>
      <c r="X167" s="5"/>
      <c r="Z167" s="49"/>
      <c r="AA167" s="50" cm="1">
        <f t="array" ref="AA167">IF(AND(K167="Pending",J167='Date ouverte'!$A$2),INDEX(_xlfn.ANCHORARRAY('Date ouverte'!$B$2),MATCH(TRUE,_xlfn.ANCHORARRAY('Date ouverte'!$B$2)&gt;=$W167,0)),IF(AND(K167="Pending",J167='Date ouverte'!$A$4),INDEX(_xlfn.ANCHORARRAY('Date ouverte'!$B$4),MATCH(TRUE,_xlfn.ANCHORARRAY('Date ouverte'!$B$4)&gt;=$W167,0)),IF(AND(K167="Pending",J167='Date ouverte'!$A$6),INDEX(_xlfn.ANCHORARRAY('Date ouverte'!$B$6),MATCH(TRUE,_xlfn.ANCHORARRAY('Date ouverte'!$B$6)&gt;=$W167,0)),IF(AND(K167="Pending",J167='Date ouverte'!$A$8),INDEX(_xlfn.ANCHORARRAY('Date ouverte'!$B$8),MATCH(TRUE,_xlfn.ANCHORARRAY('Date ouverte'!$B$8)&gt;=$W167,0)),W167))))</f>
        <v>44880</v>
      </c>
      <c r="AB167" s="5">
        <f>IF(IF($K167="Pending",(IF($J167='Date ouverte'!$A$20,HLOOKUP($AA167,'Date ouverte'!$20:$21,2,FALSE),IF($J167='Date ouverte'!$A$22,HLOOKUP($AA167,'Date ouverte'!$22:$23,2,FALSE),IF($J167='Date ouverte'!$A$24,HLOOKUP($AA167,'Date ouverte'!$24:$25,2,FALSE),IF($J167='Date ouverte'!$A$26,HLOOKUP($AA167,'Date ouverte'!$26:$27,2,FALSE),"j"))))),W167)&lt;&gt;"alert",AA167,"alert")</f>
        <v>44880</v>
      </c>
      <c r="AC167" s="65">
        <f>IF($AB167="alert",(IF($J167='Date ouverte'!$A$29,HLOOKUP($AA167,'Date ouverte'!$29:$30,2,FALSE),IF($J167='Date ouverte'!$A$31,HLOOKUP($AA167,'Date ouverte'!$31:$33,2,FALSE),IF($J167='Date ouverte'!$A$33,HLOOKUP($AA167,'Date ouverte'!$33:$34,2,FALSE),IF($J167='Date ouverte'!$A$35,HLOOKUP($AA167,'Date ouverte'!$35:$36,2,FALSE),"j"))))),0)</f>
        <v>0</v>
      </c>
      <c r="AD1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7" s="5"/>
    </row>
    <row r="168" spans="1:31" x14ac:dyDescent="0.25">
      <c r="A168" t="s">
        <v>1136</v>
      </c>
      <c r="B168" t="s">
        <v>258</v>
      </c>
      <c r="C168" t="s">
        <v>14</v>
      </c>
      <c r="D168" t="s">
        <v>47</v>
      </c>
      <c r="E168" t="s">
        <v>34</v>
      </c>
      <c r="F168" t="s">
        <v>48</v>
      </c>
      <c r="G168" s="1">
        <v>44835</v>
      </c>
      <c r="H168" s="1">
        <v>44877</v>
      </c>
      <c r="I168" s="2">
        <v>44889</v>
      </c>
      <c r="J168" t="s">
        <v>18</v>
      </c>
      <c r="K168" t="s">
        <v>29</v>
      </c>
      <c r="L168" t="s">
        <v>24</v>
      </c>
      <c r="M168" t="s">
        <v>25</v>
      </c>
      <c r="N168" t="s">
        <v>26</v>
      </c>
      <c r="O168" t="s">
        <v>45</v>
      </c>
      <c r="P168">
        <f t="shared" si="472"/>
        <v>1</v>
      </c>
      <c r="Q168" s="5">
        <f t="shared" si="473"/>
        <v>44879</v>
      </c>
      <c r="R168" s="32">
        <f>VLOOKUP(_xlfn.CONCAT(M168," - ",E168),Planning!$C$75:$D$99,2,0)</f>
        <v>21</v>
      </c>
      <c r="S168" s="5">
        <f t="shared" si="474"/>
        <v>44898</v>
      </c>
      <c r="T168" s="3" t="str">
        <f t="shared" si="475"/>
        <v/>
      </c>
      <c r="U168" s="32">
        <f t="shared" ca="1" si="476"/>
        <v>21</v>
      </c>
      <c r="V168" s="32">
        <f t="shared" si="477"/>
        <v>0</v>
      </c>
      <c r="W168" s="5">
        <f t="shared" si="478"/>
        <v>44889</v>
      </c>
      <c r="X168" s="5"/>
      <c r="Z168" s="49"/>
      <c r="AA168" s="50" cm="1">
        <f t="array" ref="AA168">IF(AND(K168="Pending",J168='Date ouverte'!$A$2),INDEX(_xlfn.ANCHORARRAY('Date ouverte'!$B$2),MATCH(TRUE,_xlfn.ANCHORARRAY('Date ouverte'!$B$2)&gt;=$W168,0)),IF(AND(K168="Pending",J168='Date ouverte'!$A$4),INDEX(_xlfn.ANCHORARRAY('Date ouverte'!$B$4),MATCH(TRUE,_xlfn.ANCHORARRAY('Date ouverte'!$B$4)&gt;=$W168,0)),IF(AND(K168="Pending",J168='Date ouverte'!$A$6),INDEX(_xlfn.ANCHORARRAY('Date ouverte'!$B$6),MATCH(TRUE,_xlfn.ANCHORARRAY('Date ouverte'!$B$6)&gt;=$W168,0)),IF(AND(K168="Pending",J168='Date ouverte'!$A$8),INDEX(_xlfn.ANCHORARRAY('Date ouverte'!$B$8),MATCH(TRUE,_xlfn.ANCHORARRAY('Date ouverte'!$B$8)&gt;=$W168,0)),W168))))</f>
        <v>44889</v>
      </c>
      <c r="AB168" s="5" t="str">
        <f>IF(IF($K168="Pending",(IF($J168='Date ouverte'!$A$20,HLOOKUP($AA168,'Date ouverte'!$20:$21,2,FALSE),IF($J168='Date ouverte'!$A$22,HLOOKUP($AA168,'Date ouverte'!$22:$23,2,FALSE),IF($J168='Date ouverte'!$A$24,HLOOKUP($AA168,'Date ouverte'!$24:$25,2,FALSE),IF($J168='Date ouverte'!$A$26,HLOOKUP($AA168,'Date ouverte'!$26:$27,2,FALSE),"j"))))),W168)&lt;&gt;"alert",AA168,"alert")</f>
        <v>alert</v>
      </c>
      <c r="AC168" s="65">
        <f>IF($AB168="alert",(IF($J168='Date ouverte'!$A$29,HLOOKUP($AA168,'Date ouverte'!$29:$30,2,FALSE),IF($J168='Date ouverte'!$A$31,HLOOKUP($AA168,'Date ouverte'!$31:$33,2,FALSE),IF($J168='Date ouverte'!$A$33,HLOOKUP($AA168,'Date ouverte'!$33:$34,2,FALSE),IF($J168='Date ouverte'!$A$35,HLOOKUP($AA168,'Date ouverte'!$35:$36,2,FALSE),"j"))))),0)</f>
        <v>17</v>
      </c>
      <c r="AD1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" s="5"/>
    </row>
    <row r="169" spans="1:31" x14ac:dyDescent="0.25">
      <c r="A169" t="s">
        <v>1137</v>
      </c>
      <c r="B169" t="s">
        <v>258</v>
      </c>
      <c r="C169" t="s">
        <v>14</v>
      </c>
      <c r="D169" t="s">
        <v>47</v>
      </c>
      <c r="E169" t="s">
        <v>34</v>
      </c>
      <c r="F169" t="s">
        <v>48</v>
      </c>
      <c r="G169" s="1">
        <v>44834</v>
      </c>
      <c r="H169" s="1">
        <v>44877</v>
      </c>
      <c r="I169" s="2">
        <v>44887.604166666664</v>
      </c>
      <c r="J169" t="s">
        <v>18</v>
      </c>
      <c r="K169" t="s">
        <v>19</v>
      </c>
      <c r="L169" t="s">
        <v>20</v>
      </c>
      <c r="M169" t="s">
        <v>25</v>
      </c>
      <c r="N169" t="s">
        <v>35</v>
      </c>
      <c r="O169" t="s">
        <v>45</v>
      </c>
      <c r="P169">
        <f t="shared" si="472"/>
        <v>1</v>
      </c>
      <c r="Q169" s="5">
        <f t="shared" si="473"/>
        <v>44879</v>
      </c>
      <c r="R169" s="32">
        <f>VLOOKUP(_xlfn.CONCAT(M169," - ",E169),Planning!$C$75:$D$99,2,0)</f>
        <v>21</v>
      </c>
      <c r="S169" s="5">
        <f t="shared" si="474"/>
        <v>44898</v>
      </c>
      <c r="T169" s="3" t="str">
        <f t="shared" si="475"/>
        <v/>
      </c>
      <c r="U169" s="32">
        <f t="shared" ca="1" si="476"/>
        <v>21</v>
      </c>
      <c r="V169" s="32">
        <f t="shared" si="477"/>
        <v>0</v>
      </c>
      <c r="W169" s="5">
        <f t="shared" si="478"/>
        <v>44887</v>
      </c>
      <c r="X169" s="5"/>
      <c r="Z169" s="49"/>
      <c r="AA169" s="50" cm="1">
        <f t="array" ref="AA169">IF(AND(K169="Pending",J169='Date ouverte'!$A$2),INDEX(_xlfn.ANCHORARRAY('Date ouverte'!$B$2),MATCH(TRUE,_xlfn.ANCHORARRAY('Date ouverte'!$B$2)&gt;=$W169,0)),IF(AND(K169="Pending",J169='Date ouverte'!$A$4),INDEX(_xlfn.ANCHORARRAY('Date ouverte'!$B$4),MATCH(TRUE,_xlfn.ANCHORARRAY('Date ouverte'!$B$4)&gt;=$W169,0)),IF(AND(K169="Pending",J169='Date ouverte'!$A$6),INDEX(_xlfn.ANCHORARRAY('Date ouverte'!$B$6),MATCH(TRUE,_xlfn.ANCHORARRAY('Date ouverte'!$B$6)&gt;=$W169,0)),IF(AND(K169="Pending",J169='Date ouverte'!$A$8),INDEX(_xlfn.ANCHORARRAY('Date ouverte'!$B$8),MATCH(TRUE,_xlfn.ANCHORARRAY('Date ouverte'!$B$8)&gt;=$W169,0)),W169))))</f>
        <v>44887</v>
      </c>
      <c r="AB169" s="5">
        <f>IF(IF($K169="Pending",(IF($J169='Date ouverte'!$A$20,HLOOKUP($AA169,'Date ouverte'!$20:$21,2,FALSE),IF($J169='Date ouverte'!$A$22,HLOOKUP($AA169,'Date ouverte'!$22:$23,2,FALSE),IF($J169='Date ouverte'!$A$24,HLOOKUP($AA169,'Date ouverte'!$24:$25,2,FALSE),IF($J169='Date ouverte'!$A$26,HLOOKUP($AA169,'Date ouverte'!$26:$27,2,FALSE),"j"))))),W169)&lt;&gt;"alert",AA169,"alert")</f>
        <v>44887</v>
      </c>
      <c r="AC169" s="65">
        <f>IF($AB169="alert",(IF($J169='Date ouverte'!$A$29,HLOOKUP($AA169,'Date ouverte'!$29:$30,2,FALSE),IF($J169='Date ouverte'!$A$31,HLOOKUP($AA169,'Date ouverte'!$31:$33,2,FALSE),IF($J169='Date ouverte'!$A$33,HLOOKUP($AA169,'Date ouverte'!$33:$34,2,FALSE),IF($J169='Date ouverte'!$A$35,HLOOKUP($AA169,'Date ouverte'!$35:$36,2,FALSE),"j"))))),0)</f>
        <v>0</v>
      </c>
      <c r="AD1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" s="5"/>
    </row>
    <row r="170" spans="1:31" x14ac:dyDescent="0.25">
      <c r="A170" t="s">
        <v>830</v>
      </c>
      <c r="B170" t="s">
        <v>258</v>
      </c>
      <c r="C170" t="s">
        <v>14</v>
      </c>
      <c r="D170" t="s">
        <v>47</v>
      </c>
      <c r="E170" t="s">
        <v>34</v>
      </c>
      <c r="F170" t="s">
        <v>48</v>
      </c>
      <c r="G170" s="1">
        <v>44823</v>
      </c>
      <c r="H170" s="1">
        <v>44866</v>
      </c>
      <c r="I170" s="2">
        <v>44881</v>
      </c>
      <c r="J170" t="s">
        <v>18</v>
      </c>
      <c r="K170" t="s">
        <v>29</v>
      </c>
      <c r="L170" t="s">
        <v>24</v>
      </c>
      <c r="M170" t="s">
        <v>25</v>
      </c>
      <c r="N170" t="s">
        <v>26</v>
      </c>
      <c r="O170" t="s">
        <v>40</v>
      </c>
      <c r="P170">
        <f t="shared" si="472"/>
        <v>1</v>
      </c>
      <c r="Q170" s="5">
        <f t="shared" si="473"/>
        <v>44868</v>
      </c>
      <c r="R170" s="32">
        <f>VLOOKUP(_xlfn.CONCAT(M170," - ",E170),Planning!$C$75:$D$99,2,0)</f>
        <v>21</v>
      </c>
      <c r="S170" s="5">
        <f t="shared" si="474"/>
        <v>44887</v>
      </c>
      <c r="T170" s="3" t="str">
        <f t="shared" si="475"/>
        <v/>
      </c>
      <c r="U170" s="32">
        <f t="shared" ca="1" si="476"/>
        <v>21</v>
      </c>
      <c r="V170" s="32">
        <f t="shared" si="477"/>
        <v>0</v>
      </c>
      <c r="W170" s="5">
        <f t="shared" si="478"/>
        <v>44881</v>
      </c>
      <c r="X170" s="5"/>
      <c r="Z170" s="49"/>
      <c r="AA170" s="50" cm="1">
        <f t="array" ref="AA170">IF(AND(K170="Pending",J170='Date ouverte'!$A$2),INDEX(_xlfn.ANCHORARRAY('Date ouverte'!$B$2),MATCH(TRUE,_xlfn.ANCHORARRAY('Date ouverte'!$B$2)&gt;=$W170,0)),IF(AND(K170="Pending",J170='Date ouverte'!$A$4),INDEX(_xlfn.ANCHORARRAY('Date ouverte'!$B$4),MATCH(TRUE,_xlfn.ANCHORARRAY('Date ouverte'!$B$4)&gt;=$W170,0)),IF(AND(K170="Pending",J170='Date ouverte'!$A$6),INDEX(_xlfn.ANCHORARRAY('Date ouverte'!$B$6),MATCH(TRUE,_xlfn.ANCHORARRAY('Date ouverte'!$B$6)&gt;=$W170,0)),IF(AND(K170="Pending",J170='Date ouverte'!$A$8),INDEX(_xlfn.ANCHORARRAY('Date ouverte'!$B$8),MATCH(TRUE,_xlfn.ANCHORARRAY('Date ouverte'!$B$8)&gt;=$W170,0)),W170))))</f>
        <v>44881</v>
      </c>
      <c r="AB170" s="5">
        <f>IF(IF($K170="Pending",(IF($J170='Date ouverte'!$A$20,HLOOKUP($AA170,'Date ouverte'!$20:$21,2,FALSE),IF($J170='Date ouverte'!$A$22,HLOOKUP($AA170,'Date ouverte'!$22:$23,2,FALSE),IF($J170='Date ouverte'!$A$24,HLOOKUP($AA170,'Date ouverte'!$24:$25,2,FALSE),IF($J170='Date ouverte'!$A$26,HLOOKUP($AA170,'Date ouverte'!$26:$27,2,FALSE),"j"))))),W170)&lt;&gt;"alert",AA170,"alert")</f>
        <v>44881</v>
      </c>
      <c r="AC170" s="65">
        <f>IF($AB170="alert",(IF($J170='Date ouverte'!$A$29,HLOOKUP($AA170,'Date ouverte'!$29:$30,2,FALSE),IF($J170='Date ouverte'!$A$31,HLOOKUP($AA170,'Date ouverte'!$31:$33,2,FALSE),IF($J170='Date ouverte'!$A$33,HLOOKUP($AA170,'Date ouverte'!$33:$34,2,FALSE),IF($J170='Date ouverte'!$A$35,HLOOKUP($AA170,'Date ouverte'!$35:$36,2,FALSE),"j"))))),0)</f>
        <v>0</v>
      </c>
      <c r="AD1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" s="5"/>
    </row>
    <row r="171" spans="1:31" x14ac:dyDescent="0.25">
      <c r="A171" t="s">
        <v>1667</v>
      </c>
      <c r="B171" t="s">
        <v>258</v>
      </c>
      <c r="C171" t="s">
        <v>30</v>
      </c>
      <c r="D171" t="s">
        <v>47</v>
      </c>
      <c r="E171" t="s">
        <v>34</v>
      </c>
      <c r="F171" t="s">
        <v>48</v>
      </c>
      <c r="G171" s="1">
        <v>44849</v>
      </c>
      <c r="H171" s="1">
        <v>44900</v>
      </c>
      <c r="I171" s="2">
        <v>44912</v>
      </c>
      <c r="J171" t="s">
        <v>18</v>
      </c>
      <c r="K171" t="s">
        <v>29</v>
      </c>
      <c r="L171" t="s">
        <v>24</v>
      </c>
      <c r="M171" t="s">
        <v>25</v>
      </c>
      <c r="N171" t="s">
        <v>26</v>
      </c>
      <c r="O171" t="s">
        <v>49</v>
      </c>
      <c r="P171">
        <f t="shared" si="472"/>
        <v>1</v>
      </c>
      <c r="Q171" s="5">
        <f t="shared" si="473"/>
        <v>44902</v>
      </c>
      <c r="R171" s="32">
        <f>VLOOKUP(_xlfn.CONCAT(M171," - ",E171),Planning!$C$75:$D$99,2,0)</f>
        <v>21</v>
      </c>
      <c r="S171" s="5">
        <f t="shared" si="474"/>
        <v>44921</v>
      </c>
      <c r="T171" s="3" t="str">
        <f t="shared" si="475"/>
        <v/>
      </c>
      <c r="U171" s="32">
        <f t="shared" ca="1" si="476"/>
        <v>21</v>
      </c>
      <c r="V171" s="32">
        <f t="shared" si="477"/>
        <v>0</v>
      </c>
      <c r="W171" s="5">
        <f t="shared" si="478"/>
        <v>44912</v>
      </c>
      <c r="X171" s="5"/>
      <c r="Z171" s="49"/>
      <c r="AA171" s="50" cm="1">
        <f t="array" ref="AA171">IF(AND(K171="Pending",J171='Date ouverte'!$A$2),INDEX(_xlfn.ANCHORARRAY('Date ouverte'!$B$2),MATCH(TRUE,_xlfn.ANCHORARRAY('Date ouverte'!$B$2)&gt;=$W171,0)),IF(AND(K171="Pending",J171='Date ouverte'!$A$4),INDEX(_xlfn.ANCHORARRAY('Date ouverte'!$B$4),MATCH(TRUE,_xlfn.ANCHORARRAY('Date ouverte'!$B$4)&gt;=$W171,0)),IF(AND(K171="Pending",J171='Date ouverte'!$A$6),INDEX(_xlfn.ANCHORARRAY('Date ouverte'!$B$6),MATCH(TRUE,_xlfn.ANCHORARRAY('Date ouverte'!$B$6)&gt;=$W171,0)),IF(AND(K171="Pending",J171='Date ouverte'!$A$8),INDEX(_xlfn.ANCHORARRAY('Date ouverte'!$B$8),MATCH(TRUE,_xlfn.ANCHORARRAY('Date ouverte'!$B$8)&gt;=$W171,0)),W171))))</f>
        <v>44914</v>
      </c>
      <c r="AB171" s="5" t="str">
        <f>IF(IF($K171="Pending",(IF($J171='Date ouverte'!$A$20,HLOOKUP($AA171,'Date ouverte'!$20:$21,2,FALSE),IF($J171='Date ouverte'!$A$22,HLOOKUP($AA171,'Date ouverte'!$22:$23,2,FALSE),IF($J171='Date ouverte'!$A$24,HLOOKUP($AA171,'Date ouverte'!$24:$25,2,FALSE),IF($J171='Date ouverte'!$A$26,HLOOKUP($AA171,'Date ouverte'!$26:$27,2,FALSE),"j"))))),W171)&lt;&gt;"alert",AA171,"alert")</f>
        <v>alert</v>
      </c>
      <c r="AC171" s="65">
        <f>IF($AB171="alert",(IF($J171='Date ouverte'!$A$29,HLOOKUP($AA171,'Date ouverte'!$29:$30,2,FALSE),IF($J171='Date ouverte'!$A$31,HLOOKUP($AA171,'Date ouverte'!$31:$33,2,FALSE),IF($J171='Date ouverte'!$A$33,HLOOKUP($AA171,'Date ouverte'!$33:$34,2,FALSE),IF($J171='Date ouverte'!$A$35,HLOOKUP($AA171,'Date ouverte'!$35:$36,2,FALSE),"j"))))),0)</f>
        <v>18</v>
      </c>
      <c r="AD1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" s="5"/>
    </row>
    <row r="172" spans="1:31" x14ac:dyDescent="0.25">
      <c r="A172" t="s">
        <v>583</v>
      </c>
      <c r="B172" t="s">
        <v>258</v>
      </c>
      <c r="C172" t="s">
        <v>30</v>
      </c>
      <c r="D172" t="s">
        <v>15</v>
      </c>
      <c r="E172" t="s">
        <v>34</v>
      </c>
      <c r="F172" t="s">
        <v>17</v>
      </c>
      <c r="G172" s="1">
        <v>44815</v>
      </c>
      <c r="H172" s="1">
        <v>44853</v>
      </c>
      <c r="I172" s="2">
        <v>44861.645833333336</v>
      </c>
      <c r="J172" t="s">
        <v>18</v>
      </c>
      <c r="K172" t="s">
        <v>19</v>
      </c>
      <c r="L172" t="s">
        <v>20</v>
      </c>
      <c r="M172" t="s">
        <v>25</v>
      </c>
      <c r="N172" t="s">
        <v>35</v>
      </c>
      <c r="O172" t="s">
        <v>42</v>
      </c>
      <c r="P172">
        <f t="shared" si="472"/>
        <v>1</v>
      </c>
      <c r="Q172" s="5">
        <f t="shared" si="473"/>
        <v>44855</v>
      </c>
      <c r="R172" s="32">
        <f>VLOOKUP(_xlfn.CONCAT(M172," - ",E172),Planning!$C$75:$D$99,2,0)</f>
        <v>21</v>
      </c>
      <c r="S172" s="5">
        <f t="shared" si="474"/>
        <v>44874</v>
      </c>
      <c r="T172" s="3" t="str">
        <f t="shared" si="475"/>
        <v/>
      </c>
      <c r="U172" s="32">
        <f t="shared" ca="1" si="476"/>
        <v>15</v>
      </c>
      <c r="V172" s="32">
        <f t="shared" si="477"/>
        <v>0</v>
      </c>
      <c r="W172" s="5">
        <f t="shared" si="478"/>
        <v>44861</v>
      </c>
      <c r="X172" s="5"/>
      <c r="Z172" s="49"/>
      <c r="AA172" s="50" cm="1">
        <f t="array" ref="AA172">IF(AND(K172="Pending",J172='Date ouverte'!$A$2),INDEX(_xlfn.ANCHORARRAY('Date ouverte'!$B$2),MATCH(TRUE,_xlfn.ANCHORARRAY('Date ouverte'!$B$2)&gt;=$W172,0)),IF(AND(K172="Pending",J172='Date ouverte'!$A$4),INDEX(_xlfn.ANCHORARRAY('Date ouverte'!$B$4),MATCH(TRUE,_xlfn.ANCHORARRAY('Date ouverte'!$B$4)&gt;=$W172,0)),IF(AND(K172="Pending",J172='Date ouverte'!$A$6),INDEX(_xlfn.ANCHORARRAY('Date ouverte'!$B$6),MATCH(TRUE,_xlfn.ANCHORARRAY('Date ouverte'!$B$6)&gt;=$W172,0)),IF(AND(K172="Pending",J172='Date ouverte'!$A$8),INDEX(_xlfn.ANCHORARRAY('Date ouverte'!$B$8),MATCH(TRUE,_xlfn.ANCHORARRAY('Date ouverte'!$B$8)&gt;=$W172,0)),W172))))</f>
        <v>44861</v>
      </c>
      <c r="AB172" s="5">
        <f>IF(IF($K172="Pending",(IF($J172='Date ouverte'!$A$20,HLOOKUP($AA172,'Date ouverte'!$20:$21,2,FALSE),IF($J172='Date ouverte'!$A$22,HLOOKUP($AA172,'Date ouverte'!$22:$23,2,FALSE),IF($J172='Date ouverte'!$A$24,HLOOKUP($AA172,'Date ouverte'!$24:$25,2,FALSE),IF($J172='Date ouverte'!$A$26,HLOOKUP($AA172,'Date ouverte'!$26:$27,2,FALSE),"j"))))),W172)&lt;&gt;"alert",AA172,"alert")</f>
        <v>44861</v>
      </c>
      <c r="AC172" s="65">
        <f>IF($AB172="alert",(IF($J172='Date ouverte'!$A$29,HLOOKUP($AA172,'Date ouverte'!$29:$30,2,FALSE),IF($J172='Date ouverte'!$A$31,HLOOKUP($AA172,'Date ouverte'!$31:$33,2,FALSE),IF($J172='Date ouverte'!$A$33,HLOOKUP($AA172,'Date ouverte'!$33:$34,2,FALSE),IF($J172='Date ouverte'!$A$35,HLOOKUP($AA172,'Date ouverte'!$35:$36,2,FALSE),"j"))))),0)</f>
        <v>0</v>
      </c>
      <c r="AD1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" s="5"/>
    </row>
    <row r="173" spans="1:31" x14ac:dyDescent="0.25">
      <c r="A173" t="s">
        <v>1668</v>
      </c>
      <c r="B173" t="s">
        <v>258</v>
      </c>
      <c r="C173" t="s">
        <v>30</v>
      </c>
      <c r="D173" t="s">
        <v>47</v>
      </c>
      <c r="E173" t="s">
        <v>34</v>
      </c>
      <c r="F173" t="s">
        <v>48</v>
      </c>
      <c r="G173" s="1">
        <v>44841</v>
      </c>
      <c r="H173" s="1">
        <v>44877</v>
      </c>
      <c r="I173" s="2">
        <v>44890.541666666664</v>
      </c>
      <c r="J173" t="s">
        <v>18</v>
      </c>
      <c r="K173" t="s">
        <v>19</v>
      </c>
      <c r="L173" t="s">
        <v>20</v>
      </c>
      <c r="M173" t="s">
        <v>25</v>
      </c>
      <c r="N173" t="s">
        <v>35</v>
      </c>
      <c r="O173" t="s">
        <v>45</v>
      </c>
      <c r="P173">
        <f t="shared" si="472"/>
        <v>1</v>
      </c>
      <c r="Q173" s="5">
        <f t="shared" si="473"/>
        <v>44879</v>
      </c>
      <c r="R173" s="32">
        <f>VLOOKUP(_xlfn.CONCAT(M173," - ",E173),Planning!$C$75:$D$99,2,0)</f>
        <v>21</v>
      </c>
      <c r="S173" s="5">
        <f t="shared" si="474"/>
        <v>44898</v>
      </c>
      <c r="T173" s="3" t="str">
        <f t="shared" si="475"/>
        <v/>
      </c>
      <c r="U173" s="32">
        <f t="shared" ca="1" si="476"/>
        <v>21</v>
      </c>
      <c r="V173" s="32">
        <f t="shared" si="477"/>
        <v>0</v>
      </c>
      <c r="W173" s="5">
        <f t="shared" si="478"/>
        <v>44890</v>
      </c>
      <c r="X173" s="5"/>
      <c r="Z173" s="49"/>
      <c r="AA173" s="50" cm="1">
        <f t="array" ref="AA173">IF(AND(K173="Pending",J173='Date ouverte'!$A$2),INDEX(_xlfn.ANCHORARRAY('Date ouverte'!$B$2),MATCH(TRUE,_xlfn.ANCHORARRAY('Date ouverte'!$B$2)&gt;=$W173,0)),IF(AND(K173="Pending",J173='Date ouverte'!$A$4),INDEX(_xlfn.ANCHORARRAY('Date ouverte'!$B$4),MATCH(TRUE,_xlfn.ANCHORARRAY('Date ouverte'!$B$4)&gt;=$W173,0)),IF(AND(K173="Pending",J173='Date ouverte'!$A$6),INDEX(_xlfn.ANCHORARRAY('Date ouverte'!$B$6),MATCH(TRUE,_xlfn.ANCHORARRAY('Date ouverte'!$B$6)&gt;=$W173,0)),IF(AND(K173="Pending",J173='Date ouverte'!$A$8),INDEX(_xlfn.ANCHORARRAY('Date ouverte'!$B$8),MATCH(TRUE,_xlfn.ANCHORARRAY('Date ouverte'!$B$8)&gt;=$W173,0)),W173))))</f>
        <v>44890</v>
      </c>
      <c r="AB173" s="5">
        <f>IF(IF($K173="Pending",(IF($J173='Date ouverte'!$A$20,HLOOKUP($AA173,'Date ouverte'!$20:$21,2,FALSE),IF($J173='Date ouverte'!$A$22,HLOOKUP($AA173,'Date ouverte'!$22:$23,2,FALSE),IF($J173='Date ouverte'!$A$24,HLOOKUP($AA173,'Date ouverte'!$24:$25,2,FALSE),IF($J173='Date ouverte'!$A$26,HLOOKUP($AA173,'Date ouverte'!$26:$27,2,FALSE),"j"))))),W173)&lt;&gt;"alert",AA173,"alert")</f>
        <v>44890</v>
      </c>
      <c r="AC173" s="65">
        <f>IF($AB173="alert",(IF($J173='Date ouverte'!$A$29,HLOOKUP($AA173,'Date ouverte'!$29:$30,2,FALSE),IF($J173='Date ouverte'!$A$31,HLOOKUP($AA173,'Date ouverte'!$31:$33,2,FALSE),IF($J173='Date ouverte'!$A$33,HLOOKUP($AA173,'Date ouverte'!$33:$34,2,FALSE),IF($J173='Date ouverte'!$A$35,HLOOKUP($AA173,'Date ouverte'!$35:$36,2,FALSE),"j"))))),0)</f>
        <v>0</v>
      </c>
      <c r="AD1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" s="5"/>
    </row>
    <row r="174" spans="1:31" x14ac:dyDescent="0.25">
      <c r="A174" t="s">
        <v>2436</v>
      </c>
      <c r="B174" t="s">
        <v>258</v>
      </c>
      <c r="C174" t="s">
        <v>14</v>
      </c>
      <c r="D174" t="s">
        <v>47</v>
      </c>
      <c r="E174" t="s">
        <v>34</v>
      </c>
      <c r="F174" t="s">
        <v>48</v>
      </c>
      <c r="G174" s="1">
        <v>44861</v>
      </c>
      <c r="H174" s="1">
        <v>44898</v>
      </c>
      <c r="I174" s="2">
        <v>44913</v>
      </c>
      <c r="J174" t="s">
        <v>28</v>
      </c>
      <c r="K174" t="s">
        <v>29</v>
      </c>
      <c r="L174" t="s">
        <v>24</v>
      </c>
      <c r="M174" t="s">
        <v>25</v>
      </c>
      <c r="N174" t="s">
        <v>26</v>
      </c>
      <c r="O174" t="s">
        <v>49</v>
      </c>
      <c r="P174">
        <f t="shared" si="472"/>
        <v>1</v>
      </c>
      <c r="Q174" s="5">
        <f t="shared" si="473"/>
        <v>44900</v>
      </c>
      <c r="R174" s="32">
        <f>VLOOKUP(_xlfn.CONCAT(M174," - ",E174),Planning!$C$75:$D$99,2,0)</f>
        <v>21</v>
      </c>
      <c r="S174" s="5">
        <f t="shared" si="474"/>
        <v>44919</v>
      </c>
      <c r="T174" s="3" t="str">
        <f t="shared" si="475"/>
        <v/>
      </c>
      <c r="U174" s="32">
        <f t="shared" ca="1" si="476"/>
        <v>21</v>
      </c>
      <c r="V174" s="32">
        <f t="shared" si="477"/>
        <v>0</v>
      </c>
      <c r="W174" s="5">
        <f t="shared" si="478"/>
        <v>44913</v>
      </c>
      <c r="X174" s="5"/>
      <c r="Z174" s="49"/>
      <c r="AA174" s="50" cm="1">
        <f t="array" ref="AA174">IF(AND(K174="Pending",J174='Date ouverte'!$A$2),INDEX(_xlfn.ANCHORARRAY('Date ouverte'!$B$2),MATCH(TRUE,_xlfn.ANCHORARRAY('Date ouverte'!$B$2)&gt;=$W174,0)),IF(AND(K174="Pending",J174='Date ouverte'!$A$4),INDEX(_xlfn.ANCHORARRAY('Date ouverte'!$B$4),MATCH(TRUE,_xlfn.ANCHORARRAY('Date ouverte'!$B$4)&gt;=$W174,0)),IF(AND(K174="Pending",J174='Date ouverte'!$A$6),INDEX(_xlfn.ANCHORARRAY('Date ouverte'!$B$6),MATCH(TRUE,_xlfn.ANCHORARRAY('Date ouverte'!$B$6)&gt;=$W174,0)),IF(AND(K174="Pending",J174='Date ouverte'!$A$8),INDEX(_xlfn.ANCHORARRAY('Date ouverte'!$B$8),MATCH(TRUE,_xlfn.ANCHORARRAY('Date ouverte'!$B$8)&gt;=$W174,0)),W174))))</f>
        <v>44914</v>
      </c>
      <c r="AB174" s="5" t="str">
        <f>IF(IF($K174="Pending",(IF($J174='Date ouverte'!$A$20,HLOOKUP($AA174,'Date ouverte'!$20:$21,2,FALSE),IF($J174='Date ouverte'!$A$22,HLOOKUP($AA174,'Date ouverte'!$22:$23,2,FALSE),IF($J174='Date ouverte'!$A$24,HLOOKUP($AA174,'Date ouverte'!$24:$25,2,FALSE),IF($J174='Date ouverte'!$A$26,HLOOKUP($AA174,'Date ouverte'!$26:$27,2,FALSE),"j"))))),W174)&lt;&gt;"alert",AA174,"alert")</f>
        <v>alert</v>
      </c>
      <c r="AC174" s="65">
        <f>IF($AB174="alert",(IF($J174='Date ouverte'!$A$29,HLOOKUP($AA174,'Date ouverte'!$29:$30,2,FALSE),IF($J174='Date ouverte'!$A$31,HLOOKUP($AA174,'Date ouverte'!$31:$33,2,FALSE),IF($J174='Date ouverte'!$A$33,HLOOKUP($AA174,'Date ouverte'!$33:$34,2,FALSE),IF($J174='Date ouverte'!$A$35,HLOOKUP($AA174,'Date ouverte'!$35:$36,2,FALSE),"j"))))),0)</f>
        <v>2</v>
      </c>
      <c r="AD1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4" s="5"/>
    </row>
    <row r="175" spans="1:31" x14ac:dyDescent="0.25">
      <c r="A175" t="s">
        <v>321</v>
      </c>
      <c r="B175" t="s">
        <v>258</v>
      </c>
      <c r="C175" t="s">
        <v>14</v>
      </c>
      <c r="D175" t="s">
        <v>15</v>
      </c>
      <c r="E175" t="s">
        <v>34</v>
      </c>
      <c r="F175" t="s">
        <v>17</v>
      </c>
      <c r="G175" s="1">
        <v>44810</v>
      </c>
      <c r="H175" s="1">
        <v>44853</v>
      </c>
      <c r="I175" s="2">
        <v>44868.6875</v>
      </c>
      <c r="J175" t="s">
        <v>28</v>
      </c>
      <c r="K175" t="s">
        <v>19</v>
      </c>
      <c r="L175" t="s">
        <v>20</v>
      </c>
      <c r="M175" t="s">
        <v>25</v>
      </c>
      <c r="N175" t="s">
        <v>35</v>
      </c>
      <c r="O175" t="s">
        <v>42</v>
      </c>
      <c r="P175">
        <f t="shared" si="472"/>
        <v>1</v>
      </c>
      <c r="Q175" s="5">
        <f t="shared" si="473"/>
        <v>44855</v>
      </c>
      <c r="R175" s="32">
        <f>VLOOKUP(_xlfn.CONCAT(M175," - ",E175),Planning!$C$75:$D$99,2,0)</f>
        <v>21</v>
      </c>
      <c r="S175" s="5">
        <f t="shared" si="474"/>
        <v>44874</v>
      </c>
      <c r="T175" s="3" t="str">
        <f t="shared" si="475"/>
        <v/>
      </c>
      <c r="U175" s="32">
        <f t="shared" ca="1" si="476"/>
        <v>15</v>
      </c>
      <c r="V175" s="32">
        <f t="shared" si="477"/>
        <v>0</v>
      </c>
      <c r="W175" s="5">
        <f t="shared" si="478"/>
        <v>44868</v>
      </c>
      <c r="X175" s="5"/>
      <c r="Z175" s="49"/>
      <c r="AA175" s="50" cm="1">
        <f t="array" ref="AA175">IF(AND(K175="Pending",J175='Date ouverte'!$A$2),INDEX(_xlfn.ANCHORARRAY('Date ouverte'!$B$2),MATCH(TRUE,_xlfn.ANCHORARRAY('Date ouverte'!$B$2)&gt;=$W175,0)),IF(AND(K175="Pending",J175='Date ouverte'!$A$4),INDEX(_xlfn.ANCHORARRAY('Date ouverte'!$B$4),MATCH(TRUE,_xlfn.ANCHORARRAY('Date ouverte'!$B$4)&gt;=$W175,0)),IF(AND(K175="Pending",J175='Date ouverte'!$A$6),INDEX(_xlfn.ANCHORARRAY('Date ouverte'!$B$6),MATCH(TRUE,_xlfn.ANCHORARRAY('Date ouverte'!$B$6)&gt;=$W175,0)),IF(AND(K175="Pending",J175='Date ouverte'!$A$8),INDEX(_xlfn.ANCHORARRAY('Date ouverte'!$B$8),MATCH(TRUE,_xlfn.ANCHORARRAY('Date ouverte'!$B$8)&gt;=$W175,0)),W175))))</f>
        <v>44868</v>
      </c>
      <c r="AB175" s="5">
        <f>IF(IF($K175="Pending",(IF($J175='Date ouverte'!$A$20,HLOOKUP($AA175,'Date ouverte'!$20:$21,2,FALSE),IF($J175='Date ouverte'!$A$22,HLOOKUP($AA175,'Date ouverte'!$22:$23,2,FALSE),IF($J175='Date ouverte'!$A$24,HLOOKUP($AA175,'Date ouverte'!$24:$25,2,FALSE),IF($J175='Date ouverte'!$A$26,HLOOKUP($AA175,'Date ouverte'!$26:$27,2,FALSE),"j"))))),W175)&lt;&gt;"alert",AA175,"alert")</f>
        <v>44868</v>
      </c>
      <c r="AC175" s="65">
        <f>IF($AB175="alert",(IF($J175='Date ouverte'!$A$29,HLOOKUP($AA175,'Date ouverte'!$29:$30,2,FALSE),IF($J175='Date ouverte'!$A$31,HLOOKUP($AA175,'Date ouverte'!$31:$33,2,FALSE),IF($J175='Date ouverte'!$A$33,HLOOKUP($AA175,'Date ouverte'!$33:$34,2,FALSE),IF($J175='Date ouverte'!$A$35,HLOOKUP($AA175,'Date ouverte'!$35:$36,2,FALSE),"j"))))),0)</f>
        <v>0</v>
      </c>
      <c r="AD1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5" s="5"/>
    </row>
    <row r="176" spans="1:31" x14ac:dyDescent="0.25">
      <c r="A176" t="s">
        <v>970</v>
      </c>
      <c r="B176" t="s">
        <v>258</v>
      </c>
      <c r="C176" t="s">
        <v>14</v>
      </c>
      <c r="D176" t="s">
        <v>47</v>
      </c>
      <c r="E176" t="s">
        <v>34</v>
      </c>
      <c r="F176" t="s">
        <v>48</v>
      </c>
      <c r="G176" s="1">
        <v>44828</v>
      </c>
      <c r="H176" s="1">
        <v>44860</v>
      </c>
      <c r="I176" s="2">
        <v>44874.541666666664</v>
      </c>
      <c r="J176" t="s">
        <v>28</v>
      </c>
      <c r="K176" t="s">
        <v>19</v>
      </c>
      <c r="L176" t="s">
        <v>20</v>
      </c>
      <c r="M176" t="s">
        <v>25</v>
      </c>
      <c r="N176" t="s">
        <v>35</v>
      </c>
      <c r="O176" t="s">
        <v>36</v>
      </c>
      <c r="P176">
        <f t="shared" si="472"/>
        <v>1</v>
      </c>
      <c r="Q176" s="5">
        <f t="shared" si="473"/>
        <v>44862</v>
      </c>
      <c r="R176" s="32">
        <f>VLOOKUP(_xlfn.CONCAT(M176," - ",E176),Planning!$C$75:$D$99,2,0)</f>
        <v>21</v>
      </c>
      <c r="S176" s="5">
        <f t="shared" si="474"/>
        <v>44881</v>
      </c>
      <c r="T176" s="3" t="str">
        <f t="shared" si="475"/>
        <v/>
      </c>
      <c r="U176" s="32">
        <f t="shared" ca="1" si="476"/>
        <v>21</v>
      </c>
      <c r="V176" s="32">
        <f t="shared" si="477"/>
        <v>0</v>
      </c>
      <c r="W176" s="5">
        <f t="shared" si="478"/>
        <v>44874</v>
      </c>
      <c r="X176" s="5"/>
      <c r="Z176" s="49"/>
      <c r="AA176" s="50" cm="1">
        <f t="array" ref="AA176">IF(AND(K176="Pending",J176='Date ouverte'!$A$2),INDEX(_xlfn.ANCHORARRAY('Date ouverte'!$B$2),MATCH(TRUE,_xlfn.ANCHORARRAY('Date ouverte'!$B$2)&gt;=$W176,0)),IF(AND(K176="Pending",J176='Date ouverte'!$A$4),INDEX(_xlfn.ANCHORARRAY('Date ouverte'!$B$4),MATCH(TRUE,_xlfn.ANCHORARRAY('Date ouverte'!$B$4)&gt;=$W176,0)),IF(AND(K176="Pending",J176='Date ouverte'!$A$6),INDEX(_xlfn.ANCHORARRAY('Date ouverte'!$B$6),MATCH(TRUE,_xlfn.ANCHORARRAY('Date ouverte'!$B$6)&gt;=$W176,0)),IF(AND(K176="Pending",J176='Date ouverte'!$A$8),INDEX(_xlfn.ANCHORARRAY('Date ouverte'!$B$8),MATCH(TRUE,_xlfn.ANCHORARRAY('Date ouverte'!$B$8)&gt;=$W176,0)),W176))))</f>
        <v>44874</v>
      </c>
      <c r="AB176" s="5">
        <f>IF(IF($K176="Pending",(IF($J176='Date ouverte'!$A$20,HLOOKUP($AA176,'Date ouverte'!$20:$21,2,FALSE),IF($J176='Date ouverte'!$A$22,HLOOKUP($AA176,'Date ouverte'!$22:$23,2,FALSE),IF($J176='Date ouverte'!$A$24,HLOOKUP($AA176,'Date ouverte'!$24:$25,2,FALSE),IF($J176='Date ouverte'!$A$26,HLOOKUP($AA176,'Date ouverte'!$26:$27,2,FALSE),"j"))))),W176)&lt;&gt;"alert",AA176,"alert")</f>
        <v>44874</v>
      </c>
      <c r="AC176" s="65">
        <f>IF($AB176="alert",(IF($J176='Date ouverte'!$A$29,HLOOKUP($AA176,'Date ouverte'!$29:$30,2,FALSE),IF($J176='Date ouverte'!$A$31,HLOOKUP($AA176,'Date ouverte'!$31:$33,2,FALSE),IF($J176='Date ouverte'!$A$33,HLOOKUP($AA176,'Date ouverte'!$33:$34,2,FALSE),IF($J176='Date ouverte'!$A$35,HLOOKUP($AA176,'Date ouverte'!$35:$36,2,FALSE),"j"))))),0)</f>
        <v>0</v>
      </c>
      <c r="AD1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6" s="5"/>
    </row>
    <row r="177" spans="1:31" x14ac:dyDescent="0.25">
      <c r="A177" t="s">
        <v>835</v>
      </c>
      <c r="B177" t="s">
        <v>258</v>
      </c>
      <c r="C177" t="s">
        <v>30</v>
      </c>
      <c r="D177" t="s">
        <v>47</v>
      </c>
      <c r="E177" t="s">
        <v>34</v>
      </c>
      <c r="F177" t="s">
        <v>48</v>
      </c>
      <c r="G177" s="1">
        <v>44828</v>
      </c>
      <c r="H177" s="1">
        <v>44877</v>
      </c>
      <c r="I177" s="2">
        <v>44886.208333333336</v>
      </c>
      <c r="J177" t="s">
        <v>18</v>
      </c>
      <c r="K177" t="s">
        <v>19</v>
      </c>
      <c r="L177" t="s">
        <v>20</v>
      </c>
      <c r="M177" t="s">
        <v>25</v>
      </c>
      <c r="N177" t="s">
        <v>35</v>
      </c>
      <c r="O177" t="s">
        <v>45</v>
      </c>
      <c r="P177">
        <f t="shared" si="472"/>
        <v>1</v>
      </c>
      <c r="Q177" s="5">
        <f t="shared" si="473"/>
        <v>44879</v>
      </c>
      <c r="R177" s="32">
        <f>VLOOKUP(_xlfn.CONCAT(M177," - ",E177),Planning!$C$75:$D$99,2,0)</f>
        <v>21</v>
      </c>
      <c r="S177" s="5">
        <f t="shared" si="474"/>
        <v>44898</v>
      </c>
      <c r="T177" s="3" t="str">
        <f t="shared" si="475"/>
        <v/>
      </c>
      <c r="U177" s="32">
        <f t="shared" ca="1" si="476"/>
        <v>21</v>
      </c>
      <c r="V177" s="32">
        <f t="shared" si="477"/>
        <v>0</v>
      </c>
      <c r="W177" s="5">
        <f t="shared" si="478"/>
        <v>44886</v>
      </c>
      <c r="X177" s="5"/>
      <c r="Z177" s="49"/>
      <c r="AA177" s="50" cm="1">
        <f t="array" ref="AA177">IF(AND(K177="Pending",J177='Date ouverte'!$A$2),INDEX(_xlfn.ANCHORARRAY('Date ouverte'!$B$2),MATCH(TRUE,_xlfn.ANCHORARRAY('Date ouverte'!$B$2)&gt;=$W177,0)),IF(AND(K177="Pending",J177='Date ouverte'!$A$4),INDEX(_xlfn.ANCHORARRAY('Date ouverte'!$B$4),MATCH(TRUE,_xlfn.ANCHORARRAY('Date ouverte'!$B$4)&gt;=$W177,0)),IF(AND(K177="Pending",J177='Date ouverte'!$A$6),INDEX(_xlfn.ANCHORARRAY('Date ouverte'!$B$6),MATCH(TRUE,_xlfn.ANCHORARRAY('Date ouverte'!$B$6)&gt;=$W177,0)),IF(AND(K177="Pending",J177='Date ouverte'!$A$8),INDEX(_xlfn.ANCHORARRAY('Date ouverte'!$B$8),MATCH(TRUE,_xlfn.ANCHORARRAY('Date ouverte'!$B$8)&gt;=$W177,0)),W177))))</f>
        <v>44886</v>
      </c>
      <c r="AB177" s="5">
        <f>IF(IF($K177="Pending",(IF($J177='Date ouverte'!$A$20,HLOOKUP($AA177,'Date ouverte'!$20:$21,2,FALSE),IF($J177='Date ouverte'!$A$22,HLOOKUP($AA177,'Date ouverte'!$22:$23,2,FALSE),IF($J177='Date ouverte'!$A$24,HLOOKUP($AA177,'Date ouverte'!$24:$25,2,FALSE),IF($J177='Date ouverte'!$A$26,HLOOKUP($AA177,'Date ouverte'!$26:$27,2,FALSE),"j"))))),W177)&lt;&gt;"alert",AA177,"alert")</f>
        <v>44886</v>
      </c>
      <c r="AC177" s="65">
        <f>IF($AB177="alert",(IF($J177='Date ouverte'!$A$29,HLOOKUP($AA177,'Date ouverte'!$29:$30,2,FALSE),IF($J177='Date ouverte'!$A$31,HLOOKUP($AA177,'Date ouverte'!$31:$33,2,FALSE),IF($J177='Date ouverte'!$A$33,HLOOKUP($AA177,'Date ouverte'!$33:$34,2,FALSE),IF($J177='Date ouverte'!$A$35,HLOOKUP($AA177,'Date ouverte'!$35:$36,2,FALSE),"j"))))),0)</f>
        <v>0</v>
      </c>
      <c r="AD1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" s="5"/>
    </row>
    <row r="178" spans="1:31" x14ac:dyDescent="0.25">
      <c r="A178" t="s">
        <v>389</v>
      </c>
      <c r="B178" t="s">
        <v>258</v>
      </c>
      <c r="C178" t="s">
        <v>30</v>
      </c>
      <c r="D178" t="s">
        <v>15</v>
      </c>
      <c r="E178" t="s">
        <v>34</v>
      </c>
      <c r="F178" t="s">
        <v>17</v>
      </c>
      <c r="G178" s="1">
        <v>44810</v>
      </c>
      <c r="H178" s="1">
        <v>44853</v>
      </c>
      <c r="I178" s="2">
        <v>44865.208333333336</v>
      </c>
      <c r="J178" t="s">
        <v>18</v>
      </c>
      <c r="K178" t="s">
        <v>19</v>
      </c>
      <c r="L178" t="s">
        <v>20</v>
      </c>
      <c r="M178" t="s">
        <v>25</v>
      </c>
      <c r="N178" t="s">
        <v>35</v>
      </c>
      <c r="O178" t="s">
        <v>42</v>
      </c>
      <c r="P178">
        <f t="shared" si="472"/>
        <v>1</v>
      </c>
      <c r="Q178" s="5">
        <f t="shared" si="473"/>
        <v>44855</v>
      </c>
      <c r="R178" s="32">
        <f>VLOOKUP(_xlfn.CONCAT(M178," - ",E178),Planning!$C$75:$D$99,2,0)</f>
        <v>21</v>
      </c>
      <c r="S178" s="5">
        <f t="shared" si="474"/>
        <v>44874</v>
      </c>
      <c r="T178" s="3" t="str">
        <f t="shared" si="475"/>
        <v/>
      </c>
      <c r="U178" s="32">
        <f t="shared" ca="1" si="476"/>
        <v>15</v>
      </c>
      <c r="V178" s="32">
        <f t="shared" si="477"/>
        <v>0</v>
      </c>
      <c r="W178" s="5">
        <f t="shared" si="478"/>
        <v>44865</v>
      </c>
      <c r="X178" s="5"/>
      <c r="Z178" s="49"/>
      <c r="AA178" s="50" cm="1">
        <f t="array" ref="AA178">IF(AND(K178="Pending",J178='Date ouverte'!$A$2),INDEX(_xlfn.ANCHORARRAY('Date ouverte'!$B$2),MATCH(TRUE,_xlfn.ANCHORARRAY('Date ouverte'!$B$2)&gt;=$W178,0)),IF(AND(K178="Pending",J178='Date ouverte'!$A$4),INDEX(_xlfn.ANCHORARRAY('Date ouverte'!$B$4),MATCH(TRUE,_xlfn.ANCHORARRAY('Date ouverte'!$B$4)&gt;=$W178,0)),IF(AND(K178="Pending",J178='Date ouverte'!$A$6),INDEX(_xlfn.ANCHORARRAY('Date ouverte'!$B$6),MATCH(TRUE,_xlfn.ANCHORARRAY('Date ouverte'!$B$6)&gt;=$W178,0)),IF(AND(K178="Pending",J178='Date ouverte'!$A$8),INDEX(_xlfn.ANCHORARRAY('Date ouverte'!$B$8),MATCH(TRUE,_xlfn.ANCHORARRAY('Date ouverte'!$B$8)&gt;=$W178,0)),W178))))</f>
        <v>44865</v>
      </c>
      <c r="AB178" s="5">
        <f>IF(IF($K178="Pending",(IF($J178='Date ouverte'!$A$20,HLOOKUP($AA178,'Date ouverte'!$20:$21,2,FALSE),IF($J178='Date ouverte'!$A$22,HLOOKUP($AA178,'Date ouverte'!$22:$23,2,FALSE),IF($J178='Date ouverte'!$A$24,HLOOKUP($AA178,'Date ouverte'!$24:$25,2,FALSE),IF($J178='Date ouverte'!$A$26,HLOOKUP($AA178,'Date ouverte'!$26:$27,2,FALSE),"j"))))),W178)&lt;&gt;"alert",AA178,"alert")</f>
        <v>44865</v>
      </c>
      <c r="AC178" s="65">
        <f>IF($AB178="alert",(IF($J178='Date ouverte'!$A$29,HLOOKUP($AA178,'Date ouverte'!$29:$30,2,FALSE),IF($J178='Date ouverte'!$A$31,HLOOKUP($AA178,'Date ouverte'!$31:$33,2,FALSE),IF($J178='Date ouverte'!$A$33,HLOOKUP($AA178,'Date ouverte'!$33:$34,2,FALSE),IF($J178='Date ouverte'!$A$35,HLOOKUP($AA178,'Date ouverte'!$35:$36,2,FALSE),"j"))))),0)</f>
        <v>0</v>
      </c>
      <c r="AD1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" s="5"/>
    </row>
    <row r="179" spans="1:31" x14ac:dyDescent="0.25">
      <c r="A179" t="s">
        <v>1138</v>
      </c>
      <c r="B179" t="s">
        <v>258</v>
      </c>
      <c r="C179" t="s">
        <v>30</v>
      </c>
      <c r="D179" t="s">
        <v>47</v>
      </c>
      <c r="E179" t="s">
        <v>34</v>
      </c>
      <c r="F179" t="s">
        <v>48</v>
      </c>
      <c r="G179" s="1">
        <v>44844</v>
      </c>
      <c r="H179" s="1">
        <v>44890</v>
      </c>
      <c r="I179" s="2">
        <v>44902</v>
      </c>
      <c r="J179" t="s">
        <v>18</v>
      </c>
      <c r="K179" t="s">
        <v>29</v>
      </c>
      <c r="L179" t="s">
        <v>20</v>
      </c>
      <c r="M179" t="s">
        <v>25</v>
      </c>
      <c r="N179" t="s">
        <v>35</v>
      </c>
      <c r="O179" t="s">
        <v>46</v>
      </c>
      <c r="P179">
        <f t="shared" si="472"/>
        <v>1</v>
      </c>
      <c r="Q179" s="5">
        <f t="shared" si="473"/>
        <v>44892</v>
      </c>
      <c r="R179" s="32">
        <f>VLOOKUP(_xlfn.CONCAT(M179," - ",E179),Planning!$C$75:$D$99,2,0)</f>
        <v>21</v>
      </c>
      <c r="S179" s="5">
        <f t="shared" si="474"/>
        <v>44911</v>
      </c>
      <c r="T179" s="3" t="str">
        <f t="shared" si="475"/>
        <v/>
      </c>
      <c r="U179" s="32">
        <f t="shared" ca="1" si="476"/>
        <v>21</v>
      </c>
      <c r="V179" s="32">
        <f t="shared" si="477"/>
        <v>0</v>
      </c>
      <c r="W179" s="5">
        <f t="shared" si="478"/>
        <v>44902</v>
      </c>
      <c r="X179" s="5"/>
      <c r="Z179" s="49"/>
      <c r="AA179" s="50" cm="1">
        <f t="array" ref="AA179">IF(AND(K179="Pending",J179='Date ouverte'!$A$2),INDEX(_xlfn.ANCHORARRAY('Date ouverte'!$B$2),MATCH(TRUE,_xlfn.ANCHORARRAY('Date ouverte'!$B$2)&gt;=$W179,0)),IF(AND(K179="Pending",J179='Date ouverte'!$A$4),INDEX(_xlfn.ANCHORARRAY('Date ouverte'!$B$4),MATCH(TRUE,_xlfn.ANCHORARRAY('Date ouverte'!$B$4)&gt;=$W179,0)),IF(AND(K179="Pending",J179='Date ouverte'!$A$6),INDEX(_xlfn.ANCHORARRAY('Date ouverte'!$B$6),MATCH(TRUE,_xlfn.ANCHORARRAY('Date ouverte'!$B$6)&gt;=$W179,0)),IF(AND(K179="Pending",J179='Date ouverte'!$A$8),INDEX(_xlfn.ANCHORARRAY('Date ouverte'!$B$8),MATCH(TRUE,_xlfn.ANCHORARRAY('Date ouverte'!$B$8)&gt;=$W179,0)),W179))))</f>
        <v>44902</v>
      </c>
      <c r="AB179" s="5">
        <f>IF(IF($K179="Pending",(IF($J179='Date ouverte'!$A$20,HLOOKUP($AA179,'Date ouverte'!$20:$21,2,FALSE),IF($J179='Date ouverte'!$A$22,HLOOKUP($AA179,'Date ouverte'!$22:$23,2,FALSE),IF($J179='Date ouverte'!$A$24,HLOOKUP($AA179,'Date ouverte'!$24:$25,2,FALSE),IF($J179='Date ouverte'!$A$26,HLOOKUP($AA179,'Date ouverte'!$26:$27,2,FALSE),"j"))))),W179)&lt;&gt;"alert",AA179,"alert")</f>
        <v>44902</v>
      </c>
      <c r="AC179" s="65">
        <f>IF($AB179="alert",(IF($J179='Date ouverte'!$A$29,HLOOKUP($AA179,'Date ouverte'!$29:$30,2,FALSE),IF($J179='Date ouverte'!$A$31,HLOOKUP($AA179,'Date ouverte'!$31:$33,2,FALSE),IF($J179='Date ouverte'!$A$33,HLOOKUP($AA179,'Date ouverte'!$33:$34,2,FALSE),IF($J179='Date ouverte'!$A$35,HLOOKUP($AA179,'Date ouverte'!$35:$36,2,FALSE),"j"))))),0)</f>
        <v>0</v>
      </c>
      <c r="AD1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" s="5"/>
    </row>
    <row r="180" spans="1:31" x14ac:dyDescent="0.25">
      <c r="A180" t="s">
        <v>2437</v>
      </c>
      <c r="B180" t="s">
        <v>258</v>
      </c>
      <c r="C180" t="s">
        <v>14</v>
      </c>
      <c r="D180" t="s">
        <v>57</v>
      </c>
      <c r="E180" t="s">
        <v>34</v>
      </c>
      <c r="F180" t="s">
        <v>48</v>
      </c>
      <c r="G180" s="1">
        <v>44861</v>
      </c>
      <c r="H180" s="1">
        <v>44898</v>
      </c>
      <c r="I180" s="2">
        <v>44913</v>
      </c>
      <c r="J180" t="s">
        <v>18</v>
      </c>
      <c r="K180" t="s">
        <v>29</v>
      </c>
      <c r="L180" t="s">
        <v>24</v>
      </c>
      <c r="M180" t="s">
        <v>25</v>
      </c>
      <c r="N180" t="s">
        <v>26</v>
      </c>
      <c r="O180" t="s">
        <v>49</v>
      </c>
      <c r="P180">
        <f t="shared" si="472"/>
        <v>1</v>
      </c>
      <c r="Q180" s="5">
        <f t="shared" si="473"/>
        <v>44900</v>
      </c>
      <c r="R180" s="32">
        <f>VLOOKUP(_xlfn.CONCAT(M180," - ",E180),Planning!$C$75:$D$99,2,0)</f>
        <v>21</v>
      </c>
      <c r="S180" s="5">
        <f t="shared" si="474"/>
        <v>44919</v>
      </c>
      <c r="T180" s="3" t="str">
        <f t="shared" si="475"/>
        <v/>
      </c>
      <c r="U180" s="32">
        <f t="shared" ca="1" si="476"/>
        <v>21</v>
      </c>
      <c r="V180" s="32">
        <f t="shared" si="477"/>
        <v>0</v>
      </c>
      <c r="W180" s="5">
        <f t="shared" si="478"/>
        <v>44913</v>
      </c>
      <c r="X180" s="5"/>
      <c r="Z180" s="49"/>
      <c r="AA180" s="50" cm="1">
        <f t="array" ref="AA180">IF(AND(K180="Pending",J180='Date ouverte'!$A$2),INDEX(_xlfn.ANCHORARRAY('Date ouverte'!$B$2),MATCH(TRUE,_xlfn.ANCHORARRAY('Date ouverte'!$B$2)&gt;=$W180,0)),IF(AND(K180="Pending",J180='Date ouverte'!$A$4),INDEX(_xlfn.ANCHORARRAY('Date ouverte'!$B$4),MATCH(TRUE,_xlfn.ANCHORARRAY('Date ouverte'!$B$4)&gt;=$W180,0)),IF(AND(K180="Pending",J180='Date ouverte'!$A$6),INDEX(_xlfn.ANCHORARRAY('Date ouverte'!$B$6),MATCH(TRUE,_xlfn.ANCHORARRAY('Date ouverte'!$B$6)&gt;=$W180,0)),IF(AND(K180="Pending",J180='Date ouverte'!$A$8),INDEX(_xlfn.ANCHORARRAY('Date ouverte'!$B$8),MATCH(TRUE,_xlfn.ANCHORARRAY('Date ouverte'!$B$8)&gt;=$W180,0)),W180))))</f>
        <v>44914</v>
      </c>
      <c r="AB180" s="5" t="str">
        <f>IF(IF($K180="Pending",(IF($J180='Date ouverte'!$A$20,HLOOKUP($AA180,'Date ouverte'!$20:$21,2,FALSE),IF($J180='Date ouverte'!$A$22,HLOOKUP($AA180,'Date ouverte'!$22:$23,2,FALSE),IF($J180='Date ouverte'!$A$24,HLOOKUP($AA180,'Date ouverte'!$24:$25,2,FALSE),IF($J180='Date ouverte'!$A$26,HLOOKUP($AA180,'Date ouverte'!$26:$27,2,FALSE),"j"))))),W180)&lt;&gt;"alert",AA180,"alert")</f>
        <v>alert</v>
      </c>
      <c r="AC180" s="65">
        <f>IF($AB180="alert",(IF($J180='Date ouverte'!$A$29,HLOOKUP($AA180,'Date ouverte'!$29:$30,2,FALSE),IF($J180='Date ouverte'!$A$31,HLOOKUP($AA180,'Date ouverte'!$31:$33,2,FALSE),IF($J180='Date ouverte'!$A$33,HLOOKUP($AA180,'Date ouverte'!$33:$34,2,FALSE),IF($J180='Date ouverte'!$A$35,HLOOKUP($AA180,'Date ouverte'!$35:$36,2,FALSE),"j"))))),0)</f>
        <v>18</v>
      </c>
      <c r="AD1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" s="5"/>
    </row>
    <row r="181" spans="1:31" x14ac:dyDescent="0.25">
      <c r="A181" t="s">
        <v>1669</v>
      </c>
      <c r="B181" t="s">
        <v>258</v>
      </c>
      <c r="C181" t="s">
        <v>30</v>
      </c>
      <c r="D181" t="s">
        <v>47</v>
      </c>
      <c r="E181" t="s">
        <v>34</v>
      </c>
      <c r="F181" t="s">
        <v>48</v>
      </c>
      <c r="G181" s="1">
        <v>44860</v>
      </c>
      <c r="H181" s="1">
        <v>44891</v>
      </c>
      <c r="I181" s="2">
        <v>44903</v>
      </c>
      <c r="J181" t="s">
        <v>28</v>
      </c>
      <c r="K181" t="s">
        <v>29</v>
      </c>
      <c r="L181" t="s">
        <v>24</v>
      </c>
      <c r="M181" t="s">
        <v>25</v>
      </c>
      <c r="N181" t="s">
        <v>26</v>
      </c>
      <c r="O181" t="s">
        <v>46</v>
      </c>
      <c r="P181">
        <f t="shared" si="472"/>
        <v>1</v>
      </c>
      <c r="Q181" s="5">
        <f t="shared" si="473"/>
        <v>44893</v>
      </c>
      <c r="R181" s="32">
        <f>VLOOKUP(_xlfn.CONCAT(M181," - ",E181),Planning!$C$75:$D$99,2,0)</f>
        <v>21</v>
      </c>
      <c r="S181" s="5">
        <f t="shared" si="474"/>
        <v>44912</v>
      </c>
      <c r="T181" s="3" t="str">
        <f t="shared" si="475"/>
        <v/>
      </c>
      <c r="U181" s="32">
        <f t="shared" ca="1" si="476"/>
        <v>21</v>
      </c>
      <c r="V181" s="32">
        <f t="shared" si="477"/>
        <v>0</v>
      </c>
      <c r="W181" s="5">
        <f t="shared" si="478"/>
        <v>44903</v>
      </c>
      <c r="X181" s="5"/>
      <c r="Z181" s="49"/>
      <c r="AA181" s="50" cm="1">
        <f t="array" ref="AA181">IF(AND(K181="Pending",J181='Date ouverte'!$A$2),INDEX(_xlfn.ANCHORARRAY('Date ouverte'!$B$2),MATCH(TRUE,_xlfn.ANCHORARRAY('Date ouverte'!$B$2)&gt;=$W181,0)),IF(AND(K181="Pending",J181='Date ouverte'!$A$4),INDEX(_xlfn.ANCHORARRAY('Date ouverte'!$B$4),MATCH(TRUE,_xlfn.ANCHORARRAY('Date ouverte'!$B$4)&gt;=$W181,0)),IF(AND(K181="Pending",J181='Date ouverte'!$A$6),INDEX(_xlfn.ANCHORARRAY('Date ouverte'!$B$6),MATCH(TRUE,_xlfn.ANCHORARRAY('Date ouverte'!$B$6)&gt;=$W181,0)),IF(AND(K181="Pending",J181='Date ouverte'!$A$8),INDEX(_xlfn.ANCHORARRAY('Date ouverte'!$B$8),MATCH(TRUE,_xlfn.ANCHORARRAY('Date ouverte'!$B$8)&gt;=$W181,0)),W181))))</f>
        <v>44903</v>
      </c>
      <c r="AB181" s="5">
        <f>IF(IF($K181="Pending",(IF($J181='Date ouverte'!$A$20,HLOOKUP($AA181,'Date ouverte'!$20:$21,2,FALSE),IF($J181='Date ouverte'!$A$22,HLOOKUP($AA181,'Date ouverte'!$22:$23,2,FALSE),IF($J181='Date ouverte'!$A$24,HLOOKUP($AA181,'Date ouverte'!$24:$25,2,FALSE),IF($J181='Date ouverte'!$A$26,HLOOKUP($AA181,'Date ouverte'!$26:$27,2,FALSE),"j"))))),W181)&lt;&gt;"alert",AA181,"alert")</f>
        <v>44903</v>
      </c>
      <c r="AC181" s="65">
        <f>IF($AB181="alert",(IF($J181='Date ouverte'!$A$29,HLOOKUP($AA181,'Date ouverte'!$29:$30,2,FALSE),IF($J181='Date ouverte'!$A$31,HLOOKUP($AA181,'Date ouverte'!$31:$33,2,FALSE),IF($J181='Date ouverte'!$A$33,HLOOKUP($AA181,'Date ouverte'!$33:$34,2,FALSE),IF($J181='Date ouverte'!$A$35,HLOOKUP($AA181,'Date ouverte'!$35:$36,2,FALSE),"j"))))),0)</f>
        <v>0</v>
      </c>
      <c r="AD1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1" s="5"/>
    </row>
    <row r="182" spans="1:31" x14ac:dyDescent="0.25">
      <c r="A182" t="s">
        <v>2438</v>
      </c>
      <c r="B182" t="s">
        <v>258</v>
      </c>
      <c r="C182" t="s">
        <v>30</v>
      </c>
      <c r="D182" t="s">
        <v>47</v>
      </c>
      <c r="E182" t="s">
        <v>34</v>
      </c>
      <c r="F182" t="s">
        <v>48</v>
      </c>
      <c r="G182" s="1">
        <v>44860</v>
      </c>
      <c r="H182" s="1">
        <v>44891</v>
      </c>
      <c r="I182" s="2">
        <v>44906</v>
      </c>
      <c r="J182" t="s">
        <v>28</v>
      </c>
      <c r="K182" t="s">
        <v>29</v>
      </c>
      <c r="L182" t="s">
        <v>24</v>
      </c>
      <c r="M182" t="s">
        <v>25</v>
      </c>
      <c r="N182" t="s">
        <v>26</v>
      </c>
      <c r="O182" t="s">
        <v>46</v>
      </c>
      <c r="P182">
        <f t="shared" si="472"/>
        <v>1</v>
      </c>
      <c r="Q182" s="5">
        <f t="shared" si="473"/>
        <v>44893</v>
      </c>
      <c r="R182" s="32">
        <f>VLOOKUP(_xlfn.CONCAT(M182," - ",E182),Planning!$C$75:$D$99,2,0)</f>
        <v>21</v>
      </c>
      <c r="S182" s="5">
        <f t="shared" si="474"/>
        <v>44912</v>
      </c>
      <c r="T182" s="3" t="str">
        <f t="shared" si="475"/>
        <v/>
      </c>
      <c r="U182" s="32">
        <f t="shared" ca="1" si="476"/>
        <v>21</v>
      </c>
      <c r="V182" s="32">
        <f t="shared" si="477"/>
        <v>0</v>
      </c>
      <c r="W182" s="5">
        <f t="shared" si="478"/>
        <v>44906</v>
      </c>
      <c r="X182" s="5"/>
      <c r="Z182" s="49"/>
      <c r="AA182" s="50" cm="1">
        <f t="array" ref="AA182">IF(AND(K182="Pending",J182='Date ouverte'!$A$2),INDEX(_xlfn.ANCHORARRAY('Date ouverte'!$B$2),MATCH(TRUE,_xlfn.ANCHORARRAY('Date ouverte'!$B$2)&gt;=$W182,0)),IF(AND(K182="Pending",J182='Date ouverte'!$A$4),INDEX(_xlfn.ANCHORARRAY('Date ouverte'!$B$4),MATCH(TRUE,_xlfn.ANCHORARRAY('Date ouverte'!$B$4)&gt;=$W182,0)),IF(AND(K182="Pending",J182='Date ouverte'!$A$6),INDEX(_xlfn.ANCHORARRAY('Date ouverte'!$B$6),MATCH(TRUE,_xlfn.ANCHORARRAY('Date ouverte'!$B$6)&gt;=$W182,0)),IF(AND(K182="Pending",J182='Date ouverte'!$A$8),INDEX(_xlfn.ANCHORARRAY('Date ouverte'!$B$8),MATCH(TRUE,_xlfn.ANCHORARRAY('Date ouverte'!$B$8)&gt;=$W182,0)),W182))))</f>
        <v>44907</v>
      </c>
      <c r="AB182" s="5" t="str">
        <f>IF(IF($K182="Pending",(IF($J182='Date ouverte'!$A$20,HLOOKUP($AA182,'Date ouverte'!$20:$21,2,FALSE),IF($J182='Date ouverte'!$A$22,HLOOKUP($AA182,'Date ouverte'!$22:$23,2,FALSE),IF($J182='Date ouverte'!$A$24,HLOOKUP($AA182,'Date ouverte'!$24:$25,2,FALSE),IF($J182='Date ouverte'!$A$26,HLOOKUP($AA182,'Date ouverte'!$26:$27,2,FALSE),"j"))))),W182)&lt;&gt;"alert",AA182,"alert")</f>
        <v>alert</v>
      </c>
      <c r="AC182" s="65">
        <f>IF($AB182="alert",(IF($J182='Date ouverte'!$A$29,HLOOKUP($AA182,'Date ouverte'!$29:$30,2,FALSE),IF($J182='Date ouverte'!$A$31,HLOOKUP($AA182,'Date ouverte'!$31:$33,2,FALSE),IF($J182='Date ouverte'!$A$33,HLOOKUP($AA182,'Date ouverte'!$33:$34,2,FALSE),IF($J182='Date ouverte'!$A$35,HLOOKUP($AA182,'Date ouverte'!$35:$36,2,FALSE),"j"))))),0)</f>
        <v>15</v>
      </c>
      <c r="AD1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2" s="5"/>
    </row>
    <row r="183" spans="1:31" x14ac:dyDescent="0.25">
      <c r="A183" t="s">
        <v>1670</v>
      </c>
      <c r="B183" t="s">
        <v>258</v>
      </c>
      <c r="C183" t="s">
        <v>30</v>
      </c>
      <c r="D183" t="s">
        <v>47</v>
      </c>
      <c r="E183" t="s">
        <v>34</v>
      </c>
      <c r="F183" t="s">
        <v>48</v>
      </c>
      <c r="G183" s="1">
        <v>44860</v>
      </c>
      <c r="H183" s="1">
        <v>44891</v>
      </c>
      <c r="I183" s="2">
        <v>44903</v>
      </c>
      <c r="J183" t="s">
        <v>28</v>
      </c>
      <c r="K183" t="s">
        <v>29</v>
      </c>
      <c r="L183" t="s">
        <v>24</v>
      </c>
      <c r="M183" t="s">
        <v>25</v>
      </c>
      <c r="N183" t="s">
        <v>26</v>
      </c>
      <c r="O183" t="s">
        <v>46</v>
      </c>
      <c r="P183">
        <f t="shared" si="472"/>
        <v>1</v>
      </c>
      <c r="Q183" s="5">
        <f t="shared" si="473"/>
        <v>44893</v>
      </c>
      <c r="R183" s="32">
        <f>VLOOKUP(_xlfn.CONCAT(M183," - ",E183),Planning!$C$75:$D$99,2,0)</f>
        <v>21</v>
      </c>
      <c r="S183" s="5">
        <f t="shared" si="474"/>
        <v>44912</v>
      </c>
      <c r="T183" s="3" t="str">
        <f t="shared" si="475"/>
        <v/>
      </c>
      <c r="U183" s="32">
        <f t="shared" ca="1" si="476"/>
        <v>21</v>
      </c>
      <c r="V183" s="32">
        <f t="shared" si="477"/>
        <v>0</v>
      </c>
      <c r="W183" s="5">
        <f t="shared" si="478"/>
        <v>44903</v>
      </c>
      <c r="X183" s="5"/>
      <c r="Z183" s="49"/>
      <c r="AA183" s="50" cm="1">
        <f t="array" ref="AA183">IF(AND(K183="Pending",J183='Date ouverte'!$A$2),INDEX(_xlfn.ANCHORARRAY('Date ouverte'!$B$2),MATCH(TRUE,_xlfn.ANCHORARRAY('Date ouverte'!$B$2)&gt;=$W183,0)),IF(AND(K183="Pending",J183='Date ouverte'!$A$4),INDEX(_xlfn.ANCHORARRAY('Date ouverte'!$B$4),MATCH(TRUE,_xlfn.ANCHORARRAY('Date ouverte'!$B$4)&gt;=$W183,0)),IF(AND(K183="Pending",J183='Date ouverte'!$A$6),INDEX(_xlfn.ANCHORARRAY('Date ouverte'!$B$6),MATCH(TRUE,_xlfn.ANCHORARRAY('Date ouverte'!$B$6)&gt;=$W183,0)),IF(AND(K183="Pending",J183='Date ouverte'!$A$8),INDEX(_xlfn.ANCHORARRAY('Date ouverte'!$B$8),MATCH(TRUE,_xlfn.ANCHORARRAY('Date ouverte'!$B$8)&gt;=$W183,0)),W183))))</f>
        <v>44903</v>
      </c>
      <c r="AB183" s="5">
        <f>IF(IF($K183="Pending",(IF($J183='Date ouverte'!$A$20,HLOOKUP($AA183,'Date ouverte'!$20:$21,2,FALSE),IF($J183='Date ouverte'!$A$22,HLOOKUP($AA183,'Date ouverte'!$22:$23,2,FALSE),IF($J183='Date ouverte'!$A$24,HLOOKUP($AA183,'Date ouverte'!$24:$25,2,FALSE),IF($J183='Date ouverte'!$A$26,HLOOKUP($AA183,'Date ouverte'!$26:$27,2,FALSE),"j"))))),W183)&lt;&gt;"alert",AA183,"alert")</f>
        <v>44903</v>
      </c>
      <c r="AC183" s="65">
        <f>IF($AB183="alert",(IF($J183='Date ouverte'!$A$29,HLOOKUP($AA183,'Date ouverte'!$29:$30,2,FALSE),IF($J183='Date ouverte'!$A$31,HLOOKUP($AA183,'Date ouverte'!$31:$33,2,FALSE),IF($J183='Date ouverte'!$A$33,HLOOKUP($AA183,'Date ouverte'!$33:$34,2,FALSE),IF($J183='Date ouverte'!$A$35,HLOOKUP($AA183,'Date ouverte'!$35:$36,2,FALSE),"j"))))),0)</f>
        <v>0</v>
      </c>
      <c r="AD1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3" s="5"/>
    </row>
    <row r="184" spans="1:31" x14ac:dyDescent="0.25">
      <c r="A184" t="s">
        <v>1671</v>
      </c>
      <c r="B184" t="s">
        <v>258</v>
      </c>
      <c r="C184" t="s">
        <v>14</v>
      </c>
      <c r="D184" t="s">
        <v>47</v>
      </c>
      <c r="E184" t="s">
        <v>34</v>
      </c>
      <c r="F184" t="s">
        <v>48</v>
      </c>
      <c r="G184" s="1">
        <v>44860</v>
      </c>
      <c r="H184" s="1">
        <v>44891</v>
      </c>
      <c r="I184" s="2">
        <v>44906</v>
      </c>
      <c r="J184" t="s">
        <v>28</v>
      </c>
      <c r="K184" t="s">
        <v>29</v>
      </c>
      <c r="L184" t="s">
        <v>24</v>
      </c>
      <c r="M184" t="s">
        <v>25</v>
      </c>
      <c r="N184" t="s">
        <v>26</v>
      </c>
      <c r="O184" t="s">
        <v>46</v>
      </c>
      <c r="P184">
        <f t="shared" ref="P184:P247" si="479">IF(A184&lt;&gt;"",1,0)</f>
        <v>1</v>
      </c>
      <c r="Q184" s="5">
        <f t="shared" ref="Q184:Q247" si="480">ROUNDDOWN(H184,0)+2</f>
        <v>44893</v>
      </c>
      <c r="R184" s="32">
        <f>VLOOKUP(_xlfn.CONCAT(M184," - ",E184),Planning!$C$75:$D$99,2,0)</f>
        <v>21</v>
      </c>
      <c r="S184" s="5">
        <f t="shared" ref="S184:S247" si="481">H184+R184</f>
        <v>44912</v>
      </c>
      <c r="T184" s="3" t="str">
        <f t="shared" ref="T184:T247" si="482">IF(X184-H184&gt;R184,"Alert","")</f>
        <v/>
      </c>
      <c r="U184" s="32">
        <f t="shared" ref="U184:U247" ca="1" si="483">IF(Q184&lt;=TODAY(),(H184+R184)-TODAY(),R184)</f>
        <v>21</v>
      </c>
      <c r="V184" s="32">
        <f t="shared" ref="V184:V247" si="484">IF(X184-H184-R184&gt;0,X184-H184-R184,0)</f>
        <v>0</v>
      </c>
      <c r="W184" s="5">
        <f t="shared" ref="W184:W247" si="485">ROUNDDOWN(I184,0)</f>
        <v>44906</v>
      </c>
      <c r="X184" s="5"/>
      <c r="Z184" s="49"/>
      <c r="AA184" s="50" cm="1">
        <f t="array" ref="AA184">IF(AND(K184="Pending",J184='Date ouverte'!$A$2),INDEX(_xlfn.ANCHORARRAY('Date ouverte'!$B$2),MATCH(TRUE,_xlfn.ANCHORARRAY('Date ouverte'!$B$2)&gt;=$W184,0)),IF(AND(K184="Pending",J184='Date ouverte'!$A$4),INDEX(_xlfn.ANCHORARRAY('Date ouverte'!$B$4),MATCH(TRUE,_xlfn.ANCHORARRAY('Date ouverte'!$B$4)&gt;=$W184,0)),IF(AND(K184="Pending",J184='Date ouverte'!$A$6),INDEX(_xlfn.ANCHORARRAY('Date ouverte'!$B$6),MATCH(TRUE,_xlfn.ANCHORARRAY('Date ouverte'!$B$6)&gt;=$W184,0)),IF(AND(K184="Pending",J184='Date ouverte'!$A$8),INDEX(_xlfn.ANCHORARRAY('Date ouverte'!$B$8),MATCH(TRUE,_xlfn.ANCHORARRAY('Date ouverte'!$B$8)&gt;=$W184,0)),W184))))</f>
        <v>44907</v>
      </c>
      <c r="AB184" s="5" t="str">
        <f>IF(IF($K184="Pending",(IF($J184='Date ouverte'!$A$20,HLOOKUP($AA184,'Date ouverte'!$20:$21,2,FALSE),IF($J184='Date ouverte'!$A$22,HLOOKUP($AA184,'Date ouverte'!$22:$23,2,FALSE),IF($J184='Date ouverte'!$A$24,HLOOKUP($AA184,'Date ouverte'!$24:$25,2,FALSE),IF($J184='Date ouverte'!$A$26,HLOOKUP($AA184,'Date ouverte'!$26:$27,2,FALSE),"j"))))),W184)&lt;&gt;"alert",AA184,"alert")</f>
        <v>alert</v>
      </c>
      <c r="AC184" s="65">
        <f>IF($AB184="alert",(IF($J184='Date ouverte'!$A$29,HLOOKUP($AA184,'Date ouverte'!$29:$30,2,FALSE),IF($J184='Date ouverte'!$A$31,HLOOKUP($AA184,'Date ouverte'!$31:$33,2,FALSE),IF($J184='Date ouverte'!$A$33,HLOOKUP($AA184,'Date ouverte'!$33:$34,2,FALSE),IF($J184='Date ouverte'!$A$35,HLOOKUP($AA184,'Date ouverte'!$35:$36,2,FALSE),"j"))))),0)</f>
        <v>15</v>
      </c>
      <c r="AD1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4" s="5"/>
    </row>
    <row r="185" spans="1:31" x14ac:dyDescent="0.25">
      <c r="A185" t="s">
        <v>1672</v>
      </c>
      <c r="B185" t="s">
        <v>258</v>
      </c>
      <c r="C185" t="s">
        <v>14</v>
      </c>
      <c r="D185" t="s">
        <v>47</v>
      </c>
      <c r="E185" t="s">
        <v>34</v>
      </c>
      <c r="F185" t="s">
        <v>48</v>
      </c>
      <c r="G185" s="1">
        <v>44860</v>
      </c>
      <c r="H185" s="1">
        <v>44891</v>
      </c>
      <c r="I185" s="2">
        <v>44906</v>
      </c>
      <c r="J185" t="s">
        <v>28</v>
      </c>
      <c r="K185" t="s">
        <v>29</v>
      </c>
      <c r="L185" t="s">
        <v>24</v>
      </c>
      <c r="M185" t="s">
        <v>25</v>
      </c>
      <c r="N185" t="s">
        <v>26</v>
      </c>
      <c r="O185" t="s">
        <v>46</v>
      </c>
      <c r="P185">
        <f t="shared" si="479"/>
        <v>1</v>
      </c>
      <c r="Q185" s="5">
        <f t="shared" si="480"/>
        <v>44893</v>
      </c>
      <c r="R185" s="32">
        <f>VLOOKUP(_xlfn.CONCAT(M185," - ",E185),Planning!$C$75:$D$99,2,0)</f>
        <v>21</v>
      </c>
      <c r="S185" s="5">
        <f t="shared" si="481"/>
        <v>44912</v>
      </c>
      <c r="T185" s="3" t="str">
        <f t="shared" si="482"/>
        <v/>
      </c>
      <c r="U185" s="32">
        <f t="shared" ca="1" si="483"/>
        <v>21</v>
      </c>
      <c r="V185" s="32">
        <f t="shared" si="484"/>
        <v>0</v>
      </c>
      <c r="W185" s="5">
        <f t="shared" si="485"/>
        <v>44906</v>
      </c>
      <c r="X185" s="5"/>
      <c r="Z185" s="49"/>
      <c r="AA185" s="50" cm="1">
        <f t="array" ref="AA185">IF(AND(K185="Pending",J185='Date ouverte'!$A$2),INDEX(_xlfn.ANCHORARRAY('Date ouverte'!$B$2),MATCH(TRUE,_xlfn.ANCHORARRAY('Date ouverte'!$B$2)&gt;=$W185,0)),IF(AND(K185="Pending",J185='Date ouverte'!$A$4),INDEX(_xlfn.ANCHORARRAY('Date ouverte'!$B$4),MATCH(TRUE,_xlfn.ANCHORARRAY('Date ouverte'!$B$4)&gt;=$W185,0)),IF(AND(K185="Pending",J185='Date ouverte'!$A$6),INDEX(_xlfn.ANCHORARRAY('Date ouverte'!$B$6),MATCH(TRUE,_xlfn.ANCHORARRAY('Date ouverte'!$B$6)&gt;=$W185,0)),IF(AND(K185="Pending",J185='Date ouverte'!$A$8),INDEX(_xlfn.ANCHORARRAY('Date ouverte'!$B$8),MATCH(TRUE,_xlfn.ANCHORARRAY('Date ouverte'!$B$8)&gt;=$W185,0)),W185))))</f>
        <v>44907</v>
      </c>
      <c r="AB185" s="5" t="str">
        <f>IF(IF($K185="Pending",(IF($J185='Date ouverte'!$A$20,HLOOKUP($AA185,'Date ouverte'!$20:$21,2,FALSE),IF($J185='Date ouverte'!$A$22,HLOOKUP($AA185,'Date ouverte'!$22:$23,2,FALSE),IF($J185='Date ouverte'!$A$24,HLOOKUP($AA185,'Date ouverte'!$24:$25,2,FALSE),IF($J185='Date ouverte'!$A$26,HLOOKUP($AA185,'Date ouverte'!$26:$27,2,FALSE),"j"))))),W185)&lt;&gt;"alert",AA185,"alert")</f>
        <v>alert</v>
      </c>
      <c r="AC185" s="65">
        <f>IF($AB185="alert",(IF($J185='Date ouverte'!$A$29,HLOOKUP($AA185,'Date ouverte'!$29:$30,2,FALSE),IF($J185='Date ouverte'!$A$31,HLOOKUP($AA185,'Date ouverte'!$31:$33,2,FALSE),IF($J185='Date ouverte'!$A$33,HLOOKUP($AA185,'Date ouverte'!$33:$34,2,FALSE),IF($J185='Date ouverte'!$A$35,HLOOKUP($AA185,'Date ouverte'!$35:$36,2,FALSE),"j"))))),0)</f>
        <v>15</v>
      </c>
      <c r="AD1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5" s="5"/>
    </row>
    <row r="186" spans="1:31" x14ac:dyDescent="0.25">
      <c r="A186" t="s">
        <v>2439</v>
      </c>
      <c r="B186" t="s">
        <v>258</v>
      </c>
      <c r="C186" t="s">
        <v>30</v>
      </c>
      <c r="D186" t="s">
        <v>47</v>
      </c>
      <c r="E186" t="s">
        <v>34</v>
      </c>
      <c r="F186" t="s">
        <v>48</v>
      </c>
      <c r="G186" s="1">
        <v>44860</v>
      </c>
      <c r="H186" s="1">
        <v>44891</v>
      </c>
      <c r="I186" s="2">
        <v>44903</v>
      </c>
      <c r="J186" t="s">
        <v>18</v>
      </c>
      <c r="K186" t="s">
        <v>29</v>
      </c>
      <c r="L186" t="s">
        <v>24</v>
      </c>
      <c r="M186" t="s">
        <v>25</v>
      </c>
      <c r="N186" t="s">
        <v>26</v>
      </c>
      <c r="O186" t="s">
        <v>46</v>
      </c>
      <c r="P186">
        <f t="shared" si="479"/>
        <v>1</v>
      </c>
      <c r="Q186" s="5">
        <f t="shared" si="480"/>
        <v>44893</v>
      </c>
      <c r="R186" s="32">
        <f>VLOOKUP(_xlfn.CONCAT(M186," - ",E186),Planning!$C$75:$D$99,2,0)</f>
        <v>21</v>
      </c>
      <c r="S186" s="5">
        <f t="shared" si="481"/>
        <v>44912</v>
      </c>
      <c r="T186" s="3" t="str">
        <f t="shared" si="482"/>
        <v/>
      </c>
      <c r="U186" s="32">
        <f t="shared" ca="1" si="483"/>
        <v>21</v>
      </c>
      <c r="V186" s="32">
        <f t="shared" si="484"/>
        <v>0</v>
      </c>
      <c r="W186" s="5">
        <f t="shared" si="485"/>
        <v>44903</v>
      </c>
      <c r="X186" s="5"/>
      <c r="Z186" s="49"/>
      <c r="AA186" s="50" cm="1">
        <f t="array" ref="AA186">IF(AND(K186="Pending",J186='Date ouverte'!$A$2),INDEX(_xlfn.ANCHORARRAY('Date ouverte'!$B$2),MATCH(TRUE,_xlfn.ANCHORARRAY('Date ouverte'!$B$2)&gt;=$W186,0)),IF(AND(K186="Pending",J186='Date ouverte'!$A$4),INDEX(_xlfn.ANCHORARRAY('Date ouverte'!$B$4),MATCH(TRUE,_xlfn.ANCHORARRAY('Date ouverte'!$B$4)&gt;=$W186,0)),IF(AND(K186="Pending",J186='Date ouverte'!$A$6),INDEX(_xlfn.ANCHORARRAY('Date ouverte'!$B$6),MATCH(TRUE,_xlfn.ANCHORARRAY('Date ouverte'!$B$6)&gt;=$W186,0)),IF(AND(K186="Pending",J186='Date ouverte'!$A$8),INDEX(_xlfn.ANCHORARRAY('Date ouverte'!$B$8),MATCH(TRUE,_xlfn.ANCHORARRAY('Date ouverte'!$B$8)&gt;=$W186,0)),W186))))</f>
        <v>44903</v>
      </c>
      <c r="AB186" s="5">
        <f>IF(IF($K186="Pending",(IF($J186='Date ouverte'!$A$20,HLOOKUP($AA186,'Date ouverte'!$20:$21,2,FALSE),IF($J186='Date ouverte'!$A$22,HLOOKUP($AA186,'Date ouverte'!$22:$23,2,FALSE),IF($J186='Date ouverte'!$A$24,HLOOKUP($AA186,'Date ouverte'!$24:$25,2,FALSE),IF($J186='Date ouverte'!$A$26,HLOOKUP($AA186,'Date ouverte'!$26:$27,2,FALSE),"j"))))),W186)&lt;&gt;"alert",AA186,"alert")</f>
        <v>44903</v>
      </c>
      <c r="AC186" s="65">
        <f>IF($AB186="alert",(IF($J186='Date ouverte'!$A$29,HLOOKUP($AA186,'Date ouverte'!$29:$30,2,FALSE),IF($J186='Date ouverte'!$A$31,HLOOKUP($AA186,'Date ouverte'!$31:$33,2,FALSE),IF($J186='Date ouverte'!$A$33,HLOOKUP($AA186,'Date ouverte'!$33:$34,2,FALSE),IF($J186='Date ouverte'!$A$35,HLOOKUP($AA186,'Date ouverte'!$35:$36,2,FALSE),"j"))))),0)</f>
        <v>0</v>
      </c>
      <c r="AD1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" s="5"/>
    </row>
    <row r="187" spans="1:31" x14ac:dyDescent="0.25">
      <c r="A187" t="s">
        <v>1673</v>
      </c>
      <c r="B187" t="s">
        <v>258</v>
      </c>
      <c r="C187" t="s">
        <v>14</v>
      </c>
      <c r="D187" t="s">
        <v>47</v>
      </c>
      <c r="E187" t="s">
        <v>34</v>
      </c>
      <c r="F187" t="s">
        <v>48</v>
      </c>
      <c r="G187" s="1">
        <v>44860</v>
      </c>
      <c r="H187" s="1">
        <v>44891</v>
      </c>
      <c r="I187" s="2">
        <v>44906</v>
      </c>
      <c r="J187" t="s">
        <v>28</v>
      </c>
      <c r="K187" t="s">
        <v>29</v>
      </c>
      <c r="L187" t="s">
        <v>24</v>
      </c>
      <c r="M187" t="s">
        <v>25</v>
      </c>
      <c r="N187" t="s">
        <v>26</v>
      </c>
      <c r="O187" t="s">
        <v>46</v>
      </c>
      <c r="P187">
        <f t="shared" si="479"/>
        <v>1</v>
      </c>
      <c r="Q187" s="5">
        <f t="shared" si="480"/>
        <v>44893</v>
      </c>
      <c r="R187" s="32">
        <f>VLOOKUP(_xlfn.CONCAT(M187," - ",E187),Planning!$C$75:$D$99,2,0)</f>
        <v>21</v>
      </c>
      <c r="S187" s="5">
        <f t="shared" si="481"/>
        <v>44912</v>
      </c>
      <c r="T187" s="3" t="str">
        <f t="shared" si="482"/>
        <v/>
      </c>
      <c r="U187" s="32">
        <f t="shared" ca="1" si="483"/>
        <v>21</v>
      </c>
      <c r="V187" s="32">
        <f t="shared" si="484"/>
        <v>0</v>
      </c>
      <c r="W187" s="5">
        <f t="shared" si="485"/>
        <v>44906</v>
      </c>
      <c r="X187" s="5"/>
      <c r="Z187" s="49"/>
      <c r="AA187" s="50" cm="1">
        <f t="array" ref="AA187">IF(AND(K187="Pending",J187='Date ouverte'!$A$2),INDEX(_xlfn.ANCHORARRAY('Date ouverte'!$B$2),MATCH(TRUE,_xlfn.ANCHORARRAY('Date ouverte'!$B$2)&gt;=$W187,0)),IF(AND(K187="Pending",J187='Date ouverte'!$A$4),INDEX(_xlfn.ANCHORARRAY('Date ouverte'!$B$4),MATCH(TRUE,_xlfn.ANCHORARRAY('Date ouverte'!$B$4)&gt;=$W187,0)),IF(AND(K187="Pending",J187='Date ouverte'!$A$6),INDEX(_xlfn.ANCHORARRAY('Date ouverte'!$B$6),MATCH(TRUE,_xlfn.ANCHORARRAY('Date ouverte'!$B$6)&gt;=$W187,0)),IF(AND(K187="Pending",J187='Date ouverte'!$A$8),INDEX(_xlfn.ANCHORARRAY('Date ouverte'!$B$8),MATCH(TRUE,_xlfn.ANCHORARRAY('Date ouverte'!$B$8)&gt;=$W187,0)),W187))))</f>
        <v>44907</v>
      </c>
      <c r="AB187" s="5" t="str">
        <f>IF(IF($K187="Pending",(IF($J187='Date ouverte'!$A$20,HLOOKUP($AA187,'Date ouverte'!$20:$21,2,FALSE),IF($J187='Date ouverte'!$A$22,HLOOKUP($AA187,'Date ouverte'!$22:$23,2,FALSE),IF($J187='Date ouverte'!$A$24,HLOOKUP($AA187,'Date ouverte'!$24:$25,2,FALSE),IF($J187='Date ouverte'!$A$26,HLOOKUP($AA187,'Date ouverte'!$26:$27,2,FALSE),"j"))))),W187)&lt;&gt;"alert",AA187,"alert")</f>
        <v>alert</v>
      </c>
      <c r="AC187" s="65">
        <f>IF($AB187="alert",(IF($J187='Date ouverte'!$A$29,HLOOKUP($AA187,'Date ouverte'!$29:$30,2,FALSE),IF($J187='Date ouverte'!$A$31,HLOOKUP($AA187,'Date ouverte'!$31:$33,2,FALSE),IF($J187='Date ouverte'!$A$33,HLOOKUP($AA187,'Date ouverte'!$33:$34,2,FALSE),IF($J187='Date ouverte'!$A$35,HLOOKUP($AA187,'Date ouverte'!$35:$36,2,FALSE),"j"))))),0)</f>
        <v>15</v>
      </c>
      <c r="AD1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7" s="5"/>
    </row>
    <row r="188" spans="1:31" x14ac:dyDescent="0.25">
      <c r="A188" t="s">
        <v>1674</v>
      </c>
      <c r="B188" t="s">
        <v>258</v>
      </c>
      <c r="C188" t="s">
        <v>30</v>
      </c>
      <c r="D188" t="s">
        <v>47</v>
      </c>
      <c r="E188" t="s">
        <v>34</v>
      </c>
      <c r="F188" t="s">
        <v>48</v>
      </c>
      <c r="G188" s="1">
        <v>44860</v>
      </c>
      <c r="H188" s="1">
        <v>44891</v>
      </c>
      <c r="I188" s="2">
        <v>44903</v>
      </c>
      <c r="J188" t="s">
        <v>28</v>
      </c>
      <c r="K188" t="s">
        <v>29</v>
      </c>
      <c r="L188" t="s">
        <v>24</v>
      </c>
      <c r="M188" t="s">
        <v>25</v>
      </c>
      <c r="N188" t="s">
        <v>26</v>
      </c>
      <c r="O188" t="s">
        <v>46</v>
      </c>
      <c r="P188">
        <f t="shared" si="479"/>
        <v>1</v>
      </c>
      <c r="Q188" s="5">
        <f t="shared" si="480"/>
        <v>44893</v>
      </c>
      <c r="R188" s="32">
        <f>VLOOKUP(_xlfn.CONCAT(M188," - ",E188),Planning!$C$75:$D$99,2,0)</f>
        <v>21</v>
      </c>
      <c r="S188" s="5">
        <f t="shared" si="481"/>
        <v>44912</v>
      </c>
      <c r="T188" s="3" t="str">
        <f t="shared" si="482"/>
        <v/>
      </c>
      <c r="U188" s="32">
        <f t="shared" ca="1" si="483"/>
        <v>21</v>
      </c>
      <c r="V188" s="32">
        <f t="shared" si="484"/>
        <v>0</v>
      </c>
      <c r="W188" s="5">
        <f t="shared" si="485"/>
        <v>44903</v>
      </c>
      <c r="X188" s="5"/>
      <c r="Z188" s="49"/>
      <c r="AA188" s="50" cm="1">
        <f t="array" ref="AA188">IF(AND(K188="Pending",J188='Date ouverte'!$A$2),INDEX(_xlfn.ANCHORARRAY('Date ouverte'!$B$2),MATCH(TRUE,_xlfn.ANCHORARRAY('Date ouverte'!$B$2)&gt;=$W188,0)),IF(AND(K188="Pending",J188='Date ouverte'!$A$4),INDEX(_xlfn.ANCHORARRAY('Date ouverte'!$B$4),MATCH(TRUE,_xlfn.ANCHORARRAY('Date ouverte'!$B$4)&gt;=$W188,0)),IF(AND(K188="Pending",J188='Date ouverte'!$A$6),INDEX(_xlfn.ANCHORARRAY('Date ouverte'!$B$6),MATCH(TRUE,_xlfn.ANCHORARRAY('Date ouverte'!$B$6)&gt;=$W188,0)),IF(AND(K188="Pending",J188='Date ouverte'!$A$8),INDEX(_xlfn.ANCHORARRAY('Date ouverte'!$B$8),MATCH(TRUE,_xlfn.ANCHORARRAY('Date ouverte'!$B$8)&gt;=$W188,0)),W188))))</f>
        <v>44903</v>
      </c>
      <c r="AB188" s="5">
        <f>IF(IF($K188="Pending",(IF($J188='Date ouverte'!$A$20,HLOOKUP($AA188,'Date ouverte'!$20:$21,2,FALSE),IF($J188='Date ouverte'!$A$22,HLOOKUP($AA188,'Date ouverte'!$22:$23,2,FALSE),IF($J188='Date ouverte'!$A$24,HLOOKUP($AA188,'Date ouverte'!$24:$25,2,FALSE),IF($J188='Date ouverte'!$A$26,HLOOKUP($AA188,'Date ouverte'!$26:$27,2,FALSE),"j"))))),W188)&lt;&gt;"alert",AA188,"alert")</f>
        <v>44903</v>
      </c>
      <c r="AC188" s="65">
        <f>IF($AB188="alert",(IF($J188='Date ouverte'!$A$29,HLOOKUP($AA188,'Date ouverte'!$29:$30,2,FALSE),IF($J188='Date ouverte'!$A$31,HLOOKUP($AA188,'Date ouverte'!$31:$33,2,FALSE),IF($J188='Date ouverte'!$A$33,HLOOKUP($AA188,'Date ouverte'!$33:$34,2,FALSE),IF($J188='Date ouverte'!$A$35,HLOOKUP($AA188,'Date ouverte'!$35:$36,2,FALSE),"j"))))),0)</f>
        <v>0</v>
      </c>
      <c r="AD1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8" s="5"/>
    </row>
    <row r="189" spans="1:31" x14ac:dyDescent="0.25">
      <c r="A189" t="s">
        <v>1675</v>
      </c>
      <c r="B189" t="s">
        <v>258</v>
      </c>
      <c r="C189" t="s">
        <v>30</v>
      </c>
      <c r="D189" t="s">
        <v>47</v>
      </c>
      <c r="E189" t="s">
        <v>34</v>
      </c>
      <c r="F189" t="s">
        <v>48</v>
      </c>
      <c r="G189" s="1">
        <v>44860</v>
      </c>
      <c r="H189" s="1">
        <v>44891</v>
      </c>
      <c r="I189" s="2">
        <v>44903</v>
      </c>
      <c r="J189" t="s">
        <v>28</v>
      </c>
      <c r="K189" t="s">
        <v>29</v>
      </c>
      <c r="L189" t="s">
        <v>24</v>
      </c>
      <c r="M189" t="s">
        <v>25</v>
      </c>
      <c r="N189" t="s">
        <v>26</v>
      </c>
      <c r="O189" t="s">
        <v>46</v>
      </c>
      <c r="P189">
        <f t="shared" si="479"/>
        <v>1</v>
      </c>
      <c r="Q189" s="5">
        <f t="shared" si="480"/>
        <v>44893</v>
      </c>
      <c r="R189" s="32">
        <f>VLOOKUP(_xlfn.CONCAT(M189," - ",E189),Planning!$C$75:$D$99,2,0)</f>
        <v>21</v>
      </c>
      <c r="S189" s="5">
        <f t="shared" si="481"/>
        <v>44912</v>
      </c>
      <c r="T189" s="3" t="str">
        <f t="shared" si="482"/>
        <v/>
      </c>
      <c r="U189" s="32">
        <f t="shared" ca="1" si="483"/>
        <v>21</v>
      </c>
      <c r="V189" s="32">
        <f t="shared" si="484"/>
        <v>0</v>
      </c>
      <c r="W189" s="5">
        <f t="shared" si="485"/>
        <v>44903</v>
      </c>
      <c r="X189" s="5"/>
      <c r="Z189" s="49"/>
      <c r="AA189" s="50" cm="1">
        <f t="array" ref="AA189">IF(AND(K189="Pending",J189='Date ouverte'!$A$2),INDEX(_xlfn.ANCHORARRAY('Date ouverte'!$B$2),MATCH(TRUE,_xlfn.ANCHORARRAY('Date ouverte'!$B$2)&gt;=$W189,0)),IF(AND(K189="Pending",J189='Date ouverte'!$A$4),INDEX(_xlfn.ANCHORARRAY('Date ouverte'!$B$4),MATCH(TRUE,_xlfn.ANCHORARRAY('Date ouverte'!$B$4)&gt;=$W189,0)),IF(AND(K189="Pending",J189='Date ouverte'!$A$6),INDEX(_xlfn.ANCHORARRAY('Date ouverte'!$B$6),MATCH(TRUE,_xlfn.ANCHORARRAY('Date ouverte'!$B$6)&gt;=$W189,0)),IF(AND(K189="Pending",J189='Date ouverte'!$A$8),INDEX(_xlfn.ANCHORARRAY('Date ouverte'!$B$8),MATCH(TRUE,_xlfn.ANCHORARRAY('Date ouverte'!$B$8)&gt;=$W189,0)),W189))))</f>
        <v>44903</v>
      </c>
      <c r="AB189" s="5">
        <f>IF(IF($K189="Pending",(IF($J189='Date ouverte'!$A$20,HLOOKUP($AA189,'Date ouverte'!$20:$21,2,FALSE),IF($J189='Date ouverte'!$A$22,HLOOKUP($AA189,'Date ouverte'!$22:$23,2,FALSE),IF($J189='Date ouverte'!$A$24,HLOOKUP($AA189,'Date ouverte'!$24:$25,2,FALSE),IF($J189='Date ouverte'!$A$26,HLOOKUP($AA189,'Date ouverte'!$26:$27,2,FALSE),"j"))))),W189)&lt;&gt;"alert",AA189,"alert")</f>
        <v>44903</v>
      </c>
      <c r="AC189" s="65">
        <f>IF($AB189="alert",(IF($J189='Date ouverte'!$A$29,HLOOKUP($AA189,'Date ouverte'!$29:$30,2,FALSE),IF($J189='Date ouverte'!$A$31,HLOOKUP($AA189,'Date ouverte'!$31:$33,2,FALSE),IF($J189='Date ouverte'!$A$33,HLOOKUP($AA189,'Date ouverte'!$33:$34,2,FALSE),IF($J189='Date ouverte'!$A$35,HLOOKUP($AA189,'Date ouverte'!$35:$36,2,FALSE),"j"))))),0)</f>
        <v>0</v>
      </c>
      <c r="AD1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9" s="5"/>
    </row>
    <row r="190" spans="1:31" x14ac:dyDescent="0.25">
      <c r="A190" t="s">
        <v>2440</v>
      </c>
      <c r="B190" t="s">
        <v>258</v>
      </c>
      <c r="C190" t="s">
        <v>14</v>
      </c>
      <c r="D190" t="s">
        <v>47</v>
      </c>
      <c r="E190" t="s">
        <v>34</v>
      </c>
      <c r="F190" t="s">
        <v>48</v>
      </c>
      <c r="G190" s="1">
        <v>44860</v>
      </c>
      <c r="H190" s="1">
        <v>44891</v>
      </c>
      <c r="I190" s="2">
        <v>44906</v>
      </c>
      <c r="J190" t="s">
        <v>28</v>
      </c>
      <c r="K190" t="s">
        <v>29</v>
      </c>
      <c r="L190" t="s">
        <v>24</v>
      </c>
      <c r="M190" t="s">
        <v>25</v>
      </c>
      <c r="N190" t="s">
        <v>26</v>
      </c>
      <c r="O190" t="s">
        <v>46</v>
      </c>
      <c r="P190">
        <f t="shared" si="479"/>
        <v>1</v>
      </c>
      <c r="Q190" s="5">
        <f t="shared" si="480"/>
        <v>44893</v>
      </c>
      <c r="R190" s="32">
        <f>VLOOKUP(_xlfn.CONCAT(M190," - ",E190),Planning!$C$75:$D$99,2,0)</f>
        <v>21</v>
      </c>
      <c r="S190" s="5">
        <f t="shared" si="481"/>
        <v>44912</v>
      </c>
      <c r="T190" s="3" t="str">
        <f t="shared" si="482"/>
        <v/>
      </c>
      <c r="U190" s="32">
        <f t="shared" ca="1" si="483"/>
        <v>21</v>
      </c>
      <c r="V190" s="32">
        <f t="shared" si="484"/>
        <v>0</v>
      </c>
      <c r="W190" s="5">
        <f t="shared" si="485"/>
        <v>44906</v>
      </c>
      <c r="X190" s="5"/>
      <c r="Z190" s="49"/>
      <c r="AA190" s="50" cm="1">
        <f t="array" ref="AA190">IF(AND(K190="Pending",J190='Date ouverte'!$A$2),INDEX(_xlfn.ANCHORARRAY('Date ouverte'!$B$2),MATCH(TRUE,_xlfn.ANCHORARRAY('Date ouverte'!$B$2)&gt;=$W190,0)),IF(AND(K190="Pending",J190='Date ouverte'!$A$4),INDEX(_xlfn.ANCHORARRAY('Date ouverte'!$B$4),MATCH(TRUE,_xlfn.ANCHORARRAY('Date ouverte'!$B$4)&gt;=$W190,0)),IF(AND(K190="Pending",J190='Date ouverte'!$A$6),INDEX(_xlfn.ANCHORARRAY('Date ouverte'!$B$6),MATCH(TRUE,_xlfn.ANCHORARRAY('Date ouverte'!$B$6)&gt;=$W190,0)),IF(AND(K190="Pending",J190='Date ouverte'!$A$8),INDEX(_xlfn.ANCHORARRAY('Date ouverte'!$B$8),MATCH(TRUE,_xlfn.ANCHORARRAY('Date ouverte'!$B$8)&gt;=$W190,0)),W190))))</f>
        <v>44907</v>
      </c>
      <c r="AB190" s="5" t="str">
        <f>IF(IF($K190="Pending",(IF($J190='Date ouverte'!$A$20,HLOOKUP($AA190,'Date ouverte'!$20:$21,2,FALSE),IF($J190='Date ouverte'!$A$22,HLOOKUP($AA190,'Date ouverte'!$22:$23,2,FALSE),IF($J190='Date ouverte'!$A$24,HLOOKUP($AA190,'Date ouverte'!$24:$25,2,FALSE),IF($J190='Date ouverte'!$A$26,HLOOKUP($AA190,'Date ouverte'!$26:$27,2,FALSE),"j"))))),W190)&lt;&gt;"alert",AA190,"alert")</f>
        <v>alert</v>
      </c>
      <c r="AC190" s="65">
        <f>IF($AB190="alert",(IF($J190='Date ouverte'!$A$29,HLOOKUP($AA190,'Date ouverte'!$29:$30,2,FALSE),IF($J190='Date ouverte'!$A$31,HLOOKUP($AA190,'Date ouverte'!$31:$33,2,FALSE),IF($J190='Date ouverte'!$A$33,HLOOKUP($AA190,'Date ouverte'!$33:$34,2,FALSE),IF($J190='Date ouverte'!$A$35,HLOOKUP($AA190,'Date ouverte'!$35:$36,2,FALSE),"j"))))),0)</f>
        <v>15</v>
      </c>
      <c r="AD1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0" s="5"/>
    </row>
    <row r="191" spans="1:31" x14ac:dyDescent="0.25">
      <c r="A191" t="s">
        <v>1676</v>
      </c>
      <c r="B191" t="s">
        <v>258</v>
      </c>
      <c r="C191" t="s">
        <v>30</v>
      </c>
      <c r="D191" t="s">
        <v>47</v>
      </c>
      <c r="E191" t="s">
        <v>34</v>
      </c>
      <c r="F191" t="s">
        <v>48</v>
      </c>
      <c r="G191" s="1">
        <v>44860</v>
      </c>
      <c r="H191" s="1">
        <v>44891</v>
      </c>
      <c r="I191" s="2">
        <v>44903</v>
      </c>
      <c r="J191" t="s">
        <v>28</v>
      </c>
      <c r="K191" t="s">
        <v>29</v>
      </c>
      <c r="L191" t="s">
        <v>24</v>
      </c>
      <c r="M191" t="s">
        <v>25</v>
      </c>
      <c r="N191" t="s">
        <v>26</v>
      </c>
      <c r="O191" t="s">
        <v>46</v>
      </c>
      <c r="P191">
        <f t="shared" si="479"/>
        <v>1</v>
      </c>
      <c r="Q191" s="5">
        <f t="shared" si="480"/>
        <v>44893</v>
      </c>
      <c r="R191" s="32">
        <f>VLOOKUP(_xlfn.CONCAT(M191," - ",E191),Planning!$C$75:$D$99,2,0)</f>
        <v>21</v>
      </c>
      <c r="S191" s="5">
        <f t="shared" si="481"/>
        <v>44912</v>
      </c>
      <c r="T191" s="3" t="str">
        <f t="shared" si="482"/>
        <v/>
      </c>
      <c r="U191" s="32">
        <f t="shared" ca="1" si="483"/>
        <v>21</v>
      </c>
      <c r="V191" s="32">
        <f t="shared" si="484"/>
        <v>0</v>
      </c>
      <c r="W191" s="5">
        <f t="shared" si="485"/>
        <v>44903</v>
      </c>
      <c r="X191" s="5"/>
      <c r="Z191" s="49"/>
      <c r="AA191" s="50" cm="1">
        <f t="array" ref="AA191">IF(AND(K191="Pending",J191='Date ouverte'!$A$2),INDEX(_xlfn.ANCHORARRAY('Date ouverte'!$B$2),MATCH(TRUE,_xlfn.ANCHORARRAY('Date ouverte'!$B$2)&gt;=$W191,0)),IF(AND(K191="Pending",J191='Date ouverte'!$A$4),INDEX(_xlfn.ANCHORARRAY('Date ouverte'!$B$4),MATCH(TRUE,_xlfn.ANCHORARRAY('Date ouverte'!$B$4)&gt;=$W191,0)),IF(AND(K191="Pending",J191='Date ouverte'!$A$6),INDEX(_xlfn.ANCHORARRAY('Date ouverte'!$B$6),MATCH(TRUE,_xlfn.ANCHORARRAY('Date ouverte'!$B$6)&gt;=$W191,0)),IF(AND(K191="Pending",J191='Date ouverte'!$A$8),INDEX(_xlfn.ANCHORARRAY('Date ouverte'!$B$8),MATCH(TRUE,_xlfn.ANCHORARRAY('Date ouverte'!$B$8)&gt;=$W191,0)),W191))))</f>
        <v>44903</v>
      </c>
      <c r="AB191" s="5">
        <f>IF(IF($K191="Pending",(IF($J191='Date ouverte'!$A$20,HLOOKUP($AA191,'Date ouverte'!$20:$21,2,FALSE),IF($J191='Date ouverte'!$A$22,HLOOKUP($AA191,'Date ouverte'!$22:$23,2,FALSE),IF($J191='Date ouverte'!$A$24,HLOOKUP($AA191,'Date ouverte'!$24:$25,2,FALSE),IF($J191='Date ouverte'!$A$26,HLOOKUP($AA191,'Date ouverte'!$26:$27,2,FALSE),"j"))))),W191)&lt;&gt;"alert",AA191,"alert")</f>
        <v>44903</v>
      </c>
      <c r="AC191" s="65">
        <f>IF($AB191="alert",(IF($J191='Date ouverte'!$A$29,HLOOKUP($AA191,'Date ouverte'!$29:$30,2,FALSE),IF($J191='Date ouverte'!$A$31,HLOOKUP($AA191,'Date ouverte'!$31:$33,2,FALSE),IF($J191='Date ouverte'!$A$33,HLOOKUP($AA191,'Date ouverte'!$33:$34,2,FALSE),IF($J191='Date ouverte'!$A$35,HLOOKUP($AA191,'Date ouverte'!$35:$36,2,FALSE),"j"))))),0)</f>
        <v>0</v>
      </c>
      <c r="AD1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1" s="5"/>
    </row>
    <row r="192" spans="1:31" x14ac:dyDescent="0.25">
      <c r="A192" t="s">
        <v>1019</v>
      </c>
      <c r="B192" t="s">
        <v>258</v>
      </c>
      <c r="C192" t="s">
        <v>14</v>
      </c>
      <c r="D192" t="s">
        <v>47</v>
      </c>
      <c r="E192" t="s">
        <v>34</v>
      </c>
      <c r="F192" t="s">
        <v>48</v>
      </c>
      <c r="G192" s="1">
        <v>44827</v>
      </c>
      <c r="H192" s="1">
        <v>44860</v>
      </c>
      <c r="I192" s="2">
        <v>44868.666666666664</v>
      </c>
      <c r="J192" t="s">
        <v>18</v>
      </c>
      <c r="K192" t="s">
        <v>19</v>
      </c>
      <c r="L192" t="s">
        <v>24</v>
      </c>
      <c r="M192" t="s">
        <v>25</v>
      </c>
      <c r="N192" t="s">
        <v>26</v>
      </c>
      <c r="O192" t="s">
        <v>36</v>
      </c>
      <c r="P192">
        <f t="shared" si="479"/>
        <v>1</v>
      </c>
      <c r="Q192" s="5">
        <f t="shared" si="480"/>
        <v>44862</v>
      </c>
      <c r="R192" s="32">
        <f>VLOOKUP(_xlfn.CONCAT(M192," - ",E192),Planning!$C$75:$D$99,2,0)</f>
        <v>21</v>
      </c>
      <c r="S192" s="5">
        <f t="shared" si="481"/>
        <v>44881</v>
      </c>
      <c r="T192" s="3" t="str">
        <f t="shared" si="482"/>
        <v/>
      </c>
      <c r="U192" s="32">
        <f t="shared" ca="1" si="483"/>
        <v>21</v>
      </c>
      <c r="V192" s="32">
        <f t="shared" si="484"/>
        <v>0</v>
      </c>
      <c r="W192" s="5">
        <f t="shared" si="485"/>
        <v>44868</v>
      </c>
      <c r="X192" s="5"/>
      <c r="Z192" s="49"/>
      <c r="AA192" s="50" cm="1">
        <f t="array" ref="AA192">IF(AND(K192="Pending",J192='Date ouverte'!$A$2),INDEX(_xlfn.ANCHORARRAY('Date ouverte'!$B$2),MATCH(TRUE,_xlfn.ANCHORARRAY('Date ouverte'!$B$2)&gt;=$W192,0)),IF(AND(K192="Pending",J192='Date ouverte'!$A$4),INDEX(_xlfn.ANCHORARRAY('Date ouverte'!$B$4),MATCH(TRUE,_xlfn.ANCHORARRAY('Date ouverte'!$B$4)&gt;=$W192,0)),IF(AND(K192="Pending",J192='Date ouverte'!$A$6),INDEX(_xlfn.ANCHORARRAY('Date ouverte'!$B$6),MATCH(TRUE,_xlfn.ANCHORARRAY('Date ouverte'!$B$6)&gt;=$W192,0)),IF(AND(K192="Pending",J192='Date ouverte'!$A$8),INDEX(_xlfn.ANCHORARRAY('Date ouverte'!$B$8),MATCH(TRUE,_xlfn.ANCHORARRAY('Date ouverte'!$B$8)&gt;=$W192,0)),W192))))</f>
        <v>44868</v>
      </c>
      <c r="AB192" s="5">
        <f>IF(IF($K192="Pending",(IF($J192='Date ouverte'!$A$20,HLOOKUP($AA192,'Date ouverte'!$20:$21,2,FALSE),IF($J192='Date ouverte'!$A$22,HLOOKUP($AA192,'Date ouverte'!$22:$23,2,FALSE),IF($J192='Date ouverte'!$A$24,HLOOKUP($AA192,'Date ouverte'!$24:$25,2,FALSE),IF($J192='Date ouverte'!$A$26,HLOOKUP($AA192,'Date ouverte'!$26:$27,2,FALSE),"j"))))),W192)&lt;&gt;"alert",AA192,"alert")</f>
        <v>44868</v>
      </c>
      <c r="AC192" s="65">
        <f>IF($AB192="alert",(IF($J192='Date ouverte'!$A$29,HLOOKUP($AA192,'Date ouverte'!$29:$30,2,FALSE),IF($J192='Date ouverte'!$A$31,HLOOKUP($AA192,'Date ouverte'!$31:$33,2,FALSE),IF($J192='Date ouverte'!$A$33,HLOOKUP($AA192,'Date ouverte'!$33:$34,2,FALSE),IF($J192='Date ouverte'!$A$35,HLOOKUP($AA192,'Date ouverte'!$35:$36,2,FALSE),"j"))))),0)</f>
        <v>0</v>
      </c>
      <c r="AD1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" s="5"/>
    </row>
    <row r="193" spans="1:31" x14ac:dyDescent="0.25">
      <c r="A193" t="s">
        <v>1677</v>
      </c>
      <c r="B193" t="s">
        <v>258</v>
      </c>
      <c r="C193" t="s">
        <v>30</v>
      </c>
      <c r="D193" t="s">
        <v>47</v>
      </c>
      <c r="E193" t="s">
        <v>34</v>
      </c>
      <c r="F193" t="s">
        <v>48</v>
      </c>
      <c r="G193" s="1">
        <v>44847</v>
      </c>
      <c r="H193" s="1">
        <v>44877</v>
      </c>
      <c r="I193" s="2">
        <v>44889.395833333336</v>
      </c>
      <c r="J193" t="s">
        <v>23</v>
      </c>
      <c r="K193" t="s">
        <v>19</v>
      </c>
      <c r="L193" t="s">
        <v>20</v>
      </c>
      <c r="M193" t="s">
        <v>25</v>
      </c>
      <c r="N193" t="s">
        <v>35</v>
      </c>
      <c r="O193" t="s">
        <v>45</v>
      </c>
      <c r="P193">
        <f t="shared" si="479"/>
        <v>1</v>
      </c>
      <c r="Q193" s="5">
        <f t="shared" si="480"/>
        <v>44879</v>
      </c>
      <c r="R193" s="32">
        <f>VLOOKUP(_xlfn.CONCAT(M193," - ",E193),Planning!$C$75:$D$99,2,0)</f>
        <v>21</v>
      </c>
      <c r="S193" s="5">
        <f t="shared" si="481"/>
        <v>44898</v>
      </c>
      <c r="T193" s="3" t="str">
        <f t="shared" si="482"/>
        <v/>
      </c>
      <c r="U193" s="32">
        <f t="shared" ca="1" si="483"/>
        <v>21</v>
      </c>
      <c r="V193" s="32">
        <f t="shared" si="484"/>
        <v>0</v>
      </c>
      <c r="W193" s="5">
        <f t="shared" si="485"/>
        <v>44889</v>
      </c>
      <c r="X193" s="5"/>
      <c r="Z193" s="49"/>
      <c r="AA193" s="50" cm="1">
        <f t="array" ref="AA193">IF(AND(K193="Pending",J193='Date ouverte'!$A$2),INDEX(_xlfn.ANCHORARRAY('Date ouverte'!$B$2),MATCH(TRUE,_xlfn.ANCHORARRAY('Date ouverte'!$B$2)&gt;=$W193,0)),IF(AND(K193="Pending",J193='Date ouverte'!$A$4),INDEX(_xlfn.ANCHORARRAY('Date ouverte'!$B$4),MATCH(TRUE,_xlfn.ANCHORARRAY('Date ouverte'!$B$4)&gt;=$W193,0)),IF(AND(K193="Pending",J193='Date ouverte'!$A$6),INDEX(_xlfn.ANCHORARRAY('Date ouverte'!$B$6),MATCH(TRUE,_xlfn.ANCHORARRAY('Date ouverte'!$B$6)&gt;=$W193,0)),IF(AND(K193="Pending",J193='Date ouverte'!$A$8),INDEX(_xlfn.ANCHORARRAY('Date ouverte'!$B$8),MATCH(TRUE,_xlfn.ANCHORARRAY('Date ouverte'!$B$8)&gt;=$W193,0)),W193))))</f>
        <v>44889</v>
      </c>
      <c r="AB193" s="5">
        <f>IF(IF($K193="Pending",(IF($J193='Date ouverte'!$A$20,HLOOKUP($AA193,'Date ouverte'!$20:$21,2,FALSE),IF($J193='Date ouverte'!$A$22,HLOOKUP($AA193,'Date ouverte'!$22:$23,2,FALSE),IF($J193='Date ouverte'!$A$24,HLOOKUP($AA193,'Date ouverte'!$24:$25,2,FALSE),IF($J193='Date ouverte'!$A$26,HLOOKUP($AA193,'Date ouverte'!$26:$27,2,FALSE),"j"))))),W193)&lt;&gt;"alert",AA193,"alert")</f>
        <v>44889</v>
      </c>
      <c r="AC193" s="65">
        <f>IF($AB193="alert",(IF($J193='Date ouverte'!$A$29,HLOOKUP($AA193,'Date ouverte'!$29:$30,2,FALSE),IF($J193='Date ouverte'!$A$31,HLOOKUP($AA193,'Date ouverte'!$31:$33,2,FALSE),IF($J193='Date ouverte'!$A$33,HLOOKUP($AA193,'Date ouverte'!$33:$34,2,FALSE),IF($J193='Date ouverte'!$A$35,HLOOKUP($AA193,'Date ouverte'!$35:$36,2,FALSE),"j"))))),0)</f>
        <v>0</v>
      </c>
      <c r="AD1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" s="5"/>
    </row>
    <row r="194" spans="1:31" x14ac:dyDescent="0.25">
      <c r="A194" t="s">
        <v>693</v>
      </c>
      <c r="B194" t="s">
        <v>258</v>
      </c>
      <c r="C194" t="s">
        <v>14</v>
      </c>
      <c r="D194" t="s">
        <v>47</v>
      </c>
      <c r="E194" t="s">
        <v>34</v>
      </c>
      <c r="F194" t="s">
        <v>48</v>
      </c>
      <c r="G194" s="1">
        <v>44828</v>
      </c>
      <c r="H194" s="1">
        <v>44877</v>
      </c>
      <c r="I194" s="2">
        <v>44893.375</v>
      </c>
      <c r="J194" t="s">
        <v>28</v>
      </c>
      <c r="K194" t="s">
        <v>19</v>
      </c>
      <c r="L194" t="s">
        <v>20</v>
      </c>
      <c r="M194" t="s">
        <v>25</v>
      </c>
      <c r="N194" t="s">
        <v>35</v>
      </c>
      <c r="O194" t="s">
        <v>45</v>
      </c>
      <c r="P194">
        <f t="shared" si="479"/>
        <v>1</v>
      </c>
      <c r="Q194" s="5">
        <f t="shared" si="480"/>
        <v>44879</v>
      </c>
      <c r="R194" s="32">
        <f>VLOOKUP(_xlfn.CONCAT(M194," - ",E194),Planning!$C$75:$D$99,2,0)</f>
        <v>21</v>
      </c>
      <c r="S194" s="5">
        <f t="shared" si="481"/>
        <v>44898</v>
      </c>
      <c r="T194" s="3" t="str">
        <f t="shared" si="482"/>
        <v/>
      </c>
      <c r="U194" s="32">
        <f t="shared" ca="1" si="483"/>
        <v>21</v>
      </c>
      <c r="V194" s="32">
        <f t="shared" si="484"/>
        <v>0</v>
      </c>
      <c r="W194" s="5">
        <f t="shared" si="485"/>
        <v>44893</v>
      </c>
      <c r="X194" s="5"/>
      <c r="Z194" s="49"/>
      <c r="AA194" s="50" cm="1">
        <f t="array" ref="AA194">IF(AND(K194="Pending",J194='Date ouverte'!$A$2),INDEX(_xlfn.ANCHORARRAY('Date ouverte'!$B$2),MATCH(TRUE,_xlfn.ANCHORARRAY('Date ouverte'!$B$2)&gt;=$W194,0)),IF(AND(K194="Pending",J194='Date ouverte'!$A$4),INDEX(_xlfn.ANCHORARRAY('Date ouverte'!$B$4),MATCH(TRUE,_xlfn.ANCHORARRAY('Date ouverte'!$B$4)&gt;=$W194,0)),IF(AND(K194="Pending",J194='Date ouverte'!$A$6),INDEX(_xlfn.ANCHORARRAY('Date ouverte'!$B$6),MATCH(TRUE,_xlfn.ANCHORARRAY('Date ouverte'!$B$6)&gt;=$W194,0)),IF(AND(K194="Pending",J194='Date ouverte'!$A$8),INDEX(_xlfn.ANCHORARRAY('Date ouverte'!$B$8),MATCH(TRUE,_xlfn.ANCHORARRAY('Date ouverte'!$B$8)&gt;=$W194,0)),W194))))</f>
        <v>44893</v>
      </c>
      <c r="AB194" s="5">
        <f>IF(IF($K194="Pending",(IF($J194='Date ouverte'!$A$20,HLOOKUP($AA194,'Date ouverte'!$20:$21,2,FALSE),IF($J194='Date ouverte'!$A$22,HLOOKUP($AA194,'Date ouverte'!$22:$23,2,FALSE),IF($J194='Date ouverte'!$A$24,HLOOKUP($AA194,'Date ouverte'!$24:$25,2,FALSE),IF($J194='Date ouverte'!$A$26,HLOOKUP($AA194,'Date ouverte'!$26:$27,2,FALSE),"j"))))),W194)&lt;&gt;"alert",AA194,"alert")</f>
        <v>44893</v>
      </c>
      <c r="AC194" s="65">
        <f>IF($AB194="alert",(IF($J194='Date ouverte'!$A$29,HLOOKUP($AA194,'Date ouverte'!$29:$30,2,FALSE),IF($J194='Date ouverte'!$A$31,HLOOKUP($AA194,'Date ouverte'!$31:$33,2,FALSE),IF($J194='Date ouverte'!$A$33,HLOOKUP($AA194,'Date ouverte'!$33:$34,2,FALSE),IF($J194='Date ouverte'!$A$35,HLOOKUP($AA194,'Date ouverte'!$35:$36,2,FALSE),"j"))))),0)</f>
        <v>0</v>
      </c>
      <c r="AD1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4" s="5"/>
    </row>
    <row r="195" spans="1:31" x14ac:dyDescent="0.25">
      <c r="A195" t="s">
        <v>1678</v>
      </c>
      <c r="B195" t="s">
        <v>258</v>
      </c>
      <c r="C195" t="s">
        <v>14</v>
      </c>
      <c r="D195" t="s">
        <v>47</v>
      </c>
      <c r="E195" t="s">
        <v>34</v>
      </c>
      <c r="F195" t="s">
        <v>48</v>
      </c>
      <c r="G195" s="1">
        <v>44858</v>
      </c>
      <c r="H195" s="1">
        <v>44890</v>
      </c>
      <c r="I195" s="2">
        <v>44905</v>
      </c>
      <c r="J195" t="s">
        <v>28</v>
      </c>
      <c r="K195" t="s">
        <v>29</v>
      </c>
      <c r="L195" t="s">
        <v>20</v>
      </c>
      <c r="M195" t="s">
        <v>25</v>
      </c>
      <c r="N195" t="s">
        <v>35</v>
      </c>
      <c r="O195" t="s">
        <v>46</v>
      </c>
      <c r="P195">
        <f t="shared" si="479"/>
        <v>1</v>
      </c>
      <c r="Q195" s="5">
        <f t="shared" si="480"/>
        <v>44892</v>
      </c>
      <c r="R195" s="32">
        <f>VLOOKUP(_xlfn.CONCAT(M195," - ",E195),Planning!$C$75:$D$99,2,0)</f>
        <v>21</v>
      </c>
      <c r="S195" s="5">
        <f t="shared" si="481"/>
        <v>44911</v>
      </c>
      <c r="T195" s="3" t="str">
        <f t="shared" si="482"/>
        <v/>
      </c>
      <c r="U195" s="32">
        <f t="shared" ca="1" si="483"/>
        <v>21</v>
      </c>
      <c r="V195" s="32">
        <f t="shared" si="484"/>
        <v>0</v>
      </c>
      <c r="W195" s="5">
        <f t="shared" si="485"/>
        <v>44905</v>
      </c>
      <c r="X195" s="5"/>
      <c r="Z195" s="49"/>
      <c r="AA195" s="50" cm="1">
        <f t="array" ref="AA195">IF(AND(K195="Pending",J195='Date ouverte'!$A$2),INDEX(_xlfn.ANCHORARRAY('Date ouverte'!$B$2),MATCH(TRUE,_xlfn.ANCHORARRAY('Date ouverte'!$B$2)&gt;=$W195,0)),IF(AND(K195="Pending",J195='Date ouverte'!$A$4),INDEX(_xlfn.ANCHORARRAY('Date ouverte'!$B$4),MATCH(TRUE,_xlfn.ANCHORARRAY('Date ouverte'!$B$4)&gt;=$W195,0)),IF(AND(K195="Pending",J195='Date ouverte'!$A$6),INDEX(_xlfn.ANCHORARRAY('Date ouverte'!$B$6),MATCH(TRUE,_xlfn.ANCHORARRAY('Date ouverte'!$B$6)&gt;=$W195,0)),IF(AND(K195="Pending",J195='Date ouverte'!$A$8),INDEX(_xlfn.ANCHORARRAY('Date ouverte'!$B$8),MATCH(TRUE,_xlfn.ANCHORARRAY('Date ouverte'!$B$8)&gt;=$W195,0)),W195))))</f>
        <v>44907</v>
      </c>
      <c r="AB195" s="5" t="str">
        <f>IF(IF($K195="Pending",(IF($J195='Date ouverte'!$A$20,HLOOKUP($AA195,'Date ouverte'!$20:$21,2,FALSE),IF($J195='Date ouverte'!$A$22,HLOOKUP($AA195,'Date ouverte'!$22:$23,2,FALSE),IF($J195='Date ouverte'!$A$24,HLOOKUP($AA195,'Date ouverte'!$24:$25,2,FALSE),IF($J195='Date ouverte'!$A$26,HLOOKUP($AA195,'Date ouverte'!$26:$27,2,FALSE),"j"))))),W195)&lt;&gt;"alert",AA195,"alert")</f>
        <v>alert</v>
      </c>
      <c r="AC195" s="65">
        <f>IF($AB195="alert",(IF($J195='Date ouverte'!$A$29,HLOOKUP($AA195,'Date ouverte'!$29:$30,2,FALSE),IF($J195='Date ouverte'!$A$31,HLOOKUP($AA195,'Date ouverte'!$31:$33,2,FALSE),IF($J195='Date ouverte'!$A$33,HLOOKUP($AA195,'Date ouverte'!$33:$34,2,FALSE),IF($J195='Date ouverte'!$A$35,HLOOKUP($AA195,'Date ouverte'!$35:$36,2,FALSE),"j"))))),0)</f>
        <v>15</v>
      </c>
      <c r="AD1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5" s="5"/>
    </row>
    <row r="196" spans="1:31" x14ac:dyDescent="0.25">
      <c r="A196" t="s">
        <v>1679</v>
      </c>
      <c r="B196" t="s">
        <v>258</v>
      </c>
      <c r="C196" t="s">
        <v>30</v>
      </c>
      <c r="D196" t="s">
        <v>47</v>
      </c>
      <c r="E196" t="s">
        <v>34</v>
      </c>
      <c r="F196" t="s">
        <v>48</v>
      </c>
      <c r="G196" s="1">
        <v>44847</v>
      </c>
      <c r="H196" s="1">
        <v>44877</v>
      </c>
      <c r="I196" s="2">
        <v>44897.4375</v>
      </c>
      <c r="J196" t="s">
        <v>23</v>
      </c>
      <c r="K196" t="s">
        <v>19</v>
      </c>
      <c r="L196" t="s">
        <v>20</v>
      </c>
      <c r="M196" t="s">
        <v>25</v>
      </c>
      <c r="N196" t="s">
        <v>35</v>
      </c>
      <c r="O196" t="s">
        <v>45</v>
      </c>
      <c r="P196">
        <f t="shared" si="479"/>
        <v>1</v>
      </c>
      <c r="Q196" s="5">
        <f t="shared" si="480"/>
        <v>44879</v>
      </c>
      <c r="R196" s="32">
        <f>VLOOKUP(_xlfn.CONCAT(M196," - ",E196),Planning!$C$75:$D$99,2,0)</f>
        <v>21</v>
      </c>
      <c r="S196" s="5">
        <f t="shared" si="481"/>
        <v>44898</v>
      </c>
      <c r="T196" s="3" t="str">
        <f t="shared" si="482"/>
        <v/>
      </c>
      <c r="U196" s="32">
        <f t="shared" ca="1" si="483"/>
        <v>21</v>
      </c>
      <c r="V196" s="32">
        <f t="shared" si="484"/>
        <v>0</v>
      </c>
      <c r="W196" s="5">
        <f t="shared" si="485"/>
        <v>44897</v>
      </c>
      <c r="X196" s="5"/>
      <c r="Z196" s="49"/>
      <c r="AA196" s="50" cm="1">
        <f t="array" ref="AA196">IF(AND(K196="Pending",J196='Date ouverte'!$A$2),INDEX(_xlfn.ANCHORARRAY('Date ouverte'!$B$2),MATCH(TRUE,_xlfn.ANCHORARRAY('Date ouverte'!$B$2)&gt;=$W196,0)),IF(AND(K196="Pending",J196='Date ouverte'!$A$4),INDEX(_xlfn.ANCHORARRAY('Date ouverte'!$B$4),MATCH(TRUE,_xlfn.ANCHORARRAY('Date ouverte'!$B$4)&gt;=$W196,0)),IF(AND(K196="Pending",J196='Date ouverte'!$A$6),INDEX(_xlfn.ANCHORARRAY('Date ouverte'!$B$6),MATCH(TRUE,_xlfn.ANCHORARRAY('Date ouverte'!$B$6)&gt;=$W196,0)),IF(AND(K196="Pending",J196='Date ouverte'!$A$8),INDEX(_xlfn.ANCHORARRAY('Date ouverte'!$B$8),MATCH(TRUE,_xlfn.ANCHORARRAY('Date ouverte'!$B$8)&gt;=$W196,0)),W196))))</f>
        <v>44897</v>
      </c>
      <c r="AB196" s="5">
        <f>IF(IF($K196="Pending",(IF($J196='Date ouverte'!$A$20,HLOOKUP($AA196,'Date ouverte'!$20:$21,2,FALSE),IF($J196='Date ouverte'!$A$22,HLOOKUP($AA196,'Date ouverte'!$22:$23,2,FALSE),IF($J196='Date ouverte'!$A$24,HLOOKUP($AA196,'Date ouverte'!$24:$25,2,FALSE),IF($J196='Date ouverte'!$A$26,HLOOKUP($AA196,'Date ouverte'!$26:$27,2,FALSE),"j"))))),W196)&lt;&gt;"alert",AA196,"alert")</f>
        <v>44897</v>
      </c>
      <c r="AC196" s="65">
        <f>IF($AB196="alert",(IF($J196='Date ouverte'!$A$29,HLOOKUP($AA196,'Date ouverte'!$29:$30,2,FALSE),IF($J196='Date ouverte'!$A$31,HLOOKUP($AA196,'Date ouverte'!$31:$33,2,FALSE),IF($J196='Date ouverte'!$A$33,HLOOKUP($AA196,'Date ouverte'!$33:$34,2,FALSE),IF($J196='Date ouverte'!$A$35,HLOOKUP($AA196,'Date ouverte'!$35:$36,2,FALSE),"j"))))),0)</f>
        <v>0</v>
      </c>
      <c r="AD1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" s="5"/>
    </row>
    <row r="197" spans="1:31" x14ac:dyDescent="0.25">
      <c r="A197" t="s">
        <v>684</v>
      </c>
      <c r="B197" t="s">
        <v>258</v>
      </c>
      <c r="C197" t="s">
        <v>14</v>
      </c>
      <c r="D197" t="s">
        <v>15</v>
      </c>
      <c r="E197" t="s">
        <v>34</v>
      </c>
      <c r="F197" t="s">
        <v>17</v>
      </c>
      <c r="G197" s="1">
        <v>44821</v>
      </c>
      <c r="H197" s="1">
        <v>44854</v>
      </c>
      <c r="I197" s="2">
        <v>44865.208333333336</v>
      </c>
      <c r="J197" t="s">
        <v>28</v>
      </c>
      <c r="K197" t="s">
        <v>19</v>
      </c>
      <c r="L197" t="s">
        <v>20</v>
      </c>
      <c r="M197" t="s">
        <v>25</v>
      </c>
      <c r="N197" t="s">
        <v>35</v>
      </c>
      <c r="O197" t="s">
        <v>42</v>
      </c>
      <c r="P197">
        <f t="shared" si="479"/>
        <v>1</v>
      </c>
      <c r="Q197" s="5">
        <f t="shared" si="480"/>
        <v>44856</v>
      </c>
      <c r="R197" s="32">
        <f>VLOOKUP(_xlfn.CONCAT(M197," - ",E197),Planning!$C$75:$D$99,2,0)</f>
        <v>21</v>
      </c>
      <c r="S197" s="5">
        <f t="shared" si="481"/>
        <v>44875</v>
      </c>
      <c r="T197" s="3" t="str">
        <f t="shared" si="482"/>
        <v/>
      </c>
      <c r="U197" s="32">
        <f t="shared" ca="1" si="483"/>
        <v>16</v>
      </c>
      <c r="V197" s="32">
        <f t="shared" si="484"/>
        <v>0</v>
      </c>
      <c r="W197" s="5">
        <f t="shared" si="485"/>
        <v>44865</v>
      </c>
      <c r="X197" s="5"/>
      <c r="Z197" s="49"/>
      <c r="AA197" s="50" cm="1">
        <f t="array" ref="AA197">IF(AND(K197="Pending",J197='Date ouverte'!$A$2),INDEX(_xlfn.ANCHORARRAY('Date ouverte'!$B$2),MATCH(TRUE,_xlfn.ANCHORARRAY('Date ouverte'!$B$2)&gt;=$W197,0)),IF(AND(K197="Pending",J197='Date ouverte'!$A$4),INDEX(_xlfn.ANCHORARRAY('Date ouverte'!$B$4),MATCH(TRUE,_xlfn.ANCHORARRAY('Date ouverte'!$B$4)&gt;=$W197,0)),IF(AND(K197="Pending",J197='Date ouverte'!$A$6),INDEX(_xlfn.ANCHORARRAY('Date ouverte'!$B$6),MATCH(TRUE,_xlfn.ANCHORARRAY('Date ouverte'!$B$6)&gt;=$W197,0)),IF(AND(K197="Pending",J197='Date ouverte'!$A$8),INDEX(_xlfn.ANCHORARRAY('Date ouverte'!$B$8),MATCH(TRUE,_xlfn.ANCHORARRAY('Date ouverte'!$B$8)&gt;=$W197,0)),W197))))</f>
        <v>44865</v>
      </c>
      <c r="AB197" s="5">
        <f>IF(IF($K197="Pending",(IF($J197='Date ouverte'!$A$20,HLOOKUP($AA197,'Date ouverte'!$20:$21,2,FALSE),IF($J197='Date ouverte'!$A$22,HLOOKUP($AA197,'Date ouverte'!$22:$23,2,FALSE),IF($J197='Date ouverte'!$A$24,HLOOKUP($AA197,'Date ouverte'!$24:$25,2,FALSE),IF($J197='Date ouverte'!$A$26,HLOOKUP($AA197,'Date ouverte'!$26:$27,2,FALSE),"j"))))),W197)&lt;&gt;"alert",AA197,"alert")</f>
        <v>44865</v>
      </c>
      <c r="AC197" s="65">
        <f>IF($AB197="alert",(IF($J197='Date ouverte'!$A$29,HLOOKUP($AA197,'Date ouverte'!$29:$30,2,FALSE),IF($J197='Date ouverte'!$A$31,HLOOKUP($AA197,'Date ouverte'!$31:$33,2,FALSE),IF($J197='Date ouverte'!$A$33,HLOOKUP($AA197,'Date ouverte'!$33:$34,2,FALSE),IF($J197='Date ouverte'!$A$35,HLOOKUP($AA197,'Date ouverte'!$35:$36,2,FALSE),"j"))))),0)</f>
        <v>0</v>
      </c>
      <c r="AD1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7" s="5"/>
    </row>
    <row r="198" spans="1:31" x14ac:dyDescent="0.25">
      <c r="A198" t="s">
        <v>995</v>
      </c>
      <c r="B198" t="s">
        <v>258</v>
      </c>
      <c r="C198" t="s">
        <v>30</v>
      </c>
      <c r="D198" t="s">
        <v>47</v>
      </c>
      <c r="E198" t="s">
        <v>34</v>
      </c>
      <c r="F198" t="s">
        <v>48</v>
      </c>
      <c r="G198" s="1">
        <v>44826</v>
      </c>
      <c r="H198" s="1">
        <v>44860</v>
      </c>
      <c r="I198" s="2">
        <v>44872.541666666664</v>
      </c>
      <c r="J198" t="s">
        <v>23</v>
      </c>
      <c r="K198" t="s">
        <v>19</v>
      </c>
      <c r="L198" t="s">
        <v>20</v>
      </c>
      <c r="M198" t="s">
        <v>25</v>
      </c>
      <c r="N198" t="s">
        <v>35</v>
      </c>
      <c r="O198" t="s">
        <v>36</v>
      </c>
      <c r="P198">
        <f t="shared" si="479"/>
        <v>1</v>
      </c>
      <c r="Q198" s="5">
        <f t="shared" si="480"/>
        <v>44862</v>
      </c>
      <c r="R198" s="32">
        <f>VLOOKUP(_xlfn.CONCAT(M198," - ",E198),Planning!$C$75:$D$99,2,0)</f>
        <v>21</v>
      </c>
      <c r="S198" s="5">
        <f t="shared" si="481"/>
        <v>44881</v>
      </c>
      <c r="T198" s="3" t="str">
        <f t="shared" si="482"/>
        <v/>
      </c>
      <c r="U198" s="32">
        <f t="shared" ca="1" si="483"/>
        <v>21</v>
      </c>
      <c r="V198" s="32">
        <f t="shared" si="484"/>
        <v>0</v>
      </c>
      <c r="W198" s="5">
        <f t="shared" si="485"/>
        <v>44872</v>
      </c>
      <c r="X198" s="5"/>
      <c r="Z198" s="49"/>
      <c r="AA198" s="50" cm="1">
        <f t="array" ref="AA198">IF(AND(K198="Pending",J198='Date ouverte'!$A$2),INDEX(_xlfn.ANCHORARRAY('Date ouverte'!$B$2),MATCH(TRUE,_xlfn.ANCHORARRAY('Date ouverte'!$B$2)&gt;=$W198,0)),IF(AND(K198="Pending",J198='Date ouverte'!$A$4),INDEX(_xlfn.ANCHORARRAY('Date ouverte'!$B$4),MATCH(TRUE,_xlfn.ANCHORARRAY('Date ouverte'!$B$4)&gt;=$W198,0)),IF(AND(K198="Pending",J198='Date ouverte'!$A$6),INDEX(_xlfn.ANCHORARRAY('Date ouverte'!$B$6),MATCH(TRUE,_xlfn.ANCHORARRAY('Date ouverte'!$B$6)&gt;=$W198,0)),IF(AND(K198="Pending",J198='Date ouverte'!$A$8),INDEX(_xlfn.ANCHORARRAY('Date ouverte'!$B$8),MATCH(TRUE,_xlfn.ANCHORARRAY('Date ouverte'!$B$8)&gt;=$W198,0)),W198))))</f>
        <v>44872</v>
      </c>
      <c r="AB198" s="5">
        <f>IF(IF($K198="Pending",(IF($J198='Date ouverte'!$A$20,HLOOKUP($AA198,'Date ouverte'!$20:$21,2,FALSE),IF($J198='Date ouverte'!$A$22,HLOOKUP($AA198,'Date ouverte'!$22:$23,2,FALSE),IF($J198='Date ouverte'!$A$24,HLOOKUP($AA198,'Date ouverte'!$24:$25,2,FALSE),IF($J198='Date ouverte'!$A$26,HLOOKUP($AA198,'Date ouverte'!$26:$27,2,FALSE),"j"))))),W198)&lt;&gt;"alert",AA198,"alert")</f>
        <v>44872</v>
      </c>
      <c r="AC198" s="65">
        <f>IF($AB198="alert",(IF($J198='Date ouverte'!$A$29,HLOOKUP($AA198,'Date ouverte'!$29:$30,2,FALSE),IF($J198='Date ouverte'!$A$31,HLOOKUP($AA198,'Date ouverte'!$31:$33,2,FALSE),IF($J198='Date ouverte'!$A$33,HLOOKUP($AA198,'Date ouverte'!$33:$34,2,FALSE),IF($J198='Date ouverte'!$A$35,HLOOKUP($AA198,'Date ouverte'!$35:$36,2,FALSE),"j"))))),0)</f>
        <v>0</v>
      </c>
      <c r="AD1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" s="5"/>
    </row>
    <row r="199" spans="1:31" x14ac:dyDescent="0.25">
      <c r="A199" t="s">
        <v>1680</v>
      </c>
      <c r="B199" t="s">
        <v>258</v>
      </c>
      <c r="C199" t="s">
        <v>14</v>
      </c>
      <c r="D199" t="s">
        <v>47</v>
      </c>
      <c r="E199" t="s">
        <v>34</v>
      </c>
      <c r="F199" t="s">
        <v>48</v>
      </c>
      <c r="G199" s="1">
        <v>44859</v>
      </c>
      <c r="H199" s="1">
        <v>44895</v>
      </c>
      <c r="I199" s="2">
        <v>44910</v>
      </c>
      <c r="J199" t="s">
        <v>28</v>
      </c>
      <c r="K199" t="s">
        <v>29</v>
      </c>
      <c r="L199" t="s">
        <v>20</v>
      </c>
      <c r="M199" t="s">
        <v>25</v>
      </c>
      <c r="N199" t="s">
        <v>35</v>
      </c>
      <c r="O199" t="s">
        <v>1641</v>
      </c>
      <c r="P199">
        <f t="shared" si="479"/>
        <v>1</v>
      </c>
      <c r="Q199" s="5">
        <f t="shared" si="480"/>
        <v>44897</v>
      </c>
      <c r="R199" s="32">
        <f>VLOOKUP(_xlfn.CONCAT(M199," - ",E199),Planning!$C$75:$D$99,2,0)</f>
        <v>21</v>
      </c>
      <c r="S199" s="5">
        <f t="shared" si="481"/>
        <v>44916</v>
      </c>
      <c r="T199" s="3" t="str">
        <f t="shared" si="482"/>
        <v/>
      </c>
      <c r="U199" s="32">
        <f t="shared" ca="1" si="483"/>
        <v>21</v>
      </c>
      <c r="V199" s="32">
        <f t="shared" si="484"/>
        <v>0</v>
      </c>
      <c r="W199" s="5">
        <f t="shared" si="485"/>
        <v>44910</v>
      </c>
      <c r="X199" s="5"/>
      <c r="Z199" s="49"/>
      <c r="AA199" s="50" cm="1">
        <f t="array" ref="AA199">IF(AND(K199="Pending",J199='Date ouverte'!$A$2),INDEX(_xlfn.ANCHORARRAY('Date ouverte'!$B$2),MATCH(TRUE,_xlfn.ANCHORARRAY('Date ouverte'!$B$2)&gt;=$W199,0)),IF(AND(K199="Pending",J199='Date ouverte'!$A$4),INDEX(_xlfn.ANCHORARRAY('Date ouverte'!$B$4),MATCH(TRUE,_xlfn.ANCHORARRAY('Date ouverte'!$B$4)&gt;=$W199,0)),IF(AND(K199="Pending",J199='Date ouverte'!$A$6),INDEX(_xlfn.ANCHORARRAY('Date ouverte'!$B$6),MATCH(TRUE,_xlfn.ANCHORARRAY('Date ouverte'!$B$6)&gt;=$W199,0)),IF(AND(K199="Pending",J199='Date ouverte'!$A$8),INDEX(_xlfn.ANCHORARRAY('Date ouverte'!$B$8),MATCH(TRUE,_xlfn.ANCHORARRAY('Date ouverte'!$B$8)&gt;=$W199,0)),W199))))</f>
        <v>44910</v>
      </c>
      <c r="AB199" s="5">
        <f>IF(IF($K199="Pending",(IF($J199='Date ouverte'!$A$20,HLOOKUP($AA199,'Date ouverte'!$20:$21,2,FALSE),IF($J199='Date ouverte'!$A$22,HLOOKUP($AA199,'Date ouverte'!$22:$23,2,FALSE),IF($J199='Date ouverte'!$A$24,HLOOKUP($AA199,'Date ouverte'!$24:$25,2,FALSE),IF($J199='Date ouverte'!$A$26,HLOOKUP($AA199,'Date ouverte'!$26:$27,2,FALSE),"j"))))),W199)&lt;&gt;"alert",AA199,"alert")</f>
        <v>44910</v>
      </c>
      <c r="AC199" s="65">
        <f>IF($AB199="alert",(IF($J199='Date ouverte'!$A$29,HLOOKUP($AA199,'Date ouverte'!$29:$30,2,FALSE),IF($J199='Date ouverte'!$A$31,HLOOKUP($AA199,'Date ouverte'!$31:$33,2,FALSE),IF($J199='Date ouverte'!$A$33,HLOOKUP($AA199,'Date ouverte'!$33:$34,2,FALSE),IF($J199='Date ouverte'!$A$35,HLOOKUP($AA199,'Date ouverte'!$35:$36,2,FALSE),"j"))))),0)</f>
        <v>0</v>
      </c>
      <c r="AD1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9" s="5"/>
    </row>
    <row r="200" spans="1:31" x14ac:dyDescent="0.25">
      <c r="A200" t="s">
        <v>1139</v>
      </c>
      <c r="B200" t="s">
        <v>258</v>
      </c>
      <c r="C200" t="s">
        <v>14</v>
      </c>
      <c r="D200" t="s">
        <v>47</v>
      </c>
      <c r="E200" t="s">
        <v>34</v>
      </c>
      <c r="F200" t="s">
        <v>48</v>
      </c>
      <c r="G200" s="1">
        <v>44832</v>
      </c>
      <c r="H200" s="1">
        <v>44890</v>
      </c>
      <c r="I200" s="2">
        <v>44905</v>
      </c>
      <c r="J200" t="s">
        <v>28</v>
      </c>
      <c r="K200" t="s">
        <v>29</v>
      </c>
      <c r="L200" t="s">
        <v>20</v>
      </c>
      <c r="M200" t="s">
        <v>25</v>
      </c>
      <c r="N200" t="s">
        <v>35</v>
      </c>
      <c r="O200" t="s">
        <v>46</v>
      </c>
      <c r="P200">
        <f t="shared" si="479"/>
        <v>1</v>
      </c>
      <c r="Q200" s="5">
        <f t="shared" si="480"/>
        <v>44892</v>
      </c>
      <c r="R200" s="32">
        <f>VLOOKUP(_xlfn.CONCAT(M200," - ",E200),Planning!$C$75:$D$99,2,0)</f>
        <v>21</v>
      </c>
      <c r="S200" s="5">
        <f t="shared" si="481"/>
        <v>44911</v>
      </c>
      <c r="T200" s="3" t="str">
        <f t="shared" si="482"/>
        <v/>
      </c>
      <c r="U200" s="32">
        <f t="shared" ca="1" si="483"/>
        <v>21</v>
      </c>
      <c r="V200" s="32">
        <f t="shared" si="484"/>
        <v>0</v>
      </c>
      <c r="W200" s="5">
        <f t="shared" si="485"/>
        <v>44905</v>
      </c>
      <c r="X200" s="5"/>
      <c r="Z200" s="49"/>
      <c r="AA200" s="50" cm="1">
        <f t="array" ref="AA200">IF(AND(K200="Pending",J200='Date ouverte'!$A$2),INDEX(_xlfn.ANCHORARRAY('Date ouverte'!$B$2),MATCH(TRUE,_xlfn.ANCHORARRAY('Date ouverte'!$B$2)&gt;=$W200,0)),IF(AND(K200="Pending",J200='Date ouverte'!$A$4),INDEX(_xlfn.ANCHORARRAY('Date ouverte'!$B$4),MATCH(TRUE,_xlfn.ANCHORARRAY('Date ouverte'!$B$4)&gt;=$W200,0)),IF(AND(K200="Pending",J200='Date ouverte'!$A$6),INDEX(_xlfn.ANCHORARRAY('Date ouverte'!$B$6),MATCH(TRUE,_xlfn.ANCHORARRAY('Date ouverte'!$B$6)&gt;=$W200,0)),IF(AND(K200="Pending",J200='Date ouverte'!$A$8),INDEX(_xlfn.ANCHORARRAY('Date ouverte'!$B$8),MATCH(TRUE,_xlfn.ANCHORARRAY('Date ouverte'!$B$8)&gt;=$W200,0)),W200))))</f>
        <v>44907</v>
      </c>
      <c r="AB200" s="5" t="str">
        <f>IF(IF($K200="Pending",(IF($J200='Date ouverte'!$A$20,HLOOKUP($AA200,'Date ouverte'!$20:$21,2,FALSE),IF($J200='Date ouverte'!$A$22,HLOOKUP($AA200,'Date ouverte'!$22:$23,2,FALSE),IF($J200='Date ouverte'!$A$24,HLOOKUP($AA200,'Date ouverte'!$24:$25,2,FALSE),IF($J200='Date ouverte'!$A$26,HLOOKUP($AA200,'Date ouverte'!$26:$27,2,FALSE),"j"))))),W200)&lt;&gt;"alert",AA200,"alert")</f>
        <v>alert</v>
      </c>
      <c r="AC200" s="65">
        <f>IF($AB200="alert",(IF($J200='Date ouverte'!$A$29,HLOOKUP($AA200,'Date ouverte'!$29:$30,2,FALSE),IF($J200='Date ouverte'!$A$31,HLOOKUP($AA200,'Date ouverte'!$31:$33,2,FALSE),IF($J200='Date ouverte'!$A$33,HLOOKUP($AA200,'Date ouverte'!$33:$34,2,FALSE),IF($J200='Date ouverte'!$A$35,HLOOKUP($AA200,'Date ouverte'!$35:$36,2,FALSE),"j"))))),0)</f>
        <v>15</v>
      </c>
      <c r="AD2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0" s="5"/>
    </row>
    <row r="201" spans="1:31" x14ac:dyDescent="0.25">
      <c r="A201" t="s">
        <v>1681</v>
      </c>
      <c r="B201" t="s">
        <v>258</v>
      </c>
      <c r="C201" t="s">
        <v>30</v>
      </c>
      <c r="D201" t="s">
        <v>47</v>
      </c>
      <c r="E201" t="s">
        <v>34</v>
      </c>
      <c r="F201" t="s">
        <v>48</v>
      </c>
      <c r="G201" s="1">
        <v>44847</v>
      </c>
      <c r="H201" s="1">
        <v>44877</v>
      </c>
      <c r="I201" s="2">
        <v>44897.291666666664</v>
      </c>
      <c r="J201" t="s">
        <v>23</v>
      </c>
      <c r="K201" t="s">
        <v>19</v>
      </c>
      <c r="L201" t="s">
        <v>20</v>
      </c>
      <c r="M201" t="s">
        <v>25</v>
      </c>
      <c r="N201" t="s">
        <v>35</v>
      </c>
      <c r="O201" t="s">
        <v>45</v>
      </c>
      <c r="P201">
        <f t="shared" si="479"/>
        <v>1</v>
      </c>
      <c r="Q201" s="5">
        <f t="shared" si="480"/>
        <v>44879</v>
      </c>
      <c r="R201" s="32">
        <f>VLOOKUP(_xlfn.CONCAT(M201," - ",E201),Planning!$C$75:$D$99,2,0)</f>
        <v>21</v>
      </c>
      <c r="S201" s="5">
        <f t="shared" si="481"/>
        <v>44898</v>
      </c>
      <c r="T201" s="3" t="str">
        <f t="shared" si="482"/>
        <v/>
      </c>
      <c r="U201" s="32">
        <f t="shared" ca="1" si="483"/>
        <v>21</v>
      </c>
      <c r="V201" s="32">
        <f t="shared" si="484"/>
        <v>0</v>
      </c>
      <c r="W201" s="5">
        <f t="shared" si="485"/>
        <v>44897</v>
      </c>
      <c r="X201" s="5"/>
      <c r="Z201" s="49"/>
      <c r="AA201" s="50" cm="1">
        <f t="array" ref="AA201">IF(AND(K201="Pending",J201='Date ouverte'!$A$2),INDEX(_xlfn.ANCHORARRAY('Date ouverte'!$B$2),MATCH(TRUE,_xlfn.ANCHORARRAY('Date ouverte'!$B$2)&gt;=$W201,0)),IF(AND(K201="Pending",J201='Date ouverte'!$A$4),INDEX(_xlfn.ANCHORARRAY('Date ouverte'!$B$4),MATCH(TRUE,_xlfn.ANCHORARRAY('Date ouverte'!$B$4)&gt;=$W201,0)),IF(AND(K201="Pending",J201='Date ouverte'!$A$6),INDEX(_xlfn.ANCHORARRAY('Date ouverte'!$B$6),MATCH(TRUE,_xlfn.ANCHORARRAY('Date ouverte'!$B$6)&gt;=$W201,0)),IF(AND(K201="Pending",J201='Date ouverte'!$A$8),INDEX(_xlfn.ANCHORARRAY('Date ouverte'!$B$8),MATCH(TRUE,_xlfn.ANCHORARRAY('Date ouverte'!$B$8)&gt;=$W201,0)),W201))))</f>
        <v>44897</v>
      </c>
      <c r="AB201" s="5">
        <f>IF(IF($K201="Pending",(IF($J201='Date ouverte'!$A$20,HLOOKUP($AA201,'Date ouverte'!$20:$21,2,FALSE),IF($J201='Date ouverte'!$A$22,HLOOKUP($AA201,'Date ouverte'!$22:$23,2,FALSE),IF($J201='Date ouverte'!$A$24,HLOOKUP($AA201,'Date ouverte'!$24:$25,2,FALSE),IF($J201='Date ouverte'!$A$26,HLOOKUP($AA201,'Date ouverte'!$26:$27,2,FALSE),"j"))))),W201)&lt;&gt;"alert",AA201,"alert")</f>
        <v>44897</v>
      </c>
      <c r="AC201" s="65">
        <f>IF($AB201="alert",(IF($J201='Date ouverte'!$A$29,HLOOKUP($AA201,'Date ouverte'!$29:$30,2,FALSE),IF($J201='Date ouverte'!$A$31,HLOOKUP($AA201,'Date ouverte'!$31:$33,2,FALSE),IF($J201='Date ouverte'!$A$33,HLOOKUP($AA201,'Date ouverte'!$33:$34,2,FALSE),IF($J201='Date ouverte'!$A$35,HLOOKUP($AA201,'Date ouverte'!$35:$36,2,FALSE),"j"))))),0)</f>
        <v>0</v>
      </c>
      <c r="AD2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" s="5"/>
    </row>
    <row r="202" spans="1:31" x14ac:dyDescent="0.25">
      <c r="A202" t="s">
        <v>1682</v>
      </c>
      <c r="B202" t="s">
        <v>258</v>
      </c>
      <c r="C202" t="s">
        <v>14</v>
      </c>
      <c r="D202" t="s">
        <v>47</v>
      </c>
      <c r="E202" t="s">
        <v>34</v>
      </c>
      <c r="F202" t="s">
        <v>48</v>
      </c>
      <c r="G202" s="1">
        <v>44850</v>
      </c>
      <c r="H202" s="1">
        <v>44900</v>
      </c>
      <c r="I202" s="2">
        <v>44915</v>
      </c>
      <c r="J202" t="s">
        <v>18</v>
      </c>
      <c r="K202" t="s">
        <v>29</v>
      </c>
      <c r="L202" t="s">
        <v>24</v>
      </c>
      <c r="M202" t="s">
        <v>25</v>
      </c>
      <c r="N202" t="s">
        <v>26</v>
      </c>
      <c r="O202" t="s">
        <v>49</v>
      </c>
      <c r="P202">
        <f t="shared" si="479"/>
        <v>1</v>
      </c>
      <c r="Q202" s="5">
        <f t="shared" si="480"/>
        <v>44902</v>
      </c>
      <c r="R202" s="32">
        <f>VLOOKUP(_xlfn.CONCAT(M202," - ",E202),Planning!$C$75:$D$99,2,0)</f>
        <v>21</v>
      </c>
      <c r="S202" s="5">
        <f t="shared" si="481"/>
        <v>44921</v>
      </c>
      <c r="T202" s="3" t="str">
        <f t="shared" si="482"/>
        <v/>
      </c>
      <c r="U202" s="32">
        <f t="shared" ca="1" si="483"/>
        <v>21</v>
      </c>
      <c r="V202" s="32">
        <f t="shared" si="484"/>
        <v>0</v>
      </c>
      <c r="W202" s="5">
        <f t="shared" si="485"/>
        <v>44915</v>
      </c>
      <c r="X202" s="5"/>
      <c r="Z202" s="49"/>
      <c r="AA202" s="50" cm="1">
        <f t="array" ref="AA202">IF(AND(K202="Pending",J202='Date ouverte'!$A$2),INDEX(_xlfn.ANCHORARRAY('Date ouverte'!$B$2),MATCH(TRUE,_xlfn.ANCHORARRAY('Date ouverte'!$B$2)&gt;=$W202,0)),IF(AND(K202="Pending",J202='Date ouverte'!$A$4),INDEX(_xlfn.ANCHORARRAY('Date ouverte'!$B$4),MATCH(TRUE,_xlfn.ANCHORARRAY('Date ouverte'!$B$4)&gt;=$W202,0)),IF(AND(K202="Pending",J202='Date ouverte'!$A$6),INDEX(_xlfn.ANCHORARRAY('Date ouverte'!$B$6),MATCH(TRUE,_xlfn.ANCHORARRAY('Date ouverte'!$B$6)&gt;=$W202,0)),IF(AND(K202="Pending",J202='Date ouverte'!$A$8),INDEX(_xlfn.ANCHORARRAY('Date ouverte'!$B$8),MATCH(TRUE,_xlfn.ANCHORARRAY('Date ouverte'!$B$8)&gt;=$W202,0)),W202))))</f>
        <v>44915</v>
      </c>
      <c r="AB202" s="5">
        <f>IF(IF($K202="Pending",(IF($J202='Date ouverte'!$A$20,HLOOKUP($AA202,'Date ouverte'!$20:$21,2,FALSE),IF($J202='Date ouverte'!$A$22,HLOOKUP($AA202,'Date ouverte'!$22:$23,2,FALSE),IF($J202='Date ouverte'!$A$24,HLOOKUP($AA202,'Date ouverte'!$24:$25,2,FALSE),IF($J202='Date ouverte'!$A$26,HLOOKUP($AA202,'Date ouverte'!$26:$27,2,FALSE),"j"))))),W202)&lt;&gt;"alert",AA202,"alert")</f>
        <v>44915</v>
      </c>
      <c r="AC202" s="65">
        <f>IF($AB202="alert",(IF($J202='Date ouverte'!$A$29,HLOOKUP($AA202,'Date ouverte'!$29:$30,2,FALSE),IF($J202='Date ouverte'!$A$31,HLOOKUP($AA202,'Date ouverte'!$31:$33,2,FALSE),IF($J202='Date ouverte'!$A$33,HLOOKUP($AA202,'Date ouverte'!$33:$34,2,FALSE),IF($J202='Date ouverte'!$A$35,HLOOKUP($AA202,'Date ouverte'!$35:$36,2,FALSE),"j"))))),0)</f>
        <v>0</v>
      </c>
      <c r="AD2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" s="5"/>
    </row>
    <row r="203" spans="1:31" x14ac:dyDescent="0.25">
      <c r="A203" t="s">
        <v>467</v>
      </c>
      <c r="B203" t="s">
        <v>258</v>
      </c>
      <c r="C203" t="s">
        <v>30</v>
      </c>
      <c r="D203" t="s">
        <v>15</v>
      </c>
      <c r="E203" t="s">
        <v>34</v>
      </c>
      <c r="F203" t="s">
        <v>17</v>
      </c>
      <c r="G203" s="1">
        <v>44815</v>
      </c>
      <c r="H203" s="1">
        <v>44854</v>
      </c>
      <c r="I203" s="2">
        <v>44859.375</v>
      </c>
      <c r="J203" t="s">
        <v>28</v>
      </c>
      <c r="K203" t="s">
        <v>19</v>
      </c>
      <c r="L203" t="s">
        <v>20</v>
      </c>
      <c r="M203" t="s">
        <v>25</v>
      </c>
      <c r="N203" t="s">
        <v>35</v>
      </c>
      <c r="O203" t="s">
        <v>42</v>
      </c>
      <c r="P203">
        <f t="shared" si="479"/>
        <v>1</v>
      </c>
      <c r="Q203" s="5">
        <f t="shared" si="480"/>
        <v>44856</v>
      </c>
      <c r="R203" s="32">
        <f>VLOOKUP(_xlfn.CONCAT(M203," - ",E203),Planning!$C$75:$D$99,2,0)</f>
        <v>21</v>
      </c>
      <c r="S203" s="5">
        <f t="shared" si="481"/>
        <v>44875</v>
      </c>
      <c r="T203" s="3" t="str">
        <f t="shared" si="482"/>
        <v/>
      </c>
      <c r="U203" s="32">
        <f t="shared" ca="1" si="483"/>
        <v>16</v>
      </c>
      <c r="V203" s="32">
        <f t="shared" si="484"/>
        <v>0</v>
      </c>
      <c r="W203" s="5">
        <f t="shared" si="485"/>
        <v>44859</v>
      </c>
      <c r="X203" s="5"/>
      <c r="Z203" s="49"/>
      <c r="AA203" s="50" cm="1">
        <f t="array" ref="AA203">IF(AND(K203="Pending",J203='Date ouverte'!$A$2),INDEX(_xlfn.ANCHORARRAY('Date ouverte'!$B$2),MATCH(TRUE,_xlfn.ANCHORARRAY('Date ouverte'!$B$2)&gt;=$W203,0)),IF(AND(K203="Pending",J203='Date ouverte'!$A$4),INDEX(_xlfn.ANCHORARRAY('Date ouverte'!$B$4),MATCH(TRUE,_xlfn.ANCHORARRAY('Date ouverte'!$B$4)&gt;=$W203,0)),IF(AND(K203="Pending",J203='Date ouverte'!$A$6),INDEX(_xlfn.ANCHORARRAY('Date ouverte'!$B$6),MATCH(TRUE,_xlfn.ANCHORARRAY('Date ouverte'!$B$6)&gt;=$W203,0)),IF(AND(K203="Pending",J203='Date ouverte'!$A$8),INDEX(_xlfn.ANCHORARRAY('Date ouverte'!$B$8),MATCH(TRUE,_xlfn.ANCHORARRAY('Date ouverte'!$B$8)&gt;=$W203,0)),W203))))</f>
        <v>44859</v>
      </c>
      <c r="AB203" s="5">
        <f>IF(IF($K203="Pending",(IF($J203='Date ouverte'!$A$20,HLOOKUP($AA203,'Date ouverte'!$20:$21,2,FALSE),IF($J203='Date ouverte'!$A$22,HLOOKUP($AA203,'Date ouverte'!$22:$23,2,FALSE),IF($J203='Date ouverte'!$A$24,HLOOKUP($AA203,'Date ouverte'!$24:$25,2,FALSE),IF($J203='Date ouverte'!$A$26,HLOOKUP($AA203,'Date ouverte'!$26:$27,2,FALSE),"j"))))),W203)&lt;&gt;"alert",AA203,"alert")</f>
        <v>44859</v>
      </c>
      <c r="AC203" s="65">
        <f>IF($AB203="alert",(IF($J203='Date ouverte'!$A$29,HLOOKUP($AA203,'Date ouverte'!$29:$30,2,FALSE),IF($J203='Date ouverte'!$A$31,HLOOKUP($AA203,'Date ouverte'!$31:$33,2,FALSE),IF($J203='Date ouverte'!$A$33,HLOOKUP($AA203,'Date ouverte'!$33:$34,2,FALSE),IF($J203='Date ouverte'!$A$35,HLOOKUP($AA203,'Date ouverte'!$35:$36,2,FALSE),"j"))))),0)</f>
        <v>0</v>
      </c>
      <c r="AD2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" s="5"/>
    </row>
    <row r="204" spans="1:31" x14ac:dyDescent="0.25">
      <c r="A204" t="s">
        <v>413</v>
      </c>
      <c r="B204" t="s">
        <v>258</v>
      </c>
      <c r="C204" t="s">
        <v>14</v>
      </c>
      <c r="D204" t="s">
        <v>15</v>
      </c>
      <c r="E204" t="s">
        <v>16</v>
      </c>
      <c r="F204" t="s">
        <v>17</v>
      </c>
      <c r="G204" s="1">
        <v>44817</v>
      </c>
      <c r="H204" s="1">
        <v>44856</v>
      </c>
      <c r="I204" s="2">
        <v>44860.541666666664</v>
      </c>
      <c r="J204" t="s">
        <v>39</v>
      </c>
      <c r="K204" t="s">
        <v>19</v>
      </c>
      <c r="L204" t="s">
        <v>24</v>
      </c>
      <c r="M204" t="s">
        <v>25</v>
      </c>
      <c r="N204" t="s">
        <v>26</v>
      </c>
      <c r="O204" t="s">
        <v>42</v>
      </c>
      <c r="P204">
        <f t="shared" si="479"/>
        <v>1</v>
      </c>
      <c r="Q204" s="5">
        <f t="shared" si="480"/>
        <v>44858</v>
      </c>
      <c r="R204" s="32">
        <f>VLOOKUP(_xlfn.CONCAT(M204," - ",E204),Planning!$C$75:$D$99,2,0)</f>
        <v>4</v>
      </c>
      <c r="S204" s="5">
        <f t="shared" si="481"/>
        <v>44860</v>
      </c>
      <c r="T204" s="3" t="str">
        <f t="shared" si="482"/>
        <v/>
      </c>
      <c r="U204" s="32">
        <f t="shared" ca="1" si="483"/>
        <v>1</v>
      </c>
      <c r="V204" s="32">
        <f t="shared" si="484"/>
        <v>0</v>
      </c>
      <c r="W204" s="5">
        <f t="shared" si="485"/>
        <v>44860</v>
      </c>
      <c r="X204" s="5"/>
      <c r="Z204" s="49"/>
      <c r="AA204" s="50" cm="1">
        <f t="array" ref="AA204">IF(AND(K204="Pending",J204='Date ouverte'!$A$2),INDEX(_xlfn.ANCHORARRAY('Date ouverte'!$B$2),MATCH(TRUE,_xlfn.ANCHORARRAY('Date ouverte'!$B$2)&gt;=$W204,0)),IF(AND(K204="Pending",J204='Date ouverte'!$A$4),INDEX(_xlfn.ANCHORARRAY('Date ouverte'!$B$4),MATCH(TRUE,_xlfn.ANCHORARRAY('Date ouverte'!$B$4)&gt;=$W204,0)),IF(AND(K204="Pending",J204='Date ouverte'!$A$6),INDEX(_xlfn.ANCHORARRAY('Date ouverte'!$B$6),MATCH(TRUE,_xlfn.ANCHORARRAY('Date ouverte'!$B$6)&gt;=$W204,0)),IF(AND(K204="Pending",J204='Date ouverte'!$A$8),INDEX(_xlfn.ANCHORARRAY('Date ouverte'!$B$8),MATCH(TRUE,_xlfn.ANCHORARRAY('Date ouverte'!$B$8)&gt;=$W204,0)),W204))))</f>
        <v>44860</v>
      </c>
      <c r="AB204" s="5">
        <f>IF(IF($K204="Pending",(IF($J204='Date ouverte'!$A$20,HLOOKUP($AA204,'Date ouverte'!$20:$21,2,FALSE),IF($J204='Date ouverte'!$A$22,HLOOKUP($AA204,'Date ouverte'!$22:$23,2,FALSE),IF($J204='Date ouverte'!$A$24,HLOOKUP($AA204,'Date ouverte'!$24:$25,2,FALSE),IF($J204='Date ouverte'!$A$26,HLOOKUP($AA204,'Date ouverte'!$26:$27,2,FALSE),"j"))))),W204)&lt;&gt;"alert",AA204,"alert")</f>
        <v>44860</v>
      </c>
      <c r="AC204" s="65">
        <f>IF($AB204="alert",(IF($J204='Date ouverte'!$A$29,HLOOKUP($AA204,'Date ouverte'!$29:$30,2,FALSE),IF($J204='Date ouverte'!$A$31,HLOOKUP($AA204,'Date ouverte'!$31:$33,2,FALSE),IF($J204='Date ouverte'!$A$33,HLOOKUP($AA204,'Date ouverte'!$33:$34,2,FALSE),IF($J204='Date ouverte'!$A$35,HLOOKUP($AA204,'Date ouverte'!$35:$36,2,FALSE),"j"))))),0)</f>
        <v>0</v>
      </c>
      <c r="AD2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4" s="5"/>
    </row>
    <row r="205" spans="1:31" x14ac:dyDescent="0.25">
      <c r="A205" t="s">
        <v>1683</v>
      </c>
      <c r="B205" t="s">
        <v>258</v>
      </c>
      <c r="C205" t="s">
        <v>30</v>
      </c>
      <c r="D205" t="s">
        <v>47</v>
      </c>
      <c r="E205" t="s">
        <v>34</v>
      </c>
      <c r="F205" t="s">
        <v>48</v>
      </c>
      <c r="G205" s="1">
        <v>44858</v>
      </c>
      <c r="H205" s="1">
        <v>44890</v>
      </c>
      <c r="I205" s="2">
        <v>44902</v>
      </c>
      <c r="J205" t="s">
        <v>28</v>
      </c>
      <c r="K205" t="s">
        <v>29</v>
      </c>
      <c r="L205" t="s">
        <v>24</v>
      </c>
      <c r="M205" t="s">
        <v>25</v>
      </c>
      <c r="N205" t="s">
        <v>26</v>
      </c>
      <c r="O205" t="s">
        <v>46</v>
      </c>
      <c r="P205">
        <f t="shared" si="479"/>
        <v>1</v>
      </c>
      <c r="Q205" s="5">
        <f t="shared" si="480"/>
        <v>44892</v>
      </c>
      <c r="R205" s="32">
        <f>VLOOKUP(_xlfn.CONCAT(M205," - ",E205),Planning!$C$75:$D$99,2,0)</f>
        <v>21</v>
      </c>
      <c r="S205" s="5">
        <f t="shared" si="481"/>
        <v>44911</v>
      </c>
      <c r="T205" s="3" t="str">
        <f t="shared" si="482"/>
        <v/>
      </c>
      <c r="U205" s="32">
        <f t="shared" ca="1" si="483"/>
        <v>21</v>
      </c>
      <c r="V205" s="32">
        <f t="shared" si="484"/>
        <v>0</v>
      </c>
      <c r="W205" s="5">
        <f t="shared" si="485"/>
        <v>44902</v>
      </c>
      <c r="X205" s="5"/>
      <c r="Z205" s="49"/>
      <c r="AA205" s="50" cm="1">
        <f t="array" ref="AA205">IF(AND(K205="Pending",J205='Date ouverte'!$A$2),INDEX(_xlfn.ANCHORARRAY('Date ouverte'!$B$2),MATCH(TRUE,_xlfn.ANCHORARRAY('Date ouverte'!$B$2)&gt;=$W205,0)),IF(AND(K205="Pending",J205='Date ouverte'!$A$4),INDEX(_xlfn.ANCHORARRAY('Date ouverte'!$B$4),MATCH(TRUE,_xlfn.ANCHORARRAY('Date ouverte'!$B$4)&gt;=$W205,0)),IF(AND(K205="Pending",J205='Date ouverte'!$A$6),INDEX(_xlfn.ANCHORARRAY('Date ouverte'!$B$6),MATCH(TRUE,_xlfn.ANCHORARRAY('Date ouverte'!$B$6)&gt;=$W205,0)),IF(AND(K205="Pending",J205='Date ouverte'!$A$8),INDEX(_xlfn.ANCHORARRAY('Date ouverte'!$B$8),MATCH(TRUE,_xlfn.ANCHORARRAY('Date ouverte'!$B$8)&gt;=$W205,0)),W205))))</f>
        <v>44902</v>
      </c>
      <c r="AB205" s="5">
        <f>IF(IF($K205="Pending",(IF($J205='Date ouverte'!$A$20,HLOOKUP($AA205,'Date ouverte'!$20:$21,2,FALSE),IF($J205='Date ouverte'!$A$22,HLOOKUP($AA205,'Date ouverte'!$22:$23,2,FALSE),IF($J205='Date ouverte'!$A$24,HLOOKUP($AA205,'Date ouverte'!$24:$25,2,FALSE),IF($J205='Date ouverte'!$A$26,HLOOKUP($AA205,'Date ouverte'!$26:$27,2,FALSE),"j"))))),W205)&lt;&gt;"alert",AA205,"alert")</f>
        <v>44902</v>
      </c>
      <c r="AC205" s="65">
        <f>IF($AB205="alert",(IF($J205='Date ouverte'!$A$29,HLOOKUP($AA205,'Date ouverte'!$29:$30,2,FALSE),IF($J205='Date ouverte'!$A$31,HLOOKUP($AA205,'Date ouverte'!$31:$33,2,FALSE),IF($J205='Date ouverte'!$A$33,HLOOKUP($AA205,'Date ouverte'!$33:$34,2,FALSE),IF($J205='Date ouverte'!$A$35,HLOOKUP($AA205,'Date ouverte'!$35:$36,2,FALSE),"j"))))),0)</f>
        <v>0</v>
      </c>
      <c r="AD2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5" s="5"/>
    </row>
    <row r="206" spans="1:31" x14ac:dyDescent="0.25">
      <c r="A206" t="s">
        <v>1140</v>
      </c>
      <c r="B206" t="s">
        <v>258</v>
      </c>
      <c r="C206" t="s">
        <v>30</v>
      </c>
      <c r="D206" t="s">
        <v>47</v>
      </c>
      <c r="E206" t="s">
        <v>34</v>
      </c>
      <c r="F206" t="s">
        <v>48</v>
      </c>
      <c r="G206" s="1">
        <v>44835</v>
      </c>
      <c r="H206" s="1">
        <v>44877</v>
      </c>
      <c r="I206" s="2">
        <v>44886.541666666664</v>
      </c>
      <c r="J206" t="s">
        <v>23</v>
      </c>
      <c r="K206" t="s">
        <v>19</v>
      </c>
      <c r="L206" t="s">
        <v>20</v>
      </c>
      <c r="M206" t="s">
        <v>25</v>
      </c>
      <c r="N206" t="s">
        <v>35</v>
      </c>
      <c r="O206" t="s">
        <v>45</v>
      </c>
      <c r="P206">
        <f t="shared" si="479"/>
        <v>1</v>
      </c>
      <c r="Q206" s="5">
        <f t="shared" si="480"/>
        <v>44879</v>
      </c>
      <c r="R206" s="32">
        <f>VLOOKUP(_xlfn.CONCAT(M206," - ",E206),Planning!$C$75:$D$99,2,0)</f>
        <v>21</v>
      </c>
      <c r="S206" s="5">
        <f t="shared" si="481"/>
        <v>44898</v>
      </c>
      <c r="T206" s="3" t="str">
        <f t="shared" si="482"/>
        <v/>
      </c>
      <c r="U206" s="32">
        <f t="shared" ca="1" si="483"/>
        <v>21</v>
      </c>
      <c r="V206" s="32">
        <f t="shared" si="484"/>
        <v>0</v>
      </c>
      <c r="W206" s="5">
        <f t="shared" si="485"/>
        <v>44886</v>
      </c>
      <c r="X206" s="5"/>
      <c r="Z206" s="49"/>
      <c r="AA206" s="50" cm="1">
        <f t="array" ref="AA206">IF(AND(K206="Pending",J206='Date ouverte'!$A$2),INDEX(_xlfn.ANCHORARRAY('Date ouverte'!$B$2),MATCH(TRUE,_xlfn.ANCHORARRAY('Date ouverte'!$B$2)&gt;=$W206,0)),IF(AND(K206="Pending",J206='Date ouverte'!$A$4),INDEX(_xlfn.ANCHORARRAY('Date ouverte'!$B$4),MATCH(TRUE,_xlfn.ANCHORARRAY('Date ouverte'!$B$4)&gt;=$W206,0)),IF(AND(K206="Pending",J206='Date ouverte'!$A$6),INDEX(_xlfn.ANCHORARRAY('Date ouverte'!$B$6),MATCH(TRUE,_xlfn.ANCHORARRAY('Date ouverte'!$B$6)&gt;=$W206,0)),IF(AND(K206="Pending",J206='Date ouverte'!$A$8),INDEX(_xlfn.ANCHORARRAY('Date ouverte'!$B$8),MATCH(TRUE,_xlfn.ANCHORARRAY('Date ouverte'!$B$8)&gt;=$W206,0)),W206))))</f>
        <v>44886</v>
      </c>
      <c r="AB206" s="5">
        <f>IF(IF($K206="Pending",(IF($J206='Date ouverte'!$A$20,HLOOKUP($AA206,'Date ouverte'!$20:$21,2,FALSE),IF($J206='Date ouverte'!$A$22,HLOOKUP($AA206,'Date ouverte'!$22:$23,2,FALSE),IF($J206='Date ouverte'!$A$24,HLOOKUP($AA206,'Date ouverte'!$24:$25,2,FALSE),IF($J206='Date ouverte'!$A$26,HLOOKUP($AA206,'Date ouverte'!$26:$27,2,FALSE),"j"))))),W206)&lt;&gt;"alert",AA206,"alert")</f>
        <v>44886</v>
      </c>
      <c r="AC206" s="65">
        <f>IF($AB206="alert",(IF($J206='Date ouverte'!$A$29,HLOOKUP($AA206,'Date ouverte'!$29:$30,2,FALSE),IF($J206='Date ouverte'!$A$31,HLOOKUP($AA206,'Date ouverte'!$31:$33,2,FALSE),IF($J206='Date ouverte'!$A$33,HLOOKUP($AA206,'Date ouverte'!$33:$34,2,FALSE),IF($J206='Date ouverte'!$A$35,HLOOKUP($AA206,'Date ouverte'!$35:$36,2,FALSE),"j"))))),0)</f>
        <v>0</v>
      </c>
      <c r="AD2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" s="5"/>
    </row>
    <row r="207" spans="1:31" x14ac:dyDescent="0.25">
      <c r="A207" t="s">
        <v>1684</v>
      </c>
      <c r="B207" t="s">
        <v>258</v>
      </c>
      <c r="C207" t="s">
        <v>30</v>
      </c>
      <c r="D207" t="s">
        <v>47</v>
      </c>
      <c r="E207" t="s">
        <v>34</v>
      </c>
      <c r="F207" t="s">
        <v>48</v>
      </c>
      <c r="G207" s="1">
        <v>44859</v>
      </c>
      <c r="H207" s="1">
        <v>44897</v>
      </c>
      <c r="I207" s="2">
        <v>44912</v>
      </c>
      <c r="J207" t="s">
        <v>18</v>
      </c>
      <c r="K207" t="s">
        <v>29</v>
      </c>
      <c r="L207" t="s">
        <v>20</v>
      </c>
      <c r="M207" t="s">
        <v>25</v>
      </c>
      <c r="O207" t="s">
        <v>49</v>
      </c>
      <c r="P207">
        <f t="shared" si="479"/>
        <v>1</v>
      </c>
      <c r="Q207" s="5">
        <f t="shared" si="480"/>
        <v>44899</v>
      </c>
      <c r="R207" s="32">
        <f>VLOOKUP(_xlfn.CONCAT(M207," - ",E207),Planning!$C$75:$D$99,2,0)</f>
        <v>21</v>
      </c>
      <c r="S207" s="5">
        <f t="shared" si="481"/>
        <v>44918</v>
      </c>
      <c r="T207" s="3" t="str">
        <f t="shared" si="482"/>
        <v/>
      </c>
      <c r="U207" s="32">
        <f t="shared" ca="1" si="483"/>
        <v>21</v>
      </c>
      <c r="V207" s="32">
        <f t="shared" si="484"/>
        <v>0</v>
      </c>
      <c r="W207" s="5">
        <f t="shared" si="485"/>
        <v>44912</v>
      </c>
      <c r="X207" s="5"/>
      <c r="Z207" s="49"/>
      <c r="AA207" s="50" cm="1">
        <f t="array" ref="AA207">IF(AND(K207="Pending",J207='Date ouverte'!$A$2),INDEX(_xlfn.ANCHORARRAY('Date ouverte'!$B$2),MATCH(TRUE,_xlfn.ANCHORARRAY('Date ouverte'!$B$2)&gt;=$W207,0)),IF(AND(K207="Pending",J207='Date ouverte'!$A$4),INDEX(_xlfn.ANCHORARRAY('Date ouverte'!$B$4),MATCH(TRUE,_xlfn.ANCHORARRAY('Date ouverte'!$B$4)&gt;=$W207,0)),IF(AND(K207="Pending",J207='Date ouverte'!$A$6),INDEX(_xlfn.ANCHORARRAY('Date ouverte'!$B$6),MATCH(TRUE,_xlfn.ANCHORARRAY('Date ouverte'!$B$6)&gt;=$W207,0)),IF(AND(K207="Pending",J207='Date ouverte'!$A$8),INDEX(_xlfn.ANCHORARRAY('Date ouverte'!$B$8),MATCH(TRUE,_xlfn.ANCHORARRAY('Date ouverte'!$B$8)&gt;=$W207,0)),W207))))</f>
        <v>44914</v>
      </c>
      <c r="AB207" s="5" t="str">
        <f>IF(IF($K207="Pending",(IF($J207='Date ouverte'!$A$20,HLOOKUP($AA207,'Date ouverte'!$20:$21,2,FALSE),IF($J207='Date ouverte'!$A$22,HLOOKUP($AA207,'Date ouverte'!$22:$23,2,FALSE),IF($J207='Date ouverte'!$A$24,HLOOKUP($AA207,'Date ouverte'!$24:$25,2,FALSE),IF($J207='Date ouverte'!$A$26,HLOOKUP($AA207,'Date ouverte'!$26:$27,2,FALSE),"j"))))),W207)&lt;&gt;"alert",AA207,"alert")</f>
        <v>alert</v>
      </c>
      <c r="AC207" s="65">
        <f>IF($AB207="alert",(IF($J207='Date ouverte'!$A$29,HLOOKUP($AA207,'Date ouverte'!$29:$30,2,FALSE),IF($J207='Date ouverte'!$A$31,HLOOKUP($AA207,'Date ouverte'!$31:$33,2,FALSE),IF($J207='Date ouverte'!$A$33,HLOOKUP($AA207,'Date ouverte'!$33:$34,2,FALSE),IF($J207='Date ouverte'!$A$35,HLOOKUP($AA207,'Date ouverte'!$35:$36,2,FALSE),"j"))))),0)</f>
        <v>18</v>
      </c>
      <c r="AD2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" s="5"/>
    </row>
    <row r="208" spans="1:31" x14ac:dyDescent="0.25">
      <c r="A208" t="s">
        <v>1034</v>
      </c>
      <c r="B208" t="s">
        <v>258</v>
      </c>
      <c r="C208" t="s">
        <v>30</v>
      </c>
      <c r="D208" t="s">
        <v>47</v>
      </c>
      <c r="E208" t="s">
        <v>34</v>
      </c>
      <c r="F208" t="s">
        <v>48</v>
      </c>
      <c r="G208" s="1">
        <v>44827</v>
      </c>
      <c r="H208" s="1">
        <v>44860</v>
      </c>
      <c r="I208" s="2">
        <v>44865.25</v>
      </c>
      <c r="J208" t="s">
        <v>39</v>
      </c>
      <c r="K208" t="s">
        <v>19</v>
      </c>
      <c r="L208" t="s">
        <v>24</v>
      </c>
      <c r="M208" t="s">
        <v>25</v>
      </c>
      <c r="N208" t="s">
        <v>26</v>
      </c>
      <c r="O208" t="s">
        <v>36</v>
      </c>
      <c r="P208">
        <f t="shared" si="479"/>
        <v>1</v>
      </c>
      <c r="Q208" s="5">
        <f t="shared" si="480"/>
        <v>44862</v>
      </c>
      <c r="R208" s="32">
        <f>VLOOKUP(_xlfn.CONCAT(M208," - ",E208),Planning!$C$75:$D$99,2,0)</f>
        <v>21</v>
      </c>
      <c r="S208" s="5">
        <f t="shared" si="481"/>
        <v>44881</v>
      </c>
      <c r="T208" s="3" t="str">
        <f t="shared" si="482"/>
        <v/>
      </c>
      <c r="U208" s="32">
        <f t="shared" ca="1" si="483"/>
        <v>21</v>
      </c>
      <c r="V208" s="32">
        <f t="shared" si="484"/>
        <v>0</v>
      </c>
      <c r="W208" s="5">
        <f t="shared" si="485"/>
        <v>44865</v>
      </c>
      <c r="X208" s="5"/>
      <c r="Z208" s="49"/>
      <c r="AA208" s="50" cm="1">
        <f t="array" ref="AA208">IF(AND(K208="Pending",J208='Date ouverte'!$A$2),INDEX(_xlfn.ANCHORARRAY('Date ouverte'!$B$2),MATCH(TRUE,_xlfn.ANCHORARRAY('Date ouverte'!$B$2)&gt;=$W208,0)),IF(AND(K208="Pending",J208='Date ouverte'!$A$4),INDEX(_xlfn.ANCHORARRAY('Date ouverte'!$B$4),MATCH(TRUE,_xlfn.ANCHORARRAY('Date ouverte'!$B$4)&gt;=$W208,0)),IF(AND(K208="Pending",J208='Date ouverte'!$A$6),INDEX(_xlfn.ANCHORARRAY('Date ouverte'!$B$6),MATCH(TRUE,_xlfn.ANCHORARRAY('Date ouverte'!$B$6)&gt;=$W208,0)),IF(AND(K208="Pending",J208='Date ouverte'!$A$8),INDEX(_xlfn.ANCHORARRAY('Date ouverte'!$B$8),MATCH(TRUE,_xlfn.ANCHORARRAY('Date ouverte'!$B$8)&gt;=$W208,0)),W208))))</f>
        <v>44865</v>
      </c>
      <c r="AB208" s="5">
        <f>IF(IF($K208="Pending",(IF($J208='Date ouverte'!$A$20,HLOOKUP($AA208,'Date ouverte'!$20:$21,2,FALSE),IF($J208='Date ouverte'!$A$22,HLOOKUP($AA208,'Date ouverte'!$22:$23,2,FALSE),IF($J208='Date ouverte'!$A$24,HLOOKUP($AA208,'Date ouverte'!$24:$25,2,FALSE),IF($J208='Date ouverte'!$A$26,HLOOKUP($AA208,'Date ouverte'!$26:$27,2,FALSE),"j"))))),W208)&lt;&gt;"alert",AA208,"alert")</f>
        <v>44865</v>
      </c>
      <c r="AC208" s="65">
        <f>IF($AB208="alert",(IF($J208='Date ouverte'!$A$29,HLOOKUP($AA208,'Date ouverte'!$29:$30,2,FALSE),IF($J208='Date ouverte'!$A$31,HLOOKUP($AA208,'Date ouverte'!$31:$33,2,FALSE),IF($J208='Date ouverte'!$A$33,HLOOKUP($AA208,'Date ouverte'!$33:$34,2,FALSE),IF($J208='Date ouverte'!$A$35,HLOOKUP($AA208,'Date ouverte'!$35:$36,2,FALSE),"j"))))),0)</f>
        <v>0</v>
      </c>
      <c r="AD2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8" s="5"/>
    </row>
    <row r="209" spans="1:31" x14ac:dyDescent="0.25">
      <c r="A209" t="s">
        <v>1685</v>
      </c>
      <c r="B209" t="s">
        <v>258</v>
      </c>
      <c r="C209" t="s">
        <v>30</v>
      </c>
      <c r="D209" t="s">
        <v>47</v>
      </c>
      <c r="E209" t="s">
        <v>16</v>
      </c>
      <c r="F209" t="s">
        <v>48</v>
      </c>
      <c r="G209" s="1">
        <v>44852</v>
      </c>
      <c r="H209" s="1">
        <v>44884</v>
      </c>
      <c r="I209" s="2">
        <v>44889</v>
      </c>
      <c r="J209" t="s">
        <v>23</v>
      </c>
      <c r="K209" t="s">
        <v>29</v>
      </c>
      <c r="L209" t="s">
        <v>24</v>
      </c>
      <c r="M209" t="s">
        <v>32</v>
      </c>
      <c r="N209" t="s">
        <v>41</v>
      </c>
      <c r="O209" t="s">
        <v>1686</v>
      </c>
      <c r="P209">
        <f t="shared" si="479"/>
        <v>1</v>
      </c>
      <c r="Q209" s="5">
        <f t="shared" si="480"/>
        <v>44886</v>
      </c>
      <c r="R209" s="32">
        <f>VLOOKUP(_xlfn.CONCAT(M209," - ",E209),Planning!$C$75:$D$99,2,0)</f>
        <v>10</v>
      </c>
      <c r="S209" s="5">
        <f t="shared" si="481"/>
        <v>44894</v>
      </c>
      <c r="T209" s="3" t="str">
        <f t="shared" si="482"/>
        <v/>
      </c>
      <c r="U209" s="32">
        <f t="shared" ca="1" si="483"/>
        <v>10</v>
      </c>
      <c r="V209" s="32">
        <f t="shared" si="484"/>
        <v>0</v>
      </c>
      <c r="W209" s="5">
        <f t="shared" si="485"/>
        <v>44889</v>
      </c>
      <c r="X209" s="5"/>
      <c r="Z209" s="49"/>
      <c r="AA209" s="50" cm="1">
        <f t="array" ref="AA209">IF(AND(K209="Pending",J209='Date ouverte'!$A$2),INDEX(_xlfn.ANCHORARRAY('Date ouverte'!$B$2),MATCH(TRUE,_xlfn.ANCHORARRAY('Date ouverte'!$B$2)&gt;=$W209,0)),IF(AND(K209="Pending",J209='Date ouverte'!$A$4),INDEX(_xlfn.ANCHORARRAY('Date ouverte'!$B$4),MATCH(TRUE,_xlfn.ANCHORARRAY('Date ouverte'!$B$4)&gt;=$W209,0)),IF(AND(K209="Pending",J209='Date ouverte'!$A$6),INDEX(_xlfn.ANCHORARRAY('Date ouverte'!$B$6),MATCH(TRUE,_xlfn.ANCHORARRAY('Date ouverte'!$B$6)&gt;=$W209,0)),IF(AND(K209="Pending",J209='Date ouverte'!$A$8),INDEX(_xlfn.ANCHORARRAY('Date ouverte'!$B$8),MATCH(TRUE,_xlfn.ANCHORARRAY('Date ouverte'!$B$8)&gt;=$W209,0)),W209))))</f>
        <v>44889</v>
      </c>
      <c r="AB209" s="5" t="str">
        <f>IF(IF($K209="Pending",(IF($J209='Date ouverte'!$A$20,HLOOKUP($AA209,'Date ouverte'!$20:$21,2,FALSE),IF($J209='Date ouverte'!$A$22,HLOOKUP($AA209,'Date ouverte'!$22:$23,2,FALSE),IF($J209='Date ouverte'!$A$24,HLOOKUP($AA209,'Date ouverte'!$24:$25,2,FALSE),IF($J209='Date ouverte'!$A$26,HLOOKUP($AA209,'Date ouverte'!$26:$27,2,FALSE),"j"))))),W209)&lt;&gt;"alert",AA209,"alert")</f>
        <v>alert</v>
      </c>
      <c r="AC209" s="65">
        <f>IF($AB209="alert",(IF($J209='Date ouverte'!$A$29,HLOOKUP($AA209,'Date ouverte'!$29:$30,2,FALSE),IF($J209='Date ouverte'!$A$31,HLOOKUP($AA209,'Date ouverte'!$31:$33,2,FALSE),IF($J209='Date ouverte'!$A$33,HLOOKUP($AA209,'Date ouverte'!$33:$34,2,FALSE),IF($J209='Date ouverte'!$A$35,HLOOKUP($AA209,'Date ouverte'!$35:$36,2,FALSE),"j"))))),0)</f>
        <v>32</v>
      </c>
      <c r="AD2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" s="5"/>
    </row>
    <row r="210" spans="1:31" x14ac:dyDescent="0.25">
      <c r="A210" t="s">
        <v>123</v>
      </c>
      <c r="B210" t="s">
        <v>258</v>
      </c>
      <c r="C210" t="s">
        <v>30</v>
      </c>
      <c r="D210" t="s">
        <v>47</v>
      </c>
      <c r="E210" t="s">
        <v>16</v>
      </c>
      <c r="F210" t="s">
        <v>48</v>
      </c>
      <c r="G210" s="1">
        <v>44798</v>
      </c>
      <c r="H210" s="1">
        <v>44860</v>
      </c>
      <c r="I210" s="2">
        <v>44868.208333333336</v>
      </c>
      <c r="J210" t="s">
        <v>28</v>
      </c>
      <c r="K210" t="s">
        <v>19</v>
      </c>
      <c r="L210" t="s">
        <v>24</v>
      </c>
      <c r="M210" t="s">
        <v>32</v>
      </c>
      <c r="N210" t="s">
        <v>41</v>
      </c>
      <c r="O210" t="s">
        <v>122</v>
      </c>
      <c r="P210">
        <f t="shared" si="479"/>
        <v>1</v>
      </c>
      <c r="Q210" s="5">
        <f t="shared" si="480"/>
        <v>44862</v>
      </c>
      <c r="R210" s="32">
        <f>VLOOKUP(_xlfn.CONCAT(M210," - ",E210),Planning!$C$75:$D$99,2,0)</f>
        <v>10</v>
      </c>
      <c r="S210" s="5">
        <f t="shared" si="481"/>
        <v>44870</v>
      </c>
      <c r="T210" s="3" t="str">
        <f t="shared" si="482"/>
        <v/>
      </c>
      <c r="U210" s="32">
        <f t="shared" ca="1" si="483"/>
        <v>10</v>
      </c>
      <c r="V210" s="32">
        <f t="shared" si="484"/>
        <v>0</v>
      </c>
      <c r="W210" s="5">
        <f t="shared" si="485"/>
        <v>44868</v>
      </c>
      <c r="X210" s="5"/>
      <c r="Z210" s="49"/>
      <c r="AA210" s="50" cm="1">
        <f t="array" ref="AA210">IF(AND(K210="Pending",J210='Date ouverte'!$A$2),INDEX(_xlfn.ANCHORARRAY('Date ouverte'!$B$2),MATCH(TRUE,_xlfn.ANCHORARRAY('Date ouverte'!$B$2)&gt;=$W210,0)),IF(AND(K210="Pending",J210='Date ouverte'!$A$4),INDEX(_xlfn.ANCHORARRAY('Date ouverte'!$B$4),MATCH(TRUE,_xlfn.ANCHORARRAY('Date ouverte'!$B$4)&gt;=$W210,0)),IF(AND(K210="Pending",J210='Date ouverte'!$A$6),INDEX(_xlfn.ANCHORARRAY('Date ouverte'!$B$6),MATCH(TRUE,_xlfn.ANCHORARRAY('Date ouverte'!$B$6)&gt;=$W210,0)),IF(AND(K210="Pending",J210='Date ouverte'!$A$8),INDEX(_xlfn.ANCHORARRAY('Date ouverte'!$B$8),MATCH(TRUE,_xlfn.ANCHORARRAY('Date ouverte'!$B$8)&gt;=$W210,0)),W210))))</f>
        <v>44868</v>
      </c>
      <c r="AB210" s="5">
        <f>IF(IF($K210="Pending",(IF($J210='Date ouverte'!$A$20,HLOOKUP($AA210,'Date ouverte'!$20:$21,2,FALSE),IF($J210='Date ouverte'!$A$22,HLOOKUP($AA210,'Date ouverte'!$22:$23,2,FALSE),IF($J210='Date ouverte'!$A$24,HLOOKUP($AA210,'Date ouverte'!$24:$25,2,FALSE),IF($J210='Date ouverte'!$A$26,HLOOKUP($AA210,'Date ouverte'!$26:$27,2,FALSE),"j"))))),W210)&lt;&gt;"alert",AA210,"alert")</f>
        <v>44868</v>
      </c>
      <c r="AC210" s="65">
        <f>IF($AB210="alert",(IF($J210='Date ouverte'!$A$29,HLOOKUP($AA210,'Date ouverte'!$29:$30,2,FALSE),IF($J210='Date ouverte'!$A$31,HLOOKUP($AA210,'Date ouverte'!$31:$33,2,FALSE),IF($J210='Date ouverte'!$A$33,HLOOKUP($AA210,'Date ouverte'!$33:$34,2,FALSE),IF($J210='Date ouverte'!$A$35,HLOOKUP($AA210,'Date ouverte'!$35:$36,2,FALSE),"j"))))),0)</f>
        <v>0</v>
      </c>
      <c r="AD2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" s="5"/>
    </row>
    <row r="211" spans="1:31" x14ac:dyDescent="0.25">
      <c r="A211" t="s">
        <v>859</v>
      </c>
      <c r="B211" t="s">
        <v>258</v>
      </c>
      <c r="C211" t="s">
        <v>30</v>
      </c>
      <c r="D211" t="s">
        <v>47</v>
      </c>
      <c r="E211" t="s">
        <v>16</v>
      </c>
      <c r="F211" t="s">
        <v>48</v>
      </c>
      <c r="G211" s="1">
        <v>44826</v>
      </c>
      <c r="H211" s="1">
        <v>44872</v>
      </c>
      <c r="I211" s="2">
        <v>44877</v>
      </c>
      <c r="J211" t="s">
        <v>39</v>
      </c>
      <c r="K211" t="s">
        <v>29</v>
      </c>
      <c r="L211" t="s">
        <v>24</v>
      </c>
      <c r="M211" t="s">
        <v>32</v>
      </c>
      <c r="N211" t="s">
        <v>41</v>
      </c>
      <c r="O211" t="s">
        <v>609</v>
      </c>
      <c r="P211">
        <f t="shared" si="479"/>
        <v>1</v>
      </c>
      <c r="Q211" s="5">
        <f t="shared" si="480"/>
        <v>44874</v>
      </c>
      <c r="R211" s="32">
        <f>VLOOKUP(_xlfn.CONCAT(M211," - ",E211),Planning!$C$75:$D$99,2,0)</f>
        <v>10</v>
      </c>
      <c r="S211" s="5">
        <f t="shared" si="481"/>
        <v>44882</v>
      </c>
      <c r="T211" s="3" t="str">
        <f t="shared" si="482"/>
        <v/>
      </c>
      <c r="U211" s="32">
        <f t="shared" ca="1" si="483"/>
        <v>10</v>
      </c>
      <c r="V211" s="32">
        <f t="shared" si="484"/>
        <v>0</v>
      </c>
      <c r="W211" s="5">
        <f t="shared" si="485"/>
        <v>44877</v>
      </c>
      <c r="X211" s="5"/>
      <c r="Z211" s="49"/>
      <c r="AA211" s="50" cm="1">
        <f t="array" ref="AA211">IF(AND(K211="Pending",J211='Date ouverte'!$A$2),INDEX(_xlfn.ANCHORARRAY('Date ouverte'!$B$2),MATCH(TRUE,_xlfn.ANCHORARRAY('Date ouverte'!$B$2)&gt;=$W211,0)),IF(AND(K211="Pending",J211='Date ouverte'!$A$4),INDEX(_xlfn.ANCHORARRAY('Date ouverte'!$B$4),MATCH(TRUE,_xlfn.ANCHORARRAY('Date ouverte'!$B$4)&gt;=$W211,0)),IF(AND(K211="Pending",J211='Date ouverte'!$A$6),INDEX(_xlfn.ANCHORARRAY('Date ouverte'!$B$6),MATCH(TRUE,_xlfn.ANCHORARRAY('Date ouverte'!$B$6)&gt;=$W211,0)),IF(AND(K211="Pending",J211='Date ouverte'!$A$8),INDEX(_xlfn.ANCHORARRAY('Date ouverte'!$B$8),MATCH(TRUE,_xlfn.ANCHORARRAY('Date ouverte'!$B$8)&gt;=$W211,0)),W211))))</f>
        <v>44879</v>
      </c>
      <c r="AB211" s="5" t="str">
        <f>IF(IF($K211="Pending",(IF($J211='Date ouverte'!$A$20,HLOOKUP($AA211,'Date ouverte'!$20:$21,2,FALSE),IF($J211='Date ouverte'!$A$22,HLOOKUP($AA211,'Date ouverte'!$22:$23,2,FALSE),IF($J211='Date ouverte'!$A$24,HLOOKUP($AA211,'Date ouverte'!$24:$25,2,FALSE),IF($J211='Date ouverte'!$A$26,HLOOKUP($AA211,'Date ouverte'!$26:$27,2,FALSE),"j"))))),W211)&lt;&gt;"alert",AA211,"alert")</f>
        <v>alert</v>
      </c>
      <c r="AC211" s="65">
        <f>IF($AB211="alert",(IF($J211='Date ouverte'!$A$29,HLOOKUP($AA211,'Date ouverte'!$29:$30,2,FALSE),IF($J211='Date ouverte'!$A$31,HLOOKUP($AA211,'Date ouverte'!$31:$33,2,FALSE),IF($J211='Date ouverte'!$A$33,HLOOKUP($AA211,'Date ouverte'!$33:$34,2,FALSE),IF($J211='Date ouverte'!$A$35,HLOOKUP($AA211,'Date ouverte'!$35:$36,2,FALSE),"j"))))),0)</f>
        <v>52</v>
      </c>
      <c r="AD2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1" s="5"/>
    </row>
    <row r="212" spans="1:31" x14ac:dyDescent="0.25">
      <c r="A212" t="s">
        <v>1687</v>
      </c>
      <c r="B212" t="s">
        <v>258</v>
      </c>
      <c r="C212" t="s">
        <v>30</v>
      </c>
      <c r="D212" t="s">
        <v>47</v>
      </c>
      <c r="E212" t="s">
        <v>16</v>
      </c>
      <c r="F212" t="s">
        <v>48</v>
      </c>
      <c r="G212" s="1">
        <v>44857</v>
      </c>
      <c r="H212" s="1">
        <v>44884</v>
      </c>
      <c r="I212" s="2">
        <v>44891</v>
      </c>
      <c r="J212" t="s">
        <v>23</v>
      </c>
      <c r="K212" t="s">
        <v>29</v>
      </c>
      <c r="L212" t="s">
        <v>24</v>
      </c>
      <c r="M212" t="s">
        <v>32</v>
      </c>
      <c r="N212" t="s">
        <v>41</v>
      </c>
      <c r="O212" t="s">
        <v>1686</v>
      </c>
      <c r="P212">
        <f t="shared" si="479"/>
        <v>1</v>
      </c>
      <c r="Q212" s="5">
        <f t="shared" si="480"/>
        <v>44886</v>
      </c>
      <c r="R212" s="32">
        <f>VLOOKUP(_xlfn.CONCAT(M212," - ",E212),Planning!$C$75:$D$99,2,0)</f>
        <v>10</v>
      </c>
      <c r="S212" s="5">
        <f t="shared" si="481"/>
        <v>44894</v>
      </c>
      <c r="T212" s="3" t="str">
        <f t="shared" si="482"/>
        <v/>
      </c>
      <c r="U212" s="32">
        <f t="shared" ca="1" si="483"/>
        <v>10</v>
      </c>
      <c r="V212" s="32">
        <f t="shared" si="484"/>
        <v>0</v>
      </c>
      <c r="W212" s="5">
        <f t="shared" si="485"/>
        <v>44891</v>
      </c>
      <c r="X212" s="5"/>
      <c r="Z212" s="49"/>
      <c r="AA212" s="50" cm="1">
        <f t="array" ref="AA212">IF(AND(K212="Pending",J212='Date ouverte'!$A$2),INDEX(_xlfn.ANCHORARRAY('Date ouverte'!$B$2),MATCH(TRUE,_xlfn.ANCHORARRAY('Date ouverte'!$B$2)&gt;=$W212,0)),IF(AND(K212="Pending",J212='Date ouverte'!$A$4),INDEX(_xlfn.ANCHORARRAY('Date ouverte'!$B$4),MATCH(TRUE,_xlfn.ANCHORARRAY('Date ouverte'!$B$4)&gt;=$W212,0)),IF(AND(K212="Pending",J212='Date ouverte'!$A$6),INDEX(_xlfn.ANCHORARRAY('Date ouverte'!$B$6),MATCH(TRUE,_xlfn.ANCHORARRAY('Date ouverte'!$B$6)&gt;=$W212,0)),IF(AND(K212="Pending",J212='Date ouverte'!$A$8),INDEX(_xlfn.ANCHORARRAY('Date ouverte'!$B$8),MATCH(TRUE,_xlfn.ANCHORARRAY('Date ouverte'!$B$8)&gt;=$W212,0)),W212))))</f>
        <v>44893</v>
      </c>
      <c r="AB212" s="5">
        <f>IF(IF($K212="Pending",(IF($J212='Date ouverte'!$A$20,HLOOKUP($AA212,'Date ouverte'!$20:$21,2,FALSE),IF($J212='Date ouverte'!$A$22,HLOOKUP($AA212,'Date ouverte'!$22:$23,2,FALSE),IF($J212='Date ouverte'!$A$24,HLOOKUP($AA212,'Date ouverte'!$24:$25,2,FALSE),IF($J212='Date ouverte'!$A$26,HLOOKUP($AA212,'Date ouverte'!$26:$27,2,FALSE),"j"))))),W212)&lt;&gt;"alert",AA212,"alert")</f>
        <v>44893</v>
      </c>
      <c r="AC212" s="65">
        <f>IF($AB212="alert",(IF($J212='Date ouverte'!$A$29,HLOOKUP($AA212,'Date ouverte'!$29:$30,2,FALSE),IF($J212='Date ouverte'!$A$31,HLOOKUP($AA212,'Date ouverte'!$31:$33,2,FALSE),IF($J212='Date ouverte'!$A$33,HLOOKUP($AA212,'Date ouverte'!$33:$34,2,FALSE),IF($J212='Date ouverte'!$A$35,HLOOKUP($AA212,'Date ouverte'!$35:$36,2,FALSE),"j"))))),0)</f>
        <v>0</v>
      </c>
      <c r="AD2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" s="5"/>
    </row>
    <row r="213" spans="1:31" x14ac:dyDescent="0.25">
      <c r="A213" t="s">
        <v>165</v>
      </c>
      <c r="B213" t="s">
        <v>258</v>
      </c>
      <c r="C213" t="s">
        <v>30</v>
      </c>
      <c r="D213" t="s">
        <v>47</v>
      </c>
      <c r="E213" t="s">
        <v>16</v>
      </c>
      <c r="F213" t="s">
        <v>48</v>
      </c>
      <c r="G213" s="1">
        <v>44798</v>
      </c>
      <c r="H213" s="1">
        <v>44860</v>
      </c>
      <c r="I213" s="2">
        <v>44867.666666666664</v>
      </c>
      <c r="J213" t="s">
        <v>28</v>
      </c>
      <c r="K213" t="s">
        <v>19</v>
      </c>
      <c r="L213" t="s">
        <v>24</v>
      </c>
      <c r="M213" t="s">
        <v>32</v>
      </c>
      <c r="N213" t="s">
        <v>41</v>
      </c>
      <c r="O213" t="s">
        <v>122</v>
      </c>
      <c r="P213">
        <f t="shared" si="479"/>
        <v>1</v>
      </c>
      <c r="Q213" s="5">
        <f t="shared" si="480"/>
        <v>44862</v>
      </c>
      <c r="R213" s="32">
        <f>VLOOKUP(_xlfn.CONCAT(M213," - ",E213),Planning!$C$75:$D$99,2,0)</f>
        <v>10</v>
      </c>
      <c r="S213" s="5">
        <f t="shared" si="481"/>
        <v>44870</v>
      </c>
      <c r="T213" s="3" t="str">
        <f t="shared" si="482"/>
        <v/>
      </c>
      <c r="U213" s="32">
        <f t="shared" ca="1" si="483"/>
        <v>10</v>
      </c>
      <c r="V213" s="32">
        <f t="shared" si="484"/>
        <v>0</v>
      </c>
      <c r="W213" s="5">
        <f t="shared" si="485"/>
        <v>44867</v>
      </c>
      <c r="X213" s="5"/>
      <c r="Z213" s="49"/>
      <c r="AA213" s="50" cm="1">
        <f t="array" ref="AA213">IF(AND(K213="Pending",J213='Date ouverte'!$A$2),INDEX(_xlfn.ANCHORARRAY('Date ouverte'!$B$2),MATCH(TRUE,_xlfn.ANCHORARRAY('Date ouverte'!$B$2)&gt;=$W213,0)),IF(AND(K213="Pending",J213='Date ouverte'!$A$4),INDEX(_xlfn.ANCHORARRAY('Date ouverte'!$B$4),MATCH(TRUE,_xlfn.ANCHORARRAY('Date ouverte'!$B$4)&gt;=$W213,0)),IF(AND(K213="Pending",J213='Date ouverte'!$A$6),INDEX(_xlfn.ANCHORARRAY('Date ouverte'!$B$6),MATCH(TRUE,_xlfn.ANCHORARRAY('Date ouverte'!$B$6)&gt;=$W213,0)),IF(AND(K213="Pending",J213='Date ouverte'!$A$8),INDEX(_xlfn.ANCHORARRAY('Date ouverte'!$B$8),MATCH(TRUE,_xlfn.ANCHORARRAY('Date ouverte'!$B$8)&gt;=$W213,0)),W213))))</f>
        <v>44867</v>
      </c>
      <c r="AB213" s="5">
        <f>IF(IF($K213="Pending",(IF($J213='Date ouverte'!$A$20,HLOOKUP($AA213,'Date ouverte'!$20:$21,2,FALSE),IF($J213='Date ouverte'!$A$22,HLOOKUP($AA213,'Date ouverte'!$22:$23,2,FALSE),IF($J213='Date ouverte'!$A$24,HLOOKUP($AA213,'Date ouverte'!$24:$25,2,FALSE),IF($J213='Date ouverte'!$A$26,HLOOKUP($AA213,'Date ouverte'!$26:$27,2,FALSE),"j"))))),W213)&lt;&gt;"alert",AA213,"alert")</f>
        <v>44867</v>
      </c>
      <c r="AC213" s="65">
        <f>IF($AB213="alert",(IF($J213='Date ouverte'!$A$29,HLOOKUP($AA213,'Date ouverte'!$29:$30,2,FALSE),IF($J213='Date ouverte'!$A$31,HLOOKUP($AA213,'Date ouverte'!$31:$33,2,FALSE),IF($J213='Date ouverte'!$A$33,HLOOKUP($AA213,'Date ouverte'!$33:$34,2,FALSE),IF($J213='Date ouverte'!$A$35,HLOOKUP($AA213,'Date ouverte'!$35:$36,2,FALSE),"j"))))),0)</f>
        <v>0</v>
      </c>
      <c r="AD2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" s="5"/>
    </row>
    <row r="214" spans="1:31" x14ac:dyDescent="0.25">
      <c r="A214" t="s">
        <v>1688</v>
      </c>
      <c r="B214" t="s">
        <v>258</v>
      </c>
      <c r="C214" t="s">
        <v>14</v>
      </c>
      <c r="D214" t="s">
        <v>47</v>
      </c>
      <c r="E214" t="s">
        <v>16</v>
      </c>
      <c r="F214" t="s">
        <v>48</v>
      </c>
      <c r="G214" s="1">
        <v>44857</v>
      </c>
      <c r="H214" s="1">
        <v>44884</v>
      </c>
      <c r="I214" s="2">
        <v>44889</v>
      </c>
      <c r="J214" t="s">
        <v>18</v>
      </c>
      <c r="K214" t="s">
        <v>29</v>
      </c>
      <c r="L214" t="s">
        <v>24</v>
      </c>
      <c r="M214" t="s">
        <v>32</v>
      </c>
      <c r="N214" t="s">
        <v>41</v>
      </c>
      <c r="O214" t="s">
        <v>1686</v>
      </c>
      <c r="P214">
        <f t="shared" si="479"/>
        <v>1</v>
      </c>
      <c r="Q214" s="5">
        <f t="shared" si="480"/>
        <v>44886</v>
      </c>
      <c r="R214" s="32">
        <f>VLOOKUP(_xlfn.CONCAT(M214," - ",E214),Planning!$C$75:$D$99,2,0)</f>
        <v>10</v>
      </c>
      <c r="S214" s="5">
        <f t="shared" si="481"/>
        <v>44894</v>
      </c>
      <c r="T214" s="3" t="str">
        <f t="shared" si="482"/>
        <v/>
      </c>
      <c r="U214" s="32">
        <f t="shared" ca="1" si="483"/>
        <v>10</v>
      </c>
      <c r="V214" s="32">
        <f t="shared" si="484"/>
        <v>0</v>
      </c>
      <c r="W214" s="5">
        <f t="shared" si="485"/>
        <v>44889</v>
      </c>
      <c r="X214" s="5"/>
      <c r="Z214" s="49"/>
      <c r="AA214" s="50" cm="1">
        <f t="array" ref="AA214">IF(AND(K214="Pending",J214='Date ouverte'!$A$2),INDEX(_xlfn.ANCHORARRAY('Date ouverte'!$B$2),MATCH(TRUE,_xlfn.ANCHORARRAY('Date ouverte'!$B$2)&gt;=$W214,0)),IF(AND(K214="Pending",J214='Date ouverte'!$A$4),INDEX(_xlfn.ANCHORARRAY('Date ouverte'!$B$4),MATCH(TRUE,_xlfn.ANCHORARRAY('Date ouverte'!$B$4)&gt;=$W214,0)),IF(AND(K214="Pending",J214='Date ouverte'!$A$6),INDEX(_xlfn.ANCHORARRAY('Date ouverte'!$B$6),MATCH(TRUE,_xlfn.ANCHORARRAY('Date ouverte'!$B$6)&gt;=$W214,0)),IF(AND(K214="Pending",J214='Date ouverte'!$A$8),INDEX(_xlfn.ANCHORARRAY('Date ouverte'!$B$8),MATCH(TRUE,_xlfn.ANCHORARRAY('Date ouverte'!$B$8)&gt;=$W214,0)),W214))))</f>
        <v>44889</v>
      </c>
      <c r="AB214" s="5" t="str">
        <f>IF(IF($K214="Pending",(IF($J214='Date ouverte'!$A$20,HLOOKUP($AA214,'Date ouverte'!$20:$21,2,FALSE),IF($J214='Date ouverte'!$A$22,HLOOKUP($AA214,'Date ouverte'!$22:$23,2,FALSE),IF($J214='Date ouverte'!$A$24,HLOOKUP($AA214,'Date ouverte'!$24:$25,2,FALSE),IF($J214='Date ouverte'!$A$26,HLOOKUP($AA214,'Date ouverte'!$26:$27,2,FALSE),"j"))))),W214)&lt;&gt;"alert",AA214,"alert")</f>
        <v>alert</v>
      </c>
      <c r="AC214" s="65">
        <f>IF($AB214="alert",(IF($J214='Date ouverte'!$A$29,HLOOKUP($AA214,'Date ouverte'!$29:$30,2,FALSE),IF($J214='Date ouverte'!$A$31,HLOOKUP($AA214,'Date ouverte'!$31:$33,2,FALSE),IF($J214='Date ouverte'!$A$33,HLOOKUP($AA214,'Date ouverte'!$33:$34,2,FALSE),IF($J214='Date ouverte'!$A$35,HLOOKUP($AA214,'Date ouverte'!$35:$36,2,FALSE),"j"))))),0)</f>
        <v>17</v>
      </c>
      <c r="AD2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" s="5"/>
    </row>
    <row r="215" spans="1:31" x14ac:dyDescent="0.25">
      <c r="A215" t="s">
        <v>1689</v>
      </c>
      <c r="B215" t="s">
        <v>258</v>
      </c>
      <c r="C215" t="s">
        <v>14</v>
      </c>
      <c r="D215" t="s">
        <v>47</v>
      </c>
      <c r="E215" t="s">
        <v>34</v>
      </c>
      <c r="F215" t="s">
        <v>48</v>
      </c>
      <c r="G215" s="1">
        <v>44849</v>
      </c>
      <c r="H215" s="1">
        <v>44900</v>
      </c>
      <c r="I215" s="2">
        <v>44915</v>
      </c>
      <c r="J215" t="s">
        <v>18</v>
      </c>
      <c r="K215" t="s">
        <v>29</v>
      </c>
      <c r="L215" t="s">
        <v>24</v>
      </c>
      <c r="M215" t="s">
        <v>25</v>
      </c>
      <c r="N215" t="s">
        <v>26</v>
      </c>
      <c r="O215" t="s">
        <v>49</v>
      </c>
      <c r="P215">
        <f t="shared" si="479"/>
        <v>1</v>
      </c>
      <c r="Q215" s="5">
        <f t="shared" si="480"/>
        <v>44902</v>
      </c>
      <c r="R215" s="32">
        <f>VLOOKUP(_xlfn.CONCAT(M215," - ",E215),Planning!$C$75:$D$99,2,0)</f>
        <v>21</v>
      </c>
      <c r="S215" s="5">
        <f t="shared" si="481"/>
        <v>44921</v>
      </c>
      <c r="T215" s="3" t="str">
        <f t="shared" si="482"/>
        <v/>
      </c>
      <c r="U215" s="32">
        <f t="shared" ca="1" si="483"/>
        <v>21</v>
      </c>
      <c r="V215" s="32">
        <f t="shared" si="484"/>
        <v>0</v>
      </c>
      <c r="W215" s="5">
        <f t="shared" si="485"/>
        <v>44915</v>
      </c>
      <c r="X215" s="5"/>
      <c r="Z215" s="49"/>
      <c r="AA215" s="50" cm="1">
        <f t="array" ref="AA215">IF(AND(K215="Pending",J215='Date ouverte'!$A$2),INDEX(_xlfn.ANCHORARRAY('Date ouverte'!$B$2),MATCH(TRUE,_xlfn.ANCHORARRAY('Date ouverte'!$B$2)&gt;=$W215,0)),IF(AND(K215="Pending",J215='Date ouverte'!$A$4),INDEX(_xlfn.ANCHORARRAY('Date ouverte'!$B$4),MATCH(TRUE,_xlfn.ANCHORARRAY('Date ouverte'!$B$4)&gt;=$W215,0)),IF(AND(K215="Pending",J215='Date ouverte'!$A$6),INDEX(_xlfn.ANCHORARRAY('Date ouverte'!$B$6),MATCH(TRUE,_xlfn.ANCHORARRAY('Date ouverte'!$B$6)&gt;=$W215,0)),IF(AND(K215="Pending",J215='Date ouverte'!$A$8),INDEX(_xlfn.ANCHORARRAY('Date ouverte'!$B$8),MATCH(TRUE,_xlfn.ANCHORARRAY('Date ouverte'!$B$8)&gt;=$W215,0)),W215))))</f>
        <v>44915</v>
      </c>
      <c r="AB215" s="5">
        <f>IF(IF($K215="Pending",(IF($J215='Date ouverte'!$A$20,HLOOKUP($AA215,'Date ouverte'!$20:$21,2,FALSE),IF($J215='Date ouverte'!$A$22,HLOOKUP($AA215,'Date ouverte'!$22:$23,2,FALSE),IF($J215='Date ouverte'!$A$24,HLOOKUP($AA215,'Date ouverte'!$24:$25,2,FALSE),IF($J215='Date ouverte'!$A$26,HLOOKUP($AA215,'Date ouverte'!$26:$27,2,FALSE),"j"))))),W215)&lt;&gt;"alert",AA215,"alert")</f>
        <v>44915</v>
      </c>
      <c r="AC215" s="65">
        <f>IF($AB215="alert",(IF($J215='Date ouverte'!$A$29,HLOOKUP($AA215,'Date ouverte'!$29:$30,2,FALSE),IF($J215='Date ouverte'!$A$31,HLOOKUP($AA215,'Date ouverte'!$31:$33,2,FALSE),IF($J215='Date ouverte'!$A$33,HLOOKUP($AA215,'Date ouverte'!$33:$34,2,FALSE),IF($J215='Date ouverte'!$A$35,HLOOKUP($AA215,'Date ouverte'!$35:$36,2,FALSE),"j"))))),0)</f>
        <v>0</v>
      </c>
      <c r="AD2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" s="5"/>
    </row>
    <row r="216" spans="1:31" x14ac:dyDescent="0.25">
      <c r="A216" t="s">
        <v>1690</v>
      </c>
      <c r="B216" t="s">
        <v>258</v>
      </c>
      <c r="C216" t="s">
        <v>30</v>
      </c>
      <c r="D216" t="s">
        <v>47</v>
      </c>
      <c r="E216" t="s">
        <v>34</v>
      </c>
      <c r="F216" t="s">
        <v>48</v>
      </c>
      <c r="G216" s="1">
        <v>44847</v>
      </c>
      <c r="H216" s="1">
        <v>44877</v>
      </c>
      <c r="I216" s="2">
        <v>44889.541666666664</v>
      </c>
      <c r="J216" t="s">
        <v>28</v>
      </c>
      <c r="K216" t="s">
        <v>19</v>
      </c>
      <c r="L216" t="s">
        <v>20</v>
      </c>
      <c r="M216" t="s">
        <v>25</v>
      </c>
      <c r="N216" t="s">
        <v>35</v>
      </c>
      <c r="O216" t="s">
        <v>45</v>
      </c>
      <c r="P216">
        <f t="shared" si="479"/>
        <v>1</v>
      </c>
      <c r="Q216" s="5">
        <f t="shared" si="480"/>
        <v>44879</v>
      </c>
      <c r="R216" s="32">
        <f>VLOOKUP(_xlfn.CONCAT(M216," - ",E216),Planning!$C$75:$D$99,2,0)</f>
        <v>21</v>
      </c>
      <c r="S216" s="5">
        <f t="shared" si="481"/>
        <v>44898</v>
      </c>
      <c r="T216" s="3" t="str">
        <f t="shared" si="482"/>
        <v/>
      </c>
      <c r="U216" s="32">
        <f t="shared" ca="1" si="483"/>
        <v>21</v>
      </c>
      <c r="V216" s="32">
        <f t="shared" si="484"/>
        <v>0</v>
      </c>
      <c r="W216" s="5">
        <f t="shared" si="485"/>
        <v>44889</v>
      </c>
      <c r="X216" s="5"/>
      <c r="Z216" s="49"/>
      <c r="AA216" s="50" cm="1">
        <f t="array" ref="AA216">IF(AND(K216="Pending",J216='Date ouverte'!$A$2),INDEX(_xlfn.ANCHORARRAY('Date ouverte'!$B$2),MATCH(TRUE,_xlfn.ANCHORARRAY('Date ouverte'!$B$2)&gt;=$W216,0)),IF(AND(K216="Pending",J216='Date ouverte'!$A$4),INDEX(_xlfn.ANCHORARRAY('Date ouverte'!$B$4),MATCH(TRUE,_xlfn.ANCHORARRAY('Date ouverte'!$B$4)&gt;=$W216,0)),IF(AND(K216="Pending",J216='Date ouverte'!$A$6),INDEX(_xlfn.ANCHORARRAY('Date ouverte'!$B$6),MATCH(TRUE,_xlfn.ANCHORARRAY('Date ouverte'!$B$6)&gt;=$W216,0)),IF(AND(K216="Pending",J216='Date ouverte'!$A$8),INDEX(_xlfn.ANCHORARRAY('Date ouverte'!$B$8),MATCH(TRUE,_xlfn.ANCHORARRAY('Date ouverte'!$B$8)&gt;=$W216,0)),W216))))</f>
        <v>44889</v>
      </c>
      <c r="AB216" s="5">
        <f>IF(IF($K216="Pending",(IF($J216='Date ouverte'!$A$20,HLOOKUP($AA216,'Date ouverte'!$20:$21,2,FALSE),IF($J216='Date ouverte'!$A$22,HLOOKUP($AA216,'Date ouverte'!$22:$23,2,FALSE),IF($J216='Date ouverte'!$A$24,HLOOKUP($AA216,'Date ouverte'!$24:$25,2,FALSE),IF($J216='Date ouverte'!$A$26,HLOOKUP($AA216,'Date ouverte'!$26:$27,2,FALSE),"j"))))),W216)&lt;&gt;"alert",AA216,"alert")</f>
        <v>44889</v>
      </c>
      <c r="AC216" s="65">
        <f>IF($AB216="alert",(IF($J216='Date ouverte'!$A$29,HLOOKUP($AA216,'Date ouverte'!$29:$30,2,FALSE),IF($J216='Date ouverte'!$A$31,HLOOKUP($AA216,'Date ouverte'!$31:$33,2,FALSE),IF($J216='Date ouverte'!$A$33,HLOOKUP($AA216,'Date ouverte'!$33:$34,2,FALSE),IF($J216='Date ouverte'!$A$35,HLOOKUP($AA216,'Date ouverte'!$35:$36,2,FALSE),"j"))))),0)</f>
        <v>0</v>
      </c>
      <c r="AD2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6" s="5"/>
    </row>
    <row r="217" spans="1:31" x14ac:dyDescent="0.25">
      <c r="A217" t="s">
        <v>1141</v>
      </c>
      <c r="B217" t="s">
        <v>258</v>
      </c>
      <c r="C217" t="s">
        <v>30</v>
      </c>
      <c r="D217" t="s">
        <v>47</v>
      </c>
      <c r="E217" t="s">
        <v>16</v>
      </c>
      <c r="F217" t="s">
        <v>48</v>
      </c>
      <c r="G217" s="1">
        <v>44837</v>
      </c>
      <c r="H217" s="1">
        <v>44880</v>
      </c>
      <c r="I217" s="2">
        <v>44890</v>
      </c>
      <c r="J217" t="s">
        <v>39</v>
      </c>
      <c r="K217" t="s">
        <v>29</v>
      </c>
      <c r="L217" t="s">
        <v>24</v>
      </c>
      <c r="M217" t="s">
        <v>25</v>
      </c>
      <c r="N217" t="s">
        <v>26</v>
      </c>
      <c r="O217" t="s">
        <v>45</v>
      </c>
      <c r="P217">
        <f t="shared" si="479"/>
        <v>1</v>
      </c>
      <c r="Q217" s="5">
        <f t="shared" si="480"/>
        <v>44882</v>
      </c>
      <c r="R217" s="32">
        <f>VLOOKUP(_xlfn.CONCAT(M217," - ",E217),Planning!$C$75:$D$99,2,0)</f>
        <v>4</v>
      </c>
      <c r="S217" s="5">
        <f t="shared" si="481"/>
        <v>44884</v>
      </c>
      <c r="T217" s="3" t="str">
        <f t="shared" si="482"/>
        <v/>
      </c>
      <c r="U217" s="32">
        <f t="shared" ca="1" si="483"/>
        <v>4</v>
      </c>
      <c r="V217" s="32">
        <f t="shared" si="484"/>
        <v>0</v>
      </c>
      <c r="W217" s="5">
        <f t="shared" si="485"/>
        <v>44890</v>
      </c>
      <c r="X217" s="5"/>
      <c r="Z217" s="49"/>
      <c r="AA217" s="50" cm="1">
        <f t="array" ref="AA217">IF(AND(K217="Pending",J217='Date ouverte'!$A$2),INDEX(_xlfn.ANCHORARRAY('Date ouverte'!$B$2),MATCH(TRUE,_xlfn.ANCHORARRAY('Date ouverte'!$B$2)&gt;=$W217,0)),IF(AND(K217="Pending",J217='Date ouverte'!$A$4),INDEX(_xlfn.ANCHORARRAY('Date ouverte'!$B$4),MATCH(TRUE,_xlfn.ANCHORARRAY('Date ouverte'!$B$4)&gt;=$W217,0)),IF(AND(K217="Pending",J217='Date ouverte'!$A$6),INDEX(_xlfn.ANCHORARRAY('Date ouverte'!$B$6),MATCH(TRUE,_xlfn.ANCHORARRAY('Date ouverte'!$B$6)&gt;=$W217,0)),IF(AND(K217="Pending",J217='Date ouverte'!$A$8),INDEX(_xlfn.ANCHORARRAY('Date ouverte'!$B$8),MATCH(TRUE,_xlfn.ANCHORARRAY('Date ouverte'!$B$8)&gt;=$W217,0)),W217))))</f>
        <v>44890</v>
      </c>
      <c r="AB217" s="5" t="str">
        <f>IF(IF($K217="Pending",(IF($J217='Date ouverte'!$A$20,HLOOKUP($AA217,'Date ouverte'!$20:$21,2,FALSE),IF($J217='Date ouverte'!$A$22,HLOOKUP($AA217,'Date ouverte'!$22:$23,2,FALSE),IF($J217='Date ouverte'!$A$24,HLOOKUP($AA217,'Date ouverte'!$24:$25,2,FALSE),IF($J217='Date ouverte'!$A$26,HLOOKUP($AA217,'Date ouverte'!$26:$27,2,FALSE),"j"))))),W217)&lt;&gt;"alert",AA217,"alert")</f>
        <v>alert</v>
      </c>
      <c r="AC217" s="65">
        <f>IF($AB217="alert",(IF($J217='Date ouverte'!$A$29,HLOOKUP($AA217,'Date ouverte'!$29:$30,2,FALSE),IF($J217='Date ouverte'!$A$31,HLOOKUP($AA217,'Date ouverte'!$31:$33,2,FALSE),IF($J217='Date ouverte'!$A$33,HLOOKUP($AA217,'Date ouverte'!$33:$34,2,FALSE),IF($J217='Date ouverte'!$A$35,HLOOKUP($AA217,'Date ouverte'!$35:$36,2,FALSE),"j"))))),0)</f>
        <v>8</v>
      </c>
      <c r="AD2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7" s="5"/>
    </row>
    <row r="218" spans="1:31" x14ac:dyDescent="0.25">
      <c r="A218" t="s">
        <v>1691</v>
      </c>
      <c r="B218" t="s">
        <v>258</v>
      </c>
      <c r="C218" t="s">
        <v>30</v>
      </c>
      <c r="D218" t="s">
        <v>47</v>
      </c>
      <c r="E218" t="s">
        <v>34</v>
      </c>
      <c r="F218" t="s">
        <v>48</v>
      </c>
      <c r="G218" s="1">
        <v>44858</v>
      </c>
      <c r="H218" s="1">
        <v>44890</v>
      </c>
      <c r="I218" s="2">
        <v>44902</v>
      </c>
      <c r="J218" t="s">
        <v>18</v>
      </c>
      <c r="K218" t="s">
        <v>29</v>
      </c>
      <c r="L218" t="s">
        <v>20</v>
      </c>
      <c r="M218" t="s">
        <v>25</v>
      </c>
      <c r="N218" t="s">
        <v>35</v>
      </c>
      <c r="O218" t="s">
        <v>46</v>
      </c>
      <c r="P218">
        <f t="shared" si="479"/>
        <v>1</v>
      </c>
      <c r="Q218" s="5">
        <f t="shared" si="480"/>
        <v>44892</v>
      </c>
      <c r="R218" s="32">
        <f>VLOOKUP(_xlfn.CONCAT(M218," - ",E218),Planning!$C$75:$D$99,2,0)</f>
        <v>21</v>
      </c>
      <c r="S218" s="5">
        <f t="shared" si="481"/>
        <v>44911</v>
      </c>
      <c r="T218" s="3" t="str">
        <f t="shared" si="482"/>
        <v/>
      </c>
      <c r="U218" s="32">
        <f t="shared" ca="1" si="483"/>
        <v>21</v>
      </c>
      <c r="V218" s="32">
        <f t="shared" si="484"/>
        <v>0</v>
      </c>
      <c r="W218" s="5">
        <f t="shared" si="485"/>
        <v>44902</v>
      </c>
      <c r="X218" s="5"/>
      <c r="Z218" s="49"/>
      <c r="AA218" s="50" cm="1">
        <f t="array" ref="AA218">IF(AND(K218="Pending",J218='Date ouverte'!$A$2),INDEX(_xlfn.ANCHORARRAY('Date ouverte'!$B$2),MATCH(TRUE,_xlfn.ANCHORARRAY('Date ouverte'!$B$2)&gt;=$W218,0)),IF(AND(K218="Pending",J218='Date ouverte'!$A$4),INDEX(_xlfn.ANCHORARRAY('Date ouverte'!$B$4),MATCH(TRUE,_xlfn.ANCHORARRAY('Date ouverte'!$B$4)&gt;=$W218,0)),IF(AND(K218="Pending",J218='Date ouverte'!$A$6),INDEX(_xlfn.ANCHORARRAY('Date ouverte'!$B$6),MATCH(TRUE,_xlfn.ANCHORARRAY('Date ouverte'!$B$6)&gt;=$W218,0)),IF(AND(K218="Pending",J218='Date ouverte'!$A$8),INDEX(_xlfn.ANCHORARRAY('Date ouverte'!$B$8),MATCH(TRUE,_xlfn.ANCHORARRAY('Date ouverte'!$B$8)&gt;=$W218,0)),W218))))</f>
        <v>44902</v>
      </c>
      <c r="AB218" s="5">
        <f>IF(IF($K218="Pending",(IF($J218='Date ouverte'!$A$20,HLOOKUP($AA218,'Date ouverte'!$20:$21,2,FALSE),IF($J218='Date ouverte'!$A$22,HLOOKUP($AA218,'Date ouverte'!$22:$23,2,FALSE),IF($J218='Date ouverte'!$A$24,HLOOKUP($AA218,'Date ouverte'!$24:$25,2,FALSE),IF($J218='Date ouverte'!$A$26,HLOOKUP($AA218,'Date ouverte'!$26:$27,2,FALSE),"j"))))),W218)&lt;&gt;"alert",AA218,"alert")</f>
        <v>44902</v>
      </c>
      <c r="AC218" s="65">
        <f>IF($AB218="alert",(IF($J218='Date ouverte'!$A$29,HLOOKUP($AA218,'Date ouverte'!$29:$30,2,FALSE),IF($J218='Date ouverte'!$A$31,HLOOKUP($AA218,'Date ouverte'!$31:$33,2,FALSE),IF($J218='Date ouverte'!$A$33,HLOOKUP($AA218,'Date ouverte'!$33:$34,2,FALSE),IF($J218='Date ouverte'!$A$35,HLOOKUP($AA218,'Date ouverte'!$35:$36,2,FALSE),"j"))))),0)</f>
        <v>0</v>
      </c>
      <c r="AD2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" s="5"/>
    </row>
    <row r="219" spans="1:31" x14ac:dyDescent="0.25">
      <c r="A219" t="s">
        <v>1142</v>
      </c>
      <c r="B219" t="s">
        <v>258</v>
      </c>
      <c r="C219" t="s">
        <v>14</v>
      </c>
      <c r="D219" t="s">
        <v>47</v>
      </c>
      <c r="E219" t="s">
        <v>34</v>
      </c>
      <c r="F219" t="s">
        <v>48</v>
      </c>
      <c r="G219" s="1">
        <v>44847</v>
      </c>
      <c r="H219" s="1">
        <v>44877</v>
      </c>
      <c r="I219" s="2">
        <v>44883</v>
      </c>
      <c r="J219" t="s">
        <v>18</v>
      </c>
      <c r="K219" t="s">
        <v>29</v>
      </c>
      <c r="L219" t="s">
        <v>24</v>
      </c>
      <c r="M219" t="s">
        <v>25</v>
      </c>
      <c r="N219" t="s">
        <v>26</v>
      </c>
      <c r="O219" t="s">
        <v>45</v>
      </c>
      <c r="P219">
        <f t="shared" si="479"/>
        <v>1</v>
      </c>
      <c r="Q219" s="5">
        <f t="shared" si="480"/>
        <v>44879</v>
      </c>
      <c r="R219" s="32">
        <f>VLOOKUP(_xlfn.CONCAT(M219," - ",E219),Planning!$C$75:$D$99,2,0)</f>
        <v>21</v>
      </c>
      <c r="S219" s="5">
        <f t="shared" si="481"/>
        <v>44898</v>
      </c>
      <c r="T219" s="3" t="str">
        <f t="shared" si="482"/>
        <v/>
      </c>
      <c r="U219" s="32">
        <f t="shared" ca="1" si="483"/>
        <v>21</v>
      </c>
      <c r="V219" s="32">
        <f t="shared" si="484"/>
        <v>0</v>
      </c>
      <c r="W219" s="5">
        <f t="shared" si="485"/>
        <v>44883</v>
      </c>
      <c r="X219" s="5"/>
      <c r="Z219" s="49"/>
      <c r="AA219" s="50" cm="1">
        <f t="array" ref="AA219">IF(AND(K219="Pending",J219='Date ouverte'!$A$2),INDEX(_xlfn.ANCHORARRAY('Date ouverte'!$B$2),MATCH(TRUE,_xlfn.ANCHORARRAY('Date ouverte'!$B$2)&gt;=$W219,0)),IF(AND(K219="Pending",J219='Date ouverte'!$A$4),INDEX(_xlfn.ANCHORARRAY('Date ouverte'!$B$4),MATCH(TRUE,_xlfn.ANCHORARRAY('Date ouverte'!$B$4)&gt;=$W219,0)),IF(AND(K219="Pending",J219='Date ouverte'!$A$6),INDEX(_xlfn.ANCHORARRAY('Date ouverte'!$B$6),MATCH(TRUE,_xlfn.ANCHORARRAY('Date ouverte'!$B$6)&gt;=$W219,0)),IF(AND(K219="Pending",J219='Date ouverte'!$A$8),INDEX(_xlfn.ANCHORARRAY('Date ouverte'!$B$8),MATCH(TRUE,_xlfn.ANCHORARRAY('Date ouverte'!$B$8)&gt;=$W219,0)),W219))))</f>
        <v>44883</v>
      </c>
      <c r="AB219" s="5">
        <f>IF(IF($K219="Pending",(IF($J219='Date ouverte'!$A$20,HLOOKUP($AA219,'Date ouverte'!$20:$21,2,FALSE),IF($J219='Date ouverte'!$A$22,HLOOKUP($AA219,'Date ouverte'!$22:$23,2,FALSE),IF($J219='Date ouverte'!$A$24,HLOOKUP($AA219,'Date ouverte'!$24:$25,2,FALSE),IF($J219='Date ouverte'!$A$26,HLOOKUP($AA219,'Date ouverte'!$26:$27,2,FALSE),"j"))))),W219)&lt;&gt;"alert",AA219,"alert")</f>
        <v>44883</v>
      </c>
      <c r="AC219" s="65">
        <f>IF($AB219="alert",(IF($J219='Date ouverte'!$A$29,HLOOKUP($AA219,'Date ouverte'!$29:$30,2,FALSE),IF($J219='Date ouverte'!$A$31,HLOOKUP($AA219,'Date ouverte'!$31:$33,2,FALSE),IF($J219='Date ouverte'!$A$33,HLOOKUP($AA219,'Date ouverte'!$33:$34,2,FALSE),IF($J219='Date ouverte'!$A$35,HLOOKUP($AA219,'Date ouverte'!$35:$36,2,FALSE),"j"))))),0)</f>
        <v>0</v>
      </c>
      <c r="AD2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" s="5"/>
    </row>
    <row r="220" spans="1:31" x14ac:dyDescent="0.25">
      <c r="A220" t="s">
        <v>1143</v>
      </c>
      <c r="B220" t="s">
        <v>258</v>
      </c>
      <c r="C220" t="s">
        <v>30</v>
      </c>
      <c r="D220" t="s">
        <v>47</v>
      </c>
      <c r="E220" t="s">
        <v>16</v>
      </c>
      <c r="F220" t="s">
        <v>48</v>
      </c>
      <c r="G220" s="1">
        <v>44847</v>
      </c>
      <c r="H220" s="1">
        <v>44880</v>
      </c>
      <c r="I220" s="2">
        <v>44886</v>
      </c>
      <c r="J220" t="s">
        <v>23</v>
      </c>
      <c r="K220" t="s">
        <v>29</v>
      </c>
      <c r="L220" t="s">
        <v>24</v>
      </c>
      <c r="M220" t="s">
        <v>25</v>
      </c>
      <c r="N220" t="s">
        <v>26</v>
      </c>
      <c r="O220" t="s">
        <v>45</v>
      </c>
      <c r="P220">
        <f t="shared" si="479"/>
        <v>1</v>
      </c>
      <c r="Q220" s="5">
        <f t="shared" si="480"/>
        <v>44882</v>
      </c>
      <c r="R220" s="32">
        <f>VLOOKUP(_xlfn.CONCAT(M220," - ",E220),Planning!$C$75:$D$99,2,0)</f>
        <v>4</v>
      </c>
      <c r="S220" s="5">
        <f t="shared" si="481"/>
        <v>44884</v>
      </c>
      <c r="T220" s="3" t="str">
        <f t="shared" si="482"/>
        <v/>
      </c>
      <c r="U220" s="32">
        <f t="shared" ca="1" si="483"/>
        <v>4</v>
      </c>
      <c r="V220" s="32">
        <f t="shared" si="484"/>
        <v>0</v>
      </c>
      <c r="W220" s="5">
        <f t="shared" si="485"/>
        <v>44886</v>
      </c>
      <c r="X220" s="5"/>
      <c r="Z220" s="49"/>
      <c r="AA220" s="50" cm="1">
        <f t="array" ref="AA220">IF(AND(K220="Pending",J220='Date ouverte'!$A$2),INDEX(_xlfn.ANCHORARRAY('Date ouverte'!$B$2),MATCH(TRUE,_xlfn.ANCHORARRAY('Date ouverte'!$B$2)&gt;=$W220,0)),IF(AND(K220="Pending",J220='Date ouverte'!$A$4),INDEX(_xlfn.ANCHORARRAY('Date ouverte'!$B$4),MATCH(TRUE,_xlfn.ANCHORARRAY('Date ouverte'!$B$4)&gt;=$W220,0)),IF(AND(K220="Pending",J220='Date ouverte'!$A$6),INDEX(_xlfn.ANCHORARRAY('Date ouverte'!$B$6),MATCH(TRUE,_xlfn.ANCHORARRAY('Date ouverte'!$B$6)&gt;=$W220,0)),IF(AND(K220="Pending",J220='Date ouverte'!$A$8),INDEX(_xlfn.ANCHORARRAY('Date ouverte'!$B$8),MATCH(TRUE,_xlfn.ANCHORARRAY('Date ouverte'!$B$8)&gt;=$W220,0)),W220))))</f>
        <v>44886</v>
      </c>
      <c r="AB220" s="5">
        <f>IF(IF($K220="Pending",(IF($J220='Date ouverte'!$A$20,HLOOKUP($AA220,'Date ouverte'!$20:$21,2,FALSE),IF($J220='Date ouverte'!$A$22,HLOOKUP($AA220,'Date ouverte'!$22:$23,2,FALSE),IF($J220='Date ouverte'!$A$24,HLOOKUP($AA220,'Date ouverte'!$24:$25,2,FALSE),IF($J220='Date ouverte'!$A$26,HLOOKUP($AA220,'Date ouverte'!$26:$27,2,FALSE),"j"))))),W220)&lt;&gt;"alert",AA220,"alert")</f>
        <v>44886</v>
      </c>
      <c r="AC220" s="65">
        <f>IF($AB220="alert",(IF($J220='Date ouverte'!$A$29,HLOOKUP($AA220,'Date ouverte'!$29:$30,2,FALSE),IF($J220='Date ouverte'!$A$31,HLOOKUP($AA220,'Date ouverte'!$31:$33,2,FALSE),IF($J220='Date ouverte'!$A$33,HLOOKUP($AA220,'Date ouverte'!$33:$34,2,FALSE),IF($J220='Date ouverte'!$A$35,HLOOKUP($AA220,'Date ouverte'!$35:$36,2,FALSE),"j"))))),0)</f>
        <v>0</v>
      </c>
      <c r="AD2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" s="5"/>
    </row>
    <row r="221" spans="1:31" x14ac:dyDescent="0.25">
      <c r="A221" t="s">
        <v>839</v>
      </c>
      <c r="B221" t="s">
        <v>258</v>
      </c>
      <c r="C221" t="s">
        <v>38</v>
      </c>
      <c r="D221" t="s">
        <v>47</v>
      </c>
      <c r="E221" t="s">
        <v>34</v>
      </c>
      <c r="F221" t="s">
        <v>48</v>
      </c>
      <c r="G221" s="1">
        <v>44823</v>
      </c>
      <c r="H221" s="1">
        <v>44866</v>
      </c>
      <c r="I221" s="2">
        <v>44886</v>
      </c>
      <c r="J221" t="s">
        <v>28</v>
      </c>
      <c r="K221" t="s">
        <v>29</v>
      </c>
      <c r="L221" t="s">
        <v>24</v>
      </c>
      <c r="M221" t="s">
        <v>25</v>
      </c>
      <c r="N221" t="s">
        <v>26</v>
      </c>
      <c r="O221" t="s">
        <v>40</v>
      </c>
      <c r="P221">
        <f t="shared" si="479"/>
        <v>1</v>
      </c>
      <c r="Q221" s="5">
        <f t="shared" si="480"/>
        <v>44868</v>
      </c>
      <c r="R221" s="32">
        <f>VLOOKUP(_xlfn.CONCAT(M221," - ",E221),Planning!$C$75:$D$99,2,0)</f>
        <v>21</v>
      </c>
      <c r="S221" s="5">
        <f t="shared" si="481"/>
        <v>44887</v>
      </c>
      <c r="T221" s="3" t="str">
        <f t="shared" si="482"/>
        <v/>
      </c>
      <c r="U221" s="32">
        <f t="shared" ca="1" si="483"/>
        <v>21</v>
      </c>
      <c r="V221" s="32">
        <f t="shared" si="484"/>
        <v>0</v>
      </c>
      <c r="W221" s="5">
        <f t="shared" si="485"/>
        <v>44886</v>
      </c>
      <c r="X221" s="5"/>
      <c r="Z221" s="49"/>
      <c r="AA221" s="50" cm="1">
        <f t="array" ref="AA221">IF(AND(K221="Pending",J221='Date ouverte'!$A$2),INDEX(_xlfn.ANCHORARRAY('Date ouverte'!$B$2),MATCH(TRUE,_xlfn.ANCHORARRAY('Date ouverte'!$B$2)&gt;=$W221,0)),IF(AND(K221="Pending",J221='Date ouverte'!$A$4),INDEX(_xlfn.ANCHORARRAY('Date ouverte'!$B$4),MATCH(TRUE,_xlfn.ANCHORARRAY('Date ouverte'!$B$4)&gt;=$W221,0)),IF(AND(K221="Pending",J221='Date ouverte'!$A$6),INDEX(_xlfn.ANCHORARRAY('Date ouverte'!$B$6),MATCH(TRUE,_xlfn.ANCHORARRAY('Date ouverte'!$B$6)&gt;=$W221,0)),IF(AND(K221="Pending",J221='Date ouverte'!$A$8),INDEX(_xlfn.ANCHORARRAY('Date ouverte'!$B$8),MATCH(TRUE,_xlfn.ANCHORARRAY('Date ouverte'!$B$8)&gt;=$W221,0)),W221))))</f>
        <v>44886</v>
      </c>
      <c r="AB221" s="5">
        <f>IF(IF($K221="Pending",(IF($J221='Date ouverte'!$A$20,HLOOKUP($AA221,'Date ouverte'!$20:$21,2,FALSE),IF($J221='Date ouverte'!$A$22,HLOOKUP($AA221,'Date ouverte'!$22:$23,2,FALSE),IF($J221='Date ouverte'!$A$24,HLOOKUP($AA221,'Date ouverte'!$24:$25,2,FALSE),IF($J221='Date ouverte'!$A$26,HLOOKUP($AA221,'Date ouverte'!$26:$27,2,FALSE),"j"))))),W221)&lt;&gt;"alert",AA221,"alert")</f>
        <v>44886</v>
      </c>
      <c r="AC221" s="65">
        <f>IF($AB221="alert",(IF($J221='Date ouverte'!$A$29,HLOOKUP($AA221,'Date ouverte'!$29:$30,2,FALSE),IF($J221='Date ouverte'!$A$31,HLOOKUP($AA221,'Date ouverte'!$31:$33,2,FALSE),IF($J221='Date ouverte'!$A$33,HLOOKUP($AA221,'Date ouverte'!$33:$34,2,FALSE),IF($J221='Date ouverte'!$A$35,HLOOKUP($AA221,'Date ouverte'!$35:$36,2,FALSE),"j"))))),0)</f>
        <v>0</v>
      </c>
      <c r="AD2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1" s="5"/>
    </row>
    <row r="222" spans="1:31" x14ac:dyDescent="0.25">
      <c r="A222" t="s">
        <v>1144</v>
      </c>
      <c r="B222" t="s">
        <v>258</v>
      </c>
      <c r="C222" t="s">
        <v>14</v>
      </c>
      <c r="D222" t="s">
        <v>47</v>
      </c>
      <c r="E222" t="s">
        <v>16</v>
      </c>
      <c r="F222" t="s">
        <v>48</v>
      </c>
      <c r="G222" s="1">
        <v>44842</v>
      </c>
      <c r="H222" s="1">
        <v>44881</v>
      </c>
      <c r="I222" s="2">
        <v>44890</v>
      </c>
      <c r="J222" t="s">
        <v>39</v>
      </c>
      <c r="K222" t="s">
        <v>29</v>
      </c>
      <c r="L222" t="s">
        <v>24</v>
      </c>
      <c r="M222" t="s">
        <v>32</v>
      </c>
      <c r="N222" t="s">
        <v>41</v>
      </c>
      <c r="O222" t="s">
        <v>43</v>
      </c>
      <c r="P222">
        <f t="shared" si="479"/>
        <v>1</v>
      </c>
      <c r="Q222" s="5">
        <f t="shared" si="480"/>
        <v>44883</v>
      </c>
      <c r="R222" s="32">
        <f>VLOOKUP(_xlfn.CONCAT(M222," - ",E222),Planning!$C$75:$D$99,2,0)</f>
        <v>10</v>
      </c>
      <c r="S222" s="5">
        <f t="shared" si="481"/>
        <v>44891</v>
      </c>
      <c r="T222" s="3" t="str">
        <f t="shared" si="482"/>
        <v/>
      </c>
      <c r="U222" s="32">
        <f t="shared" ca="1" si="483"/>
        <v>10</v>
      </c>
      <c r="V222" s="32">
        <f t="shared" si="484"/>
        <v>0</v>
      </c>
      <c r="W222" s="5">
        <f t="shared" si="485"/>
        <v>44890</v>
      </c>
      <c r="X222" s="5"/>
      <c r="Z222" s="49"/>
      <c r="AA222" s="50" cm="1">
        <f t="array" ref="AA222">IF(AND(K222="Pending",J222='Date ouverte'!$A$2),INDEX(_xlfn.ANCHORARRAY('Date ouverte'!$B$2),MATCH(TRUE,_xlfn.ANCHORARRAY('Date ouverte'!$B$2)&gt;=$W222,0)),IF(AND(K222="Pending",J222='Date ouverte'!$A$4),INDEX(_xlfn.ANCHORARRAY('Date ouverte'!$B$4),MATCH(TRUE,_xlfn.ANCHORARRAY('Date ouverte'!$B$4)&gt;=$W222,0)),IF(AND(K222="Pending",J222='Date ouverte'!$A$6),INDEX(_xlfn.ANCHORARRAY('Date ouverte'!$B$6),MATCH(TRUE,_xlfn.ANCHORARRAY('Date ouverte'!$B$6)&gt;=$W222,0)),IF(AND(K222="Pending",J222='Date ouverte'!$A$8),INDEX(_xlfn.ANCHORARRAY('Date ouverte'!$B$8),MATCH(TRUE,_xlfn.ANCHORARRAY('Date ouverte'!$B$8)&gt;=$W222,0)),W222))))</f>
        <v>44890</v>
      </c>
      <c r="AB222" s="5" t="str">
        <f>IF(IF($K222="Pending",(IF($J222='Date ouverte'!$A$20,HLOOKUP($AA222,'Date ouverte'!$20:$21,2,FALSE),IF($J222='Date ouverte'!$A$22,HLOOKUP($AA222,'Date ouverte'!$22:$23,2,FALSE),IF($J222='Date ouverte'!$A$24,HLOOKUP($AA222,'Date ouverte'!$24:$25,2,FALSE),IF($J222='Date ouverte'!$A$26,HLOOKUP($AA222,'Date ouverte'!$26:$27,2,FALSE),"j"))))),W222)&lt;&gt;"alert",AA222,"alert")</f>
        <v>alert</v>
      </c>
      <c r="AC222" s="65">
        <f>IF($AB222="alert",(IF($J222='Date ouverte'!$A$29,HLOOKUP($AA222,'Date ouverte'!$29:$30,2,FALSE),IF($J222='Date ouverte'!$A$31,HLOOKUP($AA222,'Date ouverte'!$31:$33,2,FALSE),IF($J222='Date ouverte'!$A$33,HLOOKUP($AA222,'Date ouverte'!$33:$34,2,FALSE),IF($J222='Date ouverte'!$A$35,HLOOKUP($AA222,'Date ouverte'!$35:$36,2,FALSE),"j"))))),0)</f>
        <v>8</v>
      </c>
      <c r="AD2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2" s="5"/>
    </row>
    <row r="223" spans="1:31" x14ac:dyDescent="0.25">
      <c r="A223" t="s">
        <v>166</v>
      </c>
      <c r="B223" t="s">
        <v>258</v>
      </c>
      <c r="C223" t="s">
        <v>30</v>
      </c>
      <c r="D223" t="s">
        <v>47</v>
      </c>
      <c r="E223" t="s">
        <v>16</v>
      </c>
      <c r="F223" t="s">
        <v>48</v>
      </c>
      <c r="G223" s="1">
        <v>44802</v>
      </c>
      <c r="H223" s="1">
        <v>44860</v>
      </c>
      <c r="I223" s="2">
        <v>44862.291666666664</v>
      </c>
      <c r="J223" t="s">
        <v>39</v>
      </c>
      <c r="K223" t="s">
        <v>19</v>
      </c>
      <c r="L223" t="s">
        <v>24</v>
      </c>
      <c r="M223" t="s">
        <v>32</v>
      </c>
      <c r="N223" t="s">
        <v>41</v>
      </c>
      <c r="O223" t="s">
        <v>122</v>
      </c>
      <c r="P223">
        <f t="shared" si="479"/>
        <v>1</v>
      </c>
      <c r="Q223" s="5">
        <f t="shared" si="480"/>
        <v>44862</v>
      </c>
      <c r="R223" s="32">
        <f>VLOOKUP(_xlfn.CONCAT(M223," - ",E223),Planning!$C$75:$D$99,2,0)</f>
        <v>10</v>
      </c>
      <c r="S223" s="5">
        <f t="shared" si="481"/>
        <v>44870</v>
      </c>
      <c r="T223" s="3" t="str">
        <f t="shared" si="482"/>
        <v/>
      </c>
      <c r="U223" s="32">
        <f t="shared" ca="1" si="483"/>
        <v>10</v>
      </c>
      <c r="V223" s="32">
        <f t="shared" si="484"/>
        <v>0</v>
      </c>
      <c r="W223" s="5">
        <f t="shared" si="485"/>
        <v>44862</v>
      </c>
      <c r="X223" s="5"/>
      <c r="Z223" s="49"/>
      <c r="AA223" s="50" cm="1">
        <f t="array" ref="AA223">IF(AND(K223="Pending",J223='Date ouverte'!$A$2),INDEX(_xlfn.ANCHORARRAY('Date ouverte'!$B$2),MATCH(TRUE,_xlfn.ANCHORARRAY('Date ouverte'!$B$2)&gt;=$W223,0)),IF(AND(K223="Pending",J223='Date ouverte'!$A$4),INDEX(_xlfn.ANCHORARRAY('Date ouverte'!$B$4),MATCH(TRUE,_xlfn.ANCHORARRAY('Date ouverte'!$B$4)&gt;=$W223,0)),IF(AND(K223="Pending",J223='Date ouverte'!$A$6),INDEX(_xlfn.ANCHORARRAY('Date ouverte'!$B$6),MATCH(TRUE,_xlfn.ANCHORARRAY('Date ouverte'!$B$6)&gt;=$W223,0)),IF(AND(K223="Pending",J223='Date ouverte'!$A$8),INDEX(_xlfn.ANCHORARRAY('Date ouverte'!$B$8),MATCH(TRUE,_xlfn.ANCHORARRAY('Date ouverte'!$B$8)&gt;=$W223,0)),W223))))</f>
        <v>44862</v>
      </c>
      <c r="AB223" s="5">
        <f>IF(IF($K223="Pending",(IF($J223='Date ouverte'!$A$20,HLOOKUP($AA223,'Date ouverte'!$20:$21,2,FALSE),IF($J223='Date ouverte'!$A$22,HLOOKUP($AA223,'Date ouverte'!$22:$23,2,FALSE),IF($J223='Date ouverte'!$A$24,HLOOKUP($AA223,'Date ouverte'!$24:$25,2,FALSE),IF($J223='Date ouverte'!$A$26,HLOOKUP($AA223,'Date ouverte'!$26:$27,2,FALSE),"j"))))),W223)&lt;&gt;"alert",AA223,"alert")</f>
        <v>44862</v>
      </c>
      <c r="AC223" s="65">
        <f>IF($AB223="alert",(IF($J223='Date ouverte'!$A$29,HLOOKUP($AA223,'Date ouverte'!$29:$30,2,FALSE),IF($J223='Date ouverte'!$A$31,HLOOKUP($AA223,'Date ouverte'!$31:$33,2,FALSE),IF($J223='Date ouverte'!$A$33,HLOOKUP($AA223,'Date ouverte'!$33:$34,2,FALSE),IF($J223='Date ouverte'!$A$35,HLOOKUP($AA223,'Date ouverte'!$35:$36,2,FALSE),"j"))))),0)</f>
        <v>0</v>
      </c>
      <c r="AD2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3" s="5"/>
    </row>
    <row r="224" spans="1:31" x14ac:dyDescent="0.25">
      <c r="A224" t="s">
        <v>1145</v>
      </c>
      <c r="B224" t="s">
        <v>258</v>
      </c>
      <c r="C224" t="s">
        <v>30</v>
      </c>
      <c r="D224" t="s">
        <v>47</v>
      </c>
      <c r="E224" t="s">
        <v>34</v>
      </c>
      <c r="F224" t="s">
        <v>48</v>
      </c>
      <c r="G224" s="1">
        <v>44832</v>
      </c>
      <c r="H224" s="1">
        <v>44860</v>
      </c>
      <c r="I224" s="2">
        <v>44869.375</v>
      </c>
      <c r="J224" t="s">
        <v>18</v>
      </c>
      <c r="K224" t="s">
        <v>19</v>
      </c>
      <c r="L224" t="s">
        <v>20</v>
      </c>
      <c r="M224" t="s">
        <v>25</v>
      </c>
      <c r="N224" t="s">
        <v>35</v>
      </c>
      <c r="O224" t="s">
        <v>36</v>
      </c>
      <c r="P224">
        <f t="shared" si="479"/>
        <v>1</v>
      </c>
      <c r="Q224" s="5">
        <f t="shared" si="480"/>
        <v>44862</v>
      </c>
      <c r="R224" s="32">
        <f>VLOOKUP(_xlfn.CONCAT(M224," - ",E224),Planning!$C$75:$D$99,2,0)</f>
        <v>21</v>
      </c>
      <c r="S224" s="5">
        <f t="shared" si="481"/>
        <v>44881</v>
      </c>
      <c r="T224" s="3" t="str">
        <f t="shared" si="482"/>
        <v/>
      </c>
      <c r="U224" s="32">
        <f t="shared" ca="1" si="483"/>
        <v>21</v>
      </c>
      <c r="V224" s="32">
        <f t="shared" si="484"/>
        <v>0</v>
      </c>
      <c r="W224" s="5">
        <f t="shared" si="485"/>
        <v>44869</v>
      </c>
      <c r="X224" s="5"/>
      <c r="Z224" s="49"/>
      <c r="AA224" s="50" cm="1">
        <f t="array" ref="AA224">IF(AND(K224="Pending",J224='Date ouverte'!$A$2),INDEX(_xlfn.ANCHORARRAY('Date ouverte'!$B$2),MATCH(TRUE,_xlfn.ANCHORARRAY('Date ouverte'!$B$2)&gt;=$W224,0)),IF(AND(K224="Pending",J224='Date ouverte'!$A$4),INDEX(_xlfn.ANCHORARRAY('Date ouverte'!$B$4),MATCH(TRUE,_xlfn.ANCHORARRAY('Date ouverte'!$B$4)&gt;=$W224,0)),IF(AND(K224="Pending",J224='Date ouverte'!$A$6),INDEX(_xlfn.ANCHORARRAY('Date ouverte'!$B$6),MATCH(TRUE,_xlfn.ANCHORARRAY('Date ouverte'!$B$6)&gt;=$W224,0)),IF(AND(K224="Pending",J224='Date ouverte'!$A$8),INDEX(_xlfn.ANCHORARRAY('Date ouverte'!$B$8),MATCH(TRUE,_xlfn.ANCHORARRAY('Date ouverte'!$B$8)&gt;=$W224,0)),W224))))</f>
        <v>44869</v>
      </c>
      <c r="AB224" s="5">
        <f>IF(IF($K224="Pending",(IF($J224='Date ouverte'!$A$20,HLOOKUP($AA224,'Date ouverte'!$20:$21,2,FALSE),IF($J224='Date ouverte'!$A$22,HLOOKUP($AA224,'Date ouverte'!$22:$23,2,FALSE),IF($J224='Date ouverte'!$A$24,HLOOKUP($AA224,'Date ouverte'!$24:$25,2,FALSE),IF($J224='Date ouverte'!$A$26,HLOOKUP($AA224,'Date ouverte'!$26:$27,2,FALSE),"j"))))),W224)&lt;&gt;"alert",AA224,"alert")</f>
        <v>44869</v>
      </c>
      <c r="AC224" s="65">
        <f>IF($AB224="alert",(IF($J224='Date ouverte'!$A$29,HLOOKUP($AA224,'Date ouverte'!$29:$30,2,FALSE),IF($J224='Date ouverte'!$A$31,HLOOKUP($AA224,'Date ouverte'!$31:$33,2,FALSE),IF($J224='Date ouverte'!$A$33,HLOOKUP($AA224,'Date ouverte'!$33:$34,2,FALSE),IF($J224='Date ouverte'!$A$35,HLOOKUP($AA224,'Date ouverte'!$35:$36,2,FALSE),"j"))))),0)</f>
        <v>0</v>
      </c>
      <c r="AD2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" s="5"/>
    </row>
    <row r="225" spans="1:31" x14ac:dyDescent="0.25">
      <c r="A225" t="s">
        <v>834</v>
      </c>
      <c r="B225" t="s">
        <v>258</v>
      </c>
      <c r="C225" t="s">
        <v>14</v>
      </c>
      <c r="D225" t="s">
        <v>47</v>
      </c>
      <c r="E225" t="s">
        <v>34</v>
      </c>
      <c r="F225" t="s">
        <v>48</v>
      </c>
      <c r="G225" s="1">
        <v>44823</v>
      </c>
      <c r="H225" s="1">
        <v>44860</v>
      </c>
      <c r="I225" s="2">
        <v>44875.541666666664</v>
      </c>
      <c r="J225" t="s">
        <v>28</v>
      </c>
      <c r="K225" t="s">
        <v>19</v>
      </c>
      <c r="L225" t="s">
        <v>20</v>
      </c>
      <c r="M225" t="s">
        <v>25</v>
      </c>
      <c r="N225" t="s">
        <v>35</v>
      </c>
      <c r="O225" t="s">
        <v>36</v>
      </c>
      <c r="P225">
        <f t="shared" si="479"/>
        <v>1</v>
      </c>
      <c r="Q225" s="5">
        <f t="shared" si="480"/>
        <v>44862</v>
      </c>
      <c r="R225" s="32">
        <f>VLOOKUP(_xlfn.CONCAT(M225," - ",E225),Planning!$C$75:$D$99,2,0)</f>
        <v>21</v>
      </c>
      <c r="S225" s="5">
        <f t="shared" si="481"/>
        <v>44881</v>
      </c>
      <c r="T225" s="3" t="str">
        <f t="shared" si="482"/>
        <v/>
      </c>
      <c r="U225" s="32">
        <f t="shared" ca="1" si="483"/>
        <v>21</v>
      </c>
      <c r="V225" s="32">
        <f t="shared" si="484"/>
        <v>0</v>
      </c>
      <c r="W225" s="5">
        <f t="shared" si="485"/>
        <v>44875</v>
      </c>
      <c r="X225" s="5"/>
      <c r="Z225" s="49"/>
      <c r="AA225" s="50" cm="1">
        <f t="array" ref="AA225">IF(AND(K225="Pending",J225='Date ouverte'!$A$2),INDEX(_xlfn.ANCHORARRAY('Date ouverte'!$B$2),MATCH(TRUE,_xlfn.ANCHORARRAY('Date ouverte'!$B$2)&gt;=$W225,0)),IF(AND(K225="Pending",J225='Date ouverte'!$A$4),INDEX(_xlfn.ANCHORARRAY('Date ouverte'!$B$4),MATCH(TRUE,_xlfn.ANCHORARRAY('Date ouverte'!$B$4)&gt;=$W225,0)),IF(AND(K225="Pending",J225='Date ouverte'!$A$6),INDEX(_xlfn.ANCHORARRAY('Date ouverte'!$B$6),MATCH(TRUE,_xlfn.ANCHORARRAY('Date ouverte'!$B$6)&gt;=$W225,0)),IF(AND(K225="Pending",J225='Date ouverte'!$A$8),INDEX(_xlfn.ANCHORARRAY('Date ouverte'!$B$8),MATCH(TRUE,_xlfn.ANCHORARRAY('Date ouverte'!$B$8)&gt;=$W225,0)),W225))))</f>
        <v>44875</v>
      </c>
      <c r="AB225" s="5">
        <f>IF(IF($K225="Pending",(IF($J225='Date ouverte'!$A$20,HLOOKUP($AA225,'Date ouverte'!$20:$21,2,FALSE),IF($J225='Date ouverte'!$A$22,HLOOKUP($AA225,'Date ouverte'!$22:$23,2,FALSE),IF($J225='Date ouverte'!$A$24,HLOOKUP($AA225,'Date ouverte'!$24:$25,2,FALSE),IF($J225='Date ouverte'!$A$26,HLOOKUP($AA225,'Date ouverte'!$26:$27,2,FALSE),"j"))))),W225)&lt;&gt;"alert",AA225,"alert")</f>
        <v>44875</v>
      </c>
      <c r="AC225" s="65">
        <f>IF($AB225="alert",(IF($J225='Date ouverte'!$A$29,HLOOKUP($AA225,'Date ouverte'!$29:$30,2,FALSE),IF($J225='Date ouverte'!$A$31,HLOOKUP($AA225,'Date ouverte'!$31:$33,2,FALSE),IF($J225='Date ouverte'!$A$33,HLOOKUP($AA225,'Date ouverte'!$33:$34,2,FALSE),IF($J225='Date ouverte'!$A$35,HLOOKUP($AA225,'Date ouverte'!$35:$36,2,FALSE),"j"))))),0)</f>
        <v>0</v>
      </c>
      <c r="AD2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" s="5"/>
    </row>
    <row r="226" spans="1:31" x14ac:dyDescent="0.25">
      <c r="A226" t="s">
        <v>167</v>
      </c>
      <c r="B226" t="s">
        <v>258</v>
      </c>
      <c r="C226" t="s">
        <v>30</v>
      </c>
      <c r="D226" t="s">
        <v>47</v>
      </c>
      <c r="E226" t="s">
        <v>16</v>
      </c>
      <c r="F226" t="s">
        <v>48</v>
      </c>
      <c r="G226" s="1">
        <v>44802</v>
      </c>
      <c r="H226" s="1">
        <v>44860</v>
      </c>
      <c r="I226" s="2">
        <v>44862.541666666664</v>
      </c>
      <c r="J226" t="s">
        <v>39</v>
      </c>
      <c r="K226" t="s">
        <v>19</v>
      </c>
      <c r="L226" t="s">
        <v>24</v>
      </c>
      <c r="M226" t="s">
        <v>32</v>
      </c>
      <c r="N226" t="s">
        <v>41</v>
      </c>
      <c r="O226" t="s">
        <v>122</v>
      </c>
      <c r="P226">
        <f t="shared" si="479"/>
        <v>1</v>
      </c>
      <c r="Q226" s="5">
        <f t="shared" si="480"/>
        <v>44862</v>
      </c>
      <c r="R226" s="32">
        <f>VLOOKUP(_xlfn.CONCAT(M226," - ",E226),Planning!$C$75:$D$99,2,0)</f>
        <v>10</v>
      </c>
      <c r="S226" s="5">
        <f t="shared" si="481"/>
        <v>44870</v>
      </c>
      <c r="T226" s="3" t="str">
        <f t="shared" si="482"/>
        <v/>
      </c>
      <c r="U226" s="32">
        <f t="shared" ca="1" si="483"/>
        <v>10</v>
      </c>
      <c r="V226" s="32">
        <f t="shared" si="484"/>
        <v>0</v>
      </c>
      <c r="W226" s="5">
        <f t="shared" si="485"/>
        <v>44862</v>
      </c>
      <c r="X226" s="5"/>
      <c r="Z226" s="49"/>
      <c r="AA226" s="50" cm="1">
        <f t="array" ref="AA226">IF(AND(K226="Pending",J226='Date ouverte'!$A$2),INDEX(_xlfn.ANCHORARRAY('Date ouverte'!$B$2),MATCH(TRUE,_xlfn.ANCHORARRAY('Date ouverte'!$B$2)&gt;=$W226,0)),IF(AND(K226="Pending",J226='Date ouverte'!$A$4),INDEX(_xlfn.ANCHORARRAY('Date ouverte'!$B$4),MATCH(TRUE,_xlfn.ANCHORARRAY('Date ouverte'!$B$4)&gt;=$W226,0)),IF(AND(K226="Pending",J226='Date ouverte'!$A$6),INDEX(_xlfn.ANCHORARRAY('Date ouverte'!$B$6),MATCH(TRUE,_xlfn.ANCHORARRAY('Date ouverte'!$B$6)&gt;=$W226,0)),IF(AND(K226="Pending",J226='Date ouverte'!$A$8),INDEX(_xlfn.ANCHORARRAY('Date ouverte'!$B$8),MATCH(TRUE,_xlfn.ANCHORARRAY('Date ouverte'!$B$8)&gt;=$W226,0)),W226))))</f>
        <v>44862</v>
      </c>
      <c r="AB226" s="5">
        <f>IF(IF($K226="Pending",(IF($J226='Date ouverte'!$A$20,HLOOKUP($AA226,'Date ouverte'!$20:$21,2,FALSE),IF($J226='Date ouverte'!$A$22,HLOOKUP($AA226,'Date ouverte'!$22:$23,2,FALSE),IF($J226='Date ouverte'!$A$24,HLOOKUP($AA226,'Date ouverte'!$24:$25,2,FALSE),IF($J226='Date ouverte'!$A$26,HLOOKUP($AA226,'Date ouverte'!$26:$27,2,FALSE),"j"))))),W226)&lt;&gt;"alert",AA226,"alert")</f>
        <v>44862</v>
      </c>
      <c r="AC226" s="65">
        <f>IF($AB226="alert",(IF($J226='Date ouverte'!$A$29,HLOOKUP($AA226,'Date ouverte'!$29:$30,2,FALSE),IF($J226='Date ouverte'!$A$31,HLOOKUP($AA226,'Date ouverte'!$31:$33,2,FALSE),IF($J226='Date ouverte'!$A$33,HLOOKUP($AA226,'Date ouverte'!$33:$34,2,FALSE),IF($J226='Date ouverte'!$A$35,HLOOKUP($AA226,'Date ouverte'!$35:$36,2,FALSE),"j"))))),0)</f>
        <v>0</v>
      </c>
      <c r="AD2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6" s="5"/>
    </row>
    <row r="227" spans="1:31" x14ac:dyDescent="0.25">
      <c r="A227" t="s">
        <v>2441</v>
      </c>
      <c r="B227" t="s">
        <v>258</v>
      </c>
      <c r="C227" t="s">
        <v>14</v>
      </c>
      <c r="D227" t="s">
        <v>47</v>
      </c>
      <c r="E227" t="s">
        <v>16</v>
      </c>
      <c r="F227" t="s">
        <v>48</v>
      </c>
      <c r="G227" s="1">
        <v>44865</v>
      </c>
      <c r="H227" s="1">
        <v>44893</v>
      </c>
      <c r="I227" s="2">
        <v>44900</v>
      </c>
      <c r="J227" t="s">
        <v>18</v>
      </c>
      <c r="K227" t="s">
        <v>29</v>
      </c>
      <c r="L227" t="s">
        <v>24</v>
      </c>
      <c r="M227" t="s">
        <v>32</v>
      </c>
      <c r="N227" t="s">
        <v>41</v>
      </c>
      <c r="O227" t="s">
        <v>1728</v>
      </c>
      <c r="P227">
        <f t="shared" si="479"/>
        <v>1</v>
      </c>
      <c r="Q227" s="5">
        <f t="shared" si="480"/>
        <v>44895</v>
      </c>
      <c r="R227" s="32">
        <f>VLOOKUP(_xlfn.CONCAT(M227," - ",E227),Planning!$C$75:$D$99,2,0)</f>
        <v>10</v>
      </c>
      <c r="S227" s="5">
        <f t="shared" si="481"/>
        <v>44903</v>
      </c>
      <c r="T227" s="3" t="str">
        <f t="shared" si="482"/>
        <v/>
      </c>
      <c r="U227" s="32">
        <f t="shared" ca="1" si="483"/>
        <v>10</v>
      </c>
      <c r="V227" s="32">
        <f t="shared" si="484"/>
        <v>0</v>
      </c>
      <c r="W227" s="5">
        <f t="shared" si="485"/>
        <v>44900</v>
      </c>
      <c r="X227" s="5"/>
      <c r="Z227" s="49"/>
      <c r="AA227" s="50" cm="1">
        <f t="array" ref="AA227">IF(AND(K227="Pending",J227='Date ouverte'!$A$2),INDEX(_xlfn.ANCHORARRAY('Date ouverte'!$B$2),MATCH(TRUE,_xlfn.ANCHORARRAY('Date ouverte'!$B$2)&gt;=$W227,0)),IF(AND(K227="Pending",J227='Date ouverte'!$A$4),INDEX(_xlfn.ANCHORARRAY('Date ouverte'!$B$4),MATCH(TRUE,_xlfn.ANCHORARRAY('Date ouverte'!$B$4)&gt;=$W227,0)),IF(AND(K227="Pending",J227='Date ouverte'!$A$6),INDEX(_xlfn.ANCHORARRAY('Date ouverte'!$B$6),MATCH(TRUE,_xlfn.ANCHORARRAY('Date ouverte'!$B$6)&gt;=$W227,0)),IF(AND(K227="Pending",J227='Date ouverte'!$A$8),INDEX(_xlfn.ANCHORARRAY('Date ouverte'!$B$8),MATCH(TRUE,_xlfn.ANCHORARRAY('Date ouverte'!$B$8)&gt;=$W227,0)),W227))))</f>
        <v>44900</v>
      </c>
      <c r="AB227" s="5">
        <f>IF(IF($K227="Pending",(IF($J227='Date ouverte'!$A$20,HLOOKUP($AA227,'Date ouverte'!$20:$21,2,FALSE),IF($J227='Date ouverte'!$A$22,HLOOKUP($AA227,'Date ouverte'!$22:$23,2,FALSE),IF($J227='Date ouverte'!$A$24,HLOOKUP($AA227,'Date ouverte'!$24:$25,2,FALSE),IF($J227='Date ouverte'!$A$26,HLOOKUP($AA227,'Date ouverte'!$26:$27,2,FALSE),"j"))))),W227)&lt;&gt;"alert",AA227,"alert")</f>
        <v>44900</v>
      </c>
      <c r="AC227" s="65">
        <f>IF($AB227="alert",(IF($J227='Date ouverte'!$A$29,HLOOKUP($AA227,'Date ouverte'!$29:$30,2,FALSE),IF($J227='Date ouverte'!$A$31,HLOOKUP($AA227,'Date ouverte'!$31:$33,2,FALSE),IF($J227='Date ouverte'!$A$33,HLOOKUP($AA227,'Date ouverte'!$33:$34,2,FALSE),IF($J227='Date ouverte'!$A$35,HLOOKUP($AA227,'Date ouverte'!$35:$36,2,FALSE),"j"))))),0)</f>
        <v>0</v>
      </c>
      <c r="AD2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" s="5"/>
    </row>
    <row r="228" spans="1:31" x14ac:dyDescent="0.25">
      <c r="A228" t="s">
        <v>292</v>
      </c>
      <c r="B228" t="s">
        <v>258</v>
      </c>
      <c r="C228" t="s">
        <v>30</v>
      </c>
      <c r="D228" t="s">
        <v>47</v>
      </c>
      <c r="E228" t="s">
        <v>34</v>
      </c>
      <c r="F228" t="s">
        <v>48</v>
      </c>
      <c r="G228" s="1">
        <v>44807</v>
      </c>
      <c r="H228" s="1">
        <v>44860</v>
      </c>
      <c r="I228" s="2">
        <v>44869.729166666664</v>
      </c>
      <c r="J228" t="s">
        <v>18</v>
      </c>
      <c r="K228" t="s">
        <v>19</v>
      </c>
      <c r="L228" t="s">
        <v>24</v>
      </c>
      <c r="M228" t="s">
        <v>25</v>
      </c>
      <c r="N228" t="s">
        <v>26</v>
      </c>
      <c r="O228" t="s">
        <v>36</v>
      </c>
      <c r="P228">
        <f t="shared" si="479"/>
        <v>1</v>
      </c>
      <c r="Q228" s="5">
        <f t="shared" si="480"/>
        <v>44862</v>
      </c>
      <c r="R228" s="32">
        <f>VLOOKUP(_xlfn.CONCAT(M228," - ",E228),Planning!$C$75:$D$99,2,0)</f>
        <v>21</v>
      </c>
      <c r="S228" s="5">
        <f t="shared" si="481"/>
        <v>44881</v>
      </c>
      <c r="T228" s="3" t="str">
        <f t="shared" si="482"/>
        <v/>
      </c>
      <c r="U228" s="32">
        <f t="shared" ca="1" si="483"/>
        <v>21</v>
      </c>
      <c r="V228" s="32">
        <f t="shared" si="484"/>
        <v>0</v>
      </c>
      <c r="W228" s="5">
        <f t="shared" si="485"/>
        <v>44869</v>
      </c>
      <c r="X228" s="5"/>
      <c r="Z228" s="49"/>
      <c r="AA228" s="50" cm="1">
        <f t="array" ref="AA228">IF(AND(K228="Pending",J228='Date ouverte'!$A$2),INDEX(_xlfn.ANCHORARRAY('Date ouverte'!$B$2),MATCH(TRUE,_xlfn.ANCHORARRAY('Date ouverte'!$B$2)&gt;=$W228,0)),IF(AND(K228="Pending",J228='Date ouverte'!$A$4),INDEX(_xlfn.ANCHORARRAY('Date ouverte'!$B$4),MATCH(TRUE,_xlfn.ANCHORARRAY('Date ouverte'!$B$4)&gt;=$W228,0)),IF(AND(K228="Pending",J228='Date ouverte'!$A$6),INDEX(_xlfn.ANCHORARRAY('Date ouverte'!$B$6),MATCH(TRUE,_xlfn.ANCHORARRAY('Date ouverte'!$B$6)&gt;=$W228,0)),IF(AND(K228="Pending",J228='Date ouverte'!$A$8),INDEX(_xlfn.ANCHORARRAY('Date ouverte'!$B$8),MATCH(TRUE,_xlfn.ANCHORARRAY('Date ouverte'!$B$8)&gt;=$W228,0)),W228))))</f>
        <v>44869</v>
      </c>
      <c r="AB228" s="5">
        <f>IF(IF($K228="Pending",(IF($J228='Date ouverte'!$A$20,HLOOKUP($AA228,'Date ouverte'!$20:$21,2,FALSE),IF($J228='Date ouverte'!$A$22,HLOOKUP($AA228,'Date ouverte'!$22:$23,2,FALSE),IF($J228='Date ouverte'!$A$24,HLOOKUP($AA228,'Date ouverte'!$24:$25,2,FALSE),IF($J228='Date ouverte'!$A$26,HLOOKUP($AA228,'Date ouverte'!$26:$27,2,FALSE),"j"))))),W228)&lt;&gt;"alert",AA228,"alert")</f>
        <v>44869</v>
      </c>
      <c r="AC228" s="65">
        <f>IF($AB228="alert",(IF($J228='Date ouverte'!$A$29,HLOOKUP($AA228,'Date ouverte'!$29:$30,2,FALSE),IF($J228='Date ouverte'!$A$31,HLOOKUP($AA228,'Date ouverte'!$31:$33,2,FALSE),IF($J228='Date ouverte'!$A$33,HLOOKUP($AA228,'Date ouverte'!$33:$34,2,FALSE),IF($J228='Date ouverte'!$A$35,HLOOKUP($AA228,'Date ouverte'!$35:$36,2,FALSE),"j"))))),0)</f>
        <v>0</v>
      </c>
      <c r="AD2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" s="5"/>
    </row>
    <row r="229" spans="1:31" x14ac:dyDescent="0.25">
      <c r="A229" t="s">
        <v>1692</v>
      </c>
      <c r="B229" t="s">
        <v>258</v>
      </c>
      <c r="C229" t="s">
        <v>30</v>
      </c>
      <c r="D229" t="s">
        <v>47</v>
      </c>
      <c r="E229" t="s">
        <v>34</v>
      </c>
      <c r="F229" t="s">
        <v>48</v>
      </c>
      <c r="G229" s="1">
        <v>44847</v>
      </c>
      <c r="H229" s="1">
        <v>44877</v>
      </c>
      <c r="I229" s="2">
        <v>44894.604166666664</v>
      </c>
      <c r="J229" t="s">
        <v>23</v>
      </c>
      <c r="K229" t="s">
        <v>19</v>
      </c>
      <c r="L229" t="s">
        <v>20</v>
      </c>
      <c r="M229" t="s">
        <v>25</v>
      </c>
      <c r="N229" t="s">
        <v>35</v>
      </c>
      <c r="O229" t="s">
        <v>45</v>
      </c>
      <c r="P229">
        <f t="shared" si="479"/>
        <v>1</v>
      </c>
      <c r="Q229" s="5">
        <f t="shared" si="480"/>
        <v>44879</v>
      </c>
      <c r="R229" s="32">
        <f>VLOOKUP(_xlfn.CONCAT(M229," - ",E229),Planning!$C$75:$D$99,2,0)</f>
        <v>21</v>
      </c>
      <c r="S229" s="5">
        <f t="shared" si="481"/>
        <v>44898</v>
      </c>
      <c r="T229" s="3" t="str">
        <f t="shared" si="482"/>
        <v/>
      </c>
      <c r="U229" s="32">
        <f t="shared" ca="1" si="483"/>
        <v>21</v>
      </c>
      <c r="V229" s="32">
        <f t="shared" si="484"/>
        <v>0</v>
      </c>
      <c r="W229" s="5">
        <f t="shared" si="485"/>
        <v>44894</v>
      </c>
      <c r="X229" s="5"/>
      <c r="Z229" s="49"/>
      <c r="AA229" s="50" cm="1">
        <f t="array" ref="AA229">IF(AND(K229="Pending",J229='Date ouverte'!$A$2),INDEX(_xlfn.ANCHORARRAY('Date ouverte'!$B$2),MATCH(TRUE,_xlfn.ANCHORARRAY('Date ouverte'!$B$2)&gt;=$W229,0)),IF(AND(K229="Pending",J229='Date ouverte'!$A$4),INDEX(_xlfn.ANCHORARRAY('Date ouverte'!$B$4),MATCH(TRUE,_xlfn.ANCHORARRAY('Date ouverte'!$B$4)&gt;=$W229,0)),IF(AND(K229="Pending",J229='Date ouverte'!$A$6),INDEX(_xlfn.ANCHORARRAY('Date ouverte'!$B$6),MATCH(TRUE,_xlfn.ANCHORARRAY('Date ouverte'!$B$6)&gt;=$W229,0)),IF(AND(K229="Pending",J229='Date ouverte'!$A$8),INDEX(_xlfn.ANCHORARRAY('Date ouverte'!$B$8),MATCH(TRUE,_xlfn.ANCHORARRAY('Date ouverte'!$B$8)&gt;=$W229,0)),W229))))</f>
        <v>44894</v>
      </c>
      <c r="AB229" s="5">
        <f>IF(IF($K229="Pending",(IF($J229='Date ouverte'!$A$20,HLOOKUP($AA229,'Date ouverte'!$20:$21,2,FALSE),IF($J229='Date ouverte'!$A$22,HLOOKUP($AA229,'Date ouverte'!$22:$23,2,FALSE),IF($J229='Date ouverte'!$A$24,HLOOKUP($AA229,'Date ouverte'!$24:$25,2,FALSE),IF($J229='Date ouverte'!$A$26,HLOOKUP($AA229,'Date ouverte'!$26:$27,2,FALSE),"j"))))),W229)&lt;&gt;"alert",AA229,"alert")</f>
        <v>44894</v>
      </c>
      <c r="AC229" s="65">
        <f>IF($AB229="alert",(IF($J229='Date ouverte'!$A$29,HLOOKUP($AA229,'Date ouverte'!$29:$30,2,FALSE),IF($J229='Date ouverte'!$A$31,HLOOKUP($AA229,'Date ouverte'!$31:$33,2,FALSE),IF($J229='Date ouverte'!$A$33,HLOOKUP($AA229,'Date ouverte'!$33:$34,2,FALSE),IF($J229='Date ouverte'!$A$35,HLOOKUP($AA229,'Date ouverte'!$35:$36,2,FALSE),"j"))))),0)</f>
        <v>0</v>
      </c>
      <c r="AD2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" s="5"/>
    </row>
    <row r="230" spans="1:31" x14ac:dyDescent="0.25">
      <c r="A230" t="s">
        <v>1693</v>
      </c>
      <c r="B230" t="s">
        <v>258</v>
      </c>
      <c r="C230" t="s">
        <v>30</v>
      </c>
      <c r="D230" t="s">
        <v>47</v>
      </c>
      <c r="E230" t="s">
        <v>34</v>
      </c>
      <c r="F230" t="s">
        <v>48</v>
      </c>
      <c r="G230" s="1">
        <v>44858</v>
      </c>
      <c r="H230" s="1">
        <v>44890</v>
      </c>
      <c r="I230" s="2">
        <v>44902</v>
      </c>
      <c r="J230" t="s">
        <v>28</v>
      </c>
      <c r="K230" t="s">
        <v>29</v>
      </c>
      <c r="L230" t="s">
        <v>20</v>
      </c>
      <c r="M230" t="s">
        <v>25</v>
      </c>
      <c r="N230" t="s">
        <v>35</v>
      </c>
      <c r="O230" t="s">
        <v>46</v>
      </c>
      <c r="P230">
        <f t="shared" si="479"/>
        <v>1</v>
      </c>
      <c r="Q230" s="5">
        <f t="shared" si="480"/>
        <v>44892</v>
      </c>
      <c r="R230" s="32">
        <f>VLOOKUP(_xlfn.CONCAT(M230," - ",E230),Planning!$C$75:$D$99,2,0)</f>
        <v>21</v>
      </c>
      <c r="S230" s="5">
        <f t="shared" si="481"/>
        <v>44911</v>
      </c>
      <c r="T230" s="3" t="str">
        <f t="shared" si="482"/>
        <v/>
      </c>
      <c r="U230" s="32">
        <f t="shared" ca="1" si="483"/>
        <v>21</v>
      </c>
      <c r="V230" s="32">
        <f t="shared" si="484"/>
        <v>0</v>
      </c>
      <c r="W230" s="5">
        <f t="shared" si="485"/>
        <v>44902</v>
      </c>
      <c r="X230" s="5"/>
      <c r="Z230" s="49"/>
      <c r="AA230" s="50" cm="1">
        <f t="array" ref="AA230">IF(AND(K230="Pending",J230='Date ouverte'!$A$2),INDEX(_xlfn.ANCHORARRAY('Date ouverte'!$B$2),MATCH(TRUE,_xlfn.ANCHORARRAY('Date ouverte'!$B$2)&gt;=$W230,0)),IF(AND(K230="Pending",J230='Date ouverte'!$A$4),INDEX(_xlfn.ANCHORARRAY('Date ouverte'!$B$4),MATCH(TRUE,_xlfn.ANCHORARRAY('Date ouverte'!$B$4)&gt;=$W230,0)),IF(AND(K230="Pending",J230='Date ouverte'!$A$6),INDEX(_xlfn.ANCHORARRAY('Date ouverte'!$B$6),MATCH(TRUE,_xlfn.ANCHORARRAY('Date ouverte'!$B$6)&gt;=$W230,0)),IF(AND(K230="Pending",J230='Date ouverte'!$A$8),INDEX(_xlfn.ANCHORARRAY('Date ouverte'!$B$8),MATCH(TRUE,_xlfn.ANCHORARRAY('Date ouverte'!$B$8)&gt;=$W230,0)),W230))))</f>
        <v>44902</v>
      </c>
      <c r="AB230" s="5">
        <f>IF(IF($K230="Pending",(IF($J230='Date ouverte'!$A$20,HLOOKUP($AA230,'Date ouverte'!$20:$21,2,FALSE),IF($J230='Date ouverte'!$A$22,HLOOKUP($AA230,'Date ouverte'!$22:$23,2,FALSE),IF($J230='Date ouverte'!$A$24,HLOOKUP($AA230,'Date ouverte'!$24:$25,2,FALSE),IF($J230='Date ouverte'!$A$26,HLOOKUP($AA230,'Date ouverte'!$26:$27,2,FALSE),"j"))))),W230)&lt;&gt;"alert",AA230,"alert")</f>
        <v>44902</v>
      </c>
      <c r="AC230" s="65">
        <f>IF($AB230="alert",(IF($J230='Date ouverte'!$A$29,HLOOKUP($AA230,'Date ouverte'!$29:$30,2,FALSE),IF($J230='Date ouverte'!$A$31,HLOOKUP($AA230,'Date ouverte'!$31:$33,2,FALSE),IF($J230='Date ouverte'!$A$33,HLOOKUP($AA230,'Date ouverte'!$33:$34,2,FALSE),IF($J230='Date ouverte'!$A$35,HLOOKUP($AA230,'Date ouverte'!$35:$36,2,FALSE),"j"))))),0)</f>
        <v>0</v>
      </c>
      <c r="AD2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0" s="5"/>
    </row>
    <row r="231" spans="1:31" x14ac:dyDescent="0.25">
      <c r="A231" t="s">
        <v>412</v>
      </c>
      <c r="B231" t="s">
        <v>258</v>
      </c>
      <c r="C231" t="s">
        <v>30</v>
      </c>
      <c r="D231" t="s">
        <v>47</v>
      </c>
      <c r="E231" t="s">
        <v>34</v>
      </c>
      <c r="F231" t="s">
        <v>48</v>
      </c>
      <c r="G231" s="1">
        <v>44807</v>
      </c>
      <c r="H231" s="1">
        <v>44860</v>
      </c>
      <c r="I231" s="2">
        <v>44868.375</v>
      </c>
      <c r="J231" t="s">
        <v>28</v>
      </c>
      <c r="K231" t="s">
        <v>19</v>
      </c>
      <c r="L231" t="s">
        <v>24</v>
      </c>
      <c r="M231" t="s">
        <v>25</v>
      </c>
      <c r="N231" t="s">
        <v>26</v>
      </c>
      <c r="O231" t="s">
        <v>36</v>
      </c>
      <c r="P231">
        <f t="shared" si="479"/>
        <v>1</v>
      </c>
      <c r="Q231" s="5">
        <f t="shared" si="480"/>
        <v>44862</v>
      </c>
      <c r="R231" s="32">
        <f>VLOOKUP(_xlfn.CONCAT(M231," - ",E231),Planning!$C$75:$D$99,2,0)</f>
        <v>21</v>
      </c>
      <c r="S231" s="5">
        <f t="shared" si="481"/>
        <v>44881</v>
      </c>
      <c r="T231" s="3" t="str">
        <f t="shared" si="482"/>
        <v/>
      </c>
      <c r="U231" s="32">
        <f t="shared" ca="1" si="483"/>
        <v>21</v>
      </c>
      <c r="V231" s="32">
        <f t="shared" si="484"/>
        <v>0</v>
      </c>
      <c r="W231" s="5">
        <f t="shared" si="485"/>
        <v>44868</v>
      </c>
      <c r="X231" s="5"/>
      <c r="Z231" s="49"/>
      <c r="AA231" s="50" cm="1">
        <f t="array" ref="AA231">IF(AND(K231="Pending",J231='Date ouverte'!$A$2),INDEX(_xlfn.ANCHORARRAY('Date ouverte'!$B$2),MATCH(TRUE,_xlfn.ANCHORARRAY('Date ouverte'!$B$2)&gt;=$W231,0)),IF(AND(K231="Pending",J231='Date ouverte'!$A$4),INDEX(_xlfn.ANCHORARRAY('Date ouverte'!$B$4),MATCH(TRUE,_xlfn.ANCHORARRAY('Date ouverte'!$B$4)&gt;=$W231,0)),IF(AND(K231="Pending",J231='Date ouverte'!$A$6),INDEX(_xlfn.ANCHORARRAY('Date ouverte'!$B$6),MATCH(TRUE,_xlfn.ANCHORARRAY('Date ouverte'!$B$6)&gt;=$W231,0)),IF(AND(K231="Pending",J231='Date ouverte'!$A$8),INDEX(_xlfn.ANCHORARRAY('Date ouverte'!$B$8),MATCH(TRUE,_xlfn.ANCHORARRAY('Date ouverte'!$B$8)&gt;=$W231,0)),W231))))</f>
        <v>44868</v>
      </c>
      <c r="AB231" s="5">
        <f>IF(IF($K231="Pending",(IF($J231='Date ouverte'!$A$20,HLOOKUP($AA231,'Date ouverte'!$20:$21,2,FALSE),IF($J231='Date ouverte'!$A$22,HLOOKUP($AA231,'Date ouverte'!$22:$23,2,FALSE),IF($J231='Date ouverte'!$A$24,HLOOKUP($AA231,'Date ouverte'!$24:$25,2,FALSE),IF($J231='Date ouverte'!$A$26,HLOOKUP($AA231,'Date ouverte'!$26:$27,2,FALSE),"j"))))),W231)&lt;&gt;"alert",AA231,"alert")</f>
        <v>44868</v>
      </c>
      <c r="AC231" s="65">
        <f>IF($AB231="alert",(IF($J231='Date ouverte'!$A$29,HLOOKUP($AA231,'Date ouverte'!$29:$30,2,FALSE),IF($J231='Date ouverte'!$A$31,HLOOKUP($AA231,'Date ouverte'!$31:$33,2,FALSE),IF($J231='Date ouverte'!$A$33,HLOOKUP($AA231,'Date ouverte'!$33:$34,2,FALSE),IF($J231='Date ouverte'!$A$35,HLOOKUP($AA231,'Date ouverte'!$35:$36,2,FALSE),"j"))))),0)</f>
        <v>0</v>
      </c>
      <c r="AD2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" s="5"/>
    </row>
    <row r="232" spans="1:31" x14ac:dyDescent="0.25">
      <c r="A232" t="s">
        <v>421</v>
      </c>
      <c r="B232" t="s">
        <v>258</v>
      </c>
      <c r="C232" t="s">
        <v>30</v>
      </c>
      <c r="D232" t="s">
        <v>47</v>
      </c>
      <c r="E232" t="s">
        <v>34</v>
      </c>
      <c r="F232" t="s">
        <v>48</v>
      </c>
      <c r="G232" s="1">
        <v>44816</v>
      </c>
      <c r="H232" s="1">
        <v>44860</v>
      </c>
      <c r="I232" s="2">
        <v>44872.645833333336</v>
      </c>
      <c r="J232" t="s">
        <v>28</v>
      </c>
      <c r="K232" t="s">
        <v>19</v>
      </c>
      <c r="L232" t="s">
        <v>20</v>
      </c>
      <c r="M232" t="s">
        <v>25</v>
      </c>
      <c r="N232" t="s">
        <v>35</v>
      </c>
      <c r="O232" t="s">
        <v>36</v>
      </c>
      <c r="P232">
        <f t="shared" si="479"/>
        <v>1</v>
      </c>
      <c r="Q232" s="5">
        <f t="shared" si="480"/>
        <v>44862</v>
      </c>
      <c r="R232" s="32">
        <f>VLOOKUP(_xlfn.CONCAT(M232," - ",E232),Planning!$C$75:$D$99,2,0)</f>
        <v>21</v>
      </c>
      <c r="S232" s="5">
        <f t="shared" si="481"/>
        <v>44881</v>
      </c>
      <c r="T232" s="3" t="str">
        <f t="shared" si="482"/>
        <v/>
      </c>
      <c r="U232" s="32">
        <f t="shared" ca="1" si="483"/>
        <v>21</v>
      </c>
      <c r="V232" s="32">
        <f t="shared" si="484"/>
        <v>0</v>
      </c>
      <c r="W232" s="5">
        <f t="shared" si="485"/>
        <v>44872</v>
      </c>
      <c r="X232" s="5"/>
      <c r="Z232" s="49"/>
      <c r="AA232" s="50" cm="1">
        <f t="array" ref="AA232">IF(AND(K232="Pending",J232='Date ouverte'!$A$2),INDEX(_xlfn.ANCHORARRAY('Date ouverte'!$B$2),MATCH(TRUE,_xlfn.ANCHORARRAY('Date ouverte'!$B$2)&gt;=$W232,0)),IF(AND(K232="Pending",J232='Date ouverte'!$A$4),INDEX(_xlfn.ANCHORARRAY('Date ouverte'!$B$4),MATCH(TRUE,_xlfn.ANCHORARRAY('Date ouverte'!$B$4)&gt;=$W232,0)),IF(AND(K232="Pending",J232='Date ouverte'!$A$6),INDEX(_xlfn.ANCHORARRAY('Date ouverte'!$B$6),MATCH(TRUE,_xlfn.ANCHORARRAY('Date ouverte'!$B$6)&gt;=$W232,0)),IF(AND(K232="Pending",J232='Date ouverte'!$A$8),INDEX(_xlfn.ANCHORARRAY('Date ouverte'!$B$8),MATCH(TRUE,_xlfn.ANCHORARRAY('Date ouverte'!$B$8)&gt;=$W232,0)),W232))))</f>
        <v>44872</v>
      </c>
      <c r="AB232" s="5">
        <f>IF(IF($K232="Pending",(IF($J232='Date ouverte'!$A$20,HLOOKUP($AA232,'Date ouverte'!$20:$21,2,FALSE),IF($J232='Date ouverte'!$A$22,HLOOKUP($AA232,'Date ouverte'!$22:$23,2,FALSE),IF($J232='Date ouverte'!$A$24,HLOOKUP($AA232,'Date ouverte'!$24:$25,2,FALSE),IF($J232='Date ouverte'!$A$26,HLOOKUP($AA232,'Date ouverte'!$26:$27,2,FALSE),"j"))))),W232)&lt;&gt;"alert",AA232,"alert")</f>
        <v>44872</v>
      </c>
      <c r="AC232" s="65">
        <f>IF($AB232="alert",(IF($J232='Date ouverte'!$A$29,HLOOKUP($AA232,'Date ouverte'!$29:$30,2,FALSE),IF($J232='Date ouverte'!$A$31,HLOOKUP($AA232,'Date ouverte'!$31:$33,2,FALSE),IF($J232='Date ouverte'!$A$33,HLOOKUP($AA232,'Date ouverte'!$33:$34,2,FALSE),IF($J232='Date ouverte'!$A$35,HLOOKUP($AA232,'Date ouverte'!$35:$36,2,FALSE),"j"))))),0)</f>
        <v>0</v>
      </c>
      <c r="AD2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" s="5"/>
    </row>
    <row r="233" spans="1:31" x14ac:dyDescent="0.25">
      <c r="A233" t="s">
        <v>1694</v>
      </c>
      <c r="B233" t="s">
        <v>258</v>
      </c>
      <c r="C233" t="s">
        <v>14</v>
      </c>
      <c r="D233" t="s">
        <v>47</v>
      </c>
      <c r="E233" t="s">
        <v>34</v>
      </c>
      <c r="F233" t="s">
        <v>48</v>
      </c>
      <c r="G233" s="1">
        <v>44850</v>
      </c>
      <c r="H233" s="1">
        <v>44900</v>
      </c>
      <c r="I233" s="2">
        <v>44915</v>
      </c>
      <c r="J233" t="s">
        <v>18</v>
      </c>
      <c r="K233" t="s">
        <v>29</v>
      </c>
      <c r="L233" t="s">
        <v>20</v>
      </c>
      <c r="M233" t="s">
        <v>25</v>
      </c>
      <c r="N233" t="s">
        <v>35</v>
      </c>
      <c r="O233" t="s">
        <v>49</v>
      </c>
      <c r="P233">
        <f t="shared" si="479"/>
        <v>1</v>
      </c>
      <c r="Q233" s="5">
        <f t="shared" si="480"/>
        <v>44902</v>
      </c>
      <c r="R233" s="32">
        <f>VLOOKUP(_xlfn.CONCAT(M233," - ",E233),Planning!$C$75:$D$99,2,0)</f>
        <v>21</v>
      </c>
      <c r="S233" s="5">
        <f t="shared" si="481"/>
        <v>44921</v>
      </c>
      <c r="T233" s="3" t="str">
        <f t="shared" si="482"/>
        <v/>
      </c>
      <c r="U233" s="32">
        <f t="shared" ca="1" si="483"/>
        <v>21</v>
      </c>
      <c r="V233" s="32">
        <f t="shared" si="484"/>
        <v>0</v>
      </c>
      <c r="W233" s="5">
        <f t="shared" si="485"/>
        <v>44915</v>
      </c>
      <c r="X233" s="5"/>
      <c r="Z233" s="49"/>
      <c r="AA233" s="50" cm="1">
        <f t="array" ref="AA233">IF(AND(K233="Pending",J233='Date ouverte'!$A$2),INDEX(_xlfn.ANCHORARRAY('Date ouverte'!$B$2),MATCH(TRUE,_xlfn.ANCHORARRAY('Date ouverte'!$B$2)&gt;=$W233,0)),IF(AND(K233="Pending",J233='Date ouverte'!$A$4),INDEX(_xlfn.ANCHORARRAY('Date ouverte'!$B$4),MATCH(TRUE,_xlfn.ANCHORARRAY('Date ouverte'!$B$4)&gt;=$W233,0)),IF(AND(K233="Pending",J233='Date ouverte'!$A$6),INDEX(_xlfn.ANCHORARRAY('Date ouverte'!$B$6),MATCH(TRUE,_xlfn.ANCHORARRAY('Date ouverte'!$B$6)&gt;=$W233,0)),IF(AND(K233="Pending",J233='Date ouverte'!$A$8),INDEX(_xlfn.ANCHORARRAY('Date ouverte'!$B$8),MATCH(TRUE,_xlfn.ANCHORARRAY('Date ouverte'!$B$8)&gt;=$W233,0)),W233))))</f>
        <v>44915</v>
      </c>
      <c r="AB233" s="5">
        <f>IF(IF($K233="Pending",(IF($J233='Date ouverte'!$A$20,HLOOKUP($AA233,'Date ouverte'!$20:$21,2,FALSE),IF($J233='Date ouverte'!$A$22,HLOOKUP($AA233,'Date ouverte'!$22:$23,2,FALSE),IF($J233='Date ouverte'!$A$24,HLOOKUP($AA233,'Date ouverte'!$24:$25,2,FALSE),IF($J233='Date ouverte'!$A$26,HLOOKUP($AA233,'Date ouverte'!$26:$27,2,FALSE),"j"))))),W233)&lt;&gt;"alert",AA233,"alert")</f>
        <v>44915</v>
      </c>
      <c r="AC233" s="65">
        <f>IF($AB233="alert",(IF($J233='Date ouverte'!$A$29,HLOOKUP($AA233,'Date ouverte'!$29:$30,2,FALSE),IF($J233='Date ouverte'!$A$31,HLOOKUP($AA233,'Date ouverte'!$31:$33,2,FALSE),IF($J233='Date ouverte'!$A$33,HLOOKUP($AA233,'Date ouverte'!$33:$34,2,FALSE),IF($J233='Date ouverte'!$A$35,HLOOKUP($AA233,'Date ouverte'!$35:$36,2,FALSE),"j"))))),0)</f>
        <v>0</v>
      </c>
      <c r="AD2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" s="5"/>
    </row>
    <row r="234" spans="1:31" x14ac:dyDescent="0.25">
      <c r="A234" t="s">
        <v>1146</v>
      </c>
      <c r="B234" t="s">
        <v>258</v>
      </c>
      <c r="C234" t="s">
        <v>30</v>
      </c>
      <c r="D234" t="s">
        <v>47</v>
      </c>
      <c r="E234" t="s">
        <v>16</v>
      </c>
      <c r="F234" t="s">
        <v>48</v>
      </c>
      <c r="G234" s="1">
        <v>44846</v>
      </c>
      <c r="H234" s="1">
        <v>44885</v>
      </c>
      <c r="I234" s="2">
        <v>44890</v>
      </c>
      <c r="J234" t="s">
        <v>23</v>
      </c>
      <c r="K234" t="s">
        <v>29</v>
      </c>
      <c r="L234" t="s">
        <v>24</v>
      </c>
      <c r="M234" t="s">
        <v>32</v>
      </c>
      <c r="N234" t="s">
        <v>41</v>
      </c>
      <c r="O234" t="s">
        <v>1106</v>
      </c>
      <c r="P234">
        <f t="shared" si="479"/>
        <v>1</v>
      </c>
      <c r="Q234" s="5">
        <f t="shared" si="480"/>
        <v>44887</v>
      </c>
      <c r="R234" s="32">
        <f>VLOOKUP(_xlfn.CONCAT(M234," - ",E234),Planning!$C$75:$D$99,2,0)</f>
        <v>10</v>
      </c>
      <c r="S234" s="5">
        <f t="shared" si="481"/>
        <v>44895</v>
      </c>
      <c r="T234" s="3" t="str">
        <f t="shared" si="482"/>
        <v/>
      </c>
      <c r="U234" s="32">
        <f t="shared" ca="1" si="483"/>
        <v>10</v>
      </c>
      <c r="V234" s="32">
        <f t="shared" si="484"/>
        <v>0</v>
      </c>
      <c r="W234" s="5">
        <f t="shared" si="485"/>
        <v>44890</v>
      </c>
      <c r="X234" s="5"/>
      <c r="Z234" s="49"/>
      <c r="AA234" s="50" cm="1">
        <f t="array" ref="AA234">IF(AND(K234="Pending",J234='Date ouverte'!$A$2),INDEX(_xlfn.ANCHORARRAY('Date ouverte'!$B$2),MATCH(TRUE,_xlfn.ANCHORARRAY('Date ouverte'!$B$2)&gt;=$W234,0)),IF(AND(K234="Pending",J234='Date ouverte'!$A$4),INDEX(_xlfn.ANCHORARRAY('Date ouverte'!$B$4),MATCH(TRUE,_xlfn.ANCHORARRAY('Date ouverte'!$B$4)&gt;=$W234,0)),IF(AND(K234="Pending",J234='Date ouverte'!$A$6),INDEX(_xlfn.ANCHORARRAY('Date ouverte'!$B$6),MATCH(TRUE,_xlfn.ANCHORARRAY('Date ouverte'!$B$6)&gt;=$W234,0)),IF(AND(K234="Pending",J234='Date ouverte'!$A$8),INDEX(_xlfn.ANCHORARRAY('Date ouverte'!$B$8),MATCH(TRUE,_xlfn.ANCHORARRAY('Date ouverte'!$B$8)&gt;=$W234,0)),W234))))</f>
        <v>44890</v>
      </c>
      <c r="AB234" s="5" t="str">
        <f>IF(IF($K234="Pending",(IF($J234='Date ouverte'!$A$20,HLOOKUP($AA234,'Date ouverte'!$20:$21,2,FALSE),IF($J234='Date ouverte'!$A$22,HLOOKUP($AA234,'Date ouverte'!$22:$23,2,FALSE),IF($J234='Date ouverte'!$A$24,HLOOKUP($AA234,'Date ouverte'!$24:$25,2,FALSE),IF($J234='Date ouverte'!$A$26,HLOOKUP($AA234,'Date ouverte'!$26:$27,2,FALSE),"j"))))),W234)&lt;&gt;"alert",AA234,"alert")</f>
        <v>alert</v>
      </c>
      <c r="AC234" s="65">
        <f>IF($AB234="alert",(IF($J234='Date ouverte'!$A$29,HLOOKUP($AA234,'Date ouverte'!$29:$30,2,FALSE),IF($J234='Date ouverte'!$A$31,HLOOKUP($AA234,'Date ouverte'!$31:$33,2,FALSE),IF($J234='Date ouverte'!$A$33,HLOOKUP($AA234,'Date ouverte'!$33:$34,2,FALSE),IF($J234='Date ouverte'!$A$35,HLOOKUP($AA234,'Date ouverte'!$35:$36,2,FALSE),"j"))))),0)</f>
        <v>96</v>
      </c>
      <c r="AD2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4" s="5"/>
    </row>
    <row r="235" spans="1:31" x14ac:dyDescent="0.25">
      <c r="A235" t="s">
        <v>1695</v>
      </c>
      <c r="B235" t="s">
        <v>258</v>
      </c>
      <c r="C235" t="s">
        <v>30</v>
      </c>
      <c r="D235" t="s">
        <v>47</v>
      </c>
      <c r="E235" t="s">
        <v>16</v>
      </c>
      <c r="F235" t="s">
        <v>48</v>
      </c>
      <c r="G235" s="1">
        <v>44852</v>
      </c>
      <c r="H235" s="1">
        <v>44884</v>
      </c>
      <c r="I235" s="2">
        <v>44889</v>
      </c>
      <c r="J235" t="s">
        <v>23</v>
      </c>
      <c r="K235" t="s">
        <v>29</v>
      </c>
      <c r="L235" t="s">
        <v>24</v>
      </c>
      <c r="M235" t="s">
        <v>32</v>
      </c>
      <c r="N235" t="s">
        <v>41</v>
      </c>
      <c r="O235" t="s">
        <v>1686</v>
      </c>
      <c r="P235">
        <f t="shared" si="479"/>
        <v>1</v>
      </c>
      <c r="Q235" s="5">
        <f t="shared" si="480"/>
        <v>44886</v>
      </c>
      <c r="R235" s="32">
        <f>VLOOKUP(_xlfn.CONCAT(M235," - ",E235),Planning!$C$75:$D$99,2,0)</f>
        <v>10</v>
      </c>
      <c r="S235" s="5">
        <f t="shared" si="481"/>
        <v>44894</v>
      </c>
      <c r="T235" s="3" t="str">
        <f t="shared" si="482"/>
        <v/>
      </c>
      <c r="U235" s="32">
        <f t="shared" ca="1" si="483"/>
        <v>10</v>
      </c>
      <c r="V235" s="32">
        <f t="shared" si="484"/>
        <v>0</v>
      </c>
      <c r="W235" s="5">
        <f t="shared" si="485"/>
        <v>44889</v>
      </c>
      <c r="X235" s="5"/>
      <c r="Z235" s="49"/>
      <c r="AA235" s="50" cm="1">
        <f t="array" ref="AA235">IF(AND(K235="Pending",J235='Date ouverte'!$A$2),INDEX(_xlfn.ANCHORARRAY('Date ouverte'!$B$2),MATCH(TRUE,_xlfn.ANCHORARRAY('Date ouverte'!$B$2)&gt;=$W235,0)),IF(AND(K235="Pending",J235='Date ouverte'!$A$4),INDEX(_xlfn.ANCHORARRAY('Date ouverte'!$B$4),MATCH(TRUE,_xlfn.ANCHORARRAY('Date ouverte'!$B$4)&gt;=$W235,0)),IF(AND(K235="Pending",J235='Date ouverte'!$A$6),INDEX(_xlfn.ANCHORARRAY('Date ouverte'!$B$6),MATCH(TRUE,_xlfn.ANCHORARRAY('Date ouverte'!$B$6)&gt;=$W235,0)),IF(AND(K235="Pending",J235='Date ouverte'!$A$8),INDEX(_xlfn.ANCHORARRAY('Date ouverte'!$B$8),MATCH(TRUE,_xlfn.ANCHORARRAY('Date ouverte'!$B$8)&gt;=$W235,0)),W235))))</f>
        <v>44889</v>
      </c>
      <c r="AB235" s="5" t="str">
        <f>IF(IF($K235="Pending",(IF($J235='Date ouverte'!$A$20,HLOOKUP($AA235,'Date ouverte'!$20:$21,2,FALSE),IF($J235='Date ouverte'!$A$22,HLOOKUP($AA235,'Date ouverte'!$22:$23,2,FALSE),IF($J235='Date ouverte'!$A$24,HLOOKUP($AA235,'Date ouverte'!$24:$25,2,FALSE),IF($J235='Date ouverte'!$A$26,HLOOKUP($AA235,'Date ouverte'!$26:$27,2,FALSE),"j"))))),W235)&lt;&gt;"alert",AA235,"alert")</f>
        <v>alert</v>
      </c>
      <c r="AC235" s="65">
        <f>IF($AB235="alert",(IF($J235='Date ouverte'!$A$29,HLOOKUP($AA235,'Date ouverte'!$29:$30,2,FALSE),IF($J235='Date ouverte'!$A$31,HLOOKUP($AA235,'Date ouverte'!$31:$33,2,FALSE),IF($J235='Date ouverte'!$A$33,HLOOKUP($AA235,'Date ouverte'!$33:$34,2,FALSE),IF($J235='Date ouverte'!$A$35,HLOOKUP($AA235,'Date ouverte'!$35:$36,2,FALSE),"j"))))),0)</f>
        <v>32</v>
      </c>
      <c r="AD2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5" s="5"/>
    </row>
    <row r="236" spans="1:31" x14ac:dyDescent="0.25">
      <c r="A236" t="s">
        <v>1147</v>
      </c>
      <c r="B236" t="s">
        <v>258</v>
      </c>
      <c r="C236" t="s">
        <v>30</v>
      </c>
      <c r="D236" t="s">
        <v>47</v>
      </c>
      <c r="E236" t="s">
        <v>34</v>
      </c>
      <c r="F236" t="s">
        <v>48</v>
      </c>
      <c r="G236" s="1">
        <v>44835</v>
      </c>
      <c r="H236" s="1">
        <v>44877</v>
      </c>
      <c r="I236" s="2">
        <v>44889</v>
      </c>
      <c r="J236" t="s">
        <v>28</v>
      </c>
      <c r="K236" t="s">
        <v>29</v>
      </c>
      <c r="L236" t="s">
        <v>24</v>
      </c>
      <c r="M236" t="s">
        <v>25</v>
      </c>
      <c r="N236" t="s">
        <v>26</v>
      </c>
      <c r="O236" t="s">
        <v>45</v>
      </c>
      <c r="P236">
        <f t="shared" si="479"/>
        <v>1</v>
      </c>
      <c r="Q236" s="5">
        <f t="shared" si="480"/>
        <v>44879</v>
      </c>
      <c r="R236" s="32">
        <f>VLOOKUP(_xlfn.CONCAT(M236," - ",E236),Planning!$C$75:$D$99,2,0)</f>
        <v>21</v>
      </c>
      <c r="S236" s="5">
        <f t="shared" si="481"/>
        <v>44898</v>
      </c>
      <c r="T236" s="3" t="str">
        <f t="shared" si="482"/>
        <v/>
      </c>
      <c r="U236" s="32">
        <f t="shared" ca="1" si="483"/>
        <v>21</v>
      </c>
      <c r="V236" s="32">
        <f t="shared" si="484"/>
        <v>0</v>
      </c>
      <c r="W236" s="5">
        <f t="shared" si="485"/>
        <v>44889</v>
      </c>
      <c r="X236" s="5"/>
      <c r="Z236" s="49"/>
      <c r="AA236" s="50" cm="1">
        <f t="array" ref="AA236">IF(AND(K236="Pending",J236='Date ouverte'!$A$2),INDEX(_xlfn.ANCHORARRAY('Date ouverte'!$B$2),MATCH(TRUE,_xlfn.ANCHORARRAY('Date ouverte'!$B$2)&gt;=$W236,0)),IF(AND(K236="Pending",J236='Date ouverte'!$A$4),INDEX(_xlfn.ANCHORARRAY('Date ouverte'!$B$4),MATCH(TRUE,_xlfn.ANCHORARRAY('Date ouverte'!$B$4)&gt;=$W236,0)),IF(AND(K236="Pending",J236='Date ouverte'!$A$6),INDEX(_xlfn.ANCHORARRAY('Date ouverte'!$B$6),MATCH(TRUE,_xlfn.ANCHORARRAY('Date ouverte'!$B$6)&gt;=$W236,0)),IF(AND(K236="Pending",J236='Date ouverte'!$A$8),INDEX(_xlfn.ANCHORARRAY('Date ouverte'!$B$8),MATCH(TRUE,_xlfn.ANCHORARRAY('Date ouverte'!$B$8)&gt;=$W236,0)),W236))))</f>
        <v>44889</v>
      </c>
      <c r="AB236" s="5">
        <f>IF(IF($K236="Pending",(IF($J236='Date ouverte'!$A$20,HLOOKUP($AA236,'Date ouverte'!$20:$21,2,FALSE),IF($J236='Date ouverte'!$A$22,HLOOKUP($AA236,'Date ouverte'!$22:$23,2,FALSE),IF($J236='Date ouverte'!$A$24,HLOOKUP($AA236,'Date ouverte'!$24:$25,2,FALSE),IF($J236='Date ouverte'!$A$26,HLOOKUP($AA236,'Date ouverte'!$26:$27,2,FALSE),"j"))))),W236)&lt;&gt;"alert",AA236,"alert")</f>
        <v>44889</v>
      </c>
      <c r="AC236" s="65">
        <f>IF($AB236="alert",(IF($J236='Date ouverte'!$A$29,HLOOKUP($AA236,'Date ouverte'!$29:$30,2,FALSE),IF($J236='Date ouverte'!$A$31,HLOOKUP($AA236,'Date ouverte'!$31:$33,2,FALSE),IF($J236='Date ouverte'!$A$33,HLOOKUP($AA236,'Date ouverte'!$33:$34,2,FALSE),IF($J236='Date ouverte'!$A$35,HLOOKUP($AA236,'Date ouverte'!$35:$36,2,FALSE),"j"))))),0)</f>
        <v>0</v>
      </c>
      <c r="AD2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6" s="5"/>
    </row>
    <row r="237" spans="1:31" x14ac:dyDescent="0.25">
      <c r="A237" t="s">
        <v>974</v>
      </c>
      <c r="B237" t="s">
        <v>258</v>
      </c>
      <c r="C237" t="s">
        <v>14</v>
      </c>
      <c r="D237" t="s">
        <v>47</v>
      </c>
      <c r="E237" t="s">
        <v>34</v>
      </c>
      <c r="F237" t="s">
        <v>48</v>
      </c>
      <c r="G237" s="1">
        <v>44827</v>
      </c>
      <c r="H237" s="1">
        <v>44860</v>
      </c>
      <c r="I237" s="2">
        <v>44868.645833333336</v>
      </c>
      <c r="J237" t="s">
        <v>28</v>
      </c>
      <c r="K237" t="s">
        <v>19</v>
      </c>
      <c r="L237" t="s">
        <v>24</v>
      </c>
      <c r="M237" t="s">
        <v>25</v>
      </c>
      <c r="N237" t="s">
        <v>26</v>
      </c>
      <c r="O237" t="s">
        <v>36</v>
      </c>
      <c r="P237">
        <f t="shared" si="479"/>
        <v>1</v>
      </c>
      <c r="Q237" s="5">
        <f t="shared" si="480"/>
        <v>44862</v>
      </c>
      <c r="R237" s="32">
        <f>VLOOKUP(_xlfn.CONCAT(M237," - ",E237),Planning!$C$75:$D$99,2,0)</f>
        <v>21</v>
      </c>
      <c r="S237" s="5">
        <f t="shared" si="481"/>
        <v>44881</v>
      </c>
      <c r="T237" s="3" t="str">
        <f t="shared" si="482"/>
        <v/>
      </c>
      <c r="U237" s="32">
        <f t="shared" ca="1" si="483"/>
        <v>21</v>
      </c>
      <c r="V237" s="32">
        <f t="shared" si="484"/>
        <v>0</v>
      </c>
      <c r="W237" s="5">
        <f t="shared" si="485"/>
        <v>44868</v>
      </c>
      <c r="X237" s="5"/>
      <c r="Z237" s="49"/>
      <c r="AA237" s="50" cm="1">
        <f t="array" ref="AA237">IF(AND(K237="Pending",J237='Date ouverte'!$A$2),INDEX(_xlfn.ANCHORARRAY('Date ouverte'!$B$2),MATCH(TRUE,_xlfn.ANCHORARRAY('Date ouverte'!$B$2)&gt;=$W237,0)),IF(AND(K237="Pending",J237='Date ouverte'!$A$4),INDEX(_xlfn.ANCHORARRAY('Date ouverte'!$B$4),MATCH(TRUE,_xlfn.ANCHORARRAY('Date ouverte'!$B$4)&gt;=$W237,0)),IF(AND(K237="Pending",J237='Date ouverte'!$A$6),INDEX(_xlfn.ANCHORARRAY('Date ouverte'!$B$6),MATCH(TRUE,_xlfn.ANCHORARRAY('Date ouverte'!$B$6)&gt;=$W237,0)),IF(AND(K237="Pending",J237='Date ouverte'!$A$8),INDEX(_xlfn.ANCHORARRAY('Date ouverte'!$B$8),MATCH(TRUE,_xlfn.ANCHORARRAY('Date ouverte'!$B$8)&gt;=$W237,0)),W237))))</f>
        <v>44868</v>
      </c>
      <c r="AB237" s="5">
        <f>IF(IF($K237="Pending",(IF($J237='Date ouverte'!$A$20,HLOOKUP($AA237,'Date ouverte'!$20:$21,2,FALSE),IF($J237='Date ouverte'!$A$22,HLOOKUP($AA237,'Date ouverte'!$22:$23,2,FALSE),IF($J237='Date ouverte'!$A$24,HLOOKUP($AA237,'Date ouverte'!$24:$25,2,FALSE),IF($J237='Date ouverte'!$A$26,HLOOKUP($AA237,'Date ouverte'!$26:$27,2,FALSE),"j"))))),W237)&lt;&gt;"alert",AA237,"alert")</f>
        <v>44868</v>
      </c>
      <c r="AC237" s="65">
        <f>IF($AB237="alert",(IF($J237='Date ouverte'!$A$29,HLOOKUP($AA237,'Date ouverte'!$29:$30,2,FALSE),IF($J237='Date ouverte'!$A$31,HLOOKUP($AA237,'Date ouverte'!$31:$33,2,FALSE),IF($J237='Date ouverte'!$A$33,HLOOKUP($AA237,'Date ouverte'!$33:$34,2,FALSE),IF($J237='Date ouverte'!$A$35,HLOOKUP($AA237,'Date ouverte'!$35:$36,2,FALSE),"j"))))),0)</f>
        <v>0</v>
      </c>
      <c r="AD2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" s="5"/>
    </row>
    <row r="238" spans="1:31" x14ac:dyDescent="0.25">
      <c r="A238" t="s">
        <v>2442</v>
      </c>
      <c r="B238" t="s">
        <v>258</v>
      </c>
      <c r="C238" t="s">
        <v>14</v>
      </c>
      <c r="D238" t="s">
        <v>47</v>
      </c>
      <c r="E238" t="s">
        <v>34</v>
      </c>
      <c r="F238" t="s">
        <v>48</v>
      </c>
      <c r="G238" s="1">
        <v>44860</v>
      </c>
      <c r="H238" s="1">
        <v>44891</v>
      </c>
      <c r="I238" s="2">
        <v>44906</v>
      </c>
      <c r="J238" t="s">
        <v>28</v>
      </c>
      <c r="K238" t="s">
        <v>29</v>
      </c>
      <c r="L238" t="s">
        <v>24</v>
      </c>
      <c r="M238" t="s">
        <v>25</v>
      </c>
      <c r="N238" t="s">
        <v>26</v>
      </c>
      <c r="O238" t="s">
        <v>46</v>
      </c>
      <c r="P238">
        <f t="shared" si="479"/>
        <v>1</v>
      </c>
      <c r="Q238" s="5">
        <f t="shared" si="480"/>
        <v>44893</v>
      </c>
      <c r="R238" s="32">
        <f>VLOOKUP(_xlfn.CONCAT(M238," - ",E238),Planning!$C$75:$D$99,2,0)</f>
        <v>21</v>
      </c>
      <c r="S238" s="5">
        <f t="shared" si="481"/>
        <v>44912</v>
      </c>
      <c r="T238" s="3" t="str">
        <f t="shared" si="482"/>
        <v/>
      </c>
      <c r="U238" s="32">
        <f t="shared" ca="1" si="483"/>
        <v>21</v>
      </c>
      <c r="V238" s="32">
        <f t="shared" si="484"/>
        <v>0</v>
      </c>
      <c r="W238" s="5">
        <f t="shared" si="485"/>
        <v>44906</v>
      </c>
      <c r="X238" s="5"/>
      <c r="Z238" s="49"/>
      <c r="AA238" s="50" cm="1">
        <f t="array" ref="AA238">IF(AND(K238="Pending",J238='Date ouverte'!$A$2),INDEX(_xlfn.ANCHORARRAY('Date ouverte'!$B$2),MATCH(TRUE,_xlfn.ANCHORARRAY('Date ouverte'!$B$2)&gt;=$W238,0)),IF(AND(K238="Pending",J238='Date ouverte'!$A$4),INDEX(_xlfn.ANCHORARRAY('Date ouverte'!$B$4),MATCH(TRUE,_xlfn.ANCHORARRAY('Date ouverte'!$B$4)&gt;=$W238,0)),IF(AND(K238="Pending",J238='Date ouverte'!$A$6),INDEX(_xlfn.ANCHORARRAY('Date ouverte'!$B$6),MATCH(TRUE,_xlfn.ANCHORARRAY('Date ouverte'!$B$6)&gt;=$W238,0)),IF(AND(K238="Pending",J238='Date ouverte'!$A$8),INDEX(_xlfn.ANCHORARRAY('Date ouverte'!$B$8),MATCH(TRUE,_xlfn.ANCHORARRAY('Date ouverte'!$B$8)&gt;=$W238,0)),W238))))</f>
        <v>44907</v>
      </c>
      <c r="AB238" s="5" t="str">
        <f>IF(IF($K238="Pending",(IF($J238='Date ouverte'!$A$20,HLOOKUP($AA238,'Date ouverte'!$20:$21,2,FALSE),IF($J238='Date ouverte'!$A$22,HLOOKUP($AA238,'Date ouverte'!$22:$23,2,FALSE),IF($J238='Date ouverte'!$A$24,HLOOKUP($AA238,'Date ouverte'!$24:$25,2,FALSE),IF($J238='Date ouverte'!$A$26,HLOOKUP($AA238,'Date ouverte'!$26:$27,2,FALSE),"j"))))),W238)&lt;&gt;"alert",AA238,"alert")</f>
        <v>alert</v>
      </c>
      <c r="AC238" s="65">
        <f>IF($AB238="alert",(IF($J238='Date ouverte'!$A$29,HLOOKUP($AA238,'Date ouverte'!$29:$30,2,FALSE),IF($J238='Date ouverte'!$A$31,HLOOKUP($AA238,'Date ouverte'!$31:$33,2,FALSE),IF($J238='Date ouverte'!$A$33,HLOOKUP($AA238,'Date ouverte'!$33:$34,2,FALSE),IF($J238='Date ouverte'!$A$35,HLOOKUP($AA238,'Date ouverte'!$35:$36,2,FALSE),"j"))))),0)</f>
        <v>15</v>
      </c>
      <c r="AD2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8" s="5"/>
    </row>
    <row r="239" spans="1:31" x14ac:dyDescent="0.25">
      <c r="A239" t="s">
        <v>1037</v>
      </c>
      <c r="B239" t="s">
        <v>258</v>
      </c>
      <c r="C239" t="s">
        <v>30</v>
      </c>
      <c r="D239" t="s">
        <v>47</v>
      </c>
      <c r="E239" t="s">
        <v>34</v>
      </c>
      <c r="F239" t="s">
        <v>48</v>
      </c>
      <c r="G239" s="1">
        <v>44827</v>
      </c>
      <c r="H239" s="1">
        <v>44860</v>
      </c>
      <c r="I239" s="2">
        <v>44880</v>
      </c>
      <c r="J239" t="s">
        <v>39</v>
      </c>
      <c r="K239" t="s">
        <v>29</v>
      </c>
      <c r="L239" t="s">
        <v>24</v>
      </c>
      <c r="M239" t="s">
        <v>25</v>
      </c>
      <c r="N239" t="s">
        <v>26</v>
      </c>
      <c r="O239" t="s">
        <v>36</v>
      </c>
      <c r="P239">
        <f t="shared" si="479"/>
        <v>1</v>
      </c>
      <c r="Q239" s="5">
        <f t="shared" si="480"/>
        <v>44862</v>
      </c>
      <c r="R239" s="32">
        <f>VLOOKUP(_xlfn.CONCAT(M239," - ",E239),Planning!$C$75:$D$99,2,0)</f>
        <v>21</v>
      </c>
      <c r="S239" s="5">
        <f t="shared" si="481"/>
        <v>44881</v>
      </c>
      <c r="T239" s="3" t="str">
        <f t="shared" si="482"/>
        <v/>
      </c>
      <c r="U239" s="32">
        <f t="shared" ca="1" si="483"/>
        <v>21</v>
      </c>
      <c r="V239" s="32">
        <f t="shared" si="484"/>
        <v>0</v>
      </c>
      <c r="W239" s="5">
        <f t="shared" si="485"/>
        <v>44880</v>
      </c>
      <c r="X239" s="5"/>
      <c r="Z239" s="49"/>
      <c r="AA239" s="50" cm="1">
        <f t="array" ref="AA239">IF(AND(K239="Pending",J239='Date ouverte'!$A$2),INDEX(_xlfn.ANCHORARRAY('Date ouverte'!$B$2),MATCH(TRUE,_xlfn.ANCHORARRAY('Date ouverte'!$B$2)&gt;=$W239,0)),IF(AND(K239="Pending",J239='Date ouverte'!$A$4),INDEX(_xlfn.ANCHORARRAY('Date ouverte'!$B$4),MATCH(TRUE,_xlfn.ANCHORARRAY('Date ouverte'!$B$4)&gt;=$W239,0)),IF(AND(K239="Pending",J239='Date ouverte'!$A$6),INDEX(_xlfn.ANCHORARRAY('Date ouverte'!$B$6),MATCH(TRUE,_xlfn.ANCHORARRAY('Date ouverte'!$B$6)&gt;=$W239,0)),IF(AND(K239="Pending",J239='Date ouverte'!$A$8),INDEX(_xlfn.ANCHORARRAY('Date ouverte'!$B$8),MATCH(TRUE,_xlfn.ANCHORARRAY('Date ouverte'!$B$8)&gt;=$W239,0)),W239))))</f>
        <v>44880</v>
      </c>
      <c r="AB239" s="5">
        <f>IF(IF($K239="Pending",(IF($J239='Date ouverte'!$A$20,HLOOKUP($AA239,'Date ouverte'!$20:$21,2,FALSE),IF($J239='Date ouverte'!$A$22,HLOOKUP($AA239,'Date ouverte'!$22:$23,2,FALSE),IF($J239='Date ouverte'!$A$24,HLOOKUP($AA239,'Date ouverte'!$24:$25,2,FALSE),IF($J239='Date ouverte'!$A$26,HLOOKUP($AA239,'Date ouverte'!$26:$27,2,FALSE),"j"))))),W239)&lt;&gt;"alert",AA239,"alert")</f>
        <v>44880</v>
      </c>
      <c r="AC239" s="65">
        <f>IF($AB239="alert",(IF($J239='Date ouverte'!$A$29,HLOOKUP($AA239,'Date ouverte'!$29:$30,2,FALSE),IF($J239='Date ouverte'!$A$31,HLOOKUP($AA239,'Date ouverte'!$31:$33,2,FALSE),IF($J239='Date ouverte'!$A$33,HLOOKUP($AA239,'Date ouverte'!$33:$34,2,FALSE),IF($J239='Date ouverte'!$A$35,HLOOKUP($AA239,'Date ouverte'!$35:$36,2,FALSE),"j"))))),0)</f>
        <v>0</v>
      </c>
      <c r="AD2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9" s="5"/>
    </row>
    <row r="240" spans="1:31" x14ac:dyDescent="0.25">
      <c r="A240" t="s">
        <v>1148</v>
      </c>
      <c r="B240" t="s">
        <v>258</v>
      </c>
      <c r="C240" t="s">
        <v>30</v>
      </c>
      <c r="D240" t="s">
        <v>47</v>
      </c>
      <c r="E240" t="s">
        <v>34</v>
      </c>
      <c r="F240" t="s">
        <v>48</v>
      </c>
      <c r="G240" s="1">
        <v>44832</v>
      </c>
      <c r="H240" s="1">
        <v>44866</v>
      </c>
      <c r="I240" s="2">
        <v>44880.208333333336</v>
      </c>
      <c r="J240" t="s">
        <v>23</v>
      </c>
      <c r="K240" t="s">
        <v>19</v>
      </c>
      <c r="L240" t="s">
        <v>20</v>
      </c>
      <c r="M240" t="s">
        <v>25</v>
      </c>
      <c r="N240" t="s">
        <v>35</v>
      </c>
      <c r="O240" t="s">
        <v>40</v>
      </c>
      <c r="P240">
        <f t="shared" si="479"/>
        <v>1</v>
      </c>
      <c r="Q240" s="5">
        <f t="shared" si="480"/>
        <v>44868</v>
      </c>
      <c r="R240" s="32">
        <f>VLOOKUP(_xlfn.CONCAT(M240," - ",E240),Planning!$C$75:$D$99,2,0)</f>
        <v>21</v>
      </c>
      <c r="S240" s="5">
        <f t="shared" si="481"/>
        <v>44887</v>
      </c>
      <c r="T240" s="3" t="str">
        <f t="shared" si="482"/>
        <v/>
      </c>
      <c r="U240" s="32">
        <f t="shared" ca="1" si="483"/>
        <v>21</v>
      </c>
      <c r="V240" s="32">
        <f t="shared" si="484"/>
        <v>0</v>
      </c>
      <c r="W240" s="5">
        <f t="shared" si="485"/>
        <v>44880</v>
      </c>
      <c r="X240" s="5"/>
      <c r="Z240" s="49"/>
      <c r="AA240" s="50" cm="1">
        <f t="array" ref="AA240">IF(AND(K240="Pending",J240='Date ouverte'!$A$2),INDEX(_xlfn.ANCHORARRAY('Date ouverte'!$B$2),MATCH(TRUE,_xlfn.ANCHORARRAY('Date ouverte'!$B$2)&gt;=$W240,0)),IF(AND(K240="Pending",J240='Date ouverte'!$A$4),INDEX(_xlfn.ANCHORARRAY('Date ouverte'!$B$4),MATCH(TRUE,_xlfn.ANCHORARRAY('Date ouverte'!$B$4)&gt;=$W240,0)),IF(AND(K240="Pending",J240='Date ouverte'!$A$6),INDEX(_xlfn.ANCHORARRAY('Date ouverte'!$B$6),MATCH(TRUE,_xlfn.ANCHORARRAY('Date ouverte'!$B$6)&gt;=$W240,0)),IF(AND(K240="Pending",J240='Date ouverte'!$A$8),INDEX(_xlfn.ANCHORARRAY('Date ouverte'!$B$8),MATCH(TRUE,_xlfn.ANCHORARRAY('Date ouverte'!$B$8)&gt;=$W240,0)),W240))))</f>
        <v>44880</v>
      </c>
      <c r="AB240" s="5">
        <f>IF(IF($K240="Pending",(IF($J240='Date ouverte'!$A$20,HLOOKUP($AA240,'Date ouverte'!$20:$21,2,FALSE),IF($J240='Date ouverte'!$A$22,HLOOKUP($AA240,'Date ouverte'!$22:$23,2,FALSE),IF($J240='Date ouverte'!$A$24,HLOOKUP($AA240,'Date ouverte'!$24:$25,2,FALSE),IF($J240='Date ouverte'!$A$26,HLOOKUP($AA240,'Date ouverte'!$26:$27,2,FALSE),"j"))))),W240)&lt;&gt;"alert",AA240,"alert")</f>
        <v>44880</v>
      </c>
      <c r="AC240" s="65">
        <f>IF($AB240="alert",(IF($J240='Date ouverte'!$A$29,HLOOKUP($AA240,'Date ouverte'!$29:$30,2,FALSE),IF($J240='Date ouverte'!$A$31,HLOOKUP($AA240,'Date ouverte'!$31:$33,2,FALSE),IF($J240='Date ouverte'!$A$33,HLOOKUP($AA240,'Date ouverte'!$33:$34,2,FALSE),IF($J240='Date ouverte'!$A$35,HLOOKUP($AA240,'Date ouverte'!$35:$36,2,FALSE),"j"))))),0)</f>
        <v>0</v>
      </c>
      <c r="AD2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" s="5"/>
    </row>
    <row r="241" spans="1:31" x14ac:dyDescent="0.25">
      <c r="A241" t="s">
        <v>1696</v>
      </c>
      <c r="B241" t="s">
        <v>258</v>
      </c>
      <c r="C241" t="s">
        <v>30</v>
      </c>
      <c r="D241" t="s">
        <v>47</v>
      </c>
      <c r="E241" t="s">
        <v>34</v>
      </c>
      <c r="F241" t="s">
        <v>48</v>
      </c>
      <c r="G241" s="1">
        <v>44855</v>
      </c>
      <c r="H241" s="1">
        <v>44900</v>
      </c>
      <c r="I241" s="2">
        <v>44912</v>
      </c>
      <c r="J241" t="s">
        <v>28</v>
      </c>
      <c r="K241" t="s">
        <v>29</v>
      </c>
      <c r="L241" t="s">
        <v>20</v>
      </c>
      <c r="M241" t="s">
        <v>25</v>
      </c>
      <c r="N241" t="s">
        <v>35</v>
      </c>
      <c r="O241" t="s">
        <v>49</v>
      </c>
      <c r="P241">
        <f t="shared" si="479"/>
        <v>1</v>
      </c>
      <c r="Q241" s="5">
        <f t="shared" si="480"/>
        <v>44902</v>
      </c>
      <c r="R241" s="32">
        <f>VLOOKUP(_xlfn.CONCAT(M241," - ",E241),Planning!$C$75:$D$99,2,0)</f>
        <v>21</v>
      </c>
      <c r="S241" s="5">
        <f t="shared" si="481"/>
        <v>44921</v>
      </c>
      <c r="T241" s="3" t="str">
        <f t="shared" si="482"/>
        <v/>
      </c>
      <c r="U241" s="32">
        <f t="shared" ca="1" si="483"/>
        <v>21</v>
      </c>
      <c r="V241" s="32">
        <f t="shared" si="484"/>
        <v>0</v>
      </c>
      <c r="W241" s="5">
        <f t="shared" si="485"/>
        <v>44912</v>
      </c>
      <c r="X241" s="5"/>
      <c r="Z241" s="49"/>
      <c r="AA241" s="50" cm="1">
        <f t="array" ref="AA241">IF(AND(K241="Pending",J241='Date ouverte'!$A$2),INDEX(_xlfn.ANCHORARRAY('Date ouverte'!$B$2),MATCH(TRUE,_xlfn.ANCHORARRAY('Date ouverte'!$B$2)&gt;=$W241,0)),IF(AND(K241="Pending",J241='Date ouverte'!$A$4),INDEX(_xlfn.ANCHORARRAY('Date ouverte'!$B$4),MATCH(TRUE,_xlfn.ANCHORARRAY('Date ouverte'!$B$4)&gt;=$W241,0)),IF(AND(K241="Pending",J241='Date ouverte'!$A$6),INDEX(_xlfn.ANCHORARRAY('Date ouverte'!$B$6),MATCH(TRUE,_xlfn.ANCHORARRAY('Date ouverte'!$B$6)&gt;=$W241,0)),IF(AND(K241="Pending",J241='Date ouverte'!$A$8),INDEX(_xlfn.ANCHORARRAY('Date ouverte'!$B$8),MATCH(TRUE,_xlfn.ANCHORARRAY('Date ouverte'!$B$8)&gt;=$W241,0)),W241))))</f>
        <v>44914</v>
      </c>
      <c r="AB241" s="5" t="str">
        <f>IF(IF($K241="Pending",(IF($J241='Date ouverte'!$A$20,HLOOKUP($AA241,'Date ouverte'!$20:$21,2,FALSE),IF($J241='Date ouverte'!$A$22,HLOOKUP($AA241,'Date ouverte'!$22:$23,2,FALSE),IF($J241='Date ouverte'!$A$24,HLOOKUP($AA241,'Date ouverte'!$24:$25,2,FALSE),IF($J241='Date ouverte'!$A$26,HLOOKUP($AA241,'Date ouverte'!$26:$27,2,FALSE),"j"))))),W241)&lt;&gt;"alert",AA241,"alert")</f>
        <v>alert</v>
      </c>
      <c r="AC241" s="65">
        <f>IF($AB241="alert",(IF($J241='Date ouverte'!$A$29,HLOOKUP($AA241,'Date ouverte'!$29:$30,2,FALSE),IF($J241='Date ouverte'!$A$31,HLOOKUP($AA241,'Date ouverte'!$31:$33,2,FALSE),IF($J241='Date ouverte'!$A$33,HLOOKUP($AA241,'Date ouverte'!$33:$34,2,FALSE),IF($J241='Date ouverte'!$A$35,HLOOKUP($AA241,'Date ouverte'!$35:$36,2,FALSE),"j"))))),0)</f>
        <v>2</v>
      </c>
      <c r="AD2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1" s="5"/>
    </row>
    <row r="242" spans="1:31" x14ac:dyDescent="0.25">
      <c r="A242" t="s">
        <v>308</v>
      </c>
      <c r="B242" t="s">
        <v>258</v>
      </c>
      <c r="C242" t="s">
        <v>30</v>
      </c>
      <c r="D242" t="s">
        <v>47</v>
      </c>
      <c r="E242" t="s">
        <v>16</v>
      </c>
      <c r="F242" t="s">
        <v>48</v>
      </c>
      <c r="G242" s="1">
        <v>44808</v>
      </c>
      <c r="H242" s="1">
        <v>44860</v>
      </c>
      <c r="I242" s="2">
        <v>44868.208333333336</v>
      </c>
      <c r="J242" t="s">
        <v>23</v>
      </c>
      <c r="K242" t="s">
        <v>19</v>
      </c>
      <c r="L242" t="s">
        <v>24</v>
      </c>
      <c r="M242" t="s">
        <v>32</v>
      </c>
      <c r="N242" t="s">
        <v>41</v>
      </c>
      <c r="O242" t="s">
        <v>122</v>
      </c>
      <c r="P242">
        <f t="shared" si="479"/>
        <v>1</v>
      </c>
      <c r="Q242" s="5">
        <f t="shared" si="480"/>
        <v>44862</v>
      </c>
      <c r="R242" s="32">
        <f>VLOOKUP(_xlfn.CONCAT(M242," - ",E242),Planning!$C$75:$D$99,2,0)</f>
        <v>10</v>
      </c>
      <c r="S242" s="5">
        <f t="shared" si="481"/>
        <v>44870</v>
      </c>
      <c r="T242" s="3" t="str">
        <f t="shared" si="482"/>
        <v/>
      </c>
      <c r="U242" s="32">
        <f t="shared" ca="1" si="483"/>
        <v>10</v>
      </c>
      <c r="V242" s="32">
        <f t="shared" si="484"/>
        <v>0</v>
      </c>
      <c r="W242" s="5">
        <f t="shared" si="485"/>
        <v>44868</v>
      </c>
      <c r="X242" s="5"/>
      <c r="Z242" s="49"/>
      <c r="AA242" s="50" cm="1">
        <f t="array" ref="AA242">IF(AND(K242="Pending",J242='Date ouverte'!$A$2),INDEX(_xlfn.ANCHORARRAY('Date ouverte'!$B$2),MATCH(TRUE,_xlfn.ANCHORARRAY('Date ouverte'!$B$2)&gt;=$W242,0)),IF(AND(K242="Pending",J242='Date ouverte'!$A$4),INDEX(_xlfn.ANCHORARRAY('Date ouverte'!$B$4),MATCH(TRUE,_xlfn.ANCHORARRAY('Date ouverte'!$B$4)&gt;=$W242,0)),IF(AND(K242="Pending",J242='Date ouverte'!$A$6),INDEX(_xlfn.ANCHORARRAY('Date ouverte'!$B$6),MATCH(TRUE,_xlfn.ANCHORARRAY('Date ouverte'!$B$6)&gt;=$W242,0)),IF(AND(K242="Pending",J242='Date ouverte'!$A$8),INDEX(_xlfn.ANCHORARRAY('Date ouverte'!$B$8),MATCH(TRUE,_xlfn.ANCHORARRAY('Date ouverte'!$B$8)&gt;=$W242,0)),W242))))</f>
        <v>44868</v>
      </c>
      <c r="AB242" s="5">
        <f>IF(IF($K242="Pending",(IF($J242='Date ouverte'!$A$20,HLOOKUP($AA242,'Date ouverte'!$20:$21,2,FALSE),IF($J242='Date ouverte'!$A$22,HLOOKUP($AA242,'Date ouverte'!$22:$23,2,FALSE),IF($J242='Date ouverte'!$A$24,HLOOKUP($AA242,'Date ouverte'!$24:$25,2,FALSE),IF($J242='Date ouverte'!$A$26,HLOOKUP($AA242,'Date ouverte'!$26:$27,2,FALSE),"j"))))),W242)&lt;&gt;"alert",AA242,"alert")</f>
        <v>44868</v>
      </c>
      <c r="AC242" s="65">
        <f>IF($AB242="alert",(IF($J242='Date ouverte'!$A$29,HLOOKUP($AA242,'Date ouverte'!$29:$30,2,FALSE),IF($J242='Date ouverte'!$A$31,HLOOKUP($AA242,'Date ouverte'!$31:$33,2,FALSE),IF($J242='Date ouverte'!$A$33,HLOOKUP($AA242,'Date ouverte'!$33:$34,2,FALSE),IF($J242='Date ouverte'!$A$35,HLOOKUP($AA242,'Date ouverte'!$35:$36,2,FALSE),"j"))))),0)</f>
        <v>0</v>
      </c>
      <c r="AD2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2" s="5"/>
    </row>
    <row r="243" spans="1:31" x14ac:dyDescent="0.25">
      <c r="A243" t="s">
        <v>1149</v>
      </c>
      <c r="B243" t="s">
        <v>258</v>
      </c>
      <c r="C243" t="s">
        <v>30</v>
      </c>
      <c r="D243" t="s">
        <v>47</v>
      </c>
      <c r="E243" t="s">
        <v>16</v>
      </c>
      <c r="F243" t="s">
        <v>48</v>
      </c>
      <c r="G243" s="1">
        <v>44842</v>
      </c>
      <c r="H243" s="1">
        <v>44881</v>
      </c>
      <c r="I243" s="2">
        <v>44890</v>
      </c>
      <c r="J243" t="s">
        <v>23</v>
      </c>
      <c r="K243" t="s">
        <v>29</v>
      </c>
      <c r="L243" t="s">
        <v>24</v>
      </c>
      <c r="M243" t="s">
        <v>32</v>
      </c>
      <c r="N243" t="s">
        <v>41</v>
      </c>
      <c r="O243" t="s">
        <v>43</v>
      </c>
      <c r="P243">
        <f t="shared" si="479"/>
        <v>1</v>
      </c>
      <c r="Q243" s="5">
        <f t="shared" si="480"/>
        <v>44883</v>
      </c>
      <c r="R243" s="32">
        <f>VLOOKUP(_xlfn.CONCAT(M243," - ",E243),Planning!$C$75:$D$99,2,0)</f>
        <v>10</v>
      </c>
      <c r="S243" s="5">
        <f t="shared" si="481"/>
        <v>44891</v>
      </c>
      <c r="T243" s="3" t="str">
        <f t="shared" si="482"/>
        <v/>
      </c>
      <c r="U243" s="32">
        <f t="shared" ca="1" si="483"/>
        <v>10</v>
      </c>
      <c r="V243" s="32">
        <f t="shared" si="484"/>
        <v>0</v>
      </c>
      <c r="W243" s="5">
        <f t="shared" si="485"/>
        <v>44890</v>
      </c>
      <c r="X243" s="5"/>
      <c r="Z243" s="49"/>
      <c r="AA243" s="50" cm="1">
        <f t="array" ref="AA243">IF(AND(K243="Pending",J243='Date ouverte'!$A$2),INDEX(_xlfn.ANCHORARRAY('Date ouverte'!$B$2),MATCH(TRUE,_xlfn.ANCHORARRAY('Date ouverte'!$B$2)&gt;=$W243,0)),IF(AND(K243="Pending",J243='Date ouverte'!$A$4),INDEX(_xlfn.ANCHORARRAY('Date ouverte'!$B$4),MATCH(TRUE,_xlfn.ANCHORARRAY('Date ouverte'!$B$4)&gt;=$W243,0)),IF(AND(K243="Pending",J243='Date ouverte'!$A$6),INDEX(_xlfn.ANCHORARRAY('Date ouverte'!$B$6),MATCH(TRUE,_xlfn.ANCHORARRAY('Date ouverte'!$B$6)&gt;=$W243,0)),IF(AND(K243="Pending",J243='Date ouverte'!$A$8),INDEX(_xlfn.ANCHORARRAY('Date ouverte'!$B$8),MATCH(TRUE,_xlfn.ANCHORARRAY('Date ouverte'!$B$8)&gt;=$W243,0)),W243))))</f>
        <v>44890</v>
      </c>
      <c r="AB243" s="5" t="str">
        <f>IF(IF($K243="Pending",(IF($J243='Date ouverte'!$A$20,HLOOKUP($AA243,'Date ouverte'!$20:$21,2,FALSE),IF($J243='Date ouverte'!$A$22,HLOOKUP($AA243,'Date ouverte'!$22:$23,2,FALSE),IF($J243='Date ouverte'!$A$24,HLOOKUP($AA243,'Date ouverte'!$24:$25,2,FALSE),IF($J243='Date ouverte'!$A$26,HLOOKUP($AA243,'Date ouverte'!$26:$27,2,FALSE),"j"))))),W243)&lt;&gt;"alert",AA243,"alert")</f>
        <v>alert</v>
      </c>
      <c r="AC243" s="65">
        <f>IF($AB243="alert",(IF($J243='Date ouverte'!$A$29,HLOOKUP($AA243,'Date ouverte'!$29:$30,2,FALSE),IF($J243='Date ouverte'!$A$31,HLOOKUP($AA243,'Date ouverte'!$31:$33,2,FALSE),IF($J243='Date ouverte'!$A$33,HLOOKUP($AA243,'Date ouverte'!$33:$34,2,FALSE),IF($J243='Date ouverte'!$A$35,HLOOKUP($AA243,'Date ouverte'!$35:$36,2,FALSE),"j"))))),0)</f>
        <v>96</v>
      </c>
      <c r="AD2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" s="5"/>
    </row>
    <row r="244" spans="1:31" x14ac:dyDescent="0.25">
      <c r="A244" t="s">
        <v>1050</v>
      </c>
      <c r="B244" t="s">
        <v>258</v>
      </c>
      <c r="C244" t="s">
        <v>30</v>
      </c>
      <c r="D244" t="s">
        <v>47</v>
      </c>
      <c r="E244" t="s">
        <v>16</v>
      </c>
      <c r="F244" t="s">
        <v>48</v>
      </c>
      <c r="G244" s="1">
        <v>44831</v>
      </c>
      <c r="H244" s="1">
        <v>44872</v>
      </c>
      <c r="I244" s="2">
        <v>44877</v>
      </c>
      <c r="J244" t="s">
        <v>39</v>
      </c>
      <c r="K244" t="s">
        <v>29</v>
      </c>
      <c r="L244" t="s">
        <v>24</v>
      </c>
      <c r="M244" t="s">
        <v>32</v>
      </c>
      <c r="N244" t="s">
        <v>41</v>
      </c>
      <c r="O244" t="s">
        <v>609</v>
      </c>
      <c r="P244">
        <f t="shared" si="479"/>
        <v>1</v>
      </c>
      <c r="Q244" s="5">
        <f t="shared" si="480"/>
        <v>44874</v>
      </c>
      <c r="R244" s="32">
        <f>VLOOKUP(_xlfn.CONCAT(M244," - ",E244),Planning!$C$75:$D$99,2,0)</f>
        <v>10</v>
      </c>
      <c r="S244" s="5">
        <f t="shared" si="481"/>
        <v>44882</v>
      </c>
      <c r="T244" s="3" t="str">
        <f t="shared" si="482"/>
        <v/>
      </c>
      <c r="U244" s="32">
        <f t="shared" ca="1" si="483"/>
        <v>10</v>
      </c>
      <c r="V244" s="32">
        <f t="shared" si="484"/>
        <v>0</v>
      </c>
      <c r="W244" s="5">
        <f t="shared" si="485"/>
        <v>44877</v>
      </c>
      <c r="X244" s="5"/>
      <c r="Z244" s="49"/>
      <c r="AA244" s="50" cm="1">
        <f t="array" ref="AA244">IF(AND(K244="Pending",J244='Date ouverte'!$A$2),INDEX(_xlfn.ANCHORARRAY('Date ouverte'!$B$2),MATCH(TRUE,_xlfn.ANCHORARRAY('Date ouverte'!$B$2)&gt;=$W244,0)),IF(AND(K244="Pending",J244='Date ouverte'!$A$4),INDEX(_xlfn.ANCHORARRAY('Date ouverte'!$B$4),MATCH(TRUE,_xlfn.ANCHORARRAY('Date ouverte'!$B$4)&gt;=$W244,0)),IF(AND(K244="Pending",J244='Date ouverte'!$A$6),INDEX(_xlfn.ANCHORARRAY('Date ouverte'!$B$6),MATCH(TRUE,_xlfn.ANCHORARRAY('Date ouverte'!$B$6)&gt;=$W244,0)),IF(AND(K244="Pending",J244='Date ouverte'!$A$8),INDEX(_xlfn.ANCHORARRAY('Date ouverte'!$B$8),MATCH(TRUE,_xlfn.ANCHORARRAY('Date ouverte'!$B$8)&gt;=$W244,0)),W244))))</f>
        <v>44879</v>
      </c>
      <c r="AB244" s="5" t="str">
        <f>IF(IF($K244="Pending",(IF($J244='Date ouverte'!$A$20,HLOOKUP($AA244,'Date ouverte'!$20:$21,2,FALSE),IF($J244='Date ouverte'!$A$22,HLOOKUP($AA244,'Date ouverte'!$22:$23,2,FALSE),IF($J244='Date ouverte'!$A$24,HLOOKUP($AA244,'Date ouverte'!$24:$25,2,FALSE),IF($J244='Date ouverte'!$A$26,HLOOKUP($AA244,'Date ouverte'!$26:$27,2,FALSE),"j"))))),W244)&lt;&gt;"alert",AA244,"alert")</f>
        <v>alert</v>
      </c>
      <c r="AC244" s="65">
        <f>IF($AB244="alert",(IF($J244='Date ouverte'!$A$29,HLOOKUP($AA244,'Date ouverte'!$29:$30,2,FALSE),IF($J244='Date ouverte'!$A$31,HLOOKUP($AA244,'Date ouverte'!$31:$33,2,FALSE),IF($J244='Date ouverte'!$A$33,HLOOKUP($AA244,'Date ouverte'!$33:$34,2,FALSE),IF($J244='Date ouverte'!$A$35,HLOOKUP($AA244,'Date ouverte'!$35:$36,2,FALSE),"j"))))),0)</f>
        <v>52</v>
      </c>
      <c r="AD2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4" s="5"/>
    </row>
    <row r="245" spans="1:31" x14ac:dyDescent="0.25">
      <c r="A245" t="s">
        <v>1697</v>
      </c>
      <c r="B245" t="s">
        <v>258</v>
      </c>
      <c r="C245" t="s">
        <v>30</v>
      </c>
      <c r="D245" t="s">
        <v>47</v>
      </c>
      <c r="E245" t="s">
        <v>34</v>
      </c>
      <c r="F245" t="s">
        <v>48</v>
      </c>
      <c r="G245" s="1">
        <v>44858</v>
      </c>
      <c r="H245" s="1">
        <v>44890</v>
      </c>
      <c r="I245" s="2">
        <v>44902</v>
      </c>
      <c r="J245" t="s">
        <v>28</v>
      </c>
      <c r="K245" t="s">
        <v>29</v>
      </c>
      <c r="L245" t="s">
        <v>20</v>
      </c>
      <c r="M245" t="s">
        <v>25</v>
      </c>
      <c r="N245" t="s">
        <v>35</v>
      </c>
      <c r="O245" t="s">
        <v>46</v>
      </c>
      <c r="P245">
        <f t="shared" si="479"/>
        <v>1</v>
      </c>
      <c r="Q245" s="5">
        <f t="shared" si="480"/>
        <v>44892</v>
      </c>
      <c r="R245" s="32">
        <f>VLOOKUP(_xlfn.CONCAT(M245," - ",E245),Planning!$C$75:$D$99,2,0)</f>
        <v>21</v>
      </c>
      <c r="S245" s="5">
        <f t="shared" si="481"/>
        <v>44911</v>
      </c>
      <c r="T245" s="3" t="str">
        <f t="shared" si="482"/>
        <v/>
      </c>
      <c r="U245" s="32">
        <f t="shared" ca="1" si="483"/>
        <v>21</v>
      </c>
      <c r="V245" s="32">
        <f t="shared" si="484"/>
        <v>0</v>
      </c>
      <c r="W245" s="5">
        <f t="shared" si="485"/>
        <v>44902</v>
      </c>
      <c r="X245" s="5"/>
      <c r="Z245" s="49"/>
      <c r="AA245" s="50" cm="1">
        <f t="array" ref="AA245">IF(AND(K245="Pending",J245='Date ouverte'!$A$2),INDEX(_xlfn.ANCHORARRAY('Date ouverte'!$B$2),MATCH(TRUE,_xlfn.ANCHORARRAY('Date ouverte'!$B$2)&gt;=$W245,0)),IF(AND(K245="Pending",J245='Date ouverte'!$A$4),INDEX(_xlfn.ANCHORARRAY('Date ouverte'!$B$4),MATCH(TRUE,_xlfn.ANCHORARRAY('Date ouverte'!$B$4)&gt;=$W245,0)),IF(AND(K245="Pending",J245='Date ouverte'!$A$6),INDEX(_xlfn.ANCHORARRAY('Date ouverte'!$B$6),MATCH(TRUE,_xlfn.ANCHORARRAY('Date ouverte'!$B$6)&gt;=$W245,0)),IF(AND(K245="Pending",J245='Date ouverte'!$A$8),INDEX(_xlfn.ANCHORARRAY('Date ouverte'!$B$8),MATCH(TRUE,_xlfn.ANCHORARRAY('Date ouverte'!$B$8)&gt;=$W245,0)),W245))))</f>
        <v>44902</v>
      </c>
      <c r="AB245" s="5">
        <f>IF(IF($K245="Pending",(IF($J245='Date ouverte'!$A$20,HLOOKUP($AA245,'Date ouverte'!$20:$21,2,FALSE),IF($J245='Date ouverte'!$A$22,HLOOKUP($AA245,'Date ouverte'!$22:$23,2,FALSE),IF($J245='Date ouverte'!$A$24,HLOOKUP($AA245,'Date ouverte'!$24:$25,2,FALSE),IF($J245='Date ouverte'!$A$26,HLOOKUP($AA245,'Date ouverte'!$26:$27,2,FALSE),"j"))))),W245)&lt;&gt;"alert",AA245,"alert")</f>
        <v>44902</v>
      </c>
      <c r="AC245" s="65">
        <f>IF($AB245="alert",(IF($J245='Date ouverte'!$A$29,HLOOKUP($AA245,'Date ouverte'!$29:$30,2,FALSE),IF($J245='Date ouverte'!$A$31,HLOOKUP($AA245,'Date ouverte'!$31:$33,2,FALSE),IF($J245='Date ouverte'!$A$33,HLOOKUP($AA245,'Date ouverte'!$33:$34,2,FALSE),IF($J245='Date ouverte'!$A$35,HLOOKUP($AA245,'Date ouverte'!$35:$36,2,FALSE),"j"))))),0)</f>
        <v>0</v>
      </c>
      <c r="AD2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5" s="5"/>
    </row>
    <row r="246" spans="1:31" x14ac:dyDescent="0.25">
      <c r="A246" t="s">
        <v>1150</v>
      </c>
      <c r="B246" t="s">
        <v>258</v>
      </c>
      <c r="C246" t="s">
        <v>14</v>
      </c>
      <c r="D246" t="s">
        <v>47</v>
      </c>
      <c r="E246" t="s">
        <v>16</v>
      </c>
      <c r="F246" t="s">
        <v>48</v>
      </c>
      <c r="G246" s="1">
        <v>44837</v>
      </c>
      <c r="H246" s="1">
        <v>44881</v>
      </c>
      <c r="I246" s="2">
        <v>44890</v>
      </c>
      <c r="J246" t="s">
        <v>28</v>
      </c>
      <c r="K246" t="s">
        <v>29</v>
      </c>
      <c r="L246" t="s">
        <v>24</v>
      </c>
      <c r="M246" t="s">
        <v>32</v>
      </c>
      <c r="N246" t="s">
        <v>41</v>
      </c>
      <c r="O246" t="s">
        <v>43</v>
      </c>
      <c r="P246">
        <f t="shared" si="479"/>
        <v>1</v>
      </c>
      <c r="Q246" s="5">
        <f t="shared" si="480"/>
        <v>44883</v>
      </c>
      <c r="R246" s="32">
        <f>VLOOKUP(_xlfn.CONCAT(M246," - ",E246),Planning!$C$75:$D$99,2,0)</f>
        <v>10</v>
      </c>
      <c r="S246" s="5">
        <f t="shared" si="481"/>
        <v>44891</v>
      </c>
      <c r="T246" s="3" t="str">
        <f t="shared" si="482"/>
        <v/>
      </c>
      <c r="U246" s="32">
        <f t="shared" ca="1" si="483"/>
        <v>10</v>
      </c>
      <c r="V246" s="32">
        <f t="shared" si="484"/>
        <v>0</v>
      </c>
      <c r="W246" s="5">
        <f t="shared" si="485"/>
        <v>44890</v>
      </c>
      <c r="X246" s="5"/>
      <c r="Z246" s="49"/>
      <c r="AA246" s="50" cm="1">
        <f t="array" ref="AA246">IF(AND(K246="Pending",J246='Date ouverte'!$A$2),INDEX(_xlfn.ANCHORARRAY('Date ouverte'!$B$2),MATCH(TRUE,_xlfn.ANCHORARRAY('Date ouverte'!$B$2)&gt;=$W246,0)),IF(AND(K246="Pending",J246='Date ouverte'!$A$4),INDEX(_xlfn.ANCHORARRAY('Date ouverte'!$B$4),MATCH(TRUE,_xlfn.ANCHORARRAY('Date ouverte'!$B$4)&gt;=$W246,0)),IF(AND(K246="Pending",J246='Date ouverte'!$A$6),INDEX(_xlfn.ANCHORARRAY('Date ouverte'!$B$6),MATCH(TRUE,_xlfn.ANCHORARRAY('Date ouverte'!$B$6)&gt;=$W246,0)),IF(AND(K246="Pending",J246='Date ouverte'!$A$8),INDEX(_xlfn.ANCHORARRAY('Date ouverte'!$B$8),MATCH(TRUE,_xlfn.ANCHORARRAY('Date ouverte'!$B$8)&gt;=$W246,0)),W246))))</f>
        <v>44890</v>
      </c>
      <c r="AB246" s="5" t="str">
        <f>IF(IF($K246="Pending",(IF($J246='Date ouverte'!$A$20,HLOOKUP($AA246,'Date ouverte'!$20:$21,2,FALSE),IF($J246='Date ouverte'!$A$22,HLOOKUP($AA246,'Date ouverte'!$22:$23,2,FALSE),IF($J246='Date ouverte'!$A$24,HLOOKUP($AA246,'Date ouverte'!$24:$25,2,FALSE),IF($J246='Date ouverte'!$A$26,HLOOKUP($AA246,'Date ouverte'!$26:$27,2,FALSE),"j"))))),W246)&lt;&gt;"alert",AA246,"alert")</f>
        <v>alert</v>
      </c>
      <c r="AC246" s="65">
        <f>IF($AB246="alert",(IF($J246='Date ouverte'!$A$29,HLOOKUP($AA246,'Date ouverte'!$29:$30,2,FALSE),IF($J246='Date ouverte'!$A$31,HLOOKUP($AA246,'Date ouverte'!$31:$33,2,FALSE),IF($J246='Date ouverte'!$A$33,HLOOKUP($AA246,'Date ouverte'!$33:$34,2,FALSE),IF($J246='Date ouverte'!$A$35,HLOOKUP($AA246,'Date ouverte'!$35:$36,2,FALSE),"j"))))),0)</f>
        <v>8</v>
      </c>
      <c r="AD2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6" s="5"/>
    </row>
    <row r="247" spans="1:31" x14ac:dyDescent="0.25">
      <c r="A247" t="s">
        <v>471</v>
      </c>
      <c r="B247" t="s">
        <v>258</v>
      </c>
      <c r="C247" t="s">
        <v>30</v>
      </c>
      <c r="D247" t="s">
        <v>47</v>
      </c>
      <c r="E247" t="s">
        <v>34</v>
      </c>
      <c r="F247" t="s">
        <v>48</v>
      </c>
      <c r="G247" s="1">
        <v>44816</v>
      </c>
      <c r="H247" s="1">
        <v>44860</v>
      </c>
      <c r="I247" s="2">
        <v>44867.291666666664</v>
      </c>
      <c r="J247" t="s">
        <v>28</v>
      </c>
      <c r="K247" t="s">
        <v>19</v>
      </c>
      <c r="L247" t="s">
        <v>24</v>
      </c>
      <c r="M247" t="s">
        <v>25</v>
      </c>
      <c r="N247" t="s">
        <v>26</v>
      </c>
      <c r="O247" t="s">
        <v>36</v>
      </c>
      <c r="P247">
        <f t="shared" si="479"/>
        <v>1</v>
      </c>
      <c r="Q247" s="5">
        <f t="shared" si="480"/>
        <v>44862</v>
      </c>
      <c r="R247" s="32">
        <f>VLOOKUP(_xlfn.CONCAT(M247," - ",E247),Planning!$C$75:$D$99,2,0)</f>
        <v>21</v>
      </c>
      <c r="S247" s="5">
        <f t="shared" si="481"/>
        <v>44881</v>
      </c>
      <c r="T247" s="3" t="str">
        <f t="shared" si="482"/>
        <v/>
      </c>
      <c r="U247" s="32">
        <f t="shared" ca="1" si="483"/>
        <v>21</v>
      </c>
      <c r="V247" s="32">
        <f t="shared" si="484"/>
        <v>0</v>
      </c>
      <c r="W247" s="5">
        <f t="shared" si="485"/>
        <v>44867</v>
      </c>
      <c r="X247" s="5"/>
      <c r="Z247" s="49"/>
      <c r="AA247" s="50" cm="1">
        <f t="array" ref="AA247">IF(AND(K247="Pending",J247='Date ouverte'!$A$2),INDEX(_xlfn.ANCHORARRAY('Date ouverte'!$B$2),MATCH(TRUE,_xlfn.ANCHORARRAY('Date ouverte'!$B$2)&gt;=$W247,0)),IF(AND(K247="Pending",J247='Date ouverte'!$A$4),INDEX(_xlfn.ANCHORARRAY('Date ouverte'!$B$4),MATCH(TRUE,_xlfn.ANCHORARRAY('Date ouverte'!$B$4)&gt;=$W247,0)),IF(AND(K247="Pending",J247='Date ouverte'!$A$6),INDEX(_xlfn.ANCHORARRAY('Date ouverte'!$B$6),MATCH(TRUE,_xlfn.ANCHORARRAY('Date ouverte'!$B$6)&gt;=$W247,0)),IF(AND(K247="Pending",J247='Date ouverte'!$A$8),INDEX(_xlfn.ANCHORARRAY('Date ouverte'!$B$8),MATCH(TRUE,_xlfn.ANCHORARRAY('Date ouverte'!$B$8)&gt;=$W247,0)),W247))))</f>
        <v>44867</v>
      </c>
      <c r="AB247" s="5">
        <f>IF(IF($K247="Pending",(IF($J247='Date ouverte'!$A$20,HLOOKUP($AA247,'Date ouverte'!$20:$21,2,FALSE),IF($J247='Date ouverte'!$A$22,HLOOKUP($AA247,'Date ouverte'!$22:$23,2,FALSE),IF($J247='Date ouverte'!$A$24,HLOOKUP($AA247,'Date ouverte'!$24:$25,2,FALSE),IF($J247='Date ouverte'!$A$26,HLOOKUP($AA247,'Date ouverte'!$26:$27,2,FALSE),"j"))))),W247)&lt;&gt;"alert",AA247,"alert")</f>
        <v>44867</v>
      </c>
      <c r="AC247" s="65">
        <f>IF($AB247="alert",(IF($J247='Date ouverte'!$A$29,HLOOKUP($AA247,'Date ouverte'!$29:$30,2,FALSE),IF($J247='Date ouverte'!$A$31,HLOOKUP($AA247,'Date ouverte'!$31:$33,2,FALSE),IF($J247='Date ouverte'!$A$33,HLOOKUP($AA247,'Date ouverte'!$33:$34,2,FALSE),IF($J247='Date ouverte'!$A$35,HLOOKUP($AA247,'Date ouverte'!$35:$36,2,FALSE),"j"))))),0)</f>
        <v>0</v>
      </c>
      <c r="AD2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7" s="5"/>
    </row>
    <row r="248" spans="1:31" x14ac:dyDescent="0.25">
      <c r="A248" t="s">
        <v>1698</v>
      </c>
      <c r="B248" t="s">
        <v>258</v>
      </c>
      <c r="C248" t="s">
        <v>30</v>
      </c>
      <c r="D248" t="s">
        <v>47</v>
      </c>
      <c r="E248" t="s">
        <v>16</v>
      </c>
      <c r="F248" t="s">
        <v>48</v>
      </c>
      <c r="G248" s="1">
        <v>44858</v>
      </c>
      <c r="H248" s="1">
        <v>44893</v>
      </c>
      <c r="I248" s="2">
        <v>44898</v>
      </c>
      <c r="J248" t="s">
        <v>23</v>
      </c>
      <c r="K248" t="s">
        <v>29</v>
      </c>
      <c r="L248" t="s">
        <v>24</v>
      </c>
      <c r="M248" t="s">
        <v>25</v>
      </c>
      <c r="N248" t="s">
        <v>26</v>
      </c>
      <c r="O248" t="s">
        <v>46</v>
      </c>
      <c r="P248">
        <f t="shared" ref="P248:P311" si="486">IF(A248&lt;&gt;"",1,0)</f>
        <v>1</v>
      </c>
      <c r="Q248" s="5">
        <f t="shared" ref="Q248:Q311" si="487">ROUNDDOWN(H248,0)+2</f>
        <v>44895</v>
      </c>
      <c r="R248" s="32">
        <f>VLOOKUP(_xlfn.CONCAT(M248," - ",E248),Planning!$C$75:$D$99,2,0)</f>
        <v>4</v>
      </c>
      <c r="S248" s="5">
        <f t="shared" ref="S248:S311" si="488">H248+R248</f>
        <v>44897</v>
      </c>
      <c r="T248" s="3" t="str">
        <f t="shared" ref="T248:T311" si="489">IF(X248-H248&gt;R248,"Alert","")</f>
        <v/>
      </c>
      <c r="U248" s="32">
        <f t="shared" ref="U248:U311" ca="1" si="490">IF(Q248&lt;=TODAY(),(H248+R248)-TODAY(),R248)</f>
        <v>4</v>
      </c>
      <c r="V248" s="32">
        <f t="shared" ref="V248:V311" si="491">IF(X248-H248-R248&gt;0,X248-H248-R248,0)</f>
        <v>0</v>
      </c>
      <c r="W248" s="5">
        <f t="shared" ref="W248:W311" si="492">ROUNDDOWN(I248,0)</f>
        <v>44898</v>
      </c>
      <c r="X248" s="5"/>
      <c r="Z248" s="49"/>
      <c r="AA248" s="50" cm="1">
        <f t="array" ref="AA248">IF(AND(K248="Pending",J248='Date ouverte'!$A$2),INDEX(_xlfn.ANCHORARRAY('Date ouverte'!$B$2),MATCH(TRUE,_xlfn.ANCHORARRAY('Date ouverte'!$B$2)&gt;=$W248,0)),IF(AND(K248="Pending",J248='Date ouverte'!$A$4),INDEX(_xlfn.ANCHORARRAY('Date ouverte'!$B$4),MATCH(TRUE,_xlfn.ANCHORARRAY('Date ouverte'!$B$4)&gt;=$W248,0)),IF(AND(K248="Pending",J248='Date ouverte'!$A$6),INDEX(_xlfn.ANCHORARRAY('Date ouverte'!$B$6),MATCH(TRUE,_xlfn.ANCHORARRAY('Date ouverte'!$B$6)&gt;=$W248,0)),IF(AND(K248="Pending",J248='Date ouverte'!$A$8),INDEX(_xlfn.ANCHORARRAY('Date ouverte'!$B$8),MATCH(TRUE,_xlfn.ANCHORARRAY('Date ouverte'!$B$8)&gt;=$W248,0)),W248))))</f>
        <v>44900</v>
      </c>
      <c r="AB248" s="5" t="str">
        <f>IF(IF($K248="Pending",(IF($J248='Date ouverte'!$A$20,HLOOKUP($AA248,'Date ouverte'!$20:$21,2,FALSE),IF($J248='Date ouverte'!$A$22,HLOOKUP($AA248,'Date ouverte'!$22:$23,2,FALSE),IF($J248='Date ouverte'!$A$24,HLOOKUP($AA248,'Date ouverte'!$24:$25,2,FALSE),IF($J248='Date ouverte'!$A$26,HLOOKUP($AA248,'Date ouverte'!$26:$27,2,FALSE),"j"))))),W248)&lt;&gt;"alert",AA248,"alert")</f>
        <v>alert</v>
      </c>
      <c r="AC248" s="65">
        <f>IF($AB248="alert",(IF($J248='Date ouverte'!$A$29,HLOOKUP($AA248,'Date ouverte'!$29:$30,2,FALSE),IF($J248='Date ouverte'!$A$31,HLOOKUP($AA248,'Date ouverte'!$31:$33,2,FALSE),IF($J248='Date ouverte'!$A$33,HLOOKUP($AA248,'Date ouverte'!$33:$34,2,FALSE),IF($J248='Date ouverte'!$A$35,HLOOKUP($AA248,'Date ouverte'!$35:$36,2,FALSE),"j"))))),0)</f>
        <v>26</v>
      </c>
      <c r="AD2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8" s="5"/>
    </row>
    <row r="249" spans="1:31" x14ac:dyDescent="0.25">
      <c r="A249" t="s">
        <v>965</v>
      </c>
      <c r="B249" t="s">
        <v>258</v>
      </c>
      <c r="C249" t="s">
        <v>30</v>
      </c>
      <c r="D249" t="s">
        <v>47</v>
      </c>
      <c r="E249" t="s">
        <v>16</v>
      </c>
      <c r="F249" t="s">
        <v>48</v>
      </c>
      <c r="G249" s="1">
        <v>44826</v>
      </c>
      <c r="H249" s="1">
        <v>44872</v>
      </c>
      <c r="I249" s="2">
        <v>44877</v>
      </c>
      <c r="J249" t="s">
        <v>39</v>
      </c>
      <c r="K249" t="s">
        <v>29</v>
      </c>
      <c r="L249" t="s">
        <v>24</v>
      </c>
      <c r="M249" t="s">
        <v>32</v>
      </c>
      <c r="N249" t="s">
        <v>41</v>
      </c>
      <c r="O249" t="s">
        <v>609</v>
      </c>
      <c r="P249">
        <f t="shared" si="486"/>
        <v>1</v>
      </c>
      <c r="Q249" s="5">
        <f t="shared" si="487"/>
        <v>44874</v>
      </c>
      <c r="R249" s="32">
        <f>VLOOKUP(_xlfn.CONCAT(M249," - ",E249),Planning!$C$75:$D$99,2,0)</f>
        <v>10</v>
      </c>
      <c r="S249" s="5">
        <f t="shared" si="488"/>
        <v>44882</v>
      </c>
      <c r="T249" s="3" t="str">
        <f t="shared" si="489"/>
        <v/>
      </c>
      <c r="U249" s="32">
        <f t="shared" ca="1" si="490"/>
        <v>10</v>
      </c>
      <c r="V249" s="32">
        <f t="shared" si="491"/>
        <v>0</v>
      </c>
      <c r="W249" s="5">
        <f t="shared" si="492"/>
        <v>44877</v>
      </c>
      <c r="X249" s="5"/>
      <c r="Z249" s="49"/>
      <c r="AA249" s="50" cm="1">
        <f t="array" ref="AA249">IF(AND(K249="Pending",J249='Date ouverte'!$A$2),INDEX(_xlfn.ANCHORARRAY('Date ouverte'!$B$2),MATCH(TRUE,_xlfn.ANCHORARRAY('Date ouverte'!$B$2)&gt;=$W249,0)),IF(AND(K249="Pending",J249='Date ouverte'!$A$4),INDEX(_xlfn.ANCHORARRAY('Date ouverte'!$B$4),MATCH(TRUE,_xlfn.ANCHORARRAY('Date ouverte'!$B$4)&gt;=$W249,0)),IF(AND(K249="Pending",J249='Date ouverte'!$A$6),INDEX(_xlfn.ANCHORARRAY('Date ouverte'!$B$6),MATCH(TRUE,_xlfn.ANCHORARRAY('Date ouverte'!$B$6)&gt;=$W249,0)),IF(AND(K249="Pending",J249='Date ouverte'!$A$8),INDEX(_xlfn.ANCHORARRAY('Date ouverte'!$B$8),MATCH(TRUE,_xlfn.ANCHORARRAY('Date ouverte'!$B$8)&gt;=$W249,0)),W249))))</f>
        <v>44879</v>
      </c>
      <c r="AB249" s="5" t="str">
        <f>IF(IF($K249="Pending",(IF($J249='Date ouverte'!$A$20,HLOOKUP($AA249,'Date ouverte'!$20:$21,2,FALSE),IF($J249='Date ouverte'!$A$22,HLOOKUP($AA249,'Date ouverte'!$22:$23,2,FALSE),IF($J249='Date ouverte'!$A$24,HLOOKUP($AA249,'Date ouverte'!$24:$25,2,FALSE),IF($J249='Date ouverte'!$A$26,HLOOKUP($AA249,'Date ouverte'!$26:$27,2,FALSE),"j"))))),W249)&lt;&gt;"alert",AA249,"alert")</f>
        <v>alert</v>
      </c>
      <c r="AC249" s="65">
        <f>IF($AB249="alert",(IF($J249='Date ouverte'!$A$29,HLOOKUP($AA249,'Date ouverte'!$29:$30,2,FALSE),IF($J249='Date ouverte'!$A$31,HLOOKUP($AA249,'Date ouverte'!$31:$33,2,FALSE),IF($J249='Date ouverte'!$A$33,HLOOKUP($AA249,'Date ouverte'!$33:$34,2,FALSE),IF($J249='Date ouverte'!$A$35,HLOOKUP($AA249,'Date ouverte'!$35:$36,2,FALSE),"j"))))),0)</f>
        <v>52</v>
      </c>
      <c r="AD2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9" s="5"/>
    </row>
    <row r="250" spans="1:31" x14ac:dyDescent="0.25">
      <c r="A250" t="s">
        <v>554</v>
      </c>
      <c r="B250" t="s">
        <v>258</v>
      </c>
      <c r="C250" t="s">
        <v>14</v>
      </c>
      <c r="D250" t="s">
        <v>15</v>
      </c>
      <c r="E250" t="s">
        <v>34</v>
      </c>
      <c r="F250" t="s">
        <v>17</v>
      </c>
      <c r="G250" s="1">
        <v>44818</v>
      </c>
      <c r="H250" s="1">
        <v>44852</v>
      </c>
      <c r="I250" s="2">
        <v>44869.729166666664</v>
      </c>
      <c r="J250" t="s">
        <v>28</v>
      </c>
      <c r="K250" t="s">
        <v>19</v>
      </c>
      <c r="L250" t="s">
        <v>20</v>
      </c>
      <c r="M250" t="s">
        <v>25</v>
      </c>
      <c r="N250" t="s">
        <v>35</v>
      </c>
      <c r="O250" t="s">
        <v>42</v>
      </c>
      <c r="P250">
        <f t="shared" si="486"/>
        <v>1</v>
      </c>
      <c r="Q250" s="5">
        <f t="shared" si="487"/>
        <v>44854</v>
      </c>
      <c r="R250" s="32">
        <f>VLOOKUP(_xlfn.CONCAT(M250," - ",E250),Planning!$C$75:$D$99,2,0)</f>
        <v>21</v>
      </c>
      <c r="S250" s="5">
        <f t="shared" si="488"/>
        <v>44873</v>
      </c>
      <c r="T250" s="3" t="str">
        <f t="shared" si="489"/>
        <v/>
      </c>
      <c r="U250" s="32">
        <f t="shared" ca="1" si="490"/>
        <v>14</v>
      </c>
      <c r="V250" s="32">
        <f t="shared" si="491"/>
        <v>0</v>
      </c>
      <c r="W250" s="5">
        <f t="shared" si="492"/>
        <v>44869</v>
      </c>
      <c r="X250" s="5"/>
      <c r="Z250" s="49"/>
      <c r="AA250" s="50" cm="1">
        <f t="array" ref="AA250">IF(AND(K250="Pending",J250='Date ouverte'!$A$2),INDEX(_xlfn.ANCHORARRAY('Date ouverte'!$B$2),MATCH(TRUE,_xlfn.ANCHORARRAY('Date ouverte'!$B$2)&gt;=$W250,0)),IF(AND(K250="Pending",J250='Date ouverte'!$A$4),INDEX(_xlfn.ANCHORARRAY('Date ouverte'!$B$4),MATCH(TRUE,_xlfn.ANCHORARRAY('Date ouverte'!$B$4)&gt;=$W250,0)),IF(AND(K250="Pending",J250='Date ouverte'!$A$6),INDEX(_xlfn.ANCHORARRAY('Date ouverte'!$B$6),MATCH(TRUE,_xlfn.ANCHORARRAY('Date ouverte'!$B$6)&gt;=$W250,0)),IF(AND(K250="Pending",J250='Date ouverte'!$A$8),INDEX(_xlfn.ANCHORARRAY('Date ouverte'!$B$8),MATCH(TRUE,_xlfn.ANCHORARRAY('Date ouverte'!$B$8)&gt;=$W250,0)),W250))))</f>
        <v>44869</v>
      </c>
      <c r="AB250" s="5">
        <f>IF(IF($K250="Pending",(IF($J250='Date ouverte'!$A$20,HLOOKUP($AA250,'Date ouverte'!$20:$21,2,FALSE),IF($J250='Date ouverte'!$A$22,HLOOKUP($AA250,'Date ouverte'!$22:$23,2,FALSE),IF($J250='Date ouverte'!$A$24,HLOOKUP($AA250,'Date ouverte'!$24:$25,2,FALSE),IF($J250='Date ouverte'!$A$26,HLOOKUP($AA250,'Date ouverte'!$26:$27,2,FALSE),"j"))))),W250)&lt;&gt;"alert",AA250,"alert")</f>
        <v>44869</v>
      </c>
      <c r="AC250" s="65">
        <f>IF($AB250="alert",(IF($J250='Date ouverte'!$A$29,HLOOKUP($AA250,'Date ouverte'!$29:$30,2,FALSE),IF($J250='Date ouverte'!$A$31,HLOOKUP($AA250,'Date ouverte'!$31:$33,2,FALSE),IF($J250='Date ouverte'!$A$33,HLOOKUP($AA250,'Date ouverte'!$33:$34,2,FALSE),IF($J250='Date ouverte'!$A$35,HLOOKUP($AA250,'Date ouverte'!$35:$36,2,FALSE),"j"))))),0)</f>
        <v>0</v>
      </c>
      <c r="AD2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0" s="5"/>
    </row>
    <row r="251" spans="1:31" x14ac:dyDescent="0.25">
      <c r="A251" t="s">
        <v>741</v>
      </c>
      <c r="B251" t="s">
        <v>258</v>
      </c>
      <c r="C251" t="s">
        <v>30</v>
      </c>
      <c r="D251" t="s">
        <v>15</v>
      </c>
      <c r="E251" t="s">
        <v>16</v>
      </c>
      <c r="F251" t="s">
        <v>17</v>
      </c>
      <c r="G251" s="1">
        <v>44826</v>
      </c>
      <c r="H251" s="1">
        <v>44858</v>
      </c>
      <c r="I251" s="2">
        <v>44872</v>
      </c>
      <c r="J251" t="s">
        <v>39</v>
      </c>
      <c r="K251" t="s">
        <v>29</v>
      </c>
      <c r="L251" t="s">
        <v>20</v>
      </c>
      <c r="M251" t="s">
        <v>21</v>
      </c>
      <c r="N251" t="s">
        <v>22</v>
      </c>
      <c r="O251" t="s">
        <v>592</v>
      </c>
      <c r="P251">
        <f t="shared" si="486"/>
        <v>1</v>
      </c>
      <c r="Q251" s="5">
        <f t="shared" si="487"/>
        <v>44860</v>
      </c>
      <c r="R251" s="32">
        <f>VLOOKUP(_xlfn.CONCAT(M251," - ",E251),Planning!$C$75:$D$99,2,0)</f>
        <v>7</v>
      </c>
      <c r="S251" s="5">
        <f t="shared" si="488"/>
        <v>44865</v>
      </c>
      <c r="T251" s="3" t="str">
        <f t="shared" si="489"/>
        <v/>
      </c>
      <c r="U251" s="32">
        <f t="shared" ca="1" si="490"/>
        <v>7</v>
      </c>
      <c r="V251" s="32">
        <f t="shared" si="491"/>
        <v>0</v>
      </c>
      <c r="W251" s="5">
        <f t="shared" si="492"/>
        <v>44872</v>
      </c>
      <c r="X251" s="5"/>
      <c r="Z251" s="49"/>
      <c r="AA251" s="50" cm="1">
        <f t="array" ref="AA251">IF(AND(K251="Pending",J251='Date ouverte'!$A$2),INDEX(_xlfn.ANCHORARRAY('Date ouverte'!$B$2),MATCH(TRUE,_xlfn.ANCHORARRAY('Date ouverte'!$B$2)&gt;=$W251,0)),IF(AND(K251="Pending",J251='Date ouverte'!$A$4),INDEX(_xlfn.ANCHORARRAY('Date ouverte'!$B$4),MATCH(TRUE,_xlfn.ANCHORARRAY('Date ouverte'!$B$4)&gt;=$W251,0)),IF(AND(K251="Pending",J251='Date ouverte'!$A$6),INDEX(_xlfn.ANCHORARRAY('Date ouverte'!$B$6),MATCH(TRUE,_xlfn.ANCHORARRAY('Date ouverte'!$B$6)&gt;=$W251,0)),IF(AND(K251="Pending",J251='Date ouverte'!$A$8),INDEX(_xlfn.ANCHORARRAY('Date ouverte'!$B$8),MATCH(TRUE,_xlfn.ANCHORARRAY('Date ouverte'!$B$8)&gt;=$W251,0)),W251))))</f>
        <v>44872</v>
      </c>
      <c r="AB251" s="5" t="str">
        <f>IF(IF($K251="Pending",(IF($J251='Date ouverte'!$A$20,HLOOKUP($AA251,'Date ouverte'!$20:$21,2,FALSE),IF($J251='Date ouverte'!$A$22,HLOOKUP($AA251,'Date ouverte'!$22:$23,2,FALSE),IF($J251='Date ouverte'!$A$24,HLOOKUP($AA251,'Date ouverte'!$24:$25,2,FALSE),IF($J251='Date ouverte'!$A$26,HLOOKUP($AA251,'Date ouverte'!$26:$27,2,FALSE),"j"))))),W251)&lt;&gt;"alert",AA251,"alert")</f>
        <v>alert</v>
      </c>
      <c r="AC251" s="65">
        <f>IF($AB251="alert",(IF($J251='Date ouverte'!$A$29,HLOOKUP($AA251,'Date ouverte'!$29:$30,2,FALSE),IF($J251='Date ouverte'!$A$31,HLOOKUP($AA251,'Date ouverte'!$31:$33,2,FALSE),IF($J251='Date ouverte'!$A$33,HLOOKUP($AA251,'Date ouverte'!$33:$34,2,FALSE),IF($J251='Date ouverte'!$A$35,HLOOKUP($AA251,'Date ouverte'!$35:$36,2,FALSE),"j"))))),0)</f>
        <v>1</v>
      </c>
      <c r="AD2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51" s="5"/>
    </row>
    <row r="252" spans="1:31" x14ac:dyDescent="0.25">
      <c r="A252" t="s">
        <v>1151</v>
      </c>
      <c r="B252" t="s">
        <v>258</v>
      </c>
      <c r="C252" t="s">
        <v>30</v>
      </c>
      <c r="D252" t="s">
        <v>47</v>
      </c>
      <c r="E252" t="s">
        <v>16</v>
      </c>
      <c r="F252" t="s">
        <v>48</v>
      </c>
      <c r="G252" s="1">
        <v>44833</v>
      </c>
      <c r="H252" s="1">
        <v>44873</v>
      </c>
      <c r="I252" s="2">
        <v>44880</v>
      </c>
      <c r="J252" t="s">
        <v>39</v>
      </c>
      <c r="K252" t="s">
        <v>29</v>
      </c>
      <c r="L252" t="s">
        <v>20</v>
      </c>
      <c r="M252" t="s">
        <v>21</v>
      </c>
      <c r="N252" t="s">
        <v>22</v>
      </c>
      <c r="O252" t="s">
        <v>1152</v>
      </c>
      <c r="P252">
        <f t="shared" si="486"/>
        <v>1</v>
      </c>
      <c r="Q252" s="5">
        <f t="shared" si="487"/>
        <v>44875</v>
      </c>
      <c r="R252" s="32">
        <f>VLOOKUP(_xlfn.CONCAT(M252," - ",E252),Planning!$C$75:$D$99,2,0)</f>
        <v>7</v>
      </c>
      <c r="S252" s="5">
        <f t="shared" si="488"/>
        <v>44880</v>
      </c>
      <c r="T252" s="3" t="str">
        <f t="shared" si="489"/>
        <v/>
      </c>
      <c r="U252" s="32">
        <f t="shared" ca="1" si="490"/>
        <v>7</v>
      </c>
      <c r="V252" s="32">
        <f t="shared" si="491"/>
        <v>0</v>
      </c>
      <c r="W252" s="5">
        <f t="shared" si="492"/>
        <v>44880</v>
      </c>
      <c r="X252" s="5"/>
      <c r="Z252" s="49"/>
      <c r="AA252" s="50" cm="1">
        <f t="array" ref="AA252">IF(AND(K252="Pending",J252='Date ouverte'!$A$2),INDEX(_xlfn.ANCHORARRAY('Date ouverte'!$B$2),MATCH(TRUE,_xlfn.ANCHORARRAY('Date ouverte'!$B$2)&gt;=$W252,0)),IF(AND(K252="Pending",J252='Date ouverte'!$A$4),INDEX(_xlfn.ANCHORARRAY('Date ouverte'!$B$4),MATCH(TRUE,_xlfn.ANCHORARRAY('Date ouverte'!$B$4)&gt;=$W252,0)),IF(AND(K252="Pending",J252='Date ouverte'!$A$6),INDEX(_xlfn.ANCHORARRAY('Date ouverte'!$B$6),MATCH(TRUE,_xlfn.ANCHORARRAY('Date ouverte'!$B$6)&gt;=$W252,0)),IF(AND(K252="Pending",J252='Date ouverte'!$A$8),INDEX(_xlfn.ANCHORARRAY('Date ouverte'!$B$8),MATCH(TRUE,_xlfn.ANCHORARRAY('Date ouverte'!$B$8)&gt;=$W252,0)),W252))))</f>
        <v>44880</v>
      </c>
      <c r="AB252" s="5">
        <f>IF(IF($K252="Pending",(IF($J252='Date ouverte'!$A$20,HLOOKUP($AA252,'Date ouverte'!$20:$21,2,FALSE),IF($J252='Date ouverte'!$A$22,HLOOKUP($AA252,'Date ouverte'!$22:$23,2,FALSE),IF($J252='Date ouverte'!$A$24,HLOOKUP($AA252,'Date ouverte'!$24:$25,2,FALSE),IF($J252='Date ouverte'!$A$26,HLOOKUP($AA252,'Date ouverte'!$26:$27,2,FALSE),"j"))))),W252)&lt;&gt;"alert",AA252,"alert")</f>
        <v>44880</v>
      </c>
      <c r="AC252" s="65">
        <f>IF($AB252="alert",(IF($J252='Date ouverte'!$A$29,HLOOKUP($AA252,'Date ouverte'!$29:$30,2,FALSE),IF($J252='Date ouverte'!$A$31,HLOOKUP($AA252,'Date ouverte'!$31:$33,2,FALSE),IF($J252='Date ouverte'!$A$33,HLOOKUP($AA252,'Date ouverte'!$33:$34,2,FALSE),IF($J252='Date ouverte'!$A$35,HLOOKUP($AA252,'Date ouverte'!$35:$36,2,FALSE),"j"))))),0)</f>
        <v>0</v>
      </c>
      <c r="AD2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52" s="5"/>
    </row>
    <row r="253" spans="1:31" x14ac:dyDescent="0.25">
      <c r="A253" t="s">
        <v>1061</v>
      </c>
      <c r="B253" t="s">
        <v>258</v>
      </c>
      <c r="C253" t="s">
        <v>30</v>
      </c>
      <c r="D253" t="s">
        <v>47</v>
      </c>
      <c r="E253" t="s">
        <v>16</v>
      </c>
      <c r="F253" t="s">
        <v>48</v>
      </c>
      <c r="G253" s="1">
        <v>44828</v>
      </c>
      <c r="H253" s="1">
        <v>44865</v>
      </c>
      <c r="I253" s="2">
        <v>44872.270833333336</v>
      </c>
      <c r="J253" t="s">
        <v>23</v>
      </c>
      <c r="K253" t="s">
        <v>19</v>
      </c>
      <c r="L253" t="s">
        <v>20</v>
      </c>
      <c r="M253" t="s">
        <v>21</v>
      </c>
      <c r="N253" t="s">
        <v>22</v>
      </c>
      <c r="O253" t="s">
        <v>50</v>
      </c>
      <c r="P253">
        <f t="shared" si="486"/>
        <v>1</v>
      </c>
      <c r="Q253" s="5">
        <f t="shared" si="487"/>
        <v>44867</v>
      </c>
      <c r="R253" s="32">
        <f>VLOOKUP(_xlfn.CONCAT(M253," - ",E253),Planning!$C$75:$D$99,2,0)</f>
        <v>7</v>
      </c>
      <c r="S253" s="5">
        <f t="shared" si="488"/>
        <v>44872</v>
      </c>
      <c r="T253" s="3" t="str">
        <f t="shared" si="489"/>
        <v/>
      </c>
      <c r="U253" s="32">
        <f t="shared" ca="1" si="490"/>
        <v>7</v>
      </c>
      <c r="V253" s="32">
        <f t="shared" si="491"/>
        <v>0</v>
      </c>
      <c r="W253" s="5">
        <f t="shared" si="492"/>
        <v>44872</v>
      </c>
      <c r="X253" s="5"/>
      <c r="Z253" s="49"/>
      <c r="AA253" s="50" cm="1">
        <f t="array" ref="AA253">IF(AND(K253="Pending",J253='Date ouverte'!$A$2),INDEX(_xlfn.ANCHORARRAY('Date ouverte'!$B$2),MATCH(TRUE,_xlfn.ANCHORARRAY('Date ouverte'!$B$2)&gt;=$W253,0)),IF(AND(K253="Pending",J253='Date ouverte'!$A$4),INDEX(_xlfn.ANCHORARRAY('Date ouverte'!$B$4),MATCH(TRUE,_xlfn.ANCHORARRAY('Date ouverte'!$B$4)&gt;=$W253,0)),IF(AND(K253="Pending",J253='Date ouverte'!$A$6),INDEX(_xlfn.ANCHORARRAY('Date ouverte'!$B$6),MATCH(TRUE,_xlfn.ANCHORARRAY('Date ouverte'!$B$6)&gt;=$W253,0)),IF(AND(K253="Pending",J253='Date ouverte'!$A$8),INDEX(_xlfn.ANCHORARRAY('Date ouverte'!$B$8),MATCH(TRUE,_xlfn.ANCHORARRAY('Date ouverte'!$B$8)&gt;=$W253,0)),W253))))</f>
        <v>44872</v>
      </c>
      <c r="AB253" s="5">
        <f>IF(IF($K253="Pending",(IF($J253='Date ouverte'!$A$20,HLOOKUP($AA253,'Date ouverte'!$20:$21,2,FALSE),IF($J253='Date ouverte'!$A$22,HLOOKUP($AA253,'Date ouverte'!$22:$23,2,FALSE),IF($J253='Date ouverte'!$A$24,HLOOKUP($AA253,'Date ouverte'!$24:$25,2,FALSE),IF($J253='Date ouverte'!$A$26,HLOOKUP($AA253,'Date ouverte'!$26:$27,2,FALSE),"j"))))),W253)&lt;&gt;"alert",AA253,"alert")</f>
        <v>44872</v>
      </c>
      <c r="AC253" s="65">
        <f>IF($AB253="alert",(IF($J253='Date ouverte'!$A$29,HLOOKUP($AA253,'Date ouverte'!$29:$30,2,FALSE),IF($J253='Date ouverte'!$A$31,HLOOKUP($AA253,'Date ouverte'!$31:$33,2,FALSE),IF($J253='Date ouverte'!$A$33,HLOOKUP($AA253,'Date ouverte'!$33:$34,2,FALSE),IF($J253='Date ouverte'!$A$35,HLOOKUP($AA253,'Date ouverte'!$35:$36,2,FALSE),"j"))))),0)</f>
        <v>0</v>
      </c>
      <c r="AD2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3" s="5"/>
    </row>
    <row r="254" spans="1:31" x14ac:dyDescent="0.25">
      <c r="A254" t="s">
        <v>956</v>
      </c>
      <c r="B254" t="s">
        <v>258</v>
      </c>
      <c r="C254" t="s">
        <v>30</v>
      </c>
      <c r="D254" t="s">
        <v>47</v>
      </c>
      <c r="E254" t="s">
        <v>16</v>
      </c>
      <c r="F254" t="s">
        <v>48</v>
      </c>
      <c r="G254" s="1">
        <v>44827</v>
      </c>
      <c r="H254" s="1">
        <v>44873</v>
      </c>
      <c r="I254" s="2">
        <v>44882.333333333336</v>
      </c>
      <c r="J254" t="s">
        <v>18</v>
      </c>
      <c r="K254" t="s">
        <v>29</v>
      </c>
      <c r="L254" t="s">
        <v>24</v>
      </c>
      <c r="M254" t="s">
        <v>25</v>
      </c>
      <c r="N254" t="s">
        <v>26</v>
      </c>
      <c r="O254" t="s">
        <v>53</v>
      </c>
      <c r="P254">
        <f t="shared" si="486"/>
        <v>1</v>
      </c>
      <c r="Q254" s="5">
        <f t="shared" si="487"/>
        <v>44875</v>
      </c>
      <c r="R254" s="32">
        <f>VLOOKUP(_xlfn.CONCAT(M254," - ",E254),Planning!$C$75:$D$99,2,0)</f>
        <v>4</v>
      </c>
      <c r="S254" s="5">
        <f t="shared" si="488"/>
        <v>44877</v>
      </c>
      <c r="T254" s="3" t="str">
        <f t="shared" si="489"/>
        <v/>
      </c>
      <c r="U254" s="32">
        <f t="shared" ca="1" si="490"/>
        <v>4</v>
      </c>
      <c r="V254" s="32">
        <f t="shared" si="491"/>
        <v>0</v>
      </c>
      <c r="W254" s="5">
        <f t="shared" si="492"/>
        <v>44882</v>
      </c>
      <c r="X254" s="5"/>
      <c r="Z254" s="49"/>
      <c r="AA254" s="50" cm="1">
        <f t="array" ref="AA254">IF(AND(K254="Pending",J254='Date ouverte'!$A$2),INDEX(_xlfn.ANCHORARRAY('Date ouverte'!$B$2),MATCH(TRUE,_xlfn.ANCHORARRAY('Date ouverte'!$B$2)&gt;=$W254,0)),IF(AND(K254="Pending",J254='Date ouverte'!$A$4),INDEX(_xlfn.ANCHORARRAY('Date ouverte'!$B$4),MATCH(TRUE,_xlfn.ANCHORARRAY('Date ouverte'!$B$4)&gt;=$W254,0)),IF(AND(K254="Pending",J254='Date ouverte'!$A$6),INDEX(_xlfn.ANCHORARRAY('Date ouverte'!$B$6),MATCH(TRUE,_xlfn.ANCHORARRAY('Date ouverte'!$B$6)&gt;=$W254,0)),IF(AND(K254="Pending",J254='Date ouverte'!$A$8),INDEX(_xlfn.ANCHORARRAY('Date ouverte'!$B$8),MATCH(TRUE,_xlfn.ANCHORARRAY('Date ouverte'!$B$8)&gt;=$W254,0)),W254))))</f>
        <v>44882</v>
      </c>
      <c r="AB254" s="5">
        <f>IF(IF($K254="Pending",(IF($J254='Date ouverte'!$A$20,HLOOKUP($AA254,'Date ouverte'!$20:$21,2,FALSE),IF($J254='Date ouverte'!$A$22,HLOOKUP($AA254,'Date ouverte'!$22:$23,2,FALSE),IF($J254='Date ouverte'!$A$24,HLOOKUP($AA254,'Date ouverte'!$24:$25,2,FALSE),IF($J254='Date ouverte'!$A$26,HLOOKUP($AA254,'Date ouverte'!$26:$27,2,FALSE),"j"))))),W254)&lt;&gt;"alert",AA254,"alert")</f>
        <v>44882</v>
      </c>
      <c r="AC254" s="65">
        <f>IF($AB254="alert",(IF($J254='Date ouverte'!$A$29,HLOOKUP($AA254,'Date ouverte'!$29:$30,2,FALSE),IF($J254='Date ouverte'!$A$31,HLOOKUP($AA254,'Date ouverte'!$31:$33,2,FALSE),IF($J254='Date ouverte'!$A$33,HLOOKUP($AA254,'Date ouverte'!$33:$34,2,FALSE),IF($J254='Date ouverte'!$A$35,HLOOKUP($AA254,'Date ouverte'!$35:$36,2,FALSE),"j"))))),0)</f>
        <v>0</v>
      </c>
      <c r="AD2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4" s="5"/>
    </row>
    <row r="255" spans="1:31" x14ac:dyDescent="0.25">
      <c r="A255" t="s">
        <v>168</v>
      </c>
      <c r="B255" t="s">
        <v>258</v>
      </c>
      <c r="C255" t="s">
        <v>30</v>
      </c>
      <c r="D255" t="s">
        <v>47</v>
      </c>
      <c r="E255" t="s">
        <v>16</v>
      </c>
      <c r="F255" t="s">
        <v>48</v>
      </c>
      <c r="G255" s="1">
        <v>44802</v>
      </c>
      <c r="H255" s="1">
        <v>44860</v>
      </c>
      <c r="I255" s="2">
        <v>44862.625</v>
      </c>
      <c r="J255" t="s">
        <v>39</v>
      </c>
      <c r="K255" t="s">
        <v>19</v>
      </c>
      <c r="L255" t="s">
        <v>24</v>
      </c>
      <c r="M255" t="s">
        <v>32</v>
      </c>
      <c r="N255" t="s">
        <v>41</v>
      </c>
      <c r="O255" t="s">
        <v>122</v>
      </c>
      <c r="P255">
        <f t="shared" si="486"/>
        <v>1</v>
      </c>
      <c r="Q255" s="5">
        <f t="shared" si="487"/>
        <v>44862</v>
      </c>
      <c r="R255" s="32">
        <f>VLOOKUP(_xlfn.CONCAT(M255," - ",E255),Planning!$C$75:$D$99,2,0)</f>
        <v>10</v>
      </c>
      <c r="S255" s="5">
        <f t="shared" si="488"/>
        <v>44870</v>
      </c>
      <c r="T255" s="3" t="str">
        <f t="shared" si="489"/>
        <v/>
      </c>
      <c r="U255" s="32">
        <f t="shared" ca="1" si="490"/>
        <v>10</v>
      </c>
      <c r="V255" s="32">
        <f t="shared" si="491"/>
        <v>0</v>
      </c>
      <c r="W255" s="5">
        <f t="shared" si="492"/>
        <v>44862</v>
      </c>
      <c r="X255" s="5"/>
      <c r="Z255" s="49"/>
      <c r="AA255" s="50" cm="1">
        <f t="array" ref="AA255">IF(AND(K255="Pending",J255='Date ouverte'!$A$2),INDEX(_xlfn.ANCHORARRAY('Date ouverte'!$B$2),MATCH(TRUE,_xlfn.ANCHORARRAY('Date ouverte'!$B$2)&gt;=$W255,0)),IF(AND(K255="Pending",J255='Date ouverte'!$A$4),INDEX(_xlfn.ANCHORARRAY('Date ouverte'!$B$4),MATCH(TRUE,_xlfn.ANCHORARRAY('Date ouverte'!$B$4)&gt;=$W255,0)),IF(AND(K255="Pending",J255='Date ouverte'!$A$6),INDEX(_xlfn.ANCHORARRAY('Date ouverte'!$B$6),MATCH(TRUE,_xlfn.ANCHORARRAY('Date ouverte'!$B$6)&gt;=$W255,0)),IF(AND(K255="Pending",J255='Date ouverte'!$A$8),INDEX(_xlfn.ANCHORARRAY('Date ouverte'!$B$8),MATCH(TRUE,_xlfn.ANCHORARRAY('Date ouverte'!$B$8)&gt;=$W255,0)),W255))))</f>
        <v>44862</v>
      </c>
      <c r="AB255" s="5">
        <f>IF(IF($K255="Pending",(IF($J255='Date ouverte'!$A$20,HLOOKUP($AA255,'Date ouverte'!$20:$21,2,FALSE),IF($J255='Date ouverte'!$A$22,HLOOKUP($AA255,'Date ouverte'!$22:$23,2,FALSE),IF($J255='Date ouverte'!$A$24,HLOOKUP($AA255,'Date ouverte'!$24:$25,2,FALSE),IF($J255='Date ouverte'!$A$26,HLOOKUP($AA255,'Date ouverte'!$26:$27,2,FALSE),"j"))))),W255)&lt;&gt;"alert",AA255,"alert")</f>
        <v>44862</v>
      </c>
      <c r="AC255" s="65">
        <f>IF($AB255="alert",(IF($J255='Date ouverte'!$A$29,HLOOKUP($AA255,'Date ouverte'!$29:$30,2,FALSE),IF($J255='Date ouverte'!$A$31,HLOOKUP($AA255,'Date ouverte'!$31:$33,2,FALSE),IF($J255='Date ouverte'!$A$33,HLOOKUP($AA255,'Date ouverte'!$33:$34,2,FALSE),IF($J255='Date ouverte'!$A$35,HLOOKUP($AA255,'Date ouverte'!$35:$36,2,FALSE),"j"))))),0)</f>
        <v>0</v>
      </c>
      <c r="AD2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55" s="5"/>
    </row>
    <row r="256" spans="1:31" x14ac:dyDescent="0.25">
      <c r="A256" t="s">
        <v>1699</v>
      </c>
      <c r="B256" t="s">
        <v>258</v>
      </c>
      <c r="C256" t="s">
        <v>30</v>
      </c>
      <c r="D256" t="s">
        <v>47</v>
      </c>
      <c r="E256" t="s">
        <v>16</v>
      </c>
      <c r="F256" t="s">
        <v>48</v>
      </c>
      <c r="G256" s="1">
        <v>44856</v>
      </c>
      <c r="H256" s="1">
        <v>44881</v>
      </c>
      <c r="I256" s="2">
        <v>44886</v>
      </c>
      <c r="J256" t="s">
        <v>18</v>
      </c>
      <c r="K256" t="s">
        <v>29</v>
      </c>
      <c r="L256" t="s">
        <v>24</v>
      </c>
      <c r="M256" t="s">
        <v>32</v>
      </c>
      <c r="N256" t="s">
        <v>33</v>
      </c>
      <c r="O256" t="s">
        <v>58</v>
      </c>
      <c r="P256">
        <f t="shared" si="486"/>
        <v>1</v>
      </c>
      <c r="Q256" s="5">
        <f t="shared" si="487"/>
        <v>44883</v>
      </c>
      <c r="R256" s="32">
        <f>VLOOKUP(_xlfn.CONCAT(M256," - ",E256),Planning!$C$75:$D$99,2,0)</f>
        <v>10</v>
      </c>
      <c r="S256" s="5">
        <f t="shared" si="488"/>
        <v>44891</v>
      </c>
      <c r="T256" s="3" t="str">
        <f t="shared" si="489"/>
        <v/>
      </c>
      <c r="U256" s="32">
        <f t="shared" ca="1" si="490"/>
        <v>10</v>
      </c>
      <c r="V256" s="32">
        <f t="shared" si="491"/>
        <v>0</v>
      </c>
      <c r="W256" s="5">
        <f t="shared" si="492"/>
        <v>44886</v>
      </c>
      <c r="X256" s="5"/>
      <c r="Z256" s="49"/>
      <c r="AA256" s="50" cm="1">
        <f t="array" ref="AA256">IF(AND(K256="Pending",J256='Date ouverte'!$A$2),INDEX(_xlfn.ANCHORARRAY('Date ouverte'!$B$2),MATCH(TRUE,_xlfn.ANCHORARRAY('Date ouverte'!$B$2)&gt;=$W256,0)),IF(AND(K256="Pending",J256='Date ouverte'!$A$4),INDEX(_xlfn.ANCHORARRAY('Date ouverte'!$B$4),MATCH(TRUE,_xlfn.ANCHORARRAY('Date ouverte'!$B$4)&gt;=$W256,0)),IF(AND(K256="Pending",J256='Date ouverte'!$A$6),INDEX(_xlfn.ANCHORARRAY('Date ouverte'!$B$6),MATCH(TRUE,_xlfn.ANCHORARRAY('Date ouverte'!$B$6)&gt;=$W256,0)),IF(AND(K256="Pending",J256='Date ouverte'!$A$8),INDEX(_xlfn.ANCHORARRAY('Date ouverte'!$B$8),MATCH(TRUE,_xlfn.ANCHORARRAY('Date ouverte'!$B$8)&gt;=$W256,0)),W256))))</f>
        <v>44886</v>
      </c>
      <c r="AB256" s="5">
        <f>IF(IF($K256="Pending",(IF($J256='Date ouverte'!$A$20,HLOOKUP($AA256,'Date ouverte'!$20:$21,2,FALSE),IF($J256='Date ouverte'!$A$22,HLOOKUP($AA256,'Date ouverte'!$22:$23,2,FALSE),IF($J256='Date ouverte'!$A$24,HLOOKUP($AA256,'Date ouverte'!$24:$25,2,FALSE),IF($J256='Date ouverte'!$A$26,HLOOKUP($AA256,'Date ouverte'!$26:$27,2,FALSE),"j"))))),W256)&lt;&gt;"alert",AA256,"alert")</f>
        <v>44886</v>
      </c>
      <c r="AC256" s="65">
        <f>IF($AB256="alert",(IF($J256='Date ouverte'!$A$29,HLOOKUP($AA256,'Date ouverte'!$29:$30,2,FALSE),IF($J256='Date ouverte'!$A$31,HLOOKUP($AA256,'Date ouverte'!$31:$33,2,FALSE),IF($J256='Date ouverte'!$A$33,HLOOKUP($AA256,'Date ouverte'!$33:$34,2,FALSE),IF($J256='Date ouverte'!$A$35,HLOOKUP($AA256,'Date ouverte'!$35:$36,2,FALSE),"j"))))),0)</f>
        <v>0</v>
      </c>
      <c r="AD2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6" s="5"/>
    </row>
    <row r="257" spans="1:31" x14ac:dyDescent="0.25">
      <c r="A257" t="s">
        <v>1153</v>
      </c>
      <c r="B257" t="s">
        <v>258</v>
      </c>
      <c r="C257" t="s">
        <v>30</v>
      </c>
      <c r="D257" t="s">
        <v>47</v>
      </c>
      <c r="E257" t="s">
        <v>16</v>
      </c>
      <c r="F257" t="s">
        <v>48</v>
      </c>
      <c r="G257" s="1">
        <v>44840</v>
      </c>
      <c r="H257" s="1">
        <v>44873</v>
      </c>
      <c r="I257" s="2">
        <v>44878</v>
      </c>
      <c r="J257" t="s">
        <v>28</v>
      </c>
      <c r="K257" t="s">
        <v>29</v>
      </c>
      <c r="L257" t="s">
        <v>24</v>
      </c>
      <c r="M257" t="s">
        <v>32</v>
      </c>
      <c r="N257" t="s">
        <v>33</v>
      </c>
      <c r="O257" t="s">
        <v>1154</v>
      </c>
      <c r="P257">
        <f t="shared" si="486"/>
        <v>1</v>
      </c>
      <c r="Q257" s="5">
        <f t="shared" si="487"/>
        <v>44875</v>
      </c>
      <c r="R257" s="32">
        <f>VLOOKUP(_xlfn.CONCAT(M257," - ",E257),Planning!$C$75:$D$99,2,0)</f>
        <v>10</v>
      </c>
      <c r="S257" s="5">
        <f t="shared" si="488"/>
        <v>44883</v>
      </c>
      <c r="T257" s="3" t="str">
        <f t="shared" si="489"/>
        <v/>
      </c>
      <c r="U257" s="32">
        <f t="shared" ca="1" si="490"/>
        <v>10</v>
      </c>
      <c r="V257" s="32">
        <f t="shared" si="491"/>
        <v>0</v>
      </c>
      <c r="W257" s="5">
        <f t="shared" si="492"/>
        <v>44878</v>
      </c>
      <c r="X257" s="5"/>
      <c r="Z257" s="49"/>
      <c r="AA257" s="50" cm="1">
        <f t="array" ref="AA257">IF(AND(K257="Pending",J257='Date ouverte'!$A$2),INDEX(_xlfn.ANCHORARRAY('Date ouverte'!$B$2),MATCH(TRUE,_xlfn.ANCHORARRAY('Date ouverte'!$B$2)&gt;=$W257,0)),IF(AND(K257="Pending",J257='Date ouverte'!$A$4),INDEX(_xlfn.ANCHORARRAY('Date ouverte'!$B$4),MATCH(TRUE,_xlfn.ANCHORARRAY('Date ouverte'!$B$4)&gt;=$W257,0)),IF(AND(K257="Pending",J257='Date ouverte'!$A$6),INDEX(_xlfn.ANCHORARRAY('Date ouverte'!$B$6),MATCH(TRUE,_xlfn.ANCHORARRAY('Date ouverte'!$B$6)&gt;=$W257,0)),IF(AND(K257="Pending",J257='Date ouverte'!$A$8),INDEX(_xlfn.ANCHORARRAY('Date ouverte'!$B$8),MATCH(TRUE,_xlfn.ANCHORARRAY('Date ouverte'!$B$8)&gt;=$W257,0)),W257))))</f>
        <v>44879</v>
      </c>
      <c r="AB257" s="5" t="str">
        <f>IF(IF($K257="Pending",(IF($J257='Date ouverte'!$A$20,HLOOKUP($AA257,'Date ouverte'!$20:$21,2,FALSE),IF($J257='Date ouverte'!$A$22,HLOOKUP($AA257,'Date ouverte'!$22:$23,2,FALSE),IF($J257='Date ouverte'!$A$24,HLOOKUP($AA257,'Date ouverte'!$24:$25,2,FALSE),IF($J257='Date ouverte'!$A$26,HLOOKUP($AA257,'Date ouverte'!$26:$27,2,FALSE),"j"))))),W257)&lt;&gt;"alert",AA257,"alert")</f>
        <v>alert</v>
      </c>
      <c r="AC257" s="65">
        <f>IF($AB257="alert",(IF($J257='Date ouverte'!$A$29,HLOOKUP($AA257,'Date ouverte'!$29:$30,2,FALSE),IF($J257='Date ouverte'!$A$31,HLOOKUP($AA257,'Date ouverte'!$31:$33,2,FALSE),IF($J257='Date ouverte'!$A$33,HLOOKUP($AA257,'Date ouverte'!$33:$34,2,FALSE),IF($J257='Date ouverte'!$A$35,HLOOKUP($AA257,'Date ouverte'!$35:$36,2,FALSE),"j"))))),0)</f>
        <v>12</v>
      </c>
      <c r="AD2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57" s="5"/>
    </row>
    <row r="258" spans="1:31" x14ac:dyDescent="0.25">
      <c r="A258" t="s">
        <v>1155</v>
      </c>
      <c r="B258" t="s">
        <v>258</v>
      </c>
      <c r="C258" t="s">
        <v>30</v>
      </c>
      <c r="D258" t="s">
        <v>47</v>
      </c>
      <c r="E258" t="s">
        <v>34</v>
      </c>
      <c r="F258" t="s">
        <v>48</v>
      </c>
      <c r="G258" s="1">
        <v>44835</v>
      </c>
      <c r="H258" s="1">
        <v>44866</v>
      </c>
      <c r="I258" s="2">
        <v>44878</v>
      </c>
      <c r="J258" t="s">
        <v>18</v>
      </c>
      <c r="K258" t="s">
        <v>29</v>
      </c>
      <c r="L258" t="s">
        <v>24</v>
      </c>
      <c r="M258" t="s">
        <v>25</v>
      </c>
      <c r="N258" t="s">
        <v>26</v>
      </c>
      <c r="O258" t="s">
        <v>40</v>
      </c>
      <c r="P258">
        <f t="shared" si="486"/>
        <v>1</v>
      </c>
      <c r="Q258" s="5">
        <f t="shared" si="487"/>
        <v>44868</v>
      </c>
      <c r="R258" s="32">
        <f>VLOOKUP(_xlfn.CONCAT(M258," - ",E258),Planning!$C$75:$D$99,2,0)</f>
        <v>21</v>
      </c>
      <c r="S258" s="5">
        <f t="shared" si="488"/>
        <v>44887</v>
      </c>
      <c r="T258" s="3" t="str">
        <f t="shared" si="489"/>
        <v/>
      </c>
      <c r="U258" s="32">
        <f t="shared" ca="1" si="490"/>
        <v>21</v>
      </c>
      <c r="V258" s="32">
        <f t="shared" si="491"/>
        <v>0</v>
      </c>
      <c r="W258" s="5">
        <f t="shared" si="492"/>
        <v>44878</v>
      </c>
      <c r="X258" s="5"/>
      <c r="Z258" s="49"/>
      <c r="AA258" s="50" cm="1">
        <f t="array" ref="AA258">IF(AND(K258="Pending",J258='Date ouverte'!$A$2),INDEX(_xlfn.ANCHORARRAY('Date ouverte'!$B$2),MATCH(TRUE,_xlfn.ANCHORARRAY('Date ouverte'!$B$2)&gt;=$W258,0)),IF(AND(K258="Pending",J258='Date ouverte'!$A$4),INDEX(_xlfn.ANCHORARRAY('Date ouverte'!$B$4),MATCH(TRUE,_xlfn.ANCHORARRAY('Date ouverte'!$B$4)&gt;=$W258,0)),IF(AND(K258="Pending",J258='Date ouverte'!$A$6),INDEX(_xlfn.ANCHORARRAY('Date ouverte'!$B$6),MATCH(TRUE,_xlfn.ANCHORARRAY('Date ouverte'!$B$6)&gt;=$W258,0)),IF(AND(K258="Pending",J258='Date ouverte'!$A$8),INDEX(_xlfn.ANCHORARRAY('Date ouverte'!$B$8),MATCH(TRUE,_xlfn.ANCHORARRAY('Date ouverte'!$B$8)&gt;=$W258,0)),W258))))</f>
        <v>44879</v>
      </c>
      <c r="AB258" s="5" t="str">
        <f>IF(IF($K258="Pending",(IF($J258='Date ouverte'!$A$20,HLOOKUP($AA258,'Date ouverte'!$20:$21,2,FALSE),IF($J258='Date ouverte'!$A$22,HLOOKUP($AA258,'Date ouverte'!$22:$23,2,FALSE),IF($J258='Date ouverte'!$A$24,HLOOKUP($AA258,'Date ouverte'!$24:$25,2,FALSE),IF($J258='Date ouverte'!$A$26,HLOOKUP($AA258,'Date ouverte'!$26:$27,2,FALSE),"j"))))),W258)&lt;&gt;"alert",AA258,"alert")</f>
        <v>alert</v>
      </c>
      <c r="AC258" s="65">
        <f>IF($AB258="alert",(IF($J258='Date ouverte'!$A$29,HLOOKUP($AA258,'Date ouverte'!$29:$30,2,FALSE),IF($J258='Date ouverte'!$A$31,HLOOKUP($AA258,'Date ouverte'!$31:$33,2,FALSE),IF($J258='Date ouverte'!$A$33,HLOOKUP($AA258,'Date ouverte'!$33:$34,2,FALSE),IF($J258='Date ouverte'!$A$35,HLOOKUP($AA258,'Date ouverte'!$35:$36,2,FALSE),"j"))))),0)</f>
        <v>11</v>
      </c>
      <c r="AD2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8" s="5"/>
    </row>
    <row r="259" spans="1:31" x14ac:dyDescent="0.25">
      <c r="A259" t="s">
        <v>1156</v>
      </c>
      <c r="B259" t="s">
        <v>258</v>
      </c>
      <c r="C259" t="s">
        <v>30</v>
      </c>
      <c r="D259" t="s">
        <v>47</v>
      </c>
      <c r="E259" t="s">
        <v>16</v>
      </c>
      <c r="F259" t="s">
        <v>48</v>
      </c>
      <c r="G259" s="1">
        <v>44833</v>
      </c>
      <c r="H259" s="1">
        <v>44863</v>
      </c>
      <c r="I259" s="2">
        <v>44868.270833333336</v>
      </c>
      <c r="J259" t="s">
        <v>28</v>
      </c>
      <c r="K259" t="s">
        <v>19</v>
      </c>
      <c r="L259" t="s">
        <v>24</v>
      </c>
      <c r="M259" t="s">
        <v>32</v>
      </c>
      <c r="N259" t="s">
        <v>33</v>
      </c>
      <c r="O259" t="s">
        <v>31</v>
      </c>
      <c r="P259">
        <f t="shared" si="486"/>
        <v>1</v>
      </c>
      <c r="Q259" s="5">
        <f t="shared" si="487"/>
        <v>44865</v>
      </c>
      <c r="R259" s="32">
        <f>VLOOKUP(_xlfn.CONCAT(M259," - ",E259),Planning!$C$75:$D$99,2,0)</f>
        <v>10</v>
      </c>
      <c r="S259" s="5">
        <f t="shared" si="488"/>
        <v>44873</v>
      </c>
      <c r="T259" s="3" t="str">
        <f t="shared" si="489"/>
        <v/>
      </c>
      <c r="U259" s="32">
        <f t="shared" ca="1" si="490"/>
        <v>10</v>
      </c>
      <c r="V259" s="32">
        <f t="shared" si="491"/>
        <v>0</v>
      </c>
      <c r="W259" s="5">
        <f t="shared" si="492"/>
        <v>44868</v>
      </c>
      <c r="X259" s="5"/>
      <c r="Z259" s="49"/>
      <c r="AA259" s="50" cm="1">
        <f t="array" ref="AA259">IF(AND(K259="Pending",J259='Date ouverte'!$A$2),INDEX(_xlfn.ANCHORARRAY('Date ouverte'!$B$2),MATCH(TRUE,_xlfn.ANCHORARRAY('Date ouverte'!$B$2)&gt;=$W259,0)),IF(AND(K259="Pending",J259='Date ouverte'!$A$4),INDEX(_xlfn.ANCHORARRAY('Date ouverte'!$B$4),MATCH(TRUE,_xlfn.ANCHORARRAY('Date ouverte'!$B$4)&gt;=$W259,0)),IF(AND(K259="Pending",J259='Date ouverte'!$A$6),INDEX(_xlfn.ANCHORARRAY('Date ouverte'!$B$6),MATCH(TRUE,_xlfn.ANCHORARRAY('Date ouverte'!$B$6)&gt;=$W259,0)),IF(AND(K259="Pending",J259='Date ouverte'!$A$8),INDEX(_xlfn.ANCHORARRAY('Date ouverte'!$B$8),MATCH(TRUE,_xlfn.ANCHORARRAY('Date ouverte'!$B$8)&gt;=$W259,0)),W259))))</f>
        <v>44868</v>
      </c>
      <c r="AB259" s="5">
        <f>IF(IF($K259="Pending",(IF($J259='Date ouverte'!$A$20,HLOOKUP($AA259,'Date ouverte'!$20:$21,2,FALSE),IF($J259='Date ouverte'!$A$22,HLOOKUP($AA259,'Date ouverte'!$22:$23,2,FALSE),IF($J259='Date ouverte'!$A$24,HLOOKUP($AA259,'Date ouverte'!$24:$25,2,FALSE),IF($J259='Date ouverte'!$A$26,HLOOKUP($AA259,'Date ouverte'!$26:$27,2,FALSE),"j"))))),W259)&lt;&gt;"alert",AA259,"alert")</f>
        <v>44868</v>
      </c>
      <c r="AC259" s="65">
        <f>IF($AB259="alert",(IF($J259='Date ouverte'!$A$29,HLOOKUP($AA259,'Date ouverte'!$29:$30,2,FALSE),IF($J259='Date ouverte'!$A$31,HLOOKUP($AA259,'Date ouverte'!$31:$33,2,FALSE),IF($J259='Date ouverte'!$A$33,HLOOKUP($AA259,'Date ouverte'!$33:$34,2,FALSE),IF($J259='Date ouverte'!$A$35,HLOOKUP($AA259,'Date ouverte'!$35:$36,2,FALSE),"j"))))),0)</f>
        <v>0</v>
      </c>
      <c r="AD2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59" s="5"/>
    </row>
    <row r="260" spans="1:31" x14ac:dyDescent="0.25">
      <c r="A260" t="s">
        <v>618</v>
      </c>
      <c r="B260" t="s">
        <v>258</v>
      </c>
      <c r="C260" t="s">
        <v>30</v>
      </c>
      <c r="D260" t="s">
        <v>47</v>
      </c>
      <c r="E260" t="s">
        <v>34</v>
      </c>
      <c r="F260" t="s">
        <v>48</v>
      </c>
      <c r="G260" s="1">
        <v>44818</v>
      </c>
      <c r="H260" s="1">
        <v>44860</v>
      </c>
      <c r="I260" s="2">
        <v>44872.6875</v>
      </c>
      <c r="J260" t="s">
        <v>28</v>
      </c>
      <c r="K260" t="s">
        <v>19</v>
      </c>
      <c r="L260" t="s">
        <v>20</v>
      </c>
      <c r="M260" t="s">
        <v>25</v>
      </c>
      <c r="N260" t="s">
        <v>35</v>
      </c>
      <c r="O260" t="s">
        <v>36</v>
      </c>
      <c r="P260">
        <f t="shared" si="486"/>
        <v>1</v>
      </c>
      <c r="Q260" s="5">
        <f t="shared" si="487"/>
        <v>44862</v>
      </c>
      <c r="R260" s="32">
        <f>VLOOKUP(_xlfn.CONCAT(M260," - ",E260),Planning!$C$75:$D$99,2,0)</f>
        <v>21</v>
      </c>
      <c r="S260" s="5">
        <f t="shared" si="488"/>
        <v>44881</v>
      </c>
      <c r="T260" s="3" t="str">
        <f t="shared" si="489"/>
        <v/>
      </c>
      <c r="U260" s="32">
        <f t="shared" ca="1" si="490"/>
        <v>21</v>
      </c>
      <c r="V260" s="32">
        <f t="shared" si="491"/>
        <v>0</v>
      </c>
      <c r="W260" s="5">
        <f t="shared" si="492"/>
        <v>44872</v>
      </c>
      <c r="X260" s="5"/>
      <c r="Z260" s="49"/>
      <c r="AA260" s="50" cm="1">
        <f t="array" ref="AA260">IF(AND(K260="Pending",J260='Date ouverte'!$A$2),INDEX(_xlfn.ANCHORARRAY('Date ouverte'!$B$2),MATCH(TRUE,_xlfn.ANCHORARRAY('Date ouverte'!$B$2)&gt;=$W260,0)),IF(AND(K260="Pending",J260='Date ouverte'!$A$4),INDEX(_xlfn.ANCHORARRAY('Date ouverte'!$B$4),MATCH(TRUE,_xlfn.ANCHORARRAY('Date ouverte'!$B$4)&gt;=$W260,0)),IF(AND(K260="Pending",J260='Date ouverte'!$A$6),INDEX(_xlfn.ANCHORARRAY('Date ouverte'!$B$6),MATCH(TRUE,_xlfn.ANCHORARRAY('Date ouverte'!$B$6)&gt;=$W260,0)),IF(AND(K260="Pending",J260='Date ouverte'!$A$8),INDEX(_xlfn.ANCHORARRAY('Date ouverte'!$B$8),MATCH(TRUE,_xlfn.ANCHORARRAY('Date ouverte'!$B$8)&gt;=$W260,0)),W260))))</f>
        <v>44872</v>
      </c>
      <c r="AB260" s="5">
        <f>IF(IF($K260="Pending",(IF($J260='Date ouverte'!$A$20,HLOOKUP($AA260,'Date ouverte'!$20:$21,2,FALSE),IF($J260='Date ouverte'!$A$22,HLOOKUP($AA260,'Date ouverte'!$22:$23,2,FALSE),IF($J260='Date ouverte'!$A$24,HLOOKUP($AA260,'Date ouverte'!$24:$25,2,FALSE),IF($J260='Date ouverte'!$A$26,HLOOKUP($AA260,'Date ouverte'!$26:$27,2,FALSE),"j"))))),W260)&lt;&gt;"alert",AA260,"alert")</f>
        <v>44872</v>
      </c>
      <c r="AC260" s="65">
        <f>IF($AB260="alert",(IF($J260='Date ouverte'!$A$29,HLOOKUP($AA260,'Date ouverte'!$29:$30,2,FALSE),IF($J260='Date ouverte'!$A$31,HLOOKUP($AA260,'Date ouverte'!$31:$33,2,FALSE),IF($J260='Date ouverte'!$A$33,HLOOKUP($AA260,'Date ouverte'!$33:$34,2,FALSE),IF($J260='Date ouverte'!$A$35,HLOOKUP($AA260,'Date ouverte'!$35:$36,2,FALSE),"j"))))),0)</f>
        <v>0</v>
      </c>
      <c r="AD2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0" s="5"/>
    </row>
    <row r="261" spans="1:31" x14ac:dyDescent="0.25">
      <c r="A261" t="s">
        <v>1700</v>
      </c>
      <c r="B261" t="s">
        <v>258</v>
      </c>
      <c r="C261" t="s">
        <v>30</v>
      </c>
      <c r="D261" t="s">
        <v>47</v>
      </c>
      <c r="E261" t="s">
        <v>34</v>
      </c>
      <c r="F261" t="s">
        <v>48</v>
      </c>
      <c r="G261" s="1">
        <v>44850</v>
      </c>
      <c r="H261" s="1">
        <v>44900</v>
      </c>
      <c r="I261" s="2">
        <v>44912</v>
      </c>
      <c r="J261" t="s">
        <v>18</v>
      </c>
      <c r="K261" t="s">
        <v>29</v>
      </c>
      <c r="L261" t="s">
        <v>20</v>
      </c>
      <c r="M261" t="s">
        <v>25</v>
      </c>
      <c r="N261" t="s">
        <v>35</v>
      </c>
      <c r="O261" t="s">
        <v>49</v>
      </c>
      <c r="P261">
        <f t="shared" si="486"/>
        <v>1</v>
      </c>
      <c r="Q261" s="5">
        <f t="shared" si="487"/>
        <v>44902</v>
      </c>
      <c r="R261" s="32">
        <f>VLOOKUP(_xlfn.CONCAT(M261," - ",E261),Planning!$C$75:$D$99,2,0)</f>
        <v>21</v>
      </c>
      <c r="S261" s="5">
        <f t="shared" si="488"/>
        <v>44921</v>
      </c>
      <c r="T261" s="3" t="str">
        <f t="shared" si="489"/>
        <v/>
      </c>
      <c r="U261" s="32">
        <f t="shared" ca="1" si="490"/>
        <v>21</v>
      </c>
      <c r="V261" s="32">
        <f t="shared" si="491"/>
        <v>0</v>
      </c>
      <c r="W261" s="5">
        <f t="shared" si="492"/>
        <v>44912</v>
      </c>
      <c r="X261" s="5"/>
      <c r="Z261" s="49"/>
      <c r="AA261" s="50" cm="1">
        <f t="array" ref="AA261">IF(AND(K261="Pending",J261='Date ouverte'!$A$2),INDEX(_xlfn.ANCHORARRAY('Date ouverte'!$B$2),MATCH(TRUE,_xlfn.ANCHORARRAY('Date ouverte'!$B$2)&gt;=$W261,0)),IF(AND(K261="Pending",J261='Date ouverte'!$A$4),INDEX(_xlfn.ANCHORARRAY('Date ouverte'!$B$4),MATCH(TRUE,_xlfn.ANCHORARRAY('Date ouverte'!$B$4)&gt;=$W261,0)),IF(AND(K261="Pending",J261='Date ouverte'!$A$6),INDEX(_xlfn.ANCHORARRAY('Date ouverte'!$B$6),MATCH(TRUE,_xlfn.ANCHORARRAY('Date ouverte'!$B$6)&gt;=$W261,0)),IF(AND(K261="Pending",J261='Date ouverte'!$A$8),INDEX(_xlfn.ANCHORARRAY('Date ouverte'!$B$8),MATCH(TRUE,_xlfn.ANCHORARRAY('Date ouverte'!$B$8)&gt;=$W261,0)),W261))))</f>
        <v>44914</v>
      </c>
      <c r="AB261" s="5" t="str">
        <f>IF(IF($K261="Pending",(IF($J261='Date ouverte'!$A$20,HLOOKUP($AA261,'Date ouverte'!$20:$21,2,FALSE),IF($J261='Date ouverte'!$A$22,HLOOKUP($AA261,'Date ouverte'!$22:$23,2,FALSE),IF($J261='Date ouverte'!$A$24,HLOOKUP($AA261,'Date ouverte'!$24:$25,2,FALSE),IF($J261='Date ouverte'!$A$26,HLOOKUP($AA261,'Date ouverte'!$26:$27,2,FALSE),"j"))))),W261)&lt;&gt;"alert",AA261,"alert")</f>
        <v>alert</v>
      </c>
      <c r="AC261" s="65">
        <f>IF($AB261="alert",(IF($J261='Date ouverte'!$A$29,HLOOKUP($AA261,'Date ouverte'!$29:$30,2,FALSE),IF($J261='Date ouverte'!$A$31,HLOOKUP($AA261,'Date ouverte'!$31:$33,2,FALSE),IF($J261='Date ouverte'!$A$33,HLOOKUP($AA261,'Date ouverte'!$33:$34,2,FALSE),IF($J261='Date ouverte'!$A$35,HLOOKUP($AA261,'Date ouverte'!$35:$36,2,FALSE),"j"))))),0)</f>
        <v>18</v>
      </c>
      <c r="AD2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1" s="5"/>
    </row>
    <row r="262" spans="1:31" x14ac:dyDescent="0.25">
      <c r="A262" t="s">
        <v>1701</v>
      </c>
      <c r="B262" t="s">
        <v>258</v>
      </c>
      <c r="C262" t="s">
        <v>30</v>
      </c>
      <c r="D262" t="s">
        <v>47</v>
      </c>
      <c r="E262" t="s">
        <v>16</v>
      </c>
      <c r="F262" t="s">
        <v>48</v>
      </c>
      <c r="G262" s="1">
        <v>44852</v>
      </c>
      <c r="H262" s="1">
        <v>44884</v>
      </c>
      <c r="I262" s="2">
        <v>44889</v>
      </c>
      <c r="J262" t="s">
        <v>23</v>
      </c>
      <c r="K262" t="s">
        <v>29</v>
      </c>
      <c r="L262" t="s">
        <v>24</v>
      </c>
      <c r="M262" t="s">
        <v>32</v>
      </c>
      <c r="N262" t="s">
        <v>41</v>
      </c>
      <c r="O262" t="s">
        <v>1686</v>
      </c>
      <c r="P262">
        <f t="shared" si="486"/>
        <v>1</v>
      </c>
      <c r="Q262" s="5">
        <f t="shared" si="487"/>
        <v>44886</v>
      </c>
      <c r="R262" s="32">
        <f>VLOOKUP(_xlfn.CONCAT(M262," - ",E262),Planning!$C$75:$D$99,2,0)</f>
        <v>10</v>
      </c>
      <c r="S262" s="5">
        <f t="shared" si="488"/>
        <v>44894</v>
      </c>
      <c r="T262" s="3" t="str">
        <f t="shared" si="489"/>
        <v/>
      </c>
      <c r="U262" s="32">
        <f t="shared" ca="1" si="490"/>
        <v>10</v>
      </c>
      <c r="V262" s="32">
        <f t="shared" si="491"/>
        <v>0</v>
      </c>
      <c r="W262" s="5">
        <f t="shared" si="492"/>
        <v>44889</v>
      </c>
      <c r="X262" s="5"/>
      <c r="Z262" s="49"/>
      <c r="AA262" s="50" cm="1">
        <f t="array" ref="AA262">IF(AND(K262="Pending",J262='Date ouverte'!$A$2),INDEX(_xlfn.ANCHORARRAY('Date ouverte'!$B$2),MATCH(TRUE,_xlfn.ANCHORARRAY('Date ouverte'!$B$2)&gt;=$W262,0)),IF(AND(K262="Pending",J262='Date ouverte'!$A$4),INDEX(_xlfn.ANCHORARRAY('Date ouverte'!$B$4),MATCH(TRUE,_xlfn.ANCHORARRAY('Date ouverte'!$B$4)&gt;=$W262,0)),IF(AND(K262="Pending",J262='Date ouverte'!$A$6),INDEX(_xlfn.ANCHORARRAY('Date ouverte'!$B$6),MATCH(TRUE,_xlfn.ANCHORARRAY('Date ouverte'!$B$6)&gt;=$W262,0)),IF(AND(K262="Pending",J262='Date ouverte'!$A$8),INDEX(_xlfn.ANCHORARRAY('Date ouverte'!$B$8),MATCH(TRUE,_xlfn.ANCHORARRAY('Date ouverte'!$B$8)&gt;=$W262,0)),W262))))</f>
        <v>44889</v>
      </c>
      <c r="AB262" s="5" t="str">
        <f>IF(IF($K262="Pending",(IF($J262='Date ouverte'!$A$20,HLOOKUP($AA262,'Date ouverte'!$20:$21,2,FALSE),IF($J262='Date ouverte'!$A$22,HLOOKUP($AA262,'Date ouverte'!$22:$23,2,FALSE),IF($J262='Date ouverte'!$A$24,HLOOKUP($AA262,'Date ouverte'!$24:$25,2,FALSE),IF($J262='Date ouverte'!$A$26,HLOOKUP($AA262,'Date ouverte'!$26:$27,2,FALSE),"j"))))),W262)&lt;&gt;"alert",AA262,"alert")</f>
        <v>alert</v>
      </c>
      <c r="AC262" s="65">
        <f>IF($AB262="alert",(IF($J262='Date ouverte'!$A$29,HLOOKUP($AA262,'Date ouverte'!$29:$30,2,FALSE),IF($J262='Date ouverte'!$A$31,HLOOKUP($AA262,'Date ouverte'!$31:$33,2,FALSE),IF($J262='Date ouverte'!$A$33,HLOOKUP($AA262,'Date ouverte'!$33:$34,2,FALSE),IF($J262='Date ouverte'!$A$35,HLOOKUP($AA262,'Date ouverte'!$35:$36,2,FALSE),"j"))))),0)</f>
        <v>32</v>
      </c>
      <c r="AD2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2" s="5"/>
    </row>
    <row r="263" spans="1:31" x14ac:dyDescent="0.25">
      <c r="A263" t="s">
        <v>1157</v>
      </c>
      <c r="B263" t="s">
        <v>258</v>
      </c>
      <c r="C263" t="s">
        <v>30</v>
      </c>
      <c r="D263" t="s">
        <v>47</v>
      </c>
      <c r="E263" t="s">
        <v>51</v>
      </c>
      <c r="F263" t="s">
        <v>48</v>
      </c>
      <c r="G263" s="1">
        <v>44839</v>
      </c>
      <c r="H263" s="1">
        <v>44872</v>
      </c>
      <c r="I263" s="2">
        <v>44882.416666666664</v>
      </c>
      <c r="J263" t="s">
        <v>28</v>
      </c>
      <c r="K263" t="s">
        <v>19</v>
      </c>
      <c r="L263" t="s">
        <v>24</v>
      </c>
      <c r="M263" t="s">
        <v>32</v>
      </c>
      <c r="N263" t="s">
        <v>41</v>
      </c>
      <c r="O263" t="s">
        <v>1158</v>
      </c>
      <c r="P263">
        <f t="shared" si="486"/>
        <v>1</v>
      </c>
      <c r="Q263" s="5">
        <f t="shared" si="487"/>
        <v>44874</v>
      </c>
      <c r="R263" s="32">
        <f>VLOOKUP(_xlfn.CONCAT(M263," - ",E263),Planning!$C$75:$D$99,2,0)</f>
        <v>5</v>
      </c>
      <c r="S263" s="5">
        <f t="shared" si="488"/>
        <v>44877</v>
      </c>
      <c r="T263" s="3" t="str">
        <f t="shared" si="489"/>
        <v/>
      </c>
      <c r="U263" s="32">
        <f t="shared" ca="1" si="490"/>
        <v>5</v>
      </c>
      <c r="V263" s="32">
        <f t="shared" si="491"/>
        <v>0</v>
      </c>
      <c r="W263" s="5">
        <f t="shared" si="492"/>
        <v>44882</v>
      </c>
      <c r="X263" s="5"/>
      <c r="Z263" s="49"/>
      <c r="AA263" s="50" cm="1">
        <f t="array" ref="AA263">IF(AND(K263="Pending",J263='Date ouverte'!$A$2),INDEX(_xlfn.ANCHORARRAY('Date ouverte'!$B$2),MATCH(TRUE,_xlfn.ANCHORARRAY('Date ouverte'!$B$2)&gt;=$W263,0)),IF(AND(K263="Pending",J263='Date ouverte'!$A$4),INDEX(_xlfn.ANCHORARRAY('Date ouverte'!$B$4),MATCH(TRUE,_xlfn.ANCHORARRAY('Date ouverte'!$B$4)&gt;=$W263,0)),IF(AND(K263="Pending",J263='Date ouverte'!$A$6),INDEX(_xlfn.ANCHORARRAY('Date ouverte'!$B$6),MATCH(TRUE,_xlfn.ANCHORARRAY('Date ouverte'!$B$6)&gt;=$W263,0)),IF(AND(K263="Pending",J263='Date ouverte'!$A$8),INDEX(_xlfn.ANCHORARRAY('Date ouverte'!$B$8),MATCH(TRUE,_xlfn.ANCHORARRAY('Date ouverte'!$B$8)&gt;=$W263,0)),W263))))</f>
        <v>44882</v>
      </c>
      <c r="AB263" s="5">
        <f>IF(IF($K263="Pending",(IF($J263='Date ouverte'!$A$20,HLOOKUP($AA263,'Date ouverte'!$20:$21,2,FALSE),IF($J263='Date ouverte'!$A$22,HLOOKUP($AA263,'Date ouverte'!$22:$23,2,FALSE),IF($J263='Date ouverte'!$A$24,HLOOKUP($AA263,'Date ouverte'!$24:$25,2,FALSE),IF($J263='Date ouverte'!$A$26,HLOOKUP($AA263,'Date ouverte'!$26:$27,2,FALSE),"j"))))),W263)&lt;&gt;"alert",AA263,"alert")</f>
        <v>44882</v>
      </c>
      <c r="AC263" s="65">
        <f>IF($AB263="alert",(IF($J263='Date ouverte'!$A$29,HLOOKUP($AA263,'Date ouverte'!$29:$30,2,FALSE),IF($J263='Date ouverte'!$A$31,HLOOKUP($AA263,'Date ouverte'!$31:$33,2,FALSE),IF($J263='Date ouverte'!$A$33,HLOOKUP($AA263,'Date ouverte'!$33:$34,2,FALSE),IF($J263='Date ouverte'!$A$35,HLOOKUP($AA263,'Date ouverte'!$35:$36,2,FALSE),"j"))))),0)</f>
        <v>0</v>
      </c>
      <c r="AD2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63" s="5"/>
    </row>
    <row r="264" spans="1:31" x14ac:dyDescent="0.25">
      <c r="A264" t="s">
        <v>1159</v>
      </c>
      <c r="B264" t="s">
        <v>258</v>
      </c>
      <c r="C264" t="s">
        <v>14</v>
      </c>
      <c r="D264" t="s">
        <v>47</v>
      </c>
      <c r="E264" t="s">
        <v>16</v>
      </c>
      <c r="F264" t="s">
        <v>48</v>
      </c>
      <c r="G264" s="1">
        <v>44843</v>
      </c>
      <c r="H264" s="1">
        <v>44880</v>
      </c>
      <c r="I264" s="2">
        <v>44890</v>
      </c>
      <c r="J264" t="s">
        <v>28</v>
      </c>
      <c r="K264" t="s">
        <v>29</v>
      </c>
      <c r="L264" t="s">
        <v>24</v>
      </c>
      <c r="M264" t="s">
        <v>25</v>
      </c>
      <c r="N264" t="s">
        <v>26</v>
      </c>
      <c r="O264" t="s">
        <v>45</v>
      </c>
      <c r="P264">
        <f t="shared" si="486"/>
        <v>1</v>
      </c>
      <c r="Q264" s="5">
        <f t="shared" si="487"/>
        <v>44882</v>
      </c>
      <c r="R264" s="32">
        <f>VLOOKUP(_xlfn.CONCAT(M264," - ",E264),Planning!$C$75:$D$99,2,0)</f>
        <v>4</v>
      </c>
      <c r="S264" s="5">
        <f t="shared" si="488"/>
        <v>44884</v>
      </c>
      <c r="T264" s="3" t="str">
        <f t="shared" si="489"/>
        <v/>
      </c>
      <c r="U264" s="32">
        <f t="shared" ca="1" si="490"/>
        <v>4</v>
      </c>
      <c r="V264" s="32">
        <f t="shared" si="491"/>
        <v>0</v>
      </c>
      <c r="W264" s="5">
        <f t="shared" si="492"/>
        <v>44890</v>
      </c>
      <c r="X264" s="5"/>
      <c r="Z264" s="49"/>
      <c r="AA264" s="50" cm="1">
        <f t="array" ref="AA264">IF(AND(K264="Pending",J264='Date ouverte'!$A$2),INDEX(_xlfn.ANCHORARRAY('Date ouverte'!$B$2),MATCH(TRUE,_xlfn.ANCHORARRAY('Date ouverte'!$B$2)&gt;=$W264,0)),IF(AND(K264="Pending",J264='Date ouverte'!$A$4),INDEX(_xlfn.ANCHORARRAY('Date ouverte'!$B$4),MATCH(TRUE,_xlfn.ANCHORARRAY('Date ouverte'!$B$4)&gt;=$W264,0)),IF(AND(K264="Pending",J264='Date ouverte'!$A$6),INDEX(_xlfn.ANCHORARRAY('Date ouverte'!$B$6),MATCH(TRUE,_xlfn.ANCHORARRAY('Date ouverte'!$B$6)&gt;=$W264,0)),IF(AND(K264="Pending",J264='Date ouverte'!$A$8),INDEX(_xlfn.ANCHORARRAY('Date ouverte'!$B$8),MATCH(TRUE,_xlfn.ANCHORARRAY('Date ouverte'!$B$8)&gt;=$W264,0)),W264))))</f>
        <v>44890</v>
      </c>
      <c r="AB264" s="5" t="str">
        <f>IF(IF($K264="Pending",(IF($J264='Date ouverte'!$A$20,HLOOKUP($AA264,'Date ouverte'!$20:$21,2,FALSE),IF($J264='Date ouverte'!$A$22,HLOOKUP($AA264,'Date ouverte'!$22:$23,2,FALSE),IF($J264='Date ouverte'!$A$24,HLOOKUP($AA264,'Date ouverte'!$24:$25,2,FALSE),IF($J264='Date ouverte'!$A$26,HLOOKUP($AA264,'Date ouverte'!$26:$27,2,FALSE),"j"))))),W264)&lt;&gt;"alert",AA264,"alert")</f>
        <v>alert</v>
      </c>
      <c r="AC264" s="65">
        <f>IF($AB264="alert",(IF($J264='Date ouverte'!$A$29,HLOOKUP($AA264,'Date ouverte'!$29:$30,2,FALSE),IF($J264='Date ouverte'!$A$31,HLOOKUP($AA264,'Date ouverte'!$31:$33,2,FALSE),IF($J264='Date ouverte'!$A$33,HLOOKUP($AA264,'Date ouverte'!$33:$34,2,FALSE),IF($J264='Date ouverte'!$A$35,HLOOKUP($AA264,'Date ouverte'!$35:$36,2,FALSE),"j"))))),0)</f>
        <v>8</v>
      </c>
      <c r="AD2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64" s="5"/>
    </row>
    <row r="265" spans="1:31" x14ac:dyDescent="0.25">
      <c r="A265" t="s">
        <v>1160</v>
      </c>
      <c r="B265" t="s">
        <v>258</v>
      </c>
      <c r="C265" t="s">
        <v>30</v>
      </c>
      <c r="D265" t="s">
        <v>47</v>
      </c>
      <c r="E265" t="s">
        <v>51</v>
      </c>
      <c r="F265" t="s">
        <v>48</v>
      </c>
      <c r="G265" s="1">
        <v>44839</v>
      </c>
      <c r="H265" s="1">
        <v>44872</v>
      </c>
      <c r="I265" s="2">
        <v>44882.541666666664</v>
      </c>
      <c r="J265" t="s">
        <v>28</v>
      </c>
      <c r="K265" t="s">
        <v>19</v>
      </c>
      <c r="L265" t="s">
        <v>24</v>
      </c>
      <c r="M265" t="s">
        <v>32</v>
      </c>
      <c r="N265" t="s">
        <v>41</v>
      </c>
      <c r="O265" t="s">
        <v>1158</v>
      </c>
      <c r="P265">
        <f t="shared" si="486"/>
        <v>1</v>
      </c>
      <c r="Q265" s="5">
        <f t="shared" si="487"/>
        <v>44874</v>
      </c>
      <c r="R265" s="32">
        <f>VLOOKUP(_xlfn.CONCAT(M265," - ",E265),Planning!$C$75:$D$99,2,0)</f>
        <v>5</v>
      </c>
      <c r="S265" s="5">
        <f t="shared" si="488"/>
        <v>44877</v>
      </c>
      <c r="T265" s="3" t="str">
        <f t="shared" si="489"/>
        <v/>
      </c>
      <c r="U265" s="32">
        <f t="shared" ca="1" si="490"/>
        <v>5</v>
      </c>
      <c r="V265" s="32">
        <f t="shared" si="491"/>
        <v>0</v>
      </c>
      <c r="W265" s="5">
        <f t="shared" si="492"/>
        <v>44882</v>
      </c>
      <c r="X265" s="5"/>
      <c r="Z265" s="49"/>
      <c r="AA265" s="50" cm="1">
        <f t="array" ref="AA265">IF(AND(K265="Pending",J265='Date ouverte'!$A$2),INDEX(_xlfn.ANCHORARRAY('Date ouverte'!$B$2),MATCH(TRUE,_xlfn.ANCHORARRAY('Date ouverte'!$B$2)&gt;=$W265,0)),IF(AND(K265="Pending",J265='Date ouverte'!$A$4),INDEX(_xlfn.ANCHORARRAY('Date ouverte'!$B$4),MATCH(TRUE,_xlfn.ANCHORARRAY('Date ouverte'!$B$4)&gt;=$W265,0)),IF(AND(K265="Pending",J265='Date ouverte'!$A$6),INDEX(_xlfn.ANCHORARRAY('Date ouverte'!$B$6),MATCH(TRUE,_xlfn.ANCHORARRAY('Date ouverte'!$B$6)&gt;=$W265,0)),IF(AND(K265="Pending",J265='Date ouverte'!$A$8),INDEX(_xlfn.ANCHORARRAY('Date ouverte'!$B$8),MATCH(TRUE,_xlfn.ANCHORARRAY('Date ouverte'!$B$8)&gt;=$W265,0)),W265))))</f>
        <v>44882</v>
      </c>
      <c r="AB265" s="5">
        <f>IF(IF($K265="Pending",(IF($J265='Date ouverte'!$A$20,HLOOKUP($AA265,'Date ouverte'!$20:$21,2,FALSE),IF($J265='Date ouverte'!$A$22,HLOOKUP($AA265,'Date ouverte'!$22:$23,2,FALSE),IF($J265='Date ouverte'!$A$24,HLOOKUP($AA265,'Date ouverte'!$24:$25,2,FALSE),IF($J265='Date ouverte'!$A$26,HLOOKUP($AA265,'Date ouverte'!$26:$27,2,FALSE),"j"))))),W265)&lt;&gt;"alert",AA265,"alert")</f>
        <v>44882</v>
      </c>
      <c r="AC265" s="65">
        <f>IF($AB265="alert",(IF($J265='Date ouverte'!$A$29,HLOOKUP($AA265,'Date ouverte'!$29:$30,2,FALSE),IF($J265='Date ouverte'!$A$31,HLOOKUP($AA265,'Date ouverte'!$31:$33,2,FALSE),IF($J265='Date ouverte'!$A$33,HLOOKUP($AA265,'Date ouverte'!$33:$34,2,FALSE),IF($J265='Date ouverte'!$A$35,HLOOKUP($AA265,'Date ouverte'!$35:$36,2,FALSE),"j"))))),0)</f>
        <v>0</v>
      </c>
      <c r="AD2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65" s="5"/>
    </row>
    <row r="266" spans="1:31" x14ac:dyDescent="0.25">
      <c r="A266" t="s">
        <v>909</v>
      </c>
      <c r="B266" t="s">
        <v>258</v>
      </c>
      <c r="C266" t="s">
        <v>30</v>
      </c>
      <c r="D266" t="s">
        <v>47</v>
      </c>
      <c r="E266" t="s">
        <v>16</v>
      </c>
      <c r="F266" t="s">
        <v>48</v>
      </c>
      <c r="G266" s="1">
        <v>44826</v>
      </c>
      <c r="H266" s="1">
        <v>44872</v>
      </c>
      <c r="I266" s="2">
        <v>44877</v>
      </c>
      <c r="J266" t="s">
        <v>39</v>
      </c>
      <c r="K266" t="s">
        <v>29</v>
      </c>
      <c r="L266" t="s">
        <v>24</v>
      </c>
      <c r="M266" t="s">
        <v>32</v>
      </c>
      <c r="N266" t="s">
        <v>41</v>
      </c>
      <c r="O266" t="s">
        <v>609</v>
      </c>
      <c r="P266">
        <f t="shared" si="486"/>
        <v>1</v>
      </c>
      <c r="Q266" s="5">
        <f t="shared" si="487"/>
        <v>44874</v>
      </c>
      <c r="R266" s="32">
        <f>VLOOKUP(_xlfn.CONCAT(M266," - ",E266),Planning!$C$75:$D$99,2,0)</f>
        <v>10</v>
      </c>
      <c r="S266" s="5">
        <f t="shared" si="488"/>
        <v>44882</v>
      </c>
      <c r="T266" s="3" t="str">
        <f t="shared" si="489"/>
        <v/>
      </c>
      <c r="U266" s="32">
        <f t="shared" ca="1" si="490"/>
        <v>10</v>
      </c>
      <c r="V266" s="32">
        <f t="shared" si="491"/>
        <v>0</v>
      </c>
      <c r="W266" s="5">
        <f t="shared" si="492"/>
        <v>44877</v>
      </c>
      <c r="X266" s="5"/>
      <c r="Z266" s="49"/>
      <c r="AA266" s="50" cm="1">
        <f t="array" ref="AA266">IF(AND(K266="Pending",J266='Date ouverte'!$A$2),INDEX(_xlfn.ANCHORARRAY('Date ouverte'!$B$2),MATCH(TRUE,_xlfn.ANCHORARRAY('Date ouverte'!$B$2)&gt;=$W266,0)),IF(AND(K266="Pending",J266='Date ouverte'!$A$4),INDEX(_xlfn.ANCHORARRAY('Date ouverte'!$B$4),MATCH(TRUE,_xlfn.ANCHORARRAY('Date ouverte'!$B$4)&gt;=$W266,0)),IF(AND(K266="Pending",J266='Date ouverte'!$A$6),INDEX(_xlfn.ANCHORARRAY('Date ouverte'!$B$6),MATCH(TRUE,_xlfn.ANCHORARRAY('Date ouverte'!$B$6)&gt;=$W266,0)),IF(AND(K266="Pending",J266='Date ouverte'!$A$8),INDEX(_xlfn.ANCHORARRAY('Date ouverte'!$B$8),MATCH(TRUE,_xlfn.ANCHORARRAY('Date ouverte'!$B$8)&gt;=$W266,0)),W266))))</f>
        <v>44879</v>
      </c>
      <c r="AB266" s="5" t="str">
        <f>IF(IF($K266="Pending",(IF($J266='Date ouverte'!$A$20,HLOOKUP($AA266,'Date ouverte'!$20:$21,2,FALSE),IF($J266='Date ouverte'!$A$22,HLOOKUP($AA266,'Date ouverte'!$22:$23,2,FALSE),IF($J266='Date ouverte'!$A$24,HLOOKUP($AA266,'Date ouverte'!$24:$25,2,FALSE),IF($J266='Date ouverte'!$A$26,HLOOKUP($AA266,'Date ouverte'!$26:$27,2,FALSE),"j"))))),W266)&lt;&gt;"alert",AA266,"alert")</f>
        <v>alert</v>
      </c>
      <c r="AC266" s="65">
        <f>IF($AB266="alert",(IF($J266='Date ouverte'!$A$29,HLOOKUP($AA266,'Date ouverte'!$29:$30,2,FALSE),IF($J266='Date ouverte'!$A$31,HLOOKUP($AA266,'Date ouverte'!$31:$33,2,FALSE),IF($J266='Date ouverte'!$A$33,HLOOKUP($AA266,'Date ouverte'!$33:$34,2,FALSE),IF($J266='Date ouverte'!$A$35,HLOOKUP($AA266,'Date ouverte'!$35:$36,2,FALSE),"j"))))),0)</f>
        <v>52</v>
      </c>
      <c r="AD2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66" s="5"/>
    </row>
    <row r="267" spans="1:31" x14ac:dyDescent="0.25">
      <c r="A267" t="s">
        <v>1161</v>
      </c>
      <c r="B267" t="s">
        <v>258</v>
      </c>
      <c r="C267" t="s">
        <v>30</v>
      </c>
      <c r="D267" t="s">
        <v>47</v>
      </c>
      <c r="E267" t="s">
        <v>16</v>
      </c>
      <c r="F267" t="s">
        <v>48</v>
      </c>
      <c r="G267" s="1">
        <v>44839</v>
      </c>
      <c r="H267" s="1">
        <v>44881</v>
      </c>
      <c r="I267" s="2">
        <v>44890</v>
      </c>
      <c r="J267" t="s">
        <v>23</v>
      </c>
      <c r="K267" t="s">
        <v>29</v>
      </c>
      <c r="L267" t="s">
        <v>24</v>
      </c>
      <c r="M267" t="s">
        <v>32</v>
      </c>
      <c r="N267" t="s">
        <v>41</v>
      </c>
      <c r="O267" t="s">
        <v>43</v>
      </c>
      <c r="P267">
        <f t="shared" si="486"/>
        <v>1</v>
      </c>
      <c r="Q267" s="5">
        <f t="shared" si="487"/>
        <v>44883</v>
      </c>
      <c r="R267" s="32">
        <f>VLOOKUP(_xlfn.CONCAT(M267," - ",E267),Planning!$C$75:$D$99,2,0)</f>
        <v>10</v>
      </c>
      <c r="S267" s="5">
        <f t="shared" si="488"/>
        <v>44891</v>
      </c>
      <c r="T267" s="3" t="str">
        <f t="shared" si="489"/>
        <v/>
      </c>
      <c r="U267" s="32">
        <f t="shared" ca="1" si="490"/>
        <v>10</v>
      </c>
      <c r="V267" s="32">
        <f t="shared" si="491"/>
        <v>0</v>
      </c>
      <c r="W267" s="5">
        <f t="shared" si="492"/>
        <v>44890</v>
      </c>
      <c r="X267" s="5"/>
      <c r="Z267" s="49"/>
      <c r="AA267" s="50" cm="1">
        <f t="array" ref="AA267">IF(AND(K267="Pending",J267='Date ouverte'!$A$2),INDEX(_xlfn.ANCHORARRAY('Date ouverte'!$B$2),MATCH(TRUE,_xlfn.ANCHORARRAY('Date ouverte'!$B$2)&gt;=$W267,0)),IF(AND(K267="Pending",J267='Date ouverte'!$A$4),INDEX(_xlfn.ANCHORARRAY('Date ouverte'!$B$4),MATCH(TRUE,_xlfn.ANCHORARRAY('Date ouverte'!$B$4)&gt;=$W267,0)),IF(AND(K267="Pending",J267='Date ouverte'!$A$6),INDEX(_xlfn.ANCHORARRAY('Date ouverte'!$B$6),MATCH(TRUE,_xlfn.ANCHORARRAY('Date ouverte'!$B$6)&gt;=$W267,0)),IF(AND(K267="Pending",J267='Date ouverte'!$A$8),INDEX(_xlfn.ANCHORARRAY('Date ouverte'!$B$8),MATCH(TRUE,_xlfn.ANCHORARRAY('Date ouverte'!$B$8)&gt;=$W267,0)),W267))))</f>
        <v>44890</v>
      </c>
      <c r="AB267" s="5" t="str">
        <f>IF(IF($K267="Pending",(IF($J267='Date ouverte'!$A$20,HLOOKUP($AA267,'Date ouverte'!$20:$21,2,FALSE),IF($J267='Date ouverte'!$A$22,HLOOKUP($AA267,'Date ouverte'!$22:$23,2,FALSE),IF($J267='Date ouverte'!$A$24,HLOOKUP($AA267,'Date ouverte'!$24:$25,2,FALSE),IF($J267='Date ouverte'!$A$26,HLOOKUP($AA267,'Date ouverte'!$26:$27,2,FALSE),"j"))))),W267)&lt;&gt;"alert",AA267,"alert")</f>
        <v>alert</v>
      </c>
      <c r="AC267" s="65">
        <f>IF($AB267="alert",(IF($J267='Date ouverte'!$A$29,HLOOKUP($AA267,'Date ouverte'!$29:$30,2,FALSE),IF($J267='Date ouverte'!$A$31,HLOOKUP($AA267,'Date ouverte'!$31:$33,2,FALSE),IF($J267='Date ouverte'!$A$33,HLOOKUP($AA267,'Date ouverte'!$33:$34,2,FALSE),IF($J267='Date ouverte'!$A$35,HLOOKUP($AA267,'Date ouverte'!$35:$36,2,FALSE),"j"))))),0)</f>
        <v>96</v>
      </c>
      <c r="AD2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7" s="5"/>
    </row>
    <row r="268" spans="1:31" x14ac:dyDescent="0.25">
      <c r="A268" t="s">
        <v>1702</v>
      </c>
      <c r="B268" t="s">
        <v>258</v>
      </c>
      <c r="C268" t="s">
        <v>14</v>
      </c>
      <c r="D268" t="s">
        <v>47</v>
      </c>
      <c r="E268" t="s">
        <v>34</v>
      </c>
      <c r="F268" t="s">
        <v>48</v>
      </c>
      <c r="G268" s="1">
        <v>44847</v>
      </c>
      <c r="H268" s="1">
        <v>44877</v>
      </c>
      <c r="I268" s="2">
        <v>44890.3125</v>
      </c>
      <c r="J268" t="s">
        <v>18</v>
      </c>
      <c r="K268" t="s">
        <v>19</v>
      </c>
      <c r="L268" t="s">
        <v>20</v>
      </c>
      <c r="M268" t="s">
        <v>25</v>
      </c>
      <c r="N268" t="s">
        <v>35</v>
      </c>
      <c r="O268" t="s">
        <v>45</v>
      </c>
      <c r="P268">
        <f t="shared" si="486"/>
        <v>1</v>
      </c>
      <c r="Q268" s="5">
        <f t="shared" si="487"/>
        <v>44879</v>
      </c>
      <c r="R268" s="32">
        <f>VLOOKUP(_xlfn.CONCAT(M268," - ",E268),Planning!$C$75:$D$99,2,0)</f>
        <v>21</v>
      </c>
      <c r="S268" s="5">
        <f t="shared" si="488"/>
        <v>44898</v>
      </c>
      <c r="T268" s="3" t="str">
        <f t="shared" si="489"/>
        <v/>
      </c>
      <c r="U268" s="32">
        <f t="shared" ca="1" si="490"/>
        <v>21</v>
      </c>
      <c r="V268" s="32">
        <f t="shared" si="491"/>
        <v>0</v>
      </c>
      <c r="W268" s="5">
        <f t="shared" si="492"/>
        <v>44890</v>
      </c>
      <c r="X268" s="5"/>
      <c r="Z268" s="49"/>
      <c r="AA268" s="50" cm="1">
        <f t="array" ref="AA268">IF(AND(K268="Pending",J268='Date ouverte'!$A$2),INDEX(_xlfn.ANCHORARRAY('Date ouverte'!$B$2),MATCH(TRUE,_xlfn.ANCHORARRAY('Date ouverte'!$B$2)&gt;=$W268,0)),IF(AND(K268="Pending",J268='Date ouverte'!$A$4),INDEX(_xlfn.ANCHORARRAY('Date ouverte'!$B$4),MATCH(TRUE,_xlfn.ANCHORARRAY('Date ouverte'!$B$4)&gt;=$W268,0)),IF(AND(K268="Pending",J268='Date ouverte'!$A$6),INDEX(_xlfn.ANCHORARRAY('Date ouverte'!$B$6),MATCH(TRUE,_xlfn.ANCHORARRAY('Date ouverte'!$B$6)&gt;=$W268,0)),IF(AND(K268="Pending",J268='Date ouverte'!$A$8),INDEX(_xlfn.ANCHORARRAY('Date ouverte'!$B$8),MATCH(TRUE,_xlfn.ANCHORARRAY('Date ouverte'!$B$8)&gt;=$W268,0)),W268))))</f>
        <v>44890</v>
      </c>
      <c r="AB268" s="5">
        <f>IF(IF($K268="Pending",(IF($J268='Date ouverte'!$A$20,HLOOKUP($AA268,'Date ouverte'!$20:$21,2,FALSE),IF($J268='Date ouverte'!$A$22,HLOOKUP($AA268,'Date ouverte'!$22:$23,2,FALSE),IF($J268='Date ouverte'!$A$24,HLOOKUP($AA268,'Date ouverte'!$24:$25,2,FALSE),IF($J268='Date ouverte'!$A$26,HLOOKUP($AA268,'Date ouverte'!$26:$27,2,FALSE),"j"))))),W268)&lt;&gt;"alert",AA268,"alert")</f>
        <v>44890</v>
      </c>
      <c r="AC268" s="65">
        <f>IF($AB268="alert",(IF($J268='Date ouverte'!$A$29,HLOOKUP($AA268,'Date ouverte'!$29:$30,2,FALSE),IF($J268='Date ouverte'!$A$31,HLOOKUP($AA268,'Date ouverte'!$31:$33,2,FALSE),IF($J268='Date ouverte'!$A$33,HLOOKUP($AA268,'Date ouverte'!$33:$34,2,FALSE),IF($J268='Date ouverte'!$A$35,HLOOKUP($AA268,'Date ouverte'!$35:$36,2,FALSE),"j"))))),0)</f>
        <v>0</v>
      </c>
      <c r="AD2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8" s="5"/>
    </row>
    <row r="269" spans="1:31" x14ac:dyDescent="0.25">
      <c r="A269" t="s">
        <v>272</v>
      </c>
      <c r="B269" t="s">
        <v>258</v>
      </c>
      <c r="C269" t="s">
        <v>30</v>
      </c>
      <c r="D269" t="s">
        <v>47</v>
      </c>
      <c r="E269" t="s">
        <v>16</v>
      </c>
      <c r="F269" t="s">
        <v>48</v>
      </c>
      <c r="G269" s="1">
        <v>44802</v>
      </c>
      <c r="H269" s="1">
        <v>44860</v>
      </c>
      <c r="I269" s="2">
        <v>44865.708333333336</v>
      </c>
      <c r="J269" t="s">
        <v>18</v>
      </c>
      <c r="K269" t="s">
        <v>19</v>
      </c>
      <c r="L269" t="s">
        <v>24</v>
      </c>
      <c r="M269" t="s">
        <v>32</v>
      </c>
      <c r="N269" t="s">
        <v>41</v>
      </c>
      <c r="O269" t="s">
        <v>122</v>
      </c>
      <c r="P269">
        <f t="shared" si="486"/>
        <v>1</v>
      </c>
      <c r="Q269" s="5">
        <f t="shared" si="487"/>
        <v>44862</v>
      </c>
      <c r="R269" s="32">
        <f>VLOOKUP(_xlfn.CONCAT(M269," - ",E269),Planning!$C$75:$D$99,2,0)</f>
        <v>10</v>
      </c>
      <c r="S269" s="5">
        <f t="shared" si="488"/>
        <v>44870</v>
      </c>
      <c r="T269" s="3" t="str">
        <f t="shared" si="489"/>
        <v/>
      </c>
      <c r="U269" s="32">
        <f t="shared" ca="1" si="490"/>
        <v>10</v>
      </c>
      <c r="V269" s="32">
        <f t="shared" si="491"/>
        <v>0</v>
      </c>
      <c r="W269" s="5">
        <f t="shared" si="492"/>
        <v>44865</v>
      </c>
      <c r="X269" s="5"/>
      <c r="Z269" s="49"/>
      <c r="AA269" s="50" cm="1">
        <f t="array" ref="AA269">IF(AND(K269="Pending",J269='Date ouverte'!$A$2),INDEX(_xlfn.ANCHORARRAY('Date ouverte'!$B$2),MATCH(TRUE,_xlfn.ANCHORARRAY('Date ouverte'!$B$2)&gt;=$W269,0)),IF(AND(K269="Pending",J269='Date ouverte'!$A$4),INDEX(_xlfn.ANCHORARRAY('Date ouverte'!$B$4),MATCH(TRUE,_xlfn.ANCHORARRAY('Date ouverte'!$B$4)&gt;=$W269,0)),IF(AND(K269="Pending",J269='Date ouverte'!$A$6),INDEX(_xlfn.ANCHORARRAY('Date ouverte'!$B$6),MATCH(TRUE,_xlfn.ANCHORARRAY('Date ouverte'!$B$6)&gt;=$W269,0)),IF(AND(K269="Pending",J269='Date ouverte'!$A$8),INDEX(_xlfn.ANCHORARRAY('Date ouverte'!$B$8),MATCH(TRUE,_xlfn.ANCHORARRAY('Date ouverte'!$B$8)&gt;=$W269,0)),W269))))</f>
        <v>44865</v>
      </c>
      <c r="AB269" s="5">
        <f>IF(IF($K269="Pending",(IF($J269='Date ouverte'!$A$20,HLOOKUP($AA269,'Date ouverte'!$20:$21,2,FALSE),IF($J269='Date ouverte'!$A$22,HLOOKUP($AA269,'Date ouverte'!$22:$23,2,FALSE),IF($J269='Date ouverte'!$A$24,HLOOKUP($AA269,'Date ouverte'!$24:$25,2,FALSE),IF($J269='Date ouverte'!$A$26,HLOOKUP($AA269,'Date ouverte'!$26:$27,2,FALSE),"j"))))),W269)&lt;&gt;"alert",AA269,"alert")</f>
        <v>44865</v>
      </c>
      <c r="AC269" s="65">
        <f>IF($AB269="alert",(IF($J269='Date ouverte'!$A$29,HLOOKUP($AA269,'Date ouverte'!$29:$30,2,FALSE),IF($J269='Date ouverte'!$A$31,HLOOKUP($AA269,'Date ouverte'!$31:$33,2,FALSE),IF($J269='Date ouverte'!$A$33,HLOOKUP($AA269,'Date ouverte'!$33:$34,2,FALSE),IF($J269='Date ouverte'!$A$35,HLOOKUP($AA269,'Date ouverte'!$35:$36,2,FALSE),"j"))))),0)</f>
        <v>0</v>
      </c>
      <c r="AD2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69" s="5"/>
    </row>
    <row r="270" spans="1:31" x14ac:dyDescent="0.25">
      <c r="A270" t="s">
        <v>473</v>
      </c>
      <c r="B270" t="s">
        <v>258</v>
      </c>
      <c r="C270" t="s">
        <v>30</v>
      </c>
      <c r="D270" t="s">
        <v>15</v>
      </c>
      <c r="E270" t="s">
        <v>34</v>
      </c>
      <c r="F270" t="s">
        <v>17</v>
      </c>
      <c r="G270" s="1">
        <v>44815</v>
      </c>
      <c r="H270" s="1">
        <v>44853</v>
      </c>
      <c r="I270" s="2">
        <v>44862.416666666664</v>
      </c>
      <c r="J270" t="s">
        <v>28</v>
      </c>
      <c r="K270" t="s">
        <v>19</v>
      </c>
      <c r="L270" t="s">
        <v>20</v>
      </c>
      <c r="M270" t="s">
        <v>25</v>
      </c>
      <c r="N270" t="s">
        <v>35</v>
      </c>
      <c r="O270" t="s">
        <v>42</v>
      </c>
      <c r="P270">
        <f t="shared" si="486"/>
        <v>1</v>
      </c>
      <c r="Q270" s="5">
        <f t="shared" si="487"/>
        <v>44855</v>
      </c>
      <c r="R270" s="32">
        <f>VLOOKUP(_xlfn.CONCAT(M270," - ",E270),Planning!$C$75:$D$99,2,0)</f>
        <v>21</v>
      </c>
      <c r="S270" s="5">
        <f t="shared" si="488"/>
        <v>44874</v>
      </c>
      <c r="T270" s="3" t="str">
        <f t="shared" si="489"/>
        <v/>
      </c>
      <c r="U270" s="32">
        <f t="shared" ca="1" si="490"/>
        <v>15</v>
      </c>
      <c r="V270" s="32">
        <f t="shared" si="491"/>
        <v>0</v>
      </c>
      <c r="W270" s="5">
        <f t="shared" si="492"/>
        <v>44862</v>
      </c>
      <c r="X270" s="5"/>
      <c r="Z270" s="49"/>
      <c r="AA270" s="50" cm="1">
        <f t="array" ref="AA270">IF(AND(K270="Pending",J270='Date ouverte'!$A$2),INDEX(_xlfn.ANCHORARRAY('Date ouverte'!$B$2),MATCH(TRUE,_xlfn.ANCHORARRAY('Date ouverte'!$B$2)&gt;=$W270,0)),IF(AND(K270="Pending",J270='Date ouverte'!$A$4),INDEX(_xlfn.ANCHORARRAY('Date ouverte'!$B$4),MATCH(TRUE,_xlfn.ANCHORARRAY('Date ouverte'!$B$4)&gt;=$W270,0)),IF(AND(K270="Pending",J270='Date ouverte'!$A$6),INDEX(_xlfn.ANCHORARRAY('Date ouverte'!$B$6),MATCH(TRUE,_xlfn.ANCHORARRAY('Date ouverte'!$B$6)&gt;=$W270,0)),IF(AND(K270="Pending",J270='Date ouverte'!$A$8),INDEX(_xlfn.ANCHORARRAY('Date ouverte'!$B$8),MATCH(TRUE,_xlfn.ANCHORARRAY('Date ouverte'!$B$8)&gt;=$W270,0)),W270))))</f>
        <v>44862</v>
      </c>
      <c r="AB270" s="5">
        <f>IF(IF($K270="Pending",(IF($J270='Date ouverte'!$A$20,HLOOKUP($AA270,'Date ouverte'!$20:$21,2,FALSE),IF($J270='Date ouverte'!$A$22,HLOOKUP($AA270,'Date ouverte'!$22:$23,2,FALSE),IF($J270='Date ouverte'!$A$24,HLOOKUP($AA270,'Date ouverte'!$24:$25,2,FALSE),IF($J270='Date ouverte'!$A$26,HLOOKUP($AA270,'Date ouverte'!$26:$27,2,FALSE),"j"))))),W270)&lt;&gt;"alert",AA270,"alert")</f>
        <v>44862</v>
      </c>
      <c r="AC270" s="65">
        <f>IF($AB270="alert",(IF($J270='Date ouverte'!$A$29,HLOOKUP($AA270,'Date ouverte'!$29:$30,2,FALSE),IF($J270='Date ouverte'!$A$31,HLOOKUP($AA270,'Date ouverte'!$31:$33,2,FALSE),IF($J270='Date ouverte'!$A$33,HLOOKUP($AA270,'Date ouverte'!$33:$34,2,FALSE),IF($J270='Date ouverte'!$A$35,HLOOKUP($AA270,'Date ouverte'!$35:$36,2,FALSE),"j"))))),0)</f>
        <v>0</v>
      </c>
      <c r="AD2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0" s="5"/>
    </row>
    <row r="271" spans="1:31" x14ac:dyDescent="0.25">
      <c r="A271" t="s">
        <v>1703</v>
      </c>
      <c r="B271" t="s">
        <v>258</v>
      </c>
      <c r="C271" t="s">
        <v>38</v>
      </c>
      <c r="D271" t="s">
        <v>47</v>
      </c>
      <c r="E271" t="s">
        <v>16</v>
      </c>
      <c r="F271" t="s">
        <v>48</v>
      </c>
      <c r="G271" s="1">
        <v>44843</v>
      </c>
      <c r="H271" s="1">
        <v>44880</v>
      </c>
      <c r="I271" s="2">
        <v>44890</v>
      </c>
      <c r="J271" t="s">
        <v>28</v>
      </c>
      <c r="K271" t="s">
        <v>29</v>
      </c>
      <c r="L271" t="s">
        <v>24</v>
      </c>
      <c r="M271" t="s">
        <v>25</v>
      </c>
      <c r="N271" t="s">
        <v>26</v>
      </c>
      <c r="O271" t="s">
        <v>45</v>
      </c>
      <c r="P271">
        <f t="shared" si="486"/>
        <v>1</v>
      </c>
      <c r="Q271" s="5">
        <f t="shared" si="487"/>
        <v>44882</v>
      </c>
      <c r="R271" s="32">
        <f>VLOOKUP(_xlfn.CONCAT(M271," - ",E271),Planning!$C$75:$D$99,2,0)</f>
        <v>4</v>
      </c>
      <c r="S271" s="5">
        <f t="shared" si="488"/>
        <v>44884</v>
      </c>
      <c r="T271" s="3" t="str">
        <f t="shared" si="489"/>
        <v/>
      </c>
      <c r="U271" s="32">
        <f t="shared" ca="1" si="490"/>
        <v>4</v>
      </c>
      <c r="V271" s="32">
        <f t="shared" si="491"/>
        <v>0</v>
      </c>
      <c r="W271" s="5">
        <f t="shared" si="492"/>
        <v>44890</v>
      </c>
      <c r="X271" s="5"/>
      <c r="Z271" s="49"/>
      <c r="AA271" s="50" cm="1">
        <f t="array" ref="AA271">IF(AND(K271="Pending",J271='Date ouverte'!$A$2),INDEX(_xlfn.ANCHORARRAY('Date ouverte'!$B$2),MATCH(TRUE,_xlfn.ANCHORARRAY('Date ouverte'!$B$2)&gt;=$W271,0)),IF(AND(K271="Pending",J271='Date ouverte'!$A$4),INDEX(_xlfn.ANCHORARRAY('Date ouverte'!$B$4),MATCH(TRUE,_xlfn.ANCHORARRAY('Date ouverte'!$B$4)&gt;=$W271,0)),IF(AND(K271="Pending",J271='Date ouverte'!$A$6),INDEX(_xlfn.ANCHORARRAY('Date ouverte'!$B$6),MATCH(TRUE,_xlfn.ANCHORARRAY('Date ouverte'!$B$6)&gt;=$W271,0)),IF(AND(K271="Pending",J271='Date ouverte'!$A$8),INDEX(_xlfn.ANCHORARRAY('Date ouverte'!$B$8),MATCH(TRUE,_xlfn.ANCHORARRAY('Date ouverte'!$B$8)&gt;=$W271,0)),W271))))</f>
        <v>44890</v>
      </c>
      <c r="AB271" s="5" t="str">
        <f>IF(IF($K271="Pending",(IF($J271='Date ouverte'!$A$20,HLOOKUP($AA271,'Date ouverte'!$20:$21,2,FALSE),IF($J271='Date ouverte'!$A$22,HLOOKUP($AA271,'Date ouverte'!$22:$23,2,FALSE),IF($J271='Date ouverte'!$A$24,HLOOKUP($AA271,'Date ouverte'!$24:$25,2,FALSE),IF($J271='Date ouverte'!$A$26,HLOOKUP($AA271,'Date ouverte'!$26:$27,2,FALSE),"j"))))),W271)&lt;&gt;"alert",AA271,"alert")</f>
        <v>alert</v>
      </c>
      <c r="AC271" s="65">
        <f>IF($AB271="alert",(IF($J271='Date ouverte'!$A$29,HLOOKUP($AA271,'Date ouverte'!$29:$30,2,FALSE),IF($J271='Date ouverte'!$A$31,HLOOKUP($AA271,'Date ouverte'!$31:$33,2,FALSE),IF($J271='Date ouverte'!$A$33,HLOOKUP($AA271,'Date ouverte'!$33:$34,2,FALSE),IF($J271='Date ouverte'!$A$35,HLOOKUP($AA271,'Date ouverte'!$35:$36,2,FALSE),"j"))))),0)</f>
        <v>8</v>
      </c>
      <c r="AD2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71" s="5"/>
    </row>
    <row r="272" spans="1:31" x14ac:dyDescent="0.25">
      <c r="A272" t="s">
        <v>1162</v>
      </c>
      <c r="B272" t="s">
        <v>258</v>
      </c>
      <c r="C272" t="s">
        <v>14</v>
      </c>
      <c r="D272" t="s">
        <v>47</v>
      </c>
      <c r="E272" t="s">
        <v>34</v>
      </c>
      <c r="F272" t="s">
        <v>48</v>
      </c>
      <c r="G272" s="1">
        <v>44837</v>
      </c>
      <c r="H272" s="1">
        <v>44877</v>
      </c>
      <c r="I272" s="2">
        <v>44889</v>
      </c>
      <c r="J272" t="s">
        <v>18</v>
      </c>
      <c r="K272" t="s">
        <v>29</v>
      </c>
      <c r="L272" t="s">
        <v>24</v>
      </c>
      <c r="M272" t="s">
        <v>25</v>
      </c>
      <c r="N272" t="s">
        <v>26</v>
      </c>
      <c r="O272" t="s">
        <v>45</v>
      </c>
      <c r="P272">
        <f t="shared" si="486"/>
        <v>1</v>
      </c>
      <c r="Q272" s="5">
        <f t="shared" si="487"/>
        <v>44879</v>
      </c>
      <c r="R272" s="32">
        <f>VLOOKUP(_xlfn.CONCAT(M272," - ",E272),Planning!$C$75:$D$99,2,0)</f>
        <v>21</v>
      </c>
      <c r="S272" s="5">
        <f t="shared" si="488"/>
        <v>44898</v>
      </c>
      <c r="T272" s="3" t="str">
        <f t="shared" si="489"/>
        <v/>
      </c>
      <c r="U272" s="32">
        <f t="shared" ca="1" si="490"/>
        <v>21</v>
      </c>
      <c r="V272" s="32">
        <f t="shared" si="491"/>
        <v>0</v>
      </c>
      <c r="W272" s="5">
        <f t="shared" si="492"/>
        <v>44889</v>
      </c>
      <c r="X272" s="5"/>
      <c r="Z272" s="49"/>
      <c r="AA272" s="50" cm="1">
        <f t="array" ref="AA272">IF(AND(K272="Pending",J272='Date ouverte'!$A$2),INDEX(_xlfn.ANCHORARRAY('Date ouverte'!$B$2),MATCH(TRUE,_xlfn.ANCHORARRAY('Date ouverte'!$B$2)&gt;=$W272,0)),IF(AND(K272="Pending",J272='Date ouverte'!$A$4),INDEX(_xlfn.ANCHORARRAY('Date ouverte'!$B$4),MATCH(TRUE,_xlfn.ANCHORARRAY('Date ouverte'!$B$4)&gt;=$W272,0)),IF(AND(K272="Pending",J272='Date ouverte'!$A$6),INDEX(_xlfn.ANCHORARRAY('Date ouverte'!$B$6),MATCH(TRUE,_xlfn.ANCHORARRAY('Date ouverte'!$B$6)&gt;=$W272,0)),IF(AND(K272="Pending",J272='Date ouverte'!$A$8),INDEX(_xlfn.ANCHORARRAY('Date ouverte'!$B$8),MATCH(TRUE,_xlfn.ANCHORARRAY('Date ouverte'!$B$8)&gt;=$W272,0)),W272))))</f>
        <v>44889</v>
      </c>
      <c r="AB272" s="5" t="str">
        <f>IF(IF($K272="Pending",(IF($J272='Date ouverte'!$A$20,HLOOKUP($AA272,'Date ouverte'!$20:$21,2,FALSE),IF($J272='Date ouverte'!$A$22,HLOOKUP($AA272,'Date ouverte'!$22:$23,2,FALSE),IF($J272='Date ouverte'!$A$24,HLOOKUP($AA272,'Date ouverte'!$24:$25,2,FALSE),IF($J272='Date ouverte'!$A$26,HLOOKUP($AA272,'Date ouverte'!$26:$27,2,FALSE),"j"))))),W272)&lt;&gt;"alert",AA272,"alert")</f>
        <v>alert</v>
      </c>
      <c r="AC272" s="65">
        <f>IF($AB272="alert",(IF($J272='Date ouverte'!$A$29,HLOOKUP($AA272,'Date ouverte'!$29:$30,2,FALSE),IF($J272='Date ouverte'!$A$31,HLOOKUP($AA272,'Date ouverte'!$31:$33,2,FALSE),IF($J272='Date ouverte'!$A$33,HLOOKUP($AA272,'Date ouverte'!$33:$34,2,FALSE),IF($J272='Date ouverte'!$A$35,HLOOKUP($AA272,'Date ouverte'!$35:$36,2,FALSE),"j"))))),0)</f>
        <v>17</v>
      </c>
      <c r="AD2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2" s="5"/>
    </row>
    <row r="273" spans="1:31" x14ac:dyDescent="0.25">
      <c r="A273" t="s">
        <v>700</v>
      </c>
      <c r="B273" t="s">
        <v>258</v>
      </c>
      <c r="C273" t="s">
        <v>14</v>
      </c>
      <c r="D273" t="s">
        <v>47</v>
      </c>
      <c r="E273" t="s">
        <v>34</v>
      </c>
      <c r="F273" t="s">
        <v>48</v>
      </c>
      <c r="G273" s="1">
        <v>44828</v>
      </c>
      <c r="H273" s="1">
        <v>44877</v>
      </c>
      <c r="I273" s="2">
        <v>44886.208333333336</v>
      </c>
      <c r="J273" t="s">
        <v>28</v>
      </c>
      <c r="K273" t="s">
        <v>19</v>
      </c>
      <c r="L273" t="s">
        <v>20</v>
      </c>
      <c r="M273" t="s">
        <v>25</v>
      </c>
      <c r="N273" t="s">
        <v>35</v>
      </c>
      <c r="O273" t="s">
        <v>45</v>
      </c>
      <c r="P273">
        <f t="shared" si="486"/>
        <v>1</v>
      </c>
      <c r="Q273" s="5">
        <f t="shared" si="487"/>
        <v>44879</v>
      </c>
      <c r="R273" s="32">
        <f>VLOOKUP(_xlfn.CONCAT(M273," - ",E273),Planning!$C$75:$D$99,2,0)</f>
        <v>21</v>
      </c>
      <c r="S273" s="5">
        <f t="shared" si="488"/>
        <v>44898</v>
      </c>
      <c r="T273" s="3" t="str">
        <f t="shared" si="489"/>
        <v/>
      </c>
      <c r="U273" s="32">
        <f t="shared" ca="1" si="490"/>
        <v>21</v>
      </c>
      <c r="V273" s="32">
        <f t="shared" si="491"/>
        <v>0</v>
      </c>
      <c r="W273" s="5">
        <f t="shared" si="492"/>
        <v>44886</v>
      </c>
      <c r="X273" s="5"/>
      <c r="Z273" s="49"/>
      <c r="AA273" s="50" cm="1">
        <f t="array" ref="AA273">IF(AND(K273="Pending",J273='Date ouverte'!$A$2),INDEX(_xlfn.ANCHORARRAY('Date ouverte'!$B$2),MATCH(TRUE,_xlfn.ANCHORARRAY('Date ouverte'!$B$2)&gt;=$W273,0)),IF(AND(K273="Pending",J273='Date ouverte'!$A$4),INDEX(_xlfn.ANCHORARRAY('Date ouverte'!$B$4),MATCH(TRUE,_xlfn.ANCHORARRAY('Date ouverte'!$B$4)&gt;=$W273,0)),IF(AND(K273="Pending",J273='Date ouverte'!$A$6),INDEX(_xlfn.ANCHORARRAY('Date ouverte'!$B$6),MATCH(TRUE,_xlfn.ANCHORARRAY('Date ouverte'!$B$6)&gt;=$W273,0)),IF(AND(K273="Pending",J273='Date ouverte'!$A$8),INDEX(_xlfn.ANCHORARRAY('Date ouverte'!$B$8),MATCH(TRUE,_xlfn.ANCHORARRAY('Date ouverte'!$B$8)&gt;=$W273,0)),W273))))</f>
        <v>44886</v>
      </c>
      <c r="AB273" s="5">
        <f>IF(IF($K273="Pending",(IF($J273='Date ouverte'!$A$20,HLOOKUP($AA273,'Date ouverte'!$20:$21,2,FALSE),IF($J273='Date ouverte'!$A$22,HLOOKUP($AA273,'Date ouverte'!$22:$23,2,FALSE),IF($J273='Date ouverte'!$A$24,HLOOKUP($AA273,'Date ouverte'!$24:$25,2,FALSE),IF($J273='Date ouverte'!$A$26,HLOOKUP($AA273,'Date ouverte'!$26:$27,2,FALSE),"j"))))),W273)&lt;&gt;"alert",AA273,"alert")</f>
        <v>44886</v>
      </c>
      <c r="AC273" s="65">
        <f>IF($AB273="alert",(IF($J273='Date ouverte'!$A$29,HLOOKUP($AA273,'Date ouverte'!$29:$30,2,FALSE),IF($J273='Date ouverte'!$A$31,HLOOKUP($AA273,'Date ouverte'!$31:$33,2,FALSE),IF($J273='Date ouverte'!$A$33,HLOOKUP($AA273,'Date ouverte'!$33:$34,2,FALSE),IF($J273='Date ouverte'!$A$35,HLOOKUP($AA273,'Date ouverte'!$35:$36,2,FALSE),"j"))))),0)</f>
        <v>0</v>
      </c>
      <c r="AD2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73" s="5"/>
    </row>
    <row r="274" spans="1:31" x14ac:dyDescent="0.25">
      <c r="A274" t="s">
        <v>1704</v>
      </c>
      <c r="B274" t="s">
        <v>258</v>
      </c>
      <c r="C274" t="s">
        <v>14</v>
      </c>
      <c r="D274" t="s">
        <v>47</v>
      </c>
      <c r="E274" t="s">
        <v>34</v>
      </c>
      <c r="F274" t="s">
        <v>48</v>
      </c>
      <c r="G274" s="1">
        <v>44847</v>
      </c>
      <c r="H274" s="1">
        <v>44877</v>
      </c>
      <c r="I274" s="2">
        <v>44890.395833333336</v>
      </c>
      <c r="J274" t="s">
        <v>28</v>
      </c>
      <c r="K274" t="s">
        <v>19</v>
      </c>
      <c r="L274" t="s">
        <v>20</v>
      </c>
      <c r="M274" t="s">
        <v>25</v>
      </c>
      <c r="N274" t="s">
        <v>35</v>
      </c>
      <c r="O274" t="s">
        <v>45</v>
      </c>
      <c r="P274">
        <f t="shared" si="486"/>
        <v>1</v>
      </c>
      <c r="Q274" s="5">
        <f t="shared" si="487"/>
        <v>44879</v>
      </c>
      <c r="R274" s="32">
        <f>VLOOKUP(_xlfn.CONCAT(M274," - ",E274),Planning!$C$75:$D$99,2,0)</f>
        <v>21</v>
      </c>
      <c r="S274" s="5">
        <f t="shared" si="488"/>
        <v>44898</v>
      </c>
      <c r="T274" s="3" t="str">
        <f t="shared" si="489"/>
        <v/>
      </c>
      <c r="U274" s="32">
        <f t="shared" ca="1" si="490"/>
        <v>21</v>
      </c>
      <c r="V274" s="32">
        <f t="shared" si="491"/>
        <v>0</v>
      </c>
      <c r="W274" s="5">
        <f t="shared" si="492"/>
        <v>44890</v>
      </c>
      <c r="X274" s="5"/>
      <c r="Z274" s="49"/>
      <c r="AA274" s="50" cm="1">
        <f t="array" ref="AA274">IF(AND(K274="Pending",J274='Date ouverte'!$A$2),INDEX(_xlfn.ANCHORARRAY('Date ouverte'!$B$2),MATCH(TRUE,_xlfn.ANCHORARRAY('Date ouverte'!$B$2)&gt;=$W274,0)),IF(AND(K274="Pending",J274='Date ouverte'!$A$4),INDEX(_xlfn.ANCHORARRAY('Date ouverte'!$B$4),MATCH(TRUE,_xlfn.ANCHORARRAY('Date ouverte'!$B$4)&gt;=$W274,0)),IF(AND(K274="Pending",J274='Date ouverte'!$A$6),INDEX(_xlfn.ANCHORARRAY('Date ouverte'!$B$6),MATCH(TRUE,_xlfn.ANCHORARRAY('Date ouverte'!$B$6)&gt;=$W274,0)),IF(AND(K274="Pending",J274='Date ouverte'!$A$8),INDEX(_xlfn.ANCHORARRAY('Date ouverte'!$B$8),MATCH(TRUE,_xlfn.ANCHORARRAY('Date ouverte'!$B$8)&gt;=$W274,0)),W274))))</f>
        <v>44890</v>
      </c>
      <c r="AB274" s="5">
        <f>IF(IF($K274="Pending",(IF($J274='Date ouverte'!$A$20,HLOOKUP($AA274,'Date ouverte'!$20:$21,2,FALSE),IF($J274='Date ouverte'!$A$22,HLOOKUP($AA274,'Date ouverte'!$22:$23,2,FALSE),IF($J274='Date ouverte'!$A$24,HLOOKUP($AA274,'Date ouverte'!$24:$25,2,FALSE),IF($J274='Date ouverte'!$A$26,HLOOKUP($AA274,'Date ouverte'!$26:$27,2,FALSE),"j"))))),W274)&lt;&gt;"alert",AA274,"alert")</f>
        <v>44890</v>
      </c>
      <c r="AC274" s="65">
        <f>IF($AB274="alert",(IF($J274='Date ouverte'!$A$29,HLOOKUP($AA274,'Date ouverte'!$29:$30,2,FALSE),IF($J274='Date ouverte'!$A$31,HLOOKUP($AA274,'Date ouverte'!$31:$33,2,FALSE),IF($J274='Date ouverte'!$A$33,HLOOKUP($AA274,'Date ouverte'!$33:$34,2,FALSE),IF($J274='Date ouverte'!$A$35,HLOOKUP($AA274,'Date ouverte'!$35:$36,2,FALSE),"j"))))),0)</f>
        <v>0</v>
      </c>
      <c r="AD2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74" s="5"/>
    </row>
    <row r="275" spans="1:31" x14ac:dyDescent="0.25">
      <c r="A275" t="s">
        <v>1163</v>
      </c>
      <c r="B275" t="s">
        <v>258</v>
      </c>
      <c r="C275" t="s">
        <v>30</v>
      </c>
      <c r="D275" t="s">
        <v>47</v>
      </c>
      <c r="E275" t="s">
        <v>34</v>
      </c>
      <c r="F275" t="s">
        <v>48</v>
      </c>
      <c r="G275" s="1">
        <v>44832</v>
      </c>
      <c r="H275" s="1">
        <v>44866</v>
      </c>
      <c r="I275" s="2">
        <v>44880.270833333336</v>
      </c>
      <c r="J275" t="s">
        <v>23</v>
      </c>
      <c r="K275" t="s">
        <v>19</v>
      </c>
      <c r="L275" t="s">
        <v>20</v>
      </c>
      <c r="M275" t="s">
        <v>25</v>
      </c>
      <c r="N275" t="s">
        <v>35</v>
      </c>
      <c r="O275" t="s">
        <v>40</v>
      </c>
      <c r="P275">
        <f t="shared" si="486"/>
        <v>1</v>
      </c>
      <c r="Q275" s="5">
        <f t="shared" si="487"/>
        <v>44868</v>
      </c>
      <c r="R275" s="32">
        <f>VLOOKUP(_xlfn.CONCAT(M275," - ",E275),Planning!$C$75:$D$99,2,0)</f>
        <v>21</v>
      </c>
      <c r="S275" s="5">
        <f t="shared" si="488"/>
        <v>44887</v>
      </c>
      <c r="T275" s="3" t="str">
        <f t="shared" si="489"/>
        <v/>
      </c>
      <c r="U275" s="32">
        <f t="shared" ca="1" si="490"/>
        <v>21</v>
      </c>
      <c r="V275" s="32">
        <f t="shared" si="491"/>
        <v>0</v>
      </c>
      <c r="W275" s="5">
        <f t="shared" si="492"/>
        <v>44880</v>
      </c>
      <c r="X275" s="5"/>
      <c r="Z275" s="49"/>
      <c r="AA275" s="50" cm="1">
        <f t="array" ref="AA275">IF(AND(K275="Pending",J275='Date ouverte'!$A$2),INDEX(_xlfn.ANCHORARRAY('Date ouverte'!$B$2),MATCH(TRUE,_xlfn.ANCHORARRAY('Date ouverte'!$B$2)&gt;=$W275,0)),IF(AND(K275="Pending",J275='Date ouverte'!$A$4),INDEX(_xlfn.ANCHORARRAY('Date ouverte'!$B$4),MATCH(TRUE,_xlfn.ANCHORARRAY('Date ouverte'!$B$4)&gt;=$W275,0)),IF(AND(K275="Pending",J275='Date ouverte'!$A$6),INDEX(_xlfn.ANCHORARRAY('Date ouverte'!$B$6),MATCH(TRUE,_xlfn.ANCHORARRAY('Date ouverte'!$B$6)&gt;=$W275,0)),IF(AND(K275="Pending",J275='Date ouverte'!$A$8),INDEX(_xlfn.ANCHORARRAY('Date ouverte'!$B$8),MATCH(TRUE,_xlfn.ANCHORARRAY('Date ouverte'!$B$8)&gt;=$W275,0)),W275))))</f>
        <v>44880</v>
      </c>
      <c r="AB275" s="5">
        <f>IF(IF($K275="Pending",(IF($J275='Date ouverte'!$A$20,HLOOKUP($AA275,'Date ouverte'!$20:$21,2,FALSE),IF($J275='Date ouverte'!$A$22,HLOOKUP($AA275,'Date ouverte'!$22:$23,2,FALSE),IF($J275='Date ouverte'!$A$24,HLOOKUP($AA275,'Date ouverte'!$24:$25,2,FALSE),IF($J275='Date ouverte'!$A$26,HLOOKUP($AA275,'Date ouverte'!$26:$27,2,FALSE),"j"))))),W275)&lt;&gt;"alert",AA275,"alert")</f>
        <v>44880</v>
      </c>
      <c r="AC275" s="65">
        <f>IF($AB275="alert",(IF($J275='Date ouverte'!$A$29,HLOOKUP($AA275,'Date ouverte'!$29:$30,2,FALSE),IF($J275='Date ouverte'!$A$31,HLOOKUP($AA275,'Date ouverte'!$31:$33,2,FALSE),IF($J275='Date ouverte'!$A$33,HLOOKUP($AA275,'Date ouverte'!$33:$34,2,FALSE),IF($J275='Date ouverte'!$A$35,HLOOKUP($AA275,'Date ouverte'!$35:$36,2,FALSE),"j"))))),0)</f>
        <v>0</v>
      </c>
      <c r="AD2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5" s="5"/>
    </row>
    <row r="276" spans="1:31" x14ac:dyDescent="0.25">
      <c r="A276" t="s">
        <v>1705</v>
      </c>
      <c r="B276" t="s">
        <v>258</v>
      </c>
      <c r="C276" t="s">
        <v>30</v>
      </c>
      <c r="D276" t="s">
        <v>47</v>
      </c>
      <c r="E276" t="s">
        <v>34</v>
      </c>
      <c r="F276" t="s">
        <v>48</v>
      </c>
      <c r="G276" s="1">
        <v>44847</v>
      </c>
      <c r="H276" s="1">
        <v>44877</v>
      </c>
      <c r="I276" s="2">
        <v>44894.458333333336</v>
      </c>
      <c r="J276" t="s">
        <v>23</v>
      </c>
      <c r="K276" t="s">
        <v>19</v>
      </c>
      <c r="L276" t="s">
        <v>20</v>
      </c>
      <c r="M276" t="s">
        <v>25</v>
      </c>
      <c r="N276" t="s">
        <v>35</v>
      </c>
      <c r="O276" t="s">
        <v>45</v>
      </c>
      <c r="P276">
        <f t="shared" si="486"/>
        <v>1</v>
      </c>
      <c r="Q276" s="5">
        <f t="shared" si="487"/>
        <v>44879</v>
      </c>
      <c r="R276" s="32">
        <f>VLOOKUP(_xlfn.CONCAT(M276," - ",E276),Planning!$C$75:$D$99,2,0)</f>
        <v>21</v>
      </c>
      <c r="S276" s="5">
        <f t="shared" si="488"/>
        <v>44898</v>
      </c>
      <c r="T276" s="3" t="str">
        <f t="shared" si="489"/>
        <v/>
      </c>
      <c r="U276" s="32">
        <f t="shared" ca="1" si="490"/>
        <v>21</v>
      </c>
      <c r="V276" s="32">
        <f t="shared" si="491"/>
        <v>0</v>
      </c>
      <c r="W276" s="5">
        <f t="shared" si="492"/>
        <v>44894</v>
      </c>
      <c r="X276" s="5"/>
      <c r="Z276" s="49"/>
      <c r="AA276" s="50" cm="1">
        <f t="array" ref="AA276">IF(AND(K276="Pending",J276='Date ouverte'!$A$2),INDEX(_xlfn.ANCHORARRAY('Date ouverte'!$B$2),MATCH(TRUE,_xlfn.ANCHORARRAY('Date ouverte'!$B$2)&gt;=$W276,0)),IF(AND(K276="Pending",J276='Date ouverte'!$A$4),INDEX(_xlfn.ANCHORARRAY('Date ouverte'!$B$4),MATCH(TRUE,_xlfn.ANCHORARRAY('Date ouverte'!$B$4)&gt;=$W276,0)),IF(AND(K276="Pending",J276='Date ouverte'!$A$6),INDEX(_xlfn.ANCHORARRAY('Date ouverte'!$B$6),MATCH(TRUE,_xlfn.ANCHORARRAY('Date ouverte'!$B$6)&gt;=$W276,0)),IF(AND(K276="Pending",J276='Date ouverte'!$A$8),INDEX(_xlfn.ANCHORARRAY('Date ouverte'!$B$8),MATCH(TRUE,_xlfn.ANCHORARRAY('Date ouverte'!$B$8)&gt;=$W276,0)),W276))))</f>
        <v>44894</v>
      </c>
      <c r="AB276" s="5">
        <f>IF(IF($K276="Pending",(IF($J276='Date ouverte'!$A$20,HLOOKUP($AA276,'Date ouverte'!$20:$21,2,FALSE),IF($J276='Date ouverte'!$A$22,HLOOKUP($AA276,'Date ouverte'!$22:$23,2,FALSE),IF($J276='Date ouverte'!$A$24,HLOOKUP($AA276,'Date ouverte'!$24:$25,2,FALSE),IF($J276='Date ouverte'!$A$26,HLOOKUP($AA276,'Date ouverte'!$26:$27,2,FALSE),"j"))))),W276)&lt;&gt;"alert",AA276,"alert")</f>
        <v>44894</v>
      </c>
      <c r="AC276" s="65">
        <f>IF($AB276="alert",(IF($J276='Date ouverte'!$A$29,HLOOKUP($AA276,'Date ouverte'!$29:$30,2,FALSE),IF($J276='Date ouverte'!$A$31,HLOOKUP($AA276,'Date ouverte'!$31:$33,2,FALSE),IF($J276='Date ouverte'!$A$33,HLOOKUP($AA276,'Date ouverte'!$33:$34,2,FALSE),IF($J276='Date ouverte'!$A$35,HLOOKUP($AA276,'Date ouverte'!$35:$36,2,FALSE),"j"))))),0)</f>
        <v>0</v>
      </c>
      <c r="AD2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6" s="5"/>
    </row>
    <row r="277" spans="1:31" x14ac:dyDescent="0.25">
      <c r="A277" t="s">
        <v>1164</v>
      </c>
      <c r="B277" t="s">
        <v>258</v>
      </c>
      <c r="C277" t="s">
        <v>30</v>
      </c>
      <c r="D277" t="s">
        <v>47</v>
      </c>
      <c r="E277" t="s">
        <v>34</v>
      </c>
      <c r="F277" t="s">
        <v>48</v>
      </c>
      <c r="G277" s="1">
        <v>44848</v>
      </c>
      <c r="H277" s="1">
        <v>44890</v>
      </c>
      <c r="I277" s="2">
        <v>44902</v>
      </c>
      <c r="J277" t="s">
        <v>28</v>
      </c>
      <c r="K277" t="s">
        <v>29</v>
      </c>
      <c r="L277" t="s">
        <v>20</v>
      </c>
      <c r="M277" t="s">
        <v>25</v>
      </c>
      <c r="N277" t="s">
        <v>35</v>
      </c>
      <c r="O277" t="s">
        <v>46</v>
      </c>
      <c r="P277">
        <f t="shared" si="486"/>
        <v>1</v>
      </c>
      <c r="Q277" s="5">
        <f t="shared" si="487"/>
        <v>44892</v>
      </c>
      <c r="R277" s="32">
        <f>VLOOKUP(_xlfn.CONCAT(M277," - ",E277),Planning!$C$75:$D$99,2,0)</f>
        <v>21</v>
      </c>
      <c r="S277" s="5">
        <f t="shared" si="488"/>
        <v>44911</v>
      </c>
      <c r="T277" s="3" t="str">
        <f t="shared" si="489"/>
        <v/>
      </c>
      <c r="U277" s="32">
        <f t="shared" ca="1" si="490"/>
        <v>21</v>
      </c>
      <c r="V277" s="32">
        <f t="shared" si="491"/>
        <v>0</v>
      </c>
      <c r="W277" s="5">
        <f t="shared" si="492"/>
        <v>44902</v>
      </c>
      <c r="X277" s="5"/>
      <c r="Z277" s="49"/>
      <c r="AA277" s="50" cm="1">
        <f t="array" ref="AA277">IF(AND(K277="Pending",J277='Date ouverte'!$A$2),INDEX(_xlfn.ANCHORARRAY('Date ouverte'!$B$2),MATCH(TRUE,_xlfn.ANCHORARRAY('Date ouverte'!$B$2)&gt;=$W277,0)),IF(AND(K277="Pending",J277='Date ouverte'!$A$4),INDEX(_xlfn.ANCHORARRAY('Date ouverte'!$B$4),MATCH(TRUE,_xlfn.ANCHORARRAY('Date ouverte'!$B$4)&gt;=$W277,0)),IF(AND(K277="Pending",J277='Date ouverte'!$A$6),INDEX(_xlfn.ANCHORARRAY('Date ouverte'!$B$6),MATCH(TRUE,_xlfn.ANCHORARRAY('Date ouverte'!$B$6)&gt;=$W277,0)),IF(AND(K277="Pending",J277='Date ouverte'!$A$8),INDEX(_xlfn.ANCHORARRAY('Date ouverte'!$B$8),MATCH(TRUE,_xlfn.ANCHORARRAY('Date ouverte'!$B$8)&gt;=$W277,0)),W277))))</f>
        <v>44902</v>
      </c>
      <c r="AB277" s="5">
        <f>IF(IF($K277="Pending",(IF($J277='Date ouverte'!$A$20,HLOOKUP($AA277,'Date ouverte'!$20:$21,2,FALSE),IF($J277='Date ouverte'!$A$22,HLOOKUP($AA277,'Date ouverte'!$22:$23,2,FALSE),IF($J277='Date ouverte'!$A$24,HLOOKUP($AA277,'Date ouverte'!$24:$25,2,FALSE),IF($J277='Date ouverte'!$A$26,HLOOKUP($AA277,'Date ouverte'!$26:$27,2,FALSE),"j"))))),W277)&lt;&gt;"alert",AA277,"alert")</f>
        <v>44902</v>
      </c>
      <c r="AC277" s="65">
        <f>IF($AB277="alert",(IF($J277='Date ouverte'!$A$29,HLOOKUP($AA277,'Date ouverte'!$29:$30,2,FALSE),IF($J277='Date ouverte'!$A$31,HLOOKUP($AA277,'Date ouverte'!$31:$33,2,FALSE),IF($J277='Date ouverte'!$A$33,HLOOKUP($AA277,'Date ouverte'!$33:$34,2,FALSE),IF($J277='Date ouverte'!$A$35,HLOOKUP($AA277,'Date ouverte'!$35:$36,2,FALSE),"j"))))),0)</f>
        <v>0</v>
      </c>
      <c r="AD2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77" s="5"/>
    </row>
    <row r="278" spans="1:31" x14ac:dyDescent="0.25">
      <c r="A278" t="s">
        <v>1091</v>
      </c>
      <c r="B278" t="s">
        <v>258</v>
      </c>
      <c r="C278" t="s">
        <v>38</v>
      </c>
      <c r="D278" t="s">
        <v>47</v>
      </c>
      <c r="E278" t="s">
        <v>34</v>
      </c>
      <c r="F278" t="s">
        <v>48</v>
      </c>
      <c r="G278" s="1">
        <v>44829</v>
      </c>
      <c r="H278" s="1">
        <v>44860</v>
      </c>
      <c r="I278" s="2">
        <v>44868.541666666664</v>
      </c>
      <c r="J278" t="s">
        <v>28</v>
      </c>
      <c r="K278" t="s">
        <v>19</v>
      </c>
      <c r="L278" t="s">
        <v>20</v>
      </c>
      <c r="M278" t="s">
        <v>25</v>
      </c>
      <c r="N278" t="s">
        <v>35</v>
      </c>
      <c r="O278" t="s">
        <v>36</v>
      </c>
      <c r="P278">
        <f t="shared" si="486"/>
        <v>1</v>
      </c>
      <c r="Q278" s="5">
        <f t="shared" si="487"/>
        <v>44862</v>
      </c>
      <c r="R278" s="32">
        <f>VLOOKUP(_xlfn.CONCAT(M278," - ",E278),Planning!$C$75:$D$99,2,0)</f>
        <v>21</v>
      </c>
      <c r="S278" s="5">
        <f t="shared" si="488"/>
        <v>44881</v>
      </c>
      <c r="T278" s="3" t="str">
        <f t="shared" si="489"/>
        <v/>
      </c>
      <c r="U278" s="32">
        <f t="shared" ca="1" si="490"/>
        <v>21</v>
      </c>
      <c r="V278" s="32">
        <f t="shared" si="491"/>
        <v>0</v>
      </c>
      <c r="W278" s="5">
        <f t="shared" si="492"/>
        <v>44868</v>
      </c>
      <c r="X278" s="5"/>
      <c r="Z278" s="49"/>
      <c r="AA278" s="50" cm="1">
        <f t="array" ref="AA278">IF(AND(K278="Pending",J278='Date ouverte'!$A$2),INDEX(_xlfn.ANCHORARRAY('Date ouverte'!$B$2),MATCH(TRUE,_xlfn.ANCHORARRAY('Date ouverte'!$B$2)&gt;=$W278,0)),IF(AND(K278="Pending",J278='Date ouverte'!$A$4),INDEX(_xlfn.ANCHORARRAY('Date ouverte'!$B$4),MATCH(TRUE,_xlfn.ANCHORARRAY('Date ouverte'!$B$4)&gt;=$W278,0)),IF(AND(K278="Pending",J278='Date ouverte'!$A$6),INDEX(_xlfn.ANCHORARRAY('Date ouverte'!$B$6),MATCH(TRUE,_xlfn.ANCHORARRAY('Date ouverte'!$B$6)&gt;=$W278,0)),IF(AND(K278="Pending",J278='Date ouverte'!$A$8),INDEX(_xlfn.ANCHORARRAY('Date ouverte'!$B$8),MATCH(TRUE,_xlfn.ANCHORARRAY('Date ouverte'!$B$8)&gt;=$W278,0)),W278))))</f>
        <v>44868</v>
      </c>
      <c r="AB278" s="5">
        <f>IF(IF($K278="Pending",(IF($J278='Date ouverte'!$A$20,HLOOKUP($AA278,'Date ouverte'!$20:$21,2,FALSE),IF($J278='Date ouverte'!$A$22,HLOOKUP($AA278,'Date ouverte'!$22:$23,2,FALSE),IF($J278='Date ouverte'!$A$24,HLOOKUP($AA278,'Date ouverte'!$24:$25,2,FALSE),IF($J278='Date ouverte'!$A$26,HLOOKUP($AA278,'Date ouverte'!$26:$27,2,FALSE),"j"))))),W278)&lt;&gt;"alert",AA278,"alert")</f>
        <v>44868</v>
      </c>
      <c r="AC278" s="65">
        <f>IF($AB278="alert",(IF($J278='Date ouverte'!$A$29,HLOOKUP($AA278,'Date ouverte'!$29:$30,2,FALSE),IF($J278='Date ouverte'!$A$31,HLOOKUP($AA278,'Date ouverte'!$31:$33,2,FALSE),IF($J278='Date ouverte'!$A$33,HLOOKUP($AA278,'Date ouverte'!$33:$34,2,FALSE),IF($J278='Date ouverte'!$A$35,HLOOKUP($AA278,'Date ouverte'!$35:$36,2,FALSE),"j"))))),0)</f>
        <v>0</v>
      </c>
      <c r="AD2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8" s="5"/>
    </row>
    <row r="279" spans="1:31" x14ac:dyDescent="0.25">
      <c r="A279" t="s">
        <v>623</v>
      </c>
      <c r="B279" t="s">
        <v>258</v>
      </c>
      <c r="C279" t="s">
        <v>30</v>
      </c>
      <c r="D279" t="s">
        <v>47</v>
      </c>
      <c r="E279" t="s">
        <v>34</v>
      </c>
      <c r="F279" t="s">
        <v>48</v>
      </c>
      <c r="G279" s="1">
        <v>44818</v>
      </c>
      <c r="H279" s="1">
        <v>44860</v>
      </c>
      <c r="I279" s="2">
        <v>44869.541666666664</v>
      </c>
      <c r="J279" t="s">
        <v>18</v>
      </c>
      <c r="K279" t="s">
        <v>19</v>
      </c>
      <c r="L279" t="s">
        <v>20</v>
      </c>
      <c r="M279" t="s">
        <v>25</v>
      </c>
      <c r="N279" t="s">
        <v>35</v>
      </c>
      <c r="O279" t="s">
        <v>36</v>
      </c>
      <c r="P279">
        <f t="shared" si="486"/>
        <v>1</v>
      </c>
      <c r="Q279" s="5">
        <f t="shared" si="487"/>
        <v>44862</v>
      </c>
      <c r="R279" s="32">
        <f>VLOOKUP(_xlfn.CONCAT(M279," - ",E279),Planning!$C$75:$D$99,2,0)</f>
        <v>21</v>
      </c>
      <c r="S279" s="5">
        <f t="shared" si="488"/>
        <v>44881</v>
      </c>
      <c r="T279" s="3" t="str">
        <f t="shared" si="489"/>
        <v/>
      </c>
      <c r="U279" s="32">
        <f t="shared" ca="1" si="490"/>
        <v>21</v>
      </c>
      <c r="V279" s="32">
        <f t="shared" si="491"/>
        <v>0</v>
      </c>
      <c r="W279" s="5">
        <f t="shared" si="492"/>
        <v>44869</v>
      </c>
      <c r="X279" s="5"/>
      <c r="Z279" s="49"/>
      <c r="AA279" s="50" cm="1">
        <f t="array" ref="AA279">IF(AND(K279="Pending",J279='Date ouverte'!$A$2),INDEX(_xlfn.ANCHORARRAY('Date ouverte'!$B$2),MATCH(TRUE,_xlfn.ANCHORARRAY('Date ouverte'!$B$2)&gt;=$W279,0)),IF(AND(K279="Pending",J279='Date ouverte'!$A$4),INDEX(_xlfn.ANCHORARRAY('Date ouverte'!$B$4),MATCH(TRUE,_xlfn.ANCHORARRAY('Date ouverte'!$B$4)&gt;=$W279,0)),IF(AND(K279="Pending",J279='Date ouverte'!$A$6),INDEX(_xlfn.ANCHORARRAY('Date ouverte'!$B$6),MATCH(TRUE,_xlfn.ANCHORARRAY('Date ouverte'!$B$6)&gt;=$W279,0)),IF(AND(K279="Pending",J279='Date ouverte'!$A$8),INDEX(_xlfn.ANCHORARRAY('Date ouverte'!$B$8),MATCH(TRUE,_xlfn.ANCHORARRAY('Date ouverte'!$B$8)&gt;=$W279,0)),W279))))</f>
        <v>44869</v>
      </c>
      <c r="AB279" s="5">
        <f>IF(IF($K279="Pending",(IF($J279='Date ouverte'!$A$20,HLOOKUP($AA279,'Date ouverte'!$20:$21,2,FALSE),IF($J279='Date ouverte'!$A$22,HLOOKUP($AA279,'Date ouverte'!$22:$23,2,FALSE),IF($J279='Date ouverte'!$A$24,HLOOKUP($AA279,'Date ouverte'!$24:$25,2,FALSE),IF($J279='Date ouverte'!$A$26,HLOOKUP($AA279,'Date ouverte'!$26:$27,2,FALSE),"j"))))),W279)&lt;&gt;"alert",AA279,"alert")</f>
        <v>44869</v>
      </c>
      <c r="AC279" s="65">
        <f>IF($AB279="alert",(IF($J279='Date ouverte'!$A$29,HLOOKUP($AA279,'Date ouverte'!$29:$30,2,FALSE),IF($J279='Date ouverte'!$A$31,HLOOKUP($AA279,'Date ouverte'!$31:$33,2,FALSE),IF($J279='Date ouverte'!$A$33,HLOOKUP($AA279,'Date ouverte'!$33:$34,2,FALSE),IF($J279='Date ouverte'!$A$35,HLOOKUP($AA279,'Date ouverte'!$35:$36,2,FALSE),"j"))))),0)</f>
        <v>0</v>
      </c>
      <c r="AD2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79" s="5"/>
    </row>
    <row r="280" spans="1:31" x14ac:dyDescent="0.25">
      <c r="A280" t="s">
        <v>1165</v>
      </c>
      <c r="B280" t="s">
        <v>258</v>
      </c>
      <c r="C280" t="s">
        <v>14</v>
      </c>
      <c r="D280" t="s">
        <v>47</v>
      </c>
      <c r="E280" t="s">
        <v>16</v>
      </c>
      <c r="F280" t="s">
        <v>48</v>
      </c>
      <c r="G280" s="1">
        <v>44837</v>
      </c>
      <c r="H280" s="1">
        <v>44881</v>
      </c>
      <c r="I280" s="2">
        <v>44890</v>
      </c>
      <c r="J280" t="s">
        <v>39</v>
      </c>
      <c r="K280" t="s">
        <v>29</v>
      </c>
      <c r="L280" t="s">
        <v>24</v>
      </c>
      <c r="M280" t="s">
        <v>32</v>
      </c>
      <c r="N280" t="s">
        <v>41</v>
      </c>
      <c r="O280" t="s">
        <v>43</v>
      </c>
      <c r="P280">
        <f t="shared" si="486"/>
        <v>1</v>
      </c>
      <c r="Q280" s="5">
        <f t="shared" si="487"/>
        <v>44883</v>
      </c>
      <c r="R280" s="32">
        <f>VLOOKUP(_xlfn.CONCAT(M280," - ",E280),Planning!$C$75:$D$99,2,0)</f>
        <v>10</v>
      </c>
      <c r="S280" s="5">
        <f t="shared" si="488"/>
        <v>44891</v>
      </c>
      <c r="T280" s="3" t="str">
        <f t="shared" si="489"/>
        <v/>
      </c>
      <c r="U280" s="32">
        <f t="shared" ca="1" si="490"/>
        <v>10</v>
      </c>
      <c r="V280" s="32">
        <f t="shared" si="491"/>
        <v>0</v>
      </c>
      <c r="W280" s="5">
        <f t="shared" si="492"/>
        <v>44890</v>
      </c>
      <c r="X280" s="5"/>
      <c r="Z280" s="49"/>
      <c r="AA280" s="50" cm="1">
        <f t="array" ref="AA280">IF(AND(K280="Pending",J280='Date ouverte'!$A$2),INDEX(_xlfn.ANCHORARRAY('Date ouverte'!$B$2),MATCH(TRUE,_xlfn.ANCHORARRAY('Date ouverte'!$B$2)&gt;=$W280,0)),IF(AND(K280="Pending",J280='Date ouverte'!$A$4),INDEX(_xlfn.ANCHORARRAY('Date ouverte'!$B$4),MATCH(TRUE,_xlfn.ANCHORARRAY('Date ouverte'!$B$4)&gt;=$W280,0)),IF(AND(K280="Pending",J280='Date ouverte'!$A$6),INDEX(_xlfn.ANCHORARRAY('Date ouverte'!$B$6),MATCH(TRUE,_xlfn.ANCHORARRAY('Date ouverte'!$B$6)&gt;=$W280,0)),IF(AND(K280="Pending",J280='Date ouverte'!$A$8),INDEX(_xlfn.ANCHORARRAY('Date ouverte'!$B$8),MATCH(TRUE,_xlfn.ANCHORARRAY('Date ouverte'!$B$8)&gt;=$W280,0)),W280))))</f>
        <v>44890</v>
      </c>
      <c r="AB280" s="5" t="str">
        <f>IF(IF($K280="Pending",(IF($J280='Date ouverte'!$A$20,HLOOKUP($AA280,'Date ouverte'!$20:$21,2,FALSE),IF($J280='Date ouverte'!$A$22,HLOOKUP($AA280,'Date ouverte'!$22:$23,2,FALSE),IF($J280='Date ouverte'!$A$24,HLOOKUP($AA280,'Date ouverte'!$24:$25,2,FALSE),IF($J280='Date ouverte'!$A$26,HLOOKUP($AA280,'Date ouverte'!$26:$27,2,FALSE),"j"))))),W280)&lt;&gt;"alert",AA280,"alert")</f>
        <v>alert</v>
      </c>
      <c r="AC280" s="65">
        <f>IF($AB280="alert",(IF($J280='Date ouverte'!$A$29,HLOOKUP($AA280,'Date ouverte'!$29:$30,2,FALSE),IF($J280='Date ouverte'!$A$31,HLOOKUP($AA280,'Date ouverte'!$31:$33,2,FALSE),IF($J280='Date ouverte'!$A$33,HLOOKUP($AA280,'Date ouverte'!$33:$34,2,FALSE),IF($J280='Date ouverte'!$A$35,HLOOKUP($AA280,'Date ouverte'!$35:$36,2,FALSE),"j"))))),0)</f>
        <v>8</v>
      </c>
      <c r="AD2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80" s="5"/>
    </row>
    <row r="281" spans="1:31" x14ac:dyDescent="0.25">
      <c r="A281" t="s">
        <v>1166</v>
      </c>
      <c r="B281" t="s">
        <v>258</v>
      </c>
      <c r="C281" t="s">
        <v>14</v>
      </c>
      <c r="D281" t="s">
        <v>47</v>
      </c>
      <c r="E281" t="s">
        <v>34</v>
      </c>
      <c r="F281" t="s">
        <v>48</v>
      </c>
      <c r="G281" s="1">
        <v>44835</v>
      </c>
      <c r="H281" s="1">
        <v>44877</v>
      </c>
      <c r="I281" s="2">
        <v>44889</v>
      </c>
      <c r="J281" t="s">
        <v>18</v>
      </c>
      <c r="K281" t="s">
        <v>29</v>
      </c>
      <c r="L281" t="s">
        <v>24</v>
      </c>
      <c r="M281" t="s">
        <v>25</v>
      </c>
      <c r="N281" t="s">
        <v>26</v>
      </c>
      <c r="O281" t="s">
        <v>45</v>
      </c>
      <c r="P281">
        <f t="shared" si="486"/>
        <v>1</v>
      </c>
      <c r="Q281" s="5">
        <f t="shared" si="487"/>
        <v>44879</v>
      </c>
      <c r="R281" s="32">
        <f>VLOOKUP(_xlfn.CONCAT(M281," - ",E281),Planning!$C$75:$D$99,2,0)</f>
        <v>21</v>
      </c>
      <c r="S281" s="5">
        <f t="shared" si="488"/>
        <v>44898</v>
      </c>
      <c r="T281" s="3" t="str">
        <f t="shared" si="489"/>
        <v/>
      </c>
      <c r="U281" s="32">
        <f t="shared" ca="1" si="490"/>
        <v>21</v>
      </c>
      <c r="V281" s="32">
        <f t="shared" si="491"/>
        <v>0</v>
      </c>
      <c r="W281" s="5">
        <f t="shared" si="492"/>
        <v>44889</v>
      </c>
      <c r="X281" s="5"/>
      <c r="Z281" s="49"/>
      <c r="AA281" s="50" cm="1">
        <f t="array" ref="AA281">IF(AND(K281="Pending",J281='Date ouverte'!$A$2),INDEX(_xlfn.ANCHORARRAY('Date ouverte'!$B$2),MATCH(TRUE,_xlfn.ANCHORARRAY('Date ouverte'!$B$2)&gt;=$W281,0)),IF(AND(K281="Pending",J281='Date ouverte'!$A$4),INDEX(_xlfn.ANCHORARRAY('Date ouverte'!$B$4),MATCH(TRUE,_xlfn.ANCHORARRAY('Date ouverte'!$B$4)&gt;=$W281,0)),IF(AND(K281="Pending",J281='Date ouverte'!$A$6),INDEX(_xlfn.ANCHORARRAY('Date ouverte'!$B$6),MATCH(TRUE,_xlfn.ANCHORARRAY('Date ouverte'!$B$6)&gt;=$W281,0)),IF(AND(K281="Pending",J281='Date ouverte'!$A$8),INDEX(_xlfn.ANCHORARRAY('Date ouverte'!$B$8),MATCH(TRUE,_xlfn.ANCHORARRAY('Date ouverte'!$B$8)&gt;=$W281,0)),W281))))</f>
        <v>44889</v>
      </c>
      <c r="AB281" s="5" t="str">
        <f>IF(IF($K281="Pending",(IF($J281='Date ouverte'!$A$20,HLOOKUP($AA281,'Date ouverte'!$20:$21,2,FALSE),IF($J281='Date ouverte'!$A$22,HLOOKUP($AA281,'Date ouverte'!$22:$23,2,FALSE),IF($J281='Date ouverte'!$A$24,HLOOKUP($AA281,'Date ouverte'!$24:$25,2,FALSE),IF($J281='Date ouverte'!$A$26,HLOOKUP($AA281,'Date ouverte'!$26:$27,2,FALSE),"j"))))),W281)&lt;&gt;"alert",AA281,"alert")</f>
        <v>alert</v>
      </c>
      <c r="AC281" s="65">
        <f>IF($AB281="alert",(IF($J281='Date ouverte'!$A$29,HLOOKUP($AA281,'Date ouverte'!$29:$30,2,FALSE),IF($J281='Date ouverte'!$A$31,HLOOKUP($AA281,'Date ouverte'!$31:$33,2,FALSE),IF($J281='Date ouverte'!$A$33,HLOOKUP($AA281,'Date ouverte'!$33:$34,2,FALSE),IF($J281='Date ouverte'!$A$35,HLOOKUP($AA281,'Date ouverte'!$35:$36,2,FALSE),"j"))))),0)</f>
        <v>17</v>
      </c>
      <c r="AD2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81" s="5"/>
    </row>
    <row r="282" spans="1:31" x14ac:dyDescent="0.25">
      <c r="A282" t="s">
        <v>706</v>
      </c>
      <c r="B282" t="s">
        <v>258</v>
      </c>
      <c r="C282" t="s">
        <v>30</v>
      </c>
      <c r="D282" t="s">
        <v>47</v>
      </c>
      <c r="E282" t="s">
        <v>16</v>
      </c>
      <c r="F282" t="s">
        <v>48</v>
      </c>
      <c r="G282" s="1">
        <v>44826</v>
      </c>
      <c r="H282" s="1">
        <v>44872</v>
      </c>
      <c r="I282" s="2">
        <v>44877</v>
      </c>
      <c r="J282" t="s">
        <v>28</v>
      </c>
      <c r="K282" t="s">
        <v>29</v>
      </c>
      <c r="L282" t="s">
        <v>24</v>
      </c>
      <c r="M282" t="s">
        <v>32</v>
      </c>
      <c r="N282" t="s">
        <v>41</v>
      </c>
      <c r="O282" t="s">
        <v>609</v>
      </c>
      <c r="P282">
        <f t="shared" si="486"/>
        <v>1</v>
      </c>
      <c r="Q282" s="5">
        <f t="shared" si="487"/>
        <v>44874</v>
      </c>
      <c r="R282" s="32">
        <f>VLOOKUP(_xlfn.CONCAT(M282," - ",E282),Planning!$C$75:$D$99,2,0)</f>
        <v>10</v>
      </c>
      <c r="S282" s="5">
        <f t="shared" si="488"/>
        <v>44882</v>
      </c>
      <c r="T282" s="3" t="str">
        <f t="shared" si="489"/>
        <v/>
      </c>
      <c r="U282" s="32">
        <f t="shared" ca="1" si="490"/>
        <v>10</v>
      </c>
      <c r="V282" s="32">
        <f t="shared" si="491"/>
        <v>0</v>
      </c>
      <c r="W282" s="5">
        <f t="shared" si="492"/>
        <v>44877</v>
      </c>
      <c r="X282" s="5"/>
      <c r="Z282" s="49"/>
      <c r="AA282" s="50" cm="1">
        <f t="array" ref="AA282">IF(AND(K282="Pending",J282='Date ouverte'!$A$2),INDEX(_xlfn.ANCHORARRAY('Date ouverte'!$B$2),MATCH(TRUE,_xlfn.ANCHORARRAY('Date ouverte'!$B$2)&gt;=$W282,0)),IF(AND(K282="Pending",J282='Date ouverte'!$A$4),INDEX(_xlfn.ANCHORARRAY('Date ouverte'!$B$4),MATCH(TRUE,_xlfn.ANCHORARRAY('Date ouverte'!$B$4)&gt;=$W282,0)),IF(AND(K282="Pending",J282='Date ouverte'!$A$6),INDEX(_xlfn.ANCHORARRAY('Date ouverte'!$B$6),MATCH(TRUE,_xlfn.ANCHORARRAY('Date ouverte'!$B$6)&gt;=$W282,0)),IF(AND(K282="Pending",J282='Date ouverte'!$A$8),INDEX(_xlfn.ANCHORARRAY('Date ouverte'!$B$8),MATCH(TRUE,_xlfn.ANCHORARRAY('Date ouverte'!$B$8)&gt;=$W282,0)),W282))))</f>
        <v>44879</v>
      </c>
      <c r="AB282" s="5" t="str">
        <f>IF(IF($K282="Pending",(IF($J282='Date ouverte'!$A$20,HLOOKUP($AA282,'Date ouverte'!$20:$21,2,FALSE),IF($J282='Date ouverte'!$A$22,HLOOKUP($AA282,'Date ouverte'!$22:$23,2,FALSE),IF($J282='Date ouverte'!$A$24,HLOOKUP($AA282,'Date ouverte'!$24:$25,2,FALSE),IF($J282='Date ouverte'!$A$26,HLOOKUP($AA282,'Date ouverte'!$26:$27,2,FALSE),"j"))))),W282)&lt;&gt;"alert",AA282,"alert")</f>
        <v>alert</v>
      </c>
      <c r="AC282" s="65">
        <f>IF($AB282="alert",(IF($J282='Date ouverte'!$A$29,HLOOKUP($AA282,'Date ouverte'!$29:$30,2,FALSE),IF($J282='Date ouverte'!$A$31,HLOOKUP($AA282,'Date ouverte'!$31:$33,2,FALSE),IF($J282='Date ouverte'!$A$33,HLOOKUP($AA282,'Date ouverte'!$33:$34,2,FALSE),IF($J282='Date ouverte'!$A$35,HLOOKUP($AA282,'Date ouverte'!$35:$36,2,FALSE),"j"))))),0)</f>
        <v>12</v>
      </c>
      <c r="AD2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82" s="5"/>
    </row>
    <row r="283" spans="1:31" x14ac:dyDescent="0.25">
      <c r="A283" t="s">
        <v>1167</v>
      </c>
      <c r="B283" t="s">
        <v>258</v>
      </c>
      <c r="C283" t="s">
        <v>30</v>
      </c>
      <c r="D283" t="s">
        <v>47</v>
      </c>
      <c r="E283" t="s">
        <v>16</v>
      </c>
      <c r="F283" t="s">
        <v>48</v>
      </c>
      <c r="G283" s="1">
        <v>44839</v>
      </c>
      <c r="H283" s="1">
        <v>44881</v>
      </c>
      <c r="I283" s="2">
        <v>44890</v>
      </c>
      <c r="J283" t="s">
        <v>23</v>
      </c>
      <c r="K283" t="s">
        <v>29</v>
      </c>
      <c r="L283" t="s">
        <v>24</v>
      </c>
      <c r="M283" t="s">
        <v>32</v>
      </c>
      <c r="N283" t="s">
        <v>41</v>
      </c>
      <c r="O283" t="s">
        <v>43</v>
      </c>
      <c r="P283">
        <f t="shared" si="486"/>
        <v>1</v>
      </c>
      <c r="Q283" s="5">
        <f t="shared" si="487"/>
        <v>44883</v>
      </c>
      <c r="R283" s="32">
        <f>VLOOKUP(_xlfn.CONCAT(M283," - ",E283),Planning!$C$75:$D$99,2,0)</f>
        <v>10</v>
      </c>
      <c r="S283" s="5">
        <f t="shared" si="488"/>
        <v>44891</v>
      </c>
      <c r="T283" s="3" t="str">
        <f t="shared" si="489"/>
        <v/>
      </c>
      <c r="U283" s="32">
        <f t="shared" ca="1" si="490"/>
        <v>10</v>
      </c>
      <c r="V283" s="32">
        <f t="shared" si="491"/>
        <v>0</v>
      </c>
      <c r="W283" s="5">
        <f t="shared" si="492"/>
        <v>44890</v>
      </c>
      <c r="X283" s="5"/>
      <c r="Z283" s="49"/>
      <c r="AA283" s="50" cm="1">
        <f t="array" ref="AA283">IF(AND(K283="Pending",J283='Date ouverte'!$A$2),INDEX(_xlfn.ANCHORARRAY('Date ouverte'!$B$2),MATCH(TRUE,_xlfn.ANCHORARRAY('Date ouverte'!$B$2)&gt;=$W283,0)),IF(AND(K283="Pending",J283='Date ouverte'!$A$4),INDEX(_xlfn.ANCHORARRAY('Date ouverte'!$B$4),MATCH(TRUE,_xlfn.ANCHORARRAY('Date ouverte'!$B$4)&gt;=$W283,0)),IF(AND(K283="Pending",J283='Date ouverte'!$A$6),INDEX(_xlfn.ANCHORARRAY('Date ouverte'!$B$6),MATCH(TRUE,_xlfn.ANCHORARRAY('Date ouverte'!$B$6)&gt;=$W283,0)),IF(AND(K283="Pending",J283='Date ouverte'!$A$8),INDEX(_xlfn.ANCHORARRAY('Date ouverte'!$B$8),MATCH(TRUE,_xlfn.ANCHORARRAY('Date ouverte'!$B$8)&gt;=$W283,0)),W283))))</f>
        <v>44890</v>
      </c>
      <c r="AB283" s="5" t="str">
        <f>IF(IF($K283="Pending",(IF($J283='Date ouverte'!$A$20,HLOOKUP($AA283,'Date ouverte'!$20:$21,2,FALSE),IF($J283='Date ouverte'!$A$22,HLOOKUP($AA283,'Date ouverte'!$22:$23,2,FALSE),IF($J283='Date ouverte'!$A$24,HLOOKUP($AA283,'Date ouverte'!$24:$25,2,FALSE),IF($J283='Date ouverte'!$A$26,HLOOKUP($AA283,'Date ouverte'!$26:$27,2,FALSE),"j"))))),W283)&lt;&gt;"alert",AA283,"alert")</f>
        <v>alert</v>
      </c>
      <c r="AC283" s="65">
        <f>IF($AB283="alert",(IF($J283='Date ouverte'!$A$29,HLOOKUP($AA283,'Date ouverte'!$29:$30,2,FALSE),IF($J283='Date ouverte'!$A$31,HLOOKUP($AA283,'Date ouverte'!$31:$33,2,FALSE),IF($J283='Date ouverte'!$A$33,HLOOKUP($AA283,'Date ouverte'!$33:$34,2,FALSE),IF($J283='Date ouverte'!$A$35,HLOOKUP($AA283,'Date ouverte'!$35:$36,2,FALSE),"j"))))),0)</f>
        <v>96</v>
      </c>
      <c r="AD2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83" s="5"/>
    </row>
    <row r="284" spans="1:31" x14ac:dyDescent="0.25">
      <c r="A284" t="s">
        <v>864</v>
      </c>
      <c r="B284" t="s">
        <v>258</v>
      </c>
      <c r="C284" t="s">
        <v>30</v>
      </c>
      <c r="D284" t="s">
        <v>47</v>
      </c>
      <c r="E284" t="s">
        <v>16</v>
      </c>
      <c r="F284" t="s">
        <v>48</v>
      </c>
      <c r="G284" s="1">
        <v>44826</v>
      </c>
      <c r="H284" s="1">
        <v>44872</v>
      </c>
      <c r="I284" s="2">
        <v>44877</v>
      </c>
      <c r="J284" t="s">
        <v>39</v>
      </c>
      <c r="K284" t="s">
        <v>29</v>
      </c>
      <c r="L284" t="s">
        <v>24</v>
      </c>
      <c r="M284" t="s">
        <v>32</v>
      </c>
      <c r="N284" t="s">
        <v>41</v>
      </c>
      <c r="O284" t="s">
        <v>609</v>
      </c>
      <c r="P284">
        <f t="shared" si="486"/>
        <v>1</v>
      </c>
      <c r="Q284" s="5">
        <f t="shared" si="487"/>
        <v>44874</v>
      </c>
      <c r="R284" s="32">
        <f>VLOOKUP(_xlfn.CONCAT(M284," - ",E284),Planning!$C$75:$D$99,2,0)</f>
        <v>10</v>
      </c>
      <c r="S284" s="5">
        <f t="shared" si="488"/>
        <v>44882</v>
      </c>
      <c r="T284" s="3" t="str">
        <f t="shared" si="489"/>
        <v/>
      </c>
      <c r="U284" s="32">
        <f t="shared" ca="1" si="490"/>
        <v>10</v>
      </c>
      <c r="V284" s="32">
        <f t="shared" si="491"/>
        <v>0</v>
      </c>
      <c r="W284" s="5">
        <f t="shared" si="492"/>
        <v>44877</v>
      </c>
      <c r="X284" s="5"/>
      <c r="Z284" s="49"/>
      <c r="AA284" s="50" cm="1">
        <f t="array" ref="AA284">IF(AND(K284="Pending",J284='Date ouverte'!$A$2),INDEX(_xlfn.ANCHORARRAY('Date ouverte'!$B$2),MATCH(TRUE,_xlfn.ANCHORARRAY('Date ouverte'!$B$2)&gt;=$W284,0)),IF(AND(K284="Pending",J284='Date ouverte'!$A$4),INDEX(_xlfn.ANCHORARRAY('Date ouverte'!$B$4),MATCH(TRUE,_xlfn.ANCHORARRAY('Date ouverte'!$B$4)&gt;=$W284,0)),IF(AND(K284="Pending",J284='Date ouverte'!$A$6),INDEX(_xlfn.ANCHORARRAY('Date ouverte'!$B$6),MATCH(TRUE,_xlfn.ANCHORARRAY('Date ouverte'!$B$6)&gt;=$W284,0)),IF(AND(K284="Pending",J284='Date ouverte'!$A$8),INDEX(_xlfn.ANCHORARRAY('Date ouverte'!$B$8),MATCH(TRUE,_xlfn.ANCHORARRAY('Date ouverte'!$B$8)&gt;=$W284,0)),W284))))</f>
        <v>44879</v>
      </c>
      <c r="AB284" s="5" t="str">
        <f>IF(IF($K284="Pending",(IF($J284='Date ouverte'!$A$20,HLOOKUP($AA284,'Date ouverte'!$20:$21,2,FALSE),IF($J284='Date ouverte'!$A$22,HLOOKUP($AA284,'Date ouverte'!$22:$23,2,FALSE),IF($J284='Date ouverte'!$A$24,HLOOKUP($AA284,'Date ouverte'!$24:$25,2,FALSE),IF($J284='Date ouverte'!$A$26,HLOOKUP($AA284,'Date ouverte'!$26:$27,2,FALSE),"j"))))),W284)&lt;&gt;"alert",AA284,"alert")</f>
        <v>alert</v>
      </c>
      <c r="AC284" s="65">
        <f>IF($AB284="alert",(IF($J284='Date ouverte'!$A$29,HLOOKUP($AA284,'Date ouverte'!$29:$30,2,FALSE),IF($J284='Date ouverte'!$A$31,HLOOKUP($AA284,'Date ouverte'!$31:$33,2,FALSE),IF($J284='Date ouverte'!$A$33,HLOOKUP($AA284,'Date ouverte'!$33:$34,2,FALSE),IF($J284='Date ouverte'!$A$35,HLOOKUP($AA284,'Date ouverte'!$35:$36,2,FALSE),"j"))))),0)</f>
        <v>52</v>
      </c>
      <c r="AD2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84" s="5"/>
    </row>
    <row r="285" spans="1:31" x14ac:dyDescent="0.25">
      <c r="A285" t="s">
        <v>1168</v>
      </c>
      <c r="B285" t="s">
        <v>258</v>
      </c>
      <c r="C285" t="s">
        <v>30</v>
      </c>
      <c r="D285" t="s">
        <v>47</v>
      </c>
      <c r="E285" t="s">
        <v>34</v>
      </c>
      <c r="F285" t="s">
        <v>48</v>
      </c>
      <c r="G285" s="1">
        <v>44832</v>
      </c>
      <c r="H285" s="1">
        <v>44866</v>
      </c>
      <c r="I285" s="2">
        <v>44880.208333333336</v>
      </c>
      <c r="J285" t="s">
        <v>28</v>
      </c>
      <c r="K285" t="s">
        <v>19</v>
      </c>
      <c r="L285" t="s">
        <v>20</v>
      </c>
      <c r="M285" t="s">
        <v>25</v>
      </c>
      <c r="N285" t="s">
        <v>35</v>
      </c>
      <c r="O285" t="s">
        <v>40</v>
      </c>
      <c r="P285">
        <f t="shared" si="486"/>
        <v>1</v>
      </c>
      <c r="Q285" s="5">
        <f t="shared" si="487"/>
        <v>44868</v>
      </c>
      <c r="R285" s="32">
        <f>VLOOKUP(_xlfn.CONCAT(M285," - ",E285),Planning!$C$75:$D$99,2,0)</f>
        <v>21</v>
      </c>
      <c r="S285" s="5">
        <f t="shared" si="488"/>
        <v>44887</v>
      </c>
      <c r="T285" s="3" t="str">
        <f t="shared" si="489"/>
        <v/>
      </c>
      <c r="U285" s="32">
        <f t="shared" ca="1" si="490"/>
        <v>21</v>
      </c>
      <c r="V285" s="32">
        <f t="shared" si="491"/>
        <v>0</v>
      </c>
      <c r="W285" s="5">
        <f t="shared" si="492"/>
        <v>44880</v>
      </c>
      <c r="X285" s="5"/>
      <c r="Z285" s="49"/>
      <c r="AA285" s="50" cm="1">
        <f t="array" ref="AA285">IF(AND(K285="Pending",J285='Date ouverte'!$A$2),INDEX(_xlfn.ANCHORARRAY('Date ouverte'!$B$2),MATCH(TRUE,_xlfn.ANCHORARRAY('Date ouverte'!$B$2)&gt;=$W285,0)),IF(AND(K285="Pending",J285='Date ouverte'!$A$4),INDEX(_xlfn.ANCHORARRAY('Date ouverte'!$B$4),MATCH(TRUE,_xlfn.ANCHORARRAY('Date ouverte'!$B$4)&gt;=$W285,0)),IF(AND(K285="Pending",J285='Date ouverte'!$A$6),INDEX(_xlfn.ANCHORARRAY('Date ouverte'!$B$6),MATCH(TRUE,_xlfn.ANCHORARRAY('Date ouverte'!$B$6)&gt;=$W285,0)),IF(AND(K285="Pending",J285='Date ouverte'!$A$8),INDEX(_xlfn.ANCHORARRAY('Date ouverte'!$B$8),MATCH(TRUE,_xlfn.ANCHORARRAY('Date ouverte'!$B$8)&gt;=$W285,0)),W285))))</f>
        <v>44880</v>
      </c>
      <c r="AB285" s="5">
        <f>IF(IF($K285="Pending",(IF($J285='Date ouverte'!$A$20,HLOOKUP($AA285,'Date ouverte'!$20:$21,2,FALSE),IF($J285='Date ouverte'!$A$22,HLOOKUP($AA285,'Date ouverte'!$22:$23,2,FALSE),IF($J285='Date ouverte'!$A$24,HLOOKUP($AA285,'Date ouverte'!$24:$25,2,FALSE),IF($J285='Date ouverte'!$A$26,HLOOKUP($AA285,'Date ouverte'!$26:$27,2,FALSE),"j"))))),W285)&lt;&gt;"alert",AA285,"alert")</f>
        <v>44880</v>
      </c>
      <c r="AC285" s="65">
        <f>IF($AB285="alert",(IF($J285='Date ouverte'!$A$29,HLOOKUP($AA285,'Date ouverte'!$29:$30,2,FALSE),IF($J285='Date ouverte'!$A$31,HLOOKUP($AA285,'Date ouverte'!$31:$33,2,FALSE),IF($J285='Date ouverte'!$A$33,HLOOKUP($AA285,'Date ouverte'!$33:$34,2,FALSE),IF($J285='Date ouverte'!$A$35,HLOOKUP($AA285,'Date ouverte'!$35:$36,2,FALSE),"j"))))),0)</f>
        <v>0</v>
      </c>
      <c r="AD2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85" s="5"/>
    </row>
    <row r="286" spans="1:31" x14ac:dyDescent="0.25">
      <c r="A286" t="s">
        <v>1169</v>
      </c>
      <c r="B286" t="s">
        <v>258</v>
      </c>
      <c r="C286" t="s">
        <v>14</v>
      </c>
      <c r="D286" t="s">
        <v>47</v>
      </c>
      <c r="E286" t="s">
        <v>34</v>
      </c>
      <c r="F286" t="s">
        <v>48</v>
      </c>
      <c r="G286" s="1">
        <v>44845</v>
      </c>
      <c r="H286" s="1">
        <v>44890</v>
      </c>
      <c r="I286" s="2">
        <v>44905</v>
      </c>
      <c r="J286" t="s">
        <v>28</v>
      </c>
      <c r="K286" t="s">
        <v>29</v>
      </c>
      <c r="L286" t="s">
        <v>20</v>
      </c>
      <c r="M286" t="s">
        <v>25</v>
      </c>
      <c r="N286" t="s">
        <v>35</v>
      </c>
      <c r="O286" t="s">
        <v>46</v>
      </c>
      <c r="P286">
        <f t="shared" si="486"/>
        <v>1</v>
      </c>
      <c r="Q286" s="5">
        <f t="shared" si="487"/>
        <v>44892</v>
      </c>
      <c r="R286" s="32">
        <f>VLOOKUP(_xlfn.CONCAT(M286," - ",E286),Planning!$C$75:$D$99,2,0)</f>
        <v>21</v>
      </c>
      <c r="S286" s="5">
        <f t="shared" si="488"/>
        <v>44911</v>
      </c>
      <c r="T286" s="3" t="str">
        <f t="shared" si="489"/>
        <v/>
      </c>
      <c r="U286" s="32">
        <f t="shared" ca="1" si="490"/>
        <v>21</v>
      </c>
      <c r="V286" s="32">
        <f t="shared" si="491"/>
        <v>0</v>
      </c>
      <c r="W286" s="5">
        <f t="shared" si="492"/>
        <v>44905</v>
      </c>
      <c r="X286" s="5"/>
      <c r="Z286" s="49"/>
      <c r="AA286" s="50" cm="1">
        <f t="array" ref="AA286">IF(AND(K286="Pending",J286='Date ouverte'!$A$2),INDEX(_xlfn.ANCHORARRAY('Date ouverte'!$B$2),MATCH(TRUE,_xlfn.ANCHORARRAY('Date ouverte'!$B$2)&gt;=$W286,0)),IF(AND(K286="Pending",J286='Date ouverte'!$A$4),INDEX(_xlfn.ANCHORARRAY('Date ouverte'!$B$4),MATCH(TRUE,_xlfn.ANCHORARRAY('Date ouverte'!$B$4)&gt;=$W286,0)),IF(AND(K286="Pending",J286='Date ouverte'!$A$6),INDEX(_xlfn.ANCHORARRAY('Date ouverte'!$B$6),MATCH(TRUE,_xlfn.ANCHORARRAY('Date ouverte'!$B$6)&gt;=$W286,0)),IF(AND(K286="Pending",J286='Date ouverte'!$A$8),INDEX(_xlfn.ANCHORARRAY('Date ouverte'!$B$8),MATCH(TRUE,_xlfn.ANCHORARRAY('Date ouverte'!$B$8)&gt;=$W286,0)),W286))))</f>
        <v>44907</v>
      </c>
      <c r="AB286" s="5" t="str">
        <f>IF(IF($K286="Pending",(IF($J286='Date ouverte'!$A$20,HLOOKUP($AA286,'Date ouverte'!$20:$21,2,FALSE),IF($J286='Date ouverte'!$A$22,HLOOKUP($AA286,'Date ouverte'!$22:$23,2,FALSE),IF($J286='Date ouverte'!$A$24,HLOOKUP($AA286,'Date ouverte'!$24:$25,2,FALSE),IF($J286='Date ouverte'!$A$26,HLOOKUP($AA286,'Date ouverte'!$26:$27,2,FALSE),"j"))))),W286)&lt;&gt;"alert",AA286,"alert")</f>
        <v>alert</v>
      </c>
      <c r="AC286" s="65">
        <f>IF($AB286="alert",(IF($J286='Date ouverte'!$A$29,HLOOKUP($AA286,'Date ouverte'!$29:$30,2,FALSE),IF($J286='Date ouverte'!$A$31,HLOOKUP($AA286,'Date ouverte'!$31:$33,2,FALSE),IF($J286='Date ouverte'!$A$33,HLOOKUP($AA286,'Date ouverte'!$33:$34,2,FALSE),IF($J286='Date ouverte'!$A$35,HLOOKUP($AA286,'Date ouverte'!$35:$36,2,FALSE),"j"))))),0)</f>
        <v>15</v>
      </c>
      <c r="AD2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86" s="5"/>
    </row>
    <row r="287" spans="1:31" x14ac:dyDescent="0.25">
      <c r="A287" t="s">
        <v>1706</v>
      </c>
      <c r="B287" t="s">
        <v>258</v>
      </c>
      <c r="C287" t="s">
        <v>30</v>
      </c>
      <c r="D287" t="s">
        <v>47</v>
      </c>
      <c r="E287" t="s">
        <v>34</v>
      </c>
      <c r="F287" t="s">
        <v>48</v>
      </c>
      <c r="G287" s="1">
        <v>44847</v>
      </c>
      <c r="H287" s="1">
        <v>44877</v>
      </c>
      <c r="I287" s="2">
        <v>44895.333333333336</v>
      </c>
      <c r="J287" t="s">
        <v>23</v>
      </c>
      <c r="K287" t="s">
        <v>19</v>
      </c>
      <c r="L287" t="s">
        <v>20</v>
      </c>
      <c r="M287" t="s">
        <v>25</v>
      </c>
      <c r="N287" t="s">
        <v>35</v>
      </c>
      <c r="O287" t="s">
        <v>45</v>
      </c>
      <c r="P287">
        <f t="shared" si="486"/>
        <v>1</v>
      </c>
      <c r="Q287" s="5">
        <f t="shared" si="487"/>
        <v>44879</v>
      </c>
      <c r="R287" s="32">
        <f>VLOOKUP(_xlfn.CONCAT(M287," - ",E287),Planning!$C$75:$D$99,2,0)</f>
        <v>21</v>
      </c>
      <c r="S287" s="5">
        <f t="shared" si="488"/>
        <v>44898</v>
      </c>
      <c r="T287" s="3" t="str">
        <f t="shared" si="489"/>
        <v/>
      </c>
      <c r="U287" s="32">
        <f t="shared" ca="1" si="490"/>
        <v>21</v>
      </c>
      <c r="V287" s="32">
        <f t="shared" si="491"/>
        <v>0</v>
      </c>
      <c r="W287" s="5">
        <f t="shared" si="492"/>
        <v>44895</v>
      </c>
      <c r="X287" s="5"/>
      <c r="Z287" s="49"/>
      <c r="AA287" s="50" cm="1">
        <f t="array" ref="AA287">IF(AND(K287="Pending",J287='Date ouverte'!$A$2),INDEX(_xlfn.ANCHORARRAY('Date ouverte'!$B$2),MATCH(TRUE,_xlfn.ANCHORARRAY('Date ouverte'!$B$2)&gt;=$W287,0)),IF(AND(K287="Pending",J287='Date ouverte'!$A$4),INDEX(_xlfn.ANCHORARRAY('Date ouverte'!$B$4),MATCH(TRUE,_xlfn.ANCHORARRAY('Date ouverte'!$B$4)&gt;=$W287,0)),IF(AND(K287="Pending",J287='Date ouverte'!$A$6),INDEX(_xlfn.ANCHORARRAY('Date ouverte'!$B$6),MATCH(TRUE,_xlfn.ANCHORARRAY('Date ouverte'!$B$6)&gt;=$W287,0)),IF(AND(K287="Pending",J287='Date ouverte'!$A$8),INDEX(_xlfn.ANCHORARRAY('Date ouverte'!$B$8),MATCH(TRUE,_xlfn.ANCHORARRAY('Date ouverte'!$B$8)&gt;=$W287,0)),W287))))</f>
        <v>44895</v>
      </c>
      <c r="AB287" s="5">
        <f>IF(IF($K287="Pending",(IF($J287='Date ouverte'!$A$20,HLOOKUP($AA287,'Date ouverte'!$20:$21,2,FALSE),IF($J287='Date ouverte'!$A$22,HLOOKUP($AA287,'Date ouverte'!$22:$23,2,FALSE),IF($J287='Date ouverte'!$A$24,HLOOKUP($AA287,'Date ouverte'!$24:$25,2,FALSE),IF($J287='Date ouverte'!$A$26,HLOOKUP($AA287,'Date ouverte'!$26:$27,2,FALSE),"j"))))),W287)&lt;&gt;"alert",AA287,"alert")</f>
        <v>44895</v>
      </c>
      <c r="AC287" s="65">
        <f>IF($AB287="alert",(IF($J287='Date ouverte'!$A$29,HLOOKUP($AA287,'Date ouverte'!$29:$30,2,FALSE),IF($J287='Date ouverte'!$A$31,HLOOKUP($AA287,'Date ouverte'!$31:$33,2,FALSE),IF($J287='Date ouverte'!$A$33,HLOOKUP($AA287,'Date ouverte'!$33:$34,2,FALSE),IF($J287='Date ouverte'!$A$35,HLOOKUP($AA287,'Date ouverte'!$35:$36,2,FALSE),"j"))))),0)</f>
        <v>0</v>
      </c>
      <c r="AD2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87" s="5"/>
    </row>
    <row r="288" spans="1:31" x14ac:dyDescent="0.25">
      <c r="A288" t="s">
        <v>1707</v>
      </c>
      <c r="B288" t="s">
        <v>258</v>
      </c>
      <c r="C288" t="s">
        <v>30</v>
      </c>
      <c r="D288" t="s">
        <v>47</v>
      </c>
      <c r="E288" t="s">
        <v>34</v>
      </c>
      <c r="F288" t="s">
        <v>48</v>
      </c>
      <c r="G288" s="1">
        <v>44847</v>
      </c>
      <c r="H288" s="1">
        <v>44877</v>
      </c>
      <c r="I288" s="2">
        <v>44887.6875</v>
      </c>
      <c r="J288" t="s">
        <v>23</v>
      </c>
      <c r="K288" t="s">
        <v>19</v>
      </c>
      <c r="L288" t="s">
        <v>20</v>
      </c>
      <c r="M288" t="s">
        <v>25</v>
      </c>
      <c r="N288" t="s">
        <v>35</v>
      </c>
      <c r="O288" t="s">
        <v>45</v>
      </c>
      <c r="P288">
        <f t="shared" si="486"/>
        <v>1</v>
      </c>
      <c r="Q288" s="5">
        <f t="shared" si="487"/>
        <v>44879</v>
      </c>
      <c r="R288" s="32">
        <f>VLOOKUP(_xlfn.CONCAT(M288," - ",E288),Planning!$C$75:$D$99,2,0)</f>
        <v>21</v>
      </c>
      <c r="S288" s="5">
        <f t="shared" si="488"/>
        <v>44898</v>
      </c>
      <c r="T288" s="3" t="str">
        <f t="shared" si="489"/>
        <v/>
      </c>
      <c r="U288" s="32">
        <f t="shared" ca="1" si="490"/>
        <v>21</v>
      </c>
      <c r="V288" s="32">
        <f t="shared" si="491"/>
        <v>0</v>
      </c>
      <c r="W288" s="5">
        <f t="shared" si="492"/>
        <v>44887</v>
      </c>
      <c r="X288" s="5"/>
      <c r="Z288" s="49"/>
      <c r="AA288" s="50" cm="1">
        <f t="array" ref="AA288">IF(AND(K288="Pending",J288='Date ouverte'!$A$2),INDEX(_xlfn.ANCHORARRAY('Date ouverte'!$B$2),MATCH(TRUE,_xlfn.ANCHORARRAY('Date ouverte'!$B$2)&gt;=$W288,0)),IF(AND(K288="Pending",J288='Date ouverte'!$A$4),INDEX(_xlfn.ANCHORARRAY('Date ouverte'!$B$4),MATCH(TRUE,_xlfn.ANCHORARRAY('Date ouverte'!$B$4)&gt;=$W288,0)),IF(AND(K288="Pending",J288='Date ouverte'!$A$6),INDEX(_xlfn.ANCHORARRAY('Date ouverte'!$B$6),MATCH(TRUE,_xlfn.ANCHORARRAY('Date ouverte'!$B$6)&gt;=$W288,0)),IF(AND(K288="Pending",J288='Date ouverte'!$A$8),INDEX(_xlfn.ANCHORARRAY('Date ouverte'!$B$8),MATCH(TRUE,_xlfn.ANCHORARRAY('Date ouverte'!$B$8)&gt;=$W288,0)),W288))))</f>
        <v>44887</v>
      </c>
      <c r="AB288" s="5">
        <f>IF(IF($K288="Pending",(IF($J288='Date ouverte'!$A$20,HLOOKUP($AA288,'Date ouverte'!$20:$21,2,FALSE),IF($J288='Date ouverte'!$A$22,HLOOKUP($AA288,'Date ouverte'!$22:$23,2,FALSE),IF($J288='Date ouverte'!$A$24,HLOOKUP($AA288,'Date ouverte'!$24:$25,2,FALSE),IF($J288='Date ouverte'!$A$26,HLOOKUP($AA288,'Date ouverte'!$26:$27,2,FALSE),"j"))))),W288)&lt;&gt;"alert",AA288,"alert")</f>
        <v>44887</v>
      </c>
      <c r="AC288" s="65">
        <f>IF($AB288="alert",(IF($J288='Date ouverte'!$A$29,HLOOKUP($AA288,'Date ouverte'!$29:$30,2,FALSE),IF($J288='Date ouverte'!$A$31,HLOOKUP($AA288,'Date ouverte'!$31:$33,2,FALSE),IF($J288='Date ouverte'!$A$33,HLOOKUP($AA288,'Date ouverte'!$33:$34,2,FALSE),IF($J288='Date ouverte'!$A$35,HLOOKUP($AA288,'Date ouverte'!$35:$36,2,FALSE),"j"))))),0)</f>
        <v>0</v>
      </c>
      <c r="AD2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88" s="5"/>
    </row>
    <row r="289" spans="1:31" x14ac:dyDescent="0.25">
      <c r="A289" t="s">
        <v>1708</v>
      </c>
      <c r="B289" t="s">
        <v>258</v>
      </c>
      <c r="C289" t="s">
        <v>30</v>
      </c>
      <c r="D289" t="s">
        <v>47</v>
      </c>
      <c r="E289" t="s">
        <v>34</v>
      </c>
      <c r="F289" t="s">
        <v>48</v>
      </c>
      <c r="G289" s="1">
        <v>44847</v>
      </c>
      <c r="H289" s="1">
        <v>44877</v>
      </c>
      <c r="I289" s="2">
        <v>44888.541666666664</v>
      </c>
      <c r="J289" t="s">
        <v>23</v>
      </c>
      <c r="K289" t="s">
        <v>19</v>
      </c>
      <c r="L289" t="s">
        <v>20</v>
      </c>
      <c r="M289" t="s">
        <v>25</v>
      </c>
      <c r="N289" t="s">
        <v>35</v>
      </c>
      <c r="O289" t="s">
        <v>45</v>
      </c>
      <c r="P289">
        <f t="shared" si="486"/>
        <v>1</v>
      </c>
      <c r="Q289" s="5">
        <f t="shared" si="487"/>
        <v>44879</v>
      </c>
      <c r="R289" s="32">
        <f>VLOOKUP(_xlfn.CONCAT(M289," - ",E289),Planning!$C$75:$D$99,2,0)</f>
        <v>21</v>
      </c>
      <c r="S289" s="5">
        <f t="shared" si="488"/>
        <v>44898</v>
      </c>
      <c r="T289" s="3" t="str">
        <f t="shared" si="489"/>
        <v/>
      </c>
      <c r="U289" s="32">
        <f t="shared" ca="1" si="490"/>
        <v>21</v>
      </c>
      <c r="V289" s="32">
        <f t="shared" si="491"/>
        <v>0</v>
      </c>
      <c r="W289" s="5">
        <f t="shared" si="492"/>
        <v>44888</v>
      </c>
      <c r="X289" s="5"/>
      <c r="Z289" s="49"/>
      <c r="AA289" s="50" cm="1">
        <f t="array" ref="AA289">IF(AND(K289="Pending",J289='Date ouverte'!$A$2),INDEX(_xlfn.ANCHORARRAY('Date ouverte'!$B$2),MATCH(TRUE,_xlfn.ANCHORARRAY('Date ouverte'!$B$2)&gt;=$W289,0)),IF(AND(K289="Pending",J289='Date ouverte'!$A$4),INDEX(_xlfn.ANCHORARRAY('Date ouverte'!$B$4),MATCH(TRUE,_xlfn.ANCHORARRAY('Date ouverte'!$B$4)&gt;=$W289,0)),IF(AND(K289="Pending",J289='Date ouverte'!$A$6),INDEX(_xlfn.ANCHORARRAY('Date ouverte'!$B$6),MATCH(TRUE,_xlfn.ANCHORARRAY('Date ouverte'!$B$6)&gt;=$W289,0)),IF(AND(K289="Pending",J289='Date ouverte'!$A$8),INDEX(_xlfn.ANCHORARRAY('Date ouverte'!$B$8),MATCH(TRUE,_xlfn.ANCHORARRAY('Date ouverte'!$B$8)&gt;=$W289,0)),W289))))</f>
        <v>44888</v>
      </c>
      <c r="AB289" s="5">
        <f>IF(IF($K289="Pending",(IF($J289='Date ouverte'!$A$20,HLOOKUP($AA289,'Date ouverte'!$20:$21,2,FALSE),IF($J289='Date ouverte'!$A$22,HLOOKUP($AA289,'Date ouverte'!$22:$23,2,FALSE),IF($J289='Date ouverte'!$A$24,HLOOKUP($AA289,'Date ouverte'!$24:$25,2,FALSE),IF($J289='Date ouverte'!$A$26,HLOOKUP($AA289,'Date ouverte'!$26:$27,2,FALSE),"j"))))),W289)&lt;&gt;"alert",AA289,"alert")</f>
        <v>44888</v>
      </c>
      <c r="AC289" s="65">
        <f>IF($AB289="alert",(IF($J289='Date ouverte'!$A$29,HLOOKUP($AA289,'Date ouverte'!$29:$30,2,FALSE),IF($J289='Date ouverte'!$A$31,HLOOKUP($AA289,'Date ouverte'!$31:$33,2,FALSE),IF($J289='Date ouverte'!$A$33,HLOOKUP($AA289,'Date ouverte'!$33:$34,2,FALSE),IF($J289='Date ouverte'!$A$35,HLOOKUP($AA289,'Date ouverte'!$35:$36,2,FALSE),"j"))))),0)</f>
        <v>0</v>
      </c>
      <c r="AD2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89" s="5"/>
    </row>
    <row r="290" spans="1:31" x14ac:dyDescent="0.25">
      <c r="A290" t="s">
        <v>1709</v>
      </c>
      <c r="B290" t="s">
        <v>258</v>
      </c>
      <c r="C290" t="s">
        <v>30</v>
      </c>
      <c r="D290" t="s">
        <v>47</v>
      </c>
      <c r="E290" t="s">
        <v>34</v>
      </c>
      <c r="F290" t="s">
        <v>48</v>
      </c>
      <c r="G290" s="1">
        <v>44858</v>
      </c>
      <c r="H290" s="1">
        <v>44890</v>
      </c>
      <c r="I290" s="2">
        <v>44902</v>
      </c>
      <c r="J290" t="s">
        <v>23</v>
      </c>
      <c r="K290" t="s">
        <v>29</v>
      </c>
      <c r="L290" t="s">
        <v>20</v>
      </c>
      <c r="M290" t="s">
        <v>25</v>
      </c>
      <c r="N290" t="s">
        <v>35</v>
      </c>
      <c r="O290" t="s">
        <v>46</v>
      </c>
      <c r="P290">
        <f t="shared" si="486"/>
        <v>1</v>
      </c>
      <c r="Q290" s="5">
        <f t="shared" si="487"/>
        <v>44892</v>
      </c>
      <c r="R290" s="32">
        <f>VLOOKUP(_xlfn.CONCAT(M290," - ",E290),Planning!$C$75:$D$99,2,0)</f>
        <v>21</v>
      </c>
      <c r="S290" s="5">
        <f t="shared" si="488"/>
        <v>44911</v>
      </c>
      <c r="T290" s="3" t="str">
        <f t="shared" si="489"/>
        <v/>
      </c>
      <c r="U290" s="32">
        <f t="shared" ca="1" si="490"/>
        <v>21</v>
      </c>
      <c r="V290" s="32">
        <f t="shared" si="491"/>
        <v>0</v>
      </c>
      <c r="W290" s="5">
        <f t="shared" si="492"/>
        <v>44902</v>
      </c>
      <c r="X290" s="5"/>
      <c r="Z290" s="49"/>
      <c r="AA290" s="50" cm="1">
        <f t="array" ref="AA290">IF(AND(K290="Pending",J290='Date ouverte'!$A$2),INDEX(_xlfn.ANCHORARRAY('Date ouverte'!$B$2),MATCH(TRUE,_xlfn.ANCHORARRAY('Date ouverte'!$B$2)&gt;=$W290,0)),IF(AND(K290="Pending",J290='Date ouverte'!$A$4),INDEX(_xlfn.ANCHORARRAY('Date ouverte'!$B$4),MATCH(TRUE,_xlfn.ANCHORARRAY('Date ouverte'!$B$4)&gt;=$W290,0)),IF(AND(K290="Pending",J290='Date ouverte'!$A$6),INDEX(_xlfn.ANCHORARRAY('Date ouverte'!$B$6),MATCH(TRUE,_xlfn.ANCHORARRAY('Date ouverte'!$B$6)&gt;=$W290,0)),IF(AND(K290="Pending",J290='Date ouverte'!$A$8),INDEX(_xlfn.ANCHORARRAY('Date ouverte'!$B$8),MATCH(TRUE,_xlfn.ANCHORARRAY('Date ouverte'!$B$8)&gt;=$W290,0)),W290))))</f>
        <v>44902</v>
      </c>
      <c r="AB290" s="5" t="str">
        <f>IF(IF($K290="Pending",(IF($J290='Date ouverte'!$A$20,HLOOKUP($AA290,'Date ouverte'!$20:$21,2,FALSE),IF($J290='Date ouverte'!$A$22,HLOOKUP($AA290,'Date ouverte'!$22:$23,2,FALSE),IF($J290='Date ouverte'!$A$24,HLOOKUP($AA290,'Date ouverte'!$24:$25,2,FALSE),IF($J290='Date ouverte'!$A$26,HLOOKUP($AA290,'Date ouverte'!$26:$27,2,FALSE),"j"))))),W290)&lt;&gt;"alert",AA290,"alert")</f>
        <v>alert</v>
      </c>
      <c r="AC290" s="65">
        <f>IF($AB290="alert",(IF($J290='Date ouverte'!$A$29,HLOOKUP($AA290,'Date ouverte'!$29:$30,2,FALSE),IF($J290='Date ouverte'!$A$31,HLOOKUP($AA290,'Date ouverte'!$31:$33,2,FALSE),IF($J290='Date ouverte'!$A$33,HLOOKUP($AA290,'Date ouverte'!$33:$34,2,FALSE),IF($J290='Date ouverte'!$A$35,HLOOKUP($AA290,'Date ouverte'!$35:$36,2,FALSE),"j"))))),0)</f>
        <v>40</v>
      </c>
      <c r="AD2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0" s="5"/>
    </row>
    <row r="291" spans="1:31" x14ac:dyDescent="0.25">
      <c r="A291" t="s">
        <v>1170</v>
      </c>
      <c r="B291" t="s">
        <v>258</v>
      </c>
      <c r="C291" t="s">
        <v>30</v>
      </c>
      <c r="D291" t="s">
        <v>47</v>
      </c>
      <c r="E291" t="s">
        <v>16</v>
      </c>
      <c r="F291" t="s">
        <v>48</v>
      </c>
      <c r="G291" s="1">
        <v>44833</v>
      </c>
      <c r="H291" s="1">
        <v>44873</v>
      </c>
      <c r="I291" s="2">
        <v>44880</v>
      </c>
      <c r="J291" t="s">
        <v>39</v>
      </c>
      <c r="K291" t="s">
        <v>29</v>
      </c>
      <c r="L291" t="s">
        <v>20</v>
      </c>
      <c r="M291" t="s">
        <v>21</v>
      </c>
      <c r="N291" t="s">
        <v>22</v>
      </c>
      <c r="O291" t="s">
        <v>1152</v>
      </c>
      <c r="P291">
        <f t="shared" si="486"/>
        <v>1</v>
      </c>
      <c r="Q291" s="5">
        <f t="shared" si="487"/>
        <v>44875</v>
      </c>
      <c r="R291" s="32">
        <f>VLOOKUP(_xlfn.CONCAT(M291," - ",E291),Planning!$C$75:$D$99,2,0)</f>
        <v>7</v>
      </c>
      <c r="S291" s="5">
        <f t="shared" si="488"/>
        <v>44880</v>
      </c>
      <c r="T291" s="3" t="str">
        <f t="shared" si="489"/>
        <v/>
      </c>
      <c r="U291" s="32">
        <f t="shared" ca="1" si="490"/>
        <v>7</v>
      </c>
      <c r="V291" s="32">
        <f t="shared" si="491"/>
        <v>0</v>
      </c>
      <c r="W291" s="5">
        <f t="shared" si="492"/>
        <v>44880</v>
      </c>
      <c r="X291" s="5"/>
      <c r="Z291" s="49"/>
      <c r="AA291" s="50" cm="1">
        <f t="array" ref="AA291">IF(AND(K291="Pending",J291='Date ouverte'!$A$2),INDEX(_xlfn.ANCHORARRAY('Date ouverte'!$B$2),MATCH(TRUE,_xlfn.ANCHORARRAY('Date ouverte'!$B$2)&gt;=$W291,0)),IF(AND(K291="Pending",J291='Date ouverte'!$A$4),INDEX(_xlfn.ANCHORARRAY('Date ouverte'!$B$4),MATCH(TRUE,_xlfn.ANCHORARRAY('Date ouverte'!$B$4)&gt;=$W291,0)),IF(AND(K291="Pending",J291='Date ouverte'!$A$6),INDEX(_xlfn.ANCHORARRAY('Date ouverte'!$B$6),MATCH(TRUE,_xlfn.ANCHORARRAY('Date ouverte'!$B$6)&gt;=$W291,0)),IF(AND(K291="Pending",J291='Date ouverte'!$A$8),INDEX(_xlfn.ANCHORARRAY('Date ouverte'!$B$8),MATCH(TRUE,_xlfn.ANCHORARRAY('Date ouverte'!$B$8)&gt;=$W291,0)),W291))))</f>
        <v>44880</v>
      </c>
      <c r="AB291" s="5">
        <f>IF(IF($K291="Pending",(IF($J291='Date ouverte'!$A$20,HLOOKUP($AA291,'Date ouverte'!$20:$21,2,FALSE),IF($J291='Date ouverte'!$A$22,HLOOKUP($AA291,'Date ouverte'!$22:$23,2,FALSE),IF($J291='Date ouverte'!$A$24,HLOOKUP($AA291,'Date ouverte'!$24:$25,2,FALSE),IF($J291='Date ouverte'!$A$26,HLOOKUP($AA291,'Date ouverte'!$26:$27,2,FALSE),"j"))))),W291)&lt;&gt;"alert",AA291,"alert")</f>
        <v>44880</v>
      </c>
      <c r="AC291" s="65">
        <f>IF($AB291="alert",(IF($J291='Date ouverte'!$A$29,HLOOKUP($AA291,'Date ouverte'!$29:$30,2,FALSE),IF($J291='Date ouverte'!$A$31,HLOOKUP($AA291,'Date ouverte'!$31:$33,2,FALSE),IF($J291='Date ouverte'!$A$33,HLOOKUP($AA291,'Date ouverte'!$33:$34,2,FALSE),IF($J291='Date ouverte'!$A$35,HLOOKUP($AA291,'Date ouverte'!$35:$36,2,FALSE),"j"))))),0)</f>
        <v>0</v>
      </c>
      <c r="AD2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91" s="5"/>
    </row>
    <row r="292" spans="1:31" x14ac:dyDescent="0.25">
      <c r="A292" t="s">
        <v>784</v>
      </c>
      <c r="B292" t="s">
        <v>258</v>
      </c>
      <c r="C292" t="s">
        <v>14</v>
      </c>
      <c r="D292" t="s">
        <v>47</v>
      </c>
      <c r="E292" t="s">
        <v>16</v>
      </c>
      <c r="F292" t="s">
        <v>48</v>
      </c>
      <c r="G292" s="1">
        <v>44824</v>
      </c>
      <c r="H292" s="1">
        <v>44865</v>
      </c>
      <c r="I292" s="2">
        <v>44869.770833333336</v>
      </c>
      <c r="J292" t="s">
        <v>28</v>
      </c>
      <c r="K292" t="s">
        <v>19</v>
      </c>
      <c r="L292" t="s">
        <v>20</v>
      </c>
      <c r="M292" t="s">
        <v>21</v>
      </c>
      <c r="N292" t="s">
        <v>22</v>
      </c>
      <c r="O292" t="s">
        <v>50</v>
      </c>
      <c r="P292">
        <f t="shared" si="486"/>
        <v>1</v>
      </c>
      <c r="Q292" s="5">
        <f t="shared" si="487"/>
        <v>44867</v>
      </c>
      <c r="R292" s="32">
        <f>VLOOKUP(_xlfn.CONCAT(M292," - ",E292),Planning!$C$75:$D$99,2,0)</f>
        <v>7</v>
      </c>
      <c r="S292" s="5">
        <f t="shared" si="488"/>
        <v>44872</v>
      </c>
      <c r="T292" s="3" t="str">
        <f t="shared" si="489"/>
        <v/>
      </c>
      <c r="U292" s="32">
        <f t="shared" ca="1" si="490"/>
        <v>7</v>
      </c>
      <c r="V292" s="32">
        <f t="shared" si="491"/>
        <v>0</v>
      </c>
      <c r="W292" s="5">
        <f t="shared" si="492"/>
        <v>44869</v>
      </c>
      <c r="X292" s="5"/>
      <c r="Z292" s="49"/>
      <c r="AA292" s="50" cm="1">
        <f t="array" ref="AA292">IF(AND(K292="Pending",J292='Date ouverte'!$A$2),INDEX(_xlfn.ANCHORARRAY('Date ouverte'!$B$2),MATCH(TRUE,_xlfn.ANCHORARRAY('Date ouverte'!$B$2)&gt;=$W292,0)),IF(AND(K292="Pending",J292='Date ouverte'!$A$4),INDEX(_xlfn.ANCHORARRAY('Date ouverte'!$B$4),MATCH(TRUE,_xlfn.ANCHORARRAY('Date ouverte'!$B$4)&gt;=$W292,0)),IF(AND(K292="Pending",J292='Date ouverte'!$A$6),INDEX(_xlfn.ANCHORARRAY('Date ouverte'!$B$6),MATCH(TRUE,_xlfn.ANCHORARRAY('Date ouverte'!$B$6)&gt;=$W292,0)),IF(AND(K292="Pending",J292='Date ouverte'!$A$8),INDEX(_xlfn.ANCHORARRAY('Date ouverte'!$B$8),MATCH(TRUE,_xlfn.ANCHORARRAY('Date ouverte'!$B$8)&gt;=$W292,0)),W292))))</f>
        <v>44869</v>
      </c>
      <c r="AB292" s="5">
        <f>IF(IF($K292="Pending",(IF($J292='Date ouverte'!$A$20,HLOOKUP($AA292,'Date ouverte'!$20:$21,2,FALSE),IF($J292='Date ouverte'!$A$22,HLOOKUP($AA292,'Date ouverte'!$22:$23,2,FALSE),IF($J292='Date ouverte'!$A$24,HLOOKUP($AA292,'Date ouverte'!$24:$25,2,FALSE),IF($J292='Date ouverte'!$A$26,HLOOKUP($AA292,'Date ouverte'!$26:$27,2,FALSE),"j"))))),W292)&lt;&gt;"alert",AA292,"alert")</f>
        <v>44869</v>
      </c>
      <c r="AC292" s="65">
        <f>IF($AB292="alert",(IF($J292='Date ouverte'!$A$29,HLOOKUP($AA292,'Date ouverte'!$29:$30,2,FALSE),IF($J292='Date ouverte'!$A$31,HLOOKUP($AA292,'Date ouverte'!$31:$33,2,FALSE),IF($J292='Date ouverte'!$A$33,HLOOKUP($AA292,'Date ouverte'!$33:$34,2,FALSE),IF($J292='Date ouverte'!$A$35,HLOOKUP($AA292,'Date ouverte'!$35:$36,2,FALSE),"j"))))),0)</f>
        <v>0</v>
      </c>
      <c r="AD2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2" s="5"/>
    </row>
    <row r="293" spans="1:31" x14ac:dyDescent="0.25">
      <c r="A293" t="s">
        <v>1171</v>
      </c>
      <c r="B293" t="s">
        <v>258</v>
      </c>
      <c r="C293" t="s">
        <v>30</v>
      </c>
      <c r="D293" t="s">
        <v>47</v>
      </c>
      <c r="E293" t="s">
        <v>16</v>
      </c>
      <c r="F293" t="s">
        <v>48</v>
      </c>
      <c r="G293" s="1">
        <v>44833</v>
      </c>
      <c r="H293" s="1">
        <v>44873</v>
      </c>
      <c r="I293" s="2">
        <v>44879.541666666664</v>
      </c>
      <c r="J293" t="s">
        <v>23</v>
      </c>
      <c r="K293" t="s">
        <v>19</v>
      </c>
      <c r="L293" t="s">
        <v>20</v>
      </c>
      <c r="M293" t="s">
        <v>21</v>
      </c>
      <c r="N293" t="s">
        <v>22</v>
      </c>
      <c r="O293" t="s">
        <v>1152</v>
      </c>
      <c r="P293">
        <f t="shared" si="486"/>
        <v>1</v>
      </c>
      <c r="Q293" s="5">
        <f t="shared" si="487"/>
        <v>44875</v>
      </c>
      <c r="R293" s="32">
        <f>VLOOKUP(_xlfn.CONCAT(M293," - ",E293),Planning!$C$75:$D$99,2,0)</f>
        <v>7</v>
      </c>
      <c r="S293" s="5">
        <f t="shared" si="488"/>
        <v>44880</v>
      </c>
      <c r="T293" s="3" t="str">
        <f t="shared" si="489"/>
        <v/>
      </c>
      <c r="U293" s="32">
        <f t="shared" ca="1" si="490"/>
        <v>7</v>
      </c>
      <c r="V293" s="32">
        <f t="shared" si="491"/>
        <v>0</v>
      </c>
      <c r="W293" s="5">
        <f t="shared" si="492"/>
        <v>44879</v>
      </c>
      <c r="X293" s="5"/>
      <c r="Z293" s="49"/>
      <c r="AA293" s="50" cm="1">
        <f t="array" ref="AA293">IF(AND(K293="Pending",J293='Date ouverte'!$A$2),INDEX(_xlfn.ANCHORARRAY('Date ouverte'!$B$2),MATCH(TRUE,_xlfn.ANCHORARRAY('Date ouverte'!$B$2)&gt;=$W293,0)),IF(AND(K293="Pending",J293='Date ouverte'!$A$4),INDEX(_xlfn.ANCHORARRAY('Date ouverte'!$B$4),MATCH(TRUE,_xlfn.ANCHORARRAY('Date ouverte'!$B$4)&gt;=$W293,0)),IF(AND(K293="Pending",J293='Date ouverte'!$A$6),INDEX(_xlfn.ANCHORARRAY('Date ouverte'!$B$6),MATCH(TRUE,_xlfn.ANCHORARRAY('Date ouverte'!$B$6)&gt;=$W293,0)),IF(AND(K293="Pending",J293='Date ouverte'!$A$8),INDEX(_xlfn.ANCHORARRAY('Date ouverte'!$B$8),MATCH(TRUE,_xlfn.ANCHORARRAY('Date ouverte'!$B$8)&gt;=$W293,0)),W293))))</f>
        <v>44879</v>
      </c>
      <c r="AB293" s="5">
        <f>IF(IF($K293="Pending",(IF($J293='Date ouverte'!$A$20,HLOOKUP($AA293,'Date ouverte'!$20:$21,2,FALSE),IF($J293='Date ouverte'!$A$22,HLOOKUP($AA293,'Date ouverte'!$22:$23,2,FALSE),IF($J293='Date ouverte'!$A$24,HLOOKUP($AA293,'Date ouverte'!$24:$25,2,FALSE),IF($J293='Date ouverte'!$A$26,HLOOKUP($AA293,'Date ouverte'!$26:$27,2,FALSE),"j"))))),W293)&lt;&gt;"alert",AA293,"alert")</f>
        <v>44879</v>
      </c>
      <c r="AC293" s="65">
        <f>IF($AB293="alert",(IF($J293='Date ouverte'!$A$29,HLOOKUP($AA293,'Date ouverte'!$29:$30,2,FALSE),IF($J293='Date ouverte'!$A$31,HLOOKUP($AA293,'Date ouverte'!$31:$33,2,FALSE),IF($J293='Date ouverte'!$A$33,HLOOKUP($AA293,'Date ouverte'!$33:$34,2,FALSE),IF($J293='Date ouverte'!$A$35,HLOOKUP($AA293,'Date ouverte'!$35:$36,2,FALSE),"j"))))),0)</f>
        <v>0</v>
      </c>
      <c r="AD2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3" s="5"/>
    </row>
    <row r="294" spans="1:31" x14ac:dyDescent="0.25">
      <c r="A294" t="s">
        <v>1710</v>
      </c>
      <c r="B294" t="s">
        <v>258</v>
      </c>
      <c r="C294" t="s">
        <v>30</v>
      </c>
      <c r="D294" t="s">
        <v>47</v>
      </c>
      <c r="E294" t="s">
        <v>34</v>
      </c>
      <c r="F294" t="s">
        <v>48</v>
      </c>
      <c r="G294" s="1">
        <v>44858</v>
      </c>
      <c r="H294" s="1">
        <v>44890</v>
      </c>
      <c r="I294" s="2">
        <v>44902</v>
      </c>
      <c r="J294" t="s">
        <v>23</v>
      </c>
      <c r="K294" t="s">
        <v>29</v>
      </c>
      <c r="L294" t="s">
        <v>20</v>
      </c>
      <c r="M294" t="s">
        <v>25</v>
      </c>
      <c r="N294" t="s">
        <v>35</v>
      </c>
      <c r="O294" t="s">
        <v>46</v>
      </c>
      <c r="P294">
        <f t="shared" si="486"/>
        <v>1</v>
      </c>
      <c r="Q294" s="5">
        <f t="shared" si="487"/>
        <v>44892</v>
      </c>
      <c r="R294" s="32">
        <f>VLOOKUP(_xlfn.CONCAT(M294," - ",E294),Planning!$C$75:$D$99,2,0)</f>
        <v>21</v>
      </c>
      <c r="S294" s="5">
        <f t="shared" si="488"/>
        <v>44911</v>
      </c>
      <c r="T294" s="3" t="str">
        <f t="shared" si="489"/>
        <v/>
      </c>
      <c r="U294" s="32">
        <f t="shared" ca="1" si="490"/>
        <v>21</v>
      </c>
      <c r="V294" s="32">
        <f t="shared" si="491"/>
        <v>0</v>
      </c>
      <c r="W294" s="5">
        <f t="shared" si="492"/>
        <v>44902</v>
      </c>
      <c r="X294" s="5"/>
      <c r="Z294" s="49"/>
      <c r="AA294" s="50" cm="1">
        <f t="array" ref="AA294">IF(AND(K294="Pending",J294='Date ouverte'!$A$2),INDEX(_xlfn.ANCHORARRAY('Date ouverte'!$B$2),MATCH(TRUE,_xlfn.ANCHORARRAY('Date ouverte'!$B$2)&gt;=$W294,0)),IF(AND(K294="Pending",J294='Date ouverte'!$A$4),INDEX(_xlfn.ANCHORARRAY('Date ouverte'!$B$4),MATCH(TRUE,_xlfn.ANCHORARRAY('Date ouverte'!$B$4)&gt;=$W294,0)),IF(AND(K294="Pending",J294='Date ouverte'!$A$6),INDEX(_xlfn.ANCHORARRAY('Date ouverte'!$B$6),MATCH(TRUE,_xlfn.ANCHORARRAY('Date ouverte'!$B$6)&gt;=$W294,0)),IF(AND(K294="Pending",J294='Date ouverte'!$A$8),INDEX(_xlfn.ANCHORARRAY('Date ouverte'!$B$8),MATCH(TRUE,_xlfn.ANCHORARRAY('Date ouverte'!$B$8)&gt;=$W294,0)),W294))))</f>
        <v>44902</v>
      </c>
      <c r="AB294" s="5" t="str">
        <f>IF(IF($K294="Pending",(IF($J294='Date ouverte'!$A$20,HLOOKUP($AA294,'Date ouverte'!$20:$21,2,FALSE),IF($J294='Date ouverte'!$A$22,HLOOKUP($AA294,'Date ouverte'!$22:$23,2,FALSE),IF($J294='Date ouverte'!$A$24,HLOOKUP($AA294,'Date ouverte'!$24:$25,2,FALSE),IF($J294='Date ouverte'!$A$26,HLOOKUP($AA294,'Date ouverte'!$26:$27,2,FALSE),"j"))))),W294)&lt;&gt;"alert",AA294,"alert")</f>
        <v>alert</v>
      </c>
      <c r="AC294" s="65">
        <f>IF($AB294="alert",(IF($J294='Date ouverte'!$A$29,HLOOKUP($AA294,'Date ouverte'!$29:$30,2,FALSE),IF($J294='Date ouverte'!$A$31,HLOOKUP($AA294,'Date ouverte'!$31:$33,2,FALSE),IF($J294='Date ouverte'!$A$33,HLOOKUP($AA294,'Date ouverte'!$33:$34,2,FALSE),IF($J294='Date ouverte'!$A$35,HLOOKUP($AA294,'Date ouverte'!$35:$36,2,FALSE),"j"))))),0)</f>
        <v>40</v>
      </c>
      <c r="AD2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4" s="5"/>
    </row>
    <row r="295" spans="1:31" x14ac:dyDescent="0.25">
      <c r="A295" t="s">
        <v>1711</v>
      </c>
      <c r="B295" t="s">
        <v>258</v>
      </c>
      <c r="C295" t="s">
        <v>14</v>
      </c>
      <c r="D295" t="s">
        <v>47</v>
      </c>
      <c r="E295" t="s">
        <v>34</v>
      </c>
      <c r="F295" t="s">
        <v>48</v>
      </c>
      <c r="G295" s="1">
        <v>44856</v>
      </c>
      <c r="H295" s="1">
        <v>44890</v>
      </c>
      <c r="I295" s="2">
        <v>44905</v>
      </c>
      <c r="J295" t="s">
        <v>28</v>
      </c>
      <c r="K295" t="s">
        <v>29</v>
      </c>
      <c r="L295" t="s">
        <v>20</v>
      </c>
      <c r="M295" t="s">
        <v>25</v>
      </c>
      <c r="N295" t="s">
        <v>35</v>
      </c>
      <c r="O295" t="s">
        <v>46</v>
      </c>
      <c r="P295">
        <f t="shared" si="486"/>
        <v>1</v>
      </c>
      <c r="Q295" s="5">
        <f t="shared" si="487"/>
        <v>44892</v>
      </c>
      <c r="R295" s="32">
        <f>VLOOKUP(_xlfn.CONCAT(M295," - ",E295),Planning!$C$75:$D$99,2,0)</f>
        <v>21</v>
      </c>
      <c r="S295" s="5">
        <f t="shared" si="488"/>
        <v>44911</v>
      </c>
      <c r="T295" s="3" t="str">
        <f t="shared" si="489"/>
        <v/>
      </c>
      <c r="U295" s="32">
        <f t="shared" ca="1" si="490"/>
        <v>21</v>
      </c>
      <c r="V295" s="32">
        <f t="shared" si="491"/>
        <v>0</v>
      </c>
      <c r="W295" s="5">
        <f t="shared" si="492"/>
        <v>44905</v>
      </c>
      <c r="X295" s="5"/>
      <c r="Z295" s="49"/>
      <c r="AA295" s="50" cm="1">
        <f t="array" ref="AA295">IF(AND(K295="Pending",J295='Date ouverte'!$A$2),INDEX(_xlfn.ANCHORARRAY('Date ouverte'!$B$2),MATCH(TRUE,_xlfn.ANCHORARRAY('Date ouverte'!$B$2)&gt;=$W295,0)),IF(AND(K295="Pending",J295='Date ouverte'!$A$4),INDEX(_xlfn.ANCHORARRAY('Date ouverte'!$B$4),MATCH(TRUE,_xlfn.ANCHORARRAY('Date ouverte'!$B$4)&gt;=$W295,0)),IF(AND(K295="Pending",J295='Date ouverte'!$A$6),INDEX(_xlfn.ANCHORARRAY('Date ouverte'!$B$6),MATCH(TRUE,_xlfn.ANCHORARRAY('Date ouverte'!$B$6)&gt;=$W295,0)),IF(AND(K295="Pending",J295='Date ouverte'!$A$8),INDEX(_xlfn.ANCHORARRAY('Date ouverte'!$B$8),MATCH(TRUE,_xlfn.ANCHORARRAY('Date ouverte'!$B$8)&gt;=$W295,0)),W295))))</f>
        <v>44907</v>
      </c>
      <c r="AB295" s="5" t="str">
        <f>IF(IF($K295="Pending",(IF($J295='Date ouverte'!$A$20,HLOOKUP($AA295,'Date ouverte'!$20:$21,2,FALSE),IF($J295='Date ouverte'!$A$22,HLOOKUP($AA295,'Date ouverte'!$22:$23,2,FALSE),IF($J295='Date ouverte'!$A$24,HLOOKUP($AA295,'Date ouverte'!$24:$25,2,FALSE),IF($J295='Date ouverte'!$A$26,HLOOKUP($AA295,'Date ouverte'!$26:$27,2,FALSE),"j"))))),W295)&lt;&gt;"alert",AA295,"alert")</f>
        <v>alert</v>
      </c>
      <c r="AC295" s="65">
        <f>IF($AB295="alert",(IF($J295='Date ouverte'!$A$29,HLOOKUP($AA295,'Date ouverte'!$29:$30,2,FALSE),IF($J295='Date ouverte'!$A$31,HLOOKUP($AA295,'Date ouverte'!$31:$33,2,FALSE),IF($J295='Date ouverte'!$A$33,HLOOKUP($AA295,'Date ouverte'!$33:$34,2,FALSE),IF($J295='Date ouverte'!$A$35,HLOOKUP($AA295,'Date ouverte'!$35:$36,2,FALSE),"j"))))),0)</f>
        <v>15</v>
      </c>
      <c r="AD2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95" s="5"/>
    </row>
    <row r="296" spans="1:31" x14ac:dyDescent="0.25">
      <c r="A296" t="s">
        <v>280</v>
      </c>
      <c r="B296" t="s">
        <v>258</v>
      </c>
      <c r="C296" t="s">
        <v>30</v>
      </c>
      <c r="D296" t="s">
        <v>47</v>
      </c>
      <c r="E296" t="s">
        <v>16</v>
      </c>
      <c r="F296" t="s">
        <v>48</v>
      </c>
      <c r="G296" s="1">
        <v>44808</v>
      </c>
      <c r="H296" s="1">
        <v>44868</v>
      </c>
      <c r="I296" s="2">
        <v>44873</v>
      </c>
      <c r="J296" t="s">
        <v>39</v>
      </c>
      <c r="K296" t="s">
        <v>29</v>
      </c>
      <c r="L296" t="s">
        <v>24</v>
      </c>
      <c r="M296" t="s">
        <v>32</v>
      </c>
      <c r="N296" t="s">
        <v>41</v>
      </c>
      <c r="O296" t="s">
        <v>387</v>
      </c>
      <c r="P296">
        <f t="shared" si="486"/>
        <v>1</v>
      </c>
      <c r="Q296" s="5">
        <f t="shared" si="487"/>
        <v>44870</v>
      </c>
      <c r="R296" s="32">
        <f>VLOOKUP(_xlfn.CONCAT(M296," - ",E296),Planning!$C$75:$D$99,2,0)</f>
        <v>10</v>
      </c>
      <c r="S296" s="5">
        <f t="shared" si="488"/>
        <v>44878</v>
      </c>
      <c r="T296" s="3" t="str">
        <f t="shared" si="489"/>
        <v/>
      </c>
      <c r="U296" s="32">
        <f t="shared" ca="1" si="490"/>
        <v>10</v>
      </c>
      <c r="V296" s="32">
        <f t="shared" si="491"/>
        <v>0</v>
      </c>
      <c r="W296" s="5">
        <f t="shared" si="492"/>
        <v>44873</v>
      </c>
      <c r="X296" s="5"/>
      <c r="Z296" s="49"/>
      <c r="AA296" s="50" cm="1">
        <f t="array" ref="AA296">IF(AND(K296="Pending",J296='Date ouverte'!$A$2),INDEX(_xlfn.ANCHORARRAY('Date ouverte'!$B$2),MATCH(TRUE,_xlfn.ANCHORARRAY('Date ouverte'!$B$2)&gt;=$W296,0)),IF(AND(K296="Pending",J296='Date ouverte'!$A$4),INDEX(_xlfn.ANCHORARRAY('Date ouverte'!$B$4),MATCH(TRUE,_xlfn.ANCHORARRAY('Date ouverte'!$B$4)&gt;=$W296,0)),IF(AND(K296="Pending",J296='Date ouverte'!$A$6),INDEX(_xlfn.ANCHORARRAY('Date ouverte'!$B$6),MATCH(TRUE,_xlfn.ANCHORARRAY('Date ouverte'!$B$6)&gt;=$W296,0)),IF(AND(K296="Pending",J296='Date ouverte'!$A$8),INDEX(_xlfn.ANCHORARRAY('Date ouverte'!$B$8),MATCH(TRUE,_xlfn.ANCHORARRAY('Date ouverte'!$B$8)&gt;=$W296,0)),W296))))</f>
        <v>44873</v>
      </c>
      <c r="AB296" s="5" t="str">
        <f>IF(IF($K296="Pending",(IF($J296='Date ouverte'!$A$20,HLOOKUP($AA296,'Date ouverte'!$20:$21,2,FALSE),IF($J296='Date ouverte'!$A$22,HLOOKUP($AA296,'Date ouverte'!$22:$23,2,FALSE),IF($J296='Date ouverte'!$A$24,HLOOKUP($AA296,'Date ouverte'!$24:$25,2,FALSE),IF($J296='Date ouverte'!$A$26,HLOOKUP($AA296,'Date ouverte'!$26:$27,2,FALSE),"j"))))),W296)&lt;&gt;"alert",AA296,"alert")</f>
        <v>alert</v>
      </c>
      <c r="AC296" s="65">
        <f>IF($AB296="alert",(IF($J296='Date ouverte'!$A$29,HLOOKUP($AA296,'Date ouverte'!$29:$30,2,FALSE),IF($J296='Date ouverte'!$A$31,HLOOKUP($AA296,'Date ouverte'!$31:$33,2,FALSE),IF($J296='Date ouverte'!$A$33,HLOOKUP($AA296,'Date ouverte'!$33:$34,2,FALSE),IF($J296='Date ouverte'!$A$35,HLOOKUP($AA296,'Date ouverte'!$35:$36,2,FALSE),"j"))))),0)</f>
        <v>1</v>
      </c>
      <c r="AD2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96" s="5"/>
    </row>
    <row r="297" spans="1:31" x14ac:dyDescent="0.25">
      <c r="A297" t="s">
        <v>388</v>
      </c>
      <c r="B297" t="s">
        <v>258</v>
      </c>
      <c r="C297" t="s">
        <v>30</v>
      </c>
      <c r="D297" t="s">
        <v>47</v>
      </c>
      <c r="E297" t="s">
        <v>16</v>
      </c>
      <c r="F297" t="s">
        <v>48</v>
      </c>
      <c r="G297" s="1">
        <v>44808</v>
      </c>
      <c r="H297" s="1">
        <v>44860</v>
      </c>
      <c r="I297" s="2">
        <v>44867.208333333336</v>
      </c>
      <c r="J297" t="s">
        <v>23</v>
      </c>
      <c r="K297" t="s">
        <v>19</v>
      </c>
      <c r="L297" t="s">
        <v>24</v>
      </c>
      <c r="M297" t="s">
        <v>32</v>
      </c>
      <c r="N297" t="s">
        <v>41</v>
      </c>
      <c r="O297" t="s">
        <v>122</v>
      </c>
      <c r="P297">
        <f t="shared" si="486"/>
        <v>1</v>
      </c>
      <c r="Q297" s="5">
        <f t="shared" si="487"/>
        <v>44862</v>
      </c>
      <c r="R297" s="32">
        <f>VLOOKUP(_xlfn.CONCAT(M297," - ",E297),Planning!$C$75:$D$99,2,0)</f>
        <v>10</v>
      </c>
      <c r="S297" s="5">
        <f t="shared" si="488"/>
        <v>44870</v>
      </c>
      <c r="T297" s="3" t="str">
        <f t="shared" si="489"/>
        <v/>
      </c>
      <c r="U297" s="32">
        <f t="shared" ca="1" si="490"/>
        <v>10</v>
      </c>
      <c r="V297" s="32">
        <f t="shared" si="491"/>
        <v>0</v>
      </c>
      <c r="W297" s="5">
        <f t="shared" si="492"/>
        <v>44867</v>
      </c>
      <c r="X297" s="5"/>
      <c r="Z297" s="49"/>
      <c r="AA297" s="50" cm="1">
        <f t="array" ref="AA297">IF(AND(K297="Pending",J297='Date ouverte'!$A$2),INDEX(_xlfn.ANCHORARRAY('Date ouverte'!$B$2),MATCH(TRUE,_xlfn.ANCHORARRAY('Date ouverte'!$B$2)&gt;=$W297,0)),IF(AND(K297="Pending",J297='Date ouverte'!$A$4),INDEX(_xlfn.ANCHORARRAY('Date ouverte'!$B$4),MATCH(TRUE,_xlfn.ANCHORARRAY('Date ouverte'!$B$4)&gt;=$W297,0)),IF(AND(K297="Pending",J297='Date ouverte'!$A$6),INDEX(_xlfn.ANCHORARRAY('Date ouverte'!$B$6),MATCH(TRUE,_xlfn.ANCHORARRAY('Date ouverte'!$B$6)&gt;=$W297,0)),IF(AND(K297="Pending",J297='Date ouverte'!$A$8),INDEX(_xlfn.ANCHORARRAY('Date ouverte'!$B$8),MATCH(TRUE,_xlfn.ANCHORARRAY('Date ouverte'!$B$8)&gt;=$W297,0)),W297))))</f>
        <v>44867</v>
      </c>
      <c r="AB297" s="5">
        <f>IF(IF($K297="Pending",(IF($J297='Date ouverte'!$A$20,HLOOKUP($AA297,'Date ouverte'!$20:$21,2,FALSE),IF($J297='Date ouverte'!$A$22,HLOOKUP($AA297,'Date ouverte'!$22:$23,2,FALSE),IF($J297='Date ouverte'!$A$24,HLOOKUP($AA297,'Date ouverte'!$24:$25,2,FALSE),IF($J297='Date ouverte'!$A$26,HLOOKUP($AA297,'Date ouverte'!$26:$27,2,FALSE),"j"))))),W297)&lt;&gt;"alert",AA297,"alert")</f>
        <v>44867</v>
      </c>
      <c r="AC297" s="65">
        <f>IF($AB297="alert",(IF($J297='Date ouverte'!$A$29,HLOOKUP($AA297,'Date ouverte'!$29:$30,2,FALSE),IF($J297='Date ouverte'!$A$31,HLOOKUP($AA297,'Date ouverte'!$31:$33,2,FALSE),IF($J297='Date ouverte'!$A$33,HLOOKUP($AA297,'Date ouverte'!$33:$34,2,FALSE),IF($J297='Date ouverte'!$A$35,HLOOKUP($AA297,'Date ouverte'!$35:$36,2,FALSE),"j"))))),0)</f>
        <v>0</v>
      </c>
      <c r="AD2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7" s="5"/>
    </row>
    <row r="298" spans="1:31" x14ac:dyDescent="0.25">
      <c r="A298" t="s">
        <v>1172</v>
      </c>
      <c r="B298" t="s">
        <v>258</v>
      </c>
      <c r="C298" t="s">
        <v>30</v>
      </c>
      <c r="D298" t="s">
        <v>47</v>
      </c>
      <c r="E298" t="s">
        <v>34</v>
      </c>
      <c r="F298" t="s">
        <v>48</v>
      </c>
      <c r="G298" s="1">
        <v>44832</v>
      </c>
      <c r="H298" s="1">
        <v>44866</v>
      </c>
      <c r="I298" s="2">
        <v>44879.291666666664</v>
      </c>
      <c r="J298" t="s">
        <v>23</v>
      </c>
      <c r="K298" t="s">
        <v>19</v>
      </c>
      <c r="L298" t="s">
        <v>20</v>
      </c>
      <c r="M298" t="s">
        <v>25</v>
      </c>
      <c r="N298" t="s">
        <v>35</v>
      </c>
      <c r="O298" t="s">
        <v>40</v>
      </c>
      <c r="P298">
        <f t="shared" si="486"/>
        <v>1</v>
      </c>
      <c r="Q298" s="5">
        <f t="shared" si="487"/>
        <v>44868</v>
      </c>
      <c r="R298" s="32">
        <f>VLOOKUP(_xlfn.CONCAT(M298," - ",E298),Planning!$C$75:$D$99,2,0)</f>
        <v>21</v>
      </c>
      <c r="S298" s="5">
        <f t="shared" si="488"/>
        <v>44887</v>
      </c>
      <c r="T298" s="3" t="str">
        <f t="shared" si="489"/>
        <v/>
      </c>
      <c r="U298" s="32">
        <f t="shared" ca="1" si="490"/>
        <v>21</v>
      </c>
      <c r="V298" s="32">
        <f t="shared" si="491"/>
        <v>0</v>
      </c>
      <c r="W298" s="5">
        <f t="shared" si="492"/>
        <v>44879</v>
      </c>
      <c r="X298" s="5"/>
      <c r="Z298" s="49"/>
      <c r="AA298" s="50" cm="1">
        <f t="array" ref="AA298">IF(AND(K298="Pending",J298='Date ouverte'!$A$2),INDEX(_xlfn.ANCHORARRAY('Date ouverte'!$B$2),MATCH(TRUE,_xlfn.ANCHORARRAY('Date ouverte'!$B$2)&gt;=$W298,0)),IF(AND(K298="Pending",J298='Date ouverte'!$A$4),INDEX(_xlfn.ANCHORARRAY('Date ouverte'!$B$4),MATCH(TRUE,_xlfn.ANCHORARRAY('Date ouverte'!$B$4)&gt;=$W298,0)),IF(AND(K298="Pending",J298='Date ouverte'!$A$6),INDEX(_xlfn.ANCHORARRAY('Date ouverte'!$B$6),MATCH(TRUE,_xlfn.ANCHORARRAY('Date ouverte'!$B$6)&gt;=$W298,0)),IF(AND(K298="Pending",J298='Date ouverte'!$A$8),INDEX(_xlfn.ANCHORARRAY('Date ouverte'!$B$8),MATCH(TRUE,_xlfn.ANCHORARRAY('Date ouverte'!$B$8)&gt;=$W298,0)),W298))))</f>
        <v>44879</v>
      </c>
      <c r="AB298" s="5">
        <f>IF(IF($K298="Pending",(IF($J298='Date ouverte'!$A$20,HLOOKUP($AA298,'Date ouverte'!$20:$21,2,FALSE),IF($J298='Date ouverte'!$A$22,HLOOKUP($AA298,'Date ouverte'!$22:$23,2,FALSE),IF($J298='Date ouverte'!$A$24,HLOOKUP($AA298,'Date ouverte'!$24:$25,2,FALSE),IF($J298='Date ouverte'!$A$26,HLOOKUP($AA298,'Date ouverte'!$26:$27,2,FALSE),"j"))))),W298)&lt;&gt;"alert",AA298,"alert")</f>
        <v>44879</v>
      </c>
      <c r="AC298" s="65">
        <f>IF($AB298="alert",(IF($J298='Date ouverte'!$A$29,HLOOKUP($AA298,'Date ouverte'!$29:$30,2,FALSE),IF($J298='Date ouverte'!$A$31,HLOOKUP($AA298,'Date ouverte'!$31:$33,2,FALSE),IF($J298='Date ouverte'!$A$33,HLOOKUP($AA298,'Date ouverte'!$33:$34,2,FALSE),IF($J298='Date ouverte'!$A$35,HLOOKUP($AA298,'Date ouverte'!$35:$36,2,FALSE),"j"))))),0)</f>
        <v>0</v>
      </c>
      <c r="AD2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8" s="5"/>
    </row>
    <row r="299" spans="1:31" x14ac:dyDescent="0.25">
      <c r="A299" t="s">
        <v>2443</v>
      </c>
      <c r="B299" t="s">
        <v>258</v>
      </c>
      <c r="C299" t="s">
        <v>30</v>
      </c>
      <c r="D299" t="s">
        <v>47</v>
      </c>
      <c r="E299" t="s">
        <v>16</v>
      </c>
      <c r="F299" t="s">
        <v>48</v>
      </c>
      <c r="G299" s="1">
        <v>44865</v>
      </c>
      <c r="H299" s="1">
        <v>44893</v>
      </c>
      <c r="I299" s="2">
        <v>44898</v>
      </c>
      <c r="J299" t="s">
        <v>18</v>
      </c>
      <c r="K299" t="s">
        <v>29</v>
      </c>
      <c r="L299" t="s">
        <v>24</v>
      </c>
      <c r="M299" t="s">
        <v>32</v>
      </c>
      <c r="N299" t="s">
        <v>41</v>
      </c>
      <c r="O299" t="s">
        <v>1728</v>
      </c>
      <c r="P299">
        <f t="shared" si="486"/>
        <v>1</v>
      </c>
      <c r="Q299" s="5">
        <f t="shared" si="487"/>
        <v>44895</v>
      </c>
      <c r="R299" s="32">
        <f>VLOOKUP(_xlfn.CONCAT(M299," - ",E299),Planning!$C$75:$D$99,2,0)</f>
        <v>10</v>
      </c>
      <c r="S299" s="5">
        <f t="shared" si="488"/>
        <v>44903</v>
      </c>
      <c r="T299" s="3" t="str">
        <f t="shared" si="489"/>
        <v/>
      </c>
      <c r="U299" s="32">
        <f t="shared" ca="1" si="490"/>
        <v>10</v>
      </c>
      <c r="V299" s="32">
        <f t="shared" si="491"/>
        <v>0</v>
      </c>
      <c r="W299" s="5">
        <f t="shared" si="492"/>
        <v>44898</v>
      </c>
      <c r="X299" s="5"/>
      <c r="Z299" s="49"/>
      <c r="AA299" s="50" cm="1">
        <f t="array" ref="AA299">IF(AND(K299="Pending",J299='Date ouverte'!$A$2),INDEX(_xlfn.ANCHORARRAY('Date ouverte'!$B$2),MATCH(TRUE,_xlfn.ANCHORARRAY('Date ouverte'!$B$2)&gt;=$W299,0)),IF(AND(K299="Pending",J299='Date ouverte'!$A$4),INDEX(_xlfn.ANCHORARRAY('Date ouverte'!$B$4),MATCH(TRUE,_xlfn.ANCHORARRAY('Date ouverte'!$B$4)&gt;=$W299,0)),IF(AND(K299="Pending",J299='Date ouverte'!$A$6),INDEX(_xlfn.ANCHORARRAY('Date ouverte'!$B$6),MATCH(TRUE,_xlfn.ANCHORARRAY('Date ouverte'!$B$6)&gt;=$W299,0)),IF(AND(K299="Pending",J299='Date ouverte'!$A$8),INDEX(_xlfn.ANCHORARRAY('Date ouverte'!$B$8),MATCH(TRUE,_xlfn.ANCHORARRAY('Date ouverte'!$B$8)&gt;=$W299,0)),W299))))</f>
        <v>44900</v>
      </c>
      <c r="AB299" s="5">
        <f>IF(IF($K299="Pending",(IF($J299='Date ouverte'!$A$20,HLOOKUP($AA299,'Date ouverte'!$20:$21,2,FALSE),IF($J299='Date ouverte'!$A$22,HLOOKUP($AA299,'Date ouverte'!$22:$23,2,FALSE),IF($J299='Date ouverte'!$A$24,HLOOKUP($AA299,'Date ouverte'!$24:$25,2,FALSE),IF($J299='Date ouverte'!$A$26,HLOOKUP($AA299,'Date ouverte'!$26:$27,2,FALSE),"j"))))),W299)&lt;&gt;"alert",AA299,"alert")</f>
        <v>44900</v>
      </c>
      <c r="AC299" s="65">
        <f>IF($AB299="alert",(IF($J299='Date ouverte'!$A$29,HLOOKUP($AA299,'Date ouverte'!$29:$30,2,FALSE),IF($J299='Date ouverte'!$A$31,HLOOKUP($AA299,'Date ouverte'!$31:$33,2,FALSE),IF($J299='Date ouverte'!$A$33,HLOOKUP($AA299,'Date ouverte'!$33:$34,2,FALSE),IF($J299='Date ouverte'!$A$35,HLOOKUP($AA299,'Date ouverte'!$35:$36,2,FALSE),"j"))))),0)</f>
        <v>0</v>
      </c>
      <c r="AD2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99" s="5"/>
    </row>
    <row r="300" spans="1:31" x14ac:dyDescent="0.25">
      <c r="A300" t="s">
        <v>1712</v>
      </c>
      <c r="B300" t="s">
        <v>258</v>
      </c>
      <c r="C300" t="s">
        <v>30</v>
      </c>
      <c r="D300" t="s">
        <v>47</v>
      </c>
      <c r="E300" t="s">
        <v>16</v>
      </c>
      <c r="F300" t="s">
        <v>48</v>
      </c>
      <c r="G300" s="1">
        <v>44857</v>
      </c>
      <c r="H300" s="1">
        <v>44884</v>
      </c>
      <c r="I300" s="2">
        <v>44889</v>
      </c>
      <c r="J300" t="s">
        <v>23</v>
      </c>
      <c r="K300" t="s">
        <v>29</v>
      </c>
      <c r="L300" t="s">
        <v>24</v>
      </c>
      <c r="M300" t="s">
        <v>32</v>
      </c>
      <c r="N300" t="s">
        <v>41</v>
      </c>
      <c r="O300" t="s">
        <v>1686</v>
      </c>
      <c r="P300">
        <f t="shared" si="486"/>
        <v>1</v>
      </c>
      <c r="Q300" s="5">
        <f t="shared" si="487"/>
        <v>44886</v>
      </c>
      <c r="R300" s="32">
        <f>VLOOKUP(_xlfn.CONCAT(M300," - ",E300),Planning!$C$75:$D$99,2,0)</f>
        <v>10</v>
      </c>
      <c r="S300" s="5">
        <f t="shared" si="488"/>
        <v>44894</v>
      </c>
      <c r="T300" s="3" t="str">
        <f t="shared" si="489"/>
        <v/>
      </c>
      <c r="U300" s="32">
        <f t="shared" ca="1" si="490"/>
        <v>10</v>
      </c>
      <c r="V300" s="32">
        <f t="shared" si="491"/>
        <v>0</v>
      </c>
      <c r="W300" s="5">
        <f t="shared" si="492"/>
        <v>44889</v>
      </c>
      <c r="X300" s="5"/>
      <c r="Z300" s="49"/>
      <c r="AA300" s="50" cm="1">
        <f t="array" ref="AA300">IF(AND(K300="Pending",J300='Date ouverte'!$A$2),INDEX(_xlfn.ANCHORARRAY('Date ouverte'!$B$2),MATCH(TRUE,_xlfn.ANCHORARRAY('Date ouverte'!$B$2)&gt;=$W300,0)),IF(AND(K300="Pending",J300='Date ouverte'!$A$4),INDEX(_xlfn.ANCHORARRAY('Date ouverte'!$B$4),MATCH(TRUE,_xlfn.ANCHORARRAY('Date ouverte'!$B$4)&gt;=$W300,0)),IF(AND(K300="Pending",J300='Date ouverte'!$A$6),INDEX(_xlfn.ANCHORARRAY('Date ouverte'!$B$6),MATCH(TRUE,_xlfn.ANCHORARRAY('Date ouverte'!$B$6)&gt;=$W300,0)),IF(AND(K300="Pending",J300='Date ouverte'!$A$8),INDEX(_xlfn.ANCHORARRAY('Date ouverte'!$B$8),MATCH(TRUE,_xlfn.ANCHORARRAY('Date ouverte'!$B$8)&gt;=$W300,0)),W300))))</f>
        <v>44889</v>
      </c>
      <c r="AB300" s="5" t="str">
        <f>IF(IF($K300="Pending",(IF($J300='Date ouverte'!$A$20,HLOOKUP($AA300,'Date ouverte'!$20:$21,2,FALSE),IF($J300='Date ouverte'!$A$22,HLOOKUP($AA300,'Date ouverte'!$22:$23,2,FALSE),IF($J300='Date ouverte'!$A$24,HLOOKUP($AA300,'Date ouverte'!$24:$25,2,FALSE),IF($J300='Date ouverte'!$A$26,HLOOKUP($AA300,'Date ouverte'!$26:$27,2,FALSE),"j"))))),W300)&lt;&gt;"alert",AA300,"alert")</f>
        <v>alert</v>
      </c>
      <c r="AC300" s="65">
        <f>IF($AB300="alert",(IF($J300='Date ouverte'!$A$29,HLOOKUP($AA300,'Date ouverte'!$29:$30,2,FALSE),IF($J300='Date ouverte'!$A$31,HLOOKUP($AA300,'Date ouverte'!$31:$33,2,FALSE),IF($J300='Date ouverte'!$A$33,HLOOKUP($AA300,'Date ouverte'!$33:$34,2,FALSE),IF($J300='Date ouverte'!$A$35,HLOOKUP($AA300,'Date ouverte'!$35:$36,2,FALSE),"j"))))),0)</f>
        <v>32</v>
      </c>
      <c r="AD3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0" s="5"/>
    </row>
    <row r="301" spans="1:31" x14ac:dyDescent="0.25">
      <c r="A301" t="s">
        <v>576</v>
      </c>
      <c r="B301" t="s">
        <v>258</v>
      </c>
      <c r="C301" t="s">
        <v>30</v>
      </c>
      <c r="D301" t="s">
        <v>15</v>
      </c>
      <c r="E301" t="s">
        <v>51</v>
      </c>
      <c r="F301" t="s">
        <v>17</v>
      </c>
      <c r="G301" s="1">
        <v>44815</v>
      </c>
      <c r="H301" s="1">
        <v>44853</v>
      </c>
      <c r="I301" s="2">
        <v>44862.375</v>
      </c>
      <c r="J301" t="s">
        <v>18</v>
      </c>
      <c r="K301" t="s">
        <v>19</v>
      </c>
      <c r="L301" t="s">
        <v>24</v>
      </c>
      <c r="M301" t="s">
        <v>32</v>
      </c>
      <c r="N301" t="s">
        <v>41</v>
      </c>
      <c r="O301" t="s">
        <v>445</v>
      </c>
      <c r="P301">
        <f t="shared" si="486"/>
        <v>1</v>
      </c>
      <c r="Q301" s="5">
        <f t="shared" si="487"/>
        <v>44855</v>
      </c>
      <c r="R301" s="32">
        <f>VLOOKUP(_xlfn.CONCAT(M301," - ",E301),Planning!$C$75:$D$99,2,0)</f>
        <v>5</v>
      </c>
      <c r="S301" s="5">
        <f t="shared" si="488"/>
        <v>44858</v>
      </c>
      <c r="T301" s="3" t="str">
        <f t="shared" si="489"/>
        <v/>
      </c>
      <c r="U301" s="32">
        <f t="shared" ca="1" si="490"/>
        <v>-1</v>
      </c>
      <c r="V301" s="32">
        <f t="shared" si="491"/>
        <v>0</v>
      </c>
      <c r="W301" s="5">
        <f t="shared" si="492"/>
        <v>44862</v>
      </c>
      <c r="X301" s="5"/>
      <c r="Z301" s="49"/>
      <c r="AA301" s="50" cm="1">
        <f t="array" ref="AA301">IF(AND(K301="Pending",J301='Date ouverte'!$A$2),INDEX(_xlfn.ANCHORARRAY('Date ouverte'!$B$2),MATCH(TRUE,_xlfn.ANCHORARRAY('Date ouverte'!$B$2)&gt;=$W301,0)),IF(AND(K301="Pending",J301='Date ouverte'!$A$4),INDEX(_xlfn.ANCHORARRAY('Date ouverte'!$B$4),MATCH(TRUE,_xlfn.ANCHORARRAY('Date ouverte'!$B$4)&gt;=$W301,0)),IF(AND(K301="Pending",J301='Date ouverte'!$A$6),INDEX(_xlfn.ANCHORARRAY('Date ouverte'!$B$6),MATCH(TRUE,_xlfn.ANCHORARRAY('Date ouverte'!$B$6)&gt;=$W301,0)),IF(AND(K301="Pending",J301='Date ouverte'!$A$8),INDEX(_xlfn.ANCHORARRAY('Date ouverte'!$B$8),MATCH(TRUE,_xlfn.ANCHORARRAY('Date ouverte'!$B$8)&gt;=$W301,0)),W301))))</f>
        <v>44862</v>
      </c>
      <c r="AB301" s="5">
        <f>IF(IF($K301="Pending",(IF($J301='Date ouverte'!$A$20,HLOOKUP($AA301,'Date ouverte'!$20:$21,2,FALSE),IF($J301='Date ouverte'!$A$22,HLOOKUP($AA301,'Date ouverte'!$22:$23,2,FALSE),IF($J301='Date ouverte'!$A$24,HLOOKUP($AA301,'Date ouverte'!$24:$25,2,FALSE),IF($J301='Date ouverte'!$A$26,HLOOKUP($AA301,'Date ouverte'!$26:$27,2,FALSE),"j"))))),W301)&lt;&gt;"alert",AA301,"alert")</f>
        <v>44862</v>
      </c>
      <c r="AC301" s="65">
        <f>IF($AB301="alert",(IF($J301='Date ouverte'!$A$29,HLOOKUP($AA301,'Date ouverte'!$29:$30,2,FALSE),IF($J301='Date ouverte'!$A$31,HLOOKUP($AA301,'Date ouverte'!$31:$33,2,FALSE),IF($J301='Date ouverte'!$A$33,HLOOKUP($AA301,'Date ouverte'!$33:$34,2,FALSE),IF($J301='Date ouverte'!$A$35,HLOOKUP($AA301,'Date ouverte'!$35:$36,2,FALSE),"j"))))),0)</f>
        <v>0</v>
      </c>
      <c r="AD3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1" s="5"/>
    </row>
    <row r="302" spans="1:31" x14ac:dyDescent="0.25">
      <c r="A302" t="s">
        <v>1713</v>
      </c>
      <c r="B302" t="s">
        <v>258</v>
      </c>
      <c r="C302" t="s">
        <v>38</v>
      </c>
      <c r="D302" t="s">
        <v>47</v>
      </c>
      <c r="E302" t="s">
        <v>34</v>
      </c>
      <c r="F302" t="s">
        <v>48</v>
      </c>
      <c r="G302" s="1">
        <v>44849</v>
      </c>
      <c r="H302" s="1">
        <v>44900</v>
      </c>
      <c r="I302" s="2">
        <v>44920</v>
      </c>
      <c r="J302" t="s">
        <v>18</v>
      </c>
      <c r="K302" t="s">
        <v>29</v>
      </c>
      <c r="L302" t="s">
        <v>24</v>
      </c>
      <c r="M302" t="s">
        <v>25</v>
      </c>
      <c r="N302" t="s">
        <v>26</v>
      </c>
      <c r="O302" t="s">
        <v>49</v>
      </c>
      <c r="P302">
        <f t="shared" si="486"/>
        <v>1</v>
      </c>
      <c r="Q302" s="5">
        <f t="shared" si="487"/>
        <v>44902</v>
      </c>
      <c r="R302" s="32">
        <f>VLOOKUP(_xlfn.CONCAT(M302," - ",E302),Planning!$C$75:$D$99,2,0)</f>
        <v>21</v>
      </c>
      <c r="S302" s="5">
        <f t="shared" si="488"/>
        <v>44921</v>
      </c>
      <c r="T302" s="3" t="str">
        <f t="shared" si="489"/>
        <v/>
      </c>
      <c r="U302" s="32">
        <f t="shared" ca="1" si="490"/>
        <v>21</v>
      </c>
      <c r="V302" s="32">
        <f t="shared" si="491"/>
        <v>0</v>
      </c>
      <c r="W302" s="5">
        <f t="shared" si="492"/>
        <v>44920</v>
      </c>
      <c r="X302" s="5"/>
      <c r="Z302" s="49"/>
      <c r="AA302" s="50" cm="1">
        <f t="array" ref="AA302">IF(AND(K302="Pending",J302='Date ouverte'!$A$2),INDEX(_xlfn.ANCHORARRAY('Date ouverte'!$B$2),MATCH(TRUE,_xlfn.ANCHORARRAY('Date ouverte'!$B$2)&gt;=$W302,0)),IF(AND(K302="Pending",J302='Date ouverte'!$A$4),INDEX(_xlfn.ANCHORARRAY('Date ouverte'!$B$4),MATCH(TRUE,_xlfn.ANCHORARRAY('Date ouverte'!$B$4)&gt;=$W302,0)),IF(AND(K302="Pending",J302='Date ouverte'!$A$6),INDEX(_xlfn.ANCHORARRAY('Date ouverte'!$B$6),MATCH(TRUE,_xlfn.ANCHORARRAY('Date ouverte'!$B$6)&gt;=$W302,0)),IF(AND(K302="Pending",J302='Date ouverte'!$A$8),INDEX(_xlfn.ANCHORARRAY('Date ouverte'!$B$8),MATCH(TRUE,_xlfn.ANCHORARRAY('Date ouverte'!$B$8)&gt;=$W302,0)),W302))))</f>
        <v>44921</v>
      </c>
      <c r="AB302" s="5">
        <f>IF(IF($K302="Pending",(IF($J302='Date ouverte'!$A$20,HLOOKUP($AA302,'Date ouverte'!$20:$21,2,FALSE),IF($J302='Date ouverte'!$A$22,HLOOKUP($AA302,'Date ouverte'!$22:$23,2,FALSE),IF($J302='Date ouverte'!$A$24,HLOOKUP($AA302,'Date ouverte'!$24:$25,2,FALSE),IF($J302='Date ouverte'!$A$26,HLOOKUP($AA302,'Date ouverte'!$26:$27,2,FALSE),"j"))))),W302)&lt;&gt;"alert",AA302,"alert")</f>
        <v>44921</v>
      </c>
      <c r="AC302" s="65">
        <f>IF($AB302="alert",(IF($J302='Date ouverte'!$A$29,HLOOKUP($AA302,'Date ouverte'!$29:$30,2,FALSE),IF($J302='Date ouverte'!$A$31,HLOOKUP($AA302,'Date ouverte'!$31:$33,2,FALSE),IF($J302='Date ouverte'!$A$33,HLOOKUP($AA302,'Date ouverte'!$33:$34,2,FALSE),IF($J302='Date ouverte'!$A$35,HLOOKUP($AA302,'Date ouverte'!$35:$36,2,FALSE),"j"))))),0)</f>
        <v>0</v>
      </c>
      <c r="AD3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2" s="5"/>
    </row>
    <row r="303" spans="1:31" x14ac:dyDescent="0.25">
      <c r="A303" t="s">
        <v>169</v>
      </c>
      <c r="B303" t="s">
        <v>258</v>
      </c>
      <c r="C303" t="s">
        <v>30</v>
      </c>
      <c r="D303" t="s">
        <v>47</v>
      </c>
      <c r="E303" t="s">
        <v>16</v>
      </c>
      <c r="F303" t="s">
        <v>48</v>
      </c>
      <c r="G303" s="1">
        <v>44802</v>
      </c>
      <c r="H303" s="1">
        <v>44860</v>
      </c>
      <c r="I303" s="2">
        <v>44867.541666666664</v>
      </c>
      <c r="J303" t="s">
        <v>28</v>
      </c>
      <c r="K303" t="s">
        <v>19</v>
      </c>
      <c r="L303" t="s">
        <v>24</v>
      </c>
      <c r="M303" t="s">
        <v>32</v>
      </c>
      <c r="N303" t="s">
        <v>41</v>
      </c>
      <c r="O303" t="s">
        <v>122</v>
      </c>
      <c r="P303">
        <f t="shared" si="486"/>
        <v>1</v>
      </c>
      <c r="Q303" s="5">
        <f t="shared" si="487"/>
        <v>44862</v>
      </c>
      <c r="R303" s="32">
        <f>VLOOKUP(_xlfn.CONCAT(M303," - ",E303),Planning!$C$75:$D$99,2,0)</f>
        <v>10</v>
      </c>
      <c r="S303" s="5">
        <f t="shared" si="488"/>
        <v>44870</v>
      </c>
      <c r="T303" s="3" t="str">
        <f t="shared" si="489"/>
        <v/>
      </c>
      <c r="U303" s="32">
        <f t="shared" ca="1" si="490"/>
        <v>10</v>
      </c>
      <c r="V303" s="32">
        <f t="shared" si="491"/>
        <v>0</v>
      </c>
      <c r="W303" s="5">
        <f t="shared" si="492"/>
        <v>44867</v>
      </c>
      <c r="X303" s="5"/>
      <c r="Z303" s="49"/>
      <c r="AA303" s="50" cm="1">
        <f t="array" ref="AA303">IF(AND(K303="Pending",J303='Date ouverte'!$A$2),INDEX(_xlfn.ANCHORARRAY('Date ouverte'!$B$2),MATCH(TRUE,_xlfn.ANCHORARRAY('Date ouverte'!$B$2)&gt;=$W303,0)),IF(AND(K303="Pending",J303='Date ouverte'!$A$4),INDEX(_xlfn.ANCHORARRAY('Date ouverte'!$B$4),MATCH(TRUE,_xlfn.ANCHORARRAY('Date ouverte'!$B$4)&gt;=$W303,0)),IF(AND(K303="Pending",J303='Date ouverte'!$A$6),INDEX(_xlfn.ANCHORARRAY('Date ouverte'!$B$6),MATCH(TRUE,_xlfn.ANCHORARRAY('Date ouverte'!$B$6)&gt;=$W303,0)),IF(AND(K303="Pending",J303='Date ouverte'!$A$8),INDEX(_xlfn.ANCHORARRAY('Date ouverte'!$B$8),MATCH(TRUE,_xlfn.ANCHORARRAY('Date ouverte'!$B$8)&gt;=$W303,0)),W303))))</f>
        <v>44867</v>
      </c>
      <c r="AB303" s="5">
        <f>IF(IF($K303="Pending",(IF($J303='Date ouverte'!$A$20,HLOOKUP($AA303,'Date ouverte'!$20:$21,2,FALSE),IF($J303='Date ouverte'!$A$22,HLOOKUP($AA303,'Date ouverte'!$22:$23,2,FALSE),IF($J303='Date ouverte'!$A$24,HLOOKUP($AA303,'Date ouverte'!$24:$25,2,FALSE),IF($J303='Date ouverte'!$A$26,HLOOKUP($AA303,'Date ouverte'!$26:$27,2,FALSE),"j"))))),W303)&lt;&gt;"alert",AA303,"alert")</f>
        <v>44867</v>
      </c>
      <c r="AC303" s="65">
        <f>IF($AB303="alert",(IF($J303='Date ouverte'!$A$29,HLOOKUP($AA303,'Date ouverte'!$29:$30,2,FALSE),IF($J303='Date ouverte'!$A$31,HLOOKUP($AA303,'Date ouverte'!$31:$33,2,FALSE),IF($J303='Date ouverte'!$A$33,HLOOKUP($AA303,'Date ouverte'!$33:$34,2,FALSE),IF($J303='Date ouverte'!$A$35,HLOOKUP($AA303,'Date ouverte'!$35:$36,2,FALSE),"j"))))),0)</f>
        <v>0</v>
      </c>
      <c r="AD3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3" s="5"/>
    </row>
    <row r="304" spans="1:31" x14ac:dyDescent="0.25">
      <c r="A304" t="s">
        <v>1173</v>
      </c>
      <c r="B304" t="s">
        <v>258</v>
      </c>
      <c r="C304" t="s">
        <v>30</v>
      </c>
      <c r="D304" t="s">
        <v>47</v>
      </c>
      <c r="E304" t="s">
        <v>16</v>
      </c>
      <c r="F304" t="s">
        <v>48</v>
      </c>
      <c r="G304" s="1">
        <v>44828</v>
      </c>
      <c r="H304" s="1">
        <v>44865</v>
      </c>
      <c r="I304" s="2">
        <v>44872.208333333336</v>
      </c>
      <c r="J304" t="s">
        <v>23</v>
      </c>
      <c r="K304" t="s">
        <v>19</v>
      </c>
      <c r="L304" t="s">
        <v>20</v>
      </c>
      <c r="M304" t="s">
        <v>21</v>
      </c>
      <c r="N304" t="s">
        <v>22</v>
      </c>
      <c r="O304" t="s">
        <v>50</v>
      </c>
      <c r="P304">
        <f t="shared" si="486"/>
        <v>1</v>
      </c>
      <c r="Q304" s="5">
        <f t="shared" si="487"/>
        <v>44867</v>
      </c>
      <c r="R304" s="32">
        <f>VLOOKUP(_xlfn.CONCAT(M304," - ",E304),Planning!$C$75:$D$99,2,0)</f>
        <v>7</v>
      </c>
      <c r="S304" s="5">
        <f t="shared" si="488"/>
        <v>44872</v>
      </c>
      <c r="T304" s="3" t="str">
        <f t="shared" si="489"/>
        <v/>
      </c>
      <c r="U304" s="32">
        <f t="shared" ca="1" si="490"/>
        <v>7</v>
      </c>
      <c r="V304" s="32">
        <f t="shared" si="491"/>
        <v>0</v>
      </c>
      <c r="W304" s="5">
        <f t="shared" si="492"/>
        <v>44872</v>
      </c>
      <c r="X304" s="5"/>
      <c r="Z304" s="49"/>
      <c r="AA304" s="50" cm="1">
        <f t="array" ref="AA304">IF(AND(K304="Pending",J304='Date ouverte'!$A$2),INDEX(_xlfn.ANCHORARRAY('Date ouverte'!$B$2),MATCH(TRUE,_xlfn.ANCHORARRAY('Date ouverte'!$B$2)&gt;=$W304,0)),IF(AND(K304="Pending",J304='Date ouverte'!$A$4),INDEX(_xlfn.ANCHORARRAY('Date ouverte'!$B$4),MATCH(TRUE,_xlfn.ANCHORARRAY('Date ouverte'!$B$4)&gt;=$W304,0)),IF(AND(K304="Pending",J304='Date ouverte'!$A$6),INDEX(_xlfn.ANCHORARRAY('Date ouverte'!$B$6),MATCH(TRUE,_xlfn.ANCHORARRAY('Date ouverte'!$B$6)&gt;=$W304,0)),IF(AND(K304="Pending",J304='Date ouverte'!$A$8),INDEX(_xlfn.ANCHORARRAY('Date ouverte'!$B$8),MATCH(TRUE,_xlfn.ANCHORARRAY('Date ouverte'!$B$8)&gt;=$W304,0)),W304))))</f>
        <v>44872</v>
      </c>
      <c r="AB304" s="5">
        <f>IF(IF($K304="Pending",(IF($J304='Date ouverte'!$A$20,HLOOKUP($AA304,'Date ouverte'!$20:$21,2,FALSE),IF($J304='Date ouverte'!$A$22,HLOOKUP($AA304,'Date ouverte'!$22:$23,2,FALSE),IF($J304='Date ouverte'!$A$24,HLOOKUP($AA304,'Date ouverte'!$24:$25,2,FALSE),IF($J304='Date ouverte'!$A$26,HLOOKUP($AA304,'Date ouverte'!$26:$27,2,FALSE),"j"))))),W304)&lt;&gt;"alert",AA304,"alert")</f>
        <v>44872</v>
      </c>
      <c r="AC304" s="65">
        <f>IF($AB304="alert",(IF($J304='Date ouverte'!$A$29,HLOOKUP($AA304,'Date ouverte'!$29:$30,2,FALSE),IF($J304='Date ouverte'!$A$31,HLOOKUP($AA304,'Date ouverte'!$31:$33,2,FALSE),IF($J304='Date ouverte'!$A$33,HLOOKUP($AA304,'Date ouverte'!$33:$34,2,FALSE),IF($J304='Date ouverte'!$A$35,HLOOKUP($AA304,'Date ouverte'!$35:$36,2,FALSE),"j"))))),0)</f>
        <v>0</v>
      </c>
      <c r="AD3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4" s="5"/>
    </row>
    <row r="305" spans="1:31" x14ac:dyDescent="0.25">
      <c r="A305" t="s">
        <v>2444</v>
      </c>
      <c r="B305" t="s">
        <v>258</v>
      </c>
      <c r="C305" t="s">
        <v>30</v>
      </c>
      <c r="D305" t="s">
        <v>47</v>
      </c>
      <c r="E305" t="s">
        <v>16</v>
      </c>
      <c r="F305" t="s">
        <v>48</v>
      </c>
      <c r="G305" s="1">
        <v>44863</v>
      </c>
      <c r="H305" s="1">
        <v>44900</v>
      </c>
      <c r="I305" s="2">
        <v>44907</v>
      </c>
      <c r="J305" t="s">
        <v>23</v>
      </c>
      <c r="K305" t="s">
        <v>29</v>
      </c>
      <c r="L305" t="s">
        <v>24</v>
      </c>
      <c r="M305" t="s">
        <v>32</v>
      </c>
      <c r="O305" t="s">
        <v>1728</v>
      </c>
      <c r="P305">
        <f t="shared" si="486"/>
        <v>1</v>
      </c>
      <c r="Q305" s="5">
        <f t="shared" si="487"/>
        <v>44902</v>
      </c>
      <c r="R305" s="32">
        <f>VLOOKUP(_xlfn.CONCAT(M305," - ",E305),Planning!$C$75:$D$99,2,0)</f>
        <v>10</v>
      </c>
      <c r="S305" s="5">
        <f t="shared" si="488"/>
        <v>44910</v>
      </c>
      <c r="T305" s="3" t="str">
        <f t="shared" si="489"/>
        <v/>
      </c>
      <c r="U305" s="32">
        <f t="shared" ca="1" si="490"/>
        <v>10</v>
      </c>
      <c r="V305" s="32">
        <f t="shared" si="491"/>
        <v>0</v>
      </c>
      <c r="W305" s="5">
        <f t="shared" si="492"/>
        <v>44907</v>
      </c>
      <c r="X305" s="5"/>
      <c r="Z305" s="49"/>
      <c r="AA305" s="50" cm="1">
        <f t="array" ref="AA305">IF(AND(K305="Pending",J305='Date ouverte'!$A$2),INDEX(_xlfn.ANCHORARRAY('Date ouverte'!$B$2),MATCH(TRUE,_xlfn.ANCHORARRAY('Date ouverte'!$B$2)&gt;=$W305,0)),IF(AND(K305="Pending",J305='Date ouverte'!$A$4),INDEX(_xlfn.ANCHORARRAY('Date ouverte'!$B$4),MATCH(TRUE,_xlfn.ANCHORARRAY('Date ouverte'!$B$4)&gt;=$W305,0)),IF(AND(K305="Pending",J305='Date ouverte'!$A$6),INDEX(_xlfn.ANCHORARRAY('Date ouverte'!$B$6),MATCH(TRUE,_xlfn.ANCHORARRAY('Date ouverte'!$B$6)&gt;=$W305,0)),IF(AND(K305="Pending",J305='Date ouverte'!$A$8),INDEX(_xlfn.ANCHORARRAY('Date ouverte'!$B$8),MATCH(TRUE,_xlfn.ANCHORARRAY('Date ouverte'!$B$8)&gt;=$W305,0)),W305))))</f>
        <v>44907</v>
      </c>
      <c r="AB305" s="5">
        <f>IF(IF($K305="Pending",(IF($J305='Date ouverte'!$A$20,HLOOKUP($AA305,'Date ouverte'!$20:$21,2,FALSE),IF($J305='Date ouverte'!$A$22,HLOOKUP($AA305,'Date ouverte'!$22:$23,2,FALSE),IF($J305='Date ouverte'!$A$24,HLOOKUP($AA305,'Date ouverte'!$24:$25,2,FALSE),IF($J305='Date ouverte'!$A$26,HLOOKUP($AA305,'Date ouverte'!$26:$27,2,FALSE),"j"))))),W305)&lt;&gt;"alert",AA305,"alert")</f>
        <v>44907</v>
      </c>
      <c r="AC305" s="65">
        <f>IF($AB305="alert",(IF($J305='Date ouverte'!$A$29,HLOOKUP($AA305,'Date ouverte'!$29:$30,2,FALSE),IF($J305='Date ouverte'!$A$31,HLOOKUP($AA305,'Date ouverte'!$31:$33,2,FALSE),IF($J305='Date ouverte'!$A$33,HLOOKUP($AA305,'Date ouverte'!$33:$34,2,FALSE),IF($J305='Date ouverte'!$A$35,HLOOKUP($AA305,'Date ouverte'!$35:$36,2,FALSE),"j"))))),0)</f>
        <v>0</v>
      </c>
      <c r="AD3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5" s="5"/>
    </row>
    <row r="306" spans="1:31" x14ac:dyDescent="0.25">
      <c r="A306" t="s">
        <v>1714</v>
      </c>
      <c r="B306" t="s">
        <v>258</v>
      </c>
      <c r="C306" t="s">
        <v>38</v>
      </c>
      <c r="D306" t="s">
        <v>47</v>
      </c>
      <c r="E306" t="s">
        <v>51</v>
      </c>
      <c r="F306" t="s">
        <v>48</v>
      </c>
      <c r="G306" s="1">
        <v>44854</v>
      </c>
      <c r="H306" s="1">
        <v>44893</v>
      </c>
      <c r="I306" s="2">
        <v>44900</v>
      </c>
      <c r="J306" t="s">
        <v>18</v>
      </c>
      <c r="K306" t="s">
        <v>29</v>
      </c>
      <c r="L306" t="s">
        <v>24</v>
      </c>
      <c r="M306" t="s">
        <v>32</v>
      </c>
      <c r="N306" t="s">
        <v>41</v>
      </c>
      <c r="O306" t="s">
        <v>1715</v>
      </c>
      <c r="P306">
        <f t="shared" si="486"/>
        <v>1</v>
      </c>
      <c r="Q306" s="5">
        <f t="shared" si="487"/>
        <v>44895</v>
      </c>
      <c r="R306" s="32">
        <f>VLOOKUP(_xlfn.CONCAT(M306," - ",E306),Planning!$C$75:$D$99,2,0)</f>
        <v>5</v>
      </c>
      <c r="S306" s="5">
        <f t="shared" si="488"/>
        <v>44898</v>
      </c>
      <c r="T306" s="3" t="str">
        <f t="shared" si="489"/>
        <v/>
      </c>
      <c r="U306" s="32">
        <f t="shared" ca="1" si="490"/>
        <v>5</v>
      </c>
      <c r="V306" s="32">
        <f t="shared" si="491"/>
        <v>0</v>
      </c>
      <c r="W306" s="5">
        <f t="shared" si="492"/>
        <v>44900</v>
      </c>
      <c r="X306" s="5"/>
      <c r="Z306" s="49"/>
      <c r="AA306" s="50" cm="1">
        <f t="array" ref="AA306">IF(AND(K306="Pending",J306='Date ouverte'!$A$2),INDEX(_xlfn.ANCHORARRAY('Date ouverte'!$B$2),MATCH(TRUE,_xlfn.ANCHORARRAY('Date ouverte'!$B$2)&gt;=$W306,0)),IF(AND(K306="Pending",J306='Date ouverte'!$A$4),INDEX(_xlfn.ANCHORARRAY('Date ouverte'!$B$4),MATCH(TRUE,_xlfn.ANCHORARRAY('Date ouverte'!$B$4)&gt;=$W306,0)),IF(AND(K306="Pending",J306='Date ouverte'!$A$6),INDEX(_xlfn.ANCHORARRAY('Date ouverte'!$B$6),MATCH(TRUE,_xlfn.ANCHORARRAY('Date ouverte'!$B$6)&gt;=$W306,0)),IF(AND(K306="Pending",J306='Date ouverte'!$A$8),INDEX(_xlfn.ANCHORARRAY('Date ouverte'!$B$8),MATCH(TRUE,_xlfn.ANCHORARRAY('Date ouverte'!$B$8)&gt;=$W306,0)),W306))))</f>
        <v>44900</v>
      </c>
      <c r="AB306" s="5">
        <f>IF(IF($K306="Pending",(IF($J306='Date ouverte'!$A$20,HLOOKUP($AA306,'Date ouverte'!$20:$21,2,FALSE),IF($J306='Date ouverte'!$A$22,HLOOKUP($AA306,'Date ouverte'!$22:$23,2,FALSE),IF($J306='Date ouverte'!$A$24,HLOOKUP($AA306,'Date ouverte'!$24:$25,2,FALSE),IF($J306='Date ouverte'!$A$26,HLOOKUP($AA306,'Date ouverte'!$26:$27,2,FALSE),"j"))))),W306)&lt;&gt;"alert",AA306,"alert")</f>
        <v>44900</v>
      </c>
      <c r="AC306" s="65">
        <f>IF($AB306="alert",(IF($J306='Date ouverte'!$A$29,HLOOKUP($AA306,'Date ouverte'!$29:$30,2,FALSE),IF($J306='Date ouverte'!$A$31,HLOOKUP($AA306,'Date ouverte'!$31:$33,2,FALSE),IF($J306='Date ouverte'!$A$33,HLOOKUP($AA306,'Date ouverte'!$33:$34,2,FALSE),IF($J306='Date ouverte'!$A$35,HLOOKUP($AA306,'Date ouverte'!$35:$36,2,FALSE),"j"))))),0)</f>
        <v>0</v>
      </c>
      <c r="AD3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6" s="5"/>
    </row>
    <row r="307" spans="1:31" x14ac:dyDescent="0.25">
      <c r="A307" t="s">
        <v>170</v>
      </c>
      <c r="B307" t="s">
        <v>258</v>
      </c>
      <c r="C307" t="s">
        <v>30</v>
      </c>
      <c r="D307" t="s">
        <v>47</v>
      </c>
      <c r="E307" t="s">
        <v>16</v>
      </c>
      <c r="F307" t="s">
        <v>48</v>
      </c>
      <c r="G307" s="1">
        <v>44802</v>
      </c>
      <c r="H307" s="1">
        <v>44860</v>
      </c>
      <c r="I307" s="2">
        <v>44865.541666666664</v>
      </c>
      <c r="J307" t="s">
        <v>28</v>
      </c>
      <c r="K307" t="s">
        <v>19</v>
      </c>
      <c r="L307" t="s">
        <v>24</v>
      </c>
      <c r="M307" t="s">
        <v>32</v>
      </c>
      <c r="N307" t="s">
        <v>41</v>
      </c>
      <c r="O307" t="s">
        <v>122</v>
      </c>
      <c r="P307">
        <f t="shared" si="486"/>
        <v>1</v>
      </c>
      <c r="Q307" s="5">
        <f t="shared" si="487"/>
        <v>44862</v>
      </c>
      <c r="R307" s="32">
        <f>VLOOKUP(_xlfn.CONCAT(M307," - ",E307),Planning!$C$75:$D$99,2,0)</f>
        <v>10</v>
      </c>
      <c r="S307" s="5">
        <f t="shared" si="488"/>
        <v>44870</v>
      </c>
      <c r="T307" s="3" t="str">
        <f t="shared" si="489"/>
        <v/>
      </c>
      <c r="U307" s="32">
        <f t="shared" ca="1" si="490"/>
        <v>10</v>
      </c>
      <c r="V307" s="32">
        <f t="shared" si="491"/>
        <v>0</v>
      </c>
      <c r="W307" s="5">
        <f t="shared" si="492"/>
        <v>44865</v>
      </c>
      <c r="X307" s="5"/>
      <c r="Z307" s="49"/>
      <c r="AA307" s="50" cm="1">
        <f t="array" ref="AA307">IF(AND(K307="Pending",J307='Date ouverte'!$A$2),INDEX(_xlfn.ANCHORARRAY('Date ouverte'!$B$2),MATCH(TRUE,_xlfn.ANCHORARRAY('Date ouverte'!$B$2)&gt;=$W307,0)),IF(AND(K307="Pending",J307='Date ouverte'!$A$4),INDEX(_xlfn.ANCHORARRAY('Date ouverte'!$B$4),MATCH(TRUE,_xlfn.ANCHORARRAY('Date ouverte'!$B$4)&gt;=$W307,0)),IF(AND(K307="Pending",J307='Date ouverte'!$A$6),INDEX(_xlfn.ANCHORARRAY('Date ouverte'!$B$6),MATCH(TRUE,_xlfn.ANCHORARRAY('Date ouverte'!$B$6)&gt;=$W307,0)),IF(AND(K307="Pending",J307='Date ouverte'!$A$8),INDEX(_xlfn.ANCHORARRAY('Date ouverte'!$B$8),MATCH(TRUE,_xlfn.ANCHORARRAY('Date ouverte'!$B$8)&gt;=$W307,0)),W307))))</f>
        <v>44865</v>
      </c>
      <c r="AB307" s="5">
        <f>IF(IF($K307="Pending",(IF($J307='Date ouverte'!$A$20,HLOOKUP($AA307,'Date ouverte'!$20:$21,2,FALSE),IF($J307='Date ouverte'!$A$22,HLOOKUP($AA307,'Date ouverte'!$22:$23,2,FALSE),IF($J307='Date ouverte'!$A$24,HLOOKUP($AA307,'Date ouverte'!$24:$25,2,FALSE),IF($J307='Date ouverte'!$A$26,HLOOKUP($AA307,'Date ouverte'!$26:$27,2,FALSE),"j"))))),W307)&lt;&gt;"alert",AA307,"alert")</f>
        <v>44865</v>
      </c>
      <c r="AC307" s="65">
        <f>IF($AB307="alert",(IF($J307='Date ouverte'!$A$29,HLOOKUP($AA307,'Date ouverte'!$29:$30,2,FALSE),IF($J307='Date ouverte'!$A$31,HLOOKUP($AA307,'Date ouverte'!$31:$33,2,FALSE),IF($J307='Date ouverte'!$A$33,HLOOKUP($AA307,'Date ouverte'!$33:$34,2,FALSE),IF($J307='Date ouverte'!$A$35,HLOOKUP($AA307,'Date ouverte'!$35:$36,2,FALSE),"j"))))),0)</f>
        <v>0</v>
      </c>
      <c r="AD3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7" s="5"/>
    </row>
    <row r="308" spans="1:31" x14ac:dyDescent="0.25">
      <c r="A308" t="s">
        <v>1716</v>
      </c>
      <c r="B308" t="s">
        <v>258</v>
      </c>
      <c r="C308" t="s">
        <v>30</v>
      </c>
      <c r="D308" t="s">
        <v>47</v>
      </c>
      <c r="E308" t="s">
        <v>51</v>
      </c>
      <c r="F308" t="s">
        <v>48</v>
      </c>
      <c r="G308" s="1">
        <v>44854</v>
      </c>
      <c r="H308" s="1">
        <v>44893</v>
      </c>
      <c r="I308" s="2">
        <v>44900</v>
      </c>
      <c r="J308" t="s">
        <v>39</v>
      </c>
      <c r="K308" t="s">
        <v>29</v>
      </c>
      <c r="L308" t="s">
        <v>24</v>
      </c>
      <c r="M308" t="s">
        <v>32</v>
      </c>
      <c r="N308" t="s">
        <v>41</v>
      </c>
      <c r="O308" t="s">
        <v>1715</v>
      </c>
      <c r="P308">
        <f t="shared" si="486"/>
        <v>1</v>
      </c>
      <c r="Q308" s="5">
        <f t="shared" si="487"/>
        <v>44895</v>
      </c>
      <c r="R308" s="32">
        <f>VLOOKUP(_xlfn.CONCAT(M308," - ",E308),Planning!$C$75:$D$99,2,0)</f>
        <v>5</v>
      </c>
      <c r="S308" s="5">
        <f t="shared" si="488"/>
        <v>44898</v>
      </c>
      <c r="T308" s="3" t="str">
        <f t="shared" si="489"/>
        <v/>
      </c>
      <c r="U308" s="32">
        <f t="shared" ca="1" si="490"/>
        <v>5</v>
      </c>
      <c r="V308" s="32">
        <f t="shared" si="491"/>
        <v>0</v>
      </c>
      <c r="W308" s="5">
        <f t="shared" si="492"/>
        <v>44900</v>
      </c>
      <c r="X308" s="5"/>
      <c r="Z308" s="49"/>
      <c r="AA308" s="50" cm="1">
        <f t="array" ref="AA308">IF(AND(K308="Pending",J308='Date ouverte'!$A$2),INDEX(_xlfn.ANCHORARRAY('Date ouverte'!$B$2),MATCH(TRUE,_xlfn.ANCHORARRAY('Date ouverte'!$B$2)&gt;=$W308,0)),IF(AND(K308="Pending",J308='Date ouverte'!$A$4),INDEX(_xlfn.ANCHORARRAY('Date ouverte'!$B$4),MATCH(TRUE,_xlfn.ANCHORARRAY('Date ouverte'!$B$4)&gt;=$W308,0)),IF(AND(K308="Pending",J308='Date ouverte'!$A$6),INDEX(_xlfn.ANCHORARRAY('Date ouverte'!$B$6),MATCH(TRUE,_xlfn.ANCHORARRAY('Date ouverte'!$B$6)&gt;=$W308,0)),IF(AND(K308="Pending",J308='Date ouverte'!$A$8),INDEX(_xlfn.ANCHORARRAY('Date ouverte'!$B$8),MATCH(TRUE,_xlfn.ANCHORARRAY('Date ouverte'!$B$8)&gt;=$W308,0)),W308))))</f>
        <v>44900</v>
      </c>
      <c r="AB308" s="5">
        <f>IF(IF($K308="Pending",(IF($J308='Date ouverte'!$A$20,HLOOKUP($AA308,'Date ouverte'!$20:$21,2,FALSE),IF($J308='Date ouverte'!$A$22,HLOOKUP($AA308,'Date ouverte'!$22:$23,2,FALSE),IF($J308='Date ouverte'!$A$24,HLOOKUP($AA308,'Date ouverte'!$24:$25,2,FALSE),IF($J308='Date ouverte'!$A$26,HLOOKUP($AA308,'Date ouverte'!$26:$27,2,FALSE),"j"))))),W308)&lt;&gt;"alert",AA308,"alert")</f>
        <v>44900</v>
      </c>
      <c r="AC308" s="65">
        <f>IF($AB308="alert",(IF($J308='Date ouverte'!$A$29,HLOOKUP($AA308,'Date ouverte'!$29:$30,2,FALSE),IF($J308='Date ouverte'!$A$31,HLOOKUP($AA308,'Date ouverte'!$31:$33,2,FALSE),IF($J308='Date ouverte'!$A$33,HLOOKUP($AA308,'Date ouverte'!$33:$34,2,FALSE),IF($J308='Date ouverte'!$A$35,HLOOKUP($AA308,'Date ouverte'!$35:$36,2,FALSE),"j"))))),0)</f>
        <v>0</v>
      </c>
      <c r="AD3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08" s="5"/>
    </row>
    <row r="309" spans="1:31" x14ac:dyDescent="0.25">
      <c r="A309" t="s">
        <v>106</v>
      </c>
      <c r="B309" t="s">
        <v>258</v>
      </c>
      <c r="C309" t="s">
        <v>30</v>
      </c>
      <c r="D309" t="s">
        <v>15</v>
      </c>
      <c r="E309" t="s">
        <v>16</v>
      </c>
      <c r="F309" t="s">
        <v>17</v>
      </c>
      <c r="G309" s="1">
        <v>44795</v>
      </c>
      <c r="H309" s="1">
        <v>44853</v>
      </c>
      <c r="I309" s="2">
        <v>44859.291666666664</v>
      </c>
      <c r="J309" t="s">
        <v>23</v>
      </c>
      <c r="K309" t="s">
        <v>19</v>
      </c>
      <c r="L309" t="s">
        <v>24</v>
      </c>
      <c r="M309" t="s">
        <v>32</v>
      </c>
      <c r="N309" t="s">
        <v>41</v>
      </c>
      <c r="O309" t="s">
        <v>76</v>
      </c>
      <c r="P309">
        <f t="shared" si="486"/>
        <v>1</v>
      </c>
      <c r="Q309" s="5">
        <f t="shared" si="487"/>
        <v>44855</v>
      </c>
      <c r="R309" s="32">
        <f>VLOOKUP(_xlfn.CONCAT(M309," - ",E309),Planning!$C$75:$D$99,2,0)</f>
        <v>10</v>
      </c>
      <c r="S309" s="5">
        <f t="shared" si="488"/>
        <v>44863</v>
      </c>
      <c r="T309" s="3" t="str">
        <f t="shared" si="489"/>
        <v/>
      </c>
      <c r="U309" s="32">
        <f t="shared" ca="1" si="490"/>
        <v>4</v>
      </c>
      <c r="V309" s="32">
        <f t="shared" si="491"/>
        <v>0</v>
      </c>
      <c r="W309" s="5">
        <f t="shared" si="492"/>
        <v>44859</v>
      </c>
      <c r="X309" s="5"/>
      <c r="Z309" s="49"/>
      <c r="AA309" s="50" cm="1">
        <f t="array" ref="AA309">IF(AND(K309="Pending",J309='Date ouverte'!$A$2),INDEX(_xlfn.ANCHORARRAY('Date ouverte'!$B$2),MATCH(TRUE,_xlfn.ANCHORARRAY('Date ouverte'!$B$2)&gt;=$W309,0)),IF(AND(K309="Pending",J309='Date ouverte'!$A$4),INDEX(_xlfn.ANCHORARRAY('Date ouverte'!$B$4),MATCH(TRUE,_xlfn.ANCHORARRAY('Date ouverte'!$B$4)&gt;=$W309,0)),IF(AND(K309="Pending",J309='Date ouverte'!$A$6),INDEX(_xlfn.ANCHORARRAY('Date ouverte'!$B$6),MATCH(TRUE,_xlfn.ANCHORARRAY('Date ouverte'!$B$6)&gt;=$W309,0)),IF(AND(K309="Pending",J309='Date ouverte'!$A$8),INDEX(_xlfn.ANCHORARRAY('Date ouverte'!$B$8),MATCH(TRUE,_xlfn.ANCHORARRAY('Date ouverte'!$B$8)&gt;=$W309,0)),W309))))</f>
        <v>44859</v>
      </c>
      <c r="AB309" s="5">
        <f>IF(IF($K309="Pending",(IF($J309='Date ouverte'!$A$20,HLOOKUP($AA309,'Date ouverte'!$20:$21,2,FALSE),IF($J309='Date ouverte'!$A$22,HLOOKUP($AA309,'Date ouverte'!$22:$23,2,FALSE),IF($J309='Date ouverte'!$A$24,HLOOKUP($AA309,'Date ouverte'!$24:$25,2,FALSE),IF($J309='Date ouverte'!$A$26,HLOOKUP($AA309,'Date ouverte'!$26:$27,2,FALSE),"j"))))),W309)&lt;&gt;"alert",AA309,"alert")</f>
        <v>44859</v>
      </c>
      <c r="AC309" s="65">
        <f>IF($AB309="alert",(IF($J309='Date ouverte'!$A$29,HLOOKUP($AA309,'Date ouverte'!$29:$30,2,FALSE),IF($J309='Date ouverte'!$A$31,HLOOKUP($AA309,'Date ouverte'!$31:$33,2,FALSE),IF($J309='Date ouverte'!$A$33,HLOOKUP($AA309,'Date ouverte'!$33:$34,2,FALSE),IF($J309='Date ouverte'!$A$35,HLOOKUP($AA309,'Date ouverte'!$35:$36,2,FALSE),"j"))))),0)</f>
        <v>0</v>
      </c>
      <c r="AD3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09" s="5"/>
    </row>
    <row r="310" spans="1:31" x14ac:dyDescent="0.25">
      <c r="A310" t="s">
        <v>756</v>
      </c>
      <c r="B310" t="s">
        <v>258</v>
      </c>
      <c r="C310" t="s">
        <v>30</v>
      </c>
      <c r="D310" t="s">
        <v>47</v>
      </c>
      <c r="E310" t="s">
        <v>16</v>
      </c>
      <c r="F310" t="s">
        <v>48</v>
      </c>
      <c r="G310" s="1">
        <v>44821</v>
      </c>
      <c r="H310" s="1">
        <v>44872</v>
      </c>
      <c r="I310" s="2">
        <v>44877</v>
      </c>
      <c r="J310" t="s">
        <v>39</v>
      </c>
      <c r="K310" t="s">
        <v>29</v>
      </c>
      <c r="L310" t="s">
        <v>24</v>
      </c>
      <c r="M310" t="s">
        <v>32</v>
      </c>
      <c r="N310" t="s">
        <v>41</v>
      </c>
      <c r="O310" t="s">
        <v>609</v>
      </c>
      <c r="P310">
        <f t="shared" si="486"/>
        <v>1</v>
      </c>
      <c r="Q310" s="5">
        <f t="shared" si="487"/>
        <v>44874</v>
      </c>
      <c r="R310" s="32">
        <f>VLOOKUP(_xlfn.CONCAT(M310," - ",E310),Planning!$C$75:$D$99,2,0)</f>
        <v>10</v>
      </c>
      <c r="S310" s="5">
        <f t="shared" si="488"/>
        <v>44882</v>
      </c>
      <c r="T310" s="3" t="str">
        <f t="shared" si="489"/>
        <v/>
      </c>
      <c r="U310" s="32">
        <f t="shared" ca="1" si="490"/>
        <v>10</v>
      </c>
      <c r="V310" s="32">
        <f t="shared" si="491"/>
        <v>0</v>
      </c>
      <c r="W310" s="5">
        <f t="shared" si="492"/>
        <v>44877</v>
      </c>
      <c r="X310" s="5"/>
      <c r="Z310" s="49"/>
      <c r="AA310" s="50" cm="1">
        <f t="array" ref="AA310">IF(AND(K310="Pending",J310='Date ouverte'!$A$2),INDEX(_xlfn.ANCHORARRAY('Date ouverte'!$B$2),MATCH(TRUE,_xlfn.ANCHORARRAY('Date ouverte'!$B$2)&gt;=$W310,0)),IF(AND(K310="Pending",J310='Date ouverte'!$A$4),INDEX(_xlfn.ANCHORARRAY('Date ouverte'!$B$4),MATCH(TRUE,_xlfn.ANCHORARRAY('Date ouverte'!$B$4)&gt;=$W310,0)),IF(AND(K310="Pending",J310='Date ouverte'!$A$6),INDEX(_xlfn.ANCHORARRAY('Date ouverte'!$B$6),MATCH(TRUE,_xlfn.ANCHORARRAY('Date ouverte'!$B$6)&gt;=$W310,0)),IF(AND(K310="Pending",J310='Date ouverte'!$A$8),INDEX(_xlfn.ANCHORARRAY('Date ouverte'!$B$8),MATCH(TRUE,_xlfn.ANCHORARRAY('Date ouverte'!$B$8)&gt;=$W310,0)),W310))))</f>
        <v>44879</v>
      </c>
      <c r="AB310" s="5" t="str">
        <f>IF(IF($K310="Pending",(IF($J310='Date ouverte'!$A$20,HLOOKUP($AA310,'Date ouverte'!$20:$21,2,FALSE),IF($J310='Date ouverte'!$A$22,HLOOKUP($AA310,'Date ouverte'!$22:$23,2,FALSE),IF($J310='Date ouverte'!$A$24,HLOOKUP($AA310,'Date ouverte'!$24:$25,2,FALSE),IF($J310='Date ouverte'!$A$26,HLOOKUP($AA310,'Date ouverte'!$26:$27,2,FALSE),"j"))))),W310)&lt;&gt;"alert",AA310,"alert")</f>
        <v>alert</v>
      </c>
      <c r="AC310" s="65">
        <f>IF($AB310="alert",(IF($J310='Date ouverte'!$A$29,HLOOKUP($AA310,'Date ouverte'!$29:$30,2,FALSE),IF($J310='Date ouverte'!$A$31,HLOOKUP($AA310,'Date ouverte'!$31:$33,2,FALSE),IF($J310='Date ouverte'!$A$33,HLOOKUP($AA310,'Date ouverte'!$33:$34,2,FALSE),IF($J310='Date ouverte'!$A$35,HLOOKUP($AA310,'Date ouverte'!$35:$36,2,FALSE),"j"))))),0)</f>
        <v>52</v>
      </c>
      <c r="AD3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10" s="5"/>
    </row>
    <row r="311" spans="1:31" x14ac:dyDescent="0.25">
      <c r="A311" t="s">
        <v>713</v>
      </c>
      <c r="B311" t="s">
        <v>258</v>
      </c>
      <c r="C311" t="s">
        <v>30</v>
      </c>
      <c r="D311" t="s">
        <v>47</v>
      </c>
      <c r="E311" t="s">
        <v>16</v>
      </c>
      <c r="F311" t="s">
        <v>48</v>
      </c>
      <c r="G311" s="1">
        <v>44827</v>
      </c>
      <c r="H311" s="1">
        <v>44868</v>
      </c>
      <c r="I311" s="2">
        <v>44873</v>
      </c>
      <c r="J311" t="s">
        <v>18</v>
      </c>
      <c r="K311" t="s">
        <v>29</v>
      </c>
      <c r="L311" t="s">
        <v>24</v>
      </c>
      <c r="M311" t="s">
        <v>32</v>
      </c>
      <c r="N311" t="s">
        <v>41</v>
      </c>
      <c r="O311" t="s">
        <v>387</v>
      </c>
      <c r="P311">
        <f t="shared" si="486"/>
        <v>1</v>
      </c>
      <c r="Q311" s="5">
        <f t="shared" si="487"/>
        <v>44870</v>
      </c>
      <c r="R311" s="32">
        <f>VLOOKUP(_xlfn.CONCAT(M311," - ",E311),Planning!$C$75:$D$99,2,0)</f>
        <v>10</v>
      </c>
      <c r="S311" s="5">
        <f t="shared" si="488"/>
        <v>44878</v>
      </c>
      <c r="T311" s="3" t="str">
        <f t="shared" si="489"/>
        <v/>
      </c>
      <c r="U311" s="32">
        <f t="shared" ca="1" si="490"/>
        <v>10</v>
      </c>
      <c r="V311" s="32">
        <f t="shared" si="491"/>
        <v>0</v>
      </c>
      <c r="W311" s="5">
        <f t="shared" si="492"/>
        <v>44873</v>
      </c>
      <c r="X311" s="5"/>
      <c r="Z311" s="49"/>
      <c r="AA311" s="50" cm="1">
        <f t="array" ref="AA311">IF(AND(K311="Pending",J311='Date ouverte'!$A$2),INDEX(_xlfn.ANCHORARRAY('Date ouverte'!$B$2),MATCH(TRUE,_xlfn.ANCHORARRAY('Date ouverte'!$B$2)&gt;=$W311,0)),IF(AND(K311="Pending",J311='Date ouverte'!$A$4),INDEX(_xlfn.ANCHORARRAY('Date ouverte'!$B$4),MATCH(TRUE,_xlfn.ANCHORARRAY('Date ouverte'!$B$4)&gt;=$W311,0)),IF(AND(K311="Pending",J311='Date ouverte'!$A$6),INDEX(_xlfn.ANCHORARRAY('Date ouverte'!$B$6),MATCH(TRUE,_xlfn.ANCHORARRAY('Date ouverte'!$B$6)&gt;=$W311,0)),IF(AND(K311="Pending",J311='Date ouverte'!$A$8),INDEX(_xlfn.ANCHORARRAY('Date ouverte'!$B$8),MATCH(TRUE,_xlfn.ANCHORARRAY('Date ouverte'!$B$8)&gt;=$W311,0)),W311))))</f>
        <v>44873</v>
      </c>
      <c r="AB311" s="5">
        <f>IF(IF($K311="Pending",(IF($J311='Date ouverte'!$A$20,HLOOKUP($AA311,'Date ouverte'!$20:$21,2,FALSE),IF($J311='Date ouverte'!$A$22,HLOOKUP($AA311,'Date ouverte'!$22:$23,2,FALSE),IF($J311='Date ouverte'!$A$24,HLOOKUP($AA311,'Date ouverte'!$24:$25,2,FALSE),IF($J311='Date ouverte'!$A$26,HLOOKUP($AA311,'Date ouverte'!$26:$27,2,FALSE),"j"))))),W311)&lt;&gt;"alert",AA311,"alert")</f>
        <v>44873</v>
      </c>
      <c r="AC311" s="65">
        <f>IF($AB311="alert",(IF($J311='Date ouverte'!$A$29,HLOOKUP($AA311,'Date ouverte'!$29:$30,2,FALSE),IF($J311='Date ouverte'!$A$31,HLOOKUP($AA311,'Date ouverte'!$31:$33,2,FALSE),IF($J311='Date ouverte'!$A$33,HLOOKUP($AA311,'Date ouverte'!$33:$34,2,FALSE),IF($J311='Date ouverte'!$A$35,HLOOKUP($AA311,'Date ouverte'!$35:$36,2,FALSE),"j"))))),0)</f>
        <v>0</v>
      </c>
      <c r="AD3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1" s="5"/>
    </row>
    <row r="312" spans="1:31" x14ac:dyDescent="0.25">
      <c r="A312" t="s">
        <v>960</v>
      </c>
      <c r="B312" t="s">
        <v>258</v>
      </c>
      <c r="C312" t="s">
        <v>30</v>
      </c>
      <c r="D312" t="s">
        <v>47</v>
      </c>
      <c r="E312" t="s">
        <v>16</v>
      </c>
      <c r="F312" t="s">
        <v>48</v>
      </c>
      <c r="G312" s="1">
        <v>44826</v>
      </c>
      <c r="H312" s="1">
        <v>44872</v>
      </c>
      <c r="I312" s="2">
        <v>44877</v>
      </c>
      <c r="J312" t="s">
        <v>39</v>
      </c>
      <c r="K312" t="s">
        <v>29</v>
      </c>
      <c r="L312" t="s">
        <v>24</v>
      </c>
      <c r="M312" t="s">
        <v>32</v>
      </c>
      <c r="N312" t="s">
        <v>41</v>
      </c>
      <c r="O312" t="s">
        <v>609</v>
      </c>
      <c r="P312">
        <f t="shared" ref="P312:P375" si="493">IF(A312&lt;&gt;"",1,0)</f>
        <v>1</v>
      </c>
      <c r="Q312" s="5">
        <f t="shared" ref="Q312:Q375" si="494">ROUNDDOWN(H312,0)+2</f>
        <v>44874</v>
      </c>
      <c r="R312" s="32">
        <f>VLOOKUP(_xlfn.CONCAT(M312," - ",E312),Planning!$C$75:$D$99,2,0)</f>
        <v>10</v>
      </c>
      <c r="S312" s="5">
        <f t="shared" ref="S312:S375" si="495">H312+R312</f>
        <v>44882</v>
      </c>
      <c r="T312" s="3" t="str">
        <f t="shared" ref="T312:T375" si="496">IF(X312-H312&gt;R312,"Alert","")</f>
        <v/>
      </c>
      <c r="U312" s="32">
        <f t="shared" ref="U312:U375" ca="1" si="497">IF(Q312&lt;=TODAY(),(H312+R312)-TODAY(),R312)</f>
        <v>10</v>
      </c>
      <c r="V312" s="32">
        <f t="shared" ref="V312:V375" si="498">IF(X312-H312-R312&gt;0,X312-H312-R312,0)</f>
        <v>0</v>
      </c>
      <c r="W312" s="5">
        <f t="shared" ref="W312:W375" si="499">ROUNDDOWN(I312,0)</f>
        <v>44877</v>
      </c>
      <c r="X312" s="5"/>
      <c r="Z312" s="49"/>
      <c r="AA312" s="50" cm="1">
        <f t="array" ref="AA312">IF(AND(K312="Pending",J312='Date ouverte'!$A$2),INDEX(_xlfn.ANCHORARRAY('Date ouverte'!$B$2),MATCH(TRUE,_xlfn.ANCHORARRAY('Date ouverte'!$B$2)&gt;=$W312,0)),IF(AND(K312="Pending",J312='Date ouverte'!$A$4),INDEX(_xlfn.ANCHORARRAY('Date ouverte'!$B$4),MATCH(TRUE,_xlfn.ANCHORARRAY('Date ouverte'!$B$4)&gt;=$W312,0)),IF(AND(K312="Pending",J312='Date ouverte'!$A$6),INDEX(_xlfn.ANCHORARRAY('Date ouverte'!$B$6),MATCH(TRUE,_xlfn.ANCHORARRAY('Date ouverte'!$B$6)&gt;=$W312,0)),IF(AND(K312="Pending",J312='Date ouverte'!$A$8),INDEX(_xlfn.ANCHORARRAY('Date ouverte'!$B$8),MATCH(TRUE,_xlfn.ANCHORARRAY('Date ouverte'!$B$8)&gt;=$W312,0)),W312))))</f>
        <v>44879</v>
      </c>
      <c r="AB312" s="5" t="str">
        <f>IF(IF($K312="Pending",(IF($J312='Date ouverte'!$A$20,HLOOKUP($AA312,'Date ouverte'!$20:$21,2,FALSE),IF($J312='Date ouverte'!$A$22,HLOOKUP($AA312,'Date ouverte'!$22:$23,2,FALSE),IF($J312='Date ouverte'!$A$24,HLOOKUP($AA312,'Date ouverte'!$24:$25,2,FALSE),IF($J312='Date ouverte'!$A$26,HLOOKUP($AA312,'Date ouverte'!$26:$27,2,FALSE),"j"))))),W312)&lt;&gt;"alert",AA312,"alert")</f>
        <v>alert</v>
      </c>
      <c r="AC312" s="65">
        <f>IF($AB312="alert",(IF($J312='Date ouverte'!$A$29,HLOOKUP($AA312,'Date ouverte'!$29:$30,2,FALSE),IF($J312='Date ouverte'!$A$31,HLOOKUP($AA312,'Date ouverte'!$31:$33,2,FALSE),IF($J312='Date ouverte'!$A$33,HLOOKUP($AA312,'Date ouverte'!$33:$34,2,FALSE),IF($J312='Date ouverte'!$A$35,HLOOKUP($AA312,'Date ouverte'!$35:$36,2,FALSE),"j"))))),0)</f>
        <v>52</v>
      </c>
      <c r="AD3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12" s="5"/>
    </row>
    <row r="313" spans="1:31" x14ac:dyDescent="0.25">
      <c r="A313" t="s">
        <v>1717</v>
      </c>
      <c r="B313" t="s">
        <v>258</v>
      </c>
      <c r="C313" t="s">
        <v>14</v>
      </c>
      <c r="D313" t="s">
        <v>47</v>
      </c>
      <c r="E313" t="s">
        <v>34</v>
      </c>
      <c r="F313" t="s">
        <v>48</v>
      </c>
      <c r="G313" s="1">
        <v>44850</v>
      </c>
      <c r="H313" s="1">
        <v>44900</v>
      </c>
      <c r="I313" s="2">
        <v>44912</v>
      </c>
      <c r="J313" t="s">
        <v>18</v>
      </c>
      <c r="K313" t="s">
        <v>29</v>
      </c>
      <c r="L313" t="s">
        <v>20</v>
      </c>
      <c r="M313" t="s">
        <v>25</v>
      </c>
      <c r="N313" t="s">
        <v>35</v>
      </c>
      <c r="O313" t="s">
        <v>49</v>
      </c>
      <c r="P313">
        <f t="shared" si="493"/>
        <v>1</v>
      </c>
      <c r="Q313" s="5">
        <f t="shared" si="494"/>
        <v>44902</v>
      </c>
      <c r="R313" s="32">
        <f>VLOOKUP(_xlfn.CONCAT(M313," - ",E313),Planning!$C$75:$D$99,2,0)</f>
        <v>21</v>
      </c>
      <c r="S313" s="5">
        <f t="shared" si="495"/>
        <v>44921</v>
      </c>
      <c r="T313" s="3" t="str">
        <f t="shared" si="496"/>
        <v/>
      </c>
      <c r="U313" s="32">
        <f t="shared" ca="1" si="497"/>
        <v>21</v>
      </c>
      <c r="V313" s="32">
        <f t="shared" si="498"/>
        <v>0</v>
      </c>
      <c r="W313" s="5">
        <f t="shared" si="499"/>
        <v>44912</v>
      </c>
      <c r="X313" s="5"/>
      <c r="Z313" s="49"/>
      <c r="AA313" s="50" cm="1">
        <f t="array" ref="AA313">IF(AND(K313="Pending",J313='Date ouverte'!$A$2),INDEX(_xlfn.ANCHORARRAY('Date ouverte'!$B$2),MATCH(TRUE,_xlfn.ANCHORARRAY('Date ouverte'!$B$2)&gt;=$W313,0)),IF(AND(K313="Pending",J313='Date ouverte'!$A$4),INDEX(_xlfn.ANCHORARRAY('Date ouverte'!$B$4),MATCH(TRUE,_xlfn.ANCHORARRAY('Date ouverte'!$B$4)&gt;=$W313,0)),IF(AND(K313="Pending",J313='Date ouverte'!$A$6),INDEX(_xlfn.ANCHORARRAY('Date ouverte'!$B$6),MATCH(TRUE,_xlfn.ANCHORARRAY('Date ouverte'!$B$6)&gt;=$W313,0)),IF(AND(K313="Pending",J313='Date ouverte'!$A$8),INDEX(_xlfn.ANCHORARRAY('Date ouverte'!$B$8),MATCH(TRUE,_xlfn.ANCHORARRAY('Date ouverte'!$B$8)&gt;=$W313,0)),W313))))</f>
        <v>44914</v>
      </c>
      <c r="AB313" s="5" t="str">
        <f>IF(IF($K313="Pending",(IF($J313='Date ouverte'!$A$20,HLOOKUP($AA313,'Date ouverte'!$20:$21,2,FALSE),IF($J313='Date ouverte'!$A$22,HLOOKUP($AA313,'Date ouverte'!$22:$23,2,FALSE),IF($J313='Date ouverte'!$A$24,HLOOKUP($AA313,'Date ouverte'!$24:$25,2,FALSE),IF($J313='Date ouverte'!$A$26,HLOOKUP($AA313,'Date ouverte'!$26:$27,2,FALSE),"j"))))),W313)&lt;&gt;"alert",AA313,"alert")</f>
        <v>alert</v>
      </c>
      <c r="AC313" s="65">
        <f>IF($AB313="alert",(IF($J313='Date ouverte'!$A$29,HLOOKUP($AA313,'Date ouverte'!$29:$30,2,FALSE),IF($J313='Date ouverte'!$A$31,HLOOKUP($AA313,'Date ouverte'!$31:$33,2,FALSE),IF($J313='Date ouverte'!$A$33,HLOOKUP($AA313,'Date ouverte'!$33:$34,2,FALSE),IF($J313='Date ouverte'!$A$35,HLOOKUP($AA313,'Date ouverte'!$35:$36,2,FALSE),"j"))))),0)</f>
        <v>18</v>
      </c>
      <c r="AD3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3" s="5"/>
    </row>
    <row r="314" spans="1:31" x14ac:dyDescent="0.25">
      <c r="A314" t="s">
        <v>890</v>
      </c>
      <c r="B314" t="s">
        <v>258</v>
      </c>
      <c r="C314" t="s">
        <v>30</v>
      </c>
      <c r="D314" t="s">
        <v>47</v>
      </c>
      <c r="E314" t="s">
        <v>34</v>
      </c>
      <c r="F314" t="s">
        <v>48</v>
      </c>
      <c r="G314" s="1">
        <v>44826</v>
      </c>
      <c r="H314" s="1">
        <v>44860</v>
      </c>
      <c r="I314" s="2">
        <v>44865.375</v>
      </c>
      <c r="J314" t="s">
        <v>18</v>
      </c>
      <c r="K314" t="s">
        <v>19</v>
      </c>
      <c r="L314" t="s">
        <v>20</v>
      </c>
      <c r="M314" t="s">
        <v>25</v>
      </c>
      <c r="N314" t="s">
        <v>35</v>
      </c>
      <c r="O314" t="s">
        <v>36</v>
      </c>
      <c r="P314">
        <f t="shared" si="493"/>
        <v>1</v>
      </c>
      <c r="Q314" s="5">
        <f t="shared" si="494"/>
        <v>44862</v>
      </c>
      <c r="R314" s="32">
        <f>VLOOKUP(_xlfn.CONCAT(M314," - ",E314),Planning!$C$75:$D$99,2,0)</f>
        <v>21</v>
      </c>
      <c r="S314" s="5">
        <f t="shared" si="495"/>
        <v>44881</v>
      </c>
      <c r="T314" s="3" t="str">
        <f t="shared" si="496"/>
        <v/>
      </c>
      <c r="U314" s="32">
        <f t="shared" ca="1" si="497"/>
        <v>21</v>
      </c>
      <c r="V314" s="32">
        <f t="shared" si="498"/>
        <v>0</v>
      </c>
      <c r="W314" s="5">
        <f t="shared" si="499"/>
        <v>44865</v>
      </c>
      <c r="X314" s="5"/>
      <c r="Z314" s="49"/>
      <c r="AA314" s="50" cm="1">
        <f t="array" ref="AA314">IF(AND(K314="Pending",J314='Date ouverte'!$A$2),INDEX(_xlfn.ANCHORARRAY('Date ouverte'!$B$2),MATCH(TRUE,_xlfn.ANCHORARRAY('Date ouverte'!$B$2)&gt;=$W314,0)),IF(AND(K314="Pending",J314='Date ouverte'!$A$4),INDEX(_xlfn.ANCHORARRAY('Date ouverte'!$B$4),MATCH(TRUE,_xlfn.ANCHORARRAY('Date ouverte'!$B$4)&gt;=$W314,0)),IF(AND(K314="Pending",J314='Date ouverte'!$A$6),INDEX(_xlfn.ANCHORARRAY('Date ouverte'!$B$6),MATCH(TRUE,_xlfn.ANCHORARRAY('Date ouverte'!$B$6)&gt;=$W314,0)),IF(AND(K314="Pending",J314='Date ouverte'!$A$8),INDEX(_xlfn.ANCHORARRAY('Date ouverte'!$B$8),MATCH(TRUE,_xlfn.ANCHORARRAY('Date ouverte'!$B$8)&gt;=$W314,0)),W314))))</f>
        <v>44865</v>
      </c>
      <c r="AB314" s="5">
        <f>IF(IF($K314="Pending",(IF($J314='Date ouverte'!$A$20,HLOOKUP($AA314,'Date ouverte'!$20:$21,2,FALSE),IF($J314='Date ouverte'!$A$22,HLOOKUP($AA314,'Date ouverte'!$22:$23,2,FALSE),IF($J314='Date ouverte'!$A$24,HLOOKUP($AA314,'Date ouverte'!$24:$25,2,FALSE),IF($J314='Date ouverte'!$A$26,HLOOKUP($AA314,'Date ouverte'!$26:$27,2,FALSE),"j"))))),W314)&lt;&gt;"alert",AA314,"alert")</f>
        <v>44865</v>
      </c>
      <c r="AC314" s="65">
        <f>IF($AB314="alert",(IF($J314='Date ouverte'!$A$29,HLOOKUP($AA314,'Date ouverte'!$29:$30,2,FALSE),IF($J314='Date ouverte'!$A$31,HLOOKUP($AA314,'Date ouverte'!$31:$33,2,FALSE),IF($J314='Date ouverte'!$A$33,HLOOKUP($AA314,'Date ouverte'!$33:$34,2,FALSE),IF($J314='Date ouverte'!$A$35,HLOOKUP($AA314,'Date ouverte'!$35:$36,2,FALSE),"j"))))),0)</f>
        <v>0</v>
      </c>
      <c r="AD3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4" s="5"/>
    </row>
    <row r="315" spans="1:31" x14ac:dyDescent="0.25">
      <c r="A315" t="s">
        <v>1718</v>
      </c>
      <c r="B315" t="s">
        <v>258</v>
      </c>
      <c r="C315" t="s">
        <v>30</v>
      </c>
      <c r="D315" t="s">
        <v>47</v>
      </c>
      <c r="E315" t="s">
        <v>34</v>
      </c>
      <c r="F315" t="s">
        <v>48</v>
      </c>
      <c r="G315" s="1">
        <v>44858</v>
      </c>
      <c r="H315" s="1">
        <v>44890</v>
      </c>
      <c r="I315" s="2">
        <v>44902</v>
      </c>
      <c r="J315" t="s">
        <v>23</v>
      </c>
      <c r="K315" t="s">
        <v>29</v>
      </c>
      <c r="L315" t="s">
        <v>20</v>
      </c>
      <c r="M315" t="s">
        <v>25</v>
      </c>
      <c r="N315" t="s">
        <v>35</v>
      </c>
      <c r="O315" t="s">
        <v>46</v>
      </c>
      <c r="P315">
        <f t="shared" si="493"/>
        <v>1</v>
      </c>
      <c r="Q315" s="5">
        <f t="shared" si="494"/>
        <v>44892</v>
      </c>
      <c r="R315" s="32">
        <f>VLOOKUP(_xlfn.CONCAT(M315," - ",E315),Planning!$C$75:$D$99,2,0)</f>
        <v>21</v>
      </c>
      <c r="S315" s="5">
        <f t="shared" si="495"/>
        <v>44911</v>
      </c>
      <c r="T315" s="3" t="str">
        <f t="shared" si="496"/>
        <v/>
      </c>
      <c r="U315" s="32">
        <f t="shared" ca="1" si="497"/>
        <v>21</v>
      </c>
      <c r="V315" s="32">
        <f t="shared" si="498"/>
        <v>0</v>
      </c>
      <c r="W315" s="5">
        <f t="shared" si="499"/>
        <v>44902</v>
      </c>
      <c r="X315" s="5"/>
      <c r="Z315" s="49"/>
      <c r="AA315" s="50" cm="1">
        <f t="array" ref="AA315">IF(AND(K315="Pending",J315='Date ouverte'!$A$2),INDEX(_xlfn.ANCHORARRAY('Date ouverte'!$B$2),MATCH(TRUE,_xlfn.ANCHORARRAY('Date ouverte'!$B$2)&gt;=$W315,0)),IF(AND(K315="Pending",J315='Date ouverte'!$A$4),INDEX(_xlfn.ANCHORARRAY('Date ouverte'!$B$4),MATCH(TRUE,_xlfn.ANCHORARRAY('Date ouverte'!$B$4)&gt;=$W315,0)),IF(AND(K315="Pending",J315='Date ouverte'!$A$6),INDEX(_xlfn.ANCHORARRAY('Date ouverte'!$B$6),MATCH(TRUE,_xlfn.ANCHORARRAY('Date ouverte'!$B$6)&gt;=$W315,0)),IF(AND(K315="Pending",J315='Date ouverte'!$A$8),INDEX(_xlfn.ANCHORARRAY('Date ouverte'!$B$8),MATCH(TRUE,_xlfn.ANCHORARRAY('Date ouverte'!$B$8)&gt;=$W315,0)),W315))))</f>
        <v>44902</v>
      </c>
      <c r="AB315" s="5" t="str">
        <f>IF(IF($K315="Pending",(IF($J315='Date ouverte'!$A$20,HLOOKUP($AA315,'Date ouverte'!$20:$21,2,FALSE),IF($J315='Date ouverte'!$A$22,HLOOKUP($AA315,'Date ouverte'!$22:$23,2,FALSE),IF($J315='Date ouverte'!$A$24,HLOOKUP($AA315,'Date ouverte'!$24:$25,2,FALSE),IF($J315='Date ouverte'!$A$26,HLOOKUP($AA315,'Date ouverte'!$26:$27,2,FALSE),"j"))))),W315)&lt;&gt;"alert",AA315,"alert")</f>
        <v>alert</v>
      </c>
      <c r="AC315" s="65">
        <f>IF($AB315="alert",(IF($J315='Date ouverte'!$A$29,HLOOKUP($AA315,'Date ouverte'!$29:$30,2,FALSE),IF($J315='Date ouverte'!$A$31,HLOOKUP($AA315,'Date ouverte'!$31:$33,2,FALSE),IF($J315='Date ouverte'!$A$33,HLOOKUP($AA315,'Date ouverte'!$33:$34,2,FALSE),IF($J315='Date ouverte'!$A$35,HLOOKUP($AA315,'Date ouverte'!$35:$36,2,FALSE),"j"))))),0)</f>
        <v>40</v>
      </c>
      <c r="AD3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5" s="5"/>
    </row>
    <row r="316" spans="1:31" x14ac:dyDescent="0.25">
      <c r="A316" t="s">
        <v>1174</v>
      </c>
      <c r="B316" t="s">
        <v>258</v>
      </c>
      <c r="C316" t="s">
        <v>30</v>
      </c>
      <c r="D316" t="s">
        <v>47</v>
      </c>
      <c r="E316" t="s">
        <v>34</v>
      </c>
      <c r="F316" t="s">
        <v>48</v>
      </c>
      <c r="G316" s="1">
        <v>44847</v>
      </c>
      <c r="H316" s="1">
        <v>44877</v>
      </c>
      <c r="I316" s="2">
        <v>44886.208333333336</v>
      </c>
      <c r="J316" t="s">
        <v>23</v>
      </c>
      <c r="K316" t="s">
        <v>19</v>
      </c>
      <c r="L316" t="s">
        <v>20</v>
      </c>
      <c r="M316" t="s">
        <v>25</v>
      </c>
      <c r="N316" t="s">
        <v>35</v>
      </c>
      <c r="O316" t="s">
        <v>45</v>
      </c>
      <c r="P316">
        <f t="shared" si="493"/>
        <v>1</v>
      </c>
      <c r="Q316" s="5">
        <f t="shared" si="494"/>
        <v>44879</v>
      </c>
      <c r="R316" s="32">
        <f>VLOOKUP(_xlfn.CONCAT(M316," - ",E316),Planning!$C$75:$D$99,2,0)</f>
        <v>21</v>
      </c>
      <c r="S316" s="5">
        <f t="shared" si="495"/>
        <v>44898</v>
      </c>
      <c r="T316" s="3" t="str">
        <f t="shared" si="496"/>
        <v/>
      </c>
      <c r="U316" s="32">
        <f t="shared" ca="1" si="497"/>
        <v>21</v>
      </c>
      <c r="V316" s="32">
        <f t="shared" si="498"/>
        <v>0</v>
      </c>
      <c r="W316" s="5">
        <f t="shared" si="499"/>
        <v>44886</v>
      </c>
      <c r="X316" s="5"/>
      <c r="Z316" s="49"/>
      <c r="AA316" s="50" cm="1">
        <f t="array" ref="AA316">IF(AND(K316="Pending",J316='Date ouverte'!$A$2),INDEX(_xlfn.ANCHORARRAY('Date ouverte'!$B$2),MATCH(TRUE,_xlfn.ANCHORARRAY('Date ouverte'!$B$2)&gt;=$W316,0)),IF(AND(K316="Pending",J316='Date ouverte'!$A$4),INDEX(_xlfn.ANCHORARRAY('Date ouverte'!$B$4),MATCH(TRUE,_xlfn.ANCHORARRAY('Date ouverte'!$B$4)&gt;=$W316,0)),IF(AND(K316="Pending",J316='Date ouverte'!$A$6),INDEX(_xlfn.ANCHORARRAY('Date ouverte'!$B$6),MATCH(TRUE,_xlfn.ANCHORARRAY('Date ouverte'!$B$6)&gt;=$W316,0)),IF(AND(K316="Pending",J316='Date ouverte'!$A$8),INDEX(_xlfn.ANCHORARRAY('Date ouverte'!$B$8),MATCH(TRUE,_xlfn.ANCHORARRAY('Date ouverte'!$B$8)&gt;=$W316,0)),W316))))</f>
        <v>44886</v>
      </c>
      <c r="AB316" s="5">
        <f>IF(IF($K316="Pending",(IF($J316='Date ouverte'!$A$20,HLOOKUP($AA316,'Date ouverte'!$20:$21,2,FALSE),IF($J316='Date ouverte'!$A$22,HLOOKUP($AA316,'Date ouverte'!$22:$23,2,FALSE),IF($J316='Date ouverte'!$A$24,HLOOKUP($AA316,'Date ouverte'!$24:$25,2,FALSE),IF($J316='Date ouverte'!$A$26,HLOOKUP($AA316,'Date ouverte'!$26:$27,2,FALSE),"j"))))),W316)&lt;&gt;"alert",AA316,"alert")</f>
        <v>44886</v>
      </c>
      <c r="AC316" s="65">
        <f>IF($AB316="alert",(IF($J316='Date ouverte'!$A$29,HLOOKUP($AA316,'Date ouverte'!$29:$30,2,FALSE),IF($J316='Date ouverte'!$A$31,HLOOKUP($AA316,'Date ouverte'!$31:$33,2,FALSE),IF($J316='Date ouverte'!$A$33,HLOOKUP($AA316,'Date ouverte'!$33:$34,2,FALSE),IF($J316='Date ouverte'!$A$35,HLOOKUP($AA316,'Date ouverte'!$35:$36,2,FALSE),"j"))))),0)</f>
        <v>0</v>
      </c>
      <c r="AD3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6" s="5"/>
    </row>
    <row r="317" spans="1:31" x14ac:dyDescent="0.25">
      <c r="A317" t="s">
        <v>992</v>
      </c>
      <c r="B317" t="s">
        <v>258</v>
      </c>
      <c r="C317" t="s">
        <v>30</v>
      </c>
      <c r="D317" t="s">
        <v>47</v>
      </c>
      <c r="E317" t="s">
        <v>34</v>
      </c>
      <c r="F317" t="s">
        <v>48</v>
      </c>
      <c r="G317" s="1">
        <v>44826</v>
      </c>
      <c r="H317" s="1">
        <v>44860</v>
      </c>
      <c r="I317" s="2">
        <v>44873.291666666664</v>
      </c>
      <c r="J317" t="s">
        <v>23</v>
      </c>
      <c r="K317" t="s">
        <v>19</v>
      </c>
      <c r="L317" t="s">
        <v>20</v>
      </c>
      <c r="M317" t="s">
        <v>25</v>
      </c>
      <c r="N317" t="s">
        <v>35</v>
      </c>
      <c r="O317" t="s">
        <v>36</v>
      </c>
      <c r="P317">
        <f t="shared" si="493"/>
        <v>1</v>
      </c>
      <c r="Q317" s="5">
        <f t="shared" si="494"/>
        <v>44862</v>
      </c>
      <c r="R317" s="32">
        <f>VLOOKUP(_xlfn.CONCAT(M317," - ",E317),Planning!$C$75:$D$99,2,0)</f>
        <v>21</v>
      </c>
      <c r="S317" s="5">
        <f t="shared" si="495"/>
        <v>44881</v>
      </c>
      <c r="T317" s="3" t="str">
        <f t="shared" si="496"/>
        <v/>
      </c>
      <c r="U317" s="32">
        <f t="shared" ca="1" si="497"/>
        <v>21</v>
      </c>
      <c r="V317" s="32">
        <f t="shared" si="498"/>
        <v>0</v>
      </c>
      <c r="W317" s="5">
        <f t="shared" si="499"/>
        <v>44873</v>
      </c>
      <c r="X317" s="5"/>
      <c r="Z317" s="49"/>
      <c r="AA317" s="50" cm="1">
        <f t="array" ref="AA317">IF(AND(K317="Pending",J317='Date ouverte'!$A$2),INDEX(_xlfn.ANCHORARRAY('Date ouverte'!$B$2),MATCH(TRUE,_xlfn.ANCHORARRAY('Date ouverte'!$B$2)&gt;=$W317,0)),IF(AND(K317="Pending",J317='Date ouverte'!$A$4),INDEX(_xlfn.ANCHORARRAY('Date ouverte'!$B$4),MATCH(TRUE,_xlfn.ANCHORARRAY('Date ouverte'!$B$4)&gt;=$W317,0)),IF(AND(K317="Pending",J317='Date ouverte'!$A$6),INDEX(_xlfn.ANCHORARRAY('Date ouverte'!$B$6),MATCH(TRUE,_xlfn.ANCHORARRAY('Date ouverte'!$B$6)&gt;=$W317,0)),IF(AND(K317="Pending",J317='Date ouverte'!$A$8),INDEX(_xlfn.ANCHORARRAY('Date ouverte'!$B$8),MATCH(TRUE,_xlfn.ANCHORARRAY('Date ouverte'!$B$8)&gt;=$W317,0)),W317))))</f>
        <v>44873</v>
      </c>
      <c r="AB317" s="5">
        <f>IF(IF($K317="Pending",(IF($J317='Date ouverte'!$A$20,HLOOKUP($AA317,'Date ouverte'!$20:$21,2,FALSE),IF($J317='Date ouverte'!$A$22,HLOOKUP($AA317,'Date ouverte'!$22:$23,2,FALSE),IF($J317='Date ouverte'!$A$24,HLOOKUP($AA317,'Date ouverte'!$24:$25,2,FALSE),IF($J317='Date ouverte'!$A$26,HLOOKUP($AA317,'Date ouverte'!$26:$27,2,FALSE),"j"))))),W317)&lt;&gt;"alert",AA317,"alert")</f>
        <v>44873</v>
      </c>
      <c r="AC317" s="65">
        <f>IF($AB317="alert",(IF($J317='Date ouverte'!$A$29,HLOOKUP($AA317,'Date ouverte'!$29:$30,2,FALSE),IF($J317='Date ouverte'!$A$31,HLOOKUP($AA317,'Date ouverte'!$31:$33,2,FALSE),IF($J317='Date ouverte'!$A$33,HLOOKUP($AA317,'Date ouverte'!$33:$34,2,FALSE),IF($J317='Date ouverte'!$A$35,HLOOKUP($AA317,'Date ouverte'!$35:$36,2,FALSE),"j"))))),0)</f>
        <v>0</v>
      </c>
      <c r="AD3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7" s="5"/>
    </row>
    <row r="318" spans="1:31" x14ac:dyDescent="0.25">
      <c r="A318" t="s">
        <v>1719</v>
      </c>
      <c r="B318" t="s">
        <v>258</v>
      </c>
      <c r="C318" t="s">
        <v>30</v>
      </c>
      <c r="D318" t="s">
        <v>47</v>
      </c>
      <c r="E318" t="s">
        <v>34</v>
      </c>
      <c r="F318" t="s">
        <v>48</v>
      </c>
      <c r="G318" s="1">
        <v>44847</v>
      </c>
      <c r="H318" s="1">
        <v>44877</v>
      </c>
      <c r="I318" s="2">
        <v>44889.458333333336</v>
      </c>
      <c r="J318" t="s">
        <v>23</v>
      </c>
      <c r="K318" t="s">
        <v>19</v>
      </c>
      <c r="L318" t="s">
        <v>20</v>
      </c>
      <c r="M318" t="s">
        <v>25</v>
      </c>
      <c r="N318" t="s">
        <v>35</v>
      </c>
      <c r="O318" t="s">
        <v>45</v>
      </c>
      <c r="P318">
        <f t="shared" si="493"/>
        <v>1</v>
      </c>
      <c r="Q318" s="5">
        <f t="shared" si="494"/>
        <v>44879</v>
      </c>
      <c r="R318" s="32">
        <f>VLOOKUP(_xlfn.CONCAT(M318," - ",E318),Planning!$C$75:$D$99,2,0)</f>
        <v>21</v>
      </c>
      <c r="S318" s="5">
        <f t="shared" si="495"/>
        <v>44898</v>
      </c>
      <c r="T318" s="3" t="str">
        <f t="shared" si="496"/>
        <v/>
      </c>
      <c r="U318" s="32">
        <f t="shared" ca="1" si="497"/>
        <v>21</v>
      </c>
      <c r="V318" s="32">
        <f t="shared" si="498"/>
        <v>0</v>
      </c>
      <c r="W318" s="5">
        <f t="shared" si="499"/>
        <v>44889</v>
      </c>
      <c r="X318" s="5"/>
      <c r="Z318" s="49"/>
      <c r="AA318" s="50" cm="1">
        <f t="array" ref="AA318">IF(AND(K318="Pending",J318='Date ouverte'!$A$2),INDEX(_xlfn.ANCHORARRAY('Date ouverte'!$B$2),MATCH(TRUE,_xlfn.ANCHORARRAY('Date ouverte'!$B$2)&gt;=$W318,0)),IF(AND(K318="Pending",J318='Date ouverte'!$A$4),INDEX(_xlfn.ANCHORARRAY('Date ouverte'!$B$4),MATCH(TRUE,_xlfn.ANCHORARRAY('Date ouverte'!$B$4)&gt;=$W318,0)),IF(AND(K318="Pending",J318='Date ouverte'!$A$6),INDEX(_xlfn.ANCHORARRAY('Date ouverte'!$B$6),MATCH(TRUE,_xlfn.ANCHORARRAY('Date ouverte'!$B$6)&gt;=$W318,0)),IF(AND(K318="Pending",J318='Date ouverte'!$A$8),INDEX(_xlfn.ANCHORARRAY('Date ouverte'!$B$8),MATCH(TRUE,_xlfn.ANCHORARRAY('Date ouverte'!$B$8)&gt;=$W318,0)),W318))))</f>
        <v>44889</v>
      </c>
      <c r="AB318" s="5">
        <f>IF(IF($K318="Pending",(IF($J318='Date ouverte'!$A$20,HLOOKUP($AA318,'Date ouverte'!$20:$21,2,FALSE),IF($J318='Date ouverte'!$A$22,HLOOKUP($AA318,'Date ouverte'!$22:$23,2,FALSE),IF($J318='Date ouverte'!$A$24,HLOOKUP($AA318,'Date ouverte'!$24:$25,2,FALSE),IF($J318='Date ouverte'!$A$26,HLOOKUP($AA318,'Date ouverte'!$26:$27,2,FALSE),"j"))))),W318)&lt;&gt;"alert",AA318,"alert")</f>
        <v>44889</v>
      </c>
      <c r="AC318" s="65">
        <f>IF($AB318="alert",(IF($J318='Date ouverte'!$A$29,HLOOKUP($AA318,'Date ouverte'!$29:$30,2,FALSE),IF($J318='Date ouverte'!$A$31,HLOOKUP($AA318,'Date ouverte'!$31:$33,2,FALSE),IF($J318='Date ouverte'!$A$33,HLOOKUP($AA318,'Date ouverte'!$33:$34,2,FALSE),IF($J318='Date ouverte'!$A$35,HLOOKUP($AA318,'Date ouverte'!$35:$36,2,FALSE),"j"))))),0)</f>
        <v>0</v>
      </c>
      <c r="AD3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8" s="5"/>
    </row>
    <row r="319" spans="1:31" x14ac:dyDescent="0.25">
      <c r="A319" t="s">
        <v>1720</v>
      </c>
      <c r="B319" t="s">
        <v>258</v>
      </c>
      <c r="C319" t="s">
        <v>30</v>
      </c>
      <c r="D319" t="s">
        <v>47</v>
      </c>
      <c r="E319" t="s">
        <v>34</v>
      </c>
      <c r="F319" t="s">
        <v>48</v>
      </c>
      <c r="G319" s="1">
        <v>44858</v>
      </c>
      <c r="H319" s="1">
        <v>44890</v>
      </c>
      <c r="I319" s="2">
        <v>44902</v>
      </c>
      <c r="J319" t="s">
        <v>23</v>
      </c>
      <c r="K319" t="s">
        <v>29</v>
      </c>
      <c r="L319" t="s">
        <v>20</v>
      </c>
      <c r="M319" t="s">
        <v>25</v>
      </c>
      <c r="N319" t="s">
        <v>35</v>
      </c>
      <c r="O319" t="s">
        <v>46</v>
      </c>
      <c r="P319">
        <f t="shared" si="493"/>
        <v>1</v>
      </c>
      <c r="Q319" s="5">
        <f t="shared" si="494"/>
        <v>44892</v>
      </c>
      <c r="R319" s="32">
        <f>VLOOKUP(_xlfn.CONCAT(M319," - ",E319),Planning!$C$75:$D$99,2,0)</f>
        <v>21</v>
      </c>
      <c r="S319" s="5">
        <f t="shared" si="495"/>
        <v>44911</v>
      </c>
      <c r="T319" s="3" t="str">
        <f t="shared" si="496"/>
        <v/>
      </c>
      <c r="U319" s="32">
        <f t="shared" ca="1" si="497"/>
        <v>21</v>
      </c>
      <c r="V319" s="32">
        <f t="shared" si="498"/>
        <v>0</v>
      </c>
      <c r="W319" s="5">
        <f t="shared" si="499"/>
        <v>44902</v>
      </c>
      <c r="X319" s="5"/>
      <c r="Z319" s="49"/>
      <c r="AA319" s="50" cm="1">
        <f t="array" ref="AA319">IF(AND(K319="Pending",J319='Date ouverte'!$A$2),INDEX(_xlfn.ANCHORARRAY('Date ouverte'!$B$2),MATCH(TRUE,_xlfn.ANCHORARRAY('Date ouverte'!$B$2)&gt;=$W319,0)),IF(AND(K319="Pending",J319='Date ouverte'!$A$4),INDEX(_xlfn.ANCHORARRAY('Date ouverte'!$B$4),MATCH(TRUE,_xlfn.ANCHORARRAY('Date ouverte'!$B$4)&gt;=$W319,0)),IF(AND(K319="Pending",J319='Date ouverte'!$A$6),INDEX(_xlfn.ANCHORARRAY('Date ouverte'!$B$6),MATCH(TRUE,_xlfn.ANCHORARRAY('Date ouverte'!$B$6)&gt;=$W319,0)),IF(AND(K319="Pending",J319='Date ouverte'!$A$8),INDEX(_xlfn.ANCHORARRAY('Date ouverte'!$B$8),MATCH(TRUE,_xlfn.ANCHORARRAY('Date ouverte'!$B$8)&gt;=$W319,0)),W319))))</f>
        <v>44902</v>
      </c>
      <c r="AB319" s="5" t="str">
        <f>IF(IF($K319="Pending",(IF($J319='Date ouverte'!$A$20,HLOOKUP($AA319,'Date ouverte'!$20:$21,2,FALSE),IF($J319='Date ouverte'!$A$22,HLOOKUP($AA319,'Date ouverte'!$22:$23,2,FALSE),IF($J319='Date ouverte'!$A$24,HLOOKUP($AA319,'Date ouverte'!$24:$25,2,FALSE),IF($J319='Date ouverte'!$A$26,HLOOKUP($AA319,'Date ouverte'!$26:$27,2,FALSE),"j"))))),W319)&lt;&gt;"alert",AA319,"alert")</f>
        <v>alert</v>
      </c>
      <c r="AC319" s="65">
        <f>IF($AB319="alert",(IF($J319='Date ouverte'!$A$29,HLOOKUP($AA319,'Date ouverte'!$29:$30,2,FALSE),IF($J319='Date ouverte'!$A$31,HLOOKUP($AA319,'Date ouverte'!$31:$33,2,FALSE),IF($J319='Date ouverte'!$A$33,HLOOKUP($AA319,'Date ouverte'!$33:$34,2,FALSE),IF($J319='Date ouverte'!$A$35,HLOOKUP($AA319,'Date ouverte'!$35:$36,2,FALSE),"j"))))),0)</f>
        <v>40</v>
      </c>
      <c r="AD3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19" s="5"/>
    </row>
    <row r="320" spans="1:31" x14ac:dyDescent="0.25">
      <c r="A320" t="s">
        <v>1175</v>
      </c>
      <c r="B320" t="s">
        <v>258</v>
      </c>
      <c r="C320" t="s">
        <v>30</v>
      </c>
      <c r="D320" t="s">
        <v>47</v>
      </c>
      <c r="E320" t="s">
        <v>16</v>
      </c>
      <c r="F320" t="s">
        <v>48</v>
      </c>
      <c r="G320" s="1">
        <v>44837</v>
      </c>
      <c r="H320" s="1">
        <v>44880</v>
      </c>
      <c r="I320" s="2">
        <v>44890</v>
      </c>
      <c r="J320" t="s">
        <v>39</v>
      </c>
      <c r="K320" t="s">
        <v>29</v>
      </c>
      <c r="L320" t="s">
        <v>24</v>
      </c>
      <c r="M320" t="s">
        <v>25</v>
      </c>
      <c r="N320" t="s">
        <v>26</v>
      </c>
      <c r="O320" t="s">
        <v>45</v>
      </c>
      <c r="P320">
        <f t="shared" si="493"/>
        <v>1</v>
      </c>
      <c r="Q320" s="5">
        <f t="shared" si="494"/>
        <v>44882</v>
      </c>
      <c r="R320" s="32">
        <f>VLOOKUP(_xlfn.CONCAT(M320," - ",E320),Planning!$C$75:$D$99,2,0)</f>
        <v>4</v>
      </c>
      <c r="S320" s="5">
        <f t="shared" si="495"/>
        <v>44884</v>
      </c>
      <c r="T320" s="3" t="str">
        <f t="shared" si="496"/>
        <v/>
      </c>
      <c r="U320" s="32">
        <f t="shared" ca="1" si="497"/>
        <v>4</v>
      </c>
      <c r="V320" s="32">
        <f t="shared" si="498"/>
        <v>0</v>
      </c>
      <c r="W320" s="5">
        <f t="shared" si="499"/>
        <v>44890</v>
      </c>
      <c r="X320" s="5"/>
      <c r="Z320" s="49"/>
      <c r="AA320" s="50" cm="1">
        <f t="array" ref="AA320">IF(AND(K320="Pending",J320='Date ouverte'!$A$2),INDEX(_xlfn.ANCHORARRAY('Date ouverte'!$B$2),MATCH(TRUE,_xlfn.ANCHORARRAY('Date ouverte'!$B$2)&gt;=$W320,0)),IF(AND(K320="Pending",J320='Date ouverte'!$A$4),INDEX(_xlfn.ANCHORARRAY('Date ouverte'!$B$4),MATCH(TRUE,_xlfn.ANCHORARRAY('Date ouverte'!$B$4)&gt;=$W320,0)),IF(AND(K320="Pending",J320='Date ouverte'!$A$6),INDEX(_xlfn.ANCHORARRAY('Date ouverte'!$B$6),MATCH(TRUE,_xlfn.ANCHORARRAY('Date ouverte'!$B$6)&gt;=$W320,0)),IF(AND(K320="Pending",J320='Date ouverte'!$A$8),INDEX(_xlfn.ANCHORARRAY('Date ouverte'!$B$8),MATCH(TRUE,_xlfn.ANCHORARRAY('Date ouverte'!$B$8)&gt;=$W320,0)),W320))))</f>
        <v>44890</v>
      </c>
      <c r="AB320" s="5" t="str">
        <f>IF(IF($K320="Pending",(IF($J320='Date ouverte'!$A$20,HLOOKUP($AA320,'Date ouverte'!$20:$21,2,FALSE),IF($J320='Date ouverte'!$A$22,HLOOKUP($AA320,'Date ouverte'!$22:$23,2,FALSE),IF($J320='Date ouverte'!$A$24,HLOOKUP($AA320,'Date ouverte'!$24:$25,2,FALSE),IF($J320='Date ouverte'!$A$26,HLOOKUP($AA320,'Date ouverte'!$26:$27,2,FALSE),"j"))))),W320)&lt;&gt;"alert",AA320,"alert")</f>
        <v>alert</v>
      </c>
      <c r="AC320" s="65">
        <f>IF($AB320="alert",(IF($J320='Date ouverte'!$A$29,HLOOKUP($AA320,'Date ouverte'!$29:$30,2,FALSE),IF($J320='Date ouverte'!$A$31,HLOOKUP($AA320,'Date ouverte'!$31:$33,2,FALSE),IF($J320='Date ouverte'!$A$33,HLOOKUP($AA320,'Date ouverte'!$33:$34,2,FALSE),IF($J320='Date ouverte'!$A$35,HLOOKUP($AA320,'Date ouverte'!$35:$36,2,FALSE),"j"))))),0)</f>
        <v>8</v>
      </c>
      <c r="AD3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20" s="5"/>
    </row>
    <row r="321" spans="1:31" x14ac:dyDescent="0.25">
      <c r="A321" t="s">
        <v>1721</v>
      </c>
      <c r="B321" t="s">
        <v>258</v>
      </c>
      <c r="C321" t="s">
        <v>30</v>
      </c>
      <c r="D321" t="s">
        <v>47</v>
      </c>
      <c r="E321" t="s">
        <v>34</v>
      </c>
      <c r="F321" t="s">
        <v>48</v>
      </c>
      <c r="G321" s="1">
        <v>44847</v>
      </c>
      <c r="H321" s="1">
        <v>44877</v>
      </c>
      <c r="I321" s="2">
        <v>44894.6875</v>
      </c>
      <c r="J321" t="s">
        <v>23</v>
      </c>
      <c r="K321" t="s">
        <v>19</v>
      </c>
      <c r="L321" t="s">
        <v>20</v>
      </c>
      <c r="M321" t="s">
        <v>25</v>
      </c>
      <c r="N321" t="s">
        <v>35</v>
      </c>
      <c r="O321" t="s">
        <v>45</v>
      </c>
      <c r="P321">
        <f t="shared" si="493"/>
        <v>1</v>
      </c>
      <c r="Q321" s="5">
        <f t="shared" si="494"/>
        <v>44879</v>
      </c>
      <c r="R321" s="32">
        <f>VLOOKUP(_xlfn.CONCAT(M321," - ",E321),Planning!$C$75:$D$99,2,0)</f>
        <v>21</v>
      </c>
      <c r="S321" s="5">
        <f t="shared" si="495"/>
        <v>44898</v>
      </c>
      <c r="T321" s="3" t="str">
        <f t="shared" si="496"/>
        <v/>
      </c>
      <c r="U321" s="32">
        <f t="shared" ca="1" si="497"/>
        <v>21</v>
      </c>
      <c r="V321" s="32">
        <f t="shared" si="498"/>
        <v>0</v>
      </c>
      <c r="W321" s="5">
        <f t="shared" si="499"/>
        <v>44894</v>
      </c>
      <c r="X321" s="5"/>
      <c r="Z321" s="49"/>
      <c r="AA321" s="50" cm="1">
        <f t="array" ref="AA321">IF(AND(K321="Pending",J321='Date ouverte'!$A$2),INDEX(_xlfn.ANCHORARRAY('Date ouverte'!$B$2),MATCH(TRUE,_xlfn.ANCHORARRAY('Date ouverte'!$B$2)&gt;=$W321,0)),IF(AND(K321="Pending",J321='Date ouverte'!$A$4),INDEX(_xlfn.ANCHORARRAY('Date ouverte'!$B$4),MATCH(TRUE,_xlfn.ANCHORARRAY('Date ouverte'!$B$4)&gt;=$W321,0)),IF(AND(K321="Pending",J321='Date ouverte'!$A$6),INDEX(_xlfn.ANCHORARRAY('Date ouverte'!$B$6),MATCH(TRUE,_xlfn.ANCHORARRAY('Date ouverte'!$B$6)&gt;=$W321,0)),IF(AND(K321="Pending",J321='Date ouverte'!$A$8),INDEX(_xlfn.ANCHORARRAY('Date ouverte'!$B$8),MATCH(TRUE,_xlfn.ANCHORARRAY('Date ouverte'!$B$8)&gt;=$W321,0)),W321))))</f>
        <v>44894</v>
      </c>
      <c r="AB321" s="5">
        <f>IF(IF($K321="Pending",(IF($J321='Date ouverte'!$A$20,HLOOKUP($AA321,'Date ouverte'!$20:$21,2,FALSE),IF($J321='Date ouverte'!$A$22,HLOOKUP($AA321,'Date ouverte'!$22:$23,2,FALSE),IF($J321='Date ouverte'!$A$24,HLOOKUP($AA321,'Date ouverte'!$24:$25,2,FALSE),IF($J321='Date ouverte'!$A$26,HLOOKUP($AA321,'Date ouverte'!$26:$27,2,FALSE),"j"))))),W321)&lt;&gt;"alert",AA321,"alert")</f>
        <v>44894</v>
      </c>
      <c r="AC321" s="65">
        <f>IF($AB321="alert",(IF($J321='Date ouverte'!$A$29,HLOOKUP($AA321,'Date ouverte'!$29:$30,2,FALSE),IF($J321='Date ouverte'!$A$31,HLOOKUP($AA321,'Date ouverte'!$31:$33,2,FALSE),IF($J321='Date ouverte'!$A$33,HLOOKUP($AA321,'Date ouverte'!$33:$34,2,FALSE),IF($J321='Date ouverte'!$A$35,HLOOKUP($AA321,'Date ouverte'!$35:$36,2,FALSE),"j"))))),0)</f>
        <v>0</v>
      </c>
      <c r="AD3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21" s="5"/>
    </row>
    <row r="322" spans="1:31" x14ac:dyDescent="0.25">
      <c r="A322" t="s">
        <v>1722</v>
      </c>
      <c r="B322" t="s">
        <v>258</v>
      </c>
      <c r="C322" t="s">
        <v>30</v>
      </c>
      <c r="D322" t="s">
        <v>47</v>
      </c>
      <c r="E322" t="s">
        <v>34</v>
      </c>
      <c r="F322" t="s">
        <v>48</v>
      </c>
      <c r="G322" s="1">
        <v>44847</v>
      </c>
      <c r="H322" s="1">
        <v>44877</v>
      </c>
      <c r="I322" s="2">
        <v>44895.208333333336</v>
      </c>
      <c r="J322" t="s">
        <v>23</v>
      </c>
      <c r="K322" t="s">
        <v>19</v>
      </c>
      <c r="L322" t="s">
        <v>20</v>
      </c>
      <c r="M322" t="s">
        <v>25</v>
      </c>
      <c r="N322" t="s">
        <v>35</v>
      </c>
      <c r="O322" t="s">
        <v>45</v>
      </c>
      <c r="P322">
        <f t="shared" si="493"/>
        <v>1</v>
      </c>
      <c r="Q322" s="5">
        <f t="shared" si="494"/>
        <v>44879</v>
      </c>
      <c r="R322" s="32">
        <f>VLOOKUP(_xlfn.CONCAT(M322," - ",E322),Planning!$C$75:$D$99,2,0)</f>
        <v>21</v>
      </c>
      <c r="S322" s="5">
        <f t="shared" si="495"/>
        <v>44898</v>
      </c>
      <c r="T322" s="3" t="str">
        <f t="shared" si="496"/>
        <v/>
      </c>
      <c r="U322" s="32">
        <f t="shared" ca="1" si="497"/>
        <v>21</v>
      </c>
      <c r="V322" s="32">
        <f t="shared" si="498"/>
        <v>0</v>
      </c>
      <c r="W322" s="5">
        <f t="shared" si="499"/>
        <v>44895</v>
      </c>
      <c r="X322" s="5"/>
      <c r="Z322" s="49"/>
      <c r="AA322" s="50" cm="1">
        <f t="array" ref="AA322">IF(AND(K322="Pending",J322='Date ouverte'!$A$2),INDEX(_xlfn.ANCHORARRAY('Date ouverte'!$B$2),MATCH(TRUE,_xlfn.ANCHORARRAY('Date ouverte'!$B$2)&gt;=$W322,0)),IF(AND(K322="Pending",J322='Date ouverte'!$A$4),INDEX(_xlfn.ANCHORARRAY('Date ouverte'!$B$4),MATCH(TRUE,_xlfn.ANCHORARRAY('Date ouverte'!$B$4)&gt;=$W322,0)),IF(AND(K322="Pending",J322='Date ouverte'!$A$6),INDEX(_xlfn.ANCHORARRAY('Date ouverte'!$B$6),MATCH(TRUE,_xlfn.ANCHORARRAY('Date ouverte'!$B$6)&gt;=$W322,0)),IF(AND(K322="Pending",J322='Date ouverte'!$A$8),INDEX(_xlfn.ANCHORARRAY('Date ouverte'!$B$8),MATCH(TRUE,_xlfn.ANCHORARRAY('Date ouverte'!$B$8)&gt;=$W322,0)),W322))))</f>
        <v>44895</v>
      </c>
      <c r="AB322" s="5">
        <f>IF(IF($K322="Pending",(IF($J322='Date ouverte'!$A$20,HLOOKUP($AA322,'Date ouverte'!$20:$21,2,FALSE),IF($J322='Date ouverte'!$A$22,HLOOKUP($AA322,'Date ouverte'!$22:$23,2,FALSE),IF($J322='Date ouverte'!$A$24,HLOOKUP($AA322,'Date ouverte'!$24:$25,2,FALSE),IF($J322='Date ouverte'!$A$26,HLOOKUP($AA322,'Date ouverte'!$26:$27,2,FALSE),"j"))))),W322)&lt;&gt;"alert",AA322,"alert")</f>
        <v>44895</v>
      </c>
      <c r="AC322" s="65">
        <f>IF($AB322="alert",(IF($J322='Date ouverte'!$A$29,HLOOKUP($AA322,'Date ouverte'!$29:$30,2,FALSE),IF($J322='Date ouverte'!$A$31,HLOOKUP($AA322,'Date ouverte'!$31:$33,2,FALSE),IF($J322='Date ouverte'!$A$33,HLOOKUP($AA322,'Date ouverte'!$33:$34,2,FALSE),IF($J322='Date ouverte'!$A$35,HLOOKUP($AA322,'Date ouverte'!$35:$36,2,FALSE),"j"))))),0)</f>
        <v>0</v>
      </c>
      <c r="AD3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22" s="5"/>
    </row>
    <row r="323" spans="1:31" x14ac:dyDescent="0.25">
      <c r="A323" t="s">
        <v>1176</v>
      </c>
      <c r="B323" t="s">
        <v>258</v>
      </c>
      <c r="C323" t="s">
        <v>30</v>
      </c>
      <c r="D323" t="s">
        <v>47</v>
      </c>
      <c r="E323" t="s">
        <v>34</v>
      </c>
      <c r="F323" t="s">
        <v>48</v>
      </c>
      <c r="G323" s="1">
        <v>44832</v>
      </c>
      <c r="H323" s="1">
        <v>44866</v>
      </c>
      <c r="I323" s="2">
        <v>44879.541666666664</v>
      </c>
      <c r="J323" t="s">
        <v>28</v>
      </c>
      <c r="K323" t="s">
        <v>19</v>
      </c>
      <c r="L323" t="s">
        <v>20</v>
      </c>
      <c r="M323" t="s">
        <v>25</v>
      </c>
      <c r="N323" t="s">
        <v>35</v>
      </c>
      <c r="O323" t="s">
        <v>40</v>
      </c>
      <c r="P323">
        <f t="shared" si="493"/>
        <v>1</v>
      </c>
      <c r="Q323" s="5">
        <f t="shared" si="494"/>
        <v>44868</v>
      </c>
      <c r="R323" s="32">
        <f>VLOOKUP(_xlfn.CONCAT(M323," - ",E323),Planning!$C$75:$D$99,2,0)</f>
        <v>21</v>
      </c>
      <c r="S323" s="5">
        <f t="shared" si="495"/>
        <v>44887</v>
      </c>
      <c r="T323" s="3" t="str">
        <f t="shared" si="496"/>
        <v/>
      </c>
      <c r="U323" s="32">
        <f t="shared" ca="1" si="497"/>
        <v>21</v>
      </c>
      <c r="V323" s="32">
        <f t="shared" si="498"/>
        <v>0</v>
      </c>
      <c r="W323" s="5">
        <f t="shared" si="499"/>
        <v>44879</v>
      </c>
      <c r="X323" s="5"/>
      <c r="Z323" s="49"/>
      <c r="AA323" s="50" cm="1">
        <f t="array" ref="AA323">IF(AND(K323="Pending",J323='Date ouverte'!$A$2),INDEX(_xlfn.ANCHORARRAY('Date ouverte'!$B$2),MATCH(TRUE,_xlfn.ANCHORARRAY('Date ouverte'!$B$2)&gt;=$W323,0)),IF(AND(K323="Pending",J323='Date ouverte'!$A$4),INDEX(_xlfn.ANCHORARRAY('Date ouverte'!$B$4),MATCH(TRUE,_xlfn.ANCHORARRAY('Date ouverte'!$B$4)&gt;=$W323,0)),IF(AND(K323="Pending",J323='Date ouverte'!$A$6),INDEX(_xlfn.ANCHORARRAY('Date ouverte'!$B$6),MATCH(TRUE,_xlfn.ANCHORARRAY('Date ouverte'!$B$6)&gt;=$W323,0)),IF(AND(K323="Pending",J323='Date ouverte'!$A$8),INDEX(_xlfn.ANCHORARRAY('Date ouverte'!$B$8),MATCH(TRUE,_xlfn.ANCHORARRAY('Date ouverte'!$B$8)&gt;=$W323,0)),W323))))</f>
        <v>44879</v>
      </c>
      <c r="AB323" s="5">
        <f>IF(IF($K323="Pending",(IF($J323='Date ouverte'!$A$20,HLOOKUP($AA323,'Date ouverte'!$20:$21,2,FALSE),IF($J323='Date ouverte'!$A$22,HLOOKUP($AA323,'Date ouverte'!$22:$23,2,FALSE),IF($J323='Date ouverte'!$A$24,HLOOKUP($AA323,'Date ouverte'!$24:$25,2,FALSE),IF($J323='Date ouverte'!$A$26,HLOOKUP($AA323,'Date ouverte'!$26:$27,2,FALSE),"j"))))),W323)&lt;&gt;"alert",AA323,"alert")</f>
        <v>44879</v>
      </c>
      <c r="AC323" s="65">
        <f>IF($AB323="alert",(IF($J323='Date ouverte'!$A$29,HLOOKUP($AA323,'Date ouverte'!$29:$30,2,FALSE),IF($J323='Date ouverte'!$A$31,HLOOKUP($AA323,'Date ouverte'!$31:$33,2,FALSE),IF($J323='Date ouverte'!$A$33,HLOOKUP($AA323,'Date ouverte'!$33:$34,2,FALSE),IF($J323='Date ouverte'!$A$35,HLOOKUP($AA323,'Date ouverte'!$35:$36,2,FALSE),"j"))))),0)</f>
        <v>0</v>
      </c>
      <c r="AD3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23" s="5"/>
    </row>
    <row r="324" spans="1:31" x14ac:dyDescent="0.25">
      <c r="A324" t="s">
        <v>1177</v>
      </c>
      <c r="B324" t="s">
        <v>258</v>
      </c>
      <c r="C324" t="s">
        <v>30</v>
      </c>
      <c r="D324" t="s">
        <v>47</v>
      </c>
      <c r="E324" t="s">
        <v>34</v>
      </c>
      <c r="F324" t="s">
        <v>48</v>
      </c>
      <c r="G324" s="1">
        <v>44847</v>
      </c>
      <c r="H324" s="1">
        <v>44877</v>
      </c>
      <c r="I324" s="2">
        <v>44883</v>
      </c>
      <c r="J324" t="s">
        <v>28</v>
      </c>
      <c r="K324" t="s">
        <v>29</v>
      </c>
      <c r="L324" t="s">
        <v>24</v>
      </c>
      <c r="M324" t="s">
        <v>25</v>
      </c>
      <c r="N324" t="s">
        <v>26</v>
      </c>
      <c r="O324" t="s">
        <v>45</v>
      </c>
      <c r="P324">
        <f t="shared" si="493"/>
        <v>1</v>
      </c>
      <c r="Q324" s="5">
        <f t="shared" si="494"/>
        <v>44879</v>
      </c>
      <c r="R324" s="32">
        <f>VLOOKUP(_xlfn.CONCAT(M324," - ",E324),Planning!$C$75:$D$99,2,0)</f>
        <v>21</v>
      </c>
      <c r="S324" s="5">
        <f t="shared" si="495"/>
        <v>44898</v>
      </c>
      <c r="T324" s="3" t="str">
        <f t="shared" si="496"/>
        <v/>
      </c>
      <c r="U324" s="32">
        <f t="shared" ca="1" si="497"/>
        <v>21</v>
      </c>
      <c r="V324" s="32">
        <f t="shared" si="498"/>
        <v>0</v>
      </c>
      <c r="W324" s="5">
        <f t="shared" si="499"/>
        <v>44883</v>
      </c>
      <c r="X324" s="5"/>
      <c r="Z324" s="49"/>
      <c r="AA324" s="50" cm="1">
        <f t="array" ref="AA324">IF(AND(K324="Pending",J324='Date ouverte'!$A$2),INDEX(_xlfn.ANCHORARRAY('Date ouverte'!$B$2),MATCH(TRUE,_xlfn.ANCHORARRAY('Date ouverte'!$B$2)&gt;=$W324,0)),IF(AND(K324="Pending",J324='Date ouverte'!$A$4),INDEX(_xlfn.ANCHORARRAY('Date ouverte'!$B$4),MATCH(TRUE,_xlfn.ANCHORARRAY('Date ouverte'!$B$4)&gt;=$W324,0)),IF(AND(K324="Pending",J324='Date ouverte'!$A$6),INDEX(_xlfn.ANCHORARRAY('Date ouverte'!$B$6),MATCH(TRUE,_xlfn.ANCHORARRAY('Date ouverte'!$B$6)&gt;=$W324,0)),IF(AND(K324="Pending",J324='Date ouverte'!$A$8),INDEX(_xlfn.ANCHORARRAY('Date ouverte'!$B$8),MATCH(TRUE,_xlfn.ANCHORARRAY('Date ouverte'!$B$8)&gt;=$W324,0)),W324))))</f>
        <v>44883</v>
      </c>
      <c r="AB324" s="5">
        <f>IF(IF($K324="Pending",(IF($J324='Date ouverte'!$A$20,HLOOKUP($AA324,'Date ouverte'!$20:$21,2,FALSE),IF($J324='Date ouverte'!$A$22,HLOOKUP($AA324,'Date ouverte'!$22:$23,2,FALSE),IF($J324='Date ouverte'!$A$24,HLOOKUP($AA324,'Date ouverte'!$24:$25,2,FALSE),IF($J324='Date ouverte'!$A$26,HLOOKUP($AA324,'Date ouverte'!$26:$27,2,FALSE),"j"))))),W324)&lt;&gt;"alert",AA324,"alert")</f>
        <v>44883</v>
      </c>
      <c r="AC324" s="65">
        <f>IF($AB324="alert",(IF($J324='Date ouverte'!$A$29,HLOOKUP($AA324,'Date ouverte'!$29:$30,2,FALSE),IF($J324='Date ouverte'!$A$31,HLOOKUP($AA324,'Date ouverte'!$31:$33,2,FALSE),IF($J324='Date ouverte'!$A$33,HLOOKUP($AA324,'Date ouverte'!$33:$34,2,FALSE),IF($J324='Date ouverte'!$A$35,HLOOKUP($AA324,'Date ouverte'!$35:$36,2,FALSE),"j"))))),0)</f>
        <v>0</v>
      </c>
      <c r="AD3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24" s="5"/>
    </row>
    <row r="325" spans="1:31" x14ac:dyDescent="0.25">
      <c r="A325" t="s">
        <v>1178</v>
      </c>
      <c r="B325" t="s">
        <v>258</v>
      </c>
      <c r="C325" t="s">
        <v>14</v>
      </c>
      <c r="D325" t="s">
        <v>47</v>
      </c>
      <c r="E325" t="s">
        <v>34</v>
      </c>
      <c r="F325" t="s">
        <v>48</v>
      </c>
      <c r="G325" s="1">
        <v>44832</v>
      </c>
      <c r="H325" s="1">
        <v>44866</v>
      </c>
      <c r="I325" s="2">
        <v>44880.270833333336</v>
      </c>
      <c r="J325" t="s">
        <v>18</v>
      </c>
      <c r="K325" t="s">
        <v>19</v>
      </c>
      <c r="L325" t="s">
        <v>20</v>
      </c>
      <c r="M325" t="s">
        <v>25</v>
      </c>
      <c r="N325" t="s">
        <v>35</v>
      </c>
      <c r="O325" t="s">
        <v>40</v>
      </c>
      <c r="P325">
        <f t="shared" si="493"/>
        <v>1</v>
      </c>
      <c r="Q325" s="5">
        <f t="shared" si="494"/>
        <v>44868</v>
      </c>
      <c r="R325" s="32">
        <f>VLOOKUP(_xlfn.CONCAT(M325," - ",E325),Planning!$C$75:$D$99,2,0)</f>
        <v>21</v>
      </c>
      <c r="S325" s="5">
        <f t="shared" si="495"/>
        <v>44887</v>
      </c>
      <c r="T325" s="3" t="str">
        <f t="shared" si="496"/>
        <v/>
      </c>
      <c r="U325" s="32">
        <f t="shared" ca="1" si="497"/>
        <v>21</v>
      </c>
      <c r="V325" s="32">
        <f t="shared" si="498"/>
        <v>0</v>
      </c>
      <c r="W325" s="5">
        <f t="shared" si="499"/>
        <v>44880</v>
      </c>
      <c r="X325" s="5"/>
      <c r="Z325" s="49"/>
      <c r="AA325" s="50" cm="1">
        <f t="array" ref="AA325">IF(AND(K325="Pending",J325='Date ouverte'!$A$2),INDEX(_xlfn.ANCHORARRAY('Date ouverte'!$B$2),MATCH(TRUE,_xlfn.ANCHORARRAY('Date ouverte'!$B$2)&gt;=$W325,0)),IF(AND(K325="Pending",J325='Date ouverte'!$A$4),INDEX(_xlfn.ANCHORARRAY('Date ouverte'!$B$4),MATCH(TRUE,_xlfn.ANCHORARRAY('Date ouverte'!$B$4)&gt;=$W325,0)),IF(AND(K325="Pending",J325='Date ouverte'!$A$6),INDEX(_xlfn.ANCHORARRAY('Date ouverte'!$B$6),MATCH(TRUE,_xlfn.ANCHORARRAY('Date ouverte'!$B$6)&gt;=$W325,0)),IF(AND(K325="Pending",J325='Date ouverte'!$A$8),INDEX(_xlfn.ANCHORARRAY('Date ouverte'!$B$8),MATCH(TRUE,_xlfn.ANCHORARRAY('Date ouverte'!$B$8)&gt;=$W325,0)),W325))))</f>
        <v>44880</v>
      </c>
      <c r="AB325" s="5">
        <f>IF(IF($K325="Pending",(IF($J325='Date ouverte'!$A$20,HLOOKUP($AA325,'Date ouverte'!$20:$21,2,FALSE),IF($J325='Date ouverte'!$A$22,HLOOKUP($AA325,'Date ouverte'!$22:$23,2,FALSE),IF($J325='Date ouverte'!$A$24,HLOOKUP($AA325,'Date ouverte'!$24:$25,2,FALSE),IF($J325='Date ouverte'!$A$26,HLOOKUP($AA325,'Date ouverte'!$26:$27,2,FALSE),"j"))))),W325)&lt;&gt;"alert",AA325,"alert")</f>
        <v>44880</v>
      </c>
      <c r="AC325" s="65">
        <f>IF($AB325="alert",(IF($J325='Date ouverte'!$A$29,HLOOKUP($AA325,'Date ouverte'!$29:$30,2,FALSE),IF($J325='Date ouverte'!$A$31,HLOOKUP($AA325,'Date ouverte'!$31:$33,2,FALSE),IF($J325='Date ouverte'!$A$33,HLOOKUP($AA325,'Date ouverte'!$33:$34,2,FALSE),IF($J325='Date ouverte'!$A$35,HLOOKUP($AA325,'Date ouverte'!$35:$36,2,FALSE),"j"))))),0)</f>
        <v>0</v>
      </c>
      <c r="AD3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25" s="5"/>
    </row>
    <row r="326" spans="1:31" x14ac:dyDescent="0.25">
      <c r="A326" t="s">
        <v>800</v>
      </c>
      <c r="B326" t="s">
        <v>258</v>
      </c>
      <c r="C326" t="s">
        <v>30</v>
      </c>
      <c r="D326" t="s">
        <v>47</v>
      </c>
      <c r="E326" t="s">
        <v>34</v>
      </c>
      <c r="F326" t="s">
        <v>48</v>
      </c>
      <c r="G326" s="1">
        <v>44823</v>
      </c>
      <c r="H326" s="1">
        <v>44866</v>
      </c>
      <c r="I326" s="2">
        <v>44872.291666666664</v>
      </c>
      <c r="J326" t="s">
        <v>39</v>
      </c>
      <c r="K326" t="s">
        <v>19</v>
      </c>
      <c r="L326" t="s">
        <v>24</v>
      </c>
      <c r="M326" t="s">
        <v>25</v>
      </c>
      <c r="N326" t="s">
        <v>26</v>
      </c>
      <c r="O326" t="s">
        <v>40</v>
      </c>
      <c r="P326">
        <f t="shared" si="493"/>
        <v>1</v>
      </c>
      <c r="Q326" s="5">
        <f t="shared" si="494"/>
        <v>44868</v>
      </c>
      <c r="R326" s="32">
        <f>VLOOKUP(_xlfn.CONCAT(M326," - ",E326),Planning!$C$75:$D$99,2,0)</f>
        <v>21</v>
      </c>
      <c r="S326" s="5">
        <f t="shared" si="495"/>
        <v>44887</v>
      </c>
      <c r="T326" s="3" t="str">
        <f t="shared" si="496"/>
        <v/>
      </c>
      <c r="U326" s="32">
        <f t="shared" ca="1" si="497"/>
        <v>21</v>
      </c>
      <c r="V326" s="32">
        <f t="shared" si="498"/>
        <v>0</v>
      </c>
      <c r="W326" s="5">
        <f t="shared" si="499"/>
        <v>44872</v>
      </c>
      <c r="X326" s="5"/>
      <c r="Z326" s="49"/>
      <c r="AA326" s="50" cm="1">
        <f t="array" ref="AA326">IF(AND(K326="Pending",J326='Date ouverte'!$A$2),INDEX(_xlfn.ANCHORARRAY('Date ouverte'!$B$2),MATCH(TRUE,_xlfn.ANCHORARRAY('Date ouverte'!$B$2)&gt;=$W326,0)),IF(AND(K326="Pending",J326='Date ouverte'!$A$4),INDEX(_xlfn.ANCHORARRAY('Date ouverte'!$B$4),MATCH(TRUE,_xlfn.ANCHORARRAY('Date ouverte'!$B$4)&gt;=$W326,0)),IF(AND(K326="Pending",J326='Date ouverte'!$A$6),INDEX(_xlfn.ANCHORARRAY('Date ouverte'!$B$6),MATCH(TRUE,_xlfn.ANCHORARRAY('Date ouverte'!$B$6)&gt;=$W326,0)),IF(AND(K326="Pending",J326='Date ouverte'!$A$8),INDEX(_xlfn.ANCHORARRAY('Date ouverte'!$B$8),MATCH(TRUE,_xlfn.ANCHORARRAY('Date ouverte'!$B$8)&gt;=$W326,0)),W326))))</f>
        <v>44872</v>
      </c>
      <c r="AB326" s="5">
        <f>IF(IF($K326="Pending",(IF($J326='Date ouverte'!$A$20,HLOOKUP($AA326,'Date ouverte'!$20:$21,2,FALSE),IF($J326='Date ouverte'!$A$22,HLOOKUP($AA326,'Date ouverte'!$22:$23,2,FALSE),IF($J326='Date ouverte'!$A$24,HLOOKUP($AA326,'Date ouverte'!$24:$25,2,FALSE),IF($J326='Date ouverte'!$A$26,HLOOKUP($AA326,'Date ouverte'!$26:$27,2,FALSE),"j"))))),W326)&lt;&gt;"alert",AA326,"alert")</f>
        <v>44872</v>
      </c>
      <c r="AC326" s="65">
        <f>IF($AB326="alert",(IF($J326='Date ouverte'!$A$29,HLOOKUP($AA326,'Date ouverte'!$29:$30,2,FALSE),IF($J326='Date ouverte'!$A$31,HLOOKUP($AA326,'Date ouverte'!$31:$33,2,FALSE),IF($J326='Date ouverte'!$A$33,HLOOKUP($AA326,'Date ouverte'!$33:$34,2,FALSE),IF($J326='Date ouverte'!$A$35,HLOOKUP($AA326,'Date ouverte'!$35:$36,2,FALSE),"j"))))),0)</f>
        <v>0</v>
      </c>
      <c r="AD3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26" s="5"/>
    </row>
    <row r="327" spans="1:31" x14ac:dyDescent="0.25">
      <c r="A327" t="s">
        <v>311</v>
      </c>
      <c r="B327" t="s">
        <v>258</v>
      </c>
      <c r="C327" t="s">
        <v>30</v>
      </c>
      <c r="D327" t="s">
        <v>47</v>
      </c>
      <c r="E327" t="s">
        <v>16</v>
      </c>
      <c r="F327" t="s">
        <v>48</v>
      </c>
      <c r="G327" s="1">
        <v>44808</v>
      </c>
      <c r="H327" s="1">
        <v>44860</v>
      </c>
      <c r="I327" s="2">
        <v>44867.6875</v>
      </c>
      <c r="J327" t="s">
        <v>23</v>
      </c>
      <c r="K327" t="s">
        <v>19</v>
      </c>
      <c r="L327" t="s">
        <v>24</v>
      </c>
      <c r="M327" t="s">
        <v>32</v>
      </c>
      <c r="N327" t="s">
        <v>41</v>
      </c>
      <c r="O327" t="s">
        <v>122</v>
      </c>
      <c r="P327">
        <f t="shared" si="493"/>
        <v>1</v>
      </c>
      <c r="Q327" s="5">
        <f t="shared" si="494"/>
        <v>44862</v>
      </c>
      <c r="R327" s="32">
        <f>VLOOKUP(_xlfn.CONCAT(M327," - ",E327),Planning!$C$75:$D$99,2,0)</f>
        <v>10</v>
      </c>
      <c r="S327" s="5">
        <f t="shared" si="495"/>
        <v>44870</v>
      </c>
      <c r="T327" s="3" t="str">
        <f t="shared" si="496"/>
        <v/>
      </c>
      <c r="U327" s="32">
        <f t="shared" ca="1" si="497"/>
        <v>10</v>
      </c>
      <c r="V327" s="32">
        <f t="shared" si="498"/>
        <v>0</v>
      </c>
      <c r="W327" s="5">
        <f t="shared" si="499"/>
        <v>44867</v>
      </c>
      <c r="X327" s="5"/>
      <c r="Z327" s="49"/>
      <c r="AA327" s="50" cm="1">
        <f t="array" ref="AA327">IF(AND(K327="Pending",J327='Date ouverte'!$A$2),INDEX(_xlfn.ANCHORARRAY('Date ouverte'!$B$2),MATCH(TRUE,_xlfn.ANCHORARRAY('Date ouverte'!$B$2)&gt;=$W327,0)),IF(AND(K327="Pending",J327='Date ouverte'!$A$4),INDEX(_xlfn.ANCHORARRAY('Date ouverte'!$B$4),MATCH(TRUE,_xlfn.ANCHORARRAY('Date ouverte'!$B$4)&gt;=$W327,0)),IF(AND(K327="Pending",J327='Date ouverte'!$A$6),INDEX(_xlfn.ANCHORARRAY('Date ouverte'!$B$6),MATCH(TRUE,_xlfn.ANCHORARRAY('Date ouverte'!$B$6)&gt;=$W327,0)),IF(AND(K327="Pending",J327='Date ouverte'!$A$8),INDEX(_xlfn.ANCHORARRAY('Date ouverte'!$B$8),MATCH(TRUE,_xlfn.ANCHORARRAY('Date ouverte'!$B$8)&gt;=$W327,0)),W327))))</f>
        <v>44867</v>
      </c>
      <c r="AB327" s="5">
        <f>IF(IF($K327="Pending",(IF($J327='Date ouverte'!$A$20,HLOOKUP($AA327,'Date ouverte'!$20:$21,2,FALSE),IF($J327='Date ouverte'!$A$22,HLOOKUP($AA327,'Date ouverte'!$22:$23,2,FALSE),IF($J327='Date ouverte'!$A$24,HLOOKUP($AA327,'Date ouverte'!$24:$25,2,FALSE),IF($J327='Date ouverte'!$A$26,HLOOKUP($AA327,'Date ouverte'!$26:$27,2,FALSE),"j"))))),W327)&lt;&gt;"alert",AA327,"alert")</f>
        <v>44867</v>
      </c>
      <c r="AC327" s="65">
        <f>IF($AB327="alert",(IF($J327='Date ouverte'!$A$29,HLOOKUP($AA327,'Date ouverte'!$29:$30,2,FALSE),IF($J327='Date ouverte'!$A$31,HLOOKUP($AA327,'Date ouverte'!$31:$33,2,FALSE),IF($J327='Date ouverte'!$A$33,HLOOKUP($AA327,'Date ouverte'!$33:$34,2,FALSE),IF($J327='Date ouverte'!$A$35,HLOOKUP($AA327,'Date ouverte'!$35:$36,2,FALSE),"j"))))),0)</f>
        <v>0</v>
      </c>
      <c r="AD3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27" s="5"/>
    </row>
    <row r="328" spans="1:31" x14ac:dyDescent="0.25">
      <c r="A328" t="s">
        <v>878</v>
      </c>
      <c r="B328" t="s">
        <v>258</v>
      </c>
      <c r="C328" t="s">
        <v>30</v>
      </c>
      <c r="D328" t="s">
        <v>47</v>
      </c>
      <c r="E328" t="s">
        <v>16</v>
      </c>
      <c r="F328" t="s">
        <v>48</v>
      </c>
      <c r="G328" s="1">
        <v>44830</v>
      </c>
      <c r="H328" s="1">
        <v>44873</v>
      </c>
      <c r="I328" s="2">
        <v>44890</v>
      </c>
      <c r="J328" t="s">
        <v>28</v>
      </c>
      <c r="K328" t="s">
        <v>29</v>
      </c>
      <c r="L328" t="s">
        <v>24</v>
      </c>
      <c r="M328" t="s">
        <v>21</v>
      </c>
      <c r="N328" t="s">
        <v>22</v>
      </c>
      <c r="O328" t="s">
        <v>1152</v>
      </c>
      <c r="P328">
        <f t="shared" si="493"/>
        <v>1</v>
      </c>
      <c r="Q328" s="5">
        <f t="shared" si="494"/>
        <v>44875</v>
      </c>
      <c r="R328" s="32">
        <f>VLOOKUP(_xlfn.CONCAT(M328," - ",E328),Planning!$C$75:$D$99,2,0)</f>
        <v>7</v>
      </c>
      <c r="S328" s="5">
        <f t="shared" si="495"/>
        <v>44880</v>
      </c>
      <c r="T328" s="3" t="str">
        <f t="shared" si="496"/>
        <v/>
      </c>
      <c r="U328" s="32">
        <f t="shared" ca="1" si="497"/>
        <v>7</v>
      </c>
      <c r="V328" s="32">
        <f t="shared" si="498"/>
        <v>0</v>
      </c>
      <c r="W328" s="5">
        <f t="shared" si="499"/>
        <v>44890</v>
      </c>
      <c r="X328" s="5"/>
      <c r="Z328" s="49"/>
      <c r="AA328" s="50" cm="1">
        <f t="array" ref="AA328">IF(AND(K328="Pending",J328='Date ouverte'!$A$2),INDEX(_xlfn.ANCHORARRAY('Date ouverte'!$B$2),MATCH(TRUE,_xlfn.ANCHORARRAY('Date ouverte'!$B$2)&gt;=$W328,0)),IF(AND(K328="Pending",J328='Date ouverte'!$A$4),INDEX(_xlfn.ANCHORARRAY('Date ouverte'!$B$4),MATCH(TRUE,_xlfn.ANCHORARRAY('Date ouverte'!$B$4)&gt;=$W328,0)),IF(AND(K328="Pending",J328='Date ouverte'!$A$6),INDEX(_xlfn.ANCHORARRAY('Date ouverte'!$B$6),MATCH(TRUE,_xlfn.ANCHORARRAY('Date ouverte'!$B$6)&gt;=$W328,0)),IF(AND(K328="Pending",J328='Date ouverte'!$A$8),INDEX(_xlfn.ANCHORARRAY('Date ouverte'!$B$8),MATCH(TRUE,_xlfn.ANCHORARRAY('Date ouverte'!$B$8)&gt;=$W328,0)),W328))))</f>
        <v>44890</v>
      </c>
      <c r="AB328" s="5" t="str">
        <f>IF(IF($K328="Pending",(IF($J328='Date ouverte'!$A$20,HLOOKUP($AA328,'Date ouverte'!$20:$21,2,FALSE),IF($J328='Date ouverte'!$A$22,HLOOKUP($AA328,'Date ouverte'!$22:$23,2,FALSE),IF($J328='Date ouverte'!$A$24,HLOOKUP($AA328,'Date ouverte'!$24:$25,2,FALSE),IF($J328='Date ouverte'!$A$26,HLOOKUP($AA328,'Date ouverte'!$26:$27,2,FALSE),"j"))))),W328)&lt;&gt;"alert",AA328,"alert")</f>
        <v>alert</v>
      </c>
      <c r="AC328" s="65">
        <f>IF($AB328="alert",(IF($J328='Date ouverte'!$A$29,HLOOKUP($AA328,'Date ouverte'!$29:$30,2,FALSE),IF($J328='Date ouverte'!$A$31,HLOOKUP($AA328,'Date ouverte'!$31:$33,2,FALSE),IF($J328='Date ouverte'!$A$33,HLOOKUP($AA328,'Date ouverte'!$33:$34,2,FALSE),IF($J328='Date ouverte'!$A$35,HLOOKUP($AA328,'Date ouverte'!$35:$36,2,FALSE),"j"))))),0)</f>
        <v>8</v>
      </c>
      <c r="AD3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28" s="5"/>
    </row>
    <row r="329" spans="1:31" x14ac:dyDescent="0.25">
      <c r="A329" t="s">
        <v>416</v>
      </c>
      <c r="B329" t="s">
        <v>258</v>
      </c>
      <c r="C329" t="s">
        <v>30</v>
      </c>
      <c r="D329" t="s">
        <v>15</v>
      </c>
      <c r="E329" t="s">
        <v>34</v>
      </c>
      <c r="F329" t="s">
        <v>17</v>
      </c>
      <c r="G329" s="1">
        <v>44815</v>
      </c>
      <c r="H329" s="1">
        <v>44854</v>
      </c>
      <c r="I329" s="2">
        <v>44859.291666666664</v>
      </c>
      <c r="J329" t="s">
        <v>28</v>
      </c>
      <c r="K329" t="s">
        <v>19</v>
      </c>
      <c r="L329" t="s">
        <v>20</v>
      </c>
      <c r="M329" t="s">
        <v>25</v>
      </c>
      <c r="N329" t="s">
        <v>35</v>
      </c>
      <c r="O329" t="s">
        <v>42</v>
      </c>
      <c r="P329">
        <f t="shared" si="493"/>
        <v>1</v>
      </c>
      <c r="Q329" s="5">
        <f t="shared" si="494"/>
        <v>44856</v>
      </c>
      <c r="R329" s="32">
        <f>VLOOKUP(_xlfn.CONCAT(M329," - ",E329),Planning!$C$75:$D$99,2,0)</f>
        <v>21</v>
      </c>
      <c r="S329" s="5">
        <f t="shared" si="495"/>
        <v>44875</v>
      </c>
      <c r="T329" s="3" t="str">
        <f t="shared" si="496"/>
        <v/>
      </c>
      <c r="U329" s="32">
        <f t="shared" ca="1" si="497"/>
        <v>16</v>
      </c>
      <c r="V329" s="32">
        <f t="shared" si="498"/>
        <v>0</v>
      </c>
      <c r="W329" s="5">
        <f t="shared" si="499"/>
        <v>44859</v>
      </c>
      <c r="X329" s="5"/>
      <c r="Z329" s="49"/>
      <c r="AA329" s="50" cm="1">
        <f t="array" ref="AA329">IF(AND(K329="Pending",J329='Date ouverte'!$A$2),INDEX(_xlfn.ANCHORARRAY('Date ouverte'!$B$2),MATCH(TRUE,_xlfn.ANCHORARRAY('Date ouverte'!$B$2)&gt;=$W329,0)),IF(AND(K329="Pending",J329='Date ouverte'!$A$4),INDEX(_xlfn.ANCHORARRAY('Date ouverte'!$B$4),MATCH(TRUE,_xlfn.ANCHORARRAY('Date ouverte'!$B$4)&gt;=$W329,0)),IF(AND(K329="Pending",J329='Date ouverte'!$A$6),INDEX(_xlfn.ANCHORARRAY('Date ouverte'!$B$6),MATCH(TRUE,_xlfn.ANCHORARRAY('Date ouverte'!$B$6)&gt;=$W329,0)),IF(AND(K329="Pending",J329='Date ouverte'!$A$8),INDEX(_xlfn.ANCHORARRAY('Date ouverte'!$B$8),MATCH(TRUE,_xlfn.ANCHORARRAY('Date ouverte'!$B$8)&gt;=$W329,0)),W329))))</f>
        <v>44859</v>
      </c>
      <c r="AB329" s="5">
        <f>IF(IF($K329="Pending",(IF($J329='Date ouverte'!$A$20,HLOOKUP($AA329,'Date ouverte'!$20:$21,2,FALSE),IF($J329='Date ouverte'!$A$22,HLOOKUP($AA329,'Date ouverte'!$22:$23,2,FALSE),IF($J329='Date ouverte'!$A$24,HLOOKUP($AA329,'Date ouverte'!$24:$25,2,FALSE),IF($J329='Date ouverte'!$A$26,HLOOKUP($AA329,'Date ouverte'!$26:$27,2,FALSE),"j"))))),W329)&lt;&gt;"alert",AA329,"alert")</f>
        <v>44859</v>
      </c>
      <c r="AC329" s="65">
        <f>IF($AB329="alert",(IF($J329='Date ouverte'!$A$29,HLOOKUP($AA329,'Date ouverte'!$29:$30,2,FALSE),IF($J329='Date ouverte'!$A$31,HLOOKUP($AA329,'Date ouverte'!$31:$33,2,FALSE),IF($J329='Date ouverte'!$A$33,HLOOKUP($AA329,'Date ouverte'!$33:$34,2,FALSE),IF($J329='Date ouverte'!$A$35,HLOOKUP($AA329,'Date ouverte'!$35:$36,2,FALSE),"j"))))),0)</f>
        <v>0</v>
      </c>
      <c r="AD3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29" s="5"/>
    </row>
    <row r="330" spans="1:31" x14ac:dyDescent="0.25">
      <c r="A330" t="s">
        <v>1179</v>
      </c>
      <c r="B330" t="s">
        <v>258</v>
      </c>
      <c r="C330" t="s">
        <v>30</v>
      </c>
      <c r="D330" t="s">
        <v>47</v>
      </c>
      <c r="E330" t="s">
        <v>16</v>
      </c>
      <c r="F330" t="s">
        <v>48</v>
      </c>
      <c r="G330" s="1">
        <v>44839</v>
      </c>
      <c r="H330" s="1">
        <v>44881</v>
      </c>
      <c r="I330" s="2">
        <v>44890</v>
      </c>
      <c r="J330" t="s">
        <v>23</v>
      </c>
      <c r="K330" t="s">
        <v>29</v>
      </c>
      <c r="L330" t="s">
        <v>24</v>
      </c>
      <c r="M330" t="s">
        <v>32</v>
      </c>
      <c r="N330" t="s">
        <v>41</v>
      </c>
      <c r="O330" t="s">
        <v>43</v>
      </c>
      <c r="P330">
        <f t="shared" si="493"/>
        <v>1</v>
      </c>
      <c r="Q330" s="5">
        <f t="shared" si="494"/>
        <v>44883</v>
      </c>
      <c r="R330" s="32">
        <f>VLOOKUP(_xlfn.CONCAT(M330," - ",E330),Planning!$C$75:$D$99,2,0)</f>
        <v>10</v>
      </c>
      <c r="S330" s="5">
        <f t="shared" si="495"/>
        <v>44891</v>
      </c>
      <c r="T330" s="3" t="str">
        <f t="shared" si="496"/>
        <v/>
      </c>
      <c r="U330" s="32">
        <f t="shared" ca="1" si="497"/>
        <v>10</v>
      </c>
      <c r="V330" s="32">
        <f t="shared" si="498"/>
        <v>0</v>
      </c>
      <c r="W330" s="5">
        <f t="shared" si="499"/>
        <v>44890</v>
      </c>
      <c r="X330" s="5"/>
      <c r="Z330" s="49"/>
      <c r="AA330" s="50" cm="1">
        <f t="array" ref="AA330">IF(AND(K330="Pending",J330='Date ouverte'!$A$2),INDEX(_xlfn.ANCHORARRAY('Date ouverte'!$B$2),MATCH(TRUE,_xlfn.ANCHORARRAY('Date ouverte'!$B$2)&gt;=$W330,0)),IF(AND(K330="Pending",J330='Date ouverte'!$A$4),INDEX(_xlfn.ANCHORARRAY('Date ouverte'!$B$4),MATCH(TRUE,_xlfn.ANCHORARRAY('Date ouverte'!$B$4)&gt;=$W330,0)),IF(AND(K330="Pending",J330='Date ouverte'!$A$6),INDEX(_xlfn.ANCHORARRAY('Date ouverte'!$B$6),MATCH(TRUE,_xlfn.ANCHORARRAY('Date ouverte'!$B$6)&gt;=$W330,0)),IF(AND(K330="Pending",J330='Date ouverte'!$A$8),INDEX(_xlfn.ANCHORARRAY('Date ouverte'!$B$8),MATCH(TRUE,_xlfn.ANCHORARRAY('Date ouverte'!$B$8)&gt;=$W330,0)),W330))))</f>
        <v>44890</v>
      </c>
      <c r="AB330" s="5" t="str">
        <f>IF(IF($K330="Pending",(IF($J330='Date ouverte'!$A$20,HLOOKUP($AA330,'Date ouverte'!$20:$21,2,FALSE),IF($J330='Date ouverte'!$A$22,HLOOKUP($AA330,'Date ouverte'!$22:$23,2,FALSE),IF($J330='Date ouverte'!$A$24,HLOOKUP($AA330,'Date ouverte'!$24:$25,2,FALSE),IF($J330='Date ouverte'!$A$26,HLOOKUP($AA330,'Date ouverte'!$26:$27,2,FALSE),"j"))))),W330)&lt;&gt;"alert",AA330,"alert")</f>
        <v>alert</v>
      </c>
      <c r="AC330" s="65">
        <f>IF($AB330="alert",(IF($J330='Date ouverte'!$A$29,HLOOKUP($AA330,'Date ouverte'!$29:$30,2,FALSE),IF($J330='Date ouverte'!$A$31,HLOOKUP($AA330,'Date ouverte'!$31:$33,2,FALSE),IF($J330='Date ouverte'!$A$33,HLOOKUP($AA330,'Date ouverte'!$33:$34,2,FALSE),IF($J330='Date ouverte'!$A$35,HLOOKUP($AA330,'Date ouverte'!$35:$36,2,FALSE),"j"))))),0)</f>
        <v>96</v>
      </c>
      <c r="AD3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0" s="5"/>
    </row>
    <row r="331" spans="1:31" x14ac:dyDescent="0.25">
      <c r="A331" t="s">
        <v>101</v>
      </c>
      <c r="B331" t="s">
        <v>258</v>
      </c>
      <c r="C331" t="s">
        <v>30</v>
      </c>
      <c r="D331" t="s">
        <v>15</v>
      </c>
      <c r="E331" t="s">
        <v>16</v>
      </c>
      <c r="F331" t="s">
        <v>17</v>
      </c>
      <c r="G331" s="1">
        <v>44795</v>
      </c>
      <c r="H331" s="1">
        <v>44853</v>
      </c>
      <c r="I331" s="2">
        <v>44858.729166666664</v>
      </c>
      <c r="J331" t="s">
        <v>39</v>
      </c>
      <c r="K331" t="s">
        <v>19</v>
      </c>
      <c r="L331" t="s">
        <v>24</v>
      </c>
      <c r="M331" t="s">
        <v>32</v>
      </c>
      <c r="N331" t="s">
        <v>41</v>
      </c>
      <c r="O331" t="s">
        <v>76</v>
      </c>
      <c r="P331">
        <f t="shared" si="493"/>
        <v>1</v>
      </c>
      <c r="Q331" s="5">
        <f t="shared" si="494"/>
        <v>44855</v>
      </c>
      <c r="R331" s="32">
        <f>VLOOKUP(_xlfn.CONCAT(M331," - ",E331),Planning!$C$75:$D$99,2,0)</f>
        <v>10</v>
      </c>
      <c r="S331" s="5">
        <f t="shared" si="495"/>
        <v>44863</v>
      </c>
      <c r="T331" s="3" t="str">
        <f t="shared" si="496"/>
        <v/>
      </c>
      <c r="U331" s="32">
        <f t="shared" ca="1" si="497"/>
        <v>4</v>
      </c>
      <c r="V331" s="32">
        <f t="shared" si="498"/>
        <v>0</v>
      </c>
      <c r="W331" s="5">
        <f t="shared" si="499"/>
        <v>44858</v>
      </c>
      <c r="X331" s="5"/>
      <c r="Z331" s="49"/>
      <c r="AA331" s="50" cm="1">
        <f t="array" ref="AA331">IF(AND(K331="Pending",J331='Date ouverte'!$A$2),INDEX(_xlfn.ANCHORARRAY('Date ouverte'!$B$2),MATCH(TRUE,_xlfn.ANCHORARRAY('Date ouverte'!$B$2)&gt;=$W331,0)),IF(AND(K331="Pending",J331='Date ouverte'!$A$4),INDEX(_xlfn.ANCHORARRAY('Date ouverte'!$B$4),MATCH(TRUE,_xlfn.ANCHORARRAY('Date ouverte'!$B$4)&gt;=$W331,0)),IF(AND(K331="Pending",J331='Date ouverte'!$A$6),INDEX(_xlfn.ANCHORARRAY('Date ouverte'!$B$6),MATCH(TRUE,_xlfn.ANCHORARRAY('Date ouverte'!$B$6)&gt;=$W331,0)),IF(AND(K331="Pending",J331='Date ouverte'!$A$8),INDEX(_xlfn.ANCHORARRAY('Date ouverte'!$B$8),MATCH(TRUE,_xlfn.ANCHORARRAY('Date ouverte'!$B$8)&gt;=$W331,0)),W331))))</f>
        <v>44858</v>
      </c>
      <c r="AB331" s="5">
        <f>IF(IF($K331="Pending",(IF($J331='Date ouverte'!$A$20,HLOOKUP($AA331,'Date ouverte'!$20:$21,2,FALSE),IF($J331='Date ouverte'!$A$22,HLOOKUP($AA331,'Date ouverte'!$22:$23,2,FALSE),IF($J331='Date ouverte'!$A$24,HLOOKUP($AA331,'Date ouverte'!$24:$25,2,FALSE),IF($J331='Date ouverte'!$A$26,HLOOKUP($AA331,'Date ouverte'!$26:$27,2,FALSE),"j"))))),W331)&lt;&gt;"alert",AA331,"alert")</f>
        <v>44858</v>
      </c>
      <c r="AC331" s="65">
        <f>IF($AB331="alert",(IF($J331='Date ouverte'!$A$29,HLOOKUP($AA331,'Date ouverte'!$29:$30,2,FALSE),IF($J331='Date ouverte'!$A$31,HLOOKUP($AA331,'Date ouverte'!$31:$33,2,FALSE),IF($J331='Date ouverte'!$A$33,HLOOKUP($AA331,'Date ouverte'!$33:$34,2,FALSE),IF($J331='Date ouverte'!$A$35,HLOOKUP($AA331,'Date ouverte'!$35:$36,2,FALSE),"j"))))),0)</f>
        <v>0</v>
      </c>
      <c r="AD3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331" s="5"/>
    </row>
    <row r="332" spans="1:31" x14ac:dyDescent="0.25">
      <c r="A332" t="s">
        <v>1087</v>
      </c>
      <c r="B332" t="s">
        <v>258</v>
      </c>
      <c r="C332" t="s">
        <v>30</v>
      </c>
      <c r="D332" t="s">
        <v>47</v>
      </c>
      <c r="E332" t="s">
        <v>16</v>
      </c>
      <c r="F332" t="s">
        <v>48</v>
      </c>
      <c r="G332" s="1">
        <v>44826</v>
      </c>
      <c r="H332" s="1">
        <v>44872</v>
      </c>
      <c r="I332" s="2">
        <v>44877</v>
      </c>
      <c r="J332" t="s">
        <v>23</v>
      </c>
      <c r="K332" t="s">
        <v>29</v>
      </c>
      <c r="L332" t="s">
        <v>24</v>
      </c>
      <c r="M332" t="s">
        <v>32</v>
      </c>
      <c r="N332" t="s">
        <v>41</v>
      </c>
      <c r="O332" t="s">
        <v>609</v>
      </c>
      <c r="P332">
        <f t="shared" si="493"/>
        <v>1</v>
      </c>
      <c r="Q332" s="5">
        <f t="shared" si="494"/>
        <v>44874</v>
      </c>
      <c r="R332" s="32">
        <f>VLOOKUP(_xlfn.CONCAT(M332," - ",E332),Planning!$C$75:$D$99,2,0)</f>
        <v>10</v>
      </c>
      <c r="S332" s="5">
        <f t="shared" si="495"/>
        <v>44882</v>
      </c>
      <c r="T332" s="3" t="str">
        <f t="shared" si="496"/>
        <v/>
      </c>
      <c r="U332" s="32">
        <f t="shared" ca="1" si="497"/>
        <v>10</v>
      </c>
      <c r="V332" s="32">
        <f t="shared" si="498"/>
        <v>0</v>
      </c>
      <c r="W332" s="5">
        <f t="shared" si="499"/>
        <v>44877</v>
      </c>
      <c r="X332" s="5"/>
      <c r="Z332" s="49"/>
      <c r="AA332" s="50" cm="1">
        <f t="array" ref="AA332">IF(AND(K332="Pending",J332='Date ouverte'!$A$2),INDEX(_xlfn.ANCHORARRAY('Date ouverte'!$B$2),MATCH(TRUE,_xlfn.ANCHORARRAY('Date ouverte'!$B$2)&gt;=$W332,0)),IF(AND(K332="Pending",J332='Date ouverte'!$A$4),INDEX(_xlfn.ANCHORARRAY('Date ouverte'!$B$4),MATCH(TRUE,_xlfn.ANCHORARRAY('Date ouverte'!$B$4)&gt;=$W332,0)),IF(AND(K332="Pending",J332='Date ouverte'!$A$6),INDEX(_xlfn.ANCHORARRAY('Date ouverte'!$B$6),MATCH(TRUE,_xlfn.ANCHORARRAY('Date ouverte'!$B$6)&gt;=$W332,0)),IF(AND(K332="Pending",J332='Date ouverte'!$A$8),INDEX(_xlfn.ANCHORARRAY('Date ouverte'!$B$8),MATCH(TRUE,_xlfn.ANCHORARRAY('Date ouverte'!$B$8)&gt;=$W332,0)),W332))))</f>
        <v>44879</v>
      </c>
      <c r="AB332" s="5">
        <f>IF(IF($K332="Pending",(IF($J332='Date ouverte'!$A$20,HLOOKUP($AA332,'Date ouverte'!$20:$21,2,FALSE),IF($J332='Date ouverte'!$A$22,HLOOKUP($AA332,'Date ouverte'!$22:$23,2,FALSE),IF($J332='Date ouverte'!$A$24,HLOOKUP($AA332,'Date ouverte'!$24:$25,2,FALSE),IF($J332='Date ouverte'!$A$26,HLOOKUP($AA332,'Date ouverte'!$26:$27,2,FALSE),"j"))))),W332)&lt;&gt;"alert",AA332,"alert")</f>
        <v>44879</v>
      </c>
      <c r="AC332" s="65">
        <f>IF($AB332="alert",(IF($J332='Date ouverte'!$A$29,HLOOKUP($AA332,'Date ouverte'!$29:$30,2,FALSE),IF($J332='Date ouverte'!$A$31,HLOOKUP($AA332,'Date ouverte'!$31:$33,2,FALSE),IF($J332='Date ouverte'!$A$33,HLOOKUP($AA332,'Date ouverte'!$33:$34,2,FALSE),IF($J332='Date ouverte'!$A$35,HLOOKUP($AA332,'Date ouverte'!$35:$36,2,FALSE),"j"))))),0)</f>
        <v>0</v>
      </c>
      <c r="AD3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2" s="5"/>
    </row>
    <row r="333" spans="1:31" x14ac:dyDescent="0.25">
      <c r="A333" t="s">
        <v>1723</v>
      </c>
      <c r="B333" t="s">
        <v>258</v>
      </c>
      <c r="C333" t="s">
        <v>14</v>
      </c>
      <c r="D333" t="s">
        <v>47</v>
      </c>
      <c r="E333" t="s">
        <v>16</v>
      </c>
      <c r="F333" t="s">
        <v>48</v>
      </c>
      <c r="G333" s="1">
        <v>44850</v>
      </c>
      <c r="H333" s="1">
        <v>44881</v>
      </c>
      <c r="I333" s="2">
        <v>44886</v>
      </c>
      <c r="J333" t="s">
        <v>28</v>
      </c>
      <c r="K333" t="s">
        <v>29</v>
      </c>
      <c r="L333" t="s">
        <v>24</v>
      </c>
      <c r="M333" t="s">
        <v>32</v>
      </c>
      <c r="N333" t="s">
        <v>33</v>
      </c>
      <c r="O333" t="s">
        <v>58</v>
      </c>
      <c r="P333">
        <f t="shared" si="493"/>
        <v>1</v>
      </c>
      <c r="Q333" s="5">
        <f t="shared" si="494"/>
        <v>44883</v>
      </c>
      <c r="R333" s="32">
        <f>VLOOKUP(_xlfn.CONCAT(M333," - ",E333),Planning!$C$75:$D$99,2,0)</f>
        <v>10</v>
      </c>
      <c r="S333" s="5">
        <f t="shared" si="495"/>
        <v>44891</v>
      </c>
      <c r="T333" s="3" t="str">
        <f t="shared" si="496"/>
        <v/>
      </c>
      <c r="U333" s="32">
        <f t="shared" ca="1" si="497"/>
        <v>10</v>
      </c>
      <c r="V333" s="32">
        <f t="shared" si="498"/>
        <v>0</v>
      </c>
      <c r="W333" s="5">
        <f t="shared" si="499"/>
        <v>44886</v>
      </c>
      <c r="X333" s="5"/>
      <c r="Z333" s="49"/>
      <c r="AA333" s="50" cm="1">
        <f t="array" ref="AA333">IF(AND(K333="Pending",J333='Date ouverte'!$A$2),INDEX(_xlfn.ANCHORARRAY('Date ouverte'!$B$2),MATCH(TRUE,_xlfn.ANCHORARRAY('Date ouverte'!$B$2)&gt;=$W333,0)),IF(AND(K333="Pending",J333='Date ouverte'!$A$4),INDEX(_xlfn.ANCHORARRAY('Date ouverte'!$B$4),MATCH(TRUE,_xlfn.ANCHORARRAY('Date ouverte'!$B$4)&gt;=$W333,0)),IF(AND(K333="Pending",J333='Date ouverte'!$A$6),INDEX(_xlfn.ANCHORARRAY('Date ouverte'!$B$6),MATCH(TRUE,_xlfn.ANCHORARRAY('Date ouverte'!$B$6)&gt;=$W333,0)),IF(AND(K333="Pending",J333='Date ouverte'!$A$8),INDEX(_xlfn.ANCHORARRAY('Date ouverte'!$B$8),MATCH(TRUE,_xlfn.ANCHORARRAY('Date ouverte'!$B$8)&gt;=$W333,0)),W333))))</f>
        <v>44886</v>
      </c>
      <c r="AB333" s="5">
        <f>IF(IF($K333="Pending",(IF($J333='Date ouverte'!$A$20,HLOOKUP($AA333,'Date ouverte'!$20:$21,2,FALSE),IF($J333='Date ouverte'!$A$22,HLOOKUP($AA333,'Date ouverte'!$22:$23,2,FALSE),IF($J333='Date ouverte'!$A$24,HLOOKUP($AA333,'Date ouverte'!$24:$25,2,FALSE),IF($J333='Date ouverte'!$A$26,HLOOKUP($AA333,'Date ouverte'!$26:$27,2,FALSE),"j"))))),W333)&lt;&gt;"alert",AA333,"alert")</f>
        <v>44886</v>
      </c>
      <c r="AC333" s="65">
        <f>IF($AB333="alert",(IF($J333='Date ouverte'!$A$29,HLOOKUP($AA333,'Date ouverte'!$29:$30,2,FALSE),IF($J333='Date ouverte'!$A$31,HLOOKUP($AA333,'Date ouverte'!$31:$33,2,FALSE),IF($J333='Date ouverte'!$A$33,HLOOKUP($AA333,'Date ouverte'!$33:$34,2,FALSE),IF($J333='Date ouverte'!$A$35,HLOOKUP($AA333,'Date ouverte'!$35:$36,2,FALSE),"j"))))),0)</f>
        <v>0</v>
      </c>
      <c r="AD3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33" s="5"/>
    </row>
    <row r="334" spans="1:31" x14ac:dyDescent="0.25">
      <c r="A334" t="s">
        <v>1180</v>
      </c>
      <c r="B334" t="s">
        <v>258</v>
      </c>
      <c r="C334" t="s">
        <v>30</v>
      </c>
      <c r="D334" t="s">
        <v>47</v>
      </c>
      <c r="E334" t="s">
        <v>16</v>
      </c>
      <c r="F334" t="s">
        <v>48</v>
      </c>
      <c r="G334" s="1">
        <v>44839</v>
      </c>
      <c r="H334" s="1">
        <v>44881</v>
      </c>
      <c r="I334" s="2">
        <v>44890</v>
      </c>
      <c r="J334" t="s">
        <v>23</v>
      </c>
      <c r="K334" t="s">
        <v>29</v>
      </c>
      <c r="L334" t="s">
        <v>24</v>
      </c>
      <c r="M334" t="s">
        <v>32</v>
      </c>
      <c r="N334" t="s">
        <v>41</v>
      </c>
      <c r="O334" t="s">
        <v>43</v>
      </c>
      <c r="P334">
        <f t="shared" si="493"/>
        <v>1</v>
      </c>
      <c r="Q334" s="5">
        <f t="shared" si="494"/>
        <v>44883</v>
      </c>
      <c r="R334" s="32">
        <f>VLOOKUP(_xlfn.CONCAT(M334," - ",E334),Planning!$C$75:$D$99,2,0)</f>
        <v>10</v>
      </c>
      <c r="S334" s="5">
        <f t="shared" si="495"/>
        <v>44891</v>
      </c>
      <c r="T334" s="3" t="str">
        <f t="shared" si="496"/>
        <v/>
      </c>
      <c r="U334" s="32">
        <f t="shared" ca="1" si="497"/>
        <v>10</v>
      </c>
      <c r="V334" s="32">
        <f t="shared" si="498"/>
        <v>0</v>
      </c>
      <c r="W334" s="5">
        <f t="shared" si="499"/>
        <v>44890</v>
      </c>
      <c r="X334" s="5"/>
      <c r="Z334" s="49"/>
      <c r="AA334" s="50" cm="1">
        <f t="array" ref="AA334">IF(AND(K334="Pending",J334='Date ouverte'!$A$2),INDEX(_xlfn.ANCHORARRAY('Date ouverte'!$B$2),MATCH(TRUE,_xlfn.ANCHORARRAY('Date ouverte'!$B$2)&gt;=$W334,0)),IF(AND(K334="Pending",J334='Date ouverte'!$A$4),INDEX(_xlfn.ANCHORARRAY('Date ouverte'!$B$4),MATCH(TRUE,_xlfn.ANCHORARRAY('Date ouverte'!$B$4)&gt;=$W334,0)),IF(AND(K334="Pending",J334='Date ouverte'!$A$6),INDEX(_xlfn.ANCHORARRAY('Date ouverte'!$B$6),MATCH(TRUE,_xlfn.ANCHORARRAY('Date ouverte'!$B$6)&gt;=$W334,0)),IF(AND(K334="Pending",J334='Date ouverte'!$A$8),INDEX(_xlfn.ANCHORARRAY('Date ouverte'!$B$8),MATCH(TRUE,_xlfn.ANCHORARRAY('Date ouverte'!$B$8)&gt;=$W334,0)),W334))))</f>
        <v>44890</v>
      </c>
      <c r="AB334" s="5" t="str">
        <f>IF(IF($K334="Pending",(IF($J334='Date ouverte'!$A$20,HLOOKUP($AA334,'Date ouverte'!$20:$21,2,FALSE),IF($J334='Date ouverte'!$A$22,HLOOKUP($AA334,'Date ouverte'!$22:$23,2,FALSE),IF($J334='Date ouverte'!$A$24,HLOOKUP($AA334,'Date ouverte'!$24:$25,2,FALSE),IF($J334='Date ouverte'!$A$26,HLOOKUP($AA334,'Date ouverte'!$26:$27,2,FALSE),"j"))))),W334)&lt;&gt;"alert",AA334,"alert")</f>
        <v>alert</v>
      </c>
      <c r="AC334" s="65">
        <f>IF($AB334="alert",(IF($J334='Date ouverte'!$A$29,HLOOKUP($AA334,'Date ouverte'!$29:$30,2,FALSE),IF($J334='Date ouverte'!$A$31,HLOOKUP($AA334,'Date ouverte'!$31:$33,2,FALSE),IF($J334='Date ouverte'!$A$33,HLOOKUP($AA334,'Date ouverte'!$33:$34,2,FALSE),IF($J334='Date ouverte'!$A$35,HLOOKUP($AA334,'Date ouverte'!$35:$36,2,FALSE),"j"))))),0)</f>
        <v>96</v>
      </c>
      <c r="AD3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4" s="5"/>
    </row>
    <row r="335" spans="1:31" x14ac:dyDescent="0.25">
      <c r="A335" t="s">
        <v>1724</v>
      </c>
      <c r="B335" t="s">
        <v>258</v>
      </c>
      <c r="C335" t="s">
        <v>14</v>
      </c>
      <c r="D335" t="s">
        <v>47</v>
      </c>
      <c r="E335" t="s">
        <v>16</v>
      </c>
      <c r="F335" t="s">
        <v>48</v>
      </c>
      <c r="G335" s="1">
        <v>44877</v>
      </c>
      <c r="H335" s="1">
        <v>44902</v>
      </c>
      <c r="I335" s="2">
        <v>44909</v>
      </c>
      <c r="J335" t="s">
        <v>28</v>
      </c>
      <c r="K335" t="s">
        <v>29</v>
      </c>
      <c r="L335" t="s">
        <v>24</v>
      </c>
      <c r="M335" t="s">
        <v>32</v>
      </c>
      <c r="O335" t="s">
        <v>44</v>
      </c>
      <c r="P335">
        <f t="shared" si="493"/>
        <v>1</v>
      </c>
      <c r="Q335" s="5">
        <f t="shared" si="494"/>
        <v>44904</v>
      </c>
      <c r="R335" s="32">
        <f>VLOOKUP(_xlfn.CONCAT(M335," - ",E335),Planning!$C$75:$D$99,2,0)</f>
        <v>10</v>
      </c>
      <c r="S335" s="5">
        <f t="shared" si="495"/>
        <v>44912</v>
      </c>
      <c r="T335" s="3" t="str">
        <f t="shared" si="496"/>
        <v/>
      </c>
      <c r="U335" s="32">
        <f t="shared" ca="1" si="497"/>
        <v>10</v>
      </c>
      <c r="V335" s="32">
        <f t="shared" si="498"/>
        <v>0</v>
      </c>
      <c r="W335" s="5">
        <f t="shared" si="499"/>
        <v>44909</v>
      </c>
      <c r="X335" s="5"/>
      <c r="Z335" s="49"/>
      <c r="AA335" s="50" cm="1">
        <f t="array" ref="AA335">IF(AND(K335="Pending",J335='Date ouverte'!$A$2),INDEX(_xlfn.ANCHORARRAY('Date ouverte'!$B$2),MATCH(TRUE,_xlfn.ANCHORARRAY('Date ouverte'!$B$2)&gt;=$W335,0)),IF(AND(K335="Pending",J335='Date ouverte'!$A$4),INDEX(_xlfn.ANCHORARRAY('Date ouverte'!$B$4),MATCH(TRUE,_xlfn.ANCHORARRAY('Date ouverte'!$B$4)&gt;=$W335,0)),IF(AND(K335="Pending",J335='Date ouverte'!$A$6),INDEX(_xlfn.ANCHORARRAY('Date ouverte'!$B$6),MATCH(TRUE,_xlfn.ANCHORARRAY('Date ouverte'!$B$6)&gt;=$W335,0)),IF(AND(K335="Pending",J335='Date ouverte'!$A$8),INDEX(_xlfn.ANCHORARRAY('Date ouverte'!$B$8),MATCH(TRUE,_xlfn.ANCHORARRAY('Date ouverte'!$B$8)&gt;=$W335,0)),W335))))</f>
        <v>44909</v>
      </c>
      <c r="AB335" s="5">
        <f>IF(IF($K335="Pending",(IF($J335='Date ouverte'!$A$20,HLOOKUP($AA335,'Date ouverte'!$20:$21,2,FALSE),IF($J335='Date ouverte'!$A$22,HLOOKUP($AA335,'Date ouverte'!$22:$23,2,FALSE),IF($J335='Date ouverte'!$A$24,HLOOKUP($AA335,'Date ouverte'!$24:$25,2,FALSE),IF($J335='Date ouverte'!$A$26,HLOOKUP($AA335,'Date ouverte'!$26:$27,2,FALSE),"j"))))),W335)&lt;&gt;"alert",AA335,"alert")</f>
        <v>44909</v>
      </c>
      <c r="AC335" s="65">
        <f>IF($AB335="alert",(IF($J335='Date ouverte'!$A$29,HLOOKUP($AA335,'Date ouverte'!$29:$30,2,FALSE),IF($J335='Date ouverte'!$A$31,HLOOKUP($AA335,'Date ouverte'!$31:$33,2,FALSE),IF($J335='Date ouverte'!$A$33,HLOOKUP($AA335,'Date ouverte'!$33:$34,2,FALSE),IF($J335='Date ouverte'!$A$35,HLOOKUP($AA335,'Date ouverte'!$35:$36,2,FALSE),"j"))))),0)</f>
        <v>0</v>
      </c>
      <c r="AD3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35" s="5"/>
    </row>
    <row r="336" spans="1:31" x14ac:dyDescent="0.25">
      <c r="A336" t="s">
        <v>2445</v>
      </c>
      <c r="B336" t="s">
        <v>258</v>
      </c>
      <c r="C336" t="s">
        <v>30</v>
      </c>
      <c r="D336" t="s">
        <v>57</v>
      </c>
      <c r="E336" t="s">
        <v>16</v>
      </c>
      <c r="F336" t="s">
        <v>48</v>
      </c>
      <c r="G336" s="1">
        <v>44862</v>
      </c>
      <c r="H336" s="1">
        <v>44903</v>
      </c>
      <c r="I336" s="2">
        <v>44910</v>
      </c>
      <c r="J336" t="s">
        <v>18</v>
      </c>
      <c r="K336" t="s">
        <v>29</v>
      </c>
      <c r="L336" t="s">
        <v>24</v>
      </c>
      <c r="M336" t="s">
        <v>32</v>
      </c>
      <c r="N336" t="s">
        <v>41</v>
      </c>
      <c r="O336" t="s">
        <v>2446</v>
      </c>
      <c r="P336">
        <f t="shared" si="493"/>
        <v>1</v>
      </c>
      <c r="Q336" s="5">
        <f t="shared" si="494"/>
        <v>44905</v>
      </c>
      <c r="R336" s="32">
        <f>VLOOKUP(_xlfn.CONCAT(M336," - ",E336),Planning!$C$75:$D$99,2,0)</f>
        <v>10</v>
      </c>
      <c r="S336" s="5">
        <f t="shared" si="495"/>
        <v>44913</v>
      </c>
      <c r="T336" s="3" t="str">
        <f t="shared" si="496"/>
        <v/>
      </c>
      <c r="U336" s="32">
        <f t="shared" ca="1" si="497"/>
        <v>10</v>
      </c>
      <c r="V336" s="32">
        <f t="shared" si="498"/>
        <v>0</v>
      </c>
      <c r="W336" s="5">
        <f t="shared" si="499"/>
        <v>44910</v>
      </c>
      <c r="X336" s="5"/>
      <c r="Z336" s="49"/>
      <c r="AA336" s="50" cm="1">
        <f t="array" ref="AA336">IF(AND(K336="Pending",J336='Date ouverte'!$A$2),INDEX(_xlfn.ANCHORARRAY('Date ouverte'!$B$2),MATCH(TRUE,_xlfn.ANCHORARRAY('Date ouverte'!$B$2)&gt;=$W336,0)),IF(AND(K336="Pending",J336='Date ouverte'!$A$4),INDEX(_xlfn.ANCHORARRAY('Date ouverte'!$B$4),MATCH(TRUE,_xlfn.ANCHORARRAY('Date ouverte'!$B$4)&gt;=$W336,0)),IF(AND(K336="Pending",J336='Date ouverte'!$A$6),INDEX(_xlfn.ANCHORARRAY('Date ouverte'!$B$6),MATCH(TRUE,_xlfn.ANCHORARRAY('Date ouverte'!$B$6)&gt;=$W336,0)),IF(AND(K336="Pending",J336='Date ouverte'!$A$8),INDEX(_xlfn.ANCHORARRAY('Date ouverte'!$B$8),MATCH(TRUE,_xlfn.ANCHORARRAY('Date ouverte'!$B$8)&gt;=$W336,0)),W336))))</f>
        <v>44910</v>
      </c>
      <c r="AB336" s="5">
        <f>IF(IF($K336="Pending",(IF($J336='Date ouverte'!$A$20,HLOOKUP($AA336,'Date ouverte'!$20:$21,2,FALSE),IF($J336='Date ouverte'!$A$22,HLOOKUP($AA336,'Date ouverte'!$22:$23,2,FALSE),IF($J336='Date ouverte'!$A$24,HLOOKUP($AA336,'Date ouverte'!$24:$25,2,FALSE),IF($J336='Date ouverte'!$A$26,HLOOKUP($AA336,'Date ouverte'!$26:$27,2,FALSE),"j"))))),W336)&lt;&gt;"alert",AA336,"alert")</f>
        <v>44910</v>
      </c>
      <c r="AC336" s="65">
        <f>IF($AB336="alert",(IF($J336='Date ouverte'!$A$29,HLOOKUP($AA336,'Date ouverte'!$29:$30,2,FALSE),IF($J336='Date ouverte'!$A$31,HLOOKUP($AA336,'Date ouverte'!$31:$33,2,FALSE),IF($J336='Date ouverte'!$A$33,HLOOKUP($AA336,'Date ouverte'!$33:$34,2,FALSE),IF($J336='Date ouverte'!$A$35,HLOOKUP($AA336,'Date ouverte'!$35:$36,2,FALSE),"j"))))),0)</f>
        <v>0</v>
      </c>
      <c r="AD3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6" s="5"/>
    </row>
    <row r="337" spans="1:31" x14ac:dyDescent="0.25">
      <c r="A337" t="s">
        <v>1181</v>
      </c>
      <c r="B337" t="s">
        <v>258</v>
      </c>
      <c r="C337" t="s">
        <v>30</v>
      </c>
      <c r="D337" t="s">
        <v>47</v>
      </c>
      <c r="E337" t="s">
        <v>16</v>
      </c>
      <c r="F337" t="s">
        <v>48</v>
      </c>
      <c r="G337" s="1">
        <v>44846</v>
      </c>
      <c r="H337" s="1">
        <v>44885</v>
      </c>
      <c r="I337" s="2">
        <v>44890</v>
      </c>
      <c r="J337" t="s">
        <v>23</v>
      </c>
      <c r="K337" t="s">
        <v>29</v>
      </c>
      <c r="L337" t="s">
        <v>24</v>
      </c>
      <c r="M337" t="s">
        <v>32</v>
      </c>
      <c r="N337" t="s">
        <v>41</v>
      </c>
      <c r="O337" t="s">
        <v>1106</v>
      </c>
      <c r="P337">
        <f t="shared" si="493"/>
        <v>1</v>
      </c>
      <c r="Q337" s="5">
        <f t="shared" si="494"/>
        <v>44887</v>
      </c>
      <c r="R337" s="32">
        <f>VLOOKUP(_xlfn.CONCAT(M337," - ",E337),Planning!$C$75:$D$99,2,0)</f>
        <v>10</v>
      </c>
      <c r="S337" s="5">
        <f t="shared" si="495"/>
        <v>44895</v>
      </c>
      <c r="T337" s="3" t="str">
        <f t="shared" si="496"/>
        <v/>
      </c>
      <c r="U337" s="32">
        <f t="shared" ca="1" si="497"/>
        <v>10</v>
      </c>
      <c r="V337" s="32">
        <f t="shared" si="498"/>
        <v>0</v>
      </c>
      <c r="W337" s="5">
        <f t="shared" si="499"/>
        <v>44890</v>
      </c>
      <c r="X337" s="5"/>
      <c r="Z337" s="49"/>
      <c r="AA337" s="50" cm="1">
        <f t="array" ref="AA337">IF(AND(K337="Pending",J337='Date ouverte'!$A$2),INDEX(_xlfn.ANCHORARRAY('Date ouverte'!$B$2),MATCH(TRUE,_xlfn.ANCHORARRAY('Date ouverte'!$B$2)&gt;=$W337,0)),IF(AND(K337="Pending",J337='Date ouverte'!$A$4),INDEX(_xlfn.ANCHORARRAY('Date ouverte'!$B$4),MATCH(TRUE,_xlfn.ANCHORARRAY('Date ouverte'!$B$4)&gt;=$W337,0)),IF(AND(K337="Pending",J337='Date ouverte'!$A$6),INDEX(_xlfn.ANCHORARRAY('Date ouverte'!$B$6),MATCH(TRUE,_xlfn.ANCHORARRAY('Date ouverte'!$B$6)&gt;=$W337,0)),IF(AND(K337="Pending",J337='Date ouverte'!$A$8),INDEX(_xlfn.ANCHORARRAY('Date ouverte'!$B$8),MATCH(TRUE,_xlfn.ANCHORARRAY('Date ouverte'!$B$8)&gt;=$W337,0)),W337))))</f>
        <v>44890</v>
      </c>
      <c r="AB337" s="5" t="str">
        <f>IF(IF($K337="Pending",(IF($J337='Date ouverte'!$A$20,HLOOKUP($AA337,'Date ouverte'!$20:$21,2,FALSE),IF($J337='Date ouverte'!$A$22,HLOOKUP($AA337,'Date ouverte'!$22:$23,2,FALSE),IF($J337='Date ouverte'!$A$24,HLOOKUP($AA337,'Date ouverte'!$24:$25,2,FALSE),IF($J337='Date ouverte'!$A$26,HLOOKUP($AA337,'Date ouverte'!$26:$27,2,FALSE),"j"))))),W337)&lt;&gt;"alert",AA337,"alert")</f>
        <v>alert</v>
      </c>
      <c r="AC337" s="65">
        <f>IF($AB337="alert",(IF($J337='Date ouverte'!$A$29,HLOOKUP($AA337,'Date ouverte'!$29:$30,2,FALSE),IF($J337='Date ouverte'!$A$31,HLOOKUP($AA337,'Date ouverte'!$31:$33,2,FALSE),IF($J337='Date ouverte'!$A$33,HLOOKUP($AA337,'Date ouverte'!$33:$34,2,FALSE),IF($J337='Date ouverte'!$A$35,HLOOKUP($AA337,'Date ouverte'!$35:$36,2,FALSE),"j"))))),0)</f>
        <v>96</v>
      </c>
      <c r="AD3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7" s="5"/>
    </row>
    <row r="338" spans="1:31" x14ac:dyDescent="0.25">
      <c r="A338" t="s">
        <v>309</v>
      </c>
      <c r="B338" t="s">
        <v>258</v>
      </c>
      <c r="C338" t="s">
        <v>30</v>
      </c>
      <c r="D338" t="s">
        <v>47</v>
      </c>
      <c r="E338" t="s">
        <v>16</v>
      </c>
      <c r="F338" t="s">
        <v>48</v>
      </c>
      <c r="G338" s="1">
        <v>44808</v>
      </c>
      <c r="H338" s="1">
        <v>44860</v>
      </c>
      <c r="I338" s="2">
        <v>44865.666666666664</v>
      </c>
      <c r="J338" t="s">
        <v>23</v>
      </c>
      <c r="K338" t="s">
        <v>19</v>
      </c>
      <c r="L338" t="s">
        <v>24</v>
      </c>
      <c r="M338" t="s">
        <v>32</v>
      </c>
      <c r="N338" t="s">
        <v>41</v>
      </c>
      <c r="O338" t="s">
        <v>122</v>
      </c>
      <c r="P338">
        <f t="shared" si="493"/>
        <v>1</v>
      </c>
      <c r="Q338" s="5">
        <f t="shared" si="494"/>
        <v>44862</v>
      </c>
      <c r="R338" s="32">
        <f>VLOOKUP(_xlfn.CONCAT(M338," - ",E338),Planning!$C$75:$D$99,2,0)</f>
        <v>10</v>
      </c>
      <c r="S338" s="5">
        <f t="shared" si="495"/>
        <v>44870</v>
      </c>
      <c r="T338" s="3" t="str">
        <f t="shared" si="496"/>
        <v/>
      </c>
      <c r="U338" s="32">
        <f t="shared" ca="1" si="497"/>
        <v>10</v>
      </c>
      <c r="V338" s="32">
        <f t="shared" si="498"/>
        <v>0</v>
      </c>
      <c r="W338" s="5">
        <f t="shared" si="499"/>
        <v>44865</v>
      </c>
      <c r="X338" s="5"/>
      <c r="Z338" s="49"/>
      <c r="AA338" s="50" cm="1">
        <f t="array" ref="AA338">IF(AND(K338="Pending",J338='Date ouverte'!$A$2),INDEX(_xlfn.ANCHORARRAY('Date ouverte'!$B$2),MATCH(TRUE,_xlfn.ANCHORARRAY('Date ouverte'!$B$2)&gt;=$W338,0)),IF(AND(K338="Pending",J338='Date ouverte'!$A$4),INDEX(_xlfn.ANCHORARRAY('Date ouverte'!$B$4),MATCH(TRUE,_xlfn.ANCHORARRAY('Date ouverte'!$B$4)&gt;=$W338,0)),IF(AND(K338="Pending",J338='Date ouverte'!$A$6),INDEX(_xlfn.ANCHORARRAY('Date ouverte'!$B$6),MATCH(TRUE,_xlfn.ANCHORARRAY('Date ouverte'!$B$6)&gt;=$W338,0)),IF(AND(K338="Pending",J338='Date ouverte'!$A$8),INDEX(_xlfn.ANCHORARRAY('Date ouverte'!$B$8),MATCH(TRUE,_xlfn.ANCHORARRAY('Date ouverte'!$B$8)&gt;=$W338,0)),W338))))</f>
        <v>44865</v>
      </c>
      <c r="AB338" s="5">
        <f>IF(IF($K338="Pending",(IF($J338='Date ouverte'!$A$20,HLOOKUP($AA338,'Date ouverte'!$20:$21,2,FALSE),IF($J338='Date ouverte'!$A$22,HLOOKUP($AA338,'Date ouverte'!$22:$23,2,FALSE),IF($J338='Date ouverte'!$A$24,HLOOKUP($AA338,'Date ouverte'!$24:$25,2,FALSE),IF($J338='Date ouverte'!$A$26,HLOOKUP($AA338,'Date ouverte'!$26:$27,2,FALSE),"j"))))),W338)&lt;&gt;"alert",AA338,"alert")</f>
        <v>44865</v>
      </c>
      <c r="AC338" s="65">
        <f>IF($AB338="alert",(IF($J338='Date ouverte'!$A$29,HLOOKUP($AA338,'Date ouverte'!$29:$30,2,FALSE),IF($J338='Date ouverte'!$A$31,HLOOKUP($AA338,'Date ouverte'!$31:$33,2,FALSE),IF($J338='Date ouverte'!$A$33,HLOOKUP($AA338,'Date ouverte'!$33:$34,2,FALSE),IF($J338='Date ouverte'!$A$35,HLOOKUP($AA338,'Date ouverte'!$35:$36,2,FALSE),"j"))))),0)</f>
        <v>0</v>
      </c>
      <c r="AD3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38" s="5"/>
    </row>
    <row r="339" spans="1:31" x14ac:dyDescent="0.25">
      <c r="A339" t="s">
        <v>666</v>
      </c>
      <c r="B339" t="s">
        <v>258</v>
      </c>
      <c r="C339" t="s">
        <v>14</v>
      </c>
      <c r="D339" t="s">
        <v>47</v>
      </c>
      <c r="E339" t="s">
        <v>16</v>
      </c>
      <c r="F339" t="s">
        <v>48</v>
      </c>
      <c r="G339" s="1">
        <v>44825</v>
      </c>
      <c r="H339" s="1">
        <v>44867</v>
      </c>
      <c r="I339" s="2">
        <v>44876</v>
      </c>
      <c r="J339" t="s">
        <v>39</v>
      </c>
      <c r="K339" t="s">
        <v>29</v>
      </c>
      <c r="L339" t="s">
        <v>24</v>
      </c>
      <c r="M339" t="s">
        <v>25</v>
      </c>
      <c r="N339" t="s">
        <v>26</v>
      </c>
      <c r="O339" t="s">
        <v>1243</v>
      </c>
      <c r="P339">
        <f t="shared" si="493"/>
        <v>1</v>
      </c>
      <c r="Q339" s="5">
        <f t="shared" si="494"/>
        <v>44869</v>
      </c>
      <c r="R339" s="32">
        <f>VLOOKUP(_xlfn.CONCAT(M339," - ",E339),Planning!$C$75:$D$99,2,0)</f>
        <v>4</v>
      </c>
      <c r="S339" s="5">
        <f t="shared" si="495"/>
        <v>44871</v>
      </c>
      <c r="T339" s="3" t="str">
        <f t="shared" si="496"/>
        <v/>
      </c>
      <c r="U339" s="32">
        <f t="shared" ca="1" si="497"/>
        <v>4</v>
      </c>
      <c r="V339" s="32">
        <f t="shared" si="498"/>
        <v>0</v>
      </c>
      <c r="W339" s="5">
        <f t="shared" si="499"/>
        <v>44876</v>
      </c>
      <c r="X339" s="5"/>
      <c r="Z339" s="49"/>
      <c r="AA339" s="50" cm="1">
        <f t="array" ref="AA339">IF(AND(K339="Pending",J339='Date ouverte'!$A$2),INDEX(_xlfn.ANCHORARRAY('Date ouverte'!$B$2),MATCH(TRUE,_xlfn.ANCHORARRAY('Date ouverte'!$B$2)&gt;=$W339,0)),IF(AND(K339="Pending",J339='Date ouverte'!$A$4),INDEX(_xlfn.ANCHORARRAY('Date ouverte'!$B$4),MATCH(TRUE,_xlfn.ANCHORARRAY('Date ouverte'!$B$4)&gt;=$W339,0)),IF(AND(K339="Pending",J339='Date ouverte'!$A$6),INDEX(_xlfn.ANCHORARRAY('Date ouverte'!$B$6),MATCH(TRUE,_xlfn.ANCHORARRAY('Date ouverte'!$B$6)&gt;=$W339,0)),IF(AND(K339="Pending",J339='Date ouverte'!$A$8),INDEX(_xlfn.ANCHORARRAY('Date ouverte'!$B$8),MATCH(TRUE,_xlfn.ANCHORARRAY('Date ouverte'!$B$8)&gt;=$W339,0)),W339))))</f>
        <v>44876</v>
      </c>
      <c r="AB339" s="5">
        <f>IF(IF($K339="Pending",(IF($J339='Date ouverte'!$A$20,HLOOKUP($AA339,'Date ouverte'!$20:$21,2,FALSE),IF($J339='Date ouverte'!$A$22,HLOOKUP($AA339,'Date ouverte'!$22:$23,2,FALSE),IF($J339='Date ouverte'!$A$24,HLOOKUP($AA339,'Date ouverte'!$24:$25,2,FALSE),IF($J339='Date ouverte'!$A$26,HLOOKUP($AA339,'Date ouverte'!$26:$27,2,FALSE),"j"))))),W339)&lt;&gt;"alert",AA339,"alert")</f>
        <v>44876</v>
      </c>
      <c r="AC339" s="65">
        <f>IF($AB339="alert",(IF($J339='Date ouverte'!$A$29,HLOOKUP($AA339,'Date ouverte'!$29:$30,2,FALSE),IF($J339='Date ouverte'!$A$31,HLOOKUP($AA339,'Date ouverte'!$31:$33,2,FALSE),IF($J339='Date ouverte'!$A$33,HLOOKUP($AA339,'Date ouverte'!$33:$34,2,FALSE),IF($J339='Date ouverte'!$A$35,HLOOKUP($AA339,'Date ouverte'!$35:$36,2,FALSE),"j"))))),0)</f>
        <v>0</v>
      </c>
      <c r="AD3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39" s="5"/>
    </row>
    <row r="340" spans="1:31" x14ac:dyDescent="0.25">
      <c r="A340" t="s">
        <v>702</v>
      </c>
      <c r="B340" t="s">
        <v>258</v>
      </c>
      <c r="C340" t="s">
        <v>14</v>
      </c>
      <c r="D340" t="s">
        <v>47</v>
      </c>
      <c r="E340" t="s">
        <v>16</v>
      </c>
      <c r="F340" t="s">
        <v>48</v>
      </c>
      <c r="G340" s="1">
        <v>44820</v>
      </c>
      <c r="H340" s="1">
        <v>44864</v>
      </c>
      <c r="I340" s="2">
        <v>44871</v>
      </c>
      <c r="J340" t="s">
        <v>39</v>
      </c>
      <c r="K340" t="s">
        <v>29</v>
      </c>
      <c r="L340" t="s">
        <v>24</v>
      </c>
      <c r="M340" t="s">
        <v>25</v>
      </c>
      <c r="N340" t="s">
        <v>26</v>
      </c>
      <c r="O340" t="s">
        <v>36</v>
      </c>
      <c r="P340">
        <f t="shared" si="493"/>
        <v>1</v>
      </c>
      <c r="Q340" s="5">
        <f t="shared" si="494"/>
        <v>44866</v>
      </c>
      <c r="R340" s="32">
        <f>VLOOKUP(_xlfn.CONCAT(M340," - ",E340),Planning!$C$75:$D$99,2,0)</f>
        <v>4</v>
      </c>
      <c r="S340" s="5">
        <f t="shared" si="495"/>
        <v>44868</v>
      </c>
      <c r="T340" s="3" t="str">
        <f t="shared" si="496"/>
        <v/>
      </c>
      <c r="U340" s="32">
        <f t="shared" ca="1" si="497"/>
        <v>4</v>
      </c>
      <c r="V340" s="32">
        <f t="shared" si="498"/>
        <v>0</v>
      </c>
      <c r="W340" s="5">
        <f t="shared" si="499"/>
        <v>44871</v>
      </c>
      <c r="X340" s="5"/>
      <c r="Z340" s="49"/>
      <c r="AA340" s="50" cm="1">
        <f t="array" ref="AA340">IF(AND(K340="Pending",J340='Date ouverte'!$A$2),INDEX(_xlfn.ANCHORARRAY('Date ouverte'!$B$2),MATCH(TRUE,_xlfn.ANCHORARRAY('Date ouverte'!$B$2)&gt;=$W340,0)),IF(AND(K340="Pending",J340='Date ouverte'!$A$4),INDEX(_xlfn.ANCHORARRAY('Date ouverte'!$B$4),MATCH(TRUE,_xlfn.ANCHORARRAY('Date ouverte'!$B$4)&gt;=$W340,0)),IF(AND(K340="Pending",J340='Date ouverte'!$A$6),INDEX(_xlfn.ANCHORARRAY('Date ouverte'!$B$6),MATCH(TRUE,_xlfn.ANCHORARRAY('Date ouverte'!$B$6)&gt;=$W340,0)),IF(AND(K340="Pending",J340='Date ouverte'!$A$8),INDEX(_xlfn.ANCHORARRAY('Date ouverte'!$B$8),MATCH(TRUE,_xlfn.ANCHORARRAY('Date ouverte'!$B$8)&gt;=$W340,0)),W340))))</f>
        <v>44872</v>
      </c>
      <c r="AB340" s="5" t="str">
        <f>IF(IF($K340="Pending",(IF($J340='Date ouverte'!$A$20,HLOOKUP($AA340,'Date ouverte'!$20:$21,2,FALSE),IF($J340='Date ouverte'!$A$22,HLOOKUP($AA340,'Date ouverte'!$22:$23,2,FALSE),IF($J340='Date ouverte'!$A$24,HLOOKUP($AA340,'Date ouverte'!$24:$25,2,FALSE),IF($J340='Date ouverte'!$A$26,HLOOKUP($AA340,'Date ouverte'!$26:$27,2,FALSE),"j"))))),W340)&lt;&gt;"alert",AA340,"alert")</f>
        <v>alert</v>
      </c>
      <c r="AC340" s="65">
        <f>IF($AB340="alert",(IF($J340='Date ouverte'!$A$29,HLOOKUP($AA340,'Date ouverte'!$29:$30,2,FALSE),IF($J340='Date ouverte'!$A$31,HLOOKUP($AA340,'Date ouverte'!$31:$33,2,FALSE),IF($J340='Date ouverte'!$A$33,HLOOKUP($AA340,'Date ouverte'!$33:$34,2,FALSE),IF($J340='Date ouverte'!$A$35,HLOOKUP($AA340,'Date ouverte'!$35:$36,2,FALSE),"j"))))),0)</f>
        <v>1</v>
      </c>
      <c r="AD3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40" s="5"/>
    </row>
    <row r="341" spans="1:31" x14ac:dyDescent="0.25">
      <c r="A341" t="s">
        <v>1725</v>
      </c>
      <c r="B341" t="s">
        <v>258</v>
      </c>
      <c r="C341" t="s">
        <v>30</v>
      </c>
      <c r="D341" t="s">
        <v>47</v>
      </c>
      <c r="E341" t="s">
        <v>34</v>
      </c>
      <c r="F341" t="s">
        <v>48</v>
      </c>
      <c r="G341" s="1">
        <v>44847</v>
      </c>
      <c r="H341" s="1">
        <v>44877</v>
      </c>
      <c r="I341" s="2">
        <v>44897.541666666664</v>
      </c>
      <c r="J341" t="s">
        <v>23</v>
      </c>
      <c r="K341" t="s">
        <v>19</v>
      </c>
      <c r="L341" t="s">
        <v>20</v>
      </c>
      <c r="M341" t="s">
        <v>25</v>
      </c>
      <c r="N341" t="s">
        <v>35</v>
      </c>
      <c r="O341" t="s">
        <v>45</v>
      </c>
      <c r="P341">
        <f t="shared" si="493"/>
        <v>1</v>
      </c>
      <c r="Q341" s="5">
        <f t="shared" si="494"/>
        <v>44879</v>
      </c>
      <c r="R341" s="32">
        <f>VLOOKUP(_xlfn.CONCAT(M341," - ",E341),Planning!$C$75:$D$99,2,0)</f>
        <v>21</v>
      </c>
      <c r="S341" s="5">
        <f t="shared" si="495"/>
        <v>44898</v>
      </c>
      <c r="T341" s="3" t="str">
        <f t="shared" si="496"/>
        <v/>
      </c>
      <c r="U341" s="32">
        <f t="shared" ca="1" si="497"/>
        <v>21</v>
      </c>
      <c r="V341" s="32">
        <f t="shared" si="498"/>
        <v>0</v>
      </c>
      <c r="W341" s="5">
        <f t="shared" si="499"/>
        <v>44897</v>
      </c>
      <c r="X341" s="5"/>
      <c r="Z341" s="49"/>
      <c r="AA341" s="50" cm="1">
        <f t="array" ref="AA341">IF(AND(K341="Pending",J341='Date ouverte'!$A$2),INDEX(_xlfn.ANCHORARRAY('Date ouverte'!$B$2),MATCH(TRUE,_xlfn.ANCHORARRAY('Date ouverte'!$B$2)&gt;=$W341,0)),IF(AND(K341="Pending",J341='Date ouverte'!$A$4),INDEX(_xlfn.ANCHORARRAY('Date ouverte'!$B$4),MATCH(TRUE,_xlfn.ANCHORARRAY('Date ouverte'!$B$4)&gt;=$W341,0)),IF(AND(K341="Pending",J341='Date ouverte'!$A$6),INDEX(_xlfn.ANCHORARRAY('Date ouverte'!$B$6),MATCH(TRUE,_xlfn.ANCHORARRAY('Date ouverte'!$B$6)&gt;=$W341,0)),IF(AND(K341="Pending",J341='Date ouverte'!$A$8),INDEX(_xlfn.ANCHORARRAY('Date ouverte'!$B$8),MATCH(TRUE,_xlfn.ANCHORARRAY('Date ouverte'!$B$8)&gt;=$W341,0)),W341))))</f>
        <v>44897</v>
      </c>
      <c r="AB341" s="5">
        <f>IF(IF($K341="Pending",(IF($J341='Date ouverte'!$A$20,HLOOKUP($AA341,'Date ouverte'!$20:$21,2,FALSE),IF($J341='Date ouverte'!$A$22,HLOOKUP($AA341,'Date ouverte'!$22:$23,2,FALSE),IF($J341='Date ouverte'!$A$24,HLOOKUP($AA341,'Date ouverte'!$24:$25,2,FALSE),IF($J341='Date ouverte'!$A$26,HLOOKUP($AA341,'Date ouverte'!$26:$27,2,FALSE),"j"))))),W341)&lt;&gt;"alert",AA341,"alert")</f>
        <v>44897</v>
      </c>
      <c r="AC341" s="65">
        <f>IF($AB341="alert",(IF($J341='Date ouverte'!$A$29,HLOOKUP($AA341,'Date ouverte'!$29:$30,2,FALSE),IF($J341='Date ouverte'!$A$31,HLOOKUP($AA341,'Date ouverte'!$31:$33,2,FALSE),IF($J341='Date ouverte'!$A$33,HLOOKUP($AA341,'Date ouverte'!$33:$34,2,FALSE),IF($J341='Date ouverte'!$A$35,HLOOKUP($AA341,'Date ouverte'!$35:$36,2,FALSE),"j"))))),0)</f>
        <v>0</v>
      </c>
      <c r="AD3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41" s="5"/>
    </row>
    <row r="342" spans="1:31" x14ac:dyDescent="0.25">
      <c r="A342" t="s">
        <v>61</v>
      </c>
      <c r="B342" t="s">
        <v>258</v>
      </c>
      <c r="C342" t="s">
        <v>30</v>
      </c>
      <c r="D342" t="s">
        <v>15</v>
      </c>
      <c r="E342" t="s">
        <v>34</v>
      </c>
      <c r="F342" t="s">
        <v>17</v>
      </c>
      <c r="G342" s="1">
        <v>44776</v>
      </c>
      <c r="H342" s="1">
        <v>44846</v>
      </c>
      <c r="I342" s="2">
        <v>44861.416666666664</v>
      </c>
      <c r="J342" t="s">
        <v>28</v>
      </c>
      <c r="K342" t="s">
        <v>19</v>
      </c>
      <c r="L342" t="s">
        <v>20</v>
      </c>
      <c r="M342" t="s">
        <v>25</v>
      </c>
      <c r="N342" t="s">
        <v>35</v>
      </c>
      <c r="O342" t="s">
        <v>27</v>
      </c>
      <c r="P342">
        <f t="shared" si="493"/>
        <v>1</v>
      </c>
      <c r="Q342" s="5">
        <f t="shared" si="494"/>
        <v>44848</v>
      </c>
      <c r="R342" s="32">
        <f>VLOOKUP(_xlfn.CONCAT(M342," - ",E342),Planning!$C$75:$D$99,2,0)</f>
        <v>21</v>
      </c>
      <c r="S342" s="5">
        <f t="shared" si="495"/>
        <v>44867</v>
      </c>
      <c r="T342" s="3" t="str">
        <f t="shared" si="496"/>
        <v/>
      </c>
      <c r="U342" s="32">
        <f t="shared" ca="1" si="497"/>
        <v>8</v>
      </c>
      <c r="V342" s="32">
        <f t="shared" si="498"/>
        <v>0</v>
      </c>
      <c r="W342" s="5">
        <f t="shared" si="499"/>
        <v>44861</v>
      </c>
      <c r="X342" s="5"/>
      <c r="Z342" s="49"/>
      <c r="AA342" s="50" cm="1">
        <f t="array" ref="AA342">IF(AND(K342="Pending",J342='Date ouverte'!$A$2),INDEX(_xlfn.ANCHORARRAY('Date ouverte'!$B$2),MATCH(TRUE,_xlfn.ANCHORARRAY('Date ouverte'!$B$2)&gt;=$W342,0)),IF(AND(K342="Pending",J342='Date ouverte'!$A$4),INDEX(_xlfn.ANCHORARRAY('Date ouverte'!$B$4),MATCH(TRUE,_xlfn.ANCHORARRAY('Date ouverte'!$B$4)&gt;=$W342,0)),IF(AND(K342="Pending",J342='Date ouverte'!$A$6),INDEX(_xlfn.ANCHORARRAY('Date ouverte'!$B$6),MATCH(TRUE,_xlfn.ANCHORARRAY('Date ouverte'!$B$6)&gt;=$W342,0)),IF(AND(K342="Pending",J342='Date ouverte'!$A$8),INDEX(_xlfn.ANCHORARRAY('Date ouverte'!$B$8),MATCH(TRUE,_xlfn.ANCHORARRAY('Date ouverte'!$B$8)&gt;=$W342,0)),W342))))</f>
        <v>44861</v>
      </c>
      <c r="AB342" s="5">
        <f>IF(IF($K342="Pending",(IF($J342='Date ouverte'!$A$20,HLOOKUP($AA342,'Date ouverte'!$20:$21,2,FALSE),IF($J342='Date ouverte'!$A$22,HLOOKUP($AA342,'Date ouverte'!$22:$23,2,FALSE),IF($J342='Date ouverte'!$A$24,HLOOKUP($AA342,'Date ouverte'!$24:$25,2,FALSE),IF($J342='Date ouverte'!$A$26,HLOOKUP($AA342,'Date ouverte'!$26:$27,2,FALSE),"j"))))),W342)&lt;&gt;"alert",AA342,"alert")</f>
        <v>44861</v>
      </c>
      <c r="AC342" s="65">
        <f>IF($AB342="alert",(IF($J342='Date ouverte'!$A$29,HLOOKUP($AA342,'Date ouverte'!$29:$30,2,FALSE),IF($J342='Date ouverte'!$A$31,HLOOKUP($AA342,'Date ouverte'!$31:$33,2,FALSE),IF($J342='Date ouverte'!$A$33,HLOOKUP($AA342,'Date ouverte'!$33:$34,2,FALSE),IF($J342='Date ouverte'!$A$35,HLOOKUP($AA342,'Date ouverte'!$35:$36,2,FALSE),"j"))))),0)</f>
        <v>0</v>
      </c>
      <c r="AD3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42" s="5"/>
    </row>
    <row r="343" spans="1:31" x14ac:dyDescent="0.25">
      <c r="A343" t="s">
        <v>1726</v>
      </c>
      <c r="B343" t="s">
        <v>258</v>
      </c>
      <c r="C343" t="s">
        <v>30</v>
      </c>
      <c r="D343" t="s">
        <v>47</v>
      </c>
      <c r="E343" t="s">
        <v>34</v>
      </c>
      <c r="F343" t="s">
        <v>48</v>
      </c>
      <c r="G343" s="1">
        <v>44847</v>
      </c>
      <c r="H343" s="1">
        <v>44877</v>
      </c>
      <c r="I343" s="2">
        <v>44889.208333333336</v>
      </c>
      <c r="J343" t="s">
        <v>23</v>
      </c>
      <c r="K343" t="s">
        <v>19</v>
      </c>
      <c r="L343" t="s">
        <v>20</v>
      </c>
      <c r="M343" t="s">
        <v>25</v>
      </c>
      <c r="N343" t="s">
        <v>35</v>
      </c>
      <c r="O343" t="s">
        <v>45</v>
      </c>
      <c r="P343">
        <f t="shared" si="493"/>
        <v>1</v>
      </c>
      <c r="Q343" s="5">
        <f t="shared" si="494"/>
        <v>44879</v>
      </c>
      <c r="R343" s="32">
        <f>VLOOKUP(_xlfn.CONCAT(M343," - ",E343),Planning!$C$75:$D$99,2,0)</f>
        <v>21</v>
      </c>
      <c r="S343" s="5">
        <f t="shared" si="495"/>
        <v>44898</v>
      </c>
      <c r="T343" s="3" t="str">
        <f t="shared" si="496"/>
        <v/>
      </c>
      <c r="U343" s="32">
        <f t="shared" ca="1" si="497"/>
        <v>21</v>
      </c>
      <c r="V343" s="32">
        <f t="shared" si="498"/>
        <v>0</v>
      </c>
      <c r="W343" s="5">
        <f t="shared" si="499"/>
        <v>44889</v>
      </c>
      <c r="X343" s="5"/>
      <c r="Z343" s="49"/>
      <c r="AA343" s="50" cm="1">
        <f t="array" ref="AA343">IF(AND(K343="Pending",J343='Date ouverte'!$A$2),INDEX(_xlfn.ANCHORARRAY('Date ouverte'!$B$2),MATCH(TRUE,_xlfn.ANCHORARRAY('Date ouverte'!$B$2)&gt;=$W343,0)),IF(AND(K343="Pending",J343='Date ouverte'!$A$4),INDEX(_xlfn.ANCHORARRAY('Date ouverte'!$B$4),MATCH(TRUE,_xlfn.ANCHORARRAY('Date ouverte'!$B$4)&gt;=$W343,0)),IF(AND(K343="Pending",J343='Date ouverte'!$A$6),INDEX(_xlfn.ANCHORARRAY('Date ouverte'!$B$6),MATCH(TRUE,_xlfn.ANCHORARRAY('Date ouverte'!$B$6)&gt;=$W343,0)),IF(AND(K343="Pending",J343='Date ouverte'!$A$8),INDEX(_xlfn.ANCHORARRAY('Date ouverte'!$B$8),MATCH(TRUE,_xlfn.ANCHORARRAY('Date ouverte'!$B$8)&gt;=$W343,0)),W343))))</f>
        <v>44889</v>
      </c>
      <c r="AB343" s="5">
        <f>IF(IF($K343="Pending",(IF($J343='Date ouverte'!$A$20,HLOOKUP($AA343,'Date ouverte'!$20:$21,2,FALSE),IF($J343='Date ouverte'!$A$22,HLOOKUP($AA343,'Date ouverte'!$22:$23,2,FALSE),IF($J343='Date ouverte'!$A$24,HLOOKUP($AA343,'Date ouverte'!$24:$25,2,FALSE),IF($J343='Date ouverte'!$A$26,HLOOKUP($AA343,'Date ouverte'!$26:$27,2,FALSE),"j"))))),W343)&lt;&gt;"alert",AA343,"alert")</f>
        <v>44889</v>
      </c>
      <c r="AC343" s="65">
        <f>IF($AB343="alert",(IF($J343='Date ouverte'!$A$29,HLOOKUP($AA343,'Date ouverte'!$29:$30,2,FALSE),IF($J343='Date ouverte'!$A$31,HLOOKUP($AA343,'Date ouverte'!$31:$33,2,FALSE),IF($J343='Date ouverte'!$A$33,HLOOKUP($AA343,'Date ouverte'!$33:$34,2,FALSE),IF($J343='Date ouverte'!$A$35,HLOOKUP($AA343,'Date ouverte'!$35:$36,2,FALSE),"j"))))),0)</f>
        <v>0</v>
      </c>
      <c r="AD3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43" s="5"/>
    </row>
    <row r="344" spans="1:31" x14ac:dyDescent="0.25">
      <c r="A344" t="s">
        <v>940</v>
      </c>
      <c r="B344" t="s">
        <v>258</v>
      </c>
      <c r="C344" t="s">
        <v>30</v>
      </c>
      <c r="D344" t="s">
        <v>47</v>
      </c>
      <c r="E344" t="s">
        <v>16</v>
      </c>
      <c r="F344" t="s">
        <v>48</v>
      </c>
      <c r="G344" s="1">
        <v>44828</v>
      </c>
      <c r="H344" s="1">
        <v>44865</v>
      </c>
      <c r="I344" s="2">
        <v>44869.708333333336</v>
      </c>
      <c r="J344" t="s">
        <v>28</v>
      </c>
      <c r="K344" t="s">
        <v>19</v>
      </c>
      <c r="L344" t="s">
        <v>20</v>
      </c>
      <c r="M344" t="s">
        <v>21</v>
      </c>
      <c r="N344" t="s">
        <v>22</v>
      </c>
      <c r="O344" t="s">
        <v>50</v>
      </c>
      <c r="P344">
        <f t="shared" si="493"/>
        <v>1</v>
      </c>
      <c r="Q344" s="5">
        <f t="shared" si="494"/>
        <v>44867</v>
      </c>
      <c r="R344" s="32">
        <f>VLOOKUP(_xlfn.CONCAT(M344," - ",E344),Planning!$C$75:$D$99,2,0)</f>
        <v>7</v>
      </c>
      <c r="S344" s="5">
        <f t="shared" si="495"/>
        <v>44872</v>
      </c>
      <c r="T344" s="3" t="str">
        <f t="shared" si="496"/>
        <v/>
      </c>
      <c r="U344" s="32">
        <f t="shared" ca="1" si="497"/>
        <v>7</v>
      </c>
      <c r="V344" s="32">
        <f t="shared" si="498"/>
        <v>0</v>
      </c>
      <c r="W344" s="5">
        <f t="shared" si="499"/>
        <v>44869</v>
      </c>
      <c r="X344" s="5"/>
      <c r="Z344" s="49"/>
      <c r="AA344" s="50" cm="1">
        <f t="array" ref="AA344">IF(AND(K344="Pending",J344='Date ouverte'!$A$2),INDEX(_xlfn.ANCHORARRAY('Date ouverte'!$B$2),MATCH(TRUE,_xlfn.ANCHORARRAY('Date ouverte'!$B$2)&gt;=$W344,0)),IF(AND(K344="Pending",J344='Date ouverte'!$A$4),INDEX(_xlfn.ANCHORARRAY('Date ouverte'!$B$4),MATCH(TRUE,_xlfn.ANCHORARRAY('Date ouverte'!$B$4)&gt;=$W344,0)),IF(AND(K344="Pending",J344='Date ouverte'!$A$6),INDEX(_xlfn.ANCHORARRAY('Date ouverte'!$B$6),MATCH(TRUE,_xlfn.ANCHORARRAY('Date ouverte'!$B$6)&gt;=$W344,0)),IF(AND(K344="Pending",J344='Date ouverte'!$A$8),INDEX(_xlfn.ANCHORARRAY('Date ouverte'!$B$8),MATCH(TRUE,_xlfn.ANCHORARRAY('Date ouverte'!$B$8)&gt;=$W344,0)),W344))))</f>
        <v>44869</v>
      </c>
      <c r="AB344" s="5">
        <f>IF(IF($K344="Pending",(IF($J344='Date ouverte'!$A$20,HLOOKUP($AA344,'Date ouverte'!$20:$21,2,FALSE),IF($J344='Date ouverte'!$A$22,HLOOKUP($AA344,'Date ouverte'!$22:$23,2,FALSE),IF($J344='Date ouverte'!$A$24,HLOOKUP($AA344,'Date ouverte'!$24:$25,2,FALSE),IF($J344='Date ouverte'!$A$26,HLOOKUP($AA344,'Date ouverte'!$26:$27,2,FALSE),"j"))))),W344)&lt;&gt;"alert",AA344,"alert")</f>
        <v>44869</v>
      </c>
      <c r="AC344" s="65">
        <f>IF($AB344="alert",(IF($J344='Date ouverte'!$A$29,HLOOKUP($AA344,'Date ouverte'!$29:$30,2,FALSE),IF($J344='Date ouverte'!$A$31,HLOOKUP($AA344,'Date ouverte'!$31:$33,2,FALSE),IF($J344='Date ouverte'!$A$33,HLOOKUP($AA344,'Date ouverte'!$33:$34,2,FALSE),IF($J344='Date ouverte'!$A$35,HLOOKUP($AA344,'Date ouverte'!$35:$36,2,FALSE),"j"))))),0)</f>
        <v>0</v>
      </c>
      <c r="AD3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44" s="5"/>
    </row>
    <row r="345" spans="1:31" x14ac:dyDescent="0.25">
      <c r="A345" t="s">
        <v>1182</v>
      </c>
      <c r="B345" t="s">
        <v>258</v>
      </c>
      <c r="C345" t="s">
        <v>14</v>
      </c>
      <c r="D345" t="s">
        <v>47</v>
      </c>
      <c r="E345" t="s">
        <v>16</v>
      </c>
      <c r="F345" t="s">
        <v>48</v>
      </c>
      <c r="G345" s="1">
        <v>44830</v>
      </c>
      <c r="H345" s="1">
        <v>44858</v>
      </c>
      <c r="I345" s="2">
        <v>44865</v>
      </c>
      <c r="J345" t="s">
        <v>39</v>
      </c>
      <c r="K345" t="s">
        <v>29</v>
      </c>
      <c r="L345" t="s">
        <v>20</v>
      </c>
      <c r="M345" t="s">
        <v>25</v>
      </c>
      <c r="O345" t="s">
        <v>1183</v>
      </c>
      <c r="P345">
        <f t="shared" si="493"/>
        <v>1</v>
      </c>
      <c r="Q345" s="5">
        <f t="shared" si="494"/>
        <v>44860</v>
      </c>
      <c r="R345" s="32">
        <f>VLOOKUP(_xlfn.CONCAT(M345," - ",E345),Planning!$C$75:$D$99,2,0)</f>
        <v>4</v>
      </c>
      <c r="S345" s="5">
        <f t="shared" si="495"/>
        <v>44862</v>
      </c>
      <c r="T345" s="3" t="str">
        <f t="shared" si="496"/>
        <v/>
      </c>
      <c r="U345" s="32">
        <f t="shared" ca="1" si="497"/>
        <v>4</v>
      </c>
      <c r="V345" s="32">
        <f t="shared" si="498"/>
        <v>0</v>
      </c>
      <c r="W345" s="5">
        <f t="shared" si="499"/>
        <v>44865</v>
      </c>
      <c r="X345" s="5"/>
      <c r="Z345" s="49"/>
      <c r="AA345" s="50" cm="1">
        <f t="array" ref="AA345">IF(AND(K345="Pending",J345='Date ouverte'!$A$2),INDEX(_xlfn.ANCHORARRAY('Date ouverte'!$B$2),MATCH(TRUE,_xlfn.ANCHORARRAY('Date ouverte'!$B$2)&gt;=$W345,0)),IF(AND(K345="Pending",J345='Date ouverte'!$A$4),INDEX(_xlfn.ANCHORARRAY('Date ouverte'!$B$4),MATCH(TRUE,_xlfn.ANCHORARRAY('Date ouverte'!$B$4)&gt;=$W345,0)),IF(AND(K345="Pending",J345='Date ouverte'!$A$6),INDEX(_xlfn.ANCHORARRAY('Date ouverte'!$B$6),MATCH(TRUE,_xlfn.ANCHORARRAY('Date ouverte'!$B$6)&gt;=$W345,0)),IF(AND(K345="Pending",J345='Date ouverte'!$A$8),INDEX(_xlfn.ANCHORARRAY('Date ouverte'!$B$8),MATCH(TRUE,_xlfn.ANCHORARRAY('Date ouverte'!$B$8)&gt;=$W345,0)),W345))))</f>
        <v>44865</v>
      </c>
      <c r="AB345" s="5">
        <f>IF(IF($K345="Pending",(IF($J345='Date ouverte'!$A$20,HLOOKUP($AA345,'Date ouverte'!$20:$21,2,FALSE),IF($J345='Date ouverte'!$A$22,HLOOKUP($AA345,'Date ouverte'!$22:$23,2,FALSE),IF($J345='Date ouverte'!$A$24,HLOOKUP($AA345,'Date ouverte'!$24:$25,2,FALSE),IF($J345='Date ouverte'!$A$26,HLOOKUP($AA345,'Date ouverte'!$26:$27,2,FALSE),"j"))))),W345)&lt;&gt;"alert",AA345,"alert")</f>
        <v>44865</v>
      </c>
      <c r="AC345" s="65">
        <f>IF($AB345="alert",(IF($J345='Date ouverte'!$A$29,HLOOKUP($AA345,'Date ouverte'!$29:$30,2,FALSE),IF($J345='Date ouverte'!$A$31,HLOOKUP($AA345,'Date ouverte'!$31:$33,2,FALSE),IF($J345='Date ouverte'!$A$33,HLOOKUP($AA345,'Date ouverte'!$33:$34,2,FALSE),IF($J345='Date ouverte'!$A$35,HLOOKUP($AA345,'Date ouverte'!$35:$36,2,FALSE),"j"))))),0)</f>
        <v>0</v>
      </c>
      <c r="AD3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45" s="5"/>
    </row>
    <row r="346" spans="1:31" x14ac:dyDescent="0.25">
      <c r="A346" t="s">
        <v>1184</v>
      </c>
      <c r="B346" t="s">
        <v>258</v>
      </c>
      <c r="C346" t="s">
        <v>30</v>
      </c>
      <c r="D346" t="s">
        <v>47</v>
      </c>
      <c r="E346" t="s">
        <v>16</v>
      </c>
      <c r="F346" t="s">
        <v>48</v>
      </c>
      <c r="G346" s="1">
        <v>44837</v>
      </c>
      <c r="H346" s="1">
        <v>44881</v>
      </c>
      <c r="I346" s="2">
        <v>44890</v>
      </c>
      <c r="J346" t="s">
        <v>28</v>
      </c>
      <c r="K346" t="s">
        <v>29</v>
      </c>
      <c r="L346" t="s">
        <v>24</v>
      </c>
      <c r="M346" t="s">
        <v>32</v>
      </c>
      <c r="N346" t="s">
        <v>41</v>
      </c>
      <c r="O346" t="s">
        <v>43</v>
      </c>
      <c r="P346">
        <f t="shared" si="493"/>
        <v>1</v>
      </c>
      <c r="Q346" s="5">
        <f t="shared" si="494"/>
        <v>44883</v>
      </c>
      <c r="R346" s="32">
        <f>VLOOKUP(_xlfn.CONCAT(M346," - ",E346),Planning!$C$75:$D$99,2,0)</f>
        <v>10</v>
      </c>
      <c r="S346" s="5">
        <f t="shared" si="495"/>
        <v>44891</v>
      </c>
      <c r="T346" s="3" t="str">
        <f t="shared" si="496"/>
        <v/>
      </c>
      <c r="U346" s="32">
        <f t="shared" ca="1" si="497"/>
        <v>10</v>
      </c>
      <c r="V346" s="32">
        <f t="shared" si="498"/>
        <v>0</v>
      </c>
      <c r="W346" s="5">
        <f t="shared" si="499"/>
        <v>44890</v>
      </c>
      <c r="X346" s="5"/>
      <c r="Z346" s="49"/>
      <c r="AA346" s="50" cm="1">
        <f t="array" ref="AA346">IF(AND(K346="Pending",J346='Date ouverte'!$A$2),INDEX(_xlfn.ANCHORARRAY('Date ouverte'!$B$2),MATCH(TRUE,_xlfn.ANCHORARRAY('Date ouverte'!$B$2)&gt;=$W346,0)),IF(AND(K346="Pending",J346='Date ouverte'!$A$4),INDEX(_xlfn.ANCHORARRAY('Date ouverte'!$B$4),MATCH(TRUE,_xlfn.ANCHORARRAY('Date ouverte'!$B$4)&gt;=$W346,0)),IF(AND(K346="Pending",J346='Date ouverte'!$A$6),INDEX(_xlfn.ANCHORARRAY('Date ouverte'!$B$6),MATCH(TRUE,_xlfn.ANCHORARRAY('Date ouverte'!$B$6)&gt;=$W346,0)),IF(AND(K346="Pending",J346='Date ouverte'!$A$8),INDEX(_xlfn.ANCHORARRAY('Date ouverte'!$B$8),MATCH(TRUE,_xlfn.ANCHORARRAY('Date ouverte'!$B$8)&gt;=$W346,0)),W346))))</f>
        <v>44890</v>
      </c>
      <c r="AB346" s="5" t="str">
        <f>IF(IF($K346="Pending",(IF($J346='Date ouverte'!$A$20,HLOOKUP($AA346,'Date ouverte'!$20:$21,2,FALSE),IF($J346='Date ouverte'!$A$22,HLOOKUP($AA346,'Date ouverte'!$22:$23,2,FALSE),IF($J346='Date ouverte'!$A$24,HLOOKUP($AA346,'Date ouverte'!$24:$25,2,FALSE),IF($J346='Date ouverte'!$A$26,HLOOKUP($AA346,'Date ouverte'!$26:$27,2,FALSE),"j"))))),W346)&lt;&gt;"alert",AA346,"alert")</f>
        <v>alert</v>
      </c>
      <c r="AC346" s="65">
        <f>IF($AB346="alert",(IF($J346='Date ouverte'!$A$29,HLOOKUP($AA346,'Date ouverte'!$29:$30,2,FALSE),IF($J346='Date ouverte'!$A$31,HLOOKUP($AA346,'Date ouverte'!$31:$33,2,FALSE),IF($J346='Date ouverte'!$A$33,HLOOKUP($AA346,'Date ouverte'!$33:$34,2,FALSE),IF($J346='Date ouverte'!$A$35,HLOOKUP($AA346,'Date ouverte'!$35:$36,2,FALSE),"j"))))),0)</f>
        <v>8</v>
      </c>
      <c r="AD3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46" s="5"/>
    </row>
    <row r="347" spans="1:31" x14ac:dyDescent="0.25">
      <c r="A347" t="s">
        <v>1185</v>
      </c>
      <c r="B347" t="s">
        <v>258</v>
      </c>
      <c r="C347" t="s">
        <v>30</v>
      </c>
      <c r="D347" t="s">
        <v>47</v>
      </c>
      <c r="E347" t="s">
        <v>16</v>
      </c>
      <c r="F347" t="s">
        <v>48</v>
      </c>
      <c r="G347" s="1">
        <v>44833</v>
      </c>
      <c r="H347" s="1">
        <v>44873</v>
      </c>
      <c r="I347" s="2">
        <v>44880</v>
      </c>
      <c r="J347" t="s">
        <v>39</v>
      </c>
      <c r="K347" t="s">
        <v>29</v>
      </c>
      <c r="L347" t="s">
        <v>20</v>
      </c>
      <c r="M347" t="s">
        <v>21</v>
      </c>
      <c r="N347" t="s">
        <v>22</v>
      </c>
      <c r="O347" t="s">
        <v>1152</v>
      </c>
      <c r="P347">
        <f t="shared" si="493"/>
        <v>1</v>
      </c>
      <c r="Q347" s="5">
        <f t="shared" si="494"/>
        <v>44875</v>
      </c>
      <c r="R347" s="32">
        <f>VLOOKUP(_xlfn.CONCAT(M347," - ",E347),Planning!$C$75:$D$99,2,0)</f>
        <v>7</v>
      </c>
      <c r="S347" s="5">
        <f t="shared" si="495"/>
        <v>44880</v>
      </c>
      <c r="T347" s="3" t="str">
        <f t="shared" si="496"/>
        <v/>
      </c>
      <c r="U347" s="32">
        <f t="shared" ca="1" si="497"/>
        <v>7</v>
      </c>
      <c r="V347" s="32">
        <f t="shared" si="498"/>
        <v>0</v>
      </c>
      <c r="W347" s="5">
        <f t="shared" si="499"/>
        <v>44880</v>
      </c>
      <c r="X347" s="5"/>
      <c r="Z347" s="49"/>
      <c r="AA347" s="50" cm="1">
        <f t="array" ref="AA347">IF(AND(K347="Pending",J347='Date ouverte'!$A$2),INDEX(_xlfn.ANCHORARRAY('Date ouverte'!$B$2),MATCH(TRUE,_xlfn.ANCHORARRAY('Date ouverte'!$B$2)&gt;=$W347,0)),IF(AND(K347="Pending",J347='Date ouverte'!$A$4),INDEX(_xlfn.ANCHORARRAY('Date ouverte'!$B$4),MATCH(TRUE,_xlfn.ANCHORARRAY('Date ouverte'!$B$4)&gt;=$W347,0)),IF(AND(K347="Pending",J347='Date ouverte'!$A$6),INDEX(_xlfn.ANCHORARRAY('Date ouverte'!$B$6),MATCH(TRUE,_xlfn.ANCHORARRAY('Date ouverte'!$B$6)&gt;=$W347,0)),IF(AND(K347="Pending",J347='Date ouverte'!$A$8),INDEX(_xlfn.ANCHORARRAY('Date ouverte'!$B$8),MATCH(TRUE,_xlfn.ANCHORARRAY('Date ouverte'!$B$8)&gt;=$W347,0)),W347))))</f>
        <v>44880</v>
      </c>
      <c r="AB347" s="5">
        <f>IF(IF($K347="Pending",(IF($J347='Date ouverte'!$A$20,HLOOKUP($AA347,'Date ouverte'!$20:$21,2,FALSE),IF($J347='Date ouverte'!$A$22,HLOOKUP($AA347,'Date ouverte'!$22:$23,2,FALSE),IF($J347='Date ouverte'!$A$24,HLOOKUP($AA347,'Date ouverte'!$24:$25,2,FALSE),IF($J347='Date ouverte'!$A$26,HLOOKUP($AA347,'Date ouverte'!$26:$27,2,FALSE),"j"))))),W347)&lt;&gt;"alert",AA347,"alert")</f>
        <v>44880</v>
      </c>
      <c r="AC347" s="65">
        <f>IF($AB347="alert",(IF($J347='Date ouverte'!$A$29,HLOOKUP($AA347,'Date ouverte'!$29:$30,2,FALSE),IF($J347='Date ouverte'!$A$31,HLOOKUP($AA347,'Date ouverte'!$31:$33,2,FALSE),IF($J347='Date ouverte'!$A$33,HLOOKUP($AA347,'Date ouverte'!$33:$34,2,FALSE),IF($J347='Date ouverte'!$A$35,HLOOKUP($AA347,'Date ouverte'!$35:$36,2,FALSE),"j"))))),0)</f>
        <v>0</v>
      </c>
      <c r="AD3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47" s="5"/>
    </row>
    <row r="348" spans="1:31" x14ac:dyDescent="0.25">
      <c r="A348" t="s">
        <v>1727</v>
      </c>
      <c r="B348" t="s">
        <v>258</v>
      </c>
      <c r="C348" t="s">
        <v>14</v>
      </c>
      <c r="D348" t="s">
        <v>47</v>
      </c>
      <c r="E348" t="s">
        <v>16</v>
      </c>
      <c r="F348" t="s">
        <v>48</v>
      </c>
      <c r="G348" s="1">
        <v>44855</v>
      </c>
      <c r="H348" s="1">
        <v>44893</v>
      </c>
      <c r="I348" s="2">
        <v>44900</v>
      </c>
      <c r="J348" t="s">
        <v>39</v>
      </c>
      <c r="K348" t="s">
        <v>29</v>
      </c>
      <c r="L348" t="s">
        <v>24</v>
      </c>
      <c r="M348" t="s">
        <v>32</v>
      </c>
      <c r="N348" t="s">
        <v>41</v>
      </c>
      <c r="O348" t="s">
        <v>1728</v>
      </c>
      <c r="P348">
        <f t="shared" si="493"/>
        <v>1</v>
      </c>
      <c r="Q348" s="5">
        <f t="shared" si="494"/>
        <v>44895</v>
      </c>
      <c r="R348" s="32">
        <f>VLOOKUP(_xlfn.CONCAT(M348," - ",E348),Planning!$C$75:$D$99,2,0)</f>
        <v>10</v>
      </c>
      <c r="S348" s="5">
        <f t="shared" si="495"/>
        <v>44903</v>
      </c>
      <c r="T348" s="3" t="str">
        <f t="shared" si="496"/>
        <v/>
      </c>
      <c r="U348" s="32">
        <f t="shared" ca="1" si="497"/>
        <v>10</v>
      </c>
      <c r="V348" s="32">
        <f t="shared" si="498"/>
        <v>0</v>
      </c>
      <c r="W348" s="5">
        <f t="shared" si="499"/>
        <v>44900</v>
      </c>
      <c r="X348" s="5"/>
      <c r="Z348" s="49"/>
      <c r="AA348" s="50" cm="1">
        <f t="array" ref="AA348">IF(AND(K348="Pending",J348='Date ouverte'!$A$2),INDEX(_xlfn.ANCHORARRAY('Date ouverte'!$B$2),MATCH(TRUE,_xlfn.ANCHORARRAY('Date ouverte'!$B$2)&gt;=$W348,0)),IF(AND(K348="Pending",J348='Date ouverte'!$A$4),INDEX(_xlfn.ANCHORARRAY('Date ouverte'!$B$4),MATCH(TRUE,_xlfn.ANCHORARRAY('Date ouverte'!$B$4)&gt;=$W348,0)),IF(AND(K348="Pending",J348='Date ouverte'!$A$6),INDEX(_xlfn.ANCHORARRAY('Date ouverte'!$B$6),MATCH(TRUE,_xlfn.ANCHORARRAY('Date ouverte'!$B$6)&gt;=$W348,0)),IF(AND(K348="Pending",J348='Date ouverte'!$A$8),INDEX(_xlfn.ANCHORARRAY('Date ouverte'!$B$8),MATCH(TRUE,_xlfn.ANCHORARRAY('Date ouverte'!$B$8)&gt;=$W348,0)),W348))))</f>
        <v>44900</v>
      </c>
      <c r="AB348" s="5">
        <f>IF(IF($K348="Pending",(IF($J348='Date ouverte'!$A$20,HLOOKUP($AA348,'Date ouverte'!$20:$21,2,FALSE),IF($J348='Date ouverte'!$A$22,HLOOKUP($AA348,'Date ouverte'!$22:$23,2,FALSE),IF($J348='Date ouverte'!$A$24,HLOOKUP($AA348,'Date ouverte'!$24:$25,2,FALSE),IF($J348='Date ouverte'!$A$26,HLOOKUP($AA348,'Date ouverte'!$26:$27,2,FALSE),"j"))))),W348)&lt;&gt;"alert",AA348,"alert")</f>
        <v>44900</v>
      </c>
      <c r="AC348" s="65">
        <f>IF($AB348="alert",(IF($J348='Date ouverte'!$A$29,HLOOKUP($AA348,'Date ouverte'!$29:$30,2,FALSE),IF($J348='Date ouverte'!$A$31,HLOOKUP($AA348,'Date ouverte'!$31:$33,2,FALSE),IF($J348='Date ouverte'!$A$33,HLOOKUP($AA348,'Date ouverte'!$33:$34,2,FALSE),IF($J348='Date ouverte'!$A$35,HLOOKUP($AA348,'Date ouverte'!$35:$36,2,FALSE),"j"))))),0)</f>
        <v>0</v>
      </c>
      <c r="AD3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48" s="5"/>
    </row>
    <row r="349" spans="1:31" x14ac:dyDescent="0.25">
      <c r="A349" t="s">
        <v>171</v>
      </c>
      <c r="B349" t="s">
        <v>258</v>
      </c>
      <c r="C349" t="s">
        <v>30</v>
      </c>
      <c r="D349" t="s">
        <v>47</v>
      </c>
      <c r="E349" t="s">
        <v>16</v>
      </c>
      <c r="F349" t="s">
        <v>48</v>
      </c>
      <c r="G349" s="1">
        <v>44802</v>
      </c>
      <c r="H349" s="1">
        <v>44860</v>
      </c>
      <c r="I349" s="2">
        <v>44867.541666666664</v>
      </c>
      <c r="J349" t="s">
        <v>39</v>
      </c>
      <c r="K349" t="s">
        <v>19</v>
      </c>
      <c r="L349" t="s">
        <v>24</v>
      </c>
      <c r="M349" t="s">
        <v>32</v>
      </c>
      <c r="N349" t="s">
        <v>41</v>
      </c>
      <c r="O349" t="s">
        <v>122</v>
      </c>
      <c r="P349">
        <f t="shared" si="493"/>
        <v>1</v>
      </c>
      <c r="Q349" s="5">
        <f t="shared" si="494"/>
        <v>44862</v>
      </c>
      <c r="R349" s="32">
        <f>VLOOKUP(_xlfn.CONCAT(M349," - ",E349),Planning!$C$75:$D$99,2,0)</f>
        <v>10</v>
      </c>
      <c r="S349" s="5">
        <f t="shared" si="495"/>
        <v>44870</v>
      </c>
      <c r="T349" s="3" t="str">
        <f t="shared" si="496"/>
        <v/>
      </c>
      <c r="U349" s="32">
        <f t="shared" ca="1" si="497"/>
        <v>10</v>
      </c>
      <c r="V349" s="32">
        <f t="shared" si="498"/>
        <v>0</v>
      </c>
      <c r="W349" s="5">
        <f t="shared" si="499"/>
        <v>44867</v>
      </c>
      <c r="X349" s="5"/>
      <c r="Z349" s="49"/>
      <c r="AA349" s="50" cm="1">
        <f t="array" ref="AA349">IF(AND(K349="Pending",J349='Date ouverte'!$A$2),INDEX(_xlfn.ANCHORARRAY('Date ouverte'!$B$2),MATCH(TRUE,_xlfn.ANCHORARRAY('Date ouverte'!$B$2)&gt;=$W349,0)),IF(AND(K349="Pending",J349='Date ouverte'!$A$4),INDEX(_xlfn.ANCHORARRAY('Date ouverte'!$B$4),MATCH(TRUE,_xlfn.ANCHORARRAY('Date ouverte'!$B$4)&gt;=$W349,0)),IF(AND(K349="Pending",J349='Date ouverte'!$A$6),INDEX(_xlfn.ANCHORARRAY('Date ouverte'!$B$6),MATCH(TRUE,_xlfn.ANCHORARRAY('Date ouverte'!$B$6)&gt;=$W349,0)),IF(AND(K349="Pending",J349='Date ouverte'!$A$8),INDEX(_xlfn.ANCHORARRAY('Date ouverte'!$B$8),MATCH(TRUE,_xlfn.ANCHORARRAY('Date ouverte'!$B$8)&gt;=$W349,0)),W349))))</f>
        <v>44867</v>
      </c>
      <c r="AB349" s="5">
        <f>IF(IF($K349="Pending",(IF($J349='Date ouverte'!$A$20,HLOOKUP($AA349,'Date ouverte'!$20:$21,2,FALSE),IF($J349='Date ouverte'!$A$22,HLOOKUP($AA349,'Date ouverte'!$22:$23,2,FALSE),IF($J349='Date ouverte'!$A$24,HLOOKUP($AA349,'Date ouverte'!$24:$25,2,FALSE),IF($J349='Date ouverte'!$A$26,HLOOKUP($AA349,'Date ouverte'!$26:$27,2,FALSE),"j"))))),W349)&lt;&gt;"alert",AA349,"alert")</f>
        <v>44867</v>
      </c>
      <c r="AC349" s="65">
        <f>IF($AB349="alert",(IF($J349='Date ouverte'!$A$29,HLOOKUP($AA349,'Date ouverte'!$29:$30,2,FALSE),IF($J349='Date ouverte'!$A$31,HLOOKUP($AA349,'Date ouverte'!$31:$33,2,FALSE),IF($J349='Date ouverte'!$A$33,HLOOKUP($AA349,'Date ouverte'!$33:$34,2,FALSE),IF($J349='Date ouverte'!$A$35,HLOOKUP($AA349,'Date ouverte'!$35:$36,2,FALSE),"j"))))),0)</f>
        <v>0</v>
      </c>
      <c r="AD3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49" s="5"/>
    </row>
    <row r="350" spans="1:31" x14ac:dyDescent="0.25">
      <c r="A350" t="s">
        <v>1729</v>
      </c>
      <c r="B350" t="s">
        <v>258</v>
      </c>
      <c r="C350" t="s">
        <v>30</v>
      </c>
      <c r="D350" t="s">
        <v>47</v>
      </c>
      <c r="E350" t="s">
        <v>16</v>
      </c>
      <c r="F350" t="s">
        <v>48</v>
      </c>
      <c r="G350" s="1">
        <v>44852</v>
      </c>
      <c r="H350" s="1">
        <v>44884</v>
      </c>
      <c r="I350" s="2">
        <v>44889</v>
      </c>
      <c r="J350" t="s">
        <v>23</v>
      </c>
      <c r="K350" t="s">
        <v>29</v>
      </c>
      <c r="L350" t="s">
        <v>24</v>
      </c>
      <c r="M350" t="s">
        <v>32</v>
      </c>
      <c r="N350" t="s">
        <v>41</v>
      </c>
      <c r="O350" t="s">
        <v>1686</v>
      </c>
      <c r="P350">
        <f t="shared" si="493"/>
        <v>1</v>
      </c>
      <c r="Q350" s="5">
        <f t="shared" si="494"/>
        <v>44886</v>
      </c>
      <c r="R350" s="32">
        <f>VLOOKUP(_xlfn.CONCAT(M350," - ",E350),Planning!$C$75:$D$99,2,0)</f>
        <v>10</v>
      </c>
      <c r="S350" s="5">
        <f t="shared" si="495"/>
        <v>44894</v>
      </c>
      <c r="T350" s="3" t="str">
        <f t="shared" si="496"/>
        <v/>
      </c>
      <c r="U350" s="32">
        <f t="shared" ca="1" si="497"/>
        <v>10</v>
      </c>
      <c r="V350" s="32">
        <f t="shared" si="498"/>
        <v>0</v>
      </c>
      <c r="W350" s="5">
        <f t="shared" si="499"/>
        <v>44889</v>
      </c>
      <c r="X350" s="5"/>
      <c r="Z350" s="49"/>
      <c r="AA350" s="50" cm="1">
        <f t="array" ref="AA350">IF(AND(K350="Pending",J350='Date ouverte'!$A$2),INDEX(_xlfn.ANCHORARRAY('Date ouverte'!$B$2),MATCH(TRUE,_xlfn.ANCHORARRAY('Date ouverte'!$B$2)&gt;=$W350,0)),IF(AND(K350="Pending",J350='Date ouverte'!$A$4),INDEX(_xlfn.ANCHORARRAY('Date ouverte'!$B$4),MATCH(TRUE,_xlfn.ANCHORARRAY('Date ouverte'!$B$4)&gt;=$W350,0)),IF(AND(K350="Pending",J350='Date ouverte'!$A$6),INDEX(_xlfn.ANCHORARRAY('Date ouverte'!$B$6),MATCH(TRUE,_xlfn.ANCHORARRAY('Date ouverte'!$B$6)&gt;=$W350,0)),IF(AND(K350="Pending",J350='Date ouverte'!$A$8),INDEX(_xlfn.ANCHORARRAY('Date ouverte'!$B$8),MATCH(TRUE,_xlfn.ANCHORARRAY('Date ouverte'!$B$8)&gt;=$W350,0)),W350))))</f>
        <v>44889</v>
      </c>
      <c r="AB350" s="5" t="str">
        <f>IF(IF($K350="Pending",(IF($J350='Date ouverte'!$A$20,HLOOKUP($AA350,'Date ouverte'!$20:$21,2,FALSE),IF($J350='Date ouverte'!$A$22,HLOOKUP($AA350,'Date ouverte'!$22:$23,2,FALSE),IF($J350='Date ouverte'!$A$24,HLOOKUP($AA350,'Date ouverte'!$24:$25,2,FALSE),IF($J350='Date ouverte'!$A$26,HLOOKUP($AA350,'Date ouverte'!$26:$27,2,FALSE),"j"))))),W350)&lt;&gt;"alert",AA350,"alert")</f>
        <v>alert</v>
      </c>
      <c r="AC350" s="65">
        <f>IF($AB350="alert",(IF($J350='Date ouverte'!$A$29,HLOOKUP($AA350,'Date ouverte'!$29:$30,2,FALSE),IF($J350='Date ouverte'!$A$31,HLOOKUP($AA350,'Date ouverte'!$31:$33,2,FALSE),IF($J350='Date ouverte'!$A$33,HLOOKUP($AA350,'Date ouverte'!$33:$34,2,FALSE),IF($J350='Date ouverte'!$A$35,HLOOKUP($AA350,'Date ouverte'!$35:$36,2,FALSE),"j"))))),0)</f>
        <v>32</v>
      </c>
      <c r="AD3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0" s="5"/>
    </row>
    <row r="351" spans="1:31" x14ac:dyDescent="0.25">
      <c r="A351" t="s">
        <v>1084</v>
      </c>
      <c r="B351" t="s">
        <v>258</v>
      </c>
      <c r="C351" t="s">
        <v>30</v>
      </c>
      <c r="D351" t="s">
        <v>47</v>
      </c>
      <c r="E351" t="s">
        <v>16</v>
      </c>
      <c r="F351" t="s">
        <v>48</v>
      </c>
      <c r="G351" s="1">
        <v>44826</v>
      </c>
      <c r="H351" s="1">
        <v>44872</v>
      </c>
      <c r="I351" s="2">
        <v>44877</v>
      </c>
      <c r="J351" t="s">
        <v>23</v>
      </c>
      <c r="K351" t="s">
        <v>29</v>
      </c>
      <c r="L351" t="s">
        <v>24</v>
      </c>
      <c r="M351" t="s">
        <v>32</v>
      </c>
      <c r="N351" t="s">
        <v>41</v>
      </c>
      <c r="O351" t="s">
        <v>609</v>
      </c>
      <c r="P351">
        <f t="shared" si="493"/>
        <v>1</v>
      </c>
      <c r="Q351" s="5">
        <f t="shared" si="494"/>
        <v>44874</v>
      </c>
      <c r="R351" s="32">
        <f>VLOOKUP(_xlfn.CONCAT(M351," - ",E351),Planning!$C$75:$D$99,2,0)</f>
        <v>10</v>
      </c>
      <c r="S351" s="5">
        <f t="shared" si="495"/>
        <v>44882</v>
      </c>
      <c r="T351" s="3" t="str">
        <f t="shared" si="496"/>
        <v/>
      </c>
      <c r="U351" s="32">
        <f t="shared" ca="1" si="497"/>
        <v>10</v>
      </c>
      <c r="V351" s="32">
        <f t="shared" si="498"/>
        <v>0</v>
      </c>
      <c r="W351" s="5">
        <f t="shared" si="499"/>
        <v>44877</v>
      </c>
      <c r="X351" s="5"/>
      <c r="Z351" s="49"/>
      <c r="AA351" s="50" cm="1">
        <f t="array" ref="AA351">IF(AND(K351="Pending",J351='Date ouverte'!$A$2),INDEX(_xlfn.ANCHORARRAY('Date ouverte'!$B$2),MATCH(TRUE,_xlfn.ANCHORARRAY('Date ouverte'!$B$2)&gt;=$W351,0)),IF(AND(K351="Pending",J351='Date ouverte'!$A$4),INDEX(_xlfn.ANCHORARRAY('Date ouverte'!$B$4),MATCH(TRUE,_xlfn.ANCHORARRAY('Date ouverte'!$B$4)&gt;=$W351,0)),IF(AND(K351="Pending",J351='Date ouverte'!$A$6),INDEX(_xlfn.ANCHORARRAY('Date ouverte'!$B$6),MATCH(TRUE,_xlfn.ANCHORARRAY('Date ouverte'!$B$6)&gt;=$W351,0)),IF(AND(K351="Pending",J351='Date ouverte'!$A$8),INDEX(_xlfn.ANCHORARRAY('Date ouverte'!$B$8),MATCH(TRUE,_xlfn.ANCHORARRAY('Date ouverte'!$B$8)&gt;=$W351,0)),W351))))</f>
        <v>44879</v>
      </c>
      <c r="AB351" s="5">
        <f>IF(IF($K351="Pending",(IF($J351='Date ouverte'!$A$20,HLOOKUP($AA351,'Date ouverte'!$20:$21,2,FALSE),IF($J351='Date ouverte'!$A$22,HLOOKUP($AA351,'Date ouverte'!$22:$23,2,FALSE),IF($J351='Date ouverte'!$A$24,HLOOKUP($AA351,'Date ouverte'!$24:$25,2,FALSE),IF($J351='Date ouverte'!$A$26,HLOOKUP($AA351,'Date ouverte'!$26:$27,2,FALSE),"j"))))),W351)&lt;&gt;"alert",AA351,"alert")</f>
        <v>44879</v>
      </c>
      <c r="AC351" s="65">
        <f>IF($AB351="alert",(IF($J351='Date ouverte'!$A$29,HLOOKUP($AA351,'Date ouverte'!$29:$30,2,FALSE),IF($J351='Date ouverte'!$A$31,HLOOKUP($AA351,'Date ouverte'!$31:$33,2,FALSE),IF($J351='Date ouverte'!$A$33,HLOOKUP($AA351,'Date ouverte'!$33:$34,2,FALSE),IF($J351='Date ouverte'!$A$35,HLOOKUP($AA351,'Date ouverte'!$35:$36,2,FALSE),"j"))))),0)</f>
        <v>0</v>
      </c>
      <c r="AD3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1" s="5"/>
    </row>
    <row r="352" spans="1:31" x14ac:dyDescent="0.25">
      <c r="A352" t="s">
        <v>988</v>
      </c>
      <c r="B352" t="s">
        <v>258</v>
      </c>
      <c r="C352" t="s">
        <v>30</v>
      </c>
      <c r="D352" t="s">
        <v>47</v>
      </c>
      <c r="E352" t="s">
        <v>34</v>
      </c>
      <c r="F352" t="s">
        <v>48</v>
      </c>
      <c r="G352" s="1">
        <v>44826</v>
      </c>
      <c r="H352" s="1">
        <v>44860</v>
      </c>
      <c r="I352" s="2">
        <v>44873.604166666664</v>
      </c>
      <c r="J352" t="s">
        <v>23</v>
      </c>
      <c r="K352" t="s">
        <v>19</v>
      </c>
      <c r="L352" t="s">
        <v>20</v>
      </c>
      <c r="M352" t="s">
        <v>25</v>
      </c>
      <c r="N352" t="s">
        <v>35</v>
      </c>
      <c r="O352" t="s">
        <v>36</v>
      </c>
      <c r="P352">
        <f t="shared" si="493"/>
        <v>1</v>
      </c>
      <c r="Q352" s="5">
        <f t="shared" si="494"/>
        <v>44862</v>
      </c>
      <c r="R352" s="32">
        <f>VLOOKUP(_xlfn.CONCAT(M352," - ",E352),Planning!$C$75:$D$99,2,0)</f>
        <v>21</v>
      </c>
      <c r="S352" s="5">
        <f t="shared" si="495"/>
        <v>44881</v>
      </c>
      <c r="T352" s="3" t="str">
        <f t="shared" si="496"/>
        <v/>
      </c>
      <c r="U352" s="32">
        <f t="shared" ca="1" si="497"/>
        <v>21</v>
      </c>
      <c r="V352" s="32">
        <f t="shared" si="498"/>
        <v>0</v>
      </c>
      <c r="W352" s="5">
        <f t="shared" si="499"/>
        <v>44873</v>
      </c>
      <c r="X352" s="5"/>
      <c r="Z352" s="49"/>
      <c r="AA352" s="50" cm="1">
        <f t="array" ref="AA352">IF(AND(K352="Pending",J352='Date ouverte'!$A$2),INDEX(_xlfn.ANCHORARRAY('Date ouverte'!$B$2),MATCH(TRUE,_xlfn.ANCHORARRAY('Date ouverte'!$B$2)&gt;=$W352,0)),IF(AND(K352="Pending",J352='Date ouverte'!$A$4),INDEX(_xlfn.ANCHORARRAY('Date ouverte'!$B$4),MATCH(TRUE,_xlfn.ANCHORARRAY('Date ouverte'!$B$4)&gt;=$W352,0)),IF(AND(K352="Pending",J352='Date ouverte'!$A$6),INDEX(_xlfn.ANCHORARRAY('Date ouverte'!$B$6),MATCH(TRUE,_xlfn.ANCHORARRAY('Date ouverte'!$B$6)&gt;=$W352,0)),IF(AND(K352="Pending",J352='Date ouverte'!$A$8),INDEX(_xlfn.ANCHORARRAY('Date ouverte'!$B$8),MATCH(TRUE,_xlfn.ANCHORARRAY('Date ouverte'!$B$8)&gt;=$W352,0)),W352))))</f>
        <v>44873</v>
      </c>
      <c r="AB352" s="5">
        <f>IF(IF($K352="Pending",(IF($J352='Date ouverte'!$A$20,HLOOKUP($AA352,'Date ouverte'!$20:$21,2,FALSE),IF($J352='Date ouverte'!$A$22,HLOOKUP($AA352,'Date ouverte'!$22:$23,2,FALSE),IF($J352='Date ouverte'!$A$24,HLOOKUP($AA352,'Date ouverte'!$24:$25,2,FALSE),IF($J352='Date ouverte'!$A$26,HLOOKUP($AA352,'Date ouverte'!$26:$27,2,FALSE),"j"))))),W352)&lt;&gt;"alert",AA352,"alert")</f>
        <v>44873</v>
      </c>
      <c r="AC352" s="65">
        <f>IF($AB352="alert",(IF($J352='Date ouverte'!$A$29,HLOOKUP($AA352,'Date ouverte'!$29:$30,2,FALSE),IF($J352='Date ouverte'!$A$31,HLOOKUP($AA352,'Date ouverte'!$31:$33,2,FALSE),IF($J352='Date ouverte'!$A$33,HLOOKUP($AA352,'Date ouverte'!$33:$34,2,FALSE),IF($J352='Date ouverte'!$A$35,HLOOKUP($AA352,'Date ouverte'!$35:$36,2,FALSE),"j"))))),0)</f>
        <v>0</v>
      </c>
      <c r="AD3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2" s="5"/>
    </row>
    <row r="353" spans="1:31" x14ac:dyDescent="0.25">
      <c r="A353" t="s">
        <v>1730</v>
      </c>
      <c r="B353" t="s">
        <v>258</v>
      </c>
      <c r="C353" t="s">
        <v>30</v>
      </c>
      <c r="D353" t="s">
        <v>47</v>
      </c>
      <c r="E353" t="s">
        <v>16</v>
      </c>
      <c r="F353" t="s">
        <v>48</v>
      </c>
      <c r="G353" s="1">
        <v>44861</v>
      </c>
      <c r="H353" s="1">
        <v>44893</v>
      </c>
      <c r="I353" s="2">
        <v>44900</v>
      </c>
      <c r="J353" t="s">
        <v>23</v>
      </c>
      <c r="K353" t="s">
        <v>29</v>
      </c>
      <c r="L353" t="s">
        <v>24</v>
      </c>
      <c r="M353" t="s">
        <v>32</v>
      </c>
      <c r="N353" t="s">
        <v>41</v>
      </c>
      <c r="O353" t="s">
        <v>1728</v>
      </c>
      <c r="P353">
        <f t="shared" si="493"/>
        <v>1</v>
      </c>
      <c r="Q353" s="5">
        <f t="shared" si="494"/>
        <v>44895</v>
      </c>
      <c r="R353" s="32">
        <f>VLOOKUP(_xlfn.CONCAT(M353," - ",E353),Planning!$C$75:$D$99,2,0)</f>
        <v>10</v>
      </c>
      <c r="S353" s="5">
        <f t="shared" si="495"/>
        <v>44903</v>
      </c>
      <c r="T353" s="3" t="str">
        <f t="shared" si="496"/>
        <v/>
      </c>
      <c r="U353" s="32">
        <f t="shared" ca="1" si="497"/>
        <v>10</v>
      </c>
      <c r="V353" s="32">
        <f t="shared" si="498"/>
        <v>0</v>
      </c>
      <c r="W353" s="5">
        <f t="shared" si="499"/>
        <v>44900</v>
      </c>
      <c r="X353" s="5"/>
      <c r="Z353" s="49"/>
      <c r="AA353" s="50" cm="1">
        <f t="array" ref="AA353">IF(AND(K353="Pending",J353='Date ouverte'!$A$2),INDEX(_xlfn.ANCHORARRAY('Date ouverte'!$B$2),MATCH(TRUE,_xlfn.ANCHORARRAY('Date ouverte'!$B$2)&gt;=$W353,0)),IF(AND(K353="Pending",J353='Date ouverte'!$A$4),INDEX(_xlfn.ANCHORARRAY('Date ouverte'!$B$4),MATCH(TRUE,_xlfn.ANCHORARRAY('Date ouverte'!$B$4)&gt;=$W353,0)),IF(AND(K353="Pending",J353='Date ouverte'!$A$6),INDEX(_xlfn.ANCHORARRAY('Date ouverte'!$B$6),MATCH(TRUE,_xlfn.ANCHORARRAY('Date ouverte'!$B$6)&gt;=$W353,0)),IF(AND(K353="Pending",J353='Date ouverte'!$A$8),INDEX(_xlfn.ANCHORARRAY('Date ouverte'!$B$8),MATCH(TRUE,_xlfn.ANCHORARRAY('Date ouverte'!$B$8)&gt;=$W353,0)),W353))))</f>
        <v>44900</v>
      </c>
      <c r="AB353" s="5" t="str">
        <f>IF(IF($K353="Pending",(IF($J353='Date ouverte'!$A$20,HLOOKUP($AA353,'Date ouverte'!$20:$21,2,FALSE),IF($J353='Date ouverte'!$A$22,HLOOKUP($AA353,'Date ouverte'!$22:$23,2,FALSE),IF($J353='Date ouverte'!$A$24,HLOOKUP($AA353,'Date ouverte'!$24:$25,2,FALSE),IF($J353='Date ouverte'!$A$26,HLOOKUP($AA353,'Date ouverte'!$26:$27,2,FALSE),"j"))))),W353)&lt;&gt;"alert",AA353,"alert")</f>
        <v>alert</v>
      </c>
      <c r="AC353" s="65">
        <f>IF($AB353="alert",(IF($J353='Date ouverte'!$A$29,HLOOKUP($AA353,'Date ouverte'!$29:$30,2,FALSE),IF($J353='Date ouverte'!$A$31,HLOOKUP($AA353,'Date ouverte'!$31:$33,2,FALSE),IF($J353='Date ouverte'!$A$33,HLOOKUP($AA353,'Date ouverte'!$33:$34,2,FALSE),IF($J353='Date ouverte'!$A$35,HLOOKUP($AA353,'Date ouverte'!$35:$36,2,FALSE),"j"))))),0)</f>
        <v>26</v>
      </c>
      <c r="AD3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3" s="5"/>
    </row>
    <row r="354" spans="1:31" x14ac:dyDescent="0.25">
      <c r="A354" t="s">
        <v>2447</v>
      </c>
      <c r="B354" t="s">
        <v>258</v>
      </c>
      <c r="C354" t="s">
        <v>30</v>
      </c>
      <c r="D354" t="s">
        <v>47</v>
      </c>
      <c r="E354" t="s">
        <v>16</v>
      </c>
      <c r="F354" t="s">
        <v>48</v>
      </c>
      <c r="G354" s="1">
        <v>44865</v>
      </c>
      <c r="H354" s="1">
        <v>44893</v>
      </c>
      <c r="I354" s="2">
        <v>44898</v>
      </c>
      <c r="J354" t="s">
        <v>28</v>
      </c>
      <c r="K354" t="s">
        <v>29</v>
      </c>
      <c r="L354" t="s">
        <v>24</v>
      </c>
      <c r="M354" t="s">
        <v>32</v>
      </c>
      <c r="N354" t="s">
        <v>41</v>
      </c>
      <c r="O354" t="s">
        <v>1728</v>
      </c>
      <c r="P354">
        <f t="shared" si="493"/>
        <v>1</v>
      </c>
      <c r="Q354" s="5">
        <f t="shared" si="494"/>
        <v>44895</v>
      </c>
      <c r="R354" s="32">
        <f>VLOOKUP(_xlfn.CONCAT(M354," - ",E354),Planning!$C$75:$D$99,2,0)</f>
        <v>10</v>
      </c>
      <c r="S354" s="5">
        <f t="shared" si="495"/>
        <v>44903</v>
      </c>
      <c r="T354" s="3" t="str">
        <f t="shared" si="496"/>
        <v/>
      </c>
      <c r="U354" s="32">
        <f t="shared" ca="1" si="497"/>
        <v>10</v>
      </c>
      <c r="V354" s="32">
        <f t="shared" si="498"/>
        <v>0</v>
      </c>
      <c r="W354" s="5">
        <f t="shared" si="499"/>
        <v>44898</v>
      </c>
      <c r="X354" s="5"/>
      <c r="Z354" s="49"/>
      <c r="AA354" s="50" cm="1">
        <f t="array" ref="AA354">IF(AND(K354="Pending",J354='Date ouverte'!$A$2),INDEX(_xlfn.ANCHORARRAY('Date ouverte'!$B$2),MATCH(TRUE,_xlfn.ANCHORARRAY('Date ouverte'!$B$2)&gt;=$W354,0)),IF(AND(K354="Pending",J354='Date ouverte'!$A$4),INDEX(_xlfn.ANCHORARRAY('Date ouverte'!$B$4),MATCH(TRUE,_xlfn.ANCHORARRAY('Date ouverte'!$B$4)&gt;=$W354,0)),IF(AND(K354="Pending",J354='Date ouverte'!$A$6),INDEX(_xlfn.ANCHORARRAY('Date ouverte'!$B$6),MATCH(TRUE,_xlfn.ANCHORARRAY('Date ouverte'!$B$6)&gt;=$W354,0)),IF(AND(K354="Pending",J354='Date ouverte'!$A$8),INDEX(_xlfn.ANCHORARRAY('Date ouverte'!$B$8),MATCH(TRUE,_xlfn.ANCHORARRAY('Date ouverte'!$B$8)&gt;=$W354,0)),W354))))</f>
        <v>44900</v>
      </c>
      <c r="AB354" s="5" t="str">
        <f>IF(IF($K354="Pending",(IF($J354='Date ouverte'!$A$20,HLOOKUP($AA354,'Date ouverte'!$20:$21,2,FALSE),IF($J354='Date ouverte'!$A$22,HLOOKUP($AA354,'Date ouverte'!$22:$23,2,FALSE),IF($J354='Date ouverte'!$A$24,HLOOKUP($AA354,'Date ouverte'!$24:$25,2,FALSE),IF($J354='Date ouverte'!$A$26,HLOOKUP($AA354,'Date ouverte'!$26:$27,2,FALSE),"j"))))),W354)&lt;&gt;"alert",AA354,"alert")</f>
        <v>alert</v>
      </c>
      <c r="AC354" s="65">
        <f>IF($AB354="alert",(IF($J354='Date ouverte'!$A$29,HLOOKUP($AA354,'Date ouverte'!$29:$30,2,FALSE),IF($J354='Date ouverte'!$A$31,HLOOKUP($AA354,'Date ouverte'!$31:$33,2,FALSE),IF($J354='Date ouverte'!$A$33,HLOOKUP($AA354,'Date ouverte'!$33:$34,2,FALSE),IF($J354='Date ouverte'!$A$35,HLOOKUP($AA354,'Date ouverte'!$35:$36,2,FALSE),"j"))))),0)</f>
        <v>15</v>
      </c>
      <c r="AD3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54" s="5"/>
    </row>
    <row r="355" spans="1:31" x14ac:dyDescent="0.25">
      <c r="A355" t="s">
        <v>2448</v>
      </c>
      <c r="B355" t="s">
        <v>258</v>
      </c>
      <c r="C355" t="s">
        <v>30</v>
      </c>
      <c r="D355" t="s">
        <v>47</v>
      </c>
      <c r="E355" t="s">
        <v>16</v>
      </c>
      <c r="F355" t="s">
        <v>48</v>
      </c>
      <c r="G355" s="1">
        <v>44867</v>
      </c>
      <c r="H355" s="1">
        <v>44900</v>
      </c>
      <c r="I355" s="2">
        <v>44907</v>
      </c>
      <c r="J355" t="s">
        <v>23</v>
      </c>
      <c r="K355" t="s">
        <v>29</v>
      </c>
      <c r="L355" t="s">
        <v>24</v>
      </c>
      <c r="M355" t="s">
        <v>25</v>
      </c>
      <c r="N355" t="s">
        <v>26</v>
      </c>
      <c r="O355" t="s">
        <v>49</v>
      </c>
      <c r="P355">
        <f t="shared" si="493"/>
        <v>1</v>
      </c>
      <c r="Q355" s="5">
        <f t="shared" si="494"/>
        <v>44902</v>
      </c>
      <c r="R355" s="32">
        <f>VLOOKUP(_xlfn.CONCAT(M355," - ",E355),Planning!$C$75:$D$99,2,0)</f>
        <v>4</v>
      </c>
      <c r="S355" s="5">
        <f t="shared" si="495"/>
        <v>44904</v>
      </c>
      <c r="T355" s="3" t="str">
        <f t="shared" si="496"/>
        <v/>
      </c>
      <c r="U355" s="32">
        <f t="shared" ca="1" si="497"/>
        <v>4</v>
      </c>
      <c r="V355" s="32">
        <f t="shared" si="498"/>
        <v>0</v>
      </c>
      <c r="W355" s="5">
        <f t="shared" si="499"/>
        <v>44907</v>
      </c>
      <c r="X355" s="5"/>
      <c r="Z355" s="49"/>
      <c r="AA355" s="50" cm="1">
        <f t="array" ref="AA355">IF(AND(K355="Pending",J355='Date ouverte'!$A$2),INDEX(_xlfn.ANCHORARRAY('Date ouverte'!$B$2),MATCH(TRUE,_xlfn.ANCHORARRAY('Date ouverte'!$B$2)&gt;=$W355,0)),IF(AND(K355="Pending",J355='Date ouverte'!$A$4),INDEX(_xlfn.ANCHORARRAY('Date ouverte'!$B$4),MATCH(TRUE,_xlfn.ANCHORARRAY('Date ouverte'!$B$4)&gt;=$W355,0)),IF(AND(K355="Pending",J355='Date ouverte'!$A$6),INDEX(_xlfn.ANCHORARRAY('Date ouverte'!$B$6),MATCH(TRUE,_xlfn.ANCHORARRAY('Date ouverte'!$B$6)&gt;=$W355,0)),IF(AND(K355="Pending",J355='Date ouverte'!$A$8),INDEX(_xlfn.ANCHORARRAY('Date ouverte'!$B$8),MATCH(TRUE,_xlfn.ANCHORARRAY('Date ouverte'!$B$8)&gt;=$W355,0)),W355))))</f>
        <v>44907</v>
      </c>
      <c r="AB355" s="5">
        <f>IF(IF($K355="Pending",(IF($J355='Date ouverte'!$A$20,HLOOKUP($AA355,'Date ouverte'!$20:$21,2,FALSE),IF($J355='Date ouverte'!$A$22,HLOOKUP($AA355,'Date ouverte'!$22:$23,2,FALSE),IF($J355='Date ouverte'!$A$24,HLOOKUP($AA355,'Date ouverte'!$24:$25,2,FALSE),IF($J355='Date ouverte'!$A$26,HLOOKUP($AA355,'Date ouverte'!$26:$27,2,FALSE),"j"))))),W355)&lt;&gt;"alert",AA355,"alert")</f>
        <v>44907</v>
      </c>
      <c r="AC355" s="65">
        <f>IF($AB355="alert",(IF($J355='Date ouverte'!$A$29,HLOOKUP($AA355,'Date ouverte'!$29:$30,2,FALSE),IF($J355='Date ouverte'!$A$31,HLOOKUP($AA355,'Date ouverte'!$31:$33,2,FALSE),IF($J355='Date ouverte'!$A$33,HLOOKUP($AA355,'Date ouverte'!$33:$34,2,FALSE),IF($J355='Date ouverte'!$A$35,HLOOKUP($AA355,'Date ouverte'!$35:$36,2,FALSE),"j"))))),0)</f>
        <v>0</v>
      </c>
      <c r="AD3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5" s="5"/>
    </row>
    <row r="356" spans="1:31" x14ac:dyDescent="0.25">
      <c r="A356" t="s">
        <v>1731</v>
      </c>
      <c r="B356" t="s">
        <v>258</v>
      </c>
      <c r="C356" t="s">
        <v>30</v>
      </c>
      <c r="D356" t="s">
        <v>47</v>
      </c>
      <c r="E356" t="s">
        <v>34</v>
      </c>
      <c r="F356" t="s">
        <v>48</v>
      </c>
      <c r="G356" s="1">
        <v>44858</v>
      </c>
      <c r="H356" s="1">
        <v>44890</v>
      </c>
      <c r="I356" s="2">
        <v>44902</v>
      </c>
      <c r="J356" t="s">
        <v>23</v>
      </c>
      <c r="K356" t="s">
        <v>29</v>
      </c>
      <c r="L356" t="s">
        <v>20</v>
      </c>
      <c r="M356" t="s">
        <v>25</v>
      </c>
      <c r="N356" t="s">
        <v>35</v>
      </c>
      <c r="O356" t="s">
        <v>46</v>
      </c>
      <c r="P356">
        <f t="shared" si="493"/>
        <v>1</v>
      </c>
      <c r="Q356" s="5">
        <f t="shared" si="494"/>
        <v>44892</v>
      </c>
      <c r="R356" s="32">
        <f>VLOOKUP(_xlfn.CONCAT(M356," - ",E356),Planning!$C$75:$D$99,2,0)</f>
        <v>21</v>
      </c>
      <c r="S356" s="5">
        <f t="shared" si="495"/>
        <v>44911</v>
      </c>
      <c r="T356" s="3" t="str">
        <f t="shared" si="496"/>
        <v/>
      </c>
      <c r="U356" s="32">
        <f t="shared" ca="1" si="497"/>
        <v>21</v>
      </c>
      <c r="V356" s="32">
        <f t="shared" si="498"/>
        <v>0</v>
      </c>
      <c r="W356" s="5">
        <f t="shared" si="499"/>
        <v>44902</v>
      </c>
      <c r="X356" s="5"/>
      <c r="Z356" s="49"/>
      <c r="AA356" s="50" cm="1">
        <f t="array" ref="AA356">IF(AND(K356="Pending",J356='Date ouverte'!$A$2),INDEX(_xlfn.ANCHORARRAY('Date ouverte'!$B$2),MATCH(TRUE,_xlfn.ANCHORARRAY('Date ouverte'!$B$2)&gt;=$W356,0)),IF(AND(K356="Pending",J356='Date ouverte'!$A$4),INDEX(_xlfn.ANCHORARRAY('Date ouverte'!$B$4),MATCH(TRUE,_xlfn.ANCHORARRAY('Date ouverte'!$B$4)&gt;=$W356,0)),IF(AND(K356="Pending",J356='Date ouverte'!$A$6),INDEX(_xlfn.ANCHORARRAY('Date ouverte'!$B$6),MATCH(TRUE,_xlfn.ANCHORARRAY('Date ouverte'!$B$6)&gt;=$W356,0)),IF(AND(K356="Pending",J356='Date ouverte'!$A$8),INDEX(_xlfn.ANCHORARRAY('Date ouverte'!$B$8),MATCH(TRUE,_xlfn.ANCHORARRAY('Date ouverte'!$B$8)&gt;=$W356,0)),W356))))</f>
        <v>44902</v>
      </c>
      <c r="AB356" s="5" t="str">
        <f>IF(IF($K356="Pending",(IF($J356='Date ouverte'!$A$20,HLOOKUP($AA356,'Date ouverte'!$20:$21,2,FALSE),IF($J356='Date ouverte'!$A$22,HLOOKUP($AA356,'Date ouverte'!$22:$23,2,FALSE),IF($J356='Date ouverte'!$A$24,HLOOKUP($AA356,'Date ouverte'!$24:$25,2,FALSE),IF($J356='Date ouverte'!$A$26,HLOOKUP($AA356,'Date ouverte'!$26:$27,2,FALSE),"j"))))),W356)&lt;&gt;"alert",AA356,"alert")</f>
        <v>alert</v>
      </c>
      <c r="AC356" s="65">
        <f>IF($AB356="alert",(IF($J356='Date ouverte'!$A$29,HLOOKUP($AA356,'Date ouverte'!$29:$30,2,FALSE),IF($J356='Date ouverte'!$A$31,HLOOKUP($AA356,'Date ouverte'!$31:$33,2,FALSE),IF($J356='Date ouverte'!$A$33,HLOOKUP($AA356,'Date ouverte'!$33:$34,2,FALSE),IF($J356='Date ouverte'!$A$35,HLOOKUP($AA356,'Date ouverte'!$35:$36,2,FALSE),"j"))))),0)</f>
        <v>40</v>
      </c>
      <c r="AD3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6" s="5"/>
    </row>
    <row r="357" spans="1:31" x14ac:dyDescent="0.25">
      <c r="A357" t="s">
        <v>1732</v>
      </c>
      <c r="B357" t="s">
        <v>258</v>
      </c>
      <c r="C357" t="s">
        <v>14</v>
      </c>
      <c r="D357" t="s">
        <v>47</v>
      </c>
      <c r="E357" t="s">
        <v>34</v>
      </c>
      <c r="F357" t="s">
        <v>48</v>
      </c>
      <c r="G357" s="1">
        <v>44861</v>
      </c>
      <c r="H357" s="1">
        <v>44898</v>
      </c>
      <c r="I357" s="2">
        <v>44913</v>
      </c>
      <c r="J357" t="s">
        <v>28</v>
      </c>
      <c r="K357" t="s">
        <v>29</v>
      </c>
      <c r="L357" t="s">
        <v>24</v>
      </c>
      <c r="M357" t="s">
        <v>25</v>
      </c>
      <c r="N357" t="s">
        <v>26</v>
      </c>
      <c r="O357" t="s">
        <v>49</v>
      </c>
      <c r="P357">
        <f t="shared" si="493"/>
        <v>1</v>
      </c>
      <c r="Q357" s="5">
        <f t="shared" si="494"/>
        <v>44900</v>
      </c>
      <c r="R357" s="32">
        <f>VLOOKUP(_xlfn.CONCAT(M357," - ",E357),Planning!$C$75:$D$99,2,0)</f>
        <v>21</v>
      </c>
      <c r="S357" s="5">
        <f t="shared" si="495"/>
        <v>44919</v>
      </c>
      <c r="T357" s="3" t="str">
        <f t="shared" si="496"/>
        <v/>
      </c>
      <c r="U357" s="32">
        <f t="shared" ca="1" si="497"/>
        <v>21</v>
      </c>
      <c r="V357" s="32">
        <f t="shared" si="498"/>
        <v>0</v>
      </c>
      <c r="W357" s="5">
        <f t="shared" si="499"/>
        <v>44913</v>
      </c>
      <c r="X357" s="5"/>
      <c r="Z357" s="49"/>
      <c r="AA357" s="50" cm="1">
        <f t="array" ref="AA357">IF(AND(K357="Pending",J357='Date ouverte'!$A$2),INDEX(_xlfn.ANCHORARRAY('Date ouverte'!$B$2),MATCH(TRUE,_xlfn.ANCHORARRAY('Date ouverte'!$B$2)&gt;=$W357,0)),IF(AND(K357="Pending",J357='Date ouverte'!$A$4),INDEX(_xlfn.ANCHORARRAY('Date ouverte'!$B$4),MATCH(TRUE,_xlfn.ANCHORARRAY('Date ouverte'!$B$4)&gt;=$W357,0)),IF(AND(K357="Pending",J357='Date ouverte'!$A$6),INDEX(_xlfn.ANCHORARRAY('Date ouverte'!$B$6),MATCH(TRUE,_xlfn.ANCHORARRAY('Date ouverte'!$B$6)&gt;=$W357,0)),IF(AND(K357="Pending",J357='Date ouverte'!$A$8),INDEX(_xlfn.ANCHORARRAY('Date ouverte'!$B$8),MATCH(TRUE,_xlfn.ANCHORARRAY('Date ouverte'!$B$8)&gt;=$W357,0)),W357))))</f>
        <v>44914</v>
      </c>
      <c r="AB357" s="5" t="str">
        <f>IF(IF($K357="Pending",(IF($J357='Date ouverte'!$A$20,HLOOKUP($AA357,'Date ouverte'!$20:$21,2,FALSE),IF($J357='Date ouverte'!$A$22,HLOOKUP($AA357,'Date ouverte'!$22:$23,2,FALSE),IF($J357='Date ouverte'!$A$24,HLOOKUP($AA357,'Date ouverte'!$24:$25,2,FALSE),IF($J357='Date ouverte'!$A$26,HLOOKUP($AA357,'Date ouverte'!$26:$27,2,FALSE),"j"))))),W357)&lt;&gt;"alert",AA357,"alert")</f>
        <v>alert</v>
      </c>
      <c r="AC357" s="65">
        <f>IF($AB357="alert",(IF($J357='Date ouverte'!$A$29,HLOOKUP($AA357,'Date ouverte'!$29:$30,2,FALSE),IF($J357='Date ouverte'!$A$31,HLOOKUP($AA357,'Date ouverte'!$31:$33,2,FALSE),IF($J357='Date ouverte'!$A$33,HLOOKUP($AA357,'Date ouverte'!$33:$34,2,FALSE),IF($J357='Date ouverte'!$A$35,HLOOKUP($AA357,'Date ouverte'!$35:$36,2,FALSE),"j"))))),0)</f>
        <v>2</v>
      </c>
      <c r="AD3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57" s="5"/>
    </row>
    <row r="358" spans="1:31" x14ac:dyDescent="0.25">
      <c r="A358" t="s">
        <v>1186</v>
      </c>
      <c r="B358" t="s">
        <v>258</v>
      </c>
      <c r="C358" t="s">
        <v>30</v>
      </c>
      <c r="D358" t="s">
        <v>47</v>
      </c>
      <c r="E358" t="s">
        <v>34</v>
      </c>
      <c r="F358" t="s">
        <v>48</v>
      </c>
      <c r="G358" s="1">
        <v>44832</v>
      </c>
      <c r="H358" s="1">
        <v>44866</v>
      </c>
      <c r="I358" s="2">
        <v>44880.604166666664</v>
      </c>
      <c r="J358" t="s">
        <v>23</v>
      </c>
      <c r="K358" t="s">
        <v>19</v>
      </c>
      <c r="L358" t="s">
        <v>20</v>
      </c>
      <c r="M358" t="s">
        <v>25</v>
      </c>
      <c r="N358" t="s">
        <v>35</v>
      </c>
      <c r="O358" t="s">
        <v>40</v>
      </c>
      <c r="P358">
        <f t="shared" si="493"/>
        <v>1</v>
      </c>
      <c r="Q358" s="5">
        <f t="shared" si="494"/>
        <v>44868</v>
      </c>
      <c r="R358" s="32">
        <f>VLOOKUP(_xlfn.CONCAT(M358," - ",E358),Planning!$C$75:$D$99,2,0)</f>
        <v>21</v>
      </c>
      <c r="S358" s="5">
        <f t="shared" si="495"/>
        <v>44887</v>
      </c>
      <c r="T358" s="3" t="str">
        <f t="shared" si="496"/>
        <v/>
      </c>
      <c r="U358" s="32">
        <f t="shared" ca="1" si="497"/>
        <v>21</v>
      </c>
      <c r="V358" s="32">
        <f t="shared" si="498"/>
        <v>0</v>
      </c>
      <c r="W358" s="5">
        <f t="shared" si="499"/>
        <v>44880</v>
      </c>
      <c r="X358" s="5"/>
      <c r="Z358" s="49"/>
      <c r="AA358" s="50" cm="1">
        <f t="array" ref="AA358">IF(AND(K358="Pending",J358='Date ouverte'!$A$2),INDEX(_xlfn.ANCHORARRAY('Date ouverte'!$B$2),MATCH(TRUE,_xlfn.ANCHORARRAY('Date ouverte'!$B$2)&gt;=$W358,0)),IF(AND(K358="Pending",J358='Date ouverte'!$A$4),INDEX(_xlfn.ANCHORARRAY('Date ouverte'!$B$4),MATCH(TRUE,_xlfn.ANCHORARRAY('Date ouverte'!$B$4)&gt;=$W358,0)),IF(AND(K358="Pending",J358='Date ouverte'!$A$6),INDEX(_xlfn.ANCHORARRAY('Date ouverte'!$B$6),MATCH(TRUE,_xlfn.ANCHORARRAY('Date ouverte'!$B$6)&gt;=$W358,0)),IF(AND(K358="Pending",J358='Date ouverte'!$A$8),INDEX(_xlfn.ANCHORARRAY('Date ouverte'!$B$8),MATCH(TRUE,_xlfn.ANCHORARRAY('Date ouverte'!$B$8)&gt;=$W358,0)),W358))))</f>
        <v>44880</v>
      </c>
      <c r="AB358" s="5">
        <f>IF(IF($K358="Pending",(IF($J358='Date ouverte'!$A$20,HLOOKUP($AA358,'Date ouverte'!$20:$21,2,FALSE),IF($J358='Date ouverte'!$A$22,HLOOKUP($AA358,'Date ouverte'!$22:$23,2,FALSE),IF($J358='Date ouverte'!$A$24,HLOOKUP($AA358,'Date ouverte'!$24:$25,2,FALSE),IF($J358='Date ouverte'!$A$26,HLOOKUP($AA358,'Date ouverte'!$26:$27,2,FALSE),"j"))))),W358)&lt;&gt;"alert",AA358,"alert")</f>
        <v>44880</v>
      </c>
      <c r="AC358" s="65">
        <f>IF($AB358="alert",(IF($J358='Date ouverte'!$A$29,HLOOKUP($AA358,'Date ouverte'!$29:$30,2,FALSE),IF($J358='Date ouverte'!$A$31,HLOOKUP($AA358,'Date ouverte'!$31:$33,2,FALSE),IF($J358='Date ouverte'!$A$33,HLOOKUP($AA358,'Date ouverte'!$33:$34,2,FALSE),IF($J358='Date ouverte'!$A$35,HLOOKUP($AA358,'Date ouverte'!$35:$36,2,FALSE),"j"))))),0)</f>
        <v>0</v>
      </c>
      <c r="AD3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8" s="5"/>
    </row>
    <row r="359" spans="1:31" x14ac:dyDescent="0.25">
      <c r="A359" t="s">
        <v>2449</v>
      </c>
      <c r="B359" t="s">
        <v>258</v>
      </c>
      <c r="C359" t="s">
        <v>14</v>
      </c>
      <c r="D359" t="s">
        <v>47</v>
      </c>
      <c r="E359" t="s">
        <v>16</v>
      </c>
      <c r="F359" t="s">
        <v>48</v>
      </c>
      <c r="G359" s="1">
        <v>44865</v>
      </c>
      <c r="H359" s="1">
        <v>44893</v>
      </c>
      <c r="I359" s="2">
        <v>44900</v>
      </c>
      <c r="J359" t="s">
        <v>18</v>
      </c>
      <c r="K359" t="s">
        <v>29</v>
      </c>
      <c r="L359" t="s">
        <v>24</v>
      </c>
      <c r="M359" t="s">
        <v>32</v>
      </c>
      <c r="N359" t="s">
        <v>41</v>
      </c>
      <c r="O359" t="s">
        <v>1728</v>
      </c>
      <c r="P359">
        <f t="shared" si="493"/>
        <v>1</v>
      </c>
      <c r="Q359" s="5">
        <f t="shared" si="494"/>
        <v>44895</v>
      </c>
      <c r="R359" s="32">
        <f>VLOOKUP(_xlfn.CONCAT(M359," - ",E359),Planning!$C$75:$D$99,2,0)</f>
        <v>10</v>
      </c>
      <c r="S359" s="5">
        <f t="shared" si="495"/>
        <v>44903</v>
      </c>
      <c r="T359" s="3" t="str">
        <f t="shared" si="496"/>
        <v/>
      </c>
      <c r="U359" s="32">
        <f t="shared" ca="1" si="497"/>
        <v>10</v>
      </c>
      <c r="V359" s="32">
        <f t="shared" si="498"/>
        <v>0</v>
      </c>
      <c r="W359" s="5">
        <f t="shared" si="499"/>
        <v>44900</v>
      </c>
      <c r="X359" s="5"/>
      <c r="Z359" s="49"/>
      <c r="AA359" s="50" cm="1">
        <f t="array" ref="AA359">IF(AND(K359="Pending",J359='Date ouverte'!$A$2),INDEX(_xlfn.ANCHORARRAY('Date ouverte'!$B$2),MATCH(TRUE,_xlfn.ANCHORARRAY('Date ouverte'!$B$2)&gt;=$W359,0)),IF(AND(K359="Pending",J359='Date ouverte'!$A$4),INDEX(_xlfn.ANCHORARRAY('Date ouverte'!$B$4),MATCH(TRUE,_xlfn.ANCHORARRAY('Date ouverte'!$B$4)&gt;=$W359,0)),IF(AND(K359="Pending",J359='Date ouverte'!$A$6),INDEX(_xlfn.ANCHORARRAY('Date ouverte'!$B$6),MATCH(TRUE,_xlfn.ANCHORARRAY('Date ouverte'!$B$6)&gt;=$W359,0)),IF(AND(K359="Pending",J359='Date ouverte'!$A$8),INDEX(_xlfn.ANCHORARRAY('Date ouverte'!$B$8),MATCH(TRUE,_xlfn.ANCHORARRAY('Date ouverte'!$B$8)&gt;=$W359,0)),W359))))</f>
        <v>44900</v>
      </c>
      <c r="AB359" s="5">
        <f>IF(IF($K359="Pending",(IF($J359='Date ouverte'!$A$20,HLOOKUP($AA359,'Date ouverte'!$20:$21,2,FALSE),IF($J359='Date ouverte'!$A$22,HLOOKUP($AA359,'Date ouverte'!$22:$23,2,FALSE),IF($J359='Date ouverte'!$A$24,HLOOKUP($AA359,'Date ouverte'!$24:$25,2,FALSE),IF($J359='Date ouverte'!$A$26,HLOOKUP($AA359,'Date ouverte'!$26:$27,2,FALSE),"j"))))),W359)&lt;&gt;"alert",AA359,"alert")</f>
        <v>44900</v>
      </c>
      <c r="AC359" s="65">
        <f>IF($AB359="alert",(IF($J359='Date ouverte'!$A$29,HLOOKUP($AA359,'Date ouverte'!$29:$30,2,FALSE),IF($J359='Date ouverte'!$A$31,HLOOKUP($AA359,'Date ouverte'!$31:$33,2,FALSE),IF($J359='Date ouverte'!$A$33,HLOOKUP($AA359,'Date ouverte'!$33:$34,2,FALSE),IF($J359='Date ouverte'!$A$35,HLOOKUP($AA359,'Date ouverte'!$35:$36,2,FALSE),"j"))))),0)</f>
        <v>0</v>
      </c>
      <c r="AD3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59" s="5"/>
    </row>
    <row r="360" spans="1:31" x14ac:dyDescent="0.25">
      <c r="A360" t="s">
        <v>1187</v>
      </c>
      <c r="B360" t="s">
        <v>258</v>
      </c>
      <c r="C360" t="s">
        <v>30</v>
      </c>
      <c r="D360" t="s">
        <v>47</v>
      </c>
      <c r="E360" t="s">
        <v>16</v>
      </c>
      <c r="F360" t="s">
        <v>48</v>
      </c>
      <c r="G360" s="1">
        <v>44846</v>
      </c>
      <c r="H360" s="1">
        <v>44885</v>
      </c>
      <c r="I360" s="2">
        <v>44890</v>
      </c>
      <c r="J360" t="s">
        <v>23</v>
      </c>
      <c r="K360" t="s">
        <v>29</v>
      </c>
      <c r="L360" t="s">
        <v>24</v>
      </c>
      <c r="M360" t="s">
        <v>32</v>
      </c>
      <c r="N360" t="s">
        <v>41</v>
      </c>
      <c r="O360" t="s">
        <v>1106</v>
      </c>
      <c r="P360">
        <f t="shared" si="493"/>
        <v>1</v>
      </c>
      <c r="Q360" s="5">
        <f t="shared" si="494"/>
        <v>44887</v>
      </c>
      <c r="R360" s="32">
        <f>VLOOKUP(_xlfn.CONCAT(M360," - ",E360),Planning!$C$75:$D$99,2,0)</f>
        <v>10</v>
      </c>
      <c r="S360" s="5">
        <f t="shared" si="495"/>
        <v>44895</v>
      </c>
      <c r="T360" s="3" t="str">
        <f t="shared" si="496"/>
        <v/>
      </c>
      <c r="U360" s="32">
        <f t="shared" ca="1" si="497"/>
        <v>10</v>
      </c>
      <c r="V360" s="32">
        <f t="shared" si="498"/>
        <v>0</v>
      </c>
      <c r="W360" s="5">
        <f t="shared" si="499"/>
        <v>44890</v>
      </c>
      <c r="X360" s="5"/>
      <c r="Z360" s="49"/>
      <c r="AA360" s="50" cm="1">
        <f t="array" ref="AA360">IF(AND(K360="Pending",J360='Date ouverte'!$A$2),INDEX(_xlfn.ANCHORARRAY('Date ouverte'!$B$2),MATCH(TRUE,_xlfn.ANCHORARRAY('Date ouverte'!$B$2)&gt;=$W360,0)),IF(AND(K360="Pending",J360='Date ouverte'!$A$4),INDEX(_xlfn.ANCHORARRAY('Date ouverte'!$B$4),MATCH(TRUE,_xlfn.ANCHORARRAY('Date ouverte'!$B$4)&gt;=$W360,0)),IF(AND(K360="Pending",J360='Date ouverte'!$A$6),INDEX(_xlfn.ANCHORARRAY('Date ouverte'!$B$6),MATCH(TRUE,_xlfn.ANCHORARRAY('Date ouverte'!$B$6)&gt;=$W360,0)),IF(AND(K360="Pending",J360='Date ouverte'!$A$8),INDEX(_xlfn.ANCHORARRAY('Date ouverte'!$B$8),MATCH(TRUE,_xlfn.ANCHORARRAY('Date ouverte'!$B$8)&gt;=$W360,0)),W360))))</f>
        <v>44890</v>
      </c>
      <c r="AB360" s="5" t="str">
        <f>IF(IF($K360="Pending",(IF($J360='Date ouverte'!$A$20,HLOOKUP($AA360,'Date ouverte'!$20:$21,2,FALSE),IF($J360='Date ouverte'!$A$22,HLOOKUP($AA360,'Date ouverte'!$22:$23,2,FALSE),IF($J360='Date ouverte'!$A$24,HLOOKUP($AA360,'Date ouverte'!$24:$25,2,FALSE),IF($J360='Date ouverte'!$A$26,HLOOKUP($AA360,'Date ouverte'!$26:$27,2,FALSE),"j"))))),W360)&lt;&gt;"alert",AA360,"alert")</f>
        <v>alert</v>
      </c>
      <c r="AC360" s="65">
        <f>IF($AB360="alert",(IF($J360='Date ouverte'!$A$29,HLOOKUP($AA360,'Date ouverte'!$29:$30,2,FALSE),IF($J360='Date ouverte'!$A$31,HLOOKUP($AA360,'Date ouverte'!$31:$33,2,FALSE),IF($J360='Date ouverte'!$A$33,HLOOKUP($AA360,'Date ouverte'!$33:$34,2,FALSE),IF($J360='Date ouverte'!$A$35,HLOOKUP($AA360,'Date ouverte'!$35:$36,2,FALSE),"j"))))),0)</f>
        <v>96</v>
      </c>
      <c r="AD3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0" s="5"/>
    </row>
    <row r="361" spans="1:31" x14ac:dyDescent="0.25">
      <c r="A361" t="s">
        <v>1733</v>
      </c>
      <c r="B361" t="s">
        <v>258</v>
      </c>
      <c r="C361" t="s">
        <v>14</v>
      </c>
      <c r="D361" t="s">
        <v>47</v>
      </c>
      <c r="E361" t="s">
        <v>16</v>
      </c>
      <c r="F361" t="s">
        <v>48</v>
      </c>
      <c r="G361" s="1">
        <v>44865</v>
      </c>
      <c r="H361" s="1">
        <v>44893</v>
      </c>
      <c r="I361" s="2">
        <v>44900</v>
      </c>
      <c r="J361" t="s">
        <v>18</v>
      </c>
      <c r="K361" t="s">
        <v>29</v>
      </c>
      <c r="L361" t="s">
        <v>24</v>
      </c>
      <c r="M361" t="s">
        <v>32</v>
      </c>
      <c r="N361" t="s">
        <v>41</v>
      </c>
      <c r="O361" t="s">
        <v>1728</v>
      </c>
      <c r="P361">
        <f t="shared" si="493"/>
        <v>1</v>
      </c>
      <c r="Q361" s="5">
        <f t="shared" si="494"/>
        <v>44895</v>
      </c>
      <c r="R361" s="32">
        <f>VLOOKUP(_xlfn.CONCAT(M361," - ",E361),Planning!$C$75:$D$99,2,0)</f>
        <v>10</v>
      </c>
      <c r="S361" s="5">
        <f t="shared" si="495"/>
        <v>44903</v>
      </c>
      <c r="T361" s="3" t="str">
        <f t="shared" si="496"/>
        <v/>
      </c>
      <c r="U361" s="32">
        <f t="shared" ca="1" si="497"/>
        <v>10</v>
      </c>
      <c r="V361" s="32">
        <f t="shared" si="498"/>
        <v>0</v>
      </c>
      <c r="W361" s="5">
        <f t="shared" si="499"/>
        <v>44900</v>
      </c>
      <c r="X361" s="5"/>
      <c r="Z361" s="49"/>
      <c r="AA361" s="50" cm="1">
        <f t="array" ref="AA361">IF(AND(K361="Pending",J361='Date ouverte'!$A$2),INDEX(_xlfn.ANCHORARRAY('Date ouverte'!$B$2),MATCH(TRUE,_xlfn.ANCHORARRAY('Date ouverte'!$B$2)&gt;=$W361,0)),IF(AND(K361="Pending",J361='Date ouverte'!$A$4),INDEX(_xlfn.ANCHORARRAY('Date ouverte'!$B$4),MATCH(TRUE,_xlfn.ANCHORARRAY('Date ouverte'!$B$4)&gt;=$W361,0)),IF(AND(K361="Pending",J361='Date ouverte'!$A$6),INDEX(_xlfn.ANCHORARRAY('Date ouverte'!$B$6),MATCH(TRUE,_xlfn.ANCHORARRAY('Date ouverte'!$B$6)&gt;=$W361,0)),IF(AND(K361="Pending",J361='Date ouverte'!$A$8),INDEX(_xlfn.ANCHORARRAY('Date ouverte'!$B$8),MATCH(TRUE,_xlfn.ANCHORARRAY('Date ouverte'!$B$8)&gt;=$W361,0)),W361))))</f>
        <v>44900</v>
      </c>
      <c r="AB361" s="5">
        <f>IF(IF($K361="Pending",(IF($J361='Date ouverte'!$A$20,HLOOKUP($AA361,'Date ouverte'!$20:$21,2,FALSE),IF($J361='Date ouverte'!$A$22,HLOOKUP($AA361,'Date ouverte'!$22:$23,2,FALSE),IF($J361='Date ouverte'!$A$24,HLOOKUP($AA361,'Date ouverte'!$24:$25,2,FALSE),IF($J361='Date ouverte'!$A$26,HLOOKUP($AA361,'Date ouverte'!$26:$27,2,FALSE),"j"))))),W361)&lt;&gt;"alert",AA361,"alert")</f>
        <v>44900</v>
      </c>
      <c r="AC361" s="65">
        <f>IF($AB361="alert",(IF($J361='Date ouverte'!$A$29,HLOOKUP($AA361,'Date ouverte'!$29:$30,2,FALSE),IF($J361='Date ouverte'!$A$31,HLOOKUP($AA361,'Date ouverte'!$31:$33,2,FALSE),IF($J361='Date ouverte'!$A$33,HLOOKUP($AA361,'Date ouverte'!$33:$34,2,FALSE),IF($J361='Date ouverte'!$A$35,HLOOKUP($AA361,'Date ouverte'!$35:$36,2,FALSE),"j"))))),0)</f>
        <v>0</v>
      </c>
      <c r="AD3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1" s="5"/>
    </row>
    <row r="362" spans="1:31" x14ac:dyDescent="0.25">
      <c r="A362" t="s">
        <v>1188</v>
      </c>
      <c r="B362" t="s">
        <v>258</v>
      </c>
      <c r="C362" t="s">
        <v>14</v>
      </c>
      <c r="D362" t="s">
        <v>47</v>
      </c>
      <c r="E362" t="s">
        <v>16</v>
      </c>
      <c r="F362" t="s">
        <v>48</v>
      </c>
      <c r="G362" s="1">
        <v>44840</v>
      </c>
      <c r="H362" s="1">
        <v>44873</v>
      </c>
      <c r="I362" s="2">
        <v>44880</v>
      </c>
      <c r="J362" t="s">
        <v>28</v>
      </c>
      <c r="K362" t="s">
        <v>29</v>
      </c>
      <c r="L362" t="s">
        <v>24</v>
      </c>
      <c r="M362" t="s">
        <v>32</v>
      </c>
      <c r="N362" t="s">
        <v>33</v>
      </c>
      <c r="O362" t="s">
        <v>1154</v>
      </c>
      <c r="P362">
        <f t="shared" si="493"/>
        <v>1</v>
      </c>
      <c r="Q362" s="5">
        <f t="shared" si="494"/>
        <v>44875</v>
      </c>
      <c r="R362" s="32">
        <f>VLOOKUP(_xlfn.CONCAT(M362," - ",E362),Planning!$C$75:$D$99,2,0)</f>
        <v>10</v>
      </c>
      <c r="S362" s="5">
        <f t="shared" si="495"/>
        <v>44883</v>
      </c>
      <c r="T362" s="3" t="str">
        <f t="shared" si="496"/>
        <v/>
      </c>
      <c r="U362" s="32">
        <f t="shared" ca="1" si="497"/>
        <v>10</v>
      </c>
      <c r="V362" s="32">
        <f t="shared" si="498"/>
        <v>0</v>
      </c>
      <c r="W362" s="5">
        <f t="shared" si="499"/>
        <v>44880</v>
      </c>
      <c r="X362" s="5"/>
      <c r="Z362" s="49"/>
      <c r="AA362" s="50" cm="1">
        <f t="array" ref="AA362">IF(AND(K362="Pending",J362='Date ouverte'!$A$2),INDEX(_xlfn.ANCHORARRAY('Date ouverte'!$B$2),MATCH(TRUE,_xlfn.ANCHORARRAY('Date ouverte'!$B$2)&gt;=$W362,0)),IF(AND(K362="Pending",J362='Date ouverte'!$A$4),INDEX(_xlfn.ANCHORARRAY('Date ouverte'!$B$4),MATCH(TRUE,_xlfn.ANCHORARRAY('Date ouverte'!$B$4)&gt;=$W362,0)),IF(AND(K362="Pending",J362='Date ouverte'!$A$6),INDEX(_xlfn.ANCHORARRAY('Date ouverte'!$B$6),MATCH(TRUE,_xlfn.ANCHORARRAY('Date ouverte'!$B$6)&gt;=$W362,0)),IF(AND(K362="Pending",J362='Date ouverte'!$A$8),INDEX(_xlfn.ANCHORARRAY('Date ouverte'!$B$8),MATCH(TRUE,_xlfn.ANCHORARRAY('Date ouverte'!$B$8)&gt;=$W362,0)),W362))))</f>
        <v>44880</v>
      </c>
      <c r="AB362" s="5">
        <f>IF(IF($K362="Pending",(IF($J362='Date ouverte'!$A$20,HLOOKUP($AA362,'Date ouverte'!$20:$21,2,FALSE),IF($J362='Date ouverte'!$A$22,HLOOKUP($AA362,'Date ouverte'!$22:$23,2,FALSE),IF($J362='Date ouverte'!$A$24,HLOOKUP($AA362,'Date ouverte'!$24:$25,2,FALSE),IF($J362='Date ouverte'!$A$26,HLOOKUP($AA362,'Date ouverte'!$26:$27,2,FALSE),"j"))))),W362)&lt;&gt;"alert",AA362,"alert")</f>
        <v>44880</v>
      </c>
      <c r="AC362" s="65">
        <f>IF($AB362="alert",(IF($J362='Date ouverte'!$A$29,HLOOKUP($AA362,'Date ouverte'!$29:$30,2,FALSE),IF($J362='Date ouverte'!$A$31,HLOOKUP($AA362,'Date ouverte'!$31:$33,2,FALSE),IF($J362='Date ouverte'!$A$33,HLOOKUP($AA362,'Date ouverte'!$33:$34,2,FALSE),IF($J362='Date ouverte'!$A$35,HLOOKUP($AA362,'Date ouverte'!$35:$36,2,FALSE),"j"))))),0)</f>
        <v>0</v>
      </c>
      <c r="AD3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62" s="5"/>
    </row>
    <row r="363" spans="1:31" x14ac:dyDescent="0.25">
      <c r="A363" t="s">
        <v>1189</v>
      </c>
      <c r="B363" t="s">
        <v>258</v>
      </c>
      <c r="C363" t="s">
        <v>30</v>
      </c>
      <c r="D363" t="s">
        <v>47</v>
      </c>
      <c r="E363" t="s">
        <v>16</v>
      </c>
      <c r="F363" t="s">
        <v>48</v>
      </c>
      <c r="G363" s="1">
        <v>44837</v>
      </c>
      <c r="H363" s="1">
        <v>44881</v>
      </c>
      <c r="I363" s="2">
        <v>44890</v>
      </c>
      <c r="J363" t="s">
        <v>28</v>
      </c>
      <c r="K363" t="s">
        <v>29</v>
      </c>
      <c r="L363" t="s">
        <v>24</v>
      </c>
      <c r="M363" t="s">
        <v>32</v>
      </c>
      <c r="N363" t="s">
        <v>41</v>
      </c>
      <c r="O363" t="s">
        <v>43</v>
      </c>
      <c r="P363">
        <f t="shared" si="493"/>
        <v>1</v>
      </c>
      <c r="Q363" s="5">
        <f t="shared" si="494"/>
        <v>44883</v>
      </c>
      <c r="R363" s="32">
        <f>VLOOKUP(_xlfn.CONCAT(M363," - ",E363),Planning!$C$75:$D$99,2,0)</f>
        <v>10</v>
      </c>
      <c r="S363" s="5">
        <f t="shared" si="495"/>
        <v>44891</v>
      </c>
      <c r="T363" s="3" t="str">
        <f t="shared" si="496"/>
        <v/>
      </c>
      <c r="U363" s="32">
        <f t="shared" ca="1" si="497"/>
        <v>10</v>
      </c>
      <c r="V363" s="32">
        <f t="shared" si="498"/>
        <v>0</v>
      </c>
      <c r="W363" s="5">
        <f t="shared" si="499"/>
        <v>44890</v>
      </c>
      <c r="X363" s="5"/>
      <c r="Z363" s="49"/>
      <c r="AA363" s="50" cm="1">
        <f t="array" ref="AA363">IF(AND(K363="Pending",J363='Date ouverte'!$A$2),INDEX(_xlfn.ANCHORARRAY('Date ouverte'!$B$2),MATCH(TRUE,_xlfn.ANCHORARRAY('Date ouverte'!$B$2)&gt;=$W363,0)),IF(AND(K363="Pending",J363='Date ouverte'!$A$4),INDEX(_xlfn.ANCHORARRAY('Date ouverte'!$B$4),MATCH(TRUE,_xlfn.ANCHORARRAY('Date ouverte'!$B$4)&gt;=$W363,0)),IF(AND(K363="Pending",J363='Date ouverte'!$A$6),INDEX(_xlfn.ANCHORARRAY('Date ouverte'!$B$6),MATCH(TRUE,_xlfn.ANCHORARRAY('Date ouverte'!$B$6)&gt;=$W363,0)),IF(AND(K363="Pending",J363='Date ouverte'!$A$8),INDEX(_xlfn.ANCHORARRAY('Date ouverte'!$B$8),MATCH(TRUE,_xlfn.ANCHORARRAY('Date ouverte'!$B$8)&gt;=$W363,0)),W363))))</f>
        <v>44890</v>
      </c>
      <c r="AB363" s="5" t="str">
        <f>IF(IF($K363="Pending",(IF($J363='Date ouverte'!$A$20,HLOOKUP($AA363,'Date ouverte'!$20:$21,2,FALSE),IF($J363='Date ouverte'!$A$22,HLOOKUP($AA363,'Date ouverte'!$22:$23,2,FALSE),IF($J363='Date ouverte'!$A$24,HLOOKUP($AA363,'Date ouverte'!$24:$25,2,FALSE),IF($J363='Date ouverte'!$A$26,HLOOKUP($AA363,'Date ouverte'!$26:$27,2,FALSE),"j"))))),W363)&lt;&gt;"alert",AA363,"alert")</f>
        <v>alert</v>
      </c>
      <c r="AC363" s="65">
        <f>IF($AB363="alert",(IF($J363='Date ouverte'!$A$29,HLOOKUP($AA363,'Date ouverte'!$29:$30,2,FALSE),IF($J363='Date ouverte'!$A$31,HLOOKUP($AA363,'Date ouverte'!$31:$33,2,FALSE),IF($J363='Date ouverte'!$A$33,HLOOKUP($AA363,'Date ouverte'!$33:$34,2,FALSE),IF($J363='Date ouverte'!$A$35,HLOOKUP($AA363,'Date ouverte'!$35:$36,2,FALSE),"j"))))),0)</f>
        <v>8</v>
      </c>
      <c r="AD3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63" s="5"/>
    </row>
    <row r="364" spans="1:31" x14ac:dyDescent="0.25">
      <c r="A364" t="s">
        <v>172</v>
      </c>
      <c r="B364" t="s">
        <v>258</v>
      </c>
      <c r="C364" t="s">
        <v>30</v>
      </c>
      <c r="D364" t="s">
        <v>47</v>
      </c>
      <c r="E364" t="s">
        <v>16</v>
      </c>
      <c r="F364" t="s">
        <v>48</v>
      </c>
      <c r="G364" s="1">
        <v>44802</v>
      </c>
      <c r="H364" s="1">
        <v>44860</v>
      </c>
      <c r="I364" s="2">
        <v>44865.291666666664</v>
      </c>
      <c r="J364" t="s">
        <v>23</v>
      </c>
      <c r="K364" t="s">
        <v>19</v>
      </c>
      <c r="L364" t="s">
        <v>24</v>
      </c>
      <c r="M364" t="s">
        <v>32</v>
      </c>
      <c r="N364" t="s">
        <v>41</v>
      </c>
      <c r="O364" t="s">
        <v>122</v>
      </c>
      <c r="P364">
        <f t="shared" si="493"/>
        <v>1</v>
      </c>
      <c r="Q364" s="5">
        <f t="shared" si="494"/>
        <v>44862</v>
      </c>
      <c r="R364" s="32">
        <f>VLOOKUP(_xlfn.CONCAT(M364," - ",E364),Planning!$C$75:$D$99,2,0)</f>
        <v>10</v>
      </c>
      <c r="S364" s="5">
        <f t="shared" si="495"/>
        <v>44870</v>
      </c>
      <c r="T364" s="3" t="str">
        <f t="shared" si="496"/>
        <v/>
      </c>
      <c r="U364" s="32">
        <f t="shared" ca="1" si="497"/>
        <v>10</v>
      </c>
      <c r="V364" s="32">
        <f t="shared" si="498"/>
        <v>0</v>
      </c>
      <c r="W364" s="5">
        <f t="shared" si="499"/>
        <v>44865</v>
      </c>
      <c r="X364" s="5"/>
      <c r="Z364" s="49"/>
      <c r="AA364" s="50" cm="1">
        <f t="array" ref="AA364">IF(AND(K364="Pending",J364='Date ouverte'!$A$2),INDEX(_xlfn.ANCHORARRAY('Date ouverte'!$B$2),MATCH(TRUE,_xlfn.ANCHORARRAY('Date ouverte'!$B$2)&gt;=$W364,0)),IF(AND(K364="Pending",J364='Date ouverte'!$A$4),INDEX(_xlfn.ANCHORARRAY('Date ouverte'!$B$4),MATCH(TRUE,_xlfn.ANCHORARRAY('Date ouverte'!$B$4)&gt;=$W364,0)),IF(AND(K364="Pending",J364='Date ouverte'!$A$6),INDEX(_xlfn.ANCHORARRAY('Date ouverte'!$B$6),MATCH(TRUE,_xlfn.ANCHORARRAY('Date ouverte'!$B$6)&gt;=$W364,0)),IF(AND(K364="Pending",J364='Date ouverte'!$A$8),INDEX(_xlfn.ANCHORARRAY('Date ouverte'!$B$8),MATCH(TRUE,_xlfn.ANCHORARRAY('Date ouverte'!$B$8)&gt;=$W364,0)),W364))))</f>
        <v>44865</v>
      </c>
      <c r="AB364" s="5">
        <f>IF(IF($K364="Pending",(IF($J364='Date ouverte'!$A$20,HLOOKUP($AA364,'Date ouverte'!$20:$21,2,FALSE),IF($J364='Date ouverte'!$A$22,HLOOKUP($AA364,'Date ouverte'!$22:$23,2,FALSE),IF($J364='Date ouverte'!$A$24,HLOOKUP($AA364,'Date ouverte'!$24:$25,2,FALSE),IF($J364='Date ouverte'!$A$26,HLOOKUP($AA364,'Date ouverte'!$26:$27,2,FALSE),"j"))))),W364)&lt;&gt;"alert",AA364,"alert")</f>
        <v>44865</v>
      </c>
      <c r="AC364" s="65">
        <f>IF($AB364="alert",(IF($J364='Date ouverte'!$A$29,HLOOKUP($AA364,'Date ouverte'!$29:$30,2,FALSE),IF($J364='Date ouverte'!$A$31,HLOOKUP($AA364,'Date ouverte'!$31:$33,2,FALSE),IF($J364='Date ouverte'!$A$33,HLOOKUP($AA364,'Date ouverte'!$33:$34,2,FALSE),IF($J364='Date ouverte'!$A$35,HLOOKUP($AA364,'Date ouverte'!$35:$36,2,FALSE),"j"))))),0)</f>
        <v>0</v>
      </c>
      <c r="AD3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4" s="5"/>
    </row>
    <row r="365" spans="1:31" x14ac:dyDescent="0.25">
      <c r="A365" t="s">
        <v>1734</v>
      </c>
      <c r="B365" t="s">
        <v>258</v>
      </c>
      <c r="C365" t="s">
        <v>14</v>
      </c>
      <c r="D365" t="s">
        <v>47</v>
      </c>
      <c r="E365" t="s">
        <v>34</v>
      </c>
      <c r="F365" t="s">
        <v>48</v>
      </c>
      <c r="G365" s="1">
        <v>44849</v>
      </c>
      <c r="H365" s="1">
        <v>44900</v>
      </c>
      <c r="I365" s="2">
        <v>44915</v>
      </c>
      <c r="J365" t="s">
        <v>18</v>
      </c>
      <c r="K365" t="s">
        <v>29</v>
      </c>
      <c r="L365" t="s">
        <v>24</v>
      </c>
      <c r="M365" t="s">
        <v>25</v>
      </c>
      <c r="N365" t="s">
        <v>26</v>
      </c>
      <c r="O365" t="s">
        <v>49</v>
      </c>
      <c r="P365">
        <f t="shared" si="493"/>
        <v>1</v>
      </c>
      <c r="Q365" s="5">
        <f t="shared" si="494"/>
        <v>44902</v>
      </c>
      <c r="R365" s="32">
        <f>VLOOKUP(_xlfn.CONCAT(M365," - ",E365),Planning!$C$75:$D$99,2,0)</f>
        <v>21</v>
      </c>
      <c r="S365" s="5">
        <f t="shared" si="495"/>
        <v>44921</v>
      </c>
      <c r="T365" s="3" t="str">
        <f t="shared" si="496"/>
        <v/>
      </c>
      <c r="U365" s="32">
        <f t="shared" ca="1" si="497"/>
        <v>21</v>
      </c>
      <c r="V365" s="32">
        <f t="shared" si="498"/>
        <v>0</v>
      </c>
      <c r="W365" s="5">
        <f t="shared" si="499"/>
        <v>44915</v>
      </c>
      <c r="X365" s="5"/>
      <c r="Z365" s="49"/>
      <c r="AA365" s="50" cm="1">
        <f t="array" ref="AA365">IF(AND(K365="Pending",J365='Date ouverte'!$A$2),INDEX(_xlfn.ANCHORARRAY('Date ouverte'!$B$2),MATCH(TRUE,_xlfn.ANCHORARRAY('Date ouverte'!$B$2)&gt;=$W365,0)),IF(AND(K365="Pending",J365='Date ouverte'!$A$4),INDEX(_xlfn.ANCHORARRAY('Date ouverte'!$B$4),MATCH(TRUE,_xlfn.ANCHORARRAY('Date ouverte'!$B$4)&gt;=$W365,0)),IF(AND(K365="Pending",J365='Date ouverte'!$A$6),INDEX(_xlfn.ANCHORARRAY('Date ouverte'!$B$6),MATCH(TRUE,_xlfn.ANCHORARRAY('Date ouverte'!$B$6)&gt;=$W365,0)),IF(AND(K365="Pending",J365='Date ouverte'!$A$8),INDEX(_xlfn.ANCHORARRAY('Date ouverte'!$B$8),MATCH(TRUE,_xlfn.ANCHORARRAY('Date ouverte'!$B$8)&gt;=$W365,0)),W365))))</f>
        <v>44915</v>
      </c>
      <c r="AB365" s="5">
        <f>IF(IF($K365="Pending",(IF($J365='Date ouverte'!$A$20,HLOOKUP($AA365,'Date ouverte'!$20:$21,2,FALSE),IF($J365='Date ouverte'!$A$22,HLOOKUP($AA365,'Date ouverte'!$22:$23,2,FALSE),IF($J365='Date ouverte'!$A$24,HLOOKUP($AA365,'Date ouverte'!$24:$25,2,FALSE),IF($J365='Date ouverte'!$A$26,HLOOKUP($AA365,'Date ouverte'!$26:$27,2,FALSE),"j"))))),W365)&lt;&gt;"alert",AA365,"alert")</f>
        <v>44915</v>
      </c>
      <c r="AC365" s="65">
        <f>IF($AB365="alert",(IF($J365='Date ouverte'!$A$29,HLOOKUP($AA365,'Date ouverte'!$29:$30,2,FALSE),IF($J365='Date ouverte'!$A$31,HLOOKUP($AA365,'Date ouverte'!$31:$33,2,FALSE),IF($J365='Date ouverte'!$A$33,HLOOKUP($AA365,'Date ouverte'!$33:$34,2,FALSE),IF($J365='Date ouverte'!$A$35,HLOOKUP($AA365,'Date ouverte'!$35:$36,2,FALSE),"j"))))),0)</f>
        <v>0</v>
      </c>
      <c r="AD3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5" s="5"/>
    </row>
    <row r="366" spans="1:31" x14ac:dyDescent="0.25">
      <c r="A366" t="s">
        <v>173</v>
      </c>
      <c r="B366" t="s">
        <v>258</v>
      </c>
      <c r="C366" t="s">
        <v>30</v>
      </c>
      <c r="D366" t="s">
        <v>47</v>
      </c>
      <c r="E366" t="s">
        <v>16</v>
      </c>
      <c r="F366" t="s">
        <v>48</v>
      </c>
      <c r="G366" s="1">
        <v>44808</v>
      </c>
      <c r="H366" s="1">
        <v>44860</v>
      </c>
      <c r="I366" s="2">
        <v>44865.604166666664</v>
      </c>
      <c r="J366" t="s">
        <v>23</v>
      </c>
      <c r="K366" t="s">
        <v>19</v>
      </c>
      <c r="L366" t="s">
        <v>24</v>
      </c>
      <c r="M366" t="s">
        <v>32</v>
      </c>
      <c r="N366" t="s">
        <v>41</v>
      </c>
      <c r="O366" t="s">
        <v>122</v>
      </c>
      <c r="P366">
        <f t="shared" si="493"/>
        <v>1</v>
      </c>
      <c r="Q366" s="5">
        <f t="shared" si="494"/>
        <v>44862</v>
      </c>
      <c r="R366" s="32">
        <f>VLOOKUP(_xlfn.CONCAT(M366," - ",E366),Planning!$C$75:$D$99,2,0)</f>
        <v>10</v>
      </c>
      <c r="S366" s="5">
        <f t="shared" si="495"/>
        <v>44870</v>
      </c>
      <c r="T366" s="3" t="str">
        <f t="shared" si="496"/>
        <v/>
      </c>
      <c r="U366" s="32">
        <f t="shared" ca="1" si="497"/>
        <v>10</v>
      </c>
      <c r="V366" s="32">
        <f t="shared" si="498"/>
        <v>0</v>
      </c>
      <c r="W366" s="5">
        <f t="shared" si="499"/>
        <v>44865</v>
      </c>
      <c r="X366" s="5"/>
      <c r="Z366" s="49"/>
      <c r="AA366" s="50" cm="1">
        <f t="array" ref="AA366">IF(AND(K366="Pending",J366='Date ouverte'!$A$2),INDEX(_xlfn.ANCHORARRAY('Date ouverte'!$B$2),MATCH(TRUE,_xlfn.ANCHORARRAY('Date ouverte'!$B$2)&gt;=$W366,0)),IF(AND(K366="Pending",J366='Date ouverte'!$A$4),INDEX(_xlfn.ANCHORARRAY('Date ouverte'!$B$4),MATCH(TRUE,_xlfn.ANCHORARRAY('Date ouverte'!$B$4)&gt;=$W366,0)),IF(AND(K366="Pending",J366='Date ouverte'!$A$6),INDEX(_xlfn.ANCHORARRAY('Date ouverte'!$B$6),MATCH(TRUE,_xlfn.ANCHORARRAY('Date ouverte'!$B$6)&gt;=$W366,0)),IF(AND(K366="Pending",J366='Date ouverte'!$A$8),INDEX(_xlfn.ANCHORARRAY('Date ouverte'!$B$8),MATCH(TRUE,_xlfn.ANCHORARRAY('Date ouverte'!$B$8)&gt;=$W366,0)),W366))))</f>
        <v>44865</v>
      </c>
      <c r="AB366" s="5">
        <f>IF(IF($K366="Pending",(IF($J366='Date ouverte'!$A$20,HLOOKUP($AA366,'Date ouverte'!$20:$21,2,FALSE),IF($J366='Date ouverte'!$A$22,HLOOKUP($AA366,'Date ouverte'!$22:$23,2,FALSE),IF($J366='Date ouverte'!$A$24,HLOOKUP($AA366,'Date ouverte'!$24:$25,2,FALSE),IF($J366='Date ouverte'!$A$26,HLOOKUP($AA366,'Date ouverte'!$26:$27,2,FALSE),"j"))))),W366)&lt;&gt;"alert",AA366,"alert")</f>
        <v>44865</v>
      </c>
      <c r="AC366" s="65">
        <f>IF($AB366="alert",(IF($J366='Date ouverte'!$A$29,HLOOKUP($AA366,'Date ouverte'!$29:$30,2,FALSE),IF($J366='Date ouverte'!$A$31,HLOOKUP($AA366,'Date ouverte'!$31:$33,2,FALSE),IF($J366='Date ouverte'!$A$33,HLOOKUP($AA366,'Date ouverte'!$33:$34,2,FALSE),IF($J366='Date ouverte'!$A$35,HLOOKUP($AA366,'Date ouverte'!$35:$36,2,FALSE),"j"))))),0)</f>
        <v>0</v>
      </c>
      <c r="AD3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6" s="5"/>
    </row>
    <row r="367" spans="1:31" x14ac:dyDescent="0.25">
      <c r="A367" t="s">
        <v>1735</v>
      </c>
      <c r="B367" t="s">
        <v>258</v>
      </c>
      <c r="C367" t="s">
        <v>14</v>
      </c>
      <c r="D367" t="s">
        <v>47</v>
      </c>
      <c r="E367" t="s">
        <v>34</v>
      </c>
      <c r="F367" t="s">
        <v>48</v>
      </c>
      <c r="G367" s="1">
        <v>44847</v>
      </c>
      <c r="H367" s="1">
        <v>44877</v>
      </c>
      <c r="I367" s="2">
        <v>44889</v>
      </c>
      <c r="J367" t="s">
        <v>18</v>
      </c>
      <c r="K367" t="s">
        <v>29</v>
      </c>
      <c r="L367" t="s">
        <v>24</v>
      </c>
      <c r="M367" t="s">
        <v>25</v>
      </c>
      <c r="N367" t="s">
        <v>26</v>
      </c>
      <c r="O367" t="s">
        <v>45</v>
      </c>
      <c r="P367">
        <f t="shared" si="493"/>
        <v>1</v>
      </c>
      <c r="Q367" s="5">
        <f t="shared" si="494"/>
        <v>44879</v>
      </c>
      <c r="R367" s="32">
        <f>VLOOKUP(_xlfn.CONCAT(M367," - ",E367),Planning!$C$75:$D$99,2,0)</f>
        <v>21</v>
      </c>
      <c r="S367" s="5">
        <f t="shared" si="495"/>
        <v>44898</v>
      </c>
      <c r="T367" s="3" t="str">
        <f t="shared" si="496"/>
        <v/>
      </c>
      <c r="U367" s="32">
        <f t="shared" ca="1" si="497"/>
        <v>21</v>
      </c>
      <c r="V367" s="32">
        <f t="shared" si="498"/>
        <v>0</v>
      </c>
      <c r="W367" s="5">
        <f t="shared" si="499"/>
        <v>44889</v>
      </c>
      <c r="X367" s="5"/>
      <c r="Z367" s="49"/>
      <c r="AA367" s="50" cm="1">
        <f t="array" ref="AA367">IF(AND(K367="Pending",J367='Date ouverte'!$A$2),INDEX(_xlfn.ANCHORARRAY('Date ouverte'!$B$2),MATCH(TRUE,_xlfn.ANCHORARRAY('Date ouverte'!$B$2)&gt;=$W367,0)),IF(AND(K367="Pending",J367='Date ouverte'!$A$4),INDEX(_xlfn.ANCHORARRAY('Date ouverte'!$B$4),MATCH(TRUE,_xlfn.ANCHORARRAY('Date ouverte'!$B$4)&gt;=$W367,0)),IF(AND(K367="Pending",J367='Date ouverte'!$A$6),INDEX(_xlfn.ANCHORARRAY('Date ouverte'!$B$6),MATCH(TRUE,_xlfn.ANCHORARRAY('Date ouverte'!$B$6)&gt;=$W367,0)),IF(AND(K367="Pending",J367='Date ouverte'!$A$8),INDEX(_xlfn.ANCHORARRAY('Date ouverte'!$B$8),MATCH(TRUE,_xlfn.ANCHORARRAY('Date ouverte'!$B$8)&gt;=$W367,0)),W367))))</f>
        <v>44889</v>
      </c>
      <c r="AB367" s="5" t="str">
        <f>IF(IF($K367="Pending",(IF($J367='Date ouverte'!$A$20,HLOOKUP($AA367,'Date ouverte'!$20:$21,2,FALSE),IF($J367='Date ouverte'!$A$22,HLOOKUP($AA367,'Date ouverte'!$22:$23,2,FALSE),IF($J367='Date ouverte'!$A$24,HLOOKUP($AA367,'Date ouverte'!$24:$25,2,FALSE),IF($J367='Date ouverte'!$A$26,HLOOKUP($AA367,'Date ouverte'!$26:$27,2,FALSE),"j"))))),W367)&lt;&gt;"alert",AA367,"alert")</f>
        <v>alert</v>
      </c>
      <c r="AC367" s="65">
        <f>IF($AB367="alert",(IF($J367='Date ouverte'!$A$29,HLOOKUP($AA367,'Date ouverte'!$29:$30,2,FALSE),IF($J367='Date ouverte'!$A$31,HLOOKUP($AA367,'Date ouverte'!$31:$33,2,FALSE),IF($J367='Date ouverte'!$A$33,HLOOKUP($AA367,'Date ouverte'!$33:$34,2,FALSE),IF($J367='Date ouverte'!$A$35,HLOOKUP($AA367,'Date ouverte'!$35:$36,2,FALSE),"j"))))),0)</f>
        <v>17</v>
      </c>
      <c r="AD3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7" s="5"/>
    </row>
    <row r="368" spans="1:31" x14ac:dyDescent="0.25">
      <c r="A368" t="s">
        <v>856</v>
      </c>
      <c r="B368" t="s">
        <v>258</v>
      </c>
      <c r="C368" t="s">
        <v>30</v>
      </c>
      <c r="D368" t="s">
        <v>47</v>
      </c>
      <c r="E368" t="s">
        <v>16</v>
      </c>
      <c r="F368" t="s">
        <v>48</v>
      </c>
      <c r="G368" s="1">
        <v>44826</v>
      </c>
      <c r="H368" s="1">
        <v>44864</v>
      </c>
      <c r="I368" s="2">
        <v>44869</v>
      </c>
      <c r="J368" t="s">
        <v>39</v>
      </c>
      <c r="K368" t="s">
        <v>29</v>
      </c>
      <c r="L368" t="s">
        <v>24</v>
      </c>
      <c r="M368" t="s">
        <v>25</v>
      </c>
      <c r="N368" t="s">
        <v>26</v>
      </c>
      <c r="O368" t="s">
        <v>36</v>
      </c>
      <c r="P368">
        <f t="shared" si="493"/>
        <v>1</v>
      </c>
      <c r="Q368" s="5">
        <f t="shared" si="494"/>
        <v>44866</v>
      </c>
      <c r="R368" s="32">
        <f>VLOOKUP(_xlfn.CONCAT(M368," - ",E368),Planning!$C$75:$D$99,2,0)</f>
        <v>4</v>
      </c>
      <c r="S368" s="5">
        <f t="shared" si="495"/>
        <v>44868</v>
      </c>
      <c r="T368" s="3" t="str">
        <f t="shared" si="496"/>
        <v/>
      </c>
      <c r="U368" s="32">
        <f t="shared" ca="1" si="497"/>
        <v>4</v>
      </c>
      <c r="V368" s="32">
        <f t="shared" si="498"/>
        <v>0</v>
      </c>
      <c r="W368" s="5">
        <f t="shared" si="499"/>
        <v>44869</v>
      </c>
      <c r="X368" s="5"/>
      <c r="Z368" s="49"/>
      <c r="AA368" s="50" cm="1">
        <f t="array" ref="AA368">IF(AND(K368="Pending",J368='Date ouverte'!$A$2),INDEX(_xlfn.ANCHORARRAY('Date ouverte'!$B$2),MATCH(TRUE,_xlfn.ANCHORARRAY('Date ouverte'!$B$2)&gt;=$W368,0)),IF(AND(K368="Pending",J368='Date ouverte'!$A$4),INDEX(_xlfn.ANCHORARRAY('Date ouverte'!$B$4),MATCH(TRUE,_xlfn.ANCHORARRAY('Date ouverte'!$B$4)&gt;=$W368,0)),IF(AND(K368="Pending",J368='Date ouverte'!$A$6),INDEX(_xlfn.ANCHORARRAY('Date ouverte'!$B$6),MATCH(TRUE,_xlfn.ANCHORARRAY('Date ouverte'!$B$6)&gt;=$W368,0)),IF(AND(K368="Pending",J368='Date ouverte'!$A$8),INDEX(_xlfn.ANCHORARRAY('Date ouverte'!$B$8),MATCH(TRUE,_xlfn.ANCHORARRAY('Date ouverte'!$B$8)&gt;=$W368,0)),W368))))</f>
        <v>44869</v>
      </c>
      <c r="AB368" s="5">
        <f>IF(IF($K368="Pending",(IF($J368='Date ouverte'!$A$20,HLOOKUP($AA368,'Date ouverte'!$20:$21,2,FALSE),IF($J368='Date ouverte'!$A$22,HLOOKUP($AA368,'Date ouverte'!$22:$23,2,FALSE),IF($J368='Date ouverte'!$A$24,HLOOKUP($AA368,'Date ouverte'!$24:$25,2,FALSE),IF($J368='Date ouverte'!$A$26,HLOOKUP($AA368,'Date ouverte'!$26:$27,2,FALSE),"j"))))),W368)&lt;&gt;"alert",AA368,"alert")</f>
        <v>44869</v>
      </c>
      <c r="AC368" s="65">
        <f>IF($AB368="alert",(IF($J368='Date ouverte'!$A$29,HLOOKUP($AA368,'Date ouverte'!$29:$30,2,FALSE),IF($J368='Date ouverte'!$A$31,HLOOKUP($AA368,'Date ouverte'!$31:$33,2,FALSE),IF($J368='Date ouverte'!$A$33,HLOOKUP($AA368,'Date ouverte'!$33:$34,2,FALSE),IF($J368='Date ouverte'!$A$35,HLOOKUP($AA368,'Date ouverte'!$35:$36,2,FALSE),"j"))))),0)</f>
        <v>0</v>
      </c>
      <c r="AD3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68" s="5"/>
    </row>
    <row r="369" spans="1:31" x14ac:dyDescent="0.25">
      <c r="A369" t="s">
        <v>1736</v>
      </c>
      <c r="B369" t="s">
        <v>258</v>
      </c>
      <c r="C369" t="s">
        <v>30</v>
      </c>
      <c r="D369" t="s">
        <v>47</v>
      </c>
      <c r="E369" t="s">
        <v>34</v>
      </c>
      <c r="F369" t="s">
        <v>48</v>
      </c>
      <c r="G369" s="1">
        <v>44847</v>
      </c>
      <c r="H369" s="1">
        <v>44877</v>
      </c>
      <c r="I369" s="2">
        <v>44884</v>
      </c>
      <c r="J369" t="s">
        <v>23</v>
      </c>
      <c r="K369" t="s">
        <v>29</v>
      </c>
      <c r="L369" t="s">
        <v>20</v>
      </c>
      <c r="M369" t="s">
        <v>25</v>
      </c>
      <c r="N369" t="s">
        <v>35</v>
      </c>
      <c r="O369" t="s">
        <v>45</v>
      </c>
      <c r="P369">
        <f t="shared" si="493"/>
        <v>1</v>
      </c>
      <c r="Q369" s="5">
        <f t="shared" si="494"/>
        <v>44879</v>
      </c>
      <c r="R369" s="32">
        <f>VLOOKUP(_xlfn.CONCAT(M369," - ",E369),Planning!$C$75:$D$99,2,0)</f>
        <v>21</v>
      </c>
      <c r="S369" s="5">
        <f t="shared" si="495"/>
        <v>44898</v>
      </c>
      <c r="T369" s="3" t="str">
        <f t="shared" si="496"/>
        <v/>
      </c>
      <c r="U369" s="32">
        <f t="shared" ca="1" si="497"/>
        <v>21</v>
      </c>
      <c r="V369" s="32">
        <f t="shared" si="498"/>
        <v>0</v>
      </c>
      <c r="W369" s="5">
        <f t="shared" si="499"/>
        <v>44884</v>
      </c>
      <c r="X369" s="5"/>
      <c r="Z369" s="49"/>
      <c r="AA369" s="50" cm="1">
        <f t="array" ref="AA369">IF(AND(K369="Pending",J369='Date ouverte'!$A$2),INDEX(_xlfn.ANCHORARRAY('Date ouverte'!$B$2),MATCH(TRUE,_xlfn.ANCHORARRAY('Date ouverte'!$B$2)&gt;=$W369,0)),IF(AND(K369="Pending",J369='Date ouverte'!$A$4),INDEX(_xlfn.ANCHORARRAY('Date ouverte'!$B$4),MATCH(TRUE,_xlfn.ANCHORARRAY('Date ouverte'!$B$4)&gt;=$W369,0)),IF(AND(K369="Pending",J369='Date ouverte'!$A$6),INDEX(_xlfn.ANCHORARRAY('Date ouverte'!$B$6),MATCH(TRUE,_xlfn.ANCHORARRAY('Date ouverte'!$B$6)&gt;=$W369,0)),IF(AND(K369="Pending",J369='Date ouverte'!$A$8),INDEX(_xlfn.ANCHORARRAY('Date ouverte'!$B$8),MATCH(TRUE,_xlfn.ANCHORARRAY('Date ouverte'!$B$8)&gt;=$W369,0)),W369))))</f>
        <v>44886</v>
      </c>
      <c r="AB369" s="5">
        <f>IF(IF($K369="Pending",(IF($J369='Date ouverte'!$A$20,HLOOKUP($AA369,'Date ouverte'!$20:$21,2,FALSE),IF($J369='Date ouverte'!$A$22,HLOOKUP($AA369,'Date ouverte'!$22:$23,2,FALSE),IF($J369='Date ouverte'!$A$24,HLOOKUP($AA369,'Date ouverte'!$24:$25,2,FALSE),IF($J369='Date ouverte'!$A$26,HLOOKUP($AA369,'Date ouverte'!$26:$27,2,FALSE),"j"))))),W369)&lt;&gt;"alert",AA369,"alert")</f>
        <v>44886</v>
      </c>
      <c r="AC369" s="65">
        <f>IF($AB369="alert",(IF($J369='Date ouverte'!$A$29,HLOOKUP($AA369,'Date ouverte'!$29:$30,2,FALSE),IF($J369='Date ouverte'!$A$31,HLOOKUP($AA369,'Date ouverte'!$31:$33,2,FALSE),IF($J369='Date ouverte'!$A$33,HLOOKUP($AA369,'Date ouverte'!$33:$34,2,FALSE),IF($J369='Date ouverte'!$A$35,HLOOKUP($AA369,'Date ouverte'!$35:$36,2,FALSE),"j"))))),0)</f>
        <v>0</v>
      </c>
      <c r="AD3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69" s="5"/>
    </row>
    <row r="370" spans="1:31" x14ac:dyDescent="0.25">
      <c r="A370" t="s">
        <v>1190</v>
      </c>
      <c r="B370" t="s">
        <v>258</v>
      </c>
      <c r="C370" t="s">
        <v>30</v>
      </c>
      <c r="D370" t="s">
        <v>47</v>
      </c>
      <c r="E370" t="s">
        <v>34</v>
      </c>
      <c r="F370" t="s">
        <v>48</v>
      </c>
      <c r="G370" s="1">
        <v>44847</v>
      </c>
      <c r="H370" s="1">
        <v>44877</v>
      </c>
      <c r="I370" s="2">
        <v>44883</v>
      </c>
      <c r="J370" t="s">
        <v>18</v>
      </c>
      <c r="K370" t="s">
        <v>29</v>
      </c>
      <c r="L370" t="s">
        <v>24</v>
      </c>
      <c r="M370" t="s">
        <v>25</v>
      </c>
      <c r="N370" t="s">
        <v>26</v>
      </c>
      <c r="O370" t="s">
        <v>45</v>
      </c>
      <c r="P370">
        <f t="shared" si="493"/>
        <v>1</v>
      </c>
      <c r="Q370" s="5">
        <f t="shared" si="494"/>
        <v>44879</v>
      </c>
      <c r="R370" s="32">
        <f>VLOOKUP(_xlfn.CONCAT(M370," - ",E370),Planning!$C$75:$D$99,2,0)</f>
        <v>21</v>
      </c>
      <c r="S370" s="5">
        <f t="shared" si="495"/>
        <v>44898</v>
      </c>
      <c r="T370" s="3" t="str">
        <f t="shared" si="496"/>
        <v/>
      </c>
      <c r="U370" s="32">
        <f t="shared" ca="1" si="497"/>
        <v>21</v>
      </c>
      <c r="V370" s="32">
        <f t="shared" si="498"/>
        <v>0</v>
      </c>
      <c r="W370" s="5">
        <f t="shared" si="499"/>
        <v>44883</v>
      </c>
      <c r="X370" s="5"/>
      <c r="Z370" s="49"/>
      <c r="AA370" s="50" cm="1">
        <f t="array" ref="AA370">IF(AND(K370="Pending",J370='Date ouverte'!$A$2),INDEX(_xlfn.ANCHORARRAY('Date ouverte'!$B$2),MATCH(TRUE,_xlfn.ANCHORARRAY('Date ouverte'!$B$2)&gt;=$W370,0)),IF(AND(K370="Pending",J370='Date ouverte'!$A$4),INDEX(_xlfn.ANCHORARRAY('Date ouverte'!$B$4),MATCH(TRUE,_xlfn.ANCHORARRAY('Date ouverte'!$B$4)&gt;=$W370,0)),IF(AND(K370="Pending",J370='Date ouverte'!$A$6),INDEX(_xlfn.ANCHORARRAY('Date ouverte'!$B$6),MATCH(TRUE,_xlfn.ANCHORARRAY('Date ouverte'!$B$6)&gt;=$W370,0)),IF(AND(K370="Pending",J370='Date ouverte'!$A$8),INDEX(_xlfn.ANCHORARRAY('Date ouverte'!$B$8),MATCH(TRUE,_xlfn.ANCHORARRAY('Date ouverte'!$B$8)&gt;=$W370,0)),W370))))</f>
        <v>44883</v>
      </c>
      <c r="AB370" s="5">
        <f>IF(IF($K370="Pending",(IF($J370='Date ouverte'!$A$20,HLOOKUP($AA370,'Date ouverte'!$20:$21,2,FALSE),IF($J370='Date ouverte'!$A$22,HLOOKUP($AA370,'Date ouverte'!$22:$23,2,FALSE),IF($J370='Date ouverte'!$A$24,HLOOKUP($AA370,'Date ouverte'!$24:$25,2,FALSE),IF($J370='Date ouverte'!$A$26,HLOOKUP($AA370,'Date ouverte'!$26:$27,2,FALSE),"j"))))),W370)&lt;&gt;"alert",AA370,"alert")</f>
        <v>44883</v>
      </c>
      <c r="AC370" s="65">
        <f>IF($AB370="alert",(IF($J370='Date ouverte'!$A$29,HLOOKUP($AA370,'Date ouverte'!$29:$30,2,FALSE),IF($J370='Date ouverte'!$A$31,HLOOKUP($AA370,'Date ouverte'!$31:$33,2,FALSE),IF($J370='Date ouverte'!$A$33,HLOOKUP($AA370,'Date ouverte'!$33:$34,2,FALSE),IF($J370='Date ouverte'!$A$35,HLOOKUP($AA370,'Date ouverte'!$35:$36,2,FALSE),"j"))))),0)</f>
        <v>0</v>
      </c>
      <c r="AD3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70" s="5"/>
    </row>
    <row r="371" spans="1:31" x14ac:dyDescent="0.25">
      <c r="A371" t="s">
        <v>1737</v>
      </c>
      <c r="B371" t="s">
        <v>258</v>
      </c>
      <c r="C371" t="s">
        <v>14</v>
      </c>
      <c r="D371" t="s">
        <v>47</v>
      </c>
      <c r="E371" t="s">
        <v>34</v>
      </c>
      <c r="F371" t="s">
        <v>48</v>
      </c>
      <c r="G371" s="1">
        <v>44857</v>
      </c>
      <c r="H371" s="1">
        <v>44888</v>
      </c>
      <c r="I371" s="2">
        <v>44903</v>
      </c>
      <c r="J371" t="s">
        <v>28</v>
      </c>
      <c r="K371" t="s">
        <v>29</v>
      </c>
      <c r="L371" t="s">
        <v>20</v>
      </c>
      <c r="M371" t="s">
        <v>25</v>
      </c>
      <c r="N371" t="s">
        <v>35</v>
      </c>
      <c r="O371" t="s">
        <v>46</v>
      </c>
      <c r="P371">
        <f t="shared" si="493"/>
        <v>1</v>
      </c>
      <c r="Q371" s="5">
        <f t="shared" si="494"/>
        <v>44890</v>
      </c>
      <c r="R371" s="32">
        <f>VLOOKUP(_xlfn.CONCAT(M371," - ",E371),Planning!$C$75:$D$99,2,0)</f>
        <v>21</v>
      </c>
      <c r="S371" s="5">
        <f t="shared" si="495"/>
        <v>44909</v>
      </c>
      <c r="T371" s="3" t="str">
        <f t="shared" si="496"/>
        <v/>
      </c>
      <c r="U371" s="32">
        <f t="shared" ca="1" si="497"/>
        <v>21</v>
      </c>
      <c r="V371" s="32">
        <f t="shared" si="498"/>
        <v>0</v>
      </c>
      <c r="W371" s="5">
        <f t="shared" si="499"/>
        <v>44903</v>
      </c>
      <c r="X371" s="5"/>
      <c r="Z371" s="49"/>
      <c r="AA371" s="50" cm="1">
        <f t="array" ref="AA371">IF(AND(K371="Pending",J371='Date ouverte'!$A$2),INDEX(_xlfn.ANCHORARRAY('Date ouverte'!$B$2),MATCH(TRUE,_xlfn.ANCHORARRAY('Date ouverte'!$B$2)&gt;=$W371,0)),IF(AND(K371="Pending",J371='Date ouverte'!$A$4),INDEX(_xlfn.ANCHORARRAY('Date ouverte'!$B$4),MATCH(TRUE,_xlfn.ANCHORARRAY('Date ouverte'!$B$4)&gt;=$W371,0)),IF(AND(K371="Pending",J371='Date ouverte'!$A$6),INDEX(_xlfn.ANCHORARRAY('Date ouverte'!$B$6),MATCH(TRUE,_xlfn.ANCHORARRAY('Date ouverte'!$B$6)&gt;=$W371,0)),IF(AND(K371="Pending",J371='Date ouverte'!$A$8),INDEX(_xlfn.ANCHORARRAY('Date ouverte'!$B$8),MATCH(TRUE,_xlfn.ANCHORARRAY('Date ouverte'!$B$8)&gt;=$W371,0)),W371))))</f>
        <v>44903</v>
      </c>
      <c r="AB371" s="5">
        <f>IF(IF($K371="Pending",(IF($J371='Date ouverte'!$A$20,HLOOKUP($AA371,'Date ouverte'!$20:$21,2,FALSE),IF($J371='Date ouverte'!$A$22,HLOOKUP($AA371,'Date ouverte'!$22:$23,2,FALSE),IF($J371='Date ouverte'!$A$24,HLOOKUP($AA371,'Date ouverte'!$24:$25,2,FALSE),IF($J371='Date ouverte'!$A$26,HLOOKUP($AA371,'Date ouverte'!$26:$27,2,FALSE),"j"))))),W371)&lt;&gt;"alert",AA371,"alert")</f>
        <v>44903</v>
      </c>
      <c r="AC371" s="65">
        <f>IF($AB371="alert",(IF($J371='Date ouverte'!$A$29,HLOOKUP($AA371,'Date ouverte'!$29:$30,2,FALSE),IF($J371='Date ouverte'!$A$31,HLOOKUP($AA371,'Date ouverte'!$31:$33,2,FALSE),IF($J371='Date ouverte'!$A$33,HLOOKUP($AA371,'Date ouverte'!$33:$34,2,FALSE),IF($J371='Date ouverte'!$A$35,HLOOKUP($AA371,'Date ouverte'!$35:$36,2,FALSE),"j"))))),0)</f>
        <v>0</v>
      </c>
      <c r="AD3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71" s="5"/>
    </row>
    <row r="372" spans="1:31" x14ac:dyDescent="0.25">
      <c r="A372" t="s">
        <v>870</v>
      </c>
      <c r="B372" t="s">
        <v>258</v>
      </c>
      <c r="C372" t="s">
        <v>30</v>
      </c>
      <c r="D372" t="s">
        <v>47</v>
      </c>
      <c r="E372" t="s">
        <v>34</v>
      </c>
      <c r="F372" t="s">
        <v>48</v>
      </c>
      <c r="G372" s="1">
        <v>44826</v>
      </c>
      <c r="H372" s="1">
        <v>44860</v>
      </c>
      <c r="I372" s="2">
        <v>44862.416666666664</v>
      </c>
      <c r="J372" t="s">
        <v>23</v>
      </c>
      <c r="K372" t="s">
        <v>19</v>
      </c>
      <c r="L372" t="s">
        <v>20</v>
      </c>
      <c r="M372" t="s">
        <v>25</v>
      </c>
      <c r="N372" t="s">
        <v>35</v>
      </c>
      <c r="O372" t="s">
        <v>36</v>
      </c>
      <c r="P372">
        <f t="shared" si="493"/>
        <v>1</v>
      </c>
      <c r="Q372" s="5">
        <f t="shared" si="494"/>
        <v>44862</v>
      </c>
      <c r="R372" s="32">
        <f>VLOOKUP(_xlfn.CONCAT(M372," - ",E372),Planning!$C$75:$D$99,2,0)</f>
        <v>21</v>
      </c>
      <c r="S372" s="5">
        <f t="shared" si="495"/>
        <v>44881</v>
      </c>
      <c r="T372" s="3" t="str">
        <f t="shared" si="496"/>
        <v/>
      </c>
      <c r="U372" s="32">
        <f t="shared" ca="1" si="497"/>
        <v>21</v>
      </c>
      <c r="V372" s="32">
        <f t="shared" si="498"/>
        <v>0</v>
      </c>
      <c r="W372" s="5">
        <f t="shared" si="499"/>
        <v>44862</v>
      </c>
      <c r="X372" s="5"/>
      <c r="Z372" s="49"/>
      <c r="AA372" s="50" cm="1">
        <f t="array" ref="AA372">IF(AND(K372="Pending",J372='Date ouverte'!$A$2),INDEX(_xlfn.ANCHORARRAY('Date ouverte'!$B$2),MATCH(TRUE,_xlfn.ANCHORARRAY('Date ouverte'!$B$2)&gt;=$W372,0)),IF(AND(K372="Pending",J372='Date ouverte'!$A$4),INDEX(_xlfn.ANCHORARRAY('Date ouverte'!$B$4),MATCH(TRUE,_xlfn.ANCHORARRAY('Date ouverte'!$B$4)&gt;=$W372,0)),IF(AND(K372="Pending",J372='Date ouverte'!$A$6),INDEX(_xlfn.ANCHORARRAY('Date ouverte'!$B$6),MATCH(TRUE,_xlfn.ANCHORARRAY('Date ouverte'!$B$6)&gt;=$W372,0)),IF(AND(K372="Pending",J372='Date ouverte'!$A$8),INDEX(_xlfn.ANCHORARRAY('Date ouverte'!$B$8),MATCH(TRUE,_xlfn.ANCHORARRAY('Date ouverte'!$B$8)&gt;=$W372,0)),W372))))</f>
        <v>44862</v>
      </c>
      <c r="AB372" s="5">
        <f>IF(IF($K372="Pending",(IF($J372='Date ouverte'!$A$20,HLOOKUP($AA372,'Date ouverte'!$20:$21,2,FALSE),IF($J372='Date ouverte'!$A$22,HLOOKUP($AA372,'Date ouverte'!$22:$23,2,FALSE),IF($J372='Date ouverte'!$A$24,HLOOKUP($AA372,'Date ouverte'!$24:$25,2,FALSE),IF($J372='Date ouverte'!$A$26,HLOOKUP($AA372,'Date ouverte'!$26:$27,2,FALSE),"j"))))),W372)&lt;&gt;"alert",AA372,"alert")</f>
        <v>44862</v>
      </c>
      <c r="AC372" s="65">
        <f>IF($AB372="alert",(IF($J372='Date ouverte'!$A$29,HLOOKUP($AA372,'Date ouverte'!$29:$30,2,FALSE),IF($J372='Date ouverte'!$A$31,HLOOKUP($AA372,'Date ouverte'!$31:$33,2,FALSE),IF($J372='Date ouverte'!$A$33,HLOOKUP($AA372,'Date ouverte'!$33:$34,2,FALSE),IF($J372='Date ouverte'!$A$35,HLOOKUP($AA372,'Date ouverte'!$35:$36,2,FALSE),"j"))))),0)</f>
        <v>0</v>
      </c>
      <c r="AD3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72" s="5"/>
    </row>
    <row r="373" spans="1:31" x14ac:dyDescent="0.25">
      <c r="A373" t="s">
        <v>794</v>
      </c>
      <c r="B373" t="s">
        <v>258</v>
      </c>
      <c r="C373" t="s">
        <v>30</v>
      </c>
      <c r="D373" t="s">
        <v>47</v>
      </c>
      <c r="E373" t="s">
        <v>34</v>
      </c>
      <c r="F373" t="s">
        <v>48</v>
      </c>
      <c r="G373" s="1">
        <v>44827</v>
      </c>
      <c r="H373" s="1">
        <v>44866</v>
      </c>
      <c r="I373" s="2">
        <v>44879.541666666664</v>
      </c>
      <c r="J373" t="s">
        <v>28</v>
      </c>
      <c r="K373" t="s">
        <v>19</v>
      </c>
      <c r="L373" t="s">
        <v>20</v>
      </c>
      <c r="M373" t="s">
        <v>25</v>
      </c>
      <c r="N373" t="s">
        <v>35</v>
      </c>
      <c r="O373" t="s">
        <v>40</v>
      </c>
      <c r="P373">
        <f t="shared" si="493"/>
        <v>1</v>
      </c>
      <c r="Q373" s="5">
        <f t="shared" si="494"/>
        <v>44868</v>
      </c>
      <c r="R373" s="32">
        <f>VLOOKUP(_xlfn.CONCAT(M373," - ",E373),Planning!$C$75:$D$99,2,0)</f>
        <v>21</v>
      </c>
      <c r="S373" s="5">
        <f t="shared" si="495"/>
        <v>44887</v>
      </c>
      <c r="T373" s="3" t="str">
        <f t="shared" si="496"/>
        <v/>
      </c>
      <c r="U373" s="32">
        <f t="shared" ca="1" si="497"/>
        <v>21</v>
      </c>
      <c r="V373" s="32">
        <f t="shared" si="498"/>
        <v>0</v>
      </c>
      <c r="W373" s="5">
        <f t="shared" si="499"/>
        <v>44879</v>
      </c>
      <c r="X373" s="5"/>
      <c r="Z373" s="49"/>
      <c r="AA373" s="50" cm="1">
        <f t="array" ref="AA373">IF(AND(K373="Pending",J373='Date ouverte'!$A$2),INDEX(_xlfn.ANCHORARRAY('Date ouverte'!$B$2),MATCH(TRUE,_xlfn.ANCHORARRAY('Date ouverte'!$B$2)&gt;=$W373,0)),IF(AND(K373="Pending",J373='Date ouverte'!$A$4),INDEX(_xlfn.ANCHORARRAY('Date ouverte'!$B$4),MATCH(TRUE,_xlfn.ANCHORARRAY('Date ouverte'!$B$4)&gt;=$W373,0)),IF(AND(K373="Pending",J373='Date ouverte'!$A$6),INDEX(_xlfn.ANCHORARRAY('Date ouverte'!$B$6),MATCH(TRUE,_xlfn.ANCHORARRAY('Date ouverte'!$B$6)&gt;=$W373,0)),IF(AND(K373="Pending",J373='Date ouverte'!$A$8),INDEX(_xlfn.ANCHORARRAY('Date ouverte'!$B$8),MATCH(TRUE,_xlfn.ANCHORARRAY('Date ouverte'!$B$8)&gt;=$W373,0)),W373))))</f>
        <v>44879</v>
      </c>
      <c r="AB373" s="5">
        <f>IF(IF($K373="Pending",(IF($J373='Date ouverte'!$A$20,HLOOKUP($AA373,'Date ouverte'!$20:$21,2,FALSE),IF($J373='Date ouverte'!$A$22,HLOOKUP($AA373,'Date ouverte'!$22:$23,2,FALSE),IF($J373='Date ouverte'!$A$24,HLOOKUP($AA373,'Date ouverte'!$24:$25,2,FALSE),IF($J373='Date ouverte'!$A$26,HLOOKUP($AA373,'Date ouverte'!$26:$27,2,FALSE),"j"))))),W373)&lt;&gt;"alert",AA373,"alert")</f>
        <v>44879</v>
      </c>
      <c r="AC373" s="65">
        <f>IF($AB373="alert",(IF($J373='Date ouverte'!$A$29,HLOOKUP($AA373,'Date ouverte'!$29:$30,2,FALSE),IF($J373='Date ouverte'!$A$31,HLOOKUP($AA373,'Date ouverte'!$31:$33,2,FALSE),IF($J373='Date ouverte'!$A$33,HLOOKUP($AA373,'Date ouverte'!$33:$34,2,FALSE),IF($J373='Date ouverte'!$A$35,HLOOKUP($AA373,'Date ouverte'!$35:$36,2,FALSE),"j"))))),0)</f>
        <v>0</v>
      </c>
      <c r="AD3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73" s="5"/>
    </row>
    <row r="374" spans="1:31" x14ac:dyDescent="0.25">
      <c r="A374" t="s">
        <v>1738</v>
      </c>
      <c r="B374" t="s">
        <v>258</v>
      </c>
      <c r="C374" t="s">
        <v>30</v>
      </c>
      <c r="D374" t="s">
        <v>47</v>
      </c>
      <c r="E374" t="s">
        <v>34</v>
      </c>
      <c r="F374" t="s">
        <v>48</v>
      </c>
      <c r="G374" s="1">
        <v>44858</v>
      </c>
      <c r="H374" s="1">
        <v>44890</v>
      </c>
      <c r="I374" s="2">
        <v>44902</v>
      </c>
      <c r="J374" t="s">
        <v>18</v>
      </c>
      <c r="K374" t="s">
        <v>29</v>
      </c>
      <c r="L374" t="s">
        <v>24</v>
      </c>
      <c r="M374" t="s">
        <v>25</v>
      </c>
      <c r="N374" t="s">
        <v>26</v>
      </c>
      <c r="O374" t="s">
        <v>46</v>
      </c>
      <c r="P374">
        <f t="shared" si="493"/>
        <v>1</v>
      </c>
      <c r="Q374" s="5">
        <f t="shared" si="494"/>
        <v>44892</v>
      </c>
      <c r="R374" s="32">
        <f>VLOOKUP(_xlfn.CONCAT(M374," - ",E374),Planning!$C$75:$D$99,2,0)</f>
        <v>21</v>
      </c>
      <c r="S374" s="5">
        <f t="shared" si="495"/>
        <v>44911</v>
      </c>
      <c r="T374" s="3" t="str">
        <f t="shared" si="496"/>
        <v/>
      </c>
      <c r="U374" s="32">
        <f t="shared" ca="1" si="497"/>
        <v>21</v>
      </c>
      <c r="V374" s="32">
        <f t="shared" si="498"/>
        <v>0</v>
      </c>
      <c r="W374" s="5">
        <f t="shared" si="499"/>
        <v>44902</v>
      </c>
      <c r="X374" s="5"/>
      <c r="Z374" s="49"/>
      <c r="AA374" s="50" cm="1">
        <f t="array" ref="AA374">IF(AND(K374="Pending",J374='Date ouverte'!$A$2),INDEX(_xlfn.ANCHORARRAY('Date ouverte'!$B$2),MATCH(TRUE,_xlfn.ANCHORARRAY('Date ouverte'!$B$2)&gt;=$W374,0)),IF(AND(K374="Pending",J374='Date ouverte'!$A$4),INDEX(_xlfn.ANCHORARRAY('Date ouverte'!$B$4),MATCH(TRUE,_xlfn.ANCHORARRAY('Date ouverte'!$B$4)&gt;=$W374,0)),IF(AND(K374="Pending",J374='Date ouverte'!$A$6),INDEX(_xlfn.ANCHORARRAY('Date ouverte'!$B$6),MATCH(TRUE,_xlfn.ANCHORARRAY('Date ouverte'!$B$6)&gt;=$W374,0)),IF(AND(K374="Pending",J374='Date ouverte'!$A$8),INDEX(_xlfn.ANCHORARRAY('Date ouverte'!$B$8),MATCH(TRUE,_xlfn.ANCHORARRAY('Date ouverte'!$B$8)&gt;=$W374,0)),W374))))</f>
        <v>44902</v>
      </c>
      <c r="AB374" s="5">
        <f>IF(IF($K374="Pending",(IF($J374='Date ouverte'!$A$20,HLOOKUP($AA374,'Date ouverte'!$20:$21,2,FALSE),IF($J374='Date ouverte'!$A$22,HLOOKUP($AA374,'Date ouverte'!$22:$23,2,FALSE),IF($J374='Date ouverte'!$A$24,HLOOKUP($AA374,'Date ouverte'!$24:$25,2,FALSE),IF($J374='Date ouverte'!$A$26,HLOOKUP($AA374,'Date ouverte'!$26:$27,2,FALSE),"j"))))),W374)&lt;&gt;"alert",AA374,"alert")</f>
        <v>44902</v>
      </c>
      <c r="AC374" s="65">
        <f>IF($AB374="alert",(IF($J374='Date ouverte'!$A$29,HLOOKUP($AA374,'Date ouverte'!$29:$30,2,FALSE),IF($J374='Date ouverte'!$A$31,HLOOKUP($AA374,'Date ouverte'!$31:$33,2,FALSE),IF($J374='Date ouverte'!$A$33,HLOOKUP($AA374,'Date ouverte'!$33:$34,2,FALSE),IF($J374='Date ouverte'!$A$35,HLOOKUP($AA374,'Date ouverte'!$35:$36,2,FALSE),"j"))))),0)</f>
        <v>0</v>
      </c>
      <c r="AD3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74" s="5"/>
    </row>
    <row r="375" spans="1:31" x14ac:dyDescent="0.25">
      <c r="A375" t="s">
        <v>718</v>
      </c>
      <c r="B375" t="s">
        <v>258</v>
      </c>
      <c r="C375" t="s">
        <v>30</v>
      </c>
      <c r="D375" t="s">
        <v>47</v>
      </c>
      <c r="E375" t="s">
        <v>51</v>
      </c>
      <c r="F375" t="s">
        <v>48</v>
      </c>
      <c r="G375" s="1">
        <v>44821</v>
      </c>
      <c r="H375" s="1">
        <v>44862</v>
      </c>
      <c r="I375" s="2">
        <v>44872.291666666664</v>
      </c>
      <c r="J375" t="s">
        <v>28</v>
      </c>
      <c r="K375" t="s">
        <v>19</v>
      </c>
      <c r="L375" t="s">
        <v>24</v>
      </c>
      <c r="M375" t="s">
        <v>32</v>
      </c>
      <c r="N375" t="s">
        <v>41</v>
      </c>
      <c r="O375" t="s">
        <v>664</v>
      </c>
      <c r="P375">
        <f t="shared" si="493"/>
        <v>1</v>
      </c>
      <c r="Q375" s="5">
        <f t="shared" si="494"/>
        <v>44864</v>
      </c>
      <c r="R375" s="32">
        <f>VLOOKUP(_xlfn.CONCAT(M375," - ",E375),Planning!$C$75:$D$99,2,0)</f>
        <v>5</v>
      </c>
      <c r="S375" s="5">
        <f t="shared" si="495"/>
        <v>44867</v>
      </c>
      <c r="T375" s="3" t="str">
        <f t="shared" si="496"/>
        <v/>
      </c>
      <c r="U375" s="32">
        <f t="shared" ca="1" si="497"/>
        <v>5</v>
      </c>
      <c r="V375" s="32">
        <f t="shared" si="498"/>
        <v>0</v>
      </c>
      <c r="W375" s="5">
        <f t="shared" si="499"/>
        <v>44872</v>
      </c>
      <c r="X375" s="5"/>
      <c r="Z375" s="49"/>
      <c r="AA375" s="50" cm="1">
        <f t="array" ref="AA375">IF(AND(K375="Pending",J375='Date ouverte'!$A$2),INDEX(_xlfn.ANCHORARRAY('Date ouverte'!$B$2),MATCH(TRUE,_xlfn.ANCHORARRAY('Date ouverte'!$B$2)&gt;=$W375,0)),IF(AND(K375="Pending",J375='Date ouverte'!$A$4),INDEX(_xlfn.ANCHORARRAY('Date ouverte'!$B$4),MATCH(TRUE,_xlfn.ANCHORARRAY('Date ouverte'!$B$4)&gt;=$W375,0)),IF(AND(K375="Pending",J375='Date ouverte'!$A$6),INDEX(_xlfn.ANCHORARRAY('Date ouverte'!$B$6),MATCH(TRUE,_xlfn.ANCHORARRAY('Date ouverte'!$B$6)&gt;=$W375,0)),IF(AND(K375="Pending",J375='Date ouverte'!$A$8),INDEX(_xlfn.ANCHORARRAY('Date ouverte'!$B$8),MATCH(TRUE,_xlfn.ANCHORARRAY('Date ouverte'!$B$8)&gt;=$W375,0)),W375))))</f>
        <v>44872</v>
      </c>
      <c r="AB375" s="5">
        <f>IF(IF($K375="Pending",(IF($J375='Date ouverte'!$A$20,HLOOKUP($AA375,'Date ouverte'!$20:$21,2,FALSE),IF($J375='Date ouverte'!$A$22,HLOOKUP($AA375,'Date ouverte'!$22:$23,2,FALSE),IF($J375='Date ouverte'!$A$24,HLOOKUP($AA375,'Date ouverte'!$24:$25,2,FALSE),IF($J375='Date ouverte'!$A$26,HLOOKUP($AA375,'Date ouverte'!$26:$27,2,FALSE),"j"))))),W375)&lt;&gt;"alert",AA375,"alert")</f>
        <v>44872</v>
      </c>
      <c r="AC375" s="65">
        <f>IF($AB375="alert",(IF($J375='Date ouverte'!$A$29,HLOOKUP($AA375,'Date ouverte'!$29:$30,2,FALSE),IF($J375='Date ouverte'!$A$31,HLOOKUP($AA375,'Date ouverte'!$31:$33,2,FALSE),IF($J375='Date ouverte'!$A$33,HLOOKUP($AA375,'Date ouverte'!$33:$34,2,FALSE),IF($J375='Date ouverte'!$A$35,HLOOKUP($AA375,'Date ouverte'!$35:$36,2,FALSE),"j"))))),0)</f>
        <v>0</v>
      </c>
      <c r="AD3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75" s="5"/>
    </row>
    <row r="376" spans="1:31" x14ac:dyDescent="0.25">
      <c r="A376" t="s">
        <v>886</v>
      </c>
      <c r="B376" t="s">
        <v>258</v>
      </c>
      <c r="C376" t="s">
        <v>30</v>
      </c>
      <c r="D376" t="s">
        <v>47</v>
      </c>
      <c r="E376" t="s">
        <v>16</v>
      </c>
      <c r="F376" t="s">
        <v>48</v>
      </c>
      <c r="G376" s="1">
        <v>44826</v>
      </c>
      <c r="H376" s="1">
        <v>44872</v>
      </c>
      <c r="I376" s="2">
        <v>44877</v>
      </c>
      <c r="J376" t="s">
        <v>28</v>
      </c>
      <c r="K376" t="s">
        <v>29</v>
      </c>
      <c r="L376" t="s">
        <v>24</v>
      </c>
      <c r="M376" t="s">
        <v>32</v>
      </c>
      <c r="N376" t="s">
        <v>41</v>
      </c>
      <c r="O376" t="s">
        <v>609</v>
      </c>
      <c r="P376">
        <f t="shared" ref="P376:P439" si="500">IF(A376&lt;&gt;"",1,0)</f>
        <v>1</v>
      </c>
      <c r="Q376" s="5">
        <f t="shared" ref="Q376:Q439" si="501">ROUNDDOWN(H376,0)+2</f>
        <v>44874</v>
      </c>
      <c r="R376" s="32">
        <f>VLOOKUP(_xlfn.CONCAT(M376," - ",E376),Planning!$C$75:$D$99,2,0)</f>
        <v>10</v>
      </c>
      <c r="S376" s="5">
        <f t="shared" ref="S376:S439" si="502">H376+R376</f>
        <v>44882</v>
      </c>
      <c r="T376" s="3" t="str">
        <f t="shared" ref="T376:T439" si="503">IF(X376-H376&gt;R376,"Alert","")</f>
        <v/>
      </c>
      <c r="U376" s="32">
        <f t="shared" ref="U376:U439" ca="1" si="504">IF(Q376&lt;=TODAY(),(H376+R376)-TODAY(),R376)</f>
        <v>10</v>
      </c>
      <c r="V376" s="32">
        <f t="shared" ref="V376:V439" si="505">IF(X376-H376-R376&gt;0,X376-H376-R376,0)</f>
        <v>0</v>
      </c>
      <c r="W376" s="5">
        <f t="shared" ref="W376:W439" si="506">ROUNDDOWN(I376,0)</f>
        <v>44877</v>
      </c>
      <c r="X376" s="5"/>
      <c r="Z376" s="49"/>
      <c r="AA376" s="50" cm="1">
        <f t="array" ref="AA376">IF(AND(K376="Pending",J376='Date ouverte'!$A$2),INDEX(_xlfn.ANCHORARRAY('Date ouverte'!$B$2),MATCH(TRUE,_xlfn.ANCHORARRAY('Date ouverte'!$B$2)&gt;=$W376,0)),IF(AND(K376="Pending",J376='Date ouverte'!$A$4),INDEX(_xlfn.ANCHORARRAY('Date ouverte'!$B$4),MATCH(TRUE,_xlfn.ANCHORARRAY('Date ouverte'!$B$4)&gt;=$W376,0)),IF(AND(K376="Pending",J376='Date ouverte'!$A$6),INDEX(_xlfn.ANCHORARRAY('Date ouverte'!$B$6),MATCH(TRUE,_xlfn.ANCHORARRAY('Date ouverte'!$B$6)&gt;=$W376,0)),IF(AND(K376="Pending",J376='Date ouverte'!$A$8),INDEX(_xlfn.ANCHORARRAY('Date ouverte'!$B$8),MATCH(TRUE,_xlfn.ANCHORARRAY('Date ouverte'!$B$8)&gt;=$W376,0)),W376))))</f>
        <v>44879</v>
      </c>
      <c r="AB376" s="5" t="str">
        <f>IF(IF($K376="Pending",(IF($J376='Date ouverte'!$A$20,HLOOKUP($AA376,'Date ouverte'!$20:$21,2,FALSE),IF($J376='Date ouverte'!$A$22,HLOOKUP($AA376,'Date ouverte'!$22:$23,2,FALSE),IF($J376='Date ouverte'!$A$24,HLOOKUP($AA376,'Date ouverte'!$24:$25,2,FALSE),IF($J376='Date ouverte'!$A$26,HLOOKUP($AA376,'Date ouverte'!$26:$27,2,FALSE),"j"))))),W376)&lt;&gt;"alert",AA376,"alert")</f>
        <v>alert</v>
      </c>
      <c r="AC376" s="65">
        <f>IF($AB376="alert",(IF($J376='Date ouverte'!$A$29,HLOOKUP($AA376,'Date ouverte'!$29:$30,2,FALSE),IF($J376='Date ouverte'!$A$31,HLOOKUP($AA376,'Date ouverte'!$31:$33,2,FALSE),IF($J376='Date ouverte'!$A$33,HLOOKUP($AA376,'Date ouverte'!$33:$34,2,FALSE),IF($J376='Date ouverte'!$A$35,HLOOKUP($AA376,'Date ouverte'!$35:$36,2,FALSE),"j"))))),0)</f>
        <v>12</v>
      </c>
      <c r="AD3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76" s="5"/>
    </row>
    <row r="377" spans="1:31" x14ac:dyDescent="0.25">
      <c r="A377" t="s">
        <v>1191</v>
      </c>
      <c r="B377" t="s">
        <v>258</v>
      </c>
      <c r="C377" t="s">
        <v>14</v>
      </c>
      <c r="D377" t="s">
        <v>47</v>
      </c>
      <c r="E377" t="s">
        <v>34</v>
      </c>
      <c r="F377" t="s">
        <v>48</v>
      </c>
      <c r="G377" s="1">
        <v>44832</v>
      </c>
      <c r="H377" s="1">
        <v>44866</v>
      </c>
      <c r="I377" s="2">
        <v>44881.75</v>
      </c>
      <c r="J377" t="s">
        <v>28</v>
      </c>
      <c r="K377" t="s">
        <v>19</v>
      </c>
      <c r="L377" t="s">
        <v>20</v>
      </c>
      <c r="M377" t="s">
        <v>25</v>
      </c>
      <c r="N377" t="s">
        <v>35</v>
      </c>
      <c r="O377" t="s">
        <v>40</v>
      </c>
      <c r="P377">
        <f t="shared" si="500"/>
        <v>1</v>
      </c>
      <c r="Q377" s="5">
        <f t="shared" si="501"/>
        <v>44868</v>
      </c>
      <c r="R377" s="32">
        <f>VLOOKUP(_xlfn.CONCAT(M377," - ",E377),Planning!$C$75:$D$99,2,0)</f>
        <v>21</v>
      </c>
      <c r="S377" s="5">
        <f t="shared" si="502"/>
        <v>44887</v>
      </c>
      <c r="T377" s="3" t="str">
        <f t="shared" si="503"/>
        <v/>
      </c>
      <c r="U377" s="32">
        <f t="shared" ca="1" si="504"/>
        <v>21</v>
      </c>
      <c r="V377" s="32">
        <f t="shared" si="505"/>
        <v>0</v>
      </c>
      <c r="W377" s="5">
        <f t="shared" si="506"/>
        <v>44881</v>
      </c>
      <c r="X377" s="5"/>
      <c r="Z377" s="49"/>
      <c r="AA377" s="50" cm="1">
        <f t="array" ref="AA377">IF(AND(K377="Pending",J377='Date ouverte'!$A$2),INDEX(_xlfn.ANCHORARRAY('Date ouverte'!$B$2),MATCH(TRUE,_xlfn.ANCHORARRAY('Date ouverte'!$B$2)&gt;=$W377,0)),IF(AND(K377="Pending",J377='Date ouverte'!$A$4),INDEX(_xlfn.ANCHORARRAY('Date ouverte'!$B$4),MATCH(TRUE,_xlfn.ANCHORARRAY('Date ouverte'!$B$4)&gt;=$W377,0)),IF(AND(K377="Pending",J377='Date ouverte'!$A$6),INDEX(_xlfn.ANCHORARRAY('Date ouverte'!$B$6),MATCH(TRUE,_xlfn.ANCHORARRAY('Date ouverte'!$B$6)&gt;=$W377,0)),IF(AND(K377="Pending",J377='Date ouverte'!$A$8),INDEX(_xlfn.ANCHORARRAY('Date ouverte'!$B$8),MATCH(TRUE,_xlfn.ANCHORARRAY('Date ouverte'!$B$8)&gt;=$W377,0)),W377))))</f>
        <v>44881</v>
      </c>
      <c r="AB377" s="5">
        <f>IF(IF($K377="Pending",(IF($J377='Date ouverte'!$A$20,HLOOKUP($AA377,'Date ouverte'!$20:$21,2,FALSE),IF($J377='Date ouverte'!$A$22,HLOOKUP($AA377,'Date ouverte'!$22:$23,2,FALSE),IF($J377='Date ouverte'!$A$24,HLOOKUP($AA377,'Date ouverte'!$24:$25,2,FALSE),IF($J377='Date ouverte'!$A$26,HLOOKUP($AA377,'Date ouverte'!$26:$27,2,FALSE),"j"))))),W377)&lt;&gt;"alert",AA377,"alert")</f>
        <v>44881</v>
      </c>
      <c r="AC377" s="65">
        <f>IF($AB377="alert",(IF($J377='Date ouverte'!$A$29,HLOOKUP($AA377,'Date ouverte'!$29:$30,2,FALSE),IF($J377='Date ouverte'!$A$31,HLOOKUP($AA377,'Date ouverte'!$31:$33,2,FALSE),IF($J377='Date ouverte'!$A$33,HLOOKUP($AA377,'Date ouverte'!$33:$34,2,FALSE),IF($J377='Date ouverte'!$A$35,HLOOKUP($AA377,'Date ouverte'!$35:$36,2,FALSE),"j"))))),0)</f>
        <v>0</v>
      </c>
      <c r="AD3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77" s="5"/>
    </row>
    <row r="378" spans="1:31" x14ac:dyDescent="0.25">
      <c r="A378" t="s">
        <v>1035</v>
      </c>
      <c r="B378" t="s">
        <v>258</v>
      </c>
      <c r="C378" t="s">
        <v>30</v>
      </c>
      <c r="D378" t="s">
        <v>47</v>
      </c>
      <c r="E378" t="s">
        <v>34</v>
      </c>
      <c r="F378" t="s">
        <v>48</v>
      </c>
      <c r="G378" s="1">
        <v>44827</v>
      </c>
      <c r="H378" s="1">
        <v>44860</v>
      </c>
      <c r="I378" s="2">
        <v>44880</v>
      </c>
      <c r="J378" t="s">
        <v>39</v>
      </c>
      <c r="K378" t="s">
        <v>29</v>
      </c>
      <c r="L378" t="s">
        <v>24</v>
      </c>
      <c r="M378" t="s">
        <v>25</v>
      </c>
      <c r="N378" t="s">
        <v>26</v>
      </c>
      <c r="O378" t="s">
        <v>36</v>
      </c>
      <c r="P378">
        <f t="shared" si="500"/>
        <v>1</v>
      </c>
      <c r="Q378" s="5">
        <f t="shared" si="501"/>
        <v>44862</v>
      </c>
      <c r="R378" s="32">
        <f>VLOOKUP(_xlfn.CONCAT(M378," - ",E378),Planning!$C$75:$D$99,2,0)</f>
        <v>21</v>
      </c>
      <c r="S378" s="5">
        <f t="shared" si="502"/>
        <v>44881</v>
      </c>
      <c r="T378" s="3" t="str">
        <f t="shared" si="503"/>
        <v/>
      </c>
      <c r="U378" s="32">
        <f t="shared" ca="1" si="504"/>
        <v>21</v>
      </c>
      <c r="V378" s="32">
        <f t="shared" si="505"/>
        <v>0</v>
      </c>
      <c r="W378" s="5">
        <f t="shared" si="506"/>
        <v>44880</v>
      </c>
      <c r="X378" s="5"/>
      <c r="Z378" s="49"/>
      <c r="AA378" s="50" cm="1">
        <f t="array" ref="AA378">IF(AND(K378="Pending",J378='Date ouverte'!$A$2),INDEX(_xlfn.ANCHORARRAY('Date ouverte'!$B$2),MATCH(TRUE,_xlfn.ANCHORARRAY('Date ouverte'!$B$2)&gt;=$W378,0)),IF(AND(K378="Pending",J378='Date ouverte'!$A$4),INDEX(_xlfn.ANCHORARRAY('Date ouverte'!$B$4),MATCH(TRUE,_xlfn.ANCHORARRAY('Date ouverte'!$B$4)&gt;=$W378,0)),IF(AND(K378="Pending",J378='Date ouverte'!$A$6),INDEX(_xlfn.ANCHORARRAY('Date ouverte'!$B$6),MATCH(TRUE,_xlfn.ANCHORARRAY('Date ouverte'!$B$6)&gt;=$W378,0)),IF(AND(K378="Pending",J378='Date ouverte'!$A$8),INDEX(_xlfn.ANCHORARRAY('Date ouverte'!$B$8),MATCH(TRUE,_xlfn.ANCHORARRAY('Date ouverte'!$B$8)&gt;=$W378,0)),W378))))</f>
        <v>44880</v>
      </c>
      <c r="AB378" s="5">
        <f>IF(IF($K378="Pending",(IF($J378='Date ouverte'!$A$20,HLOOKUP($AA378,'Date ouverte'!$20:$21,2,FALSE),IF($J378='Date ouverte'!$A$22,HLOOKUP($AA378,'Date ouverte'!$22:$23,2,FALSE),IF($J378='Date ouverte'!$A$24,HLOOKUP($AA378,'Date ouverte'!$24:$25,2,FALSE),IF($J378='Date ouverte'!$A$26,HLOOKUP($AA378,'Date ouverte'!$26:$27,2,FALSE),"j"))))),W378)&lt;&gt;"alert",AA378,"alert")</f>
        <v>44880</v>
      </c>
      <c r="AC378" s="65">
        <f>IF($AB378="alert",(IF($J378='Date ouverte'!$A$29,HLOOKUP($AA378,'Date ouverte'!$29:$30,2,FALSE),IF($J378='Date ouverte'!$A$31,HLOOKUP($AA378,'Date ouverte'!$31:$33,2,FALSE),IF($J378='Date ouverte'!$A$33,HLOOKUP($AA378,'Date ouverte'!$33:$34,2,FALSE),IF($J378='Date ouverte'!$A$35,HLOOKUP($AA378,'Date ouverte'!$35:$36,2,FALSE),"j"))))),0)</f>
        <v>0</v>
      </c>
      <c r="AD3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78" s="5"/>
    </row>
    <row r="379" spans="1:31" x14ac:dyDescent="0.25">
      <c r="A379" t="s">
        <v>1192</v>
      </c>
      <c r="B379" t="s">
        <v>258</v>
      </c>
      <c r="C379" t="s">
        <v>30</v>
      </c>
      <c r="D379" t="s">
        <v>47</v>
      </c>
      <c r="E379" t="s">
        <v>34</v>
      </c>
      <c r="F379" t="s">
        <v>48</v>
      </c>
      <c r="G379" s="1">
        <v>44838</v>
      </c>
      <c r="H379" s="1">
        <v>44866</v>
      </c>
      <c r="I379" s="2">
        <v>44881</v>
      </c>
      <c r="J379" t="s">
        <v>18</v>
      </c>
      <c r="K379" t="s">
        <v>29</v>
      </c>
      <c r="L379" t="s">
        <v>24</v>
      </c>
      <c r="M379" t="s">
        <v>25</v>
      </c>
      <c r="N379" t="s">
        <v>26</v>
      </c>
      <c r="O379" t="s">
        <v>40</v>
      </c>
      <c r="P379">
        <f t="shared" si="500"/>
        <v>1</v>
      </c>
      <c r="Q379" s="5">
        <f t="shared" si="501"/>
        <v>44868</v>
      </c>
      <c r="R379" s="32">
        <f>VLOOKUP(_xlfn.CONCAT(M379," - ",E379),Planning!$C$75:$D$99,2,0)</f>
        <v>21</v>
      </c>
      <c r="S379" s="5">
        <f t="shared" si="502"/>
        <v>44887</v>
      </c>
      <c r="T379" s="3" t="str">
        <f t="shared" si="503"/>
        <v/>
      </c>
      <c r="U379" s="32">
        <f t="shared" ca="1" si="504"/>
        <v>21</v>
      </c>
      <c r="V379" s="32">
        <f t="shared" si="505"/>
        <v>0</v>
      </c>
      <c r="W379" s="5">
        <f t="shared" si="506"/>
        <v>44881</v>
      </c>
      <c r="X379" s="5"/>
      <c r="Z379" s="49"/>
      <c r="AA379" s="50" cm="1">
        <f t="array" ref="AA379">IF(AND(K379="Pending",J379='Date ouverte'!$A$2),INDEX(_xlfn.ANCHORARRAY('Date ouverte'!$B$2),MATCH(TRUE,_xlfn.ANCHORARRAY('Date ouverte'!$B$2)&gt;=$W379,0)),IF(AND(K379="Pending",J379='Date ouverte'!$A$4),INDEX(_xlfn.ANCHORARRAY('Date ouverte'!$B$4),MATCH(TRUE,_xlfn.ANCHORARRAY('Date ouverte'!$B$4)&gt;=$W379,0)),IF(AND(K379="Pending",J379='Date ouverte'!$A$6),INDEX(_xlfn.ANCHORARRAY('Date ouverte'!$B$6),MATCH(TRUE,_xlfn.ANCHORARRAY('Date ouverte'!$B$6)&gt;=$W379,0)),IF(AND(K379="Pending",J379='Date ouverte'!$A$8),INDEX(_xlfn.ANCHORARRAY('Date ouverte'!$B$8),MATCH(TRUE,_xlfn.ANCHORARRAY('Date ouverte'!$B$8)&gt;=$W379,0)),W379))))</f>
        <v>44881</v>
      </c>
      <c r="AB379" s="5">
        <f>IF(IF($K379="Pending",(IF($J379='Date ouverte'!$A$20,HLOOKUP($AA379,'Date ouverte'!$20:$21,2,FALSE),IF($J379='Date ouverte'!$A$22,HLOOKUP($AA379,'Date ouverte'!$22:$23,2,FALSE),IF($J379='Date ouverte'!$A$24,HLOOKUP($AA379,'Date ouverte'!$24:$25,2,FALSE),IF($J379='Date ouverte'!$A$26,HLOOKUP($AA379,'Date ouverte'!$26:$27,2,FALSE),"j"))))),W379)&lt;&gt;"alert",AA379,"alert")</f>
        <v>44881</v>
      </c>
      <c r="AC379" s="65">
        <f>IF($AB379="alert",(IF($J379='Date ouverte'!$A$29,HLOOKUP($AA379,'Date ouverte'!$29:$30,2,FALSE),IF($J379='Date ouverte'!$A$31,HLOOKUP($AA379,'Date ouverte'!$31:$33,2,FALSE),IF($J379='Date ouverte'!$A$33,HLOOKUP($AA379,'Date ouverte'!$33:$34,2,FALSE),IF($J379='Date ouverte'!$A$35,HLOOKUP($AA379,'Date ouverte'!$35:$36,2,FALSE),"j"))))),0)</f>
        <v>0</v>
      </c>
      <c r="AD3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79" s="5"/>
    </row>
    <row r="380" spans="1:31" x14ac:dyDescent="0.25">
      <c r="A380" t="s">
        <v>1739</v>
      </c>
      <c r="B380" t="s">
        <v>258</v>
      </c>
      <c r="C380" t="s">
        <v>30</v>
      </c>
      <c r="D380" t="s">
        <v>47</v>
      </c>
      <c r="E380" t="s">
        <v>16</v>
      </c>
      <c r="F380" t="s">
        <v>48</v>
      </c>
      <c r="G380" s="1">
        <v>44846</v>
      </c>
      <c r="H380" s="1">
        <v>44885</v>
      </c>
      <c r="I380" s="2">
        <v>44890</v>
      </c>
      <c r="J380" t="s">
        <v>23</v>
      </c>
      <c r="K380" t="s">
        <v>29</v>
      </c>
      <c r="L380" t="s">
        <v>24</v>
      </c>
      <c r="M380" t="s">
        <v>32</v>
      </c>
      <c r="N380" t="s">
        <v>41</v>
      </c>
      <c r="O380" t="s">
        <v>1106</v>
      </c>
      <c r="P380">
        <f t="shared" si="500"/>
        <v>1</v>
      </c>
      <c r="Q380" s="5">
        <f t="shared" si="501"/>
        <v>44887</v>
      </c>
      <c r="R380" s="32">
        <f>VLOOKUP(_xlfn.CONCAT(M380," - ",E380),Planning!$C$75:$D$99,2,0)</f>
        <v>10</v>
      </c>
      <c r="S380" s="5">
        <f t="shared" si="502"/>
        <v>44895</v>
      </c>
      <c r="T380" s="3" t="str">
        <f t="shared" si="503"/>
        <v/>
      </c>
      <c r="U380" s="32">
        <f t="shared" ca="1" si="504"/>
        <v>10</v>
      </c>
      <c r="V380" s="32">
        <f t="shared" si="505"/>
        <v>0</v>
      </c>
      <c r="W380" s="5">
        <f t="shared" si="506"/>
        <v>44890</v>
      </c>
      <c r="X380" s="5"/>
      <c r="Z380" s="49"/>
      <c r="AA380" s="50" cm="1">
        <f t="array" ref="AA380">IF(AND(K380="Pending",J380='Date ouverte'!$A$2),INDEX(_xlfn.ANCHORARRAY('Date ouverte'!$B$2),MATCH(TRUE,_xlfn.ANCHORARRAY('Date ouverte'!$B$2)&gt;=$W380,0)),IF(AND(K380="Pending",J380='Date ouverte'!$A$4),INDEX(_xlfn.ANCHORARRAY('Date ouverte'!$B$4),MATCH(TRUE,_xlfn.ANCHORARRAY('Date ouverte'!$B$4)&gt;=$W380,0)),IF(AND(K380="Pending",J380='Date ouverte'!$A$6),INDEX(_xlfn.ANCHORARRAY('Date ouverte'!$B$6),MATCH(TRUE,_xlfn.ANCHORARRAY('Date ouverte'!$B$6)&gt;=$W380,0)),IF(AND(K380="Pending",J380='Date ouverte'!$A$8),INDEX(_xlfn.ANCHORARRAY('Date ouverte'!$B$8),MATCH(TRUE,_xlfn.ANCHORARRAY('Date ouverte'!$B$8)&gt;=$W380,0)),W380))))</f>
        <v>44890</v>
      </c>
      <c r="AB380" s="5" t="str">
        <f>IF(IF($K380="Pending",(IF($J380='Date ouverte'!$A$20,HLOOKUP($AA380,'Date ouverte'!$20:$21,2,FALSE),IF($J380='Date ouverte'!$A$22,HLOOKUP($AA380,'Date ouverte'!$22:$23,2,FALSE),IF($J380='Date ouverte'!$A$24,HLOOKUP($AA380,'Date ouverte'!$24:$25,2,FALSE),IF($J380='Date ouverte'!$A$26,HLOOKUP($AA380,'Date ouverte'!$26:$27,2,FALSE),"j"))))),W380)&lt;&gt;"alert",AA380,"alert")</f>
        <v>alert</v>
      </c>
      <c r="AC380" s="65">
        <f>IF($AB380="alert",(IF($J380='Date ouverte'!$A$29,HLOOKUP($AA380,'Date ouverte'!$29:$30,2,FALSE),IF($J380='Date ouverte'!$A$31,HLOOKUP($AA380,'Date ouverte'!$31:$33,2,FALSE),IF($J380='Date ouverte'!$A$33,HLOOKUP($AA380,'Date ouverte'!$33:$34,2,FALSE),IF($J380='Date ouverte'!$A$35,HLOOKUP($AA380,'Date ouverte'!$35:$36,2,FALSE),"j"))))),0)</f>
        <v>96</v>
      </c>
      <c r="AD3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0" s="5"/>
    </row>
    <row r="381" spans="1:31" x14ac:dyDescent="0.25">
      <c r="A381" t="s">
        <v>484</v>
      </c>
      <c r="B381" t="s">
        <v>258</v>
      </c>
      <c r="C381" t="s">
        <v>14</v>
      </c>
      <c r="D381" t="s">
        <v>47</v>
      </c>
      <c r="E381" t="s">
        <v>16</v>
      </c>
      <c r="F381" t="s">
        <v>48</v>
      </c>
      <c r="G381" s="1">
        <v>44823</v>
      </c>
      <c r="H381" s="1">
        <v>44868</v>
      </c>
      <c r="I381" s="2">
        <v>44875</v>
      </c>
      <c r="J381" t="s">
        <v>39</v>
      </c>
      <c r="K381" t="s">
        <v>29</v>
      </c>
      <c r="L381" t="s">
        <v>24</v>
      </c>
      <c r="M381" t="s">
        <v>32</v>
      </c>
      <c r="N381" t="s">
        <v>41</v>
      </c>
      <c r="O381" t="s">
        <v>387</v>
      </c>
      <c r="P381">
        <f t="shared" si="500"/>
        <v>1</v>
      </c>
      <c r="Q381" s="5">
        <f t="shared" si="501"/>
        <v>44870</v>
      </c>
      <c r="R381" s="32">
        <f>VLOOKUP(_xlfn.CONCAT(M381," - ",E381),Planning!$C$75:$D$99,2,0)</f>
        <v>10</v>
      </c>
      <c r="S381" s="5">
        <f t="shared" si="502"/>
        <v>44878</v>
      </c>
      <c r="T381" s="3" t="str">
        <f t="shared" si="503"/>
        <v/>
      </c>
      <c r="U381" s="32">
        <f t="shared" ca="1" si="504"/>
        <v>10</v>
      </c>
      <c r="V381" s="32">
        <f t="shared" si="505"/>
        <v>0</v>
      </c>
      <c r="W381" s="5">
        <f t="shared" si="506"/>
        <v>44875</v>
      </c>
      <c r="X381" s="5"/>
      <c r="Z381" s="49"/>
      <c r="AA381" s="50" cm="1">
        <f t="array" ref="AA381">IF(AND(K381="Pending",J381='Date ouverte'!$A$2),INDEX(_xlfn.ANCHORARRAY('Date ouverte'!$B$2),MATCH(TRUE,_xlfn.ANCHORARRAY('Date ouverte'!$B$2)&gt;=$W381,0)),IF(AND(K381="Pending",J381='Date ouverte'!$A$4),INDEX(_xlfn.ANCHORARRAY('Date ouverte'!$B$4),MATCH(TRUE,_xlfn.ANCHORARRAY('Date ouverte'!$B$4)&gt;=$W381,0)),IF(AND(K381="Pending",J381='Date ouverte'!$A$6),INDEX(_xlfn.ANCHORARRAY('Date ouverte'!$B$6),MATCH(TRUE,_xlfn.ANCHORARRAY('Date ouverte'!$B$6)&gt;=$W381,0)),IF(AND(K381="Pending",J381='Date ouverte'!$A$8),INDEX(_xlfn.ANCHORARRAY('Date ouverte'!$B$8),MATCH(TRUE,_xlfn.ANCHORARRAY('Date ouverte'!$B$8)&gt;=$W381,0)),W381))))</f>
        <v>44875</v>
      </c>
      <c r="AB381" s="5">
        <f>IF(IF($K381="Pending",(IF($J381='Date ouverte'!$A$20,HLOOKUP($AA381,'Date ouverte'!$20:$21,2,FALSE),IF($J381='Date ouverte'!$A$22,HLOOKUP($AA381,'Date ouverte'!$22:$23,2,FALSE),IF($J381='Date ouverte'!$A$24,HLOOKUP($AA381,'Date ouverte'!$24:$25,2,FALSE),IF($J381='Date ouverte'!$A$26,HLOOKUP($AA381,'Date ouverte'!$26:$27,2,FALSE),"j"))))),W381)&lt;&gt;"alert",AA381,"alert")</f>
        <v>44875</v>
      </c>
      <c r="AC381" s="65">
        <f>IF($AB381="alert",(IF($J381='Date ouverte'!$A$29,HLOOKUP($AA381,'Date ouverte'!$29:$30,2,FALSE),IF($J381='Date ouverte'!$A$31,HLOOKUP($AA381,'Date ouverte'!$31:$33,2,FALSE),IF($J381='Date ouverte'!$A$33,HLOOKUP($AA381,'Date ouverte'!$33:$34,2,FALSE),IF($J381='Date ouverte'!$A$35,HLOOKUP($AA381,'Date ouverte'!$35:$36,2,FALSE),"j"))))),0)</f>
        <v>0</v>
      </c>
      <c r="AD3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81" s="5"/>
    </row>
    <row r="382" spans="1:31" x14ac:dyDescent="0.25">
      <c r="A382" t="s">
        <v>174</v>
      </c>
      <c r="B382" t="s">
        <v>258</v>
      </c>
      <c r="C382" t="s">
        <v>30</v>
      </c>
      <c r="D382" t="s">
        <v>15</v>
      </c>
      <c r="E382" t="s">
        <v>34</v>
      </c>
      <c r="F382" t="s">
        <v>17</v>
      </c>
      <c r="G382" s="1">
        <v>44799</v>
      </c>
      <c r="H382" s="1">
        <v>44853</v>
      </c>
      <c r="I382" s="2">
        <v>44859.541666666664</v>
      </c>
      <c r="J382" t="s">
        <v>28</v>
      </c>
      <c r="K382" t="s">
        <v>19</v>
      </c>
      <c r="L382" t="s">
        <v>20</v>
      </c>
      <c r="M382" t="s">
        <v>25</v>
      </c>
      <c r="N382" t="s">
        <v>35</v>
      </c>
      <c r="O382" t="s">
        <v>42</v>
      </c>
      <c r="P382">
        <f t="shared" si="500"/>
        <v>1</v>
      </c>
      <c r="Q382" s="5">
        <f t="shared" si="501"/>
        <v>44855</v>
      </c>
      <c r="R382" s="32">
        <f>VLOOKUP(_xlfn.CONCAT(M382," - ",E382),Planning!$C$75:$D$99,2,0)</f>
        <v>21</v>
      </c>
      <c r="S382" s="5">
        <f t="shared" si="502"/>
        <v>44874</v>
      </c>
      <c r="T382" s="3" t="str">
        <f t="shared" si="503"/>
        <v/>
      </c>
      <c r="U382" s="32">
        <f t="shared" ca="1" si="504"/>
        <v>15</v>
      </c>
      <c r="V382" s="32">
        <f t="shared" si="505"/>
        <v>0</v>
      </c>
      <c r="W382" s="5">
        <f t="shared" si="506"/>
        <v>44859</v>
      </c>
      <c r="X382" s="5"/>
      <c r="Z382" s="49"/>
      <c r="AA382" s="50" cm="1">
        <f t="array" ref="AA382">IF(AND(K382="Pending",J382='Date ouverte'!$A$2),INDEX(_xlfn.ANCHORARRAY('Date ouverte'!$B$2),MATCH(TRUE,_xlfn.ANCHORARRAY('Date ouverte'!$B$2)&gt;=$W382,0)),IF(AND(K382="Pending",J382='Date ouverte'!$A$4),INDEX(_xlfn.ANCHORARRAY('Date ouverte'!$B$4),MATCH(TRUE,_xlfn.ANCHORARRAY('Date ouverte'!$B$4)&gt;=$W382,0)),IF(AND(K382="Pending",J382='Date ouverte'!$A$6),INDEX(_xlfn.ANCHORARRAY('Date ouverte'!$B$6),MATCH(TRUE,_xlfn.ANCHORARRAY('Date ouverte'!$B$6)&gt;=$W382,0)),IF(AND(K382="Pending",J382='Date ouverte'!$A$8),INDEX(_xlfn.ANCHORARRAY('Date ouverte'!$B$8),MATCH(TRUE,_xlfn.ANCHORARRAY('Date ouverte'!$B$8)&gt;=$W382,0)),W382))))</f>
        <v>44859</v>
      </c>
      <c r="AB382" s="5">
        <f>IF(IF($K382="Pending",(IF($J382='Date ouverte'!$A$20,HLOOKUP($AA382,'Date ouverte'!$20:$21,2,FALSE),IF($J382='Date ouverte'!$A$22,HLOOKUP($AA382,'Date ouverte'!$22:$23,2,FALSE),IF($J382='Date ouverte'!$A$24,HLOOKUP($AA382,'Date ouverte'!$24:$25,2,FALSE),IF($J382='Date ouverte'!$A$26,HLOOKUP($AA382,'Date ouverte'!$26:$27,2,FALSE),"j"))))),W382)&lt;&gt;"alert",AA382,"alert")</f>
        <v>44859</v>
      </c>
      <c r="AC382" s="65">
        <f>IF($AB382="alert",(IF($J382='Date ouverte'!$A$29,HLOOKUP($AA382,'Date ouverte'!$29:$30,2,FALSE),IF($J382='Date ouverte'!$A$31,HLOOKUP($AA382,'Date ouverte'!$31:$33,2,FALSE),IF($J382='Date ouverte'!$A$33,HLOOKUP($AA382,'Date ouverte'!$33:$34,2,FALSE),IF($J382='Date ouverte'!$A$35,HLOOKUP($AA382,'Date ouverte'!$35:$36,2,FALSE),"j"))))),0)</f>
        <v>0</v>
      </c>
      <c r="AD3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2" s="5"/>
    </row>
    <row r="383" spans="1:31" x14ac:dyDescent="0.25">
      <c r="A383" t="s">
        <v>1740</v>
      </c>
      <c r="B383" t="s">
        <v>258</v>
      </c>
      <c r="C383" t="s">
        <v>30</v>
      </c>
      <c r="D383" t="s">
        <v>47</v>
      </c>
      <c r="E383" t="s">
        <v>34</v>
      </c>
      <c r="F383" t="s">
        <v>48</v>
      </c>
      <c r="G383" s="1">
        <v>44847</v>
      </c>
      <c r="H383" s="1">
        <v>44877</v>
      </c>
      <c r="I383" s="2">
        <v>44895.3125</v>
      </c>
      <c r="J383" t="s">
        <v>23</v>
      </c>
      <c r="K383" t="s">
        <v>19</v>
      </c>
      <c r="L383" t="s">
        <v>20</v>
      </c>
      <c r="M383" t="s">
        <v>25</v>
      </c>
      <c r="N383" t="s">
        <v>35</v>
      </c>
      <c r="O383" t="s">
        <v>45</v>
      </c>
      <c r="P383">
        <f t="shared" si="500"/>
        <v>1</v>
      </c>
      <c r="Q383" s="5">
        <f t="shared" si="501"/>
        <v>44879</v>
      </c>
      <c r="R383" s="32">
        <f>VLOOKUP(_xlfn.CONCAT(M383," - ",E383),Planning!$C$75:$D$99,2,0)</f>
        <v>21</v>
      </c>
      <c r="S383" s="5">
        <f t="shared" si="502"/>
        <v>44898</v>
      </c>
      <c r="T383" s="3" t="str">
        <f t="shared" si="503"/>
        <v/>
      </c>
      <c r="U383" s="32">
        <f t="shared" ca="1" si="504"/>
        <v>21</v>
      </c>
      <c r="V383" s="32">
        <f t="shared" si="505"/>
        <v>0</v>
      </c>
      <c r="W383" s="5">
        <f t="shared" si="506"/>
        <v>44895</v>
      </c>
      <c r="X383" s="5"/>
      <c r="Z383" s="49"/>
      <c r="AA383" s="50" cm="1">
        <f t="array" ref="AA383">IF(AND(K383="Pending",J383='Date ouverte'!$A$2),INDEX(_xlfn.ANCHORARRAY('Date ouverte'!$B$2),MATCH(TRUE,_xlfn.ANCHORARRAY('Date ouverte'!$B$2)&gt;=$W383,0)),IF(AND(K383="Pending",J383='Date ouverte'!$A$4),INDEX(_xlfn.ANCHORARRAY('Date ouverte'!$B$4),MATCH(TRUE,_xlfn.ANCHORARRAY('Date ouverte'!$B$4)&gt;=$W383,0)),IF(AND(K383="Pending",J383='Date ouverte'!$A$6),INDEX(_xlfn.ANCHORARRAY('Date ouverte'!$B$6),MATCH(TRUE,_xlfn.ANCHORARRAY('Date ouverte'!$B$6)&gt;=$W383,0)),IF(AND(K383="Pending",J383='Date ouverte'!$A$8),INDEX(_xlfn.ANCHORARRAY('Date ouverte'!$B$8),MATCH(TRUE,_xlfn.ANCHORARRAY('Date ouverte'!$B$8)&gt;=$W383,0)),W383))))</f>
        <v>44895</v>
      </c>
      <c r="AB383" s="5">
        <f>IF(IF($K383="Pending",(IF($J383='Date ouverte'!$A$20,HLOOKUP($AA383,'Date ouverte'!$20:$21,2,FALSE),IF($J383='Date ouverte'!$A$22,HLOOKUP($AA383,'Date ouverte'!$22:$23,2,FALSE),IF($J383='Date ouverte'!$A$24,HLOOKUP($AA383,'Date ouverte'!$24:$25,2,FALSE),IF($J383='Date ouverte'!$A$26,HLOOKUP($AA383,'Date ouverte'!$26:$27,2,FALSE),"j"))))),W383)&lt;&gt;"alert",AA383,"alert")</f>
        <v>44895</v>
      </c>
      <c r="AC383" s="65">
        <f>IF($AB383="alert",(IF($J383='Date ouverte'!$A$29,HLOOKUP($AA383,'Date ouverte'!$29:$30,2,FALSE),IF($J383='Date ouverte'!$A$31,HLOOKUP($AA383,'Date ouverte'!$31:$33,2,FALSE),IF($J383='Date ouverte'!$A$33,HLOOKUP($AA383,'Date ouverte'!$33:$34,2,FALSE),IF($J383='Date ouverte'!$A$35,HLOOKUP($AA383,'Date ouverte'!$35:$36,2,FALSE),"j"))))),0)</f>
        <v>0</v>
      </c>
      <c r="AD3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3" s="5"/>
    </row>
    <row r="384" spans="1:31" x14ac:dyDescent="0.25">
      <c r="A384" t="s">
        <v>986</v>
      </c>
      <c r="B384" t="s">
        <v>258</v>
      </c>
      <c r="C384" t="s">
        <v>30</v>
      </c>
      <c r="D384" t="s">
        <v>47</v>
      </c>
      <c r="E384" t="s">
        <v>34</v>
      </c>
      <c r="F384" t="s">
        <v>48</v>
      </c>
      <c r="G384" s="1">
        <v>44826</v>
      </c>
      <c r="H384" s="1">
        <v>44860</v>
      </c>
      <c r="I384" s="2">
        <v>44868.458333333336</v>
      </c>
      <c r="J384" t="s">
        <v>23</v>
      </c>
      <c r="K384" t="s">
        <v>19</v>
      </c>
      <c r="L384" t="s">
        <v>20</v>
      </c>
      <c r="M384" t="s">
        <v>25</v>
      </c>
      <c r="N384" t="s">
        <v>35</v>
      </c>
      <c r="O384" t="s">
        <v>36</v>
      </c>
      <c r="P384">
        <f t="shared" si="500"/>
        <v>1</v>
      </c>
      <c r="Q384" s="5">
        <f t="shared" si="501"/>
        <v>44862</v>
      </c>
      <c r="R384" s="32">
        <f>VLOOKUP(_xlfn.CONCAT(M384," - ",E384),Planning!$C$75:$D$99,2,0)</f>
        <v>21</v>
      </c>
      <c r="S384" s="5">
        <f t="shared" si="502"/>
        <v>44881</v>
      </c>
      <c r="T384" s="3" t="str">
        <f t="shared" si="503"/>
        <v/>
      </c>
      <c r="U384" s="32">
        <f t="shared" ca="1" si="504"/>
        <v>21</v>
      </c>
      <c r="V384" s="32">
        <f t="shared" si="505"/>
        <v>0</v>
      </c>
      <c r="W384" s="5">
        <f t="shared" si="506"/>
        <v>44868</v>
      </c>
      <c r="X384" s="5"/>
      <c r="Z384" s="49"/>
      <c r="AA384" s="50" cm="1">
        <f t="array" ref="AA384">IF(AND(K384="Pending",J384='Date ouverte'!$A$2),INDEX(_xlfn.ANCHORARRAY('Date ouverte'!$B$2),MATCH(TRUE,_xlfn.ANCHORARRAY('Date ouverte'!$B$2)&gt;=$W384,0)),IF(AND(K384="Pending",J384='Date ouverte'!$A$4),INDEX(_xlfn.ANCHORARRAY('Date ouverte'!$B$4),MATCH(TRUE,_xlfn.ANCHORARRAY('Date ouverte'!$B$4)&gt;=$W384,0)),IF(AND(K384="Pending",J384='Date ouverte'!$A$6),INDEX(_xlfn.ANCHORARRAY('Date ouverte'!$B$6),MATCH(TRUE,_xlfn.ANCHORARRAY('Date ouverte'!$B$6)&gt;=$W384,0)),IF(AND(K384="Pending",J384='Date ouverte'!$A$8),INDEX(_xlfn.ANCHORARRAY('Date ouverte'!$B$8),MATCH(TRUE,_xlfn.ANCHORARRAY('Date ouverte'!$B$8)&gt;=$W384,0)),W384))))</f>
        <v>44868</v>
      </c>
      <c r="AB384" s="5">
        <f>IF(IF($K384="Pending",(IF($J384='Date ouverte'!$A$20,HLOOKUP($AA384,'Date ouverte'!$20:$21,2,FALSE),IF($J384='Date ouverte'!$A$22,HLOOKUP($AA384,'Date ouverte'!$22:$23,2,FALSE),IF($J384='Date ouverte'!$A$24,HLOOKUP($AA384,'Date ouverte'!$24:$25,2,FALSE),IF($J384='Date ouverte'!$A$26,HLOOKUP($AA384,'Date ouverte'!$26:$27,2,FALSE),"j"))))),W384)&lt;&gt;"alert",AA384,"alert")</f>
        <v>44868</v>
      </c>
      <c r="AC384" s="65">
        <f>IF($AB384="alert",(IF($J384='Date ouverte'!$A$29,HLOOKUP($AA384,'Date ouverte'!$29:$30,2,FALSE),IF($J384='Date ouverte'!$A$31,HLOOKUP($AA384,'Date ouverte'!$31:$33,2,FALSE),IF($J384='Date ouverte'!$A$33,HLOOKUP($AA384,'Date ouverte'!$33:$34,2,FALSE),IF($J384='Date ouverte'!$A$35,HLOOKUP($AA384,'Date ouverte'!$35:$36,2,FALSE),"j"))))),0)</f>
        <v>0</v>
      </c>
      <c r="AD3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4" s="5"/>
    </row>
    <row r="385" spans="1:31" x14ac:dyDescent="0.25">
      <c r="A385" t="s">
        <v>949</v>
      </c>
      <c r="B385" t="s">
        <v>258</v>
      </c>
      <c r="C385" t="s">
        <v>30</v>
      </c>
      <c r="D385" t="s">
        <v>47</v>
      </c>
      <c r="E385" t="s">
        <v>34</v>
      </c>
      <c r="F385" t="s">
        <v>48</v>
      </c>
      <c r="G385" s="1">
        <v>44826</v>
      </c>
      <c r="H385" s="1">
        <v>44860</v>
      </c>
      <c r="I385" s="2">
        <v>44874.354166666664</v>
      </c>
      <c r="J385" t="s">
        <v>28</v>
      </c>
      <c r="K385" t="s">
        <v>19</v>
      </c>
      <c r="L385" t="s">
        <v>20</v>
      </c>
      <c r="M385" t="s">
        <v>25</v>
      </c>
      <c r="N385" t="s">
        <v>35</v>
      </c>
      <c r="O385" t="s">
        <v>36</v>
      </c>
      <c r="P385">
        <f t="shared" si="500"/>
        <v>1</v>
      </c>
      <c r="Q385" s="5">
        <f t="shared" si="501"/>
        <v>44862</v>
      </c>
      <c r="R385" s="32">
        <f>VLOOKUP(_xlfn.CONCAT(M385," - ",E385),Planning!$C$75:$D$99,2,0)</f>
        <v>21</v>
      </c>
      <c r="S385" s="5">
        <f t="shared" si="502"/>
        <v>44881</v>
      </c>
      <c r="T385" s="3" t="str">
        <f t="shared" si="503"/>
        <v/>
      </c>
      <c r="U385" s="32">
        <f t="shared" ca="1" si="504"/>
        <v>21</v>
      </c>
      <c r="V385" s="32">
        <f t="shared" si="505"/>
        <v>0</v>
      </c>
      <c r="W385" s="5">
        <f t="shared" si="506"/>
        <v>44874</v>
      </c>
      <c r="X385" s="5"/>
      <c r="Z385" s="49"/>
      <c r="AA385" s="50" cm="1">
        <f t="array" ref="AA385">IF(AND(K385="Pending",J385='Date ouverte'!$A$2),INDEX(_xlfn.ANCHORARRAY('Date ouverte'!$B$2),MATCH(TRUE,_xlfn.ANCHORARRAY('Date ouverte'!$B$2)&gt;=$W385,0)),IF(AND(K385="Pending",J385='Date ouverte'!$A$4),INDEX(_xlfn.ANCHORARRAY('Date ouverte'!$B$4),MATCH(TRUE,_xlfn.ANCHORARRAY('Date ouverte'!$B$4)&gt;=$W385,0)),IF(AND(K385="Pending",J385='Date ouverte'!$A$6),INDEX(_xlfn.ANCHORARRAY('Date ouverte'!$B$6),MATCH(TRUE,_xlfn.ANCHORARRAY('Date ouverte'!$B$6)&gt;=$W385,0)),IF(AND(K385="Pending",J385='Date ouverte'!$A$8),INDEX(_xlfn.ANCHORARRAY('Date ouverte'!$B$8),MATCH(TRUE,_xlfn.ANCHORARRAY('Date ouverte'!$B$8)&gt;=$W385,0)),W385))))</f>
        <v>44874</v>
      </c>
      <c r="AB385" s="5">
        <f>IF(IF($K385="Pending",(IF($J385='Date ouverte'!$A$20,HLOOKUP($AA385,'Date ouverte'!$20:$21,2,FALSE),IF($J385='Date ouverte'!$A$22,HLOOKUP($AA385,'Date ouverte'!$22:$23,2,FALSE),IF($J385='Date ouverte'!$A$24,HLOOKUP($AA385,'Date ouverte'!$24:$25,2,FALSE),IF($J385='Date ouverte'!$A$26,HLOOKUP($AA385,'Date ouverte'!$26:$27,2,FALSE),"j"))))),W385)&lt;&gt;"alert",AA385,"alert")</f>
        <v>44874</v>
      </c>
      <c r="AC385" s="65">
        <f>IF($AB385="alert",(IF($J385='Date ouverte'!$A$29,HLOOKUP($AA385,'Date ouverte'!$29:$30,2,FALSE),IF($J385='Date ouverte'!$A$31,HLOOKUP($AA385,'Date ouverte'!$31:$33,2,FALSE),IF($J385='Date ouverte'!$A$33,HLOOKUP($AA385,'Date ouverte'!$33:$34,2,FALSE),IF($J385='Date ouverte'!$A$35,HLOOKUP($AA385,'Date ouverte'!$35:$36,2,FALSE),"j"))))),0)</f>
        <v>0</v>
      </c>
      <c r="AD3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5" s="5"/>
    </row>
    <row r="386" spans="1:31" x14ac:dyDescent="0.25">
      <c r="A386" t="s">
        <v>1193</v>
      </c>
      <c r="B386" t="s">
        <v>258</v>
      </c>
      <c r="C386" t="s">
        <v>30</v>
      </c>
      <c r="D386" t="s">
        <v>47</v>
      </c>
      <c r="E386" t="s">
        <v>34</v>
      </c>
      <c r="F386" t="s">
        <v>48</v>
      </c>
      <c r="G386" s="1">
        <v>44832</v>
      </c>
      <c r="H386" s="1">
        <v>44866</v>
      </c>
      <c r="I386" s="2">
        <v>44882.541666666664</v>
      </c>
      <c r="J386" t="s">
        <v>23</v>
      </c>
      <c r="K386" t="s">
        <v>19</v>
      </c>
      <c r="L386" t="s">
        <v>20</v>
      </c>
      <c r="M386" t="s">
        <v>25</v>
      </c>
      <c r="N386" t="s">
        <v>35</v>
      </c>
      <c r="O386" t="s">
        <v>40</v>
      </c>
      <c r="P386">
        <f t="shared" si="500"/>
        <v>1</v>
      </c>
      <c r="Q386" s="5">
        <f t="shared" si="501"/>
        <v>44868</v>
      </c>
      <c r="R386" s="32">
        <f>VLOOKUP(_xlfn.CONCAT(M386," - ",E386),Planning!$C$75:$D$99,2,0)</f>
        <v>21</v>
      </c>
      <c r="S386" s="5">
        <f t="shared" si="502"/>
        <v>44887</v>
      </c>
      <c r="T386" s="3" t="str">
        <f t="shared" si="503"/>
        <v/>
      </c>
      <c r="U386" s="32">
        <f t="shared" ca="1" si="504"/>
        <v>21</v>
      </c>
      <c r="V386" s="32">
        <f t="shared" si="505"/>
        <v>0</v>
      </c>
      <c r="W386" s="5">
        <f t="shared" si="506"/>
        <v>44882</v>
      </c>
      <c r="X386" s="5"/>
      <c r="Z386" s="49"/>
      <c r="AA386" s="50" cm="1">
        <f t="array" ref="AA386">IF(AND(K386="Pending",J386='Date ouverte'!$A$2),INDEX(_xlfn.ANCHORARRAY('Date ouverte'!$B$2),MATCH(TRUE,_xlfn.ANCHORARRAY('Date ouverte'!$B$2)&gt;=$W386,0)),IF(AND(K386="Pending",J386='Date ouverte'!$A$4),INDEX(_xlfn.ANCHORARRAY('Date ouverte'!$B$4),MATCH(TRUE,_xlfn.ANCHORARRAY('Date ouverte'!$B$4)&gt;=$W386,0)),IF(AND(K386="Pending",J386='Date ouverte'!$A$6),INDEX(_xlfn.ANCHORARRAY('Date ouverte'!$B$6),MATCH(TRUE,_xlfn.ANCHORARRAY('Date ouverte'!$B$6)&gt;=$W386,0)),IF(AND(K386="Pending",J386='Date ouverte'!$A$8),INDEX(_xlfn.ANCHORARRAY('Date ouverte'!$B$8),MATCH(TRUE,_xlfn.ANCHORARRAY('Date ouverte'!$B$8)&gt;=$W386,0)),W386))))</f>
        <v>44882</v>
      </c>
      <c r="AB386" s="5">
        <f>IF(IF($K386="Pending",(IF($J386='Date ouverte'!$A$20,HLOOKUP($AA386,'Date ouverte'!$20:$21,2,FALSE),IF($J386='Date ouverte'!$A$22,HLOOKUP($AA386,'Date ouverte'!$22:$23,2,FALSE),IF($J386='Date ouverte'!$A$24,HLOOKUP($AA386,'Date ouverte'!$24:$25,2,FALSE),IF($J386='Date ouverte'!$A$26,HLOOKUP($AA386,'Date ouverte'!$26:$27,2,FALSE),"j"))))),W386)&lt;&gt;"alert",AA386,"alert")</f>
        <v>44882</v>
      </c>
      <c r="AC386" s="65">
        <f>IF($AB386="alert",(IF($J386='Date ouverte'!$A$29,HLOOKUP($AA386,'Date ouverte'!$29:$30,2,FALSE),IF($J386='Date ouverte'!$A$31,HLOOKUP($AA386,'Date ouverte'!$31:$33,2,FALSE),IF($J386='Date ouverte'!$A$33,HLOOKUP($AA386,'Date ouverte'!$33:$34,2,FALSE),IF($J386='Date ouverte'!$A$35,HLOOKUP($AA386,'Date ouverte'!$35:$36,2,FALSE),"j"))))),0)</f>
        <v>0</v>
      </c>
      <c r="AD3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6" s="5"/>
    </row>
    <row r="387" spans="1:31" x14ac:dyDescent="0.25">
      <c r="A387" t="s">
        <v>2450</v>
      </c>
      <c r="B387" t="s">
        <v>258</v>
      </c>
      <c r="C387" t="s">
        <v>30</v>
      </c>
      <c r="D387" t="s">
        <v>47</v>
      </c>
      <c r="E387" t="s">
        <v>34</v>
      </c>
      <c r="F387" t="s">
        <v>48</v>
      </c>
      <c r="G387" s="1">
        <v>44864</v>
      </c>
      <c r="H387" s="1">
        <v>44898</v>
      </c>
      <c r="I387" s="2">
        <v>44913</v>
      </c>
      <c r="J387" t="s">
        <v>28</v>
      </c>
      <c r="K387" t="s">
        <v>29</v>
      </c>
      <c r="L387" t="s">
        <v>20</v>
      </c>
      <c r="M387" t="s">
        <v>25</v>
      </c>
      <c r="N387" t="s">
        <v>35</v>
      </c>
      <c r="O387" t="s">
        <v>49</v>
      </c>
      <c r="P387">
        <f t="shared" si="500"/>
        <v>1</v>
      </c>
      <c r="Q387" s="5">
        <f t="shared" si="501"/>
        <v>44900</v>
      </c>
      <c r="R387" s="32">
        <f>VLOOKUP(_xlfn.CONCAT(M387," - ",E387),Planning!$C$75:$D$99,2,0)</f>
        <v>21</v>
      </c>
      <c r="S387" s="5">
        <f t="shared" si="502"/>
        <v>44919</v>
      </c>
      <c r="T387" s="3" t="str">
        <f t="shared" si="503"/>
        <v/>
      </c>
      <c r="U387" s="32">
        <f t="shared" ca="1" si="504"/>
        <v>21</v>
      </c>
      <c r="V387" s="32">
        <f t="shared" si="505"/>
        <v>0</v>
      </c>
      <c r="W387" s="5">
        <f t="shared" si="506"/>
        <v>44913</v>
      </c>
      <c r="X387" s="5"/>
      <c r="Z387" s="49"/>
      <c r="AA387" s="50" cm="1">
        <f t="array" ref="AA387">IF(AND(K387="Pending",J387='Date ouverte'!$A$2),INDEX(_xlfn.ANCHORARRAY('Date ouverte'!$B$2),MATCH(TRUE,_xlfn.ANCHORARRAY('Date ouverte'!$B$2)&gt;=$W387,0)),IF(AND(K387="Pending",J387='Date ouverte'!$A$4),INDEX(_xlfn.ANCHORARRAY('Date ouverte'!$B$4),MATCH(TRUE,_xlfn.ANCHORARRAY('Date ouverte'!$B$4)&gt;=$W387,0)),IF(AND(K387="Pending",J387='Date ouverte'!$A$6),INDEX(_xlfn.ANCHORARRAY('Date ouverte'!$B$6),MATCH(TRUE,_xlfn.ANCHORARRAY('Date ouverte'!$B$6)&gt;=$W387,0)),IF(AND(K387="Pending",J387='Date ouverte'!$A$8),INDEX(_xlfn.ANCHORARRAY('Date ouverte'!$B$8),MATCH(TRUE,_xlfn.ANCHORARRAY('Date ouverte'!$B$8)&gt;=$W387,0)),W387))))</f>
        <v>44914</v>
      </c>
      <c r="AB387" s="5" t="str">
        <f>IF(IF($K387="Pending",(IF($J387='Date ouverte'!$A$20,HLOOKUP($AA387,'Date ouverte'!$20:$21,2,FALSE),IF($J387='Date ouverte'!$A$22,HLOOKUP($AA387,'Date ouverte'!$22:$23,2,FALSE),IF($J387='Date ouverte'!$A$24,HLOOKUP($AA387,'Date ouverte'!$24:$25,2,FALSE),IF($J387='Date ouverte'!$A$26,HLOOKUP($AA387,'Date ouverte'!$26:$27,2,FALSE),"j"))))),W387)&lt;&gt;"alert",AA387,"alert")</f>
        <v>alert</v>
      </c>
      <c r="AC387" s="65">
        <f>IF($AB387="alert",(IF($J387='Date ouverte'!$A$29,HLOOKUP($AA387,'Date ouverte'!$29:$30,2,FALSE),IF($J387='Date ouverte'!$A$31,HLOOKUP($AA387,'Date ouverte'!$31:$33,2,FALSE),IF($J387='Date ouverte'!$A$33,HLOOKUP($AA387,'Date ouverte'!$33:$34,2,FALSE),IF($J387='Date ouverte'!$A$35,HLOOKUP($AA387,'Date ouverte'!$35:$36,2,FALSE),"j"))))),0)</f>
        <v>2</v>
      </c>
      <c r="AD3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87" s="5"/>
    </row>
    <row r="388" spans="1:31" x14ac:dyDescent="0.25">
      <c r="A388" t="s">
        <v>1741</v>
      </c>
      <c r="B388" t="s">
        <v>258</v>
      </c>
      <c r="C388" t="s">
        <v>30</v>
      </c>
      <c r="D388" t="s">
        <v>47</v>
      </c>
      <c r="E388" t="s">
        <v>34</v>
      </c>
      <c r="F388" t="s">
        <v>48</v>
      </c>
      <c r="G388" s="1">
        <v>44858</v>
      </c>
      <c r="H388" s="1">
        <v>44890</v>
      </c>
      <c r="I388" s="2">
        <v>44902</v>
      </c>
      <c r="J388" t="s">
        <v>23</v>
      </c>
      <c r="K388" t="s">
        <v>29</v>
      </c>
      <c r="L388" t="s">
        <v>20</v>
      </c>
      <c r="M388" t="s">
        <v>25</v>
      </c>
      <c r="N388" t="s">
        <v>35</v>
      </c>
      <c r="O388" t="s">
        <v>46</v>
      </c>
      <c r="P388">
        <f t="shared" si="500"/>
        <v>1</v>
      </c>
      <c r="Q388" s="5">
        <f t="shared" si="501"/>
        <v>44892</v>
      </c>
      <c r="R388" s="32">
        <f>VLOOKUP(_xlfn.CONCAT(M388," - ",E388),Planning!$C$75:$D$99,2,0)</f>
        <v>21</v>
      </c>
      <c r="S388" s="5">
        <f t="shared" si="502"/>
        <v>44911</v>
      </c>
      <c r="T388" s="3" t="str">
        <f t="shared" si="503"/>
        <v/>
      </c>
      <c r="U388" s="32">
        <f t="shared" ca="1" si="504"/>
        <v>21</v>
      </c>
      <c r="V388" s="32">
        <f t="shared" si="505"/>
        <v>0</v>
      </c>
      <c r="W388" s="5">
        <f t="shared" si="506"/>
        <v>44902</v>
      </c>
      <c r="X388" s="5"/>
      <c r="Z388" s="49"/>
      <c r="AA388" s="50" cm="1">
        <f t="array" ref="AA388">IF(AND(K388="Pending",J388='Date ouverte'!$A$2),INDEX(_xlfn.ANCHORARRAY('Date ouverte'!$B$2),MATCH(TRUE,_xlfn.ANCHORARRAY('Date ouverte'!$B$2)&gt;=$W388,0)),IF(AND(K388="Pending",J388='Date ouverte'!$A$4),INDEX(_xlfn.ANCHORARRAY('Date ouverte'!$B$4),MATCH(TRUE,_xlfn.ANCHORARRAY('Date ouverte'!$B$4)&gt;=$W388,0)),IF(AND(K388="Pending",J388='Date ouverte'!$A$6),INDEX(_xlfn.ANCHORARRAY('Date ouverte'!$B$6),MATCH(TRUE,_xlfn.ANCHORARRAY('Date ouverte'!$B$6)&gt;=$W388,0)),IF(AND(K388="Pending",J388='Date ouverte'!$A$8),INDEX(_xlfn.ANCHORARRAY('Date ouverte'!$B$8),MATCH(TRUE,_xlfn.ANCHORARRAY('Date ouverte'!$B$8)&gt;=$W388,0)),W388))))</f>
        <v>44902</v>
      </c>
      <c r="AB388" s="5" t="str">
        <f>IF(IF($K388="Pending",(IF($J388='Date ouverte'!$A$20,HLOOKUP($AA388,'Date ouverte'!$20:$21,2,FALSE),IF($J388='Date ouverte'!$A$22,HLOOKUP($AA388,'Date ouverte'!$22:$23,2,FALSE),IF($J388='Date ouverte'!$A$24,HLOOKUP($AA388,'Date ouverte'!$24:$25,2,FALSE),IF($J388='Date ouverte'!$A$26,HLOOKUP($AA388,'Date ouverte'!$26:$27,2,FALSE),"j"))))),W388)&lt;&gt;"alert",AA388,"alert")</f>
        <v>alert</v>
      </c>
      <c r="AC388" s="65">
        <f>IF($AB388="alert",(IF($J388='Date ouverte'!$A$29,HLOOKUP($AA388,'Date ouverte'!$29:$30,2,FALSE),IF($J388='Date ouverte'!$A$31,HLOOKUP($AA388,'Date ouverte'!$31:$33,2,FALSE),IF($J388='Date ouverte'!$A$33,HLOOKUP($AA388,'Date ouverte'!$33:$34,2,FALSE),IF($J388='Date ouverte'!$A$35,HLOOKUP($AA388,'Date ouverte'!$35:$36,2,FALSE),"j"))))),0)</f>
        <v>40</v>
      </c>
      <c r="AD3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8" s="5"/>
    </row>
    <row r="389" spans="1:31" x14ac:dyDescent="0.25">
      <c r="A389" t="s">
        <v>449</v>
      </c>
      <c r="B389" t="s">
        <v>258</v>
      </c>
      <c r="C389" t="s">
        <v>14</v>
      </c>
      <c r="D389" t="s">
        <v>15</v>
      </c>
      <c r="E389" t="s">
        <v>34</v>
      </c>
      <c r="F389" t="s">
        <v>17</v>
      </c>
      <c r="G389" s="1">
        <v>44815</v>
      </c>
      <c r="H389" s="1">
        <v>44853</v>
      </c>
      <c r="I389" s="2">
        <v>44867.645833333336</v>
      </c>
      <c r="J389" t="s">
        <v>28</v>
      </c>
      <c r="K389" t="s">
        <v>19</v>
      </c>
      <c r="L389" t="s">
        <v>20</v>
      </c>
      <c r="M389" t="s">
        <v>25</v>
      </c>
      <c r="N389" t="s">
        <v>35</v>
      </c>
      <c r="O389" t="s">
        <v>42</v>
      </c>
      <c r="P389">
        <f t="shared" si="500"/>
        <v>1</v>
      </c>
      <c r="Q389" s="5">
        <f t="shared" si="501"/>
        <v>44855</v>
      </c>
      <c r="R389" s="32">
        <f>VLOOKUP(_xlfn.CONCAT(M389," - ",E389),Planning!$C$75:$D$99,2,0)</f>
        <v>21</v>
      </c>
      <c r="S389" s="5">
        <f t="shared" si="502"/>
        <v>44874</v>
      </c>
      <c r="T389" s="3" t="str">
        <f t="shared" si="503"/>
        <v/>
      </c>
      <c r="U389" s="32">
        <f t="shared" ca="1" si="504"/>
        <v>15</v>
      </c>
      <c r="V389" s="32">
        <f t="shared" si="505"/>
        <v>0</v>
      </c>
      <c r="W389" s="5">
        <f t="shared" si="506"/>
        <v>44867</v>
      </c>
      <c r="X389" s="5"/>
      <c r="Z389" s="49"/>
      <c r="AA389" s="50" cm="1">
        <f t="array" ref="AA389">IF(AND(K389="Pending",J389='Date ouverte'!$A$2),INDEX(_xlfn.ANCHORARRAY('Date ouverte'!$B$2),MATCH(TRUE,_xlfn.ANCHORARRAY('Date ouverte'!$B$2)&gt;=$W389,0)),IF(AND(K389="Pending",J389='Date ouverte'!$A$4),INDEX(_xlfn.ANCHORARRAY('Date ouverte'!$B$4),MATCH(TRUE,_xlfn.ANCHORARRAY('Date ouverte'!$B$4)&gt;=$W389,0)),IF(AND(K389="Pending",J389='Date ouverte'!$A$6),INDEX(_xlfn.ANCHORARRAY('Date ouverte'!$B$6),MATCH(TRUE,_xlfn.ANCHORARRAY('Date ouverte'!$B$6)&gt;=$W389,0)),IF(AND(K389="Pending",J389='Date ouverte'!$A$8),INDEX(_xlfn.ANCHORARRAY('Date ouverte'!$B$8),MATCH(TRUE,_xlfn.ANCHORARRAY('Date ouverte'!$B$8)&gt;=$W389,0)),W389))))</f>
        <v>44867</v>
      </c>
      <c r="AB389" s="5">
        <f>IF(IF($K389="Pending",(IF($J389='Date ouverte'!$A$20,HLOOKUP($AA389,'Date ouverte'!$20:$21,2,FALSE),IF($J389='Date ouverte'!$A$22,HLOOKUP($AA389,'Date ouverte'!$22:$23,2,FALSE),IF($J389='Date ouverte'!$A$24,HLOOKUP($AA389,'Date ouverte'!$24:$25,2,FALSE),IF($J389='Date ouverte'!$A$26,HLOOKUP($AA389,'Date ouverte'!$26:$27,2,FALSE),"j"))))),W389)&lt;&gt;"alert",AA389,"alert")</f>
        <v>44867</v>
      </c>
      <c r="AC389" s="65">
        <f>IF($AB389="alert",(IF($J389='Date ouverte'!$A$29,HLOOKUP($AA389,'Date ouverte'!$29:$30,2,FALSE),IF($J389='Date ouverte'!$A$31,HLOOKUP($AA389,'Date ouverte'!$31:$33,2,FALSE),IF($J389='Date ouverte'!$A$33,HLOOKUP($AA389,'Date ouverte'!$33:$34,2,FALSE),IF($J389='Date ouverte'!$A$35,HLOOKUP($AA389,'Date ouverte'!$35:$36,2,FALSE),"j"))))),0)</f>
        <v>0</v>
      </c>
      <c r="AD3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89" s="5"/>
    </row>
    <row r="390" spans="1:31" x14ac:dyDescent="0.25">
      <c r="A390" t="s">
        <v>981</v>
      </c>
      <c r="B390" t="s">
        <v>258</v>
      </c>
      <c r="C390" t="s">
        <v>30</v>
      </c>
      <c r="D390" t="s">
        <v>47</v>
      </c>
      <c r="E390" t="s">
        <v>34</v>
      </c>
      <c r="F390" t="s">
        <v>48</v>
      </c>
      <c r="G390" s="1">
        <v>44826</v>
      </c>
      <c r="H390" s="1">
        <v>44860</v>
      </c>
      <c r="I390" s="2">
        <v>44868.395833333336</v>
      </c>
      <c r="J390" t="s">
        <v>23</v>
      </c>
      <c r="K390" t="s">
        <v>19</v>
      </c>
      <c r="L390" t="s">
        <v>20</v>
      </c>
      <c r="M390" t="s">
        <v>25</v>
      </c>
      <c r="N390" t="s">
        <v>35</v>
      </c>
      <c r="O390" t="s">
        <v>36</v>
      </c>
      <c r="P390">
        <f t="shared" si="500"/>
        <v>1</v>
      </c>
      <c r="Q390" s="5">
        <f t="shared" si="501"/>
        <v>44862</v>
      </c>
      <c r="R390" s="32">
        <f>VLOOKUP(_xlfn.CONCAT(M390," - ",E390),Planning!$C$75:$D$99,2,0)</f>
        <v>21</v>
      </c>
      <c r="S390" s="5">
        <f t="shared" si="502"/>
        <v>44881</v>
      </c>
      <c r="T390" s="3" t="str">
        <f t="shared" si="503"/>
        <v/>
      </c>
      <c r="U390" s="32">
        <f t="shared" ca="1" si="504"/>
        <v>21</v>
      </c>
      <c r="V390" s="32">
        <f t="shared" si="505"/>
        <v>0</v>
      </c>
      <c r="W390" s="5">
        <f t="shared" si="506"/>
        <v>44868</v>
      </c>
      <c r="X390" s="5"/>
      <c r="Z390" s="49"/>
      <c r="AA390" s="50" cm="1">
        <f t="array" ref="AA390">IF(AND(K390="Pending",J390='Date ouverte'!$A$2),INDEX(_xlfn.ANCHORARRAY('Date ouverte'!$B$2),MATCH(TRUE,_xlfn.ANCHORARRAY('Date ouverte'!$B$2)&gt;=$W390,0)),IF(AND(K390="Pending",J390='Date ouverte'!$A$4),INDEX(_xlfn.ANCHORARRAY('Date ouverte'!$B$4),MATCH(TRUE,_xlfn.ANCHORARRAY('Date ouverte'!$B$4)&gt;=$W390,0)),IF(AND(K390="Pending",J390='Date ouverte'!$A$6),INDEX(_xlfn.ANCHORARRAY('Date ouverte'!$B$6),MATCH(TRUE,_xlfn.ANCHORARRAY('Date ouverte'!$B$6)&gt;=$W390,0)),IF(AND(K390="Pending",J390='Date ouverte'!$A$8),INDEX(_xlfn.ANCHORARRAY('Date ouverte'!$B$8),MATCH(TRUE,_xlfn.ANCHORARRAY('Date ouverte'!$B$8)&gt;=$W390,0)),W390))))</f>
        <v>44868</v>
      </c>
      <c r="AB390" s="5">
        <f>IF(IF($K390="Pending",(IF($J390='Date ouverte'!$A$20,HLOOKUP($AA390,'Date ouverte'!$20:$21,2,FALSE),IF($J390='Date ouverte'!$A$22,HLOOKUP($AA390,'Date ouverte'!$22:$23,2,FALSE),IF($J390='Date ouverte'!$A$24,HLOOKUP($AA390,'Date ouverte'!$24:$25,2,FALSE),IF($J390='Date ouverte'!$A$26,HLOOKUP($AA390,'Date ouverte'!$26:$27,2,FALSE),"j"))))),W390)&lt;&gt;"alert",AA390,"alert")</f>
        <v>44868</v>
      </c>
      <c r="AC390" s="65">
        <f>IF($AB390="alert",(IF($J390='Date ouverte'!$A$29,HLOOKUP($AA390,'Date ouverte'!$29:$30,2,FALSE),IF($J390='Date ouverte'!$A$31,HLOOKUP($AA390,'Date ouverte'!$31:$33,2,FALSE),IF($J390='Date ouverte'!$A$33,HLOOKUP($AA390,'Date ouverte'!$33:$34,2,FALSE),IF($J390='Date ouverte'!$A$35,HLOOKUP($AA390,'Date ouverte'!$35:$36,2,FALSE),"j"))))),0)</f>
        <v>0</v>
      </c>
      <c r="AD3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0" s="5"/>
    </row>
    <row r="391" spans="1:31" x14ac:dyDescent="0.25">
      <c r="A391" t="s">
        <v>78</v>
      </c>
      <c r="B391" t="s">
        <v>258</v>
      </c>
      <c r="C391" t="s">
        <v>30</v>
      </c>
      <c r="D391" t="s">
        <v>15</v>
      </c>
      <c r="E391" t="s">
        <v>16</v>
      </c>
      <c r="F391" t="s">
        <v>17</v>
      </c>
      <c r="G391" s="1">
        <v>44803</v>
      </c>
      <c r="H391" s="1">
        <v>44853</v>
      </c>
      <c r="I391" s="2">
        <v>44859.666666666664</v>
      </c>
      <c r="J391" t="s">
        <v>28</v>
      </c>
      <c r="K391" t="s">
        <v>19</v>
      </c>
      <c r="L391" t="s">
        <v>24</v>
      </c>
      <c r="M391" t="s">
        <v>32</v>
      </c>
      <c r="N391" t="s">
        <v>41</v>
      </c>
      <c r="O391" t="s">
        <v>76</v>
      </c>
      <c r="P391">
        <f t="shared" si="500"/>
        <v>1</v>
      </c>
      <c r="Q391" s="5">
        <f t="shared" si="501"/>
        <v>44855</v>
      </c>
      <c r="R391" s="32">
        <f>VLOOKUP(_xlfn.CONCAT(M391," - ",E391),Planning!$C$75:$D$99,2,0)</f>
        <v>10</v>
      </c>
      <c r="S391" s="5">
        <f t="shared" si="502"/>
        <v>44863</v>
      </c>
      <c r="T391" s="3" t="str">
        <f t="shared" si="503"/>
        <v/>
      </c>
      <c r="U391" s="32">
        <f t="shared" ca="1" si="504"/>
        <v>4</v>
      </c>
      <c r="V391" s="32">
        <f t="shared" si="505"/>
        <v>0</v>
      </c>
      <c r="W391" s="5">
        <f t="shared" si="506"/>
        <v>44859</v>
      </c>
      <c r="X391" s="5"/>
      <c r="Z391" s="49"/>
      <c r="AA391" s="50" cm="1">
        <f t="array" ref="AA391">IF(AND(K391="Pending",J391='Date ouverte'!$A$2),INDEX(_xlfn.ANCHORARRAY('Date ouverte'!$B$2),MATCH(TRUE,_xlfn.ANCHORARRAY('Date ouverte'!$B$2)&gt;=$W391,0)),IF(AND(K391="Pending",J391='Date ouverte'!$A$4),INDEX(_xlfn.ANCHORARRAY('Date ouverte'!$B$4),MATCH(TRUE,_xlfn.ANCHORARRAY('Date ouverte'!$B$4)&gt;=$W391,0)),IF(AND(K391="Pending",J391='Date ouverte'!$A$6),INDEX(_xlfn.ANCHORARRAY('Date ouverte'!$B$6),MATCH(TRUE,_xlfn.ANCHORARRAY('Date ouverte'!$B$6)&gt;=$W391,0)),IF(AND(K391="Pending",J391='Date ouverte'!$A$8),INDEX(_xlfn.ANCHORARRAY('Date ouverte'!$B$8),MATCH(TRUE,_xlfn.ANCHORARRAY('Date ouverte'!$B$8)&gt;=$W391,0)),W391))))</f>
        <v>44859</v>
      </c>
      <c r="AB391" s="5">
        <f>IF(IF($K391="Pending",(IF($J391='Date ouverte'!$A$20,HLOOKUP($AA391,'Date ouverte'!$20:$21,2,FALSE),IF($J391='Date ouverte'!$A$22,HLOOKUP($AA391,'Date ouverte'!$22:$23,2,FALSE),IF($J391='Date ouverte'!$A$24,HLOOKUP($AA391,'Date ouverte'!$24:$25,2,FALSE),IF($J391='Date ouverte'!$A$26,HLOOKUP($AA391,'Date ouverte'!$26:$27,2,FALSE),"j"))))),W391)&lt;&gt;"alert",AA391,"alert")</f>
        <v>44859</v>
      </c>
      <c r="AC391" s="65">
        <f>IF($AB391="alert",(IF($J391='Date ouverte'!$A$29,HLOOKUP($AA391,'Date ouverte'!$29:$30,2,FALSE),IF($J391='Date ouverte'!$A$31,HLOOKUP($AA391,'Date ouverte'!$31:$33,2,FALSE),IF($J391='Date ouverte'!$A$33,HLOOKUP($AA391,'Date ouverte'!$33:$34,2,FALSE),IF($J391='Date ouverte'!$A$35,HLOOKUP($AA391,'Date ouverte'!$35:$36,2,FALSE),"j"))))),0)</f>
        <v>0</v>
      </c>
      <c r="AD3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1" s="5"/>
    </row>
    <row r="392" spans="1:31" x14ac:dyDescent="0.25">
      <c r="A392" t="s">
        <v>372</v>
      </c>
      <c r="B392" t="s">
        <v>258</v>
      </c>
      <c r="C392" t="s">
        <v>14</v>
      </c>
      <c r="D392" t="s">
        <v>15</v>
      </c>
      <c r="E392" t="s">
        <v>34</v>
      </c>
      <c r="F392" t="s">
        <v>17</v>
      </c>
      <c r="G392" s="1">
        <v>44810</v>
      </c>
      <c r="H392" s="1">
        <v>44853</v>
      </c>
      <c r="I392" s="2">
        <v>44869.208333333336</v>
      </c>
      <c r="J392" t="s">
        <v>18</v>
      </c>
      <c r="K392" t="s">
        <v>19</v>
      </c>
      <c r="L392" t="s">
        <v>20</v>
      </c>
      <c r="M392" t="s">
        <v>25</v>
      </c>
      <c r="N392" t="s">
        <v>35</v>
      </c>
      <c r="O392" t="s">
        <v>42</v>
      </c>
      <c r="P392">
        <f t="shared" si="500"/>
        <v>1</v>
      </c>
      <c r="Q392" s="5">
        <f t="shared" si="501"/>
        <v>44855</v>
      </c>
      <c r="R392" s="32">
        <f>VLOOKUP(_xlfn.CONCAT(M392," - ",E392),Planning!$C$75:$D$99,2,0)</f>
        <v>21</v>
      </c>
      <c r="S392" s="5">
        <f t="shared" si="502"/>
        <v>44874</v>
      </c>
      <c r="T392" s="3" t="str">
        <f t="shared" si="503"/>
        <v/>
      </c>
      <c r="U392" s="32">
        <f t="shared" ca="1" si="504"/>
        <v>15</v>
      </c>
      <c r="V392" s="32">
        <f t="shared" si="505"/>
        <v>0</v>
      </c>
      <c r="W392" s="5">
        <f t="shared" si="506"/>
        <v>44869</v>
      </c>
      <c r="X392" s="5"/>
      <c r="Z392" s="49"/>
      <c r="AA392" s="50" cm="1">
        <f t="array" ref="AA392">IF(AND(K392="Pending",J392='Date ouverte'!$A$2),INDEX(_xlfn.ANCHORARRAY('Date ouverte'!$B$2),MATCH(TRUE,_xlfn.ANCHORARRAY('Date ouverte'!$B$2)&gt;=$W392,0)),IF(AND(K392="Pending",J392='Date ouverte'!$A$4),INDEX(_xlfn.ANCHORARRAY('Date ouverte'!$B$4),MATCH(TRUE,_xlfn.ANCHORARRAY('Date ouverte'!$B$4)&gt;=$W392,0)),IF(AND(K392="Pending",J392='Date ouverte'!$A$6),INDEX(_xlfn.ANCHORARRAY('Date ouverte'!$B$6),MATCH(TRUE,_xlfn.ANCHORARRAY('Date ouverte'!$B$6)&gt;=$W392,0)),IF(AND(K392="Pending",J392='Date ouverte'!$A$8),INDEX(_xlfn.ANCHORARRAY('Date ouverte'!$B$8),MATCH(TRUE,_xlfn.ANCHORARRAY('Date ouverte'!$B$8)&gt;=$W392,0)),W392))))</f>
        <v>44869</v>
      </c>
      <c r="AB392" s="5">
        <f>IF(IF($K392="Pending",(IF($J392='Date ouverte'!$A$20,HLOOKUP($AA392,'Date ouverte'!$20:$21,2,FALSE),IF($J392='Date ouverte'!$A$22,HLOOKUP($AA392,'Date ouverte'!$22:$23,2,FALSE),IF($J392='Date ouverte'!$A$24,HLOOKUP($AA392,'Date ouverte'!$24:$25,2,FALSE),IF($J392='Date ouverte'!$A$26,HLOOKUP($AA392,'Date ouverte'!$26:$27,2,FALSE),"j"))))),W392)&lt;&gt;"alert",AA392,"alert")</f>
        <v>44869</v>
      </c>
      <c r="AC392" s="65">
        <f>IF($AB392="alert",(IF($J392='Date ouverte'!$A$29,HLOOKUP($AA392,'Date ouverte'!$29:$30,2,FALSE),IF($J392='Date ouverte'!$A$31,HLOOKUP($AA392,'Date ouverte'!$31:$33,2,FALSE),IF($J392='Date ouverte'!$A$33,HLOOKUP($AA392,'Date ouverte'!$33:$34,2,FALSE),IF($J392='Date ouverte'!$A$35,HLOOKUP($AA392,'Date ouverte'!$35:$36,2,FALSE),"j"))))),0)</f>
        <v>0</v>
      </c>
      <c r="AD3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2" s="5"/>
    </row>
    <row r="393" spans="1:31" x14ac:dyDescent="0.25">
      <c r="A393" t="s">
        <v>1742</v>
      </c>
      <c r="B393" t="s">
        <v>258</v>
      </c>
      <c r="C393" t="s">
        <v>30</v>
      </c>
      <c r="D393" t="s">
        <v>47</v>
      </c>
      <c r="E393" t="s">
        <v>34</v>
      </c>
      <c r="F393" t="s">
        <v>48</v>
      </c>
      <c r="G393" s="1">
        <v>44847</v>
      </c>
      <c r="H393" s="1">
        <v>44877</v>
      </c>
      <c r="I393" s="2">
        <v>44895.395833333336</v>
      </c>
      <c r="J393" t="s">
        <v>23</v>
      </c>
      <c r="K393" t="s">
        <v>19</v>
      </c>
      <c r="L393" t="s">
        <v>20</v>
      </c>
      <c r="M393" t="s">
        <v>25</v>
      </c>
      <c r="N393" t="s">
        <v>35</v>
      </c>
      <c r="O393" t="s">
        <v>45</v>
      </c>
      <c r="P393">
        <f t="shared" si="500"/>
        <v>1</v>
      </c>
      <c r="Q393" s="5">
        <f t="shared" si="501"/>
        <v>44879</v>
      </c>
      <c r="R393" s="32">
        <f>VLOOKUP(_xlfn.CONCAT(M393," - ",E393),Planning!$C$75:$D$99,2,0)</f>
        <v>21</v>
      </c>
      <c r="S393" s="5">
        <f t="shared" si="502"/>
        <v>44898</v>
      </c>
      <c r="T393" s="3" t="str">
        <f t="shared" si="503"/>
        <v/>
      </c>
      <c r="U393" s="32">
        <f t="shared" ca="1" si="504"/>
        <v>21</v>
      </c>
      <c r="V393" s="32">
        <f t="shared" si="505"/>
        <v>0</v>
      </c>
      <c r="W393" s="5">
        <f t="shared" si="506"/>
        <v>44895</v>
      </c>
      <c r="X393" s="5"/>
      <c r="Z393" s="49"/>
      <c r="AA393" s="50" cm="1">
        <f t="array" ref="AA393">IF(AND(K393="Pending",J393='Date ouverte'!$A$2),INDEX(_xlfn.ANCHORARRAY('Date ouverte'!$B$2),MATCH(TRUE,_xlfn.ANCHORARRAY('Date ouverte'!$B$2)&gt;=$W393,0)),IF(AND(K393="Pending",J393='Date ouverte'!$A$4),INDEX(_xlfn.ANCHORARRAY('Date ouverte'!$B$4),MATCH(TRUE,_xlfn.ANCHORARRAY('Date ouverte'!$B$4)&gt;=$W393,0)),IF(AND(K393="Pending",J393='Date ouverte'!$A$6),INDEX(_xlfn.ANCHORARRAY('Date ouverte'!$B$6),MATCH(TRUE,_xlfn.ANCHORARRAY('Date ouverte'!$B$6)&gt;=$W393,0)),IF(AND(K393="Pending",J393='Date ouverte'!$A$8),INDEX(_xlfn.ANCHORARRAY('Date ouverte'!$B$8),MATCH(TRUE,_xlfn.ANCHORARRAY('Date ouverte'!$B$8)&gt;=$W393,0)),W393))))</f>
        <v>44895</v>
      </c>
      <c r="AB393" s="5">
        <f>IF(IF($K393="Pending",(IF($J393='Date ouverte'!$A$20,HLOOKUP($AA393,'Date ouverte'!$20:$21,2,FALSE),IF($J393='Date ouverte'!$A$22,HLOOKUP($AA393,'Date ouverte'!$22:$23,2,FALSE),IF($J393='Date ouverte'!$A$24,HLOOKUP($AA393,'Date ouverte'!$24:$25,2,FALSE),IF($J393='Date ouverte'!$A$26,HLOOKUP($AA393,'Date ouverte'!$26:$27,2,FALSE),"j"))))),W393)&lt;&gt;"alert",AA393,"alert")</f>
        <v>44895</v>
      </c>
      <c r="AC393" s="65">
        <f>IF($AB393="alert",(IF($J393='Date ouverte'!$A$29,HLOOKUP($AA393,'Date ouverte'!$29:$30,2,FALSE),IF($J393='Date ouverte'!$A$31,HLOOKUP($AA393,'Date ouverte'!$31:$33,2,FALSE),IF($J393='Date ouverte'!$A$33,HLOOKUP($AA393,'Date ouverte'!$33:$34,2,FALSE),IF($J393='Date ouverte'!$A$35,HLOOKUP($AA393,'Date ouverte'!$35:$36,2,FALSE),"j"))))),0)</f>
        <v>0</v>
      </c>
      <c r="AD3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3" s="5"/>
    </row>
    <row r="394" spans="1:31" x14ac:dyDescent="0.25">
      <c r="A394" t="s">
        <v>1743</v>
      </c>
      <c r="B394" t="s">
        <v>258</v>
      </c>
      <c r="C394" t="s">
        <v>30</v>
      </c>
      <c r="D394" t="s">
        <v>47</v>
      </c>
      <c r="E394" t="s">
        <v>16</v>
      </c>
      <c r="F394" t="s">
        <v>48</v>
      </c>
      <c r="G394" s="1">
        <v>44857</v>
      </c>
      <c r="H394" s="1">
        <v>44900</v>
      </c>
      <c r="I394" s="2">
        <v>44905</v>
      </c>
      <c r="J394" t="s">
        <v>28</v>
      </c>
      <c r="K394" t="s">
        <v>29</v>
      </c>
      <c r="L394" t="s">
        <v>20</v>
      </c>
      <c r="M394" t="s">
        <v>21</v>
      </c>
      <c r="N394" t="s">
        <v>22</v>
      </c>
      <c r="O394" t="s">
        <v>1744</v>
      </c>
      <c r="P394">
        <f t="shared" si="500"/>
        <v>1</v>
      </c>
      <c r="Q394" s="5">
        <f t="shared" si="501"/>
        <v>44902</v>
      </c>
      <c r="R394" s="32">
        <f>VLOOKUP(_xlfn.CONCAT(M394," - ",E394),Planning!$C$75:$D$99,2,0)</f>
        <v>7</v>
      </c>
      <c r="S394" s="5">
        <f t="shared" si="502"/>
        <v>44907</v>
      </c>
      <c r="T394" s="3" t="str">
        <f t="shared" si="503"/>
        <v/>
      </c>
      <c r="U394" s="32">
        <f t="shared" ca="1" si="504"/>
        <v>7</v>
      </c>
      <c r="V394" s="32">
        <f t="shared" si="505"/>
        <v>0</v>
      </c>
      <c r="W394" s="5">
        <f t="shared" si="506"/>
        <v>44905</v>
      </c>
      <c r="X394" s="5"/>
      <c r="Z394" s="49"/>
      <c r="AA394" s="50" cm="1">
        <f t="array" ref="AA394">IF(AND(K394="Pending",J394='Date ouverte'!$A$2),INDEX(_xlfn.ANCHORARRAY('Date ouverte'!$B$2),MATCH(TRUE,_xlfn.ANCHORARRAY('Date ouverte'!$B$2)&gt;=$W394,0)),IF(AND(K394="Pending",J394='Date ouverte'!$A$4),INDEX(_xlfn.ANCHORARRAY('Date ouverte'!$B$4),MATCH(TRUE,_xlfn.ANCHORARRAY('Date ouverte'!$B$4)&gt;=$W394,0)),IF(AND(K394="Pending",J394='Date ouverte'!$A$6),INDEX(_xlfn.ANCHORARRAY('Date ouverte'!$B$6),MATCH(TRUE,_xlfn.ANCHORARRAY('Date ouverte'!$B$6)&gt;=$W394,0)),IF(AND(K394="Pending",J394='Date ouverte'!$A$8),INDEX(_xlfn.ANCHORARRAY('Date ouverte'!$B$8),MATCH(TRUE,_xlfn.ANCHORARRAY('Date ouverte'!$B$8)&gt;=$W394,0)),W394))))</f>
        <v>44907</v>
      </c>
      <c r="AB394" s="5" t="str">
        <f>IF(IF($K394="Pending",(IF($J394='Date ouverte'!$A$20,HLOOKUP($AA394,'Date ouverte'!$20:$21,2,FALSE),IF($J394='Date ouverte'!$A$22,HLOOKUP($AA394,'Date ouverte'!$22:$23,2,FALSE),IF($J394='Date ouverte'!$A$24,HLOOKUP($AA394,'Date ouverte'!$24:$25,2,FALSE),IF($J394='Date ouverte'!$A$26,HLOOKUP($AA394,'Date ouverte'!$26:$27,2,FALSE),"j"))))),W394)&lt;&gt;"alert",AA394,"alert")</f>
        <v>alert</v>
      </c>
      <c r="AC394" s="65">
        <f>IF($AB394="alert",(IF($J394='Date ouverte'!$A$29,HLOOKUP($AA394,'Date ouverte'!$29:$30,2,FALSE),IF($J394='Date ouverte'!$A$31,HLOOKUP($AA394,'Date ouverte'!$31:$33,2,FALSE),IF($J394='Date ouverte'!$A$33,HLOOKUP($AA394,'Date ouverte'!$33:$34,2,FALSE),IF($J394='Date ouverte'!$A$35,HLOOKUP($AA394,'Date ouverte'!$35:$36,2,FALSE),"j"))))),0)</f>
        <v>15</v>
      </c>
      <c r="AD3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94" s="5"/>
    </row>
    <row r="395" spans="1:31" x14ac:dyDescent="0.25">
      <c r="A395" t="s">
        <v>919</v>
      </c>
      <c r="B395" t="s">
        <v>258</v>
      </c>
      <c r="C395" t="s">
        <v>14</v>
      </c>
      <c r="D395" t="s">
        <v>47</v>
      </c>
      <c r="E395" t="s">
        <v>34</v>
      </c>
      <c r="F395" t="s">
        <v>48</v>
      </c>
      <c r="G395" s="1">
        <v>44827</v>
      </c>
      <c r="H395" s="1">
        <v>44866</v>
      </c>
      <c r="I395" s="2">
        <v>44883.333333333336</v>
      </c>
      <c r="J395" t="s">
        <v>28</v>
      </c>
      <c r="K395" t="s">
        <v>19</v>
      </c>
      <c r="L395" t="s">
        <v>20</v>
      </c>
      <c r="M395" t="s">
        <v>25</v>
      </c>
      <c r="N395" t="s">
        <v>35</v>
      </c>
      <c r="O395" t="s">
        <v>40</v>
      </c>
      <c r="P395">
        <f t="shared" si="500"/>
        <v>1</v>
      </c>
      <c r="Q395" s="5">
        <f t="shared" si="501"/>
        <v>44868</v>
      </c>
      <c r="R395" s="32">
        <f>VLOOKUP(_xlfn.CONCAT(M395," - ",E395),Planning!$C$75:$D$99,2,0)</f>
        <v>21</v>
      </c>
      <c r="S395" s="5">
        <f t="shared" si="502"/>
        <v>44887</v>
      </c>
      <c r="T395" s="3" t="str">
        <f t="shared" si="503"/>
        <v/>
      </c>
      <c r="U395" s="32">
        <f t="shared" ca="1" si="504"/>
        <v>21</v>
      </c>
      <c r="V395" s="32">
        <f t="shared" si="505"/>
        <v>0</v>
      </c>
      <c r="W395" s="5">
        <f t="shared" si="506"/>
        <v>44883</v>
      </c>
      <c r="X395" s="5"/>
      <c r="Z395" s="49"/>
      <c r="AA395" s="50" cm="1">
        <f t="array" ref="AA395">IF(AND(K395="Pending",J395='Date ouverte'!$A$2),INDEX(_xlfn.ANCHORARRAY('Date ouverte'!$B$2),MATCH(TRUE,_xlfn.ANCHORARRAY('Date ouverte'!$B$2)&gt;=$W395,0)),IF(AND(K395="Pending",J395='Date ouverte'!$A$4),INDEX(_xlfn.ANCHORARRAY('Date ouverte'!$B$4),MATCH(TRUE,_xlfn.ANCHORARRAY('Date ouverte'!$B$4)&gt;=$W395,0)),IF(AND(K395="Pending",J395='Date ouverte'!$A$6),INDEX(_xlfn.ANCHORARRAY('Date ouverte'!$B$6),MATCH(TRUE,_xlfn.ANCHORARRAY('Date ouverte'!$B$6)&gt;=$W395,0)),IF(AND(K395="Pending",J395='Date ouverte'!$A$8),INDEX(_xlfn.ANCHORARRAY('Date ouverte'!$B$8),MATCH(TRUE,_xlfn.ANCHORARRAY('Date ouverte'!$B$8)&gt;=$W395,0)),W395))))</f>
        <v>44883</v>
      </c>
      <c r="AB395" s="5">
        <f>IF(IF($K395="Pending",(IF($J395='Date ouverte'!$A$20,HLOOKUP($AA395,'Date ouverte'!$20:$21,2,FALSE),IF($J395='Date ouverte'!$A$22,HLOOKUP($AA395,'Date ouverte'!$22:$23,2,FALSE),IF($J395='Date ouverte'!$A$24,HLOOKUP($AA395,'Date ouverte'!$24:$25,2,FALSE),IF($J395='Date ouverte'!$A$26,HLOOKUP($AA395,'Date ouverte'!$26:$27,2,FALSE),"j"))))),W395)&lt;&gt;"alert",AA395,"alert")</f>
        <v>44883</v>
      </c>
      <c r="AC395" s="65">
        <f>IF($AB395="alert",(IF($J395='Date ouverte'!$A$29,HLOOKUP($AA395,'Date ouverte'!$29:$30,2,FALSE),IF($J395='Date ouverte'!$A$31,HLOOKUP($AA395,'Date ouverte'!$31:$33,2,FALSE),IF($J395='Date ouverte'!$A$33,HLOOKUP($AA395,'Date ouverte'!$33:$34,2,FALSE),IF($J395='Date ouverte'!$A$35,HLOOKUP($AA395,'Date ouverte'!$35:$36,2,FALSE),"j"))))),0)</f>
        <v>0</v>
      </c>
      <c r="AD3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395" s="5"/>
    </row>
    <row r="396" spans="1:31" x14ac:dyDescent="0.25">
      <c r="A396" t="s">
        <v>669</v>
      </c>
      <c r="B396" t="s">
        <v>258</v>
      </c>
      <c r="C396" t="s">
        <v>14</v>
      </c>
      <c r="D396" t="s">
        <v>47</v>
      </c>
      <c r="E396" t="s">
        <v>16</v>
      </c>
      <c r="F396" t="s">
        <v>48</v>
      </c>
      <c r="G396" s="1">
        <v>44827</v>
      </c>
      <c r="H396" s="1">
        <v>44872</v>
      </c>
      <c r="I396" s="2">
        <v>44879</v>
      </c>
      <c r="J396" t="s">
        <v>18</v>
      </c>
      <c r="K396" t="s">
        <v>29</v>
      </c>
      <c r="L396" t="s">
        <v>24</v>
      </c>
      <c r="M396" t="s">
        <v>32</v>
      </c>
      <c r="N396" t="s">
        <v>41</v>
      </c>
      <c r="O396" t="s">
        <v>609</v>
      </c>
      <c r="P396">
        <f t="shared" si="500"/>
        <v>1</v>
      </c>
      <c r="Q396" s="5">
        <f t="shared" si="501"/>
        <v>44874</v>
      </c>
      <c r="R396" s="32">
        <f>VLOOKUP(_xlfn.CONCAT(M396," - ",E396),Planning!$C$75:$D$99,2,0)</f>
        <v>10</v>
      </c>
      <c r="S396" s="5">
        <f t="shared" si="502"/>
        <v>44882</v>
      </c>
      <c r="T396" s="3" t="str">
        <f t="shared" si="503"/>
        <v/>
      </c>
      <c r="U396" s="32">
        <f t="shared" ca="1" si="504"/>
        <v>10</v>
      </c>
      <c r="V396" s="32">
        <f t="shared" si="505"/>
        <v>0</v>
      </c>
      <c r="W396" s="5">
        <f t="shared" si="506"/>
        <v>44879</v>
      </c>
      <c r="X396" s="5"/>
      <c r="Z396" s="49"/>
      <c r="AA396" s="50" cm="1">
        <f t="array" ref="AA396">IF(AND(K396="Pending",J396='Date ouverte'!$A$2),INDEX(_xlfn.ANCHORARRAY('Date ouverte'!$B$2),MATCH(TRUE,_xlfn.ANCHORARRAY('Date ouverte'!$B$2)&gt;=$W396,0)),IF(AND(K396="Pending",J396='Date ouverte'!$A$4),INDEX(_xlfn.ANCHORARRAY('Date ouverte'!$B$4),MATCH(TRUE,_xlfn.ANCHORARRAY('Date ouverte'!$B$4)&gt;=$W396,0)),IF(AND(K396="Pending",J396='Date ouverte'!$A$6),INDEX(_xlfn.ANCHORARRAY('Date ouverte'!$B$6),MATCH(TRUE,_xlfn.ANCHORARRAY('Date ouverte'!$B$6)&gt;=$W396,0)),IF(AND(K396="Pending",J396='Date ouverte'!$A$8),INDEX(_xlfn.ANCHORARRAY('Date ouverte'!$B$8),MATCH(TRUE,_xlfn.ANCHORARRAY('Date ouverte'!$B$8)&gt;=$W396,0)),W396))))</f>
        <v>44879</v>
      </c>
      <c r="AB396" s="5" t="str">
        <f>IF(IF($K396="Pending",(IF($J396='Date ouverte'!$A$20,HLOOKUP($AA396,'Date ouverte'!$20:$21,2,FALSE),IF($J396='Date ouverte'!$A$22,HLOOKUP($AA396,'Date ouverte'!$22:$23,2,FALSE),IF($J396='Date ouverte'!$A$24,HLOOKUP($AA396,'Date ouverte'!$24:$25,2,FALSE),IF($J396='Date ouverte'!$A$26,HLOOKUP($AA396,'Date ouverte'!$26:$27,2,FALSE),"j"))))),W396)&lt;&gt;"alert",AA396,"alert")</f>
        <v>alert</v>
      </c>
      <c r="AC396" s="65">
        <f>IF($AB396="alert",(IF($J396='Date ouverte'!$A$29,HLOOKUP($AA396,'Date ouverte'!$29:$30,2,FALSE),IF($J396='Date ouverte'!$A$31,HLOOKUP($AA396,'Date ouverte'!$31:$33,2,FALSE),IF($J396='Date ouverte'!$A$33,HLOOKUP($AA396,'Date ouverte'!$33:$34,2,FALSE),IF($J396='Date ouverte'!$A$35,HLOOKUP($AA396,'Date ouverte'!$35:$36,2,FALSE),"j"))))),0)</f>
        <v>11</v>
      </c>
      <c r="AD3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6" s="5"/>
    </row>
    <row r="397" spans="1:31" x14ac:dyDescent="0.25">
      <c r="A397" t="s">
        <v>942</v>
      </c>
      <c r="B397" t="s">
        <v>258</v>
      </c>
      <c r="C397" t="s">
        <v>30</v>
      </c>
      <c r="D397" t="s">
        <v>47</v>
      </c>
      <c r="E397" t="s">
        <v>16</v>
      </c>
      <c r="F397" t="s">
        <v>48</v>
      </c>
      <c r="G397" s="1">
        <v>44826</v>
      </c>
      <c r="H397" s="1">
        <v>44864</v>
      </c>
      <c r="I397" s="2">
        <v>44869</v>
      </c>
      <c r="J397" t="s">
        <v>39</v>
      </c>
      <c r="K397" t="s">
        <v>29</v>
      </c>
      <c r="L397" t="s">
        <v>24</v>
      </c>
      <c r="M397" t="s">
        <v>25</v>
      </c>
      <c r="N397" t="s">
        <v>26</v>
      </c>
      <c r="O397" t="s">
        <v>36</v>
      </c>
      <c r="P397">
        <f t="shared" si="500"/>
        <v>1</v>
      </c>
      <c r="Q397" s="5">
        <f t="shared" si="501"/>
        <v>44866</v>
      </c>
      <c r="R397" s="32">
        <f>VLOOKUP(_xlfn.CONCAT(M397," - ",E397),Planning!$C$75:$D$99,2,0)</f>
        <v>4</v>
      </c>
      <c r="S397" s="5">
        <f t="shared" si="502"/>
        <v>44868</v>
      </c>
      <c r="T397" s="3" t="str">
        <f t="shared" si="503"/>
        <v/>
      </c>
      <c r="U397" s="32">
        <f t="shared" ca="1" si="504"/>
        <v>4</v>
      </c>
      <c r="V397" s="32">
        <f t="shared" si="505"/>
        <v>0</v>
      </c>
      <c r="W397" s="5">
        <f t="shared" si="506"/>
        <v>44869</v>
      </c>
      <c r="X397" s="5"/>
      <c r="Z397" s="49"/>
      <c r="AA397" s="50" cm="1">
        <f t="array" ref="AA397">IF(AND(K397="Pending",J397='Date ouverte'!$A$2),INDEX(_xlfn.ANCHORARRAY('Date ouverte'!$B$2),MATCH(TRUE,_xlfn.ANCHORARRAY('Date ouverte'!$B$2)&gt;=$W397,0)),IF(AND(K397="Pending",J397='Date ouverte'!$A$4),INDEX(_xlfn.ANCHORARRAY('Date ouverte'!$B$4),MATCH(TRUE,_xlfn.ANCHORARRAY('Date ouverte'!$B$4)&gt;=$W397,0)),IF(AND(K397="Pending",J397='Date ouverte'!$A$6),INDEX(_xlfn.ANCHORARRAY('Date ouverte'!$B$6),MATCH(TRUE,_xlfn.ANCHORARRAY('Date ouverte'!$B$6)&gt;=$W397,0)),IF(AND(K397="Pending",J397='Date ouverte'!$A$8),INDEX(_xlfn.ANCHORARRAY('Date ouverte'!$B$8),MATCH(TRUE,_xlfn.ANCHORARRAY('Date ouverte'!$B$8)&gt;=$W397,0)),W397))))</f>
        <v>44869</v>
      </c>
      <c r="AB397" s="5">
        <f>IF(IF($K397="Pending",(IF($J397='Date ouverte'!$A$20,HLOOKUP($AA397,'Date ouverte'!$20:$21,2,FALSE),IF($J397='Date ouverte'!$A$22,HLOOKUP($AA397,'Date ouverte'!$22:$23,2,FALSE),IF($J397='Date ouverte'!$A$24,HLOOKUP($AA397,'Date ouverte'!$24:$25,2,FALSE),IF($J397='Date ouverte'!$A$26,HLOOKUP($AA397,'Date ouverte'!$26:$27,2,FALSE),"j"))))),W397)&lt;&gt;"alert",AA397,"alert")</f>
        <v>44869</v>
      </c>
      <c r="AC397" s="65">
        <f>IF($AB397="alert",(IF($J397='Date ouverte'!$A$29,HLOOKUP($AA397,'Date ouverte'!$29:$30,2,FALSE),IF($J397='Date ouverte'!$A$31,HLOOKUP($AA397,'Date ouverte'!$31:$33,2,FALSE),IF($J397='Date ouverte'!$A$33,HLOOKUP($AA397,'Date ouverte'!$33:$34,2,FALSE),IF($J397='Date ouverte'!$A$35,HLOOKUP($AA397,'Date ouverte'!$35:$36,2,FALSE),"j"))))),0)</f>
        <v>0</v>
      </c>
      <c r="AD3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397" s="5"/>
    </row>
    <row r="398" spans="1:31" x14ac:dyDescent="0.25">
      <c r="A398" t="s">
        <v>1745</v>
      </c>
      <c r="B398" t="s">
        <v>258</v>
      </c>
      <c r="C398" t="s">
        <v>14</v>
      </c>
      <c r="D398" t="s">
        <v>47</v>
      </c>
      <c r="E398" t="s">
        <v>16</v>
      </c>
      <c r="F398" t="s">
        <v>48</v>
      </c>
      <c r="G398" s="1">
        <v>44856</v>
      </c>
      <c r="H398" s="1">
        <v>44881</v>
      </c>
      <c r="I398" s="2">
        <v>44888</v>
      </c>
      <c r="J398" t="s">
        <v>18</v>
      </c>
      <c r="K398" t="s">
        <v>29</v>
      </c>
      <c r="L398" t="s">
        <v>24</v>
      </c>
      <c r="M398" t="s">
        <v>32</v>
      </c>
      <c r="N398" t="s">
        <v>33</v>
      </c>
      <c r="O398" t="s">
        <v>58</v>
      </c>
      <c r="P398">
        <f t="shared" si="500"/>
        <v>1</v>
      </c>
      <c r="Q398" s="5">
        <f t="shared" si="501"/>
        <v>44883</v>
      </c>
      <c r="R398" s="32">
        <f>VLOOKUP(_xlfn.CONCAT(M398," - ",E398),Planning!$C$75:$D$99,2,0)</f>
        <v>10</v>
      </c>
      <c r="S398" s="5">
        <f t="shared" si="502"/>
        <v>44891</v>
      </c>
      <c r="T398" s="3" t="str">
        <f t="shared" si="503"/>
        <v/>
      </c>
      <c r="U398" s="32">
        <f t="shared" ca="1" si="504"/>
        <v>10</v>
      </c>
      <c r="V398" s="32">
        <f t="shared" si="505"/>
        <v>0</v>
      </c>
      <c r="W398" s="5">
        <f t="shared" si="506"/>
        <v>44888</v>
      </c>
      <c r="X398" s="5"/>
      <c r="Z398" s="49"/>
      <c r="AA398" s="50" cm="1">
        <f t="array" ref="AA398">IF(AND(K398="Pending",J398='Date ouverte'!$A$2),INDEX(_xlfn.ANCHORARRAY('Date ouverte'!$B$2),MATCH(TRUE,_xlfn.ANCHORARRAY('Date ouverte'!$B$2)&gt;=$W398,0)),IF(AND(K398="Pending",J398='Date ouverte'!$A$4),INDEX(_xlfn.ANCHORARRAY('Date ouverte'!$B$4),MATCH(TRUE,_xlfn.ANCHORARRAY('Date ouverte'!$B$4)&gt;=$W398,0)),IF(AND(K398="Pending",J398='Date ouverte'!$A$6),INDEX(_xlfn.ANCHORARRAY('Date ouverte'!$B$6),MATCH(TRUE,_xlfn.ANCHORARRAY('Date ouverte'!$B$6)&gt;=$W398,0)),IF(AND(K398="Pending",J398='Date ouverte'!$A$8),INDEX(_xlfn.ANCHORARRAY('Date ouverte'!$B$8),MATCH(TRUE,_xlfn.ANCHORARRAY('Date ouverte'!$B$8)&gt;=$W398,0)),W398))))</f>
        <v>44888</v>
      </c>
      <c r="AB398" s="5">
        <f>IF(IF($K398="Pending",(IF($J398='Date ouverte'!$A$20,HLOOKUP($AA398,'Date ouverte'!$20:$21,2,FALSE),IF($J398='Date ouverte'!$A$22,HLOOKUP($AA398,'Date ouverte'!$22:$23,2,FALSE),IF($J398='Date ouverte'!$A$24,HLOOKUP($AA398,'Date ouverte'!$24:$25,2,FALSE),IF($J398='Date ouverte'!$A$26,HLOOKUP($AA398,'Date ouverte'!$26:$27,2,FALSE),"j"))))),W398)&lt;&gt;"alert",AA398,"alert")</f>
        <v>44888</v>
      </c>
      <c r="AC398" s="65">
        <f>IF($AB398="alert",(IF($J398='Date ouverte'!$A$29,HLOOKUP($AA398,'Date ouverte'!$29:$30,2,FALSE),IF($J398='Date ouverte'!$A$31,HLOOKUP($AA398,'Date ouverte'!$31:$33,2,FALSE),IF($J398='Date ouverte'!$A$33,HLOOKUP($AA398,'Date ouverte'!$33:$34,2,FALSE),IF($J398='Date ouverte'!$A$35,HLOOKUP($AA398,'Date ouverte'!$35:$36,2,FALSE),"j"))))),0)</f>
        <v>0</v>
      </c>
      <c r="AD3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8" s="5"/>
    </row>
    <row r="399" spans="1:31" x14ac:dyDescent="0.25">
      <c r="A399" t="s">
        <v>528</v>
      </c>
      <c r="B399" t="s">
        <v>258</v>
      </c>
      <c r="C399" t="s">
        <v>14</v>
      </c>
      <c r="D399" t="s">
        <v>47</v>
      </c>
      <c r="E399" t="s">
        <v>34</v>
      </c>
      <c r="F399" t="s">
        <v>48</v>
      </c>
      <c r="G399" s="1">
        <v>44817</v>
      </c>
      <c r="H399" s="1">
        <v>44860</v>
      </c>
      <c r="I399" s="2">
        <v>44879.6875</v>
      </c>
      <c r="J399" t="s">
        <v>18</v>
      </c>
      <c r="K399" t="s">
        <v>19</v>
      </c>
      <c r="L399" t="s">
        <v>24</v>
      </c>
      <c r="M399" t="s">
        <v>25</v>
      </c>
      <c r="N399" t="s">
        <v>26</v>
      </c>
      <c r="O399" t="s">
        <v>36</v>
      </c>
      <c r="P399">
        <f t="shared" si="500"/>
        <v>1</v>
      </c>
      <c r="Q399" s="5">
        <f t="shared" si="501"/>
        <v>44862</v>
      </c>
      <c r="R399" s="32">
        <f>VLOOKUP(_xlfn.CONCAT(M399," - ",E399),Planning!$C$75:$D$99,2,0)</f>
        <v>21</v>
      </c>
      <c r="S399" s="5">
        <f t="shared" si="502"/>
        <v>44881</v>
      </c>
      <c r="T399" s="3" t="str">
        <f t="shared" si="503"/>
        <v/>
      </c>
      <c r="U399" s="32">
        <f t="shared" ca="1" si="504"/>
        <v>21</v>
      </c>
      <c r="V399" s="32">
        <f t="shared" si="505"/>
        <v>0</v>
      </c>
      <c r="W399" s="5">
        <f t="shared" si="506"/>
        <v>44879</v>
      </c>
      <c r="X399" s="5"/>
      <c r="Z399" s="49"/>
      <c r="AA399" s="50" cm="1">
        <f t="array" ref="AA399">IF(AND(K399="Pending",J399='Date ouverte'!$A$2),INDEX(_xlfn.ANCHORARRAY('Date ouverte'!$B$2),MATCH(TRUE,_xlfn.ANCHORARRAY('Date ouverte'!$B$2)&gt;=$W399,0)),IF(AND(K399="Pending",J399='Date ouverte'!$A$4),INDEX(_xlfn.ANCHORARRAY('Date ouverte'!$B$4),MATCH(TRUE,_xlfn.ANCHORARRAY('Date ouverte'!$B$4)&gt;=$W399,0)),IF(AND(K399="Pending",J399='Date ouverte'!$A$6),INDEX(_xlfn.ANCHORARRAY('Date ouverte'!$B$6),MATCH(TRUE,_xlfn.ANCHORARRAY('Date ouverte'!$B$6)&gt;=$W399,0)),IF(AND(K399="Pending",J399='Date ouverte'!$A$8),INDEX(_xlfn.ANCHORARRAY('Date ouverte'!$B$8),MATCH(TRUE,_xlfn.ANCHORARRAY('Date ouverte'!$B$8)&gt;=$W399,0)),W399))))</f>
        <v>44879</v>
      </c>
      <c r="AB399" s="5">
        <f>IF(IF($K399="Pending",(IF($J399='Date ouverte'!$A$20,HLOOKUP($AA399,'Date ouverte'!$20:$21,2,FALSE),IF($J399='Date ouverte'!$A$22,HLOOKUP($AA399,'Date ouverte'!$22:$23,2,FALSE),IF($J399='Date ouverte'!$A$24,HLOOKUP($AA399,'Date ouverte'!$24:$25,2,FALSE),IF($J399='Date ouverte'!$A$26,HLOOKUP($AA399,'Date ouverte'!$26:$27,2,FALSE),"j"))))),W399)&lt;&gt;"alert",AA399,"alert")</f>
        <v>44879</v>
      </c>
      <c r="AC399" s="65">
        <f>IF($AB399="alert",(IF($J399='Date ouverte'!$A$29,HLOOKUP($AA399,'Date ouverte'!$29:$30,2,FALSE),IF($J399='Date ouverte'!$A$31,HLOOKUP($AA399,'Date ouverte'!$31:$33,2,FALSE),IF($J399='Date ouverte'!$A$33,HLOOKUP($AA399,'Date ouverte'!$33:$34,2,FALSE),IF($J399='Date ouverte'!$A$35,HLOOKUP($AA399,'Date ouverte'!$35:$36,2,FALSE),"j"))))),0)</f>
        <v>0</v>
      </c>
      <c r="AD3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399" s="5"/>
    </row>
    <row r="400" spans="1:31" x14ac:dyDescent="0.25">
      <c r="A400" t="s">
        <v>674</v>
      </c>
      <c r="B400" t="s">
        <v>258</v>
      </c>
      <c r="C400" t="s">
        <v>14</v>
      </c>
      <c r="D400" t="s">
        <v>47</v>
      </c>
      <c r="E400" t="s">
        <v>34</v>
      </c>
      <c r="F400" t="s">
        <v>48</v>
      </c>
      <c r="G400" s="1">
        <v>44823</v>
      </c>
      <c r="H400" s="1">
        <v>44866</v>
      </c>
      <c r="I400" s="2">
        <v>44881</v>
      </c>
      <c r="J400" t="s">
        <v>28</v>
      </c>
      <c r="K400" t="s">
        <v>29</v>
      </c>
      <c r="L400" t="s">
        <v>24</v>
      </c>
      <c r="M400" t="s">
        <v>25</v>
      </c>
      <c r="N400" t="s">
        <v>26</v>
      </c>
      <c r="O400" t="s">
        <v>40</v>
      </c>
      <c r="P400">
        <f t="shared" si="500"/>
        <v>1</v>
      </c>
      <c r="Q400" s="5">
        <f t="shared" si="501"/>
        <v>44868</v>
      </c>
      <c r="R400" s="32">
        <f>VLOOKUP(_xlfn.CONCAT(M400," - ",E400),Planning!$C$75:$D$99,2,0)</f>
        <v>21</v>
      </c>
      <c r="S400" s="5">
        <f t="shared" si="502"/>
        <v>44887</v>
      </c>
      <c r="T400" s="3" t="str">
        <f t="shared" si="503"/>
        <v/>
      </c>
      <c r="U400" s="32">
        <f t="shared" ca="1" si="504"/>
        <v>21</v>
      </c>
      <c r="V400" s="32">
        <f t="shared" si="505"/>
        <v>0</v>
      </c>
      <c r="W400" s="5">
        <f t="shared" si="506"/>
        <v>44881</v>
      </c>
      <c r="X400" s="5"/>
      <c r="Z400" s="49"/>
      <c r="AA400" s="50" cm="1">
        <f t="array" ref="AA400">IF(AND(K400="Pending",J400='Date ouverte'!$A$2),INDEX(_xlfn.ANCHORARRAY('Date ouverte'!$B$2),MATCH(TRUE,_xlfn.ANCHORARRAY('Date ouverte'!$B$2)&gt;=$W400,0)),IF(AND(K400="Pending",J400='Date ouverte'!$A$4),INDEX(_xlfn.ANCHORARRAY('Date ouverte'!$B$4),MATCH(TRUE,_xlfn.ANCHORARRAY('Date ouverte'!$B$4)&gt;=$W400,0)),IF(AND(K400="Pending",J400='Date ouverte'!$A$6),INDEX(_xlfn.ANCHORARRAY('Date ouverte'!$B$6),MATCH(TRUE,_xlfn.ANCHORARRAY('Date ouverte'!$B$6)&gt;=$W400,0)),IF(AND(K400="Pending",J400='Date ouverte'!$A$8),INDEX(_xlfn.ANCHORARRAY('Date ouverte'!$B$8),MATCH(TRUE,_xlfn.ANCHORARRAY('Date ouverte'!$B$8)&gt;=$W400,0)),W400))))</f>
        <v>44881</v>
      </c>
      <c r="AB400" s="5">
        <f>IF(IF($K400="Pending",(IF($J400='Date ouverte'!$A$20,HLOOKUP($AA400,'Date ouverte'!$20:$21,2,FALSE),IF($J400='Date ouverte'!$A$22,HLOOKUP($AA400,'Date ouverte'!$22:$23,2,FALSE),IF($J400='Date ouverte'!$A$24,HLOOKUP($AA400,'Date ouverte'!$24:$25,2,FALSE),IF($J400='Date ouverte'!$A$26,HLOOKUP($AA400,'Date ouverte'!$26:$27,2,FALSE),"j"))))),W400)&lt;&gt;"alert",AA400,"alert")</f>
        <v>44881</v>
      </c>
      <c r="AC400" s="65">
        <f>IF($AB400="alert",(IF($J400='Date ouverte'!$A$29,HLOOKUP($AA400,'Date ouverte'!$29:$30,2,FALSE),IF($J400='Date ouverte'!$A$31,HLOOKUP($AA400,'Date ouverte'!$31:$33,2,FALSE),IF($J400='Date ouverte'!$A$33,HLOOKUP($AA400,'Date ouverte'!$33:$34,2,FALSE),IF($J400='Date ouverte'!$A$35,HLOOKUP($AA400,'Date ouverte'!$35:$36,2,FALSE),"j"))))),0)</f>
        <v>0</v>
      </c>
      <c r="AD4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00" s="5"/>
    </row>
    <row r="401" spans="1:31" x14ac:dyDescent="0.25">
      <c r="A401" t="s">
        <v>406</v>
      </c>
      <c r="B401" t="s">
        <v>258</v>
      </c>
      <c r="C401" t="s">
        <v>30</v>
      </c>
      <c r="D401" t="s">
        <v>47</v>
      </c>
      <c r="E401" t="s">
        <v>34</v>
      </c>
      <c r="F401" t="s">
        <v>48</v>
      </c>
      <c r="G401" s="1">
        <v>44816</v>
      </c>
      <c r="H401" s="1">
        <v>44860</v>
      </c>
      <c r="I401" s="2">
        <v>44868.208333333336</v>
      </c>
      <c r="J401" t="s">
        <v>28</v>
      </c>
      <c r="K401" t="s">
        <v>19</v>
      </c>
      <c r="L401" t="s">
        <v>20</v>
      </c>
      <c r="M401" t="s">
        <v>25</v>
      </c>
      <c r="N401" t="s">
        <v>35</v>
      </c>
      <c r="O401" t="s">
        <v>36</v>
      </c>
      <c r="P401">
        <f t="shared" si="500"/>
        <v>1</v>
      </c>
      <c r="Q401" s="5">
        <f t="shared" si="501"/>
        <v>44862</v>
      </c>
      <c r="R401" s="32">
        <f>VLOOKUP(_xlfn.CONCAT(M401," - ",E401),Planning!$C$75:$D$99,2,0)</f>
        <v>21</v>
      </c>
      <c r="S401" s="5">
        <f t="shared" si="502"/>
        <v>44881</v>
      </c>
      <c r="T401" s="3" t="str">
        <f t="shared" si="503"/>
        <v/>
      </c>
      <c r="U401" s="32">
        <f t="shared" ca="1" si="504"/>
        <v>21</v>
      </c>
      <c r="V401" s="32">
        <f t="shared" si="505"/>
        <v>0</v>
      </c>
      <c r="W401" s="5">
        <f t="shared" si="506"/>
        <v>44868</v>
      </c>
      <c r="X401" s="5"/>
      <c r="Z401" s="49"/>
      <c r="AA401" s="50" cm="1">
        <f t="array" ref="AA401">IF(AND(K401="Pending",J401='Date ouverte'!$A$2),INDEX(_xlfn.ANCHORARRAY('Date ouverte'!$B$2),MATCH(TRUE,_xlfn.ANCHORARRAY('Date ouverte'!$B$2)&gt;=$W401,0)),IF(AND(K401="Pending",J401='Date ouverte'!$A$4),INDEX(_xlfn.ANCHORARRAY('Date ouverte'!$B$4),MATCH(TRUE,_xlfn.ANCHORARRAY('Date ouverte'!$B$4)&gt;=$W401,0)),IF(AND(K401="Pending",J401='Date ouverte'!$A$6),INDEX(_xlfn.ANCHORARRAY('Date ouverte'!$B$6),MATCH(TRUE,_xlfn.ANCHORARRAY('Date ouverte'!$B$6)&gt;=$W401,0)),IF(AND(K401="Pending",J401='Date ouverte'!$A$8),INDEX(_xlfn.ANCHORARRAY('Date ouverte'!$B$8),MATCH(TRUE,_xlfn.ANCHORARRAY('Date ouverte'!$B$8)&gt;=$W401,0)),W401))))</f>
        <v>44868</v>
      </c>
      <c r="AB401" s="5">
        <f>IF(IF($K401="Pending",(IF($J401='Date ouverte'!$A$20,HLOOKUP($AA401,'Date ouverte'!$20:$21,2,FALSE),IF($J401='Date ouverte'!$A$22,HLOOKUP($AA401,'Date ouverte'!$22:$23,2,FALSE),IF($J401='Date ouverte'!$A$24,HLOOKUP($AA401,'Date ouverte'!$24:$25,2,FALSE),IF($J401='Date ouverte'!$A$26,HLOOKUP($AA401,'Date ouverte'!$26:$27,2,FALSE),"j"))))),W401)&lt;&gt;"alert",AA401,"alert")</f>
        <v>44868</v>
      </c>
      <c r="AC401" s="65">
        <f>IF($AB401="alert",(IF($J401='Date ouverte'!$A$29,HLOOKUP($AA401,'Date ouverte'!$29:$30,2,FALSE),IF($J401='Date ouverte'!$A$31,HLOOKUP($AA401,'Date ouverte'!$31:$33,2,FALSE),IF($J401='Date ouverte'!$A$33,HLOOKUP($AA401,'Date ouverte'!$33:$34,2,FALSE),IF($J401='Date ouverte'!$A$35,HLOOKUP($AA401,'Date ouverte'!$35:$36,2,FALSE),"j"))))),0)</f>
        <v>0</v>
      </c>
      <c r="AD4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1" s="5"/>
    </row>
    <row r="402" spans="1:31" x14ac:dyDescent="0.25">
      <c r="A402" t="s">
        <v>344</v>
      </c>
      <c r="B402" t="s">
        <v>258</v>
      </c>
      <c r="C402" t="s">
        <v>14</v>
      </c>
      <c r="D402" t="s">
        <v>47</v>
      </c>
      <c r="E402" t="s">
        <v>34</v>
      </c>
      <c r="F402" t="s">
        <v>48</v>
      </c>
      <c r="G402" s="1">
        <v>44807</v>
      </c>
      <c r="H402" s="1">
        <v>44860</v>
      </c>
      <c r="I402" s="2">
        <v>44873.416666666664</v>
      </c>
      <c r="J402" t="s">
        <v>18</v>
      </c>
      <c r="K402" t="s">
        <v>19</v>
      </c>
      <c r="L402" t="s">
        <v>24</v>
      </c>
      <c r="M402" t="s">
        <v>25</v>
      </c>
      <c r="N402" t="s">
        <v>26</v>
      </c>
      <c r="O402" t="s">
        <v>36</v>
      </c>
      <c r="P402">
        <f t="shared" si="500"/>
        <v>1</v>
      </c>
      <c r="Q402" s="5">
        <f t="shared" si="501"/>
        <v>44862</v>
      </c>
      <c r="R402" s="32">
        <f>VLOOKUP(_xlfn.CONCAT(M402," - ",E402),Planning!$C$75:$D$99,2,0)</f>
        <v>21</v>
      </c>
      <c r="S402" s="5">
        <f t="shared" si="502"/>
        <v>44881</v>
      </c>
      <c r="T402" s="3" t="str">
        <f t="shared" si="503"/>
        <v/>
      </c>
      <c r="U402" s="32">
        <f t="shared" ca="1" si="504"/>
        <v>21</v>
      </c>
      <c r="V402" s="32">
        <f t="shared" si="505"/>
        <v>0</v>
      </c>
      <c r="W402" s="5">
        <f t="shared" si="506"/>
        <v>44873</v>
      </c>
      <c r="X402" s="5"/>
      <c r="Z402" s="49"/>
      <c r="AA402" s="50" cm="1">
        <f t="array" ref="AA402">IF(AND(K402="Pending",J402='Date ouverte'!$A$2),INDEX(_xlfn.ANCHORARRAY('Date ouverte'!$B$2),MATCH(TRUE,_xlfn.ANCHORARRAY('Date ouverte'!$B$2)&gt;=$W402,0)),IF(AND(K402="Pending",J402='Date ouverte'!$A$4),INDEX(_xlfn.ANCHORARRAY('Date ouverte'!$B$4),MATCH(TRUE,_xlfn.ANCHORARRAY('Date ouverte'!$B$4)&gt;=$W402,0)),IF(AND(K402="Pending",J402='Date ouverte'!$A$6),INDEX(_xlfn.ANCHORARRAY('Date ouverte'!$B$6),MATCH(TRUE,_xlfn.ANCHORARRAY('Date ouverte'!$B$6)&gt;=$W402,0)),IF(AND(K402="Pending",J402='Date ouverte'!$A$8),INDEX(_xlfn.ANCHORARRAY('Date ouverte'!$B$8),MATCH(TRUE,_xlfn.ANCHORARRAY('Date ouverte'!$B$8)&gt;=$W402,0)),W402))))</f>
        <v>44873</v>
      </c>
      <c r="AB402" s="5">
        <f>IF(IF($K402="Pending",(IF($J402='Date ouverte'!$A$20,HLOOKUP($AA402,'Date ouverte'!$20:$21,2,FALSE),IF($J402='Date ouverte'!$A$22,HLOOKUP($AA402,'Date ouverte'!$22:$23,2,FALSE),IF($J402='Date ouverte'!$A$24,HLOOKUP($AA402,'Date ouverte'!$24:$25,2,FALSE),IF($J402='Date ouverte'!$A$26,HLOOKUP($AA402,'Date ouverte'!$26:$27,2,FALSE),"j"))))),W402)&lt;&gt;"alert",AA402,"alert")</f>
        <v>44873</v>
      </c>
      <c r="AC402" s="65">
        <f>IF($AB402="alert",(IF($J402='Date ouverte'!$A$29,HLOOKUP($AA402,'Date ouverte'!$29:$30,2,FALSE),IF($J402='Date ouverte'!$A$31,HLOOKUP($AA402,'Date ouverte'!$31:$33,2,FALSE),IF($J402='Date ouverte'!$A$33,HLOOKUP($AA402,'Date ouverte'!$33:$34,2,FALSE),IF($J402='Date ouverte'!$A$35,HLOOKUP($AA402,'Date ouverte'!$35:$36,2,FALSE),"j"))))),0)</f>
        <v>0</v>
      </c>
      <c r="AD4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2" s="5"/>
    </row>
    <row r="403" spans="1:31" x14ac:dyDescent="0.25">
      <c r="A403" t="s">
        <v>546</v>
      </c>
      <c r="B403" t="s">
        <v>258</v>
      </c>
      <c r="C403" t="s">
        <v>14</v>
      </c>
      <c r="D403" t="s">
        <v>47</v>
      </c>
      <c r="E403" t="s">
        <v>34</v>
      </c>
      <c r="F403" t="s">
        <v>48</v>
      </c>
      <c r="G403" s="1">
        <v>44816</v>
      </c>
      <c r="H403" s="1">
        <v>44860</v>
      </c>
      <c r="I403" s="2">
        <v>44879.291666666664</v>
      </c>
      <c r="J403" t="s">
        <v>18</v>
      </c>
      <c r="K403" t="s">
        <v>19</v>
      </c>
      <c r="L403" t="s">
        <v>24</v>
      </c>
      <c r="M403" t="s">
        <v>25</v>
      </c>
      <c r="N403" t="s">
        <v>26</v>
      </c>
      <c r="O403" t="s">
        <v>36</v>
      </c>
      <c r="P403">
        <f t="shared" si="500"/>
        <v>1</v>
      </c>
      <c r="Q403" s="5">
        <f t="shared" si="501"/>
        <v>44862</v>
      </c>
      <c r="R403" s="32">
        <f>VLOOKUP(_xlfn.CONCAT(M403," - ",E403),Planning!$C$75:$D$99,2,0)</f>
        <v>21</v>
      </c>
      <c r="S403" s="5">
        <f t="shared" si="502"/>
        <v>44881</v>
      </c>
      <c r="T403" s="3" t="str">
        <f t="shared" si="503"/>
        <v/>
      </c>
      <c r="U403" s="32">
        <f t="shared" ca="1" si="504"/>
        <v>21</v>
      </c>
      <c r="V403" s="32">
        <f t="shared" si="505"/>
        <v>0</v>
      </c>
      <c r="W403" s="5">
        <f t="shared" si="506"/>
        <v>44879</v>
      </c>
      <c r="X403" s="5"/>
      <c r="Z403" s="49"/>
      <c r="AA403" s="50" cm="1">
        <f t="array" ref="AA403">IF(AND(K403="Pending",J403='Date ouverte'!$A$2),INDEX(_xlfn.ANCHORARRAY('Date ouverte'!$B$2),MATCH(TRUE,_xlfn.ANCHORARRAY('Date ouverte'!$B$2)&gt;=$W403,0)),IF(AND(K403="Pending",J403='Date ouverte'!$A$4),INDEX(_xlfn.ANCHORARRAY('Date ouverte'!$B$4),MATCH(TRUE,_xlfn.ANCHORARRAY('Date ouverte'!$B$4)&gt;=$W403,0)),IF(AND(K403="Pending",J403='Date ouverte'!$A$6),INDEX(_xlfn.ANCHORARRAY('Date ouverte'!$B$6),MATCH(TRUE,_xlfn.ANCHORARRAY('Date ouverte'!$B$6)&gt;=$W403,0)),IF(AND(K403="Pending",J403='Date ouverte'!$A$8),INDEX(_xlfn.ANCHORARRAY('Date ouverte'!$B$8),MATCH(TRUE,_xlfn.ANCHORARRAY('Date ouverte'!$B$8)&gt;=$W403,0)),W403))))</f>
        <v>44879</v>
      </c>
      <c r="AB403" s="5">
        <f>IF(IF($K403="Pending",(IF($J403='Date ouverte'!$A$20,HLOOKUP($AA403,'Date ouverte'!$20:$21,2,FALSE),IF($J403='Date ouverte'!$A$22,HLOOKUP($AA403,'Date ouverte'!$22:$23,2,FALSE),IF($J403='Date ouverte'!$A$24,HLOOKUP($AA403,'Date ouverte'!$24:$25,2,FALSE),IF($J403='Date ouverte'!$A$26,HLOOKUP($AA403,'Date ouverte'!$26:$27,2,FALSE),"j"))))),W403)&lt;&gt;"alert",AA403,"alert")</f>
        <v>44879</v>
      </c>
      <c r="AC403" s="65">
        <f>IF($AB403="alert",(IF($J403='Date ouverte'!$A$29,HLOOKUP($AA403,'Date ouverte'!$29:$30,2,FALSE),IF($J403='Date ouverte'!$A$31,HLOOKUP($AA403,'Date ouverte'!$31:$33,2,FALSE),IF($J403='Date ouverte'!$A$33,HLOOKUP($AA403,'Date ouverte'!$33:$34,2,FALSE),IF($J403='Date ouverte'!$A$35,HLOOKUP($AA403,'Date ouverte'!$35:$36,2,FALSE),"j"))))),0)</f>
        <v>0</v>
      </c>
      <c r="AD4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3" s="5"/>
    </row>
    <row r="404" spans="1:31" x14ac:dyDescent="0.25">
      <c r="A404" t="s">
        <v>1746</v>
      </c>
      <c r="B404" t="s">
        <v>258</v>
      </c>
      <c r="C404" t="s">
        <v>30</v>
      </c>
      <c r="D404" t="s">
        <v>47</v>
      </c>
      <c r="E404" t="s">
        <v>34</v>
      </c>
      <c r="F404" t="s">
        <v>48</v>
      </c>
      <c r="G404" s="1">
        <v>44856</v>
      </c>
      <c r="H404" s="1">
        <v>44906</v>
      </c>
      <c r="I404" s="2">
        <v>44918</v>
      </c>
      <c r="J404" t="s">
        <v>23</v>
      </c>
      <c r="K404" t="s">
        <v>29</v>
      </c>
      <c r="L404" t="s">
        <v>20</v>
      </c>
      <c r="M404" t="s">
        <v>25</v>
      </c>
      <c r="N404" t="s">
        <v>35</v>
      </c>
      <c r="O404" t="s">
        <v>46</v>
      </c>
      <c r="P404">
        <f t="shared" si="500"/>
        <v>1</v>
      </c>
      <c r="Q404" s="5">
        <f t="shared" si="501"/>
        <v>44908</v>
      </c>
      <c r="R404" s="32">
        <f>VLOOKUP(_xlfn.CONCAT(M404," - ",E404),Planning!$C$75:$D$99,2,0)</f>
        <v>21</v>
      </c>
      <c r="S404" s="5">
        <f t="shared" si="502"/>
        <v>44927</v>
      </c>
      <c r="T404" s="3" t="str">
        <f t="shared" si="503"/>
        <v/>
      </c>
      <c r="U404" s="32">
        <f t="shared" ca="1" si="504"/>
        <v>21</v>
      </c>
      <c r="V404" s="32">
        <f t="shared" si="505"/>
        <v>0</v>
      </c>
      <c r="W404" s="5">
        <f t="shared" si="506"/>
        <v>44918</v>
      </c>
      <c r="X404" s="5"/>
      <c r="Z404" s="49"/>
      <c r="AA404" s="50" cm="1">
        <f t="array" ref="AA404">IF(AND(K404="Pending",J404='Date ouverte'!$A$2),INDEX(_xlfn.ANCHORARRAY('Date ouverte'!$B$2),MATCH(TRUE,_xlfn.ANCHORARRAY('Date ouverte'!$B$2)&gt;=$W404,0)),IF(AND(K404="Pending",J404='Date ouverte'!$A$4),INDEX(_xlfn.ANCHORARRAY('Date ouverte'!$B$4),MATCH(TRUE,_xlfn.ANCHORARRAY('Date ouverte'!$B$4)&gt;=$W404,0)),IF(AND(K404="Pending",J404='Date ouverte'!$A$6),INDEX(_xlfn.ANCHORARRAY('Date ouverte'!$B$6),MATCH(TRUE,_xlfn.ANCHORARRAY('Date ouverte'!$B$6)&gt;=$W404,0)),IF(AND(K404="Pending",J404='Date ouverte'!$A$8),INDEX(_xlfn.ANCHORARRAY('Date ouverte'!$B$8),MATCH(TRUE,_xlfn.ANCHORARRAY('Date ouverte'!$B$8)&gt;=$W404,0)),W404))))</f>
        <v>44918</v>
      </c>
      <c r="AB404" s="5">
        <f>IF(IF($K404="Pending",(IF($J404='Date ouverte'!$A$20,HLOOKUP($AA404,'Date ouverte'!$20:$21,2,FALSE),IF($J404='Date ouverte'!$A$22,HLOOKUP($AA404,'Date ouverte'!$22:$23,2,FALSE),IF($J404='Date ouverte'!$A$24,HLOOKUP($AA404,'Date ouverte'!$24:$25,2,FALSE),IF($J404='Date ouverte'!$A$26,HLOOKUP($AA404,'Date ouverte'!$26:$27,2,FALSE),"j"))))),W404)&lt;&gt;"alert",AA404,"alert")</f>
        <v>44918</v>
      </c>
      <c r="AC404" s="65">
        <f>IF($AB404="alert",(IF($J404='Date ouverte'!$A$29,HLOOKUP($AA404,'Date ouverte'!$29:$30,2,FALSE),IF($J404='Date ouverte'!$A$31,HLOOKUP($AA404,'Date ouverte'!$31:$33,2,FALSE),IF($J404='Date ouverte'!$A$33,HLOOKUP($AA404,'Date ouverte'!$33:$34,2,FALSE),IF($J404='Date ouverte'!$A$35,HLOOKUP($AA404,'Date ouverte'!$35:$36,2,FALSE),"j"))))),0)</f>
        <v>0</v>
      </c>
      <c r="AD4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4" s="5"/>
    </row>
    <row r="405" spans="1:31" x14ac:dyDescent="0.25">
      <c r="A405" t="s">
        <v>2451</v>
      </c>
      <c r="B405" t="s">
        <v>258</v>
      </c>
      <c r="C405" t="s">
        <v>30</v>
      </c>
      <c r="D405" t="s">
        <v>47</v>
      </c>
      <c r="E405" t="s">
        <v>16</v>
      </c>
      <c r="F405" t="s">
        <v>48</v>
      </c>
      <c r="G405" s="1">
        <v>44856</v>
      </c>
      <c r="H405" s="1">
        <v>44881</v>
      </c>
      <c r="I405" s="2">
        <v>44886</v>
      </c>
      <c r="J405" t="s">
        <v>28</v>
      </c>
      <c r="K405" t="s">
        <v>29</v>
      </c>
      <c r="L405" t="s">
        <v>24</v>
      </c>
      <c r="M405" t="s">
        <v>25</v>
      </c>
      <c r="N405" t="s">
        <v>26</v>
      </c>
      <c r="O405" t="s">
        <v>58</v>
      </c>
      <c r="P405">
        <f t="shared" si="500"/>
        <v>1</v>
      </c>
      <c r="Q405" s="5">
        <f t="shared" si="501"/>
        <v>44883</v>
      </c>
      <c r="R405" s="32">
        <f>VLOOKUP(_xlfn.CONCAT(M405," - ",E405),Planning!$C$75:$D$99,2,0)</f>
        <v>4</v>
      </c>
      <c r="S405" s="5">
        <f t="shared" si="502"/>
        <v>44885</v>
      </c>
      <c r="T405" s="3" t="str">
        <f t="shared" si="503"/>
        <v/>
      </c>
      <c r="U405" s="32">
        <f t="shared" ca="1" si="504"/>
        <v>4</v>
      </c>
      <c r="V405" s="32">
        <f t="shared" si="505"/>
        <v>0</v>
      </c>
      <c r="W405" s="5">
        <f t="shared" si="506"/>
        <v>44886</v>
      </c>
      <c r="X405" s="5"/>
      <c r="Z405" s="49"/>
      <c r="AA405" s="50" cm="1">
        <f t="array" ref="AA405">IF(AND(K405="Pending",J405='Date ouverte'!$A$2),INDEX(_xlfn.ANCHORARRAY('Date ouverte'!$B$2),MATCH(TRUE,_xlfn.ANCHORARRAY('Date ouverte'!$B$2)&gt;=$W405,0)),IF(AND(K405="Pending",J405='Date ouverte'!$A$4),INDEX(_xlfn.ANCHORARRAY('Date ouverte'!$B$4),MATCH(TRUE,_xlfn.ANCHORARRAY('Date ouverte'!$B$4)&gt;=$W405,0)),IF(AND(K405="Pending",J405='Date ouverte'!$A$6),INDEX(_xlfn.ANCHORARRAY('Date ouverte'!$B$6),MATCH(TRUE,_xlfn.ANCHORARRAY('Date ouverte'!$B$6)&gt;=$W405,0)),IF(AND(K405="Pending",J405='Date ouverte'!$A$8),INDEX(_xlfn.ANCHORARRAY('Date ouverte'!$B$8),MATCH(TRUE,_xlfn.ANCHORARRAY('Date ouverte'!$B$8)&gt;=$W405,0)),W405))))</f>
        <v>44886</v>
      </c>
      <c r="AB405" s="5">
        <f>IF(IF($K405="Pending",(IF($J405='Date ouverte'!$A$20,HLOOKUP($AA405,'Date ouverte'!$20:$21,2,FALSE),IF($J405='Date ouverte'!$A$22,HLOOKUP($AA405,'Date ouverte'!$22:$23,2,FALSE),IF($J405='Date ouverte'!$A$24,HLOOKUP($AA405,'Date ouverte'!$24:$25,2,FALSE),IF($J405='Date ouverte'!$A$26,HLOOKUP($AA405,'Date ouverte'!$26:$27,2,FALSE),"j"))))),W405)&lt;&gt;"alert",AA405,"alert")</f>
        <v>44886</v>
      </c>
      <c r="AC405" s="65">
        <f>IF($AB405="alert",(IF($J405='Date ouverte'!$A$29,HLOOKUP($AA405,'Date ouverte'!$29:$30,2,FALSE),IF($J405='Date ouverte'!$A$31,HLOOKUP($AA405,'Date ouverte'!$31:$33,2,FALSE),IF($J405='Date ouverte'!$A$33,HLOOKUP($AA405,'Date ouverte'!$33:$34,2,FALSE),IF($J405='Date ouverte'!$A$35,HLOOKUP($AA405,'Date ouverte'!$35:$36,2,FALSE),"j"))))),0)</f>
        <v>0</v>
      </c>
      <c r="AD4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05" s="5"/>
    </row>
    <row r="406" spans="1:31" x14ac:dyDescent="0.25">
      <c r="A406" t="s">
        <v>1023</v>
      </c>
      <c r="B406" t="s">
        <v>258</v>
      </c>
      <c r="C406" t="s">
        <v>14</v>
      </c>
      <c r="D406" t="s">
        <v>47</v>
      </c>
      <c r="E406" t="s">
        <v>34</v>
      </c>
      <c r="F406" t="s">
        <v>48</v>
      </c>
      <c r="G406" s="1">
        <v>44827</v>
      </c>
      <c r="H406" s="1">
        <v>44860</v>
      </c>
      <c r="I406" s="2">
        <v>44875.541666666664</v>
      </c>
      <c r="J406" t="s">
        <v>18</v>
      </c>
      <c r="K406" t="s">
        <v>19</v>
      </c>
      <c r="L406" t="s">
        <v>24</v>
      </c>
      <c r="M406" t="s">
        <v>25</v>
      </c>
      <c r="N406" t="s">
        <v>26</v>
      </c>
      <c r="O406" t="s">
        <v>36</v>
      </c>
      <c r="P406">
        <f t="shared" si="500"/>
        <v>1</v>
      </c>
      <c r="Q406" s="5">
        <f t="shared" si="501"/>
        <v>44862</v>
      </c>
      <c r="R406" s="32">
        <f>VLOOKUP(_xlfn.CONCAT(M406," - ",E406),Planning!$C$75:$D$99,2,0)</f>
        <v>21</v>
      </c>
      <c r="S406" s="5">
        <f t="shared" si="502"/>
        <v>44881</v>
      </c>
      <c r="T406" s="3" t="str">
        <f t="shared" si="503"/>
        <v/>
      </c>
      <c r="U406" s="32">
        <f t="shared" ca="1" si="504"/>
        <v>21</v>
      </c>
      <c r="V406" s="32">
        <f t="shared" si="505"/>
        <v>0</v>
      </c>
      <c r="W406" s="5">
        <f t="shared" si="506"/>
        <v>44875</v>
      </c>
      <c r="X406" s="5"/>
      <c r="Z406" s="49"/>
      <c r="AA406" s="50" cm="1">
        <f t="array" ref="AA406">IF(AND(K406="Pending",J406='Date ouverte'!$A$2),INDEX(_xlfn.ANCHORARRAY('Date ouverte'!$B$2),MATCH(TRUE,_xlfn.ANCHORARRAY('Date ouverte'!$B$2)&gt;=$W406,0)),IF(AND(K406="Pending",J406='Date ouverte'!$A$4),INDEX(_xlfn.ANCHORARRAY('Date ouverte'!$B$4),MATCH(TRUE,_xlfn.ANCHORARRAY('Date ouverte'!$B$4)&gt;=$W406,0)),IF(AND(K406="Pending",J406='Date ouverte'!$A$6),INDEX(_xlfn.ANCHORARRAY('Date ouverte'!$B$6),MATCH(TRUE,_xlfn.ANCHORARRAY('Date ouverte'!$B$6)&gt;=$W406,0)),IF(AND(K406="Pending",J406='Date ouverte'!$A$8),INDEX(_xlfn.ANCHORARRAY('Date ouverte'!$B$8),MATCH(TRUE,_xlfn.ANCHORARRAY('Date ouverte'!$B$8)&gt;=$W406,0)),W406))))</f>
        <v>44875</v>
      </c>
      <c r="AB406" s="5">
        <f>IF(IF($K406="Pending",(IF($J406='Date ouverte'!$A$20,HLOOKUP($AA406,'Date ouverte'!$20:$21,2,FALSE),IF($J406='Date ouverte'!$A$22,HLOOKUP($AA406,'Date ouverte'!$22:$23,2,FALSE),IF($J406='Date ouverte'!$A$24,HLOOKUP($AA406,'Date ouverte'!$24:$25,2,FALSE),IF($J406='Date ouverte'!$A$26,HLOOKUP($AA406,'Date ouverte'!$26:$27,2,FALSE),"j"))))),W406)&lt;&gt;"alert",AA406,"alert")</f>
        <v>44875</v>
      </c>
      <c r="AC406" s="65">
        <f>IF($AB406="alert",(IF($J406='Date ouverte'!$A$29,HLOOKUP($AA406,'Date ouverte'!$29:$30,2,FALSE),IF($J406='Date ouverte'!$A$31,HLOOKUP($AA406,'Date ouverte'!$31:$33,2,FALSE),IF($J406='Date ouverte'!$A$33,HLOOKUP($AA406,'Date ouverte'!$33:$34,2,FALSE),IF($J406='Date ouverte'!$A$35,HLOOKUP($AA406,'Date ouverte'!$35:$36,2,FALSE),"j"))))),0)</f>
        <v>0</v>
      </c>
      <c r="AD4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6" s="5"/>
    </row>
    <row r="407" spans="1:31" x14ac:dyDescent="0.25">
      <c r="A407" t="s">
        <v>808</v>
      </c>
      <c r="B407" t="s">
        <v>258</v>
      </c>
      <c r="C407" t="s">
        <v>14</v>
      </c>
      <c r="D407" t="s">
        <v>47</v>
      </c>
      <c r="E407" t="s">
        <v>34</v>
      </c>
      <c r="F407" t="s">
        <v>48</v>
      </c>
      <c r="G407" s="1">
        <v>44823</v>
      </c>
      <c r="H407" s="1">
        <v>44866</v>
      </c>
      <c r="I407" s="2">
        <v>44881</v>
      </c>
      <c r="J407" t="s">
        <v>18</v>
      </c>
      <c r="K407" t="s">
        <v>29</v>
      </c>
      <c r="L407" t="s">
        <v>24</v>
      </c>
      <c r="M407" t="s">
        <v>25</v>
      </c>
      <c r="N407" t="s">
        <v>26</v>
      </c>
      <c r="O407" t="s">
        <v>40</v>
      </c>
      <c r="P407">
        <f t="shared" si="500"/>
        <v>1</v>
      </c>
      <c r="Q407" s="5">
        <f t="shared" si="501"/>
        <v>44868</v>
      </c>
      <c r="R407" s="32">
        <f>VLOOKUP(_xlfn.CONCAT(M407," - ",E407),Planning!$C$75:$D$99,2,0)</f>
        <v>21</v>
      </c>
      <c r="S407" s="5">
        <f t="shared" si="502"/>
        <v>44887</v>
      </c>
      <c r="T407" s="3" t="str">
        <f t="shared" si="503"/>
        <v/>
      </c>
      <c r="U407" s="32">
        <f t="shared" ca="1" si="504"/>
        <v>21</v>
      </c>
      <c r="V407" s="32">
        <f t="shared" si="505"/>
        <v>0</v>
      </c>
      <c r="W407" s="5">
        <f t="shared" si="506"/>
        <v>44881</v>
      </c>
      <c r="X407" s="5"/>
      <c r="Z407" s="49"/>
      <c r="AA407" s="50" cm="1">
        <f t="array" ref="AA407">IF(AND(K407="Pending",J407='Date ouverte'!$A$2),INDEX(_xlfn.ANCHORARRAY('Date ouverte'!$B$2),MATCH(TRUE,_xlfn.ANCHORARRAY('Date ouverte'!$B$2)&gt;=$W407,0)),IF(AND(K407="Pending",J407='Date ouverte'!$A$4),INDEX(_xlfn.ANCHORARRAY('Date ouverte'!$B$4),MATCH(TRUE,_xlfn.ANCHORARRAY('Date ouverte'!$B$4)&gt;=$W407,0)),IF(AND(K407="Pending",J407='Date ouverte'!$A$6),INDEX(_xlfn.ANCHORARRAY('Date ouverte'!$B$6),MATCH(TRUE,_xlfn.ANCHORARRAY('Date ouverte'!$B$6)&gt;=$W407,0)),IF(AND(K407="Pending",J407='Date ouverte'!$A$8),INDEX(_xlfn.ANCHORARRAY('Date ouverte'!$B$8),MATCH(TRUE,_xlfn.ANCHORARRAY('Date ouverte'!$B$8)&gt;=$W407,0)),W407))))</f>
        <v>44881</v>
      </c>
      <c r="AB407" s="5">
        <f>IF(IF($K407="Pending",(IF($J407='Date ouverte'!$A$20,HLOOKUP($AA407,'Date ouverte'!$20:$21,2,FALSE),IF($J407='Date ouverte'!$A$22,HLOOKUP($AA407,'Date ouverte'!$22:$23,2,FALSE),IF($J407='Date ouverte'!$A$24,HLOOKUP($AA407,'Date ouverte'!$24:$25,2,FALSE),IF($J407='Date ouverte'!$A$26,HLOOKUP($AA407,'Date ouverte'!$26:$27,2,FALSE),"j"))))),W407)&lt;&gt;"alert",AA407,"alert")</f>
        <v>44881</v>
      </c>
      <c r="AC407" s="65">
        <f>IF($AB407="alert",(IF($J407='Date ouverte'!$A$29,HLOOKUP($AA407,'Date ouverte'!$29:$30,2,FALSE),IF($J407='Date ouverte'!$A$31,HLOOKUP($AA407,'Date ouverte'!$31:$33,2,FALSE),IF($J407='Date ouverte'!$A$33,HLOOKUP($AA407,'Date ouverte'!$33:$34,2,FALSE),IF($J407='Date ouverte'!$A$35,HLOOKUP($AA407,'Date ouverte'!$35:$36,2,FALSE),"j"))))),0)</f>
        <v>0</v>
      </c>
      <c r="AD4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7" s="5"/>
    </row>
    <row r="408" spans="1:31" x14ac:dyDescent="0.25">
      <c r="A408" t="s">
        <v>1747</v>
      </c>
      <c r="B408" t="s">
        <v>258</v>
      </c>
      <c r="C408" t="s">
        <v>30</v>
      </c>
      <c r="D408" t="s">
        <v>47</v>
      </c>
      <c r="E408" t="s">
        <v>34</v>
      </c>
      <c r="F408" t="s">
        <v>48</v>
      </c>
      <c r="G408" s="1">
        <v>44838</v>
      </c>
      <c r="H408" s="1">
        <v>44877</v>
      </c>
      <c r="I408" s="2">
        <v>44889</v>
      </c>
      <c r="J408" t="s">
        <v>18</v>
      </c>
      <c r="K408" t="s">
        <v>29</v>
      </c>
      <c r="L408" t="s">
        <v>24</v>
      </c>
      <c r="M408" t="s">
        <v>25</v>
      </c>
      <c r="N408" t="s">
        <v>26</v>
      </c>
      <c r="O408" t="s">
        <v>45</v>
      </c>
      <c r="P408">
        <f t="shared" si="500"/>
        <v>1</v>
      </c>
      <c r="Q408" s="5">
        <f t="shared" si="501"/>
        <v>44879</v>
      </c>
      <c r="R408" s="32">
        <f>VLOOKUP(_xlfn.CONCAT(M408," - ",E408),Planning!$C$75:$D$99,2,0)</f>
        <v>21</v>
      </c>
      <c r="S408" s="5">
        <f t="shared" si="502"/>
        <v>44898</v>
      </c>
      <c r="T408" s="3" t="str">
        <f t="shared" si="503"/>
        <v/>
      </c>
      <c r="U408" s="32">
        <f t="shared" ca="1" si="504"/>
        <v>21</v>
      </c>
      <c r="V408" s="32">
        <f t="shared" si="505"/>
        <v>0</v>
      </c>
      <c r="W408" s="5">
        <f t="shared" si="506"/>
        <v>44889</v>
      </c>
      <c r="X408" s="5"/>
      <c r="Z408" s="49"/>
      <c r="AA408" s="50" cm="1">
        <f t="array" ref="AA408">IF(AND(K408="Pending",J408='Date ouverte'!$A$2),INDEX(_xlfn.ANCHORARRAY('Date ouverte'!$B$2),MATCH(TRUE,_xlfn.ANCHORARRAY('Date ouverte'!$B$2)&gt;=$W408,0)),IF(AND(K408="Pending",J408='Date ouverte'!$A$4),INDEX(_xlfn.ANCHORARRAY('Date ouverte'!$B$4),MATCH(TRUE,_xlfn.ANCHORARRAY('Date ouverte'!$B$4)&gt;=$W408,0)),IF(AND(K408="Pending",J408='Date ouverte'!$A$6),INDEX(_xlfn.ANCHORARRAY('Date ouverte'!$B$6),MATCH(TRUE,_xlfn.ANCHORARRAY('Date ouverte'!$B$6)&gt;=$W408,0)),IF(AND(K408="Pending",J408='Date ouverte'!$A$8),INDEX(_xlfn.ANCHORARRAY('Date ouverte'!$B$8),MATCH(TRUE,_xlfn.ANCHORARRAY('Date ouverte'!$B$8)&gt;=$W408,0)),W408))))</f>
        <v>44889</v>
      </c>
      <c r="AB408" s="5" t="str">
        <f>IF(IF($K408="Pending",(IF($J408='Date ouverte'!$A$20,HLOOKUP($AA408,'Date ouverte'!$20:$21,2,FALSE),IF($J408='Date ouverte'!$A$22,HLOOKUP($AA408,'Date ouverte'!$22:$23,2,FALSE),IF($J408='Date ouverte'!$A$24,HLOOKUP($AA408,'Date ouverte'!$24:$25,2,FALSE),IF($J408='Date ouverte'!$A$26,HLOOKUP($AA408,'Date ouverte'!$26:$27,2,FALSE),"j"))))),W408)&lt;&gt;"alert",AA408,"alert")</f>
        <v>alert</v>
      </c>
      <c r="AC408" s="65">
        <f>IF($AB408="alert",(IF($J408='Date ouverte'!$A$29,HLOOKUP($AA408,'Date ouverte'!$29:$30,2,FALSE),IF($J408='Date ouverte'!$A$31,HLOOKUP($AA408,'Date ouverte'!$31:$33,2,FALSE),IF($J408='Date ouverte'!$A$33,HLOOKUP($AA408,'Date ouverte'!$33:$34,2,FALSE),IF($J408='Date ouverte'!$A$35,HLOOKUP($AA408,'Date ouverte'!$35:$36,2,FALSE),"j"))))),0)</f>
        <v>17</v>
      </c>
      <c r="AD4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8" s="5"/>
    </row>
    <row r="409" spans="1:31" x14ac:dyDescent="0.25">
      <c r="A409" t="s">
        <v>1028</v>
      </c>
      <c r="B409" t="s">
        <v>258</v>
      </c>
      <c r="C409" t="s">
        <v>14</v>
      </c>
      <c r="D409" t="s">
        <v>47</v>
      </c>
      <c r="E409" t="s">
        <v>34</v>
      </c>
      <c r="F409" t="s">
        <v>48</v>
      </c>
      <c r="G409" s="1">
        <v>44827</v>
      </c>
      <c r="H409" s="1">
        <v>44860</v>
      </c>
      <c r="I409" s="2">
        <v>44867.625</v>
      </c>
      <c r="J409" t="s">
        <v>18</v>
      </c>
      <c r="K409" t="s">
        <v>19</v>
      </c>
      <c r="L409" t="s">
        <v>24</v>
      </c>
      <c r="M409" t="s">
        <v>25</v>
      </c>
      <c r="N409" t="s">
        <v>26</v>
      </c>
      <c r="O409" t="s">
        <v>36</v>
      </c>
      <c r="P409">
        <f t="shared" si="500"/>
        <v>1</v>
      </c>
      <c r="Q409" s="5">
        <f t="shared" si="501"/>
        <v>44862</v>
      </c>
      <c r="R409" s="32">
        <f>VLOOKUP(_xlfn.CONCAT(M409," - ",E409),Planning!$C$75:$D$99,2,0)</f>
        <v>21</v>
      </c>
      <c r="S409" s="5">
        <f t="shared" si="502"/>
        <v>44881</v>
      </c>
      <c r="T409" s="3" t="str">
        <f t="shared" si="503"/>
        <v/>
      </c>
      <c r="U409" s="32">
        <f t="shared" ca="1" si="504"/>
        <v>21</v>
      </c>
      <c r="V409" s="32">
        <f t="shared" si="505"/>
        <v>0</v>
      </c>
      <c r="W409" s="5">
        <f t="shared" si="506"/>
        <v>44867</v>
      </c>
      <c r="X409" s="5"/>
      <c r="Z409" s="49"/>
      <c r="AA409" s="50" cm="1">
        <f t="array" ref="AA409">IF(AND(K409="Pending",J409='Date ouverte'!$A$2),INDEX(_xlfn.ANCHORARRAY('Date ouverte'!$B$2),MATCH(TRUE,_xlfn.ANCHORARRAY('Date ouverte'!$B$2)&gt;=$W409,0)),IF(AND(K409="Pending",J409='Date ouverte'!$A$4),INDEX(_xlfn.ANCHORARRAY('Date ouverte'!$B$4),MATCH(TRUE,_xlfn.ANCHORARRAY('Date ouverte'!$B$4)&gt;=$W409,0)),IF(AND(K409="Pending",J409='Date ouverte'!$A$6),INDEX(_xlfn.ANCHORARRAY('Date ouverte'!$B$6),MATCH(TRUE,_xlfn.ANCHORARRAY('Date ouverte'!$B$6)&gt;=$W409,0)),IF(AND(K409="Pending",J409='Date ouverte'!$A$8),INDEX(_xlfn.ANCHORARRAY('Date ouverte'!$B$8),MATCH(TRUE,_xlfn.ANCHORARRAY('Date ouverte'!$B$8)&gt;=$W409,0)),W409))))</f>
        <v>44867</v>
      </c>
      <c r="AB409" s="5">
        <f>IF(IF($K409="Pending",(IF($J409='Date ouverte'!$A$20,HLOOKUP($AA409,'Date ouverte'!$20:$21,2,FALSE),IF($J409='Date ouverte'!$A$22,HLOOKUP($AA409,'Date ouverte'!$22:$23,2,FALSE),IF($J409='Date ouverte'!$A$24,HLOOKUP($AA409,'Date ouverte'!$24:$25,2,FALSE),IF($J409='Date ouverte'!$A$26,HLOOKUP($AA409,'Date ouverte'!$26:$27,2,FALSE),"j"))))),W409)&lt;&gt;"alert",AA409,"alert")</f>
        <v>44867</v>
      </c>
      <c r="AC409" s="65">
        <f>IF($AB409="alert",(IF($J409='Date ouverte'!$A$29,HLOOKUP($AA409,'Date ouverte'!$29:$30,2,FALSE),IF($J409='Date ouverte'!$A$31,HLOOKUP($AA409,'Date ouverte'!$31:$33,2,FALSE),IF($J409='Date ouverte'!$A$33,HLOOKUP($AA409,'Date ouverte'!$33:$34,2,FALSE),IF($J409='Date ouverte'!$A$35,HLOOKUP($AA409,'Date ouverte'!$35:$36,2,FALSE),"j"))))),0)</f>
        <v>0</v>
      </c>
      <c r="AD4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09" s="5"/>
    </row>
    <row r="410" spans="1:31" x14ac:dyDescent="0.25">
      <c r="A410" t="s">
        <v>337</v>
      </c>
      <c r="B410" t="s">
        <v>258</v>
      </c>
      <c r="C410" t="s">
        <v>30</v>
      </c>
      <c r="D410" t="s">
        <v>47</v>
      </c>
      <c r="E410" t="s">
        <v>34</v>
      </c>
      <c r="F410" t="s">
        <v>48</v>
      </c>
      <c r="G410" s="1">
        <v>44807</v>
      </c>
      <c r="H410" s="1">
        <v>44860</v>
      </c>
      <c r="I410" s="2">
        <v>44872.708333333336</v>
      </c>
      <c r="J410" t="s">
        <v>18</v>
      </c>
      <c r="K410" t="s">
        <v>19</v>
      </c>
      <c r="L410" t="s">
        <v>24</v>
      </c>
      <c r="M410" t="s">
        <v>25</v>
      </c>
      <c r="N410" t="s">
        <v>26</v>
      </c>
      <c r="O410" t="s">
        <v>36</v>
      </c>
      <c r="P410">
        <f t="shared" si="500"/>
        <v>1</v>
      </c>
      <c r="Q410" s="5">
        <f t="shared" si="501"/>
        <v>44862</v>
      </c>
      <c r="R410" s="32">
        <f>VLOOKUP(_xlfn.CONCAT(M410," - ",E410),Planning!$C$75:$D$99,2,0)</f>
        <v>21</v>
      </c>
      <c r="S410" s="5">
        <f t="shared" si="502"/>
        <v>44881</v>
      </c>
      <c r="T410" s="3" t="str">
        <f t="shared" si="503"/>
        <v/>
      </c>
      <c r="U410" s="32">
        <f t="shared" ca="1" si="504"/>
        <v>21</v>
      </c>
      <c r="V410" s="32">
        <f t="shared" si="505"/>
        <v>0</v>
      </c>
      <c r="W410" s="5">
        <f t="shared" si="506"/>
        <v>44872</v>
      </c>
      <c r="X410" s="5"/>
      <c r="Z410" s="49"/>
      <c r="AA410" s="50" cm="1">
        <f t="array" ref="AA410">IF(AND(K410="Pending",J410='Date ouverte'!$A$2),INDEX(_xlfn.ANCHORARRAY('Date ouverte'!$B$2),MATCH(TRUE,_xlfn.ANCHORARRAY('Date ouverte'!$B$2)&gt;=$W410,0)),IF(AND(K410="Pending",J410='Date ouverte'!$A$4),INDEX(_xlfn.ANCHORARRAY('Date ouverte'!$B$4),MATCH(TRUE,_xlfn.ANCHORARRAY('Date ouverte'!$B$4)&gt;=$W410,0)),IF(AND(K410="Pending",J410='Date ouverte'!$A$6),INDEX(_xlfn.ANCHORARRAY('Date ouverte'!$B$6),MATCH(TRUE,_xlfn.ANCHORARRAY('Date ouverte'!$B$6)&gt;=$W410,0)),IF(AND(K410="Pending",J410='Date ouverte'!$A$8),INDEX(_xlfn.ANCHORARRAY('Date ouverte'!$B$8),MATCH(TRUE,_xlfn.ANCHORARRAY('Date ouverte'!$B$8)&gt;=$W410,0)),W410))))</f>
        <v>44872</v>
      </c>
      <c r="AB410" s="5">
        <f>IF(IF($K410="Pending",(IF($J410='Date ouverte'!$A$20,HLOOKUP($AA410,'Date ouverte'!$20:$21,2,FALSE),IF($J410='Date ouverte'!$A$22,HLOOKUP($AA410,'Date ouverte'!$22:$23,2,FALSE),IF($J410='Date ouverte'!$A$24,HLOOKUP($AA410,'Date ouverte'!$24:$25,2,FALSE),IF($J410='Date ouverte'!$A$26,HLOOKUP($AA410,'Date ouverte'!$26:$27,2,FALSE),"j"))))),W410)&lt;&gt;"alert",AA410,"alert")</f>
        <v>44872</v>
      </c>
      <c r="AC410" s="65">
        <f>IF($AB410="alert",(IF($J410='Date ouverte'!$A$29,HLOOKUP($AA410,'Date ouverte'!$29:$30,2,FALSE),IF($J410='Date ouverte'!$A$31,HLOOKUP($AA410,'Date ouverte'!$31:$33,2,FALSE),IF($J410='Date ouverte'!$A$33,HLOOKUP($AA410,'Date ouverte'!$33:$34,2,FALSE),IF($J410='Date ouverte'!$A$35,HLOOKUP($AA410,'Date ouverte'!$35:$36,2,FALSE),"j"))))),0)</f>
        <v>0</v>
      </c>
      <c r="AD4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0" s="5"/>
    </row>
    <row r="411" spans="1:31" x14ac:dyDescent="0.25">
      <c r="A411" t="s">
        <v>676</v>
      </c>
      <c r="B411" t="s">
        <v>258</v>
      </c>
      <c r="C411" t="s">
        <v>14</v>
      </c>
      <c r="D411" t="s">
        <v>47</v>
      </c>
      <c r="E411" t="s">
        <v>34</v>
      </c>
      <c r="F411" t="s">
        <v>48</v>
      </c>
      <c r="G411" s="1">
        <v>44823</v>
      </c>
      <c r="H411" s="1">
        <v>44866</v>
      </c>
      <c r="I411" s="2">
        <v>44881</v>
      </c>
      <c r="J411" t="s">
        <v>28</v>
      </c>
      <c r="K411" t="s">
        <v>29</v>
      </c>
      <c r="L411" t="s">
        <v>24</v>
      </c>
      <c r="M411" t="s">
        <v>25</v>
      </c>
      <c r="N411" t="s">
        <v>26</v>
      </c>
      <c r="O411" t="s">
        <v>40</v>
      </c>
      <c r="P411">
        <f t="shared" si="500"/>
        <v>1</v>
      </c>
      <c r="Q411" s="5">
        <f t="shared" si="501"/>
        <v>44868</v>
      </c>
      <c r="R411" s="32">
        <f>VLOOKUP(_xlfn.CONCAT(M411," - ",E411),Planning!$C$75:$D$99,2,0)</f>
        <v>21</v>
      </c>
      <c r="S411" s="5">
        <f t="shared" si="502"/>
        <v>44887</v>
      </c>
      <c r="T411" s="3" t="str">
        <f t="shared" si="503"/>
        <v/>
      </c>
      <c r="U411" s="32">
        <f t="shared" ca="1" si="504"/>
        <v>21</v>
      </c>
      <c r="V411" s="32">
        <f t="shared" si="505"/>
        <v>0</v>
      </c>
      <c r="W411" s="5">
        <f t="shared" si="506"/>
        <v>44881</v>
      </c>
      <c r="X411" s="5"/>
      <c r="Z411" s="49"/>
      <c r="AA411" s="50" cm="1">
        <f t="array" ref="AA411">IF(AND(K411="Pending",J411='Date ouverte'!$A$2),INDEX(_xlfn.ANCHORARRAY('Date ouverte'!$B$2),MATCH(TRUE,_xlfn.ANCHORARRAY('Date ouverte'!$B$2)&gt;=$W411,0)),IF(AND(K411="Pending",J411='Date ouverte'!$A$4),INDEX(_xlfn.ANCHORARRAY('Date ouverte'!$B$4),MATCH(TRUE,_xlfn.ANCHORARRAY('Date ouverte'!$B$4)&gt;=$W411,0)),IF(AND(K411="Pending",J411='Date ouverte'!$A$6),INDEX(_xlfn.ANCHORARRAY('Date ouverte'!$B$6),MATCH(TRUE,_xlfn.ANCHORARRAY('Date ouverte'!$B$6)&gt;=$W411,0)),IF(AND(K411="Pending",J411='Date ouverte'!$A$8),INDEX(_xlfn.ANCHORARRAY('Date ouverte'!$B$8),MATCH(TRUE,_xlfn.ANCHORARRAY('Date ouverte'!$B$8)&gt;=$W411,0)),W411))))</f>
        <v>44881</v>
      </c>
      <c r="AB411" s="5">
        <f>IF(IF($K411="Pending",(IF($J411='Date ouverte'!$A$20,HLOOKUP($AA411,'Date ouverte'!$20:$21,2,FALSE),IF($J411='Date ouverte'!$A$22,HLOOKUP($AA411,'Date ouverte'!$22:$23,2,FALSE),IF($J411='Date ouverte'!$A$24,HLOOKUP($AA411,'Date ouverte'!$24:$25,2,FALSE),IF($J411='Date ouverte'!$A$26,HLOOKUP($AA411,'Date ouverte'!$26:$27,2,FALSE),"j"))))),W411)&lt;&gt;"alert",AA411,"alert")</f>
        <v>44881</v>
      </c>
      <c r="AC411" s="65">
        <f>IF($AB411="alert",(IF($J411='Date ouverte'!$A$29,HLOOKUP($AA411,'Date ouverte'!$29:$30,2,FALSE),IF($J411='Date ouverte'!$A$31,HLOOKUP($AA411,'Date ouverte'!$31:$33,2,FALSE),IF($J411='Date ouverte'!$A$33,HLOOKUP($AA411,'Date ouverte'!$33:$34,2,FALSE),IF($J411='Date ouverte'!$A$35,HLOOKUP($AA411,'Date ouverte'!$35:$36,2,FALSE),"j"))))),0)</f>
        <v>0</v>
      </c>
      <c r="AD4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11" s="5"/>
    </row>
    <row r="412" spans="1:31" x14ac:dyDescent="0.25">
      <c r="A412" t="s">
        <v>346</v>
      </c>
      <c r="B412" t="s">
        <v>258</v>
      </c>
      <c r="C412" t="s">
        <v>14</v>
      </c>
      <c r="D412" t="s">
        <v>47</v>
      </c>
      <c r="E412" t="s">
        <v>34</v>
      </c>
      <c r="F412" t="s">
        <v>48</v>
      </c>
      <c r="G412" s="1">
        <v>44807</v>
      </c>
      <c r="H412" s="1">
        <v>44860</v>
      </c>
      <c r="I412" s="2">
        <v>44872.208333333336</v>
      </c>
      <c r="J412" t="s">
        <v>18</v>
      </c>
      <c r="K412" t="s">
        <v>19</v>
      </c>
      <c r="L412" t="s">
        <v>24</v>
      </c>
      <c r="M412" t="s">
        <v>25</v>
      </c>
      <c r="N412" t="s">
        <v>26</v>
      </c>
      <c r="O412" t="s">
        <v>36</v>
      </c>
      <c r="P412">
        <f t="shared" si="500"/>
        <v>1</v>
      </c>
      <c r="Q412" s="5">
        <f t="shared" si="501"/>
        <v>44862</v>
      </c>
      <c r="R412" s="32">
        <f>VLOOKUP(_xlfn.CONCAT(M412," - ",E412),Planning!$C$75:$D$99,2,0)</f>
        <v>21</v>
      </c>
      <c r="S412" s="5">
        <f t="shared" si="502"/>
        <v>44881</v>
      </c>
      <c r="T412" s="3" t="str">
        <f t="shared" si="503"/>
        <v/>
      </c>
      <c r="U412" s="32">
        <f t="shared" ca="1" si="504"/>
        <v>21</v>
      </c>
      <c r="V412" s="32">
        <f t="shared" si="505"/>
        <v>0</v>
      </c>
      <c r="W412" s="5">
        <f t="shared" si="506"/>
        <v>44872</v>
      </c>
      <c r="X412" s="5"/>
      <c r="Z412" s="49"/>
      <c r="AA412" s="50" cm="1">
        <f t="array" ref="AA412">IF(AND(K412="Pending",J412='Date ouverte'!$A$2),INDEX(_xlfn.ANCHORARRAY('Date ouverte'!$B$2),MATCH(TRUE,_xlfn.ANCHORARRAY('Date ouverte'!$B$2)&gt;=$W412,0)),IF(AND(K412="Pending",J412='Date ouverte'!$A$4),INDEX(_xlfn.ANCHORARRAY('Date ouverte'!$B$4),MATCH(TRUE,_xlfn.ANCHORARRAY('Date ouverte'!$B$4)&gt;=$W412,0)),IF(AND(K412="Pending",J412='Date ouverte'!$A$6),INDEX(_xlfn.ANCHORARRAY('Date ouverte'!$B$6),MATCH(TRUE,_xlfn.ANCHORARRAY('Date ouverte'!$B$6)&gt;=$W412,0)),IF(AND(K412="Pending",J412='Date ouverte'!$A$8),INDEX(_xlfn.ANCHORARRAY('Date ouverte'!$B$8),MATCH(TRUE,_xlfn.ANCHORARRAY('Date ouverte'!$B$8)&gt;=$W412,0)),W412))))</f>
        <v>44872</v>
      </c>
      <c r="AB412" s="5">
        <f>IF(IF($K412="Pending",(IF($J412='Date ouverte'!$A$20,HLOOKUP($AA412,'Date ouverte'!$20:$21,2,FALSE),IF($J412='Date ouverte'!$A$22,HLOOKUP($AA412,'Date ouverte'!$22:$23,2,FALSE),IF($J412='Date ouverte'!$A$24,HLOOKUP($AA412,'Date ouverte'!$24:$25,2,FALSE),IF($J412='Date ouverte'!$A$26,HLOOKUP($AA412,'Date ouverte'!$26:$27,2,FALSE),"j"))))),W412)&lt;&gt;"alert",AA412,"alert")</f>
        <v>44872</v>
      </c>
      <c r="AC412" s="65">
        <f>IF($AB412="alert",(IF($J412='Date ouverte'!$A$29,HLOOKUP($AA412,'Date ouverte'!$29:$30,2,FALSE),IF($J412='Date ouverte'!$A$31,HLOOKUP($AA412,'Date ouverte'!$31:$33,2,FALSE),IF($J412='Date ouverte'!$A$33,HLOOKUP($AA412,'Date ouverte'!$33:$34,2,FALSE),IF($J412='Date ouverte'!$A$35,HLOOKUP($AA412,'Date ouverte'!$35:$36,2,FALSE),"j"))))),0)</f>
        <v>0</v>
      </c>
      <c r="AD4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2" s="5"/>
    </row>
    <row r="413" spans="1:31" x14ac:dyDescent="0.25">
      <c r="A413" t="s">
        <v>526</v>
      </c>
      <c r="B413" t="s">
        <v>258</v>
      </c>
      <c r="C413" t="s">
        <v>14</v>
      </c>
      <c r="D413" t="s">
        <v>47</v>
      </c>
      <c r="E413" t="s">
        <v>34</v>
      </c>
      <c r="F413" t="s">
        <v>48</v>
      </c>
      <c r="G413" s="1">
        <v>44817</v>
      </c>
      <c r="H413" s="1">
        <v>44860</v>
      </c>
      <c r="I413" s="2">
        <v>44879.333333333336</v>
      </c>
      <c r="J413" t="s">
        <v>18</v>
      </c>
      <c r="K413" t="s">
        <v>19</v>
      </c>
      <c r="L413" t="s">
        <v>24</v>
      </c>
      <c r="M413" t="s">
        <v>25</v>
      </c>
      <c r="N413" t="s">
        <v>26</v>
      </c>
      <c r="O413" t="s">
        <v>36</v>
      </c>
      <c r="P413">
        <f t="shared" si="500"/>
        <v>1</v>
      </c>
      <c r="Q413" s="5">
        <f t="shared" si="501"/>
        <v>44862</v>
      </c>
      <c r="R413" s="32">
        <f>VLOOKUP(_xlfn.CONCAT(M413," - ",E413),Planning!$C$75:$D$99,2,0)</f>
        <v>21</v>
      </c>
      <c r="S413" s="5">
        <f t="shared" si="502"/>
        <v>44881</v>
      </c>
      <c r="T413" s="3" t="str">
        <f t="shared" si="503"/>
        <v/>
      </c>
      <c r="U413" s="32">
        <f t="shared" ca="1" si="504"/>
        <v>21</v>
      </c>
      <c r="V413" s="32">
        <f t="shared" si="505"/>
        <v>0</v>
      </c>
      <c r="W413" s="5">
        <f t="shared" si="506"/>
        <v>44879</v>
      </c>
      <c r="X413" s="5"/>
      <c r="Z413" s="49"/>
      <c r="AA413" s="50" cm="1">
        <f t="array" ref="AA413">IF(AND(K413="Pending",J413='Date ouverte'!$A$2),INDEX(_xlfn.ANCHORARRAY('Date ouverte'!$B$2),MATCH(TRUE,_xlfn.ANCHORARRAY('Date ouverte'!$B$2)&gt;=$W413,0)),IF(AND(K413="Pending",J413='Date ouverte'!$A$4),INDEX(_xlfn.ANCHORARRAY('Date ouverte'!$B$4),MATCH(TRUE,_xlfn.ANCHORARRAY('Date ouverte'!$B$4)&gt;=$W413,0)),IF(AND(K413="Pending",J413='Date ouverte'!$A$6),INDEX(_xlfn.ANCHORARRAY('Date ouverte'!$B$6),MATCH(TRUE,_xlfn.ANCHORARRAY('Date ouverte'!$B$6)&gt;=$W413,0)),IF(AND(K413="Pending",J413='Date ouverte'!$A$8),INDEX(_xlfn.ANCHORARRAY('Date ouverte'!$B$8),MATCH(TRUE,_xlfn.ANCHORARRAY('Date ouverte'!$B$8)&gt;=$W413,0)),W413))))</f>
        <v>44879</v>
      </c>
      <c r="AB413" s="5">
        <f>IF(IF($K413="Pending",(IF($J413='Date ouverte'!$A$20,HLOOKUP($AA413,'Date ouverte'!$20:$21,2,FALSE),IF($J413='Date ouverte'!$A$22,HLOOKUP($AA413,'Date ouverte'!$22:$23,2,FALSE),IF($J413='Date ouverte'!$A$24,HLOOKUP($AA413,'Date ouverte'!$24:$25,2,FALSE),IF($J413='Date ouverte'!$A$26,HLOOKUP($AA413,'Date ouverte'!$26:$27,2,FALSE),"j"))))),W413)&lt;&gt;"alert",AA413,"alert")</f>
        <v>44879</v>
      </c>
      <c r="AC413" s="65">
        <f>IF($AB413="alert",(IF($J413='Date ouverte'!$A$29,HLOOKUP($AA413,'Date ouverte'!$29:$30,2,FALSE),IF($J413='Date ouverte'!$A$31,HLOOKUP($AA413,'Date ouverte'!$31:$33,2,FALSE),IF($J413='Date ouverte'!$A$33,HLOOKUP($AA413,'Date ouverte'!$33:$34,2,FALSE),IF($J413='Date ouverte'!$A$35,HLOOKUP($AA413,'Date ouverte'!$35:$36,2,FALSE),"j"))))),0)</f>
        <v>0</v>
      </c>
      <c r="AD4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3" s="5"/>
    </row>
    <row r="414" spans="1:31" x14ac:dyDescent="0.25">
      <c r="A414" t="s">
        <v>365</v>
      </c>
      <c r="B414" t="s">
        <v>258</v>
      </c>
      <c r="C414" t="s">
        <v>30</v>
      </c>
      <c r="D414" t="s">
        <v>15</v>
      </c>
      <c r="E414" t="s">
        <v>34</v>
      </c>
      <c r="F414" t="s">
        <v>17</v>
      </c>
      <c r="G414" s="1">
        <v>44810</v>
      </c>
      <c r="H414" s="1">
        <v>44853</v>
      </c>
      <c r="I414" s="2">
        <v>44861.208333333336</v>
      </c>
      <c r="J414" t="s">
        <v>18</v>
      </c>
      <c r="K414" t="s">
        <v>19</v>
      </c>
      <c r="L414" t="s">
        <v>20</v>
      </c>
      <c r="M414" t="s">
        <v>25</v>
      </c>
      <c r="N414" t="s">
        <v>35</v>
      </c>
      <c r="O414" t="s">
        <v>42</v>
      </c>
      <c r="P414">
        <f t="shared" si="500"/>
        <v>1</v>
      </c>
      <c r="Q414" s="5">
        <f t="shared" si="501"/>
        <v>44855</v>
      </c>
      <c r="R414" s="32">
        <f>VLOOKUP(_xlfn.CONCAT(M414," - ",E414),Planning!$C$75:$D$99,2,0)</f>
        <v>21</v>
      </c>
      <c r="S414" s="5">
        <f t="shared" si="502"/>
        <v>44874</v>
      </c>
      <c r="T414" s="3" t="str">
        <f t="shared" si="503"/>
        <v/>
      </c>
      <c r="U414" s="32">
        <f t="shared" ca="1" si="504"/>
        <v>15</v>
      </c>
      <c r="V414" s="32">
        <f t="shared" si="505"/>
        <v>0</v>
      </c>
      <c r="W414" s="5">
        <f t="shared" si="506"/>
        <v>44861</v>
      </c>
      <c r="X414" s="5"/>
      <c r="Z414" s="49"/>
      <c r="AA414" s="50" cm="1">
        <f t="array" ref="AA414">IF(AND(K414="Pending",J414='Date ouverte'!$A$2),INDEX(_xlfn.ANCHORARRAY('Date ouverte'!$B$2),MATCH(TRUE,_xlfn.ANCHORARRAY('Date ouverte'!$B$2)&gt;=$W414,0)),IF(AND(K414="Pending",J414='Date ouverte'!$A$4),INDEX(_xlfn.ANCHORARRAY('Date ouverte'!$B$4),MATCH(TRUE,_xlfn.ANCHORARRAY('Date ouverte'!$B$4)&gt;=$W414,0)),IF(AND(K414="Pending",J414='Date ouverte'!$A$6),INDEX(_xlfn.ANCHORARRAY('Date ouverte'!$B$6),MATCH(TRUE,_xlfn.ANCHORARRAY('Date ouverte'!$B$6)&gt;=$W414,0)),IF(AND(K414="Pending",J414='Date ouverte'!$A$8),INDEX(_xlfn.ANCHORARRAY('Date ouverte'!$B$8),MATCH(TRUE,_xlfn.ANCHORARRAY('Date ouverte'!$B$8)&gt;=$W414,0)),W414))))</f>
        <v>44861</v>
      </c>
      <c r="AB414" s="5">
        <f>IF(IF($K414="Pending",(IF($J414='Date ouverte'!$A$20,HLOOKUP($AA414,'Date ouverte'!$20:$21,2,FALSE),IF($J414='Date ouverte'!$A$22,HLOOKUP($AA414,'Date ouverte'!$22:$23,2,FALSE),IF($J414='Date ouverte'!$A$24,HLOOKUP($AA414,'Date ouverte'!$24:$25,2,FALSE),IF($J414='Date ouverte'!$A$26,HLOOKUP($AA414,'Date ouverte'!$26:$27,2,FALSE),"j"))))),W414)&lt;&gt;"alert",AA414,"alert")</f>
        <v>44861</v>
      </c>
      <c r="AC414" s="65">
        <f>IF($AB414="alert",(IF($J414='Date ouverte'!$A$29,HLOOKUP($AA414,'Date ouverte'!$29:$30,2,FALSE),IF($J414='Date ouverte'!$A$31,HLOOKUP($AA414,'Date ouverte'!$31:$33,2,FALSE),IF($J414='Date ouverte'!$A$33,HLOOKUP($AA414,'Date ouverte'!$33:$34,2,FALSE),IF($J414='Date ouverte'!$A$35,HLOOKUP($AA414,'Date ouverte'!$35:$36,2,FALSE),"j"))))),0)</f>
        <v>0</v>
      </c>
      <c r="AD4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4" s="5"/>
    </row>
    <row r="415" spans="1:31" x14ac:dyDescent="0.25">
      <c r="A415" t="s">
        <v>343</v>
      </c>
      <c r="B415" t="s">
        <v>258</v>
      </c>
      <c r="C415" t="s">
        <v>30</v>
      </c>
      <c r="D415" t="s">
        <v>47</v>
      </c>
      <c r="E415" t="s">
        <v>34</v>
      </c>
      <c r="F415" t="s">
        <v>48</v>
      </c>
      <c r="G415" s="1">
        <v>44807</v>
      </c>
      <c r="H415" s="1">
        <v>44860</v>
      </c>
      <c r="I415" s="2">
        <v>44873.208333333336</v>
      </c>
      <c r="J415" t="s">
        <v>18</v>
      </c>
      <c r="K415" t="s">
        <v>19</v>
      </c>
      <c r="L415" t="s">
        <v>24</v>
      </c>
      <c r="M415" t="s">
        <v>25</v>
      </c>
      <c r="N415" t="s">
        <v>26</v>
      </c>
      <c r="O415" t="s">
        <v>36</v>
      </c>
      <c r="P415">
        <f t="shared" si="500"/>
        <v>1</v>
      </c>
      <c r="Q415" s="5">
        <f t="shared" si="501"/>
        <v>44862</v>
      </c>
      <c r="R415" s="32">
        <f>VLOOKUP(_xlfn.CONCAT(M415," - ",E415),Planning!$C$75:$D$99,2,0)</f>
        <v>21</v>
      </c>
      <c r="S415" s="5">
        <f t="shared" si="502"/>
        <v>44881</v>
      </c>
      <c r="T415" s="3" t="str">
        <f t="shared" si="503"/>
        <v/>
      </c>
      <c r="U415" s="32">
        <f t="shared" ca="1" si="504"/>
        <v>21</v>
      </c>
      <c r="V415" s="32">
        <f t="shared" si="505"/>
        <v>0</v>
      </c>
      <c r="W415" s="5">
        <f t="shared" si="506"/>
        <v>44873</v>
      </c>
      <c r="X415" s="5"/>
      <c r="Z415" s="49"/>
      <c r="AA415" s="50" cm="1">
        <f t="array" ref="AA415">IF(AND(K415="Pending",J415='Date ouverte'!$A$2),INDEX(_xlfn.ANCHORARRAY('Date ouverte'!$B$2),MATCH(TRUE,_xlfn.ANCHORARRAY('Date ouverte'!$B$2)&gt;=$W415,0)),IF(AND(K415="Pending",J415='Date ouverte'!$A$4),INDEX(_xlfn.ANCHORARRAY('Date ouverte'!$B$4),MATCH(TRUE,_xlfn.ANCHORARRAY('Date ouverte'!$B$4)&gt;=$W415,0)),IF(AND(K415="Pending",J415='Date ouverte'!$A$6),INDEX(_xlfn.ANCHORARRAY('Date ouverte'!$B$6),MATCH(TRUE,_xlfn.ANCHORARRAY('Date ouverte'!$B$6)&gt;=$W415,0)),IF(AND(K415="Pending",J415='Date ouverte'!$A$8),INDEX(_xlfn.ANCHORARRAY('Date ouverte'!$B$8),MATCH(TRUE,_xlfn.ANCHORARRAY('Date ouverte'!$B$8)&gt;=$W415,0)),W415))))</f>
        <v>44873</v>
      </c>
      <c r="AB415" s="5">
        <f>IF(IF($K415="Pending",(IF($J415='Date ouverte'!$A$20,HLOOKUP($AA415,'Date ouverte'!$20:$21,2,FALSE),IF($J415='Date ouverte'!$A$22,HLOOKUP($AA415,'Date ouverte'!$22:$23,2,FALSE),IF($J415='Date ouverte'!$A$24,HLOOKUP($AA415,'Date ouverte'!$24:$25,2,FALSE),IF($J415='Date ouverte'!$A$26,HLOOKUP($AA415,'Date ouverte'!$26:$27,2,FALSE),"j"))))),W415)&lt;&gt;"alert",AA415,"alert")</f>
        <v>44873</v>
      </c>
      <c r="AC415" s="65">
        <f>IF($AB415="alert",(IF($J415='Date ouverte'!$A$29,HLOOKUP($AA415,'Date ouverte'!$29:$30,2,FALSE),IF($J415='Date ouverte'!$A$31,HLOOKUP($AA415,'Date ouverte'!$31:$33,2,FALSE),IF($J415='Date ouverte'!$A$33,HLOOKUP($AA415,'Date ouverte'!$33:$34,2,FALSE),IF($J415='Date ouverte'!$A$35,HLOOKUP($AA415,'Date ouverte'!$35:$36,2,FALSE),"j"))))),0)</f>
        <v>0</v>
      </c>
      <c r="AD4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5" s="5"/>
    </row>
    <row r="416" spans="1:31" x14ac:dyDescent="0.25">
      <c r="A416" t="s">
        <v>1020</v>
      </c>
      <c r="B416" t="s">
        <v>258</v>
      </c>
      <c r="C416" t="s">
        <v>38</v>
      </c>
      <c r="D416" t="s">
        <v>47</v>
      </c>
      <c r="E416" t="s">
        <v>34</v>
      </c>
      <c r="F416" t="s">
        <v>48</v>
      </c>
      <c r="G416" s="1">
        <v>44827</v>
      </c>
      <c r="H416" s="1">
        <v>44860</v>
      </c>
      <c r="I416" s="2">
        <v>44867.6875</v>
      </c>
      <c r="J416" t="s">
        <v>18</v>
      </c>
      <c r="K416" t="s">
        <v>19</v>
      </c>
      <c r="L416" t="s">
        <v>24</v>
      </c>
      <c r="M416" t="s">
        <v>25</v>
      </c>
      <c r="N416" t="s">
        <v>26</v>
      </c>
      <c r="O416" t="s">
        <v>36</v>
      </c>
      <c r="P416">
        <f t="shared" si="500"/>
        <v>1</v>
      </c>
      <c r="Q416" s="5">
        <f t="shared" si="501"/>
        <v>44862</v>
      </c>
      <c r="R416" s="32">
        <f>VLOOKUP(_xlfn.CONCAT(M416," - ",E416),Planning!$C$75:$D$99,2,0)</f>
        <v>21</v>
      </c>
      <c r="S416" s="5">
        <f t="shared" si="502"/>
        <v>44881</v>
      </c>
      <c r="T416" s="3" t="str">
        <f t="shared" si="503"/>
        <v/>
      </c>
      <c r="U416" s="32">
        <f t="shared" ca="1" si="504"/>
        <v>21</v>
      </c>
      <c r="V416" s="32">
        <f t="shared" si="505"/>
        <v>0</v>
      </c>
      <c r="W416" s="5">
        <f t="shared" si="506"/>
        <v>44867</v>
      </c>
      <c r="X416" s="5"/>
      <c r="Z416" s="49"/>
      <c r="AA416" s="50" cm="1">
        <f t="array" ref="AA416">IF(AND(K416="Pending",J416='Date ouverte'!$A$2),INDEX(_xlfn.ANCHORARRAY('Date ouverte'!$B$2),MATCH(TRUE,_xlfn.ANCHORARRAY('Date ouverte'!$B$2)&gt;=$W416,0)),IF(AND(K416="Pending",J416='Date ouverte'!$A$4),INDEX(_xlfn.ANCHORARRAY('Date ouverte'!$B$4),MATCH(TRUE,_xlfn.ANCHORARRAY('Date ouverte'!$B$4)&gt;=$W416,0)),IF(AND(K416="Pending",J416='Date ouverte'!$A$6),INDEX(_xlfn.ANCHORARRAY('Date ouverte'!$B$6),MATCH(TRUE,_xlfn.ANCHORARRAY('Date ouverte'!$B$6)&gt;=$W416,0)),IF(AND(K416="Pending",J416='Date ouverte'!$A$8),INDEX(_xlfn.ANCHORARRAY('Date ouverte'!$B$8),MATCH(TRUE,_xlfn.ANCHORARRAY('Date ouverte'!$B$8)&gt;=$W416,0)),W416))))</f>
        <v>44867</v>
      </c>
      <c r="AB416" s="5">
        <f>IF(IF($K416="Pending",(IF($J416='Date ouverte'!$A$20,HLOOKUP($AA416,'Date ouverte'!$20:$21,2,FALSE),IF($J416='Date ouverte'!$A$22,HLOOKUP($AA416,'Date ouverte'!$22:$23,2,FALSE),IF($J416='Date ouverte'!$A$24,HLOOKUP($AA416,'Date ouverte'!$24:$25,2,FALSE),IF($J416='Date ouverte'!$A$26,HLOOKUP($AA416,'Date ouverte'!$26:$27,2,FALSE),"j"))))),W416)&lt;&gt;"alert",AA416,"alert")</f>
        <v>44867</v>
      </c>
      <c r="AC416" s="65">
        <f>IF($AB416="alert",(IF($J416='Date ouverte'!$A$29,HLOOKUP($AA416,'Date ouverte'!$29:$30,2,FALSE),IF($J416='Date ouverte'!$A$31,HLOOKUP($AA416,'Date ouverte'!$31:$33,2,FALSE),IF($J416='Date ouverte'!$A$33,HLOOKUP($AA416,'Date ouverte'!$33:$34,2,FALSE),IF($J416='Date ouverte'!$A$35,HLOOKUP($AA416,'Date ouverte'!$35:$36,2,FALSE),"j"))))),0)</f>
        <v>0</v>
      </c>
      <c r="AD4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6" s="5"/>
    </row>
    <row r="417" spans="1:31" x14ac:dyDescent="0.25">
      <c r="A417" t="s">
        <v>1021</v>
      </c>
      <c r="B417" t="s">
        <v>258</v>
      </c>
      <c r="C417" t="s">
        <v>38</v>
      </c>
      <c r="D417" t="s">
        <v>47</v>
      </c>
      <c r="E417" t="s">
        <v>34</v>
      </c>
      <c r="F417" t="s">
        <v>48</v>
      </c>
      <c r="G417" s="1">
        <v>44827</v>
      </c>
      <c r="H417" s="1">
        <v>44860</v>
      </c>
      <c r="I417" s="2">
        <v>44867.208333333336</v>
      </c>
      <c r="J417" t="s">
        <v>18</v>
      </c>
      <c r="K417" t="s">
        <v>19</v>
      </c>
      <c r="L417" t="s">
        <v>24</v>
      </c>
      <c r="M417" t="s">
        <v>25</v>
      </c>
      <c r="N417" t="s">
        <v>26</v>
      </c>
      <c r="O417" t="s">
        <v>36</v>
      </c>
      <c r="P417">
        <f t="shared" si="500"/>
        <v>1</v>
      </c>
      <c r="Q417" s="5">
        <f t="shared" si="501"/>
        <v>44862</v>
      </c>
      <c r="R417" s="32">
        <f>VLOOKUP(_xlfn.CONCAT(M417," - ",E417),Planning!$C$75:$D$99,2,0)</f>
        <v>21</v>
      </c>
      <c r="S417" s="5">
        <f t="shared" si="502"/>
        <v>44881</v>
      </c>
      <c r="T417" s="3" t="str">
        <f t="shared" si="503"/>
        <v/>
      </c>
      <c r="U417" s="32">
        <f t="shared" ca="1" si="504"/>
        <v>21</v>
      </c>
      <c r="V417" s="32">
        <f t="shared" si="505"/>
        <v>0</v>
      </c>
      <c r="W417" s="5">
        <f t="shared" si="506"/>
        <v>44867</v>
      </c>
      <c r="X417" s="5"/>
      <c r="Z417" s="49"/>
      <c r="AA417" s="50" cm="1">
        <f t="array" ref="AA417">IF(AND(K417="Pending",J417='Date ouverte'!$A$2),INDEX(_xlfn.ANCHORARRAY('Date ouverte'!$B$2),MATCH(TRUE,_xlfn.ANCHORARRAY('Date ouverte'!$B$2)&gt;=$W417,0)),IF(AND(K417="Pending",J417='Date ouverte'!$A$4),INDEX(_xlfn.ANCHORARRAY('Date ouverte'!$B$4),MATCH(TRUE,_xlfn.ANCHORARRAY('Date ouverte'!$B$4)&gt;=$W417,0)),IF(AND(K417="Pending",J417='Date ouverte'!$A$6),INDEX(_xlfn.ANCHORARRAY('Date ouverte'!$B$6),MATCH(TRUE,_xlfn.ANCHORARRAY('Date ouverte'!$B$6)&gt;=$W417,0)),IF(AND(K417="Pending",J417='Date ouverte'!$A$8),INDEX(_xlfn.ANCHORARRAY('Date ouverte'!$B$8),MATCH(TRUE,_xlfn.ANCHORARRAY('Date ouverte'!$B$8)&gt;=$W417,0)),W417))))</f>
        <v>44867</v>
      </c>
      <c r="AB417" s="5">
        <f>IF(IF($K417="Pending",(IF($J417='Date ouverte'!$A$20,HLOOKUP($AA417,'Date ouverte'!$20:$21,2,FALSE),IF($J417='Date ouverte'!$A$22,HLOOKUP($AA417,'Date ouverte'!$22:$23,2,FALSE),IF($J417='Date ouverte'!$A$24,HLOOKUP($AA417,'Date ouverte'!$24:$25,2,FALSE),IF($J417='Date ouverte'!$A$26,HLOOKUP($AA417,'Date ouverte'!$26:$27,2,FALSE),"j"))))),W417)&lt;&gt;"alert",AA417,"alert")</f>
        <v>44867</v>
      </c>
      <c r="AC417" s="65">
        <f>IF($AB417="alert",(IF($J417='Date ouverte'!$A$29,HLOOKUP($AA417,'Date ouverte'!$29:$30,2,FALSE),IF($J417='Date ouverte'!$A$31,HLOOKUP($AA417,'Date ouverte'!$31:$33,2,FALSE),IF($J417='Date ouverte'!$A$33,HLOOKUP($AA417,'Date ouverte'!$33:$34,2,FALSE),IF($J417='Date ouverte'!$A$35,HLOOKUP($AA417,'Date ouverte'!$35:$36,2,FALSE),"j"))))),0)</f>
        <v>0</v>
      </c>
      <c r="AD4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7" s="5"/>
    </row>
    <row r="418" spans="1:31" x14ac:dyDescent="0.25">
      <c r="A418" t="s">
        <v>1748</v>
      </c>
      <c r="B418" t="s">
        <v>258</v>
      </c>
      <c r="C418" t="s">
        <v>14</v>
      </c>
      <c r="D418" t="s">
        <v>47</v>
      </c>
      <c r="E418" t="s">
        <v>34</v>
      </c>
      <c r="F418" t="s">
        <v>48</v>
      </c>
      <c r="G418" s="1">
        <v>44855</v>
      </c>
      <c r="H418" s="1">
        <v>44890</v>
      </c>
      <c r="I418" s="2">
        <v>44905</v>
      </c>
      <c r="J418" t="s">
        <v>28</v>
      </c>
      <c r="K418" t="s">
        <v>29</v>
      </c>
      <c r="L418" t="s">
        <v>24</v>
      </c>
      <c r="M418" t="s">
        <v>25</v>
      </c>
      <c r="N418" t="s">
        <v>26</v>
      </c>
      <c r="O418" t="s">
        <v>46</v>
      </c>
      <c r="P418">
        <f t="shared" si="500"/>
        <v>1</v>
      </c>
      <c r="Q418" s="5">
        <f t="shared" si="501"/>
        <v>44892</v>
      </c>
      <c r="R418" s="32">
        <f>VLOOKUP(_xlfn.CONCAT(M418," - ",E418),Planning!$C$75:$D$99,2,0)</f>
        <v>21</v>
      </c>
      <c r="S418" s="5">
        <f t="shared" si="502"/>
        <v>44911</v>
      </c>
      <c r="T418" s="3" t="str">
        <f t="shared" si="503"/>
        <v/>
      </c>
      <c r="U418" s="32">
        <f t="shared" ca="1" si="504"/>
        <v>21</v>
      </c>
      <c r="V418" s="32">
        <f t="shared" si="505"/>
        <v>0</v>
      </c>
      <c r="W418" s="5">
        <f t="shared" si="506"/>
        <v>44905</v>
      </c>
      <c r="X418" s="5"/>
      <c r="Z418" s="49"/>
      <c r="AA418" s="50" cm="1">
        <f t="array" ref="AA418">IF(AND(K418="Pending",J418='Date ouverte'!$A$2),INDEX(_xlfn.ANCHORARRAY('Date ouverte'!$B$2),MATCH(TRUE,_xlfn.ANCHORARRAY('Date ouverte'!$B$2)&gt;=$W418,0)),IF(AND(K418="Pending",J418='Date ouverte'!$A$4),INDEX(_xlfn.ANCHORARRAY('Date ouverte'!$B$4),MATCH(TRUE,_xlfn.ANCHORARRAY('Date ouverte'!$B$4)&gt;=$W418,0)),IF(AND(K418="Pending",J418='Date ouverte'!$A$6),INDEX(_xlfn.ANCHORARRAY('Date ouverte'!$B$6),MATCH(TRUE,_xlfn.ANCHORARRAY('Date ouverte'!$B$6)&gt;=$W418,0)),IF(AND(K418="Pending",J418='Date ouverte'!$A$8),INDEX(_xlfn.ANCHORARRAY('Date ouverte'!$B$8),MATCH(TRUE,_xlfn.ANCHORARRAY('Date ouverte'!$B$8)&gt;=$W418,0)),W418))))</f>
        <v>44907</v>
      </c>
      <c r="AB418" s="5" t="str">
        <f>IF(IF($K418="Pending",(IF($J418='Date ouverte'!$A$20,HLOOKUP($AA418,'Date ouverte'!$20:$21,2,FALSE),IF($J418='Date ouverte'!$A$22,HLOOKUP($AA418,'Date ouverte'!$22:$23,2,FALSE),IF($J418='Date ouverte'!$A$24,HLOOKUP($AA418,'Date ouverte'!$24:$25,2,FALSE),IF($J418='Date ouverte'!$A$26,HLOOKUP($AA418,'Date ouverte'!$26:$27,2,FALSE),"j"))))),W418)&lt;&gt;"alert",AA418,"alert")</f>
        <v>alert</v>
      </c>
      <c r="AC418" s="65">
        <f>IF($AB418="alert",(IF($J418='Date ouverte'!$A$29,HLOOKUP($AA418,'Date ouverte'!$29:$30,2,FALSE),IF($J418='Date ouverte'!$A$31,HLOOKUP($AA418,'Date ouverte'!$31:$33,2,FALSE),IF($J418='Date ouverte'!$A$33,HLOOKUP($AA418,'Date ouverte'!$33:$34,2,FALSE),IF($J418='Date ouverte'!$A$35,HLOOKUP($AA418,'Date ouverte'!$35:$36,2,FALSE),"j"))))),0)</f>
        <v>15</v>
      </c>
      <c r="AD4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18" s="5"/>
    </row>
    <row r="419" spans="1:31" x14ac:dyDescent="0.25">
      <c r="A419" t="s">
        <v>342</v>
      </c>
      <c r="B419" t="s">
        <v>258</v>
      </c>
      <c r="C419" t="s">
        <v>14</v>
      </c>
      <c r="D419" t="s">
        <v>47</v>
      </c>
      <c r="E419" t="s">
        <v>34</v>
      </c>
      <c r="F419" t="s">
        <v>48</v>
      </c>
      <c r="G419" s="1">
        <v>44807</v>
      </c>
      <c r="H419" s="1">
        <v>44860</v>
      </c>
      <c r="I419" s="2">
        <v>44873.395833333336</v>
      </c>
      <c r="J419" t="s">
        <v>18</v>
      </c>
      <c r="K419" t="s">
        <v>19</v>
      </c>
      <c r="L419" t="s">
        <v>24</v>
      </c>
      <c r="M419" t="s">
        <v>25</v>
      </c>
      <c r="N419" t="s">
        <v>26</v>
      </c>
      <c r="O419" t="s">
        <v>36</v>
      </c>
      <c r="P419">
        <f t="shared" si="500"/>
        <v>1</v>
      </c>
      <c r="Q419" s="5">
        <f t="shared" si="501"/>
        <v>44862</v>
      </c>
      <c r="R419" s="32">
        <f>VLOOKUP(_xlfn.CONCAT(M419," - ",E419),Planning!$C$75:$D$99,2,0)</f>
        <v>21</v>
      </c>
      <c r="S419" s="5">
        <f t="shared" si="502"/>
        <v>44881</v>
      </c>
      <c r="T419" s="3" t="str">
        <f t="shared" si="503"/>
        <v/>
      </c>
      <c r="U419" s="32">
        <f t="shared" ca="1" si="504"/>
        <v>21</v>
      </c>
      <c r="V419" s="32">
        <f t="shared" si="505"/>
        <v>0</v>
      </c>
      <c r="W419" s="5">
        <f t="shared" si="506"/>
        <v>44873</v>
      </c>
      <c r="X419" s="5"/>
      <c r="Z419" s="49"/>
      <c r="AA419" s="50" cm="1">
        <f t="array" ref="AA419">IF(AND(K419="Pending",J419='Date ouverte'!$A$2),INDEX(_xlfn.ANCHORARRAY('Date ouverte'!$B$2),MATCH(TRUE,_xlfn.ANCHORARRAY('Date ouverte'!$B$2)&gt;=$W419,0)),IF(AND(K419="Pending",J419='Date ouverte'!$A$4),INDEX(_xlfn.ANCHORARRAY('Date ouverte'!$B$4),MATCH(TRUE,_xlfn.ANCHORARRAY('Date ouverte'!$B$4)&gt;=$W419,0)),IF(AND(K419="Pending",J419='Date ouverte'!$A$6),INDEX(_xlfn.ANCHORARRAY('Date ouverte'!$B$6),MATCH(TRUE,_xlfn.ANCHORARRAY('Date ouverte'!$B$6)&gt;=$W419,0)),IF(AND(K419="Pending",J419='Date ouverte'!$A$8),INDEX(_xlfn.ANCHORARRAY('Date ouverte'!$B$8),MATCH(TRUE,_xlfn.ANCHORARRAY('Date ouverte'!$B$8)&gt;=$W419,0)),W419))))</f>
        <v>44873</v>
      </c>
      <c r="AB419" s="5">
        <f>IF(IF($K419="Pending",(IF($J419='Date ouverte'!$A$20,HLOOKUP($AA419,'Date ouverte'!$20:$21,2,FALSE),IF($J419='Date ouverte'!$A$22,HLOOKUP($AA419,'Date ouverte'!$22:$23,2,FALSE),IF($J419='Date ouverte'!$A$24,HLOOKUP($AA419,'Date ouverte'!$24:$25,2,FALSE),IF($J419='Date ouverte'!$A$26,HLOOKUP($AA419,'Date ouverte'!$26:$27,2,FALSE),"j"))))),W419)&lt;&gt;"alert",AA419,"alert")</f>
        <v>44873</v>
      </c>
      <c r="AC419" s="65">
        <f>IF($AB419="alert",(IF($J419='Date ouverte'!$A$29,HLOOKUP($AA419,'Date ouverte'!$29:$30,2,FALSE),IF($J419='Date ouverte'!$A$31,HLOOKUP($AA419,'Date ouverte'!$31:$33,2,FALSE),IF($J419='Date ouverte'!$A$33,HLOOKUP($AA419,'Date ouverte'!$33:$34,2,FALSE),IF($J419='Date ouverte'!$A$35,HLOOKUP($AA419,'Date ouverte'!$35:$36,2,FALSE),"j"))))),0)</f>
        <v>0</v>
      </c>
      <c r="AD4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19" s="5"/>
    </row>
    <row r="420" spans="1:31" x14ac:dyDescent="0.25">
      <c r="A420" t="s">
        <v>545</v>
      </c>
      <c r="B420" t="s">
        <v>258</v>
      </c>
      <c r="C420" t="s">
        <v>14</v>
      </c>
      <c r="D420" t="s">
        <v>47</v>
      </c>
      <c r="E420" t="s">
        <v>34</v>
      </c>
      <c r="F420" t="s">
        <v>48</v>
      </c>
      <c r="G420" s="1">
        <v>44816</v>
      </c>
      <c r="H420" s="1">
        <v>44860</v>
      </c>
      <c r="I420" s="2">
        <v>44879.395833333336</v>
      </c>
      <c r="J420" t="s">
        <v>18</v>
      </c>
      <c r="K420" t="s">
        <v>19</v>
      </c>
      <c r="L420" t="s">
        <v>24</v>
      </c>
      <c r="M420" t="s">
        <v>25</v>
      </c>
      <c r="N420" t="s">
        <v>26</v>
      </c>
      <c r="O420" t="s">
        <v>36</v>
      </c>
      <c r="P420">
        <f t="shared" si="500"/>
        <v>1</v>
      </c>
      <c r="Q420" s="5">
        <f t="shared" si="501"/>
        <v>44862</v>
      </c>
      <c r="R420" s="32">
        <f>VLOOKUP(_xlfn.CONCAT(M420," - ",E420),Planning!$C$75:$D$99,2,0)</f>
        <v>21</v>
      </c>
      <c r="S420" s="5">
        <f t="shared" si="502"/>
        <v>44881</v>
      </c>
      <c r="T420" s="3" t="str">
        <f t="shared" si="503"/>
        <v/>
      </c>
      <c r="U420" s="32">
        <f t="shared" ca="1" si="504"/>
        <v>21</v>
      </c>
      <c r="V420" s="32">
        <f t="shared" si="505"/>
        <v>0</v>
      </c>
      <c r="W420" s="5">
        <f t="shared" si="506"/>
        <v>44879</v>
      </c>
      <c r="X420" s="5"/>
      <c r="Z420" s="49"/>
      <c r="AA420" s="50" cm="1">
        <f t="array" ref="AA420">IF(AND(K420="Pending",J420='Date ouverte'!$A$2),INDEX(_xlfn.ANCHORARRAY('Date ouverte'!$B$2),MATCH(TRUE,_xlfn.ANCHORARRAY('Date ouverte'!$B$2)&gt;=$W420,0)),IF(AND(K420="Pending",J420='Date ouverte'!$A$4),INDEX(_xlfn.ANCHORARRAY('Date ouverte'!$B$4),MATCH(TRUE,_xlfn.ANCHORARRAY('Date ouverte'!$B$4)&gt;=$W420,0)),IF(AND(K420="Pending",J420='Date ouverte'!$A$6),INDEX(_xlfn.ANCHORARRAY('Date ouverte'!$B$6),MATCH(TRUE,_xlfn.ANCHORARRAY('Date ouverte'!$B$6)&gt;=$W420,0)),IF(AND(K420="Pending",J420='Date ouverte'!$A$8),INDEX(_xlfn.ANCHORARRAY('Date ouverte'!$B$8),MATCH(TRUE,_xlfn.ANCHORARRAY('Date ouverte'!$B$8)&gt;=$W420,0)),W420))))</f>
        <v>44879</v>
      </c>
      <c r="AB420" s="5">
        <f>IF(IF($K420="Pending",(IF($J420='Date ouverte'!$A$20,HLOOKUP($AA420,'Date ouverte'!$20:$21,2,FALSE),IF($J420='Date ouverte'!$A$22,HLOOKUP($AA420,'Date ouverte'!$22:$23,2,FALSE),IF($J420='Date ouverte'!$A$24,HLOOKUP($AA420,'Date ouverte'!$24:$25,2,FALSE),IF($J420='Date ouverte'!$A$26,HLOOKUP($AA420,'Date ouverte'!$26:$27,2,FALSE),"j"))))),W420)&lt;&gt;"alert",AA420,"alert")</f>
        <v>44879</v>
      </c>
      <c r="AC420" s="65">
        <f>IF($AB420="alert",(IF($J420='Date ouverte'!$A$29,HLOOKUP($AA420,'Date ouverte'!$29:$30,2,FALSE),IF($J420='Date ouverte'!$A$31,HLOOKUP($AA420,'Date ouverte'!$31:$33,2,FALSE),IF($J420='Date ouverte'!$A$33,HLOOKUP($AA420,'Date ouverte'!$33:$34,2,FALSE),IF($J420='Date ouverte'!$A$35,HLOOKUP($AA420,'Date ouverte'!$35:$36,2,FALSE),"j"))))),0)</f>
        <v>0</v>
      </c>
      <c r="AD4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0" s="5"/>
    </row>
    <row r="421" spans="1:31" x14ac:dyDescent="0.25">
      <c r="A421" t="s">
        <v>1025</v>
      </c>
      <c r="B421" t="s">
        <v>258</v>
      </c>
      <c r="C421" t="s">
        <v>14</v>
      </c>
      <c r="D421" t="s">
        <v>47</v>
      </c>
      <c r="E421" t="s">
        <v>34</v>
      </c>
      <c r="F421" t="s">
        <v>48</v>
      </c>
      <c r="G421" s="1">
        <v>44827</v>
      </c>
      <c r="H421" s="1">
        <v>44860</v>
      </c>
      <c r="I421" s="2">
        <v>44868.354166666664</v>
      </c>
      <c r="J421" t="s">
        <v>18</v>
      </c>
      <c r="K421" t="s">
        <v>19</v>
      </c>
      <c r="L421" t="s">
        <v>24</v>
      </c>
      <c r="M421" t="s">
        <v>25</v>
      </c>
      <c r="N421" t="s">
        <v>26</v>
      </c>
      <c r="O421" t="s">
        <v>36</v>
      </c>
      <c r="P421">
        <f t="shared" si="500"/>
        <v>1</v>
      </c>
      <c r="Q421" s="5">
        <f t="shared" si="501"/>
        <v>44862</v>
      </c>
      <c r="R421" s="32">
        <f>VLOOKUP(_xlfn.CONCAT(M421," - ",E421),Planning!$C$75:$D$99,2,0)</f>
        <v>21</v>
      </c>
      <c r="S421" s="5">
        <f t="shared" si="502"/>
        <v>44881</v>
      </c>
      <c r="T421" s="3" t="str">
        <f t="shared" si="503"/>
        <v/>
      </c>
      <c r="U421" s="32">
        <f t="shared" ca="1" si="504"/>
        <v>21</v>
      </c>
      <c r="V421" s="32">
        <f t="shared" si="505"/>
        <v>0</v>
      </c>
      <c r="W421" s="5">
        <f t="shared" si="506"/>
        <v>44868</v>
      </c>
      <c r="X421" s="5"/>
      <c r="Z421" s="49"/>
      <c r="AA421" s="50" cm="1">
        <f t="array" ref="AA421">IF(AND(K421="Pending",J421='Date ouverte'!$A$2),INDEX(_xlfn.ANCHORARRAY('Date ouverte'!$B$2),MATCH(TRUE,_xlfn.ANCHORARRAY('Date ouverte'!$B$2)&gt;=$W421,0)),IF(AND(K421="Pending",J421='Date ouverte'!$A$4),INDEX(_xlfn.ANCHORARRAY('Date ouverte'!$B$4),MATCH(TRUE,_xlfn.ANCHORARRAY('Date ouverte'!$B$4)&gt;=$W421,0)),IF(AND(K421="Pending",J421='Date ouverte'!$A$6),INDEX(_xlfn.ANCHORARRAY('Date ouverte'!$B$6),MATCH(TRUE,_xlfn.ANCHORARRAY('Date ouverte'!$B$6)&gt;=$W421,0)),IF(AND(K421="Pending",J421='Date ouverte'!$A$8),INDEX(_xlfn.ANCHORARRAY('Date ouverte'!$B$8),MATCH(TRUE,_xlfn.ANCHORARRAY('Date ouverte'!$B$8)&gt;=$W421,0)),W421))))</f>
        <v>44868</v>
      </c>
      <c r="AB421" s="5">
        <f>IF(IF($K421="Pending",(IF($J421='Date ouverte'!$A$20,HLOOKUP($AA421,'Date ouverte'!$20:$21,2,FALSE),IF($J421='Date ouverte'!$A$22,HLOOKUP($AA421,'Date ouverte'!$22:$23,2,FALSE),IF($J421='Date ouverte'!$A$24,HLOOKUP($AA421,'Date ouverte'!$24:$25,2,FALSE),IF($J421='Date ouverte'!$A$26,HLOOKUP($AA421,'Date ouverte'!$26:$27,2,FALSE),"j"))))),W421)&lt;&gt;"alert",AA421,"alert")</f>
        <v>44868</v>
      </c>
      <c r="AC421" s="65">
        <f>IF($AB421="alert",(IF($J421='Date ouverte'!$A$29,HLOOKUP($AA421,'Date ouverte'!$29:$30,2,FALSE),IF($J421='Date ouverte'!$A$31,HLOOKUP($AA421,'Date ouverte'!$31:$33,2,FALSE),IF($J421='Date ouverte'!$A$33,HLOOKUP($AA421,'Date ouverte'!$33:$34,2,FALSE),IF($J421='Date ouverte'!$A$35,HLOOKUP($AA421,'Date ouverte'!$35:$36,2,FALSE),"j"))))),0)</f>
        <v>0</v>
      </c>
      <c r="AD4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1" s="5"/>
    </row>
    <row r="422" spans="1:31" x14ac:dyDescent="0.25">
      <c r="A422" t="s">
        <v>341</v>
      </c>
      <c r="B422" t="s">
        <v>258</v>
      </c>
      <c r="C422" t="s">
        <v>14</v>
      </c>
      <c r="D422" t="s">
        <v>47</v>
      </c>
      <c r="E422" t="s">
        <v>34</v>
      </c>
      <c r="F422" t="s">
        <v>48</v>
      </c>
      <c r="G422" s="1">
        <v>44807</v>
      </c>
      <c r="H422" s="1">
        <v>44860</v>
      </c>
      <c r="I422" s="2">
        <v>44873.541666666664</v>
      </c>
      <c r="J422" t="s">
        <v>18</v>
      </c>
      <c r="K422" t="s">
        <v>19</v>
      </c>
      <c r="L422" t="s">
        <v>24</v>
      </c>
      <c r="M422" t="s">
        <v>25</v>
      </c>
      <c r="N422" t="s">
        <v>26</v>
      </c>
      <c r="O422" t="s">
        <v>36</v>
      </c>
      <c r="P422">
        <f t="shared" si="500"/>
        <v>1</v>
      </c>
      <c r="Q422" s="5">
        <f t="shared" si="501"/>
        <v>44862</v>
      </c>
      <c r="R422" s="32">
        <f>VLOOKUP(_xlfn.CONCAT(M422," - ",E422),Planning!$C$75:$D$99,2,0)</f>
        <v>21</v>
      </c>
      <c r="S422" s="5">
        <f t="shared" si="502"/>
        <v>44881</v>
      </c>
      <c r="T422" s="3" t="str">
        <f t="shared" si="503"/>
        <v/>
      </c>
      <c r="U422" s="32">
        <f t="shared" ca="1" si="504"/>
        <v>21</v>
      </c>
      <c r="V422" s="32">
        <f t="shared" si="505"/>
        <v>0</v>
      </c>
      <c r="W422" s="5">
        <f t="shared" si="506"/>
        <v>44873</v>
      </c>
      <c r="X422" s="5"/>
      <c r="Z422" s="49"/>
      <c r="AA422" s="50" cm="1">
        <f t="array" ref="AA422">IF(AND(K422="Pending",J422='Date ouverte'!$A$2),INDEX(_xlfn.ANCHORARRAY('Date ouverte'!$B$2),MATCH(TRUE,_xlfn.ANCHORARRAY('Date ouverte'!$B$2)&gt;=$W422,0)),IF(AND(K422="Pending",J422='Date ouverte'!$A$4),INDEX(_xlfn.ANCHORARRAY('Date ouverte'!$B$4),MATCH(TRUE,_xlfn.ANCHORARRAY('Date ouverte'!$B$4)&gt;=$W422,0)),IF(AND(K422="Pending",J422='Date ouverte'!$A$6),INDEX(_xlfn.ANCHORARRAY('Date ouverte'!$B$6),MATCH(TRUE,_xlfn.ANCHORARRAY('Date ouverte'!$B$6)&gt;=$W422,0)),IF(AND(K422="Pending",J422='Date ouverte'!$A$8),INDEX(_xlfn.ANCHORARRAY('Date ouverte'!$B$8),MATCH(TRUE,_xlfn.ANCHORARRAY('Date ouverte'!$B$8)&gt;=$W422,0)),W422))))</f>
        <v>44873</v>
      </c>
      <c r="AB422" s="5">
        <f>IF(IF($K422="Pending",(IF($J422='Date ouverte'!$A$20,HLOOKUP($AA422,'Date ouverte'!$20:$21,2,FALSE),IF($J422='Date ouverte'!$A$22,HLOOKUP($AA422,'Date ouverte'!$22:$23,2,FALSE),IF($J422='Date ouverte'!$A$24,HLOOKUP($AA422,'Date ouverte'!$24:$25,2,FALSE),IF($J422='Date ouverte'!$A$26,HLOOKUP($AA422,'Date ouverte'!$26:$27,2,FALSE),"j"))))),W422)&lt;&gt;"alert",AA422,"alert")</f>
        <v>44873</v>
      </c>
      <c r="AC422" s="65">
        <f>IF($AB422="alert",(IF($J422='Date ouverte'!$A$29,HLOOKUP($AA422,'Date ouverte'!$29:$30,2,FALSE),IF($J422='Date ouverte'!$A$31,HLOOKUP($AA422,'Date ouverte'!$31:$33,2,FALSE),IF($J422='Date ouverte'!$A$33,HLOOKUP($AA422,'Date ouverte'!$33:$34,2,FALSE),IF($J422='Date ouverte'!$A$35,HLOOKUP($AA422,'Date ouverte'!$35:$36,2,FALSE),"j"))))),0)</f>
        <v>0</v>
      </c>
      <c r="AD4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2" s="5"/>
    </row>
    <row r="423" spans="1:31" x14ac:dyDescent="0.25">
      <c r="A423" t="s">
        <v>352</v>
      </c>
      <c r="B423" t="s">
        <v>258</v>
      </c>
      <c r="C423" t="s">
        <v>14</v>
      </c>
      <c r="D423" t="s">
        <v>47</v>
      </c>
      <c r="E423" t="s">
        <v>34</v>
      </c>
      <c r="F423" t="s">
        <v>48</v>
      </c>
      <c r="G423" s="1">
        <v>44807</v>
      </c>
      <c r="H423" s="1">
        <v>44860</v>
      </c>
      <c r="I423" s="2">
        <v>44868.354166666664</v>
      </c>
      <c r="J423" t="s">
        <v>18</v>
      </c>
      <c r="K423" t="s">
        <v>19</v>
      </c>
      <c r="L423" t="s">
        <v>24</v>
      </c>
      <c r="M423" t="s">
        <v>25</v>
      </c>
      <c r="N423" t="s">
        <v>26</v>
      </c>
      <c r="O423" t="s">
        <v>36</v>
      </c>
      <c r="P423">
        <f t="shared" si="500"/>
        <v>1</v>
      </c>
      <c r="Q423" s="5">
        <f t="shared" si="501"/>
        <v>44862</v>
      </c>
      <c r="R423" s="32">
        <f>VLOOKUP(_xlfn.CONCAT(M423," - ",E423),Planning!$C$75:$D$99,2,0)</f>
        <v>21</v>
      </c>
      <c r="S423" s="5">
        <f t="shared" si="502"/>
        <v>44881</v>
      </c>
      <c r="T423" s="3" t="str">
        <f t="shared" si="503"/>
        <v/>
      </c>
      <c r="U423" s="32">
        <f t="shared" ca="1" si="504"/>
        <v>21</v>
      </c>
      <c r="V423" s="32">
        <f t="shared" si="505"/>
        <v>0</v>
      </c>
      <c r="W423" s="5">
        <f t="shared" si="506"/>
        <v>44868</v>
      </c>
      <c r="X423" s="5"/>
      <c r="Z423" s="49"/>
      <c r="AA423" s="50" cm="1">
        <f t="array" ref="AA423">IF(AND(K423="Pending",J423='Date ouverte'!$A$2),INDEX(_xlfn.ANCHORARRAY('Date ouverte'!$B$2),MATCH(TRUE,_xlfn.ANCHORARRAY('Date ouverte'!$B$2)&gt;=$W423,0)),IF(AND(K423="Pending",J423='Date ouverte'!$A$4),INDEX(_xlfn.ANCHORARRAY('Date ouverte'!$B$4),MATCH(TRUE,_xlfn.ANCHORARRAY('Date ouverte'!$B$4)&gt;=$W423,0)),IF(AND(K423="Pending",J423='Date ouverte'!$A$6),INDEX(_xlfn.ANCHORARRAY('Date ouverte'!$B$6),MATCH(TRUE,_xlfn.ANCHORARRAY('Date ouverte'!$B$6)&gt;=$W423,0)),IF(AND(K423="Pending",J423='Date ouverte'!$A$8),INDEX(_xlfn.ANCHORARRAY('Date ouverte'!$B$8),MATCH(TRUE,_xlfn.ANCHORARRAY('Date ouverte'!$B$8)&gt;=$W423,0)),W423))))</f>
        <v>44868</v>
      </c>
      <c r="AB423" s="5">
        <f>IF(IF($K423="Pending",(IF($J423='Date ouverte'!$A$20,HLOOKUP($AA423,'Date ouverte'!$20:$21,2,FALSE),IF($J423='Date ouverte'!$A$22,HLOOKUP($AA423,'Date ouverte'!$22:$23,2,FALSE),IF($J423='Date ouverte'!$A$24,HLOOKUP($AA423,'Date ouverte'!$24:$25,2,FALSE),IF($J423='Date ouverte'!$A$26,HLOOKUP($AA423,'Date ouverte'!$26:$27,2,FALSE),"j"))))),W423)&lt;&gt;"alert",AA423,"alert")</f>
        <v>44868</v>
      </c>
      <c r="AC423" s="65">
        <f>IF($AB423="alert",(IF($J423='Date ouverte'!$A$29,HLOOKUP($AA423,'Date ouverte'!$29:$30,2,FALSE),IF($J423='Date ouverte'!$A$31,HLOOKUP($AA423,'Date ouverte'!$31:$33,2,FALSE),IF($J423='Date ouverte'!$A$33,HLOOKUP($AA423,'Date ouverte'!$33:$34,2,FALSE),IF($J423='Date ouverte'!$A$35,HLOOKUP($AA423,'Date ouverte'!$35:$36,2,FALSE),"j"))))),0)</f>
        <v>0</v>
      </c>
      <c r="AD4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3" s="5"/>
    </row>
    <row r="424" spans="1:31" x14ac:dyDescent="0.25">
      <c r="A424" t="s">
        <v>353</v>
      </c>
      <c r="B424" t="s">
        <v>258</v>
      </c>
      <c r="C424" t="s">
        <v>14</v>
      </c>
      <c r="D424" t="s">
        <v>47</v>
      </c>
      <c r="E424" t="s">
        <v>34</v>
      </c>
      <c r="F424" t="s">
        <v>48</v>
      </c>
      <c r="G424" s="1">
        <v>44807</v>
      </c>
      <c r="H424" s="1">
        <v>44860</v>
      </c>
      <c r="I424" s="2">
        <v>44868.6875</v>
      </c>
      <c r="J424" t="s">
        <v>18</v>
      </c>
      <c r="K424" t="s">
        <v>19</v>
      </c>
      <c r="L424" t="s">
        <v>24</v>
      </c>
      <c r="M424" t="s">
        <v>25</v>
      </c>
      <c r="N424" t="s">
        <v>26</v>
      </c>
      <c r="O424" t="s">
        <v>36</v>
      </c>
      <c r="P424">
        <f t="shared" si="500"/>
        <v>1</v>
      </c>
      <c r="Q424" s="5">
        <f t="shared" si="501"/>
        <v>44862</v>
      </c>
      <c r="R424" s="32">
        <f>VLOOKUP(_xlfn.CONCAT(M424," - ",E424),Planning!$C$75:$D$99,2,0)</f>
        <v>21</v>
      </c>
      <c r="S424" s="5">
        <f t="shared" si="502"/>
        <v>44881</v>
      </c>
      <c r="T424" s="3" t="str">
        <f t="shared" si="503"/>
        <v/>
      </c>
      <c r="U424" s="32">
        <f t="shared" ca="1" si="504"/>
        <v>21</v>
      </c>
      <c r="V424" s="32">
        <f t="shared" si="505"/>
        <v>0</v>
      </c>
      <c r="W424" s="5">
        <f t="shared" si="506"/>
        <v>44868</v>
      </c>
      <c r="X424" s="5"/>
      <c r="Z424" s="49"/>
      <c r="AA424" s="50" cm="1">
        <f t="array" ref="AA424">IF(AND(K424="Pending",J424='Date ouverte'!$A$2),INDEX(_xlfn.ANCHORARRAY('Date ouverte'!$B$2),MATCH(TRUE,_xlfn.ANCHORARRAY('Date ouverte'!$B$2)&gt;=$W424,0)),IF(AND(K424="Pending",J424='Date ouverte'!$A$4),INDEX(_xlfn.ANCHORARRAY('Date ouverte'!$B$4),MATCH(TRUE,_xlfn.ANCHORARRAY('Date ouverte'!$B$4)&gt;=$W424,0)),IF(AND(K424="Pending",J424='Date ouverte'!$A$6),INDEX(_xlfn.ANCHORARRAY('Date ouverte'!$B$6),MATCH(TRUE,_xlfn.ANCHORARRAY('Date ouverte'!$B$6)&gt;=$W424,0)),IF(AND(K424="Pending",J424='Date ouverte'!$A$8),INDEX(_xlfn.ANCHORARRAY('Date ouverte'!$B$8),MATCH(TRUE,_xlfn.ANCHORARRAY('Date ouverte'!$B$8)&gt;=$W424,0)),W424))))</f>
        <v>44868</v>
      </c>
      <c r="AB424" s="5">
        <f>IF(IF($K424="Pending",(IF($J424='Date ouverte'!$A$20,HLOOKUP($AA424,'Date ouverte'!$20:$21,2,FALSE),IF($J424='Date ouverte'!$A$22,HLOOKUP($AA424,'Date ouverte'!$22:$23,2,FALSE),IF($J424='Date ouverte'!$A$24,HLOOKUP($AA424,'Date ouverte'!$24:$25,2,FALSE),IF($J424='Date ouverte'!$A$26,HLOOKUP($AA424,'Date ouverte'!$26:$27,2,FALSE),"j"))))),W424)&lt;&gt;"alert",AA424,"alert")</f>
        <v>44868</v>
      </c>
      <c r="AC424" s="65">
        <f>IF($AB424="alert",(IF($J424='Date ouverte'!$A$29,HLOOKUP($AA424,'Date ouverte'!$29:$30,2,FALSE),IF($J424='Date ouverte'!$A$31,HLOOKUP($AA424,'Date ouverte'!$31:$33,2,FALSE),IF($J424='Date ouverte'!$A$33,HLOOKUP($AA424,'Date ouverte'!$33:$34,2,FALSE),IF($J424='Date ouverte'!$A$35,HLOOKUP($AA424,'Date ouverte'!$35:$36,2,FALSE),"j"))))),0)</f>
        <v>0</v>
      </c>
      <c r="AD4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4" s="5"/>
    </row>
    <row r="425" spans="1:31" x14ac:dyDescent="0.25">
      <c r="A425" t="s">
        <v>1194</v>
      </c>
      <c r="B425" t="s">
        <v>258</v>
      </c>
      <c r="C425" t="s">
        <v>30</v>
      </c>
      <c r="D425" t="s">
        <v>47</v>
      </c>
      <c r="E425" t="s">
        <v>34</v>
      </c>
      <c r="F425" t="s">
        <v>48</v>
      </c>
      <c r="G425" s="1">
        <v>44847</v>
      </c>
      <c r="H425" s="1">
        <v>44877</v>
      </c>
      <c r="I425" s="2">
        <v>44882.541666666664</v>
      </c>
      <c r="J425" t="s">
        <v>28</v>
      </c>
      <c r="K425" t="s">
        <v>19</v>
      </c>
      <c r="L425" t="s">
        <v>20</v>
      </c>
      <c r="M425" t="s">
        <v>25</v>
      </c>
      <c r="N425" t="s">
        <v>35</v>
      </c>
      <c r="O425" t="s">
        <v>45</v>
      </c>
      <c r="P425">
        <f t="shared" si="500"/>
        <v>1</v>
      </c>
      <c r="Q425" s="5">
        <f t="shared" si="501"/>
        <v>44879</v>
      </c>
      <c r="R425" s="32">
        <f>VLOOKUP(_xlfn.CONCAT(M425," - ",E425),Planning!$C$75:$D$99,2,0)</f>
        <v>21</v>
      </c>
      <c r="S425" s="5">
        <f t="shared" si="502"/>
        <v>44898</v>
      </c>
      <c r="T425" s="3" t="str">
        <f t="shared" si="503"/>
        <v/>
      </c>
      <c r="U425" s="32">
        <f t="shared" ca="1" si="504"/>
        <v>21</v>
      </c>
      <c r="V425" s="32">
        <f t="shared" si="505"/>
        <v>0</v>
      </c>
      <c r="W425" s="5">
        <f t="shared" si="506"/>
        <v>44882</v>
      </c>
      <c r="X425" s="5"/>
      <c r="Z425" s="49"/>
      <c r="AA425" s="50" cm="1">
        <f t="array" ref="AA425">IF(AND(K425="Pending",J425='Date ouverte'!$A$2),INDEX(_xlfn.ANCHORARRAY('Date ouverte'!$B$2),MATCH(TRUE,_xlfn.ANCHORARRAY('Date ouverte'!$B$2)&gt;=$W425,0)),IF(AND(K425="Pending",J425='Date ouverte'!$A$4),INDEX(_xlfn.ANCHORARRAY('Date ouverte'!$B$4),MATCH(TRUE,_xlfn.ANCHORARRAY('Date ouverte'!$B$4)&gt;=$W425,0)),IF(AND(K425="Pending",J425='Date ouverte'!$A$6),INDEX(_xlfn.ANCHORARRAY('Date ouverte'!$B$6),MATCH(TRUE,_xlfn.ANCHORARRAY('Date ouverte'!$B$6)&gt;=$W425,0)),IF(AND(K425="Pending",J425='Date ouverte'!$A$8),INDEX(_xlfn.ANCHORARRAY('Date ouverte'!$B$8),MATCH(TRUE,_xlfn.ANCHORARRAY('Date ouverte'!$B$8)&gt;=$W425,0)),W425))))</f>
        <v>44882</v>
      </c>
      <c r="AB425" s="5">
        <f>IF(IF($K425="Pending",(IF($J425='Date ouverte'!$A$20,HLOOKUP($AA425,'Date ouverte'!$20:$21,2,FALSE),IF($J425='Date ouverte'!$A$22,HLOOKUP($AA425,'Date ouverte'!$22:$23,2,FALSE),IF($J425='Date ouverte'!$A$24,HLOOKUP($AA425,'Date ouverte'!$24:$25,2,FALSE),IF($J425='Date ouverte'!$A$26,HLOOKUP($AA425,'Date ouverte'!$26:$27,2,FALSE),"j"))))),W425)&lt;&gt;"alert",AA425,"alert")</f>
        <v>44882</v>
      </c>
      <c r="AC425" s="65">
        <f>IF($AB425="alert",(IF($J425='Date ouverte'!$A$29,HLOOKUP($AA425,'Date ouverte'!$29:$30,2,FALSE),IF($J425='Date ouverte'!$A$31,HLOOKUP($AA425,'Date ouverte'!$31:$33,2,FALSE),IF($J425='Date ouverte'!$A$33,HLOOKUP($AA425,'Date ouverte'!$33:$34,2,FALSE),IF($J425='Date ouverte'!$A$35,HLOOKUP($AA425,'Date ouverte'!$35:$36,2,FALSE),"j"))))),0)</f>
        <v>0</v>
      </c>
      <c r="AD4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25" s="5"/>
    </row>
    <row r="426" spans="1:31" x14ac:dyDescent="0.25">
      <c r="A426" t="s">
        <v>547</v>
      </c>
      <c r="B426" t="s">
        <v>258</v>
      </c>
      <c r="C426" t="s">
        <v>14</v>
      </c>
      <c r="D426" t="s">
        <v>47</v>
      </c>
      <c r="E426" t="s">
        <v>34</v>
      </c>
      <c r="F426" t="s">
        <v>48</v>
      </c>
      <c r="G426" s="1">
        <v>44816</v>
      </c>
      <c r="H426" s="1">
        <v>44860</v>
      </c>
      <c r="I426" s="2">
        <v>44879.541666666664</v>
      </c>
      <c r="J426" t="s">
        <v>18</v>
      </c>
      <c r="K426" t="s">
        <v>19</v>
      </c>
      <c r="L426" t="s">
        <v>24</v>
      </c>
      <c r="M426" t="s">
        <v>25</v>
      </c>
      <c r="N426" t="s">
        <v>26</v>
      </c>
      <c r="O426" t="s">
        <v>36</v>
      </c>
      <c r="P426">
        <f t="shared" si="500"/>
        <v>1</v>
      </c>
      <c r="Q426" s="5">
        <f t="shared" si="501"/>
        <v>44862</v>
      </c>
      <c r="R426" s="32">
        <f>VLOOKUP(_xlfn.CONCAT(M426," - ",E426),Planning!$C$75:$D$99,2,0)</f>
        <v>21</v>
      </c>
      <c r="S426" s="5">
        <f t="shared" si="502"/>
        <v>44881</v>
      </c>
      <c r="T426" s="3" t="str">
        <f t="shared" si="503"/>
        <v/>
      </c>
      <c r="U426" s="32">
        <f t="shared" ca="1" si="504"/>
        <v>21</v>
      </c>
      <c r="V426" s="32">
        <f t="shared" si="505"/>
        <v>0</v>
      </c>
      <c r="W426" s="5">
        <f t="shared" si="506"/>
        <v>44879</v>
      </c>
      <c r="X426" s="5"/>
      <c r="Z426" s="49"/>
      <c r="AA426" s="50" cm="1">
        <f t="array" ref="AA426">IF(AND(K426="Pending",J426='Date ouverte'!$A$2),INDEX(_xlfn.ANCHORARRAY('Date ouverte'!$B$2),MATCH(TRUE,_xlfn.ANCHORARRAY('Date ouverte'!$B$2)&gt;=$W426,0)),IF(AND(K426="Pending",J426='Date ouverte'!$A$4),INDEX(_xlfn.ANCHORARRAY('Date ouverte'!$B$4),MATCH(TRUE,_xlfn.ANCHORARRAY('Date ouverte'!$B$4)&gt;=$W426,0)),IF(AND(K426="Pending",J426='Date ouverte'!$A$6),INDEX(_xlfn.ANCHORARRAY('Date ouverte'!$B$6),MATCH(TRUE,_xlfn.ANCHORARRAY('Date ouverte'!$B$6)&gt;=$W426,0)),IF(AND(K426="Pending",J426='Date ouverte'!$A$8),INDEX(_xlfn.ANCHORARRAY('Date ouverte'!$B$8),MATCH(TRUE,_xlfn.ANCHORARRAY('Date ouverte'!$B$8)&gt;=$W426,0)),W426))))</f>
        <v>44879</v>
      </c>
      <c r="AB426" s="5">
        <f>IF(IF($K426="Pending",(IF($J426='Date ouverte'!$A$20,HLOOKUP($AA426,'Date ouverte'!$20:$21,2,FALSE),IF($J426='Date ouverte'!$A$22,HLOOKUP($AA426,'Date ouverte'!$22:$23,2,FALSE),IF($J426='Date ouverte'!$A$24,HLOOKUP($AA426,'Date ouverte'!$24:$25,2,FALSE),IF($J426='Date ouverte'!$A$26,HLOOKUP($AA426,'Date ouverte'!$26:$27,2,FALSE),"j"))))),W426)&lt;&gt;"alert",AA426,"alert")</f>
        <v>44879</v>
      </c>
      <c r="AC426" s="65">
        <f>IF($AB426="alert",(IF($J426='Date ouverte'!$A$29,HLOOKUP($AA426,'Date ouverte'!$29:$30,2,FALSE),IF($J426='Date ouverte'!$A$31,HLOOKUP($AA426,'Date ouverte'!$31:$33,2,FALSE),IF($J426='Date ouverte'!$A$33,HLOOKUP($AA426,'Date ouverte'!$33:$34,2,FALSE),IF($J426='Date ouverte'!$A$35,HLOOKUP($AA426,'Date ouverte'!$35:$36,2,FALSE),"j"))))),0)</f>
        <v>0</v>
      </c>
      <c r="AD4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6" s="5"/>
    </row>
    <row r="427" spans="1:31" x14ac:dyDescent="0.25">
      <c r="A427" t="s">
        <v>807</v>
      </c>
      <c r="B427" t="s">
        <v>258</v>
      </c>
      <c r="C427" t="s">
        <v>14</v>
      </c>
      <c r="D427" t="s">
        <v>47</v>
      </c>
      <c r="E427" t="s">
        <v>34</v>
      </c>
      <c r="F427" t="s">
        <v>48</v>
      </c>
      <c r="G427" s="1">
        <v>44823</v>
      </c>
      <c r="H427" s="1">
        <v>44866</v>
      </c>
      <c r="I427" s="2">
        <v>44881</v>
      </c>
      <c r="J427" t="s">
        <v>18</v>
      </c>
      <c r="K427" t="s">
        <v>29</v>
      </c>
      <c r="L427" t="s">
        <v>24</v>
      </c>
      <c r="M427" t="s">
        <v>25</v>
      </c>
      <c r="N427" t="s">
        <v>26</v>
      </c>
      <c r="O427" t="s">
        <v>40</v>
      </c>
      <c r="P427">
        <f t="shared" si="500"/>
        <v>1</v>
      </c>
      <c r="Q427" s="5">
        <f t="shared" si="501"/>
        <v>44868</v>
      </c>
      <c r="R427" s="32">
        <f>VLOOKUP(_xlfn.CONCAT(M427," - ",E427),Planning!$C$75:$D$99,2,0)</f>
        <v>21</v>
      </c>
      <c r="S427" s="5">
        <f t="shared" si="502"/>
        <v>44887</v>
      </c>
      <c r="T427" s="3" t="str">
        <f t="shared" si="503"/>
        <v/>
      </c>
      <c r="U427" s="32">
        <f t="shared" ca="1" si="504"/>
        <v>21</v>
      </c>
      <c r="V427" s="32">
        <f t="shared" si="505"/>
        <v>0</v>
      </c>
      <c r="W427" s="5">
        <f t="shared" si="506"/>
        <v>44881</v>
      </c>
      <c r="X427" s="5"/>
      <c r="Z427" s="49"/>
      <c r="AA427" s="50" cm="1">
        <f t="array" ref="AA427">IF(AND(K427="Pending",J427='Date ouverte'!$A$2),INDEX(_xlfn.ANCHORARRAY('Date ouverte'!$B$2),MATCH(TRUE,_xlfn.ANCHORARRAY('Date ouverte'!$B$2)&gt;=$W427,0)),IF(AND(K427="Pending",J427='Date ouverte'!$A$4),INDEX(_xlfn.ANCHORARRAY('Date ouverte'!$B$4),MATCH(TRUE,_xlfn.ANCHORARRAY('Date ouverte'!$B$4)&gt;=$W427,0)),IF(AND(K427="Pending",J427='Date ouverte'!$A$6),INDEX(_xlfn.ANCHORARRAY('Date ouverte'!$B$6),MATCH(TRUE,_xlfn.ANCHORARRAY('Date ouverte'!$B$6)&gt;=$W427,0)),IF(AND(K427="Pending",J427='Date ouverte'!$A$8),INDEX(_xlfn.ANCHORARRAY('Date ouverte'!$B$8),MATCH(TRUE,_xlfn.ANCHORARRAY('Date ouverte'!$B$8)&gt;=$W427,0)),W427))))</f>
        <v>44881</v>
      </c>
      <c r="AB427" s="5">
        <f>IF(IF($K427="Pending",(IF($J427='Date ouverte'!$A$20,HLOOKUP($AA427,'Date ouverte'!$20:$21,2,FALSE),IF($J427='Date ouverte'!$A$22,HLOOKUP($AA427,'Date ouverte'!$22:$23,2,FALSE),IF($J427='Date ouverte'!$A$24,HLOOKUP($AA427,'Date ouverte'!$24:$25,2,FALSE),IF($J427='Date ouverte'!$A$26,HLOOKUP($AA427,'Date ouverte'!$26:$27,2,FALSE),"j"))))),W427)&lt;&gt;"alert",AA427,"alert")</f>
        <v>44881</v>
      </c>
      <c r="AC427" s="65">
        <f>IF($AB427="alert",(IF($J427='Date ouverte'!$A$29,HLOOKUP($AA427,'Date ouverte'!$29:$30,2,FALSE),IF($J427='Date ouverte'!$A$31,HLOOKUP($AA427,'Date ouverte'!$31:$33,2,FALSE),IF($J427='Date ouverte'!$A$33,HLOOKUP($AA427,'Date ouverte'!$33:$34,2,FALSE),IF($J427='Date ouverte'!$A$35,HLOOKUP($AA427,'Date ouverte'!$35:$36,2,FALSE),"j"))))),0)</f>
        <v>0</v>
      </c>
      <c r="AD4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7" s="5"/>
    </row>
    <row r="428" spans="1:31" x14ac:dyDescent="0.25">
      <c r="A428" t="s">
        <v>552</v>
      </c>
      <c r="B428" t="s">
        <v>258</v>
      </c>
      <c r="C428" t="s">
        <v>30</v>
      </c>
      <c r="D428" t="s">
        <v>47</v>
      </c>
      <c r="E428" t="s">
        <v>34</v>
      </c>
      <c r="F428" t="s">
        <v>48</v>
      </c>
      <c r="G428" s="1">
        <v>44817</v>
      </c>
      <c r="H428" s="1">
        <v>44860</v>
      </c>
      <c r="I428" s="2">
        <v>44866</v>
      </c>
      <c r="J428" t="s">
        <v>28</v>
      </c>
      <c r="K428" t="s">
        <v>29</v>
      </c>
      <c r="L428" t="s">
        <v>24</v>
      </c>
      <c r="M428" t="s">
        <v>25</v>
      </c>
      <c r="N428" t="s">
        <v>26</v>
      </c>
      <c r="O428" t="s">
        <v>36</v>
      </c>
      <c r="P428">
        <f t="shared" si="500"/>
        <v>1</v>
      </c>
      <c r="Q428" s="5">
        <f t="shared" si="501"/>
        <v>44862</v>
      </c>
      <c r="R428" s="32">
        <f>VLOOKUP(_xlfn.CONCAT(M428," - ",E428),Planning!$C$75:$D$99,2,0)</f>
        <v>21</v>
      </c>
      <c r="S428" s="5">
        <f t="shared" si="502"/>
        <v>44881</v>
      </c>
      <c r="T428" s="3" t="str">
        <f t="shared" si="503"/>
        <v/>
      </c>
      <c r="U428" s="32">
        <f t="shared" ca="1" si="504"/>
        <v>21</v>
      </c>
      <c r="V428" s="32">
        <f t="shared" si="505"/>
        <v>0</v>
      </c>
      <c r="W428" s="5">
        <f t="shared" si="506"/>
        <v>44866</v>
      </c>
      <c r="X428" s="5"/>
      <c r="Z428" s="49"/>
      <c r="AA428" s="50" cm="1">
        <f t="array" ref="AA428">IF(AND(K428="Pending",J428='Date ouverte'!$A$2),INDEX(_xlfn.ANCHORARRAY('Date ouverte'!$B$2),MATCH(TRUE,_xlfn.ANCHORARRAY('Date ouverte'!$B$2)&gt;=$W428,0)),IF(AND(K428="Pending",J428='Date ouverte'!$A$4),INDEX(_xlfn.ANCHORARRAY('Date ouverte'!$B$4),MATCH(TRUE,_xlfn.ANCHORARRAY('Date ouverte'!$B$4)&gt;=$W428,0)),IF(AND(K428="Pending",J428='Date ouverte'!$A$6),INDEX(_xlfn.ANCHORARRAY('Date ouverte'!$B$6),MATCH(TRUE,_xlfn.ANCHORARRAY('Date ouverte'!$B$6)&gt;=$W428,0)),IF(AND(K428="Pending",J428='Date ouverte'!$A$8),INDEX(_xlfn.ANCHORARRAY('Date ouverte'!$B$8),MATCH(TRUE,_xlfn.ANCHORARRAY('Date ouverte'!$B$8)&gt;=$W428,0)),W428))))</f>
        <v>44866</v>
      </c>
      <c r="AB428" s="5">
        <f>IF(IF($K428="Pending",(IF($J428='Date ouverte'!$A$20,HLOOKUP($AA428,'Date ouverte'!$20:$21,2,FALSE),IF($J428='Date ouverte'!$A$22,HLOOKUP($AA428,'Date ouverte'!$22:$23,2,FALSE),IF($J428='Date ouverte'!$A$24,HLOOKUP($AA428,'Date ouverte'!$24:$25,2,FALSE),IF($J428='Date ouverte'!$A$26,HLOOKUP($AA428,'Date ouverte'!$26:$27,2,FALSE),"j"))))),W428)&lt;&gt;"alert",AA428,"alert")</f>
        <v>44866</v>
      </c>
      <c r="AC428" s="65">
        <f>IF($AB428="alert",(IF($J428='Date ouverte'!$A$29,HLOOKUP($AA428,'Date ouverte'!$29:$30,2,FALSE),IF($J428='Date ouverte'!$A$31,HLOOKUP($AA428,'Date ouverte'!$31:$33,2,FALSE),IF($J428='Date ouverte'!$A$33,HLOOKUP($AA428,'Date ouverte'!$33:$34,2,FALSE),IF($J428='Date ouverte'!$A$35,HLOOKUP($AA428,'Date ouverte'!$35:$36,2,FALSE),"j"))))),0)</f>
        <v>0</v>
      </c>
      <c r="AD4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8" s="5"/>
    </row>
    <row r="429" spans="1:31" x14ac:dyDescent="0.25">
      <c r="A429" t="s">
        <v>1055</v>
      </c>
      <c r="B429" t="s">
        <v>258</v>
      </c>
      <c r="C429" t="s">
        <v>30</v>
      </c>
      <c r="D429" t="s">
        <v>47</v>
      </c>
      <c r="E429" t="s">
        <v>34</v>
      </c>
      <c r="F429" t="s">
        <v>48</v>
      </c>
      <c r="G429" s="1">
        <v>44828</v>
      </c>
      <c r="H429" s="1">
        <v>44860</v>
      </c>
      <c r="I429" s="2">
        <v>44868.291666666664</v>
      </c>
      <c r="J429" t="s">
        <v>23</v>
      </c>
      <c r="K429" t="s">
        <v>19</v>
      </c>
      <c r="L429" t="s">
        <v>20</v>
      </c>
      <c r="M429" t="s">
        <v>25</v>
      </c>
      <c r="N429" t="s">
        <v>35</v>
      </c>
      <c r="O429" t="s">
        <v>36</v>
      </c>
      <c r="P429">
        <f t="shared" si="500"/>
        <v>1</v>
      </c>
      <c r="Q429" s="5">
        <f t="shared" si="501"/>
        <v>44862</v>
      </c>
      <c r="R429" s="32">
        <f>VLOOKUP(_xlfn.CONCAT(M429," - ",E429),Planning!$C$75:$D$99,2,0)</f>
        <v>21</v>
      </c>
      <c r="S429" s="5">
        <f t="shared" si="502"/>
        <v>44881</v>
      </c>
      <c r="T429" s="3" t="str">
        <f t="shared" si="503"/>
        <v/>
      </c>
      <c r="U429" s="32">
        <f t="shared" ca="1" si="504"/>
        <v>21</v>
      </c>
      <c r="V429" s="32">
        <f t="shared" si="505"/>
        <v>0</v>
      </c>
      <c r="W429" s="5">
        <f t="shared" si="506"/>
        <v>44868</v>
      </c>
      <c r="X429" s="5"/>
      <c r="Z429" s="49"/>
      <c r="AA429" s="50" cm="1">
        <f t="array" ref="AA429">IF(AND(K429="Pending",J429='Date ouverte'!$A$2),INDEX(_xlfn.ANCHORARRAY('Date ouverte'!$B$2),MATCH(TRUE,_xlfn.ANCHORARRAY('Date ouverte'!$B$2)&gt;=$W429,0)),IF(AND(K429="Pending",J429='Date ouverte'!$A$4),INDEX(_xlfn.ANCHORARRAY('Date ouverte'!$B$4),MATCH(TRUE,_xlfn.ANCHORARRAY('Date ouverte'!$B$4)&gt;=$W429,0)),IF(AND(K429="Pending",J429='Date ouverte'!$A$6),INDEX(_xlfn.ANCHORARRAY('Date ouverte'!$B$6),MATCH(TRUE,_xlfn.ANCHORARRAY('Date ouverte'!$B$6)&gt;=$W429,0)),IF(AND(K429="Pending",J429='Date ouverte'!$A$8),INDEX(_xlfn.ANCHORARRAY('Date ouverte'!$B$8),MATCH(TRUE,_xlfn.ANCHORARRAY('Date ouverte'!$B$8)&gt;=$W429,0)),W429))))</f>
        <v>44868</v>
      </c>
      <c r="AB429" s="5">
        <f>IF(IF($K429="Pending",(IF($J429='Date ouverte'!$A$20,HLOOKUP($AA429,'Date ouverte'!$20:$21,2,FALSE),IF($J429='Date ouverte'!$A$22,HLOOKUP($AA429,'Date ouverte'!$22:$23,2,FALSE),IF($J429='Date ouverte'!$A$24,HLOOKUP($AA429,'Date ouverte'!$24:$25,2,FALSE),IF($J429='Date ouverte'!$A$26,HLOOKUP($AA429,'Date ouverte'!$26:$27,2,FALSE),"j"))))),W429)&lt;&gt;"alert",AA429,"alert")</f>
        <v>44868</v>
      </c>
      <c r="AC429" s="65">
        <f>IF($AB429="alert",(IF($J429='Date ouverte'!$A$29,HLOOKUP($AA429,'Date ouverte'!$29:$30,2,FALSE),IF($J429='Date ouverte'!$A$31,HLOOKUP($AA429,'Date ouverte'!$31:$33,2,FALSE),IF($J429='Date ouverte'!$A$33,HLOOKUP($AA429,'Date ouverte'!$33:$34,2,FALSE),IF($J429='Date ouverte'!$A$35,HLOOKUP($AA429,'Date ouverte'!$35:$36,2,FALSE),"j"))))),0)</f>
        <v>0</v>
      </c>
      <c r="AD4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29" s="5"/>
    </row>
    <row r="430" spans="1:31" x14ac:dyDescent="0.25">
      <c r="A430" t="s">
        <v>1195</v>
      </c>
      <c r="B430" t="s">
        <v>258</v>
      </c>
      <c r="C430" t="s">
        <v>30</v>
      </c>
      <c r="D430" t="s">
        <v>47</v>
      </c>
      <c r="E430" t="s">
        <v>16</v>
      </c>
      <c r="F430" t="s">
        <v>48</v>
      </c>
      <c r="G430" s="1">
        <v>44839</v>
      </c>
      <c r="H430" s="1">
        <v>44873</v>
      </c>
      <c r="I430" s="2">
        <v>44878</v>
      </c>
      <c r="J430" t="s">
        <v>18</v>
      </c>
      <c r="K430" t="s">
        <v>29</v>
      </c>
      <c r="L430" t="s">
        <v>24</v>
      </c>
      <c r="M430" t="s">
        <v>25</v>
      </c>
      <c r="N430" t="s">
        <v>26</v>
      </c>
      <c r="O430" t="s">
        <v>1154</v>
      </c>
      <c r="P430">
        <f t="shared" si="500"/>
        <v>1</v>
      </c>
      <c r="Q430" s="5">
        <f t="shared" si="501"/>
        <v>44875</v>
      </c>
      <c r="R430" s="32">
        <f>VLOOKUP(_xlfn.CONCAT(M430," - ",E430),Planning!$C$75:$D$99,2,0)</f>
        <v>4</v>
      </c>
      <c r="S430" s="5">
        <f t="shared" si="502"/>
        <v>44877</v>
      </c>
      <c r="T430" s="3" t="str">
        <f t="shared" si="503"/>
        <v/>
      </c>
      <c r="U430" s="32">
        <f t="shared" ca="1" si="504"/>
        <v>4</v>
      </c>
      <c r="V430" s="32">
        <f t="shared" si="505"/>
        <v>0</v>
      </c>
      <c r="W430" s="5">
        <f t="shared" si="506"/>
        <v>44878</v>
      </c>
      <c r="X430" s="5"/>
      <c r="Z430" s="49"/>
      <c r="AA430" s="50" cm="1">
        <f t="array" ref="AA430">IF(AND(K430="Pending",J430='Date ouverte'!$A$2),INDEX(_xlfn.ANCHORARRAY('Date ouverte'!$B$2),MATCH(TRUE,_xlfn.ANCHORARRAY('Date ouverte'!$B$2)&gt;=$W430,0)),IF(AND(K430="Pending",J430='Date ouverte'!$A$4),INDEX(_xlfn.ANCHORARRAY('Date ouverte'!$B$4),MATCH(TRUE,_xlfn.ANCHORARRAY('Date ouverte'!$B$4)&gt;=$W430,0)),IF(AND(K430="Pending",J430='Date ouverte'!$A$6),INDEX(_xlfn.ANCHORARRAY('Date ouverte'!$B$6),MATCH(TRUE,_xlfn.ANCHORARRAY('Date ouverte'!$B$6)&gt;=$W430,0)),IF(AND(K430="Pending",J430='Date ouverte'!$A$8),INDEX(_xlfn.ANCHORARRAY('Date ouverte'!$B$8),MATCH(TRUE,_xlfn.ANCHORARRAY('Date ouverte'!$B$8)&gt;=$W430,0)),W430))))</f>
        <v>44879</v>
      </c>
      <c r="AB430" s="5" t="str">
        <f>IF(IF($K430="Pending",(IF($J430='Date ouverte'!$A$20,HLOOKUP($AA430,'Date ouverte'!$20:$21,2,FALSE),IF($J430='Date ouverte'!$A$22,HLOOKUP($AA430,'Date ouverte'!$22:$23,2,FALSE),IF($J430='Date ouverte'!$A$24,HLOOKUP($AA430,'Date ouverte'!$24:$25,2,FALSE),IF($J430='Date ouverte'!$A$26,HLOOKUP($AA430,'Date ouverte'!$26:$27,2,FALSE),"j"))))),W430)&lt;&gt;"alert",AA430,"alert")</f>
        <v>alert</v>
      </c>
      <c r="AC430" s="65">
        <f>IF($AB430="alert",(IF($J430='Date ouverte'!$A$29,HLOOKUP($AA430,'Date ouverte'!$29:$30,2,FALSE),IF($J430='Date ouverte'!$A$31,HLOOKUP($AA430,'Date ouverte'!$31:$33,2,FALSE),IF($J430='Date ouverte'!$A$33,HLOOKUP($AA430,'Date ouverte'!$33:$34,2,FALSE),IF($J430='Date ouverte'!$A$35,HLOOKUP($AA430,'Date ouverte'!$35:$36,2,FALSE),"j"))))),0)</f>
        <v>11</v>
      </c>
      <c r="AD4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0" s="5"/>
    </row>
    <row r="431" spans="1:31" x14ac:dyDescent="0.25">
      <c r="A431" t="s">
        <v>1196</v>
      </c>
      <c r="B431" t="s">
        <v>258</v>
      </c>
      <c r="C431" t="s">
        <v>30</v>
      </c>
      <c r="D431" t="s">
        <v>47</v>
      </c>
      <c r="E431" t="s">
        <v>34</v>
      </c>
      <c r="F431" t="s">
        <v>48</v>
      </c>
      <c r="G431" s="1">
        <v>44832</v>
      </c>
      <c r="H431" s="1">
        <v>44866</v>
      </c>
      <c r="I431" s="2">
        <v>44881.541666666664</v>
      </c>
      <c r="J431" t="s">
        <v>28</v>
      </c>
      <c r="K431" t="s">
        <v>19</v>
      </c>
      <c r="L431" t="s">
        <v>20</v>
      </c>
      <c r="M431" t="s">
        <v>25</v>
      </c>
      <c r="N431" t="s">
        <v>35</v>
      </c>
      <c r="O431" t="s">
        <v>40</v>
      </c>
      <c r="P431">
        <f t="shared" si="500"/>
        <v>1</v>
      </c>
      <c r="Q431" s="5">
        <f t="shared" si="501"/>
        <v>44868</v>
      </c>
      <c r="R431" s="32">
        <f>VLOOKUP(_xlfn.CONCAT(M431," - ",E431),Planning!$C$75:$D$99,2,0)</f>
        <v>21</v>
      </c>
      <c r="S431" s="5">
        <f t="shared" si="502"/>
        <v>44887</v>
      </c>
      <c r="T431" s="3" t="str">
        <f t="shared" si="503"/>
        <v/>
      </c>
      <c r="U431" s="32">
        <f t="shared" ca="1" si="504"/>
        <v>21</v>
      </c>
      <c r="V431" s="32">
        <f t="shared" si="505"/>
        <v>0</v>
      </c>
      <c r="W431" s="5">
        <f t="shared" si="506"/>
        <v>44881</v>
      </c>
      <c r="X431" s="5"/>
      <c r="Z431" s="49"/>
      <c r="AA431" s="50" cm="1">
        <f t="array" ref="AA431">IF(AND(K431="Pending",J431='Date ouverte'!$A$2),INDEX(_xlfn.ANCHORARRAY('Date ouverte'!$B$2),MATCH(TRUE,_xlfn.ANCHORARRAY('Date ouverte'!$B$2)&gt;=$W431,0)),IF(AND(K431="Pending",J431='Date ouverte'!$A$4),INDEX(_xlfn.ANCHORARRAY('Date ouverte'!$B$4),MATCH(TRUE,_xlfn.ANCHORARRAY('Date ouverte'!$B$4)&gt;=$W431,0)),IF(AND(K431="Pending",J431='Date ouverte'!$A$6),INDEX(_xlfn.ANCHORARRAY('Date ouverte'!$B$6),MATCH(TRUE,_xlfn.ANCHORARRAY('Date ouverte'!$B$6)&gt;=$W431,0)),IF(AND(K431="Pending",J431='Date ouverte'!$A$8),INDEX(_xlfn.ANCHORARRAY('Date ouverte'!$B$8),MATCH(TRUE,_xlfn.ANCHORARRAY('Date ouverte'!$B$8)&gt;=$W431,0)),W431))))</f>
        <v>44881</v>
      </c>
      <c r="AB431" s="5">
        <f>IF(IF($K431="Pending",(IF($J431='Date ouverte'!$A$20,HLOOKUP($AA431,'Date ouverte'!$20:$21,2,FALSE),IF($J431='Date ouverte'!$A$22,HLOOKUP($AA431,'Date ouverte'!$22:$23,2,FALSE),IF($J431='Date ouverte'!$A$24,HLOOKUP($AA431,'Date ouverte'!$24:$25,2,FALSE),IF($J431='Date ouverte'!$A$26,HLOOKUP($AA431,'Date ouverte'!$26:$27,2,FALSE),"j"))))),W431)&lt;&gt;"alert",AA431,"alert")</f>
        <v>44881</v>
      </c>
      <c r="AC431" s="65">
        <f>IF($AB431="alert",(IF($J431='Date ouverte'!$A$29,HLOOKUP($AA431,'Date ouverte'!$29:$30,2,FALSE),IF($J431='Date ouverte'!$A$31,HLOOKUP($AA431,'Date ouverte'!$31:$33,2,FALSE),IF($J431='Date ouverte'!$A$33,HLOOKUP($AA431,'Date ouverte'!$33:$34,2,FALSE),IF($J431='Date ouverte'!$A$35,HLOOKUP($AA431,'Date ouverte'!$35:$36,2,FALSE),"j"))))),0)</f>
        <v>0</v>
      </c>
      <c r="AD4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31" s="5"/>
    </row>
    <row r="432" spans="1:31" x14ac:dyDescent="0.25">
      <c r="A432" t="s">
        <v>1749</v>
      </c>
      <c r="B432" t="s">
        <v>258</v>
      </c>
      <c r="C432" t="s">
        <v>30</v>
      </c>
      <c r="D432" t="s">
        <v>47</v>
      </c>
      <c r="E432" t="s">
        <v>34</v>
      </c>
      <c r="F432" t="s">
        <v>48</v>
      </c>
      <c r="G432" s="1">
        <v>44855</v>
      </c>
      <c r="H432" s="1">
        <v>44890</v>
      </c>
      <c r="I432" s="2">
        <v>44902</v>
      </c>
      <c r="J432" t="s">
        <v>28</v>
      </c>
      <c r="K432" t="s">
        <v>29</v>
      </c>
      <c r="L432" t="s">
        <v>24</v>
      </c>
      <c r="M432" t="s">
        <v>25</v>
      </c>
      <c r="N432" t="s">
        <v>26</v>
      </c>
      <c r="O432" t="s">
        <v>46</v>
      </c>
      <c r="P432">
        <f t="shared" si="500"/>
        <v>1</v>
      </c>
      <c r="Q432" s="5">
        <f t="shared" si="501"/>
        <v>44892</v>
      </c>
      <c r="R432" s="32">
        <f>VLOOKUP(_xlfn.CONCAT(M432," - ",E432),Planning!$C$75:$D$99,2,0)</f>
        <v>21</v>
      </c>
      <c r="S432" s="5">
        <f t="shared" si="502"/>
        <v>44911</v>
      </c>
      <c r="T432" s="3" t="str">
        <f t="shared" si="503"/>
        <v/>
      </c>
      <c r="U432" s="32">
        <f t="shared" ca="1" si="504"/>
        <v>21</v>
      </c>
      <c r="V432" s="32">
        <f t="shared" si="505"/>
        <v>0</v>
      </c>
      <c r="W432" s="5">
        <f t="shared" si="506"/>
        <v>44902</v>
      </c>
      <c r="X432" s="5"/>
      <c r="Z432" s="49"/>
      <c r="AA432" s="50" cm="1">
        <f t="array" ref="AA432">IF(AND(K432="Pending",J432='Date ouverte'!$A$2),INDEX(_xlfn.ANCHORARRAY('Date ouverte'!$B$2),MATCH(TRUE,_xlfn.ANCHORARRAY('Date ouverte'!$B$2)&gt;=$W432,0)),IF(AND(K432="Pending",J432='Date ouverte'!$A$4),INDEX(_xlfn.ANCHORARRAY('Date ouverte'!$B$4),MATCH(TRUE,_xlfn.ANCHORARRAY('Date ouverte'!$B$4)&gt;=$W432,0)),IF(AND(K432="Pending",J432='Date ouverte'!$A$6),INDEX(_xlfn.ANCHORARRAY('Date ouverte'!$B$6),MATCH(TRUE,_xlfn.ANCHORARRAY('Date ouverte'!$B$6)&gt;=$W432,0)),IF(AND(K432="Pending",J432='Date ouverte'!$A$8),INDEX(_xlfn.ANCHORARRAY('Date ouverte'!$B$8),MATCH(TRUE,_xlfn.ANCHORARRAY('Date ouverte'!$B$8)&gt;=$W432,0)),W432))))</f>
        <v>44902</v>
      </c>
      <c r="AB432" s="5">
        <f>IF(IF($K432="Pending",(IF($J432='Date ouverte'!$A$20,HLOOKUP($AA432,'Date ouverte'!$20:$21,2,FALSE),IF($J432='Date ouverte'!$A$22,HLOOKUP($AA432,'Date ouverte'!$22:$23,2,FALSE),IF($J432='Date ouverte'!$A$24,HLOOKUP($AA432,'Date ouverte'!$24:$25,2,FALSE),IF($J432='Date ouverte'!$A$26,HLOOKUP($AA432,'Date ouverte'!$26:$27,2,FALSE),"j"))))),W432)&lt;&gt;"alert",AA432,"alert")</f>
        <v>44902</v>
      </c>
      <c r="AC432" s="65">
        <f>IF($AB432="alert",(IF($J432='Date ouverte'!$A$29,HLOOKUP($AA432,'Date ouverte'!$29:$30,2,FALSE),IF($J432='Date ouverte'!$A$31,HLOOKUP($AA432,'Date ouverte'!$31:$33,2,FALSE),IF($J432='Date ouverte'!$A$33,HLOOKUP($AA432,'Date ouverte'!$33:$34,2,FALSE),IF($J432='Date ouverte'!$A$35,HLOOKUP($AA432,'Date ouverte'!$35:$36,2,FALSE),"j"))))),0)</f>
        <v>0</v>
      </c>
      <c r="AD4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32" s="5"/>
    </row>
    <row r="433" spans="1:31" x14ac:dyDescent="0.25">
      <c r="A433" t="s">
        <v>356</v>
      </c>
      <c r="B433" t="s">
        <v>258</v>
      </c>
      <c r="C433" t="s">
        <v>14</v>
      </c>
      <c r="D433" t="s">
        <v>47</v>
      </c>
      <c r="E433" t="s">
        <v>34</v>
      </c>
      <c r="F433" t="s">
        <v>48</v>
      </c>
      <c r="G433" s="1">
        <v>44807</v>
      </c>
      <c r="H433" s="1">
        <v>44860</v>
      </c>
      <c r="I433" s="2">
        <v>44875.4375</v>
      </c>
      <c r="J433" t="s">
        <v>18</v>
      </c>
      <c r="K433" t="s">
        <v>19</v>
      </c>
      <c r="L433" t="s">
        <v>24</v>
      </c>
      <c r="M433" t="s">
        <v>25</v>
      </c>
      <c r="N433" t="s">
        <v>26</v>
      </c>
      <c r="O433" t="s">
        <v>36</v>
      </c>
      <c r="P433">
        <f t="shared" si="500"/>
        <v>1</v>
      </c>
      <c r="Q433" s="5">
        <f t="shared" si="501"/>
        <v>44862</v>
      </c>
      <c r="R433" s="32">
        <f>VLOOKUP(_xlfn.CONCAT(M433," - ",E433),Planning!$C$75:$D$99,2,0)</f>
        <v>21</v>
      </c>
      <c r="S433" s="5">
        <f t="shared" si="502"/>
        <v>44881</v>
      </c>
      <c r="T433" s="3" t="str">
        <f t="shared" si="503"/>
        <v/>
      </c>
      <c r="U433" s="32">
        <f t="shared" ca="1" si="504"/>
        <v>21</v>
      </c>
      <c r="V433" s="32">
        <f t="shared" si="505"/>
        <v>0</v>
      </c>
      <c r="W433" s="5">
        <f t="shared" si="506"/>
        <v>44875</v>
      </c>
      <c r="X433" s="5"/>
      <c r="Z433" s="49"/>
      <c r="AA433" s="50" cm="1">
        <f t="array" ref="AA433">IF(AND(K433="Pending",J433='Date ouverte'!$A$2),INDEX(_xlfn.ANCHORARRAY('Date ouverte'!$B$2),MATCH(TRUE,_xlfn.ANCHORARRAY('Date ouverte'!$B$2)&gt;=$W433,0)),IF(AND(K433="Pending",J433='Date ouverte'!$A$4),INDEX(_xlfn.ANCHORARRAY('Date ouverte'!$B$4),MATCH(TRUE,_xlfn.ANCHORARRAY('Date ouverte'!$B$4)&gt;=$W433,0)),IF(AND(K433="Pending",J433='Date ouverte'!$A$6),INDEX(_xlfn.ANCHORARRAY('Date ouverte'!$B$6),MATCH(TRUE,_xlfn.ANCHORARRAY('Date ouverte'!$B$6)&gt;=$W433,0)),IF(AND(K433="Pending",J433='Date ouverte'!$A$8),INDEX(_xlfn.ANCHORARRAY('Date ouverte'!$B$8),MATCH(TRUE,_xlfn.ANCHORARRAY('Date ouverte'!$B$8)&gt;=$W433,0)),W433))))</f>
        <v>44875</v>
      </c>
      <c r="AB433" s="5">
        <f>IF(IF($K433="Pending",(IF($J433='Date ouverte'!$A$20,HLOOKUP($AA433,'Date ouverte'!$20:$21,2,FALSE),IF($J433='Date ouverte'!$A$22,HLOOKUP($AA433,'Date ouverte'!$22:$23,2,FALSE),IF($J433='Date ouverte'!$A$24,HLOOKUP($AA433,'Date ouverte'!$24:$25,2,FALSE),IF($J433='Date ouverte'!$A$26,HLOOKUP($AA433,'Date ouverte'!$26:$27,2,FALSE),"j"))))),W433)&lt;&gt;"alert",AA433,"alert")</f>
        <v>44875</v>
      </c>
      <c r="AC433" s="65">
        <f>IF($AB433="alert",(IF($J433='Date ouverte'!$A$29,HLOOKUP($AA433,'Date ouverte'!$29:$30,2,FALSE),IF($J433='Date ouverte'!$A$31,HLOOKUP($AA433,'Date ouverte'!$31:$33,2,FALSE),IF($J433='Date ouverte'!$A$33,HLOOKUP($AA433,'Date ouverte'!$33:$34,2,FALSE),IF($J433='Date ouverte'!$A$35,HLOOKUP($AA433,'Date ouverte'!$35:$36,2,FALSE),"j"))))),0)</f>
        <v>0</v>
      </c>
      <c r="AD4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3" s="5"/>
    </row>
    <row r="434" spans="1:31" x14ac:dyDescent="0.25">
      <c r="A434" t="s">
        <v>1197</v>
      </c>
      <c r="B434" t="s">
        <v>258</v>
      </c>
      <c r="C434" t="s">
        <v>30</v>
      </c>
      <c r="D434" t="s">
        <v>47</v>
      </c>
      <c r="E434" t="s">
        <v>16</v>
      </c>
      <c r="F434" t="s">
        <v>48</v>
      </c>
      <c r="G434" s="1">
        <v>44834</v>
      </c>
      <c r="H434" s="1">
        <v>44893</v>
      </c>
      <c r="I434" s="2">
        <v>44903</v>
      </c>
      <c r="J434" t="s">
        <v>39</v>
      </c>
      <c r="K434" t="s">
        <v>29</v>
      </c>
      <c r="L434" t="s">
        <v>24</v>
      </c>
      <c r="M434" t="s">
        <v>25</v>
      </c>
      <c r="N434" t="s">
        <v>26</v>
      </c>
      <c r="O434" t="s">
        <v>56</v>
      </c>
      <c r="P434">
        <f t="shared" si="500"/>
        <v>1</v>
      </c>
      <c r="Q434" s="5">
        <f t="shared" si="501"/>
        <v>44895</v>
      </c>
      <c r="R434" s="32">
        <f>VLOOKUP(_xlfn.CONCAT(M434," - ",E434),Planning!$C$75:$D$99,2,0)</f>
        <v>4</v>
      </c>
      <c r="S434" s="5">
        <f t="shared" si="502"/>
        <v>44897</v>
      </c>
      <c r="T434" s="3" t="str">
        <f t="shared" si="503"/>
        <v/>
      </c>
      <c r="U434" s="32">
        <f t="shared" ca="1" si="504"/>
        <v>4</v>
      </c>
      <c r="V434" s="32">
        <f t="shared" si="505"/>
        <v>0</v>
      </c>
      <c r="W434" s="5">
        <f t="shared" si="506"/>
        <v>44903</v>
      </c>
      <c r="X434" s="5"/>
      <c r="Z434" s="49"/>
      <c r="AA434" s="50" cm="1">
        <f t="array" ref="AA434">IF(AND(K434="Pending",J434='Date ouverte'!$A$2),INDEX(_xlfn.ANCHORARRAY('Date ouverte'!$B$2),MATCH(TRUE,_xlfn.ANCHORARRAY('Date ouverte'!$B$2)&gt;=$W434,0)),IF(AND(K434="Pending",J434='Date ouverte'!$A$4),INDEX(_xlfn.ANCHORARRAY('Date ouverte'!$B$4),MATCH(TRUE,_xlfn.ANCHORARRAY('Date ouverte'!$B$4)&gt;=$W434,0)),IF(AND(K434="Pending",J434='Date ouverte'!$A$6),INDEX(_xlfn.ANCHORARRAY('Date ouverte'!$B$6),MATCH(TRUE,_xlfn.ANCHORARRAY('Date ouverte'!$B$6)&gt;=$W434,0)),IF(AND(K434="Pending",J434='Date ouverte'!$A$8),INDEX(_xlfn.ANCHORARRAY('Date ouverte'!$B$8),MATCH(TRUE,_xlfn.ANCHORARRAY('Date ouverte'!$B$8)&gt;=$W434,0)),W434))))</f>
        <v>44903</v>
      </c>
      <c r="AB434" s="5">
        <f>IF(IF($K434="Pending",(IF($J434='Date ouverte'!$A$20,HLOOKUP($AA434,'Date ouverte'!$20:$21,2,FALSE),IF($J434='Date ouverte'!$A$22,HLOOKUP($AA434,'Date ouverte'!$22:$23,2,FALSE),IF($J434='Date ouverte'!$A$24,HLOOKUP($AA434,'Date ouverte'!$24:$25,2,FALSE),IF($J434='Date ouverte'!$A$26,HLOOKUP($AA434,'Date ouverte'!$26:$27,2,FALSE),"j"))))),W434)&lt;&gt;"alert",AA434,"alert")</f>
        <v>44903</v>
      </c>
      <c r="AC434" s="65">
        <f>IF($AB434="alert",(IF($J434='Date ouverte'!$A$29,HLOOKUP($AA434,'Date ouverte'!$29:$30,2,FALSE),IF($J434='Date ouverte'!$A$31,HLOOKUP($AA434,'Date ouverte'!$31:$33,2,FALSE),IF($J434='Date ouverte'!$A$33,HLOOKUP($AA434,'Date ouverte'!$33:$34,2,FALSE),IF($J434='Date ouverte'!$A$35,HLOOKUP($AA434,'Date ouverte'!$35:$36,2,FALSE),"j"))))),0)</f>
        <v>0</v>
      </c>
      <c r="AD4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434" s="5"/>
    </row>
    <row r="435" spans="1:31" x14ac:dyDescent="0.25">
      <c r="A435" t="s">
        <v>330</v>
      </c>
      <c r="B435" t="s">
        <v>258</v>
      </c>
      <c r="C435" t="s">
        <v>14</v>
      </c>
      <c r="D435" t="s">
        <v>15</v>
      </c>
      <c r="E435" t="s">
        <v>34</v>
      </c>
      <c r="F435" t="s">
        <v>17</v>
      </c>
      <c r="G435" s="1">
        <v>44810</v>
      </c>
      <c r="H435" s="1">
        <v>44853</v>
      </c>
      <c r="I435" s="2">
        <v>44867.208333333336</v>
      </c>
      <c r="J435" t="s">
        <v>28</v>
      </c>
      <c r="K435" t="s">
        <v>19</v>
      </c>
      <c r="L435" t="s">
        <v>20</v>
      </c>
      <c r="M435" t="s">
        <v>25</v>
      </c>
      <c r="N435" t="s">
        <v>35</v>
      </c>
      <c r="O435" t="s">
        <v>42</v>
      </c>
      <c r="P435">
        <f t="shared" si="500"/>
        <v>1</v>
      </c>
      <c r="Q435" s="5">
        <f t="shared" si="501"/>
        <v>44855</v>
      </c>
      <c r="R435" s="32">
        <f>VLOOKUP(_xlfn.CONCAT(M435," - ",E435),Planning!$C$75:$D$99,2,0)</f>
        <v>21</v>
      </c>
      <c r="S435" s="5">
        <f t="shared" si="502"/>
        <v>44874</v>
      </c>
      <c r="T435" s="3" t="str">
        <f t="shared" si="503"/>
        <v/>
      </c>
      <c r="U435" s="32">
        <f t="shared" ca="1" si="504"/>
        <v>15</v>
      </c>
      <c r="V435" s="32">
        <f t="shared" si="505"/>
        <v>0</v>
      </c>
      <c r="W435" s="5">
        <f t="shared" si="506"/>
        <v>44867</v>
      </c>
      <c r="X435" s="5"/>
      <c r="Z435" s="49"/>
      <c r="AA435" s="50" cm="1">
        <f t="array" ref="AA435">IF(AND(K435="Pending",J435='Date ouverte'!$A$2),INDEX(_xlfn.ANCHORARRAY('Date ouverte'!$B$2),MATCH(TRUE,_xlfn.ANCHORARRAY('Date ouverte'!$B$2)&gt;=$W435,0)),IF(AND(K435="Pending",J435='Date ouverte'!$A$4),INDEX(_xlfn.ANCHORARRAY('Date ouverte'!$B$4),MATCH(TRUE,_xlfn.ANCHORARRAY('Date ouverte'!$B$4)&gt;=$W435,0)),IF(AND(K435="Pending",J435='Date ouverte'!$A$6),INDEX(_xlfn.ANCHORARRAY('Date ouverte'!$B$6),MATCH(TRUE,_xlfn.ANCHORARRAY('Date ouverte'!$B$6)&gt;=$W435,0)),IF(AND(K435="Pending",J435='Date ouverte'!$A$8),INDEX(_xlfn.ANCHORARRAY('Date ouverte'!$B$8),MATCH(TRUE,_xlfn.ANCHORARRAY('Date ouverte'!$B$8)&gt;=$W435,0)),W435))))</f>
        <v>44867</v>
      </c>
      <c r="AB435" s="5">
        <f>IF(IF($K435="Pending",(IF($J435='Date ouverte'!$A$20,HLOOKUP($AA435,'Date ouverte'!$20:$21,2,FALSE),IF($J435='Date ouverte'!$A$22,HLOOKUP($AA435,'Date ouverte'!$22:$23,2,FALSE),IF($J435='Date ouverte'!$A$24,HLOOKUP($AA435,'Date ouverte'!$24:$25,2,FALSE),IF($J435='Date ouverte'!$A$26,HLOOKUP($AA435,'Date ouverte'!$26:$27,2,FALSE),"j"))))),W435)&lt;&gt;"alert",AA435,"alert")</f>
        <v>44867</v>
      </c>
      <c r="AC435" s="65">
        <f>IF($AB435="alert",(IF($J435='Date ouverte'!$A$29,HLOOKUP($AA435,'Date ouverte'!$29:$30,2,FALSE),IF($J435='Date ouverte'!$A$31,HLOOKUP($AA435,'Date ouverte'!$31:$33,2,FALSE),IF($J435='Date ouverte'!$A$33,HLOOKUP($AA435,'Date ouverte'!$33:$34,2,FALSE),IF($J435='Date ouverte'!$A$35,HLOOKUP($AA435,'Date ouverte'!$35:$36,2,FALSE),"j"))))),0)</f>
        <v>0</v>
      </c>
      <c r="AD4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5" s="5"/>
    </row>
    <row r="436" spans="1:31" x14ac:dyDescent="0.25">
      <c r="A436" t="s">
        <v>320</v>
      </c>
      <c r="B436" t="s">
        <v>258</v>
      </c>
      <c r="C436" t="s">
        <v>14</v>
      </c>
      <c r="D436" t="s">
        <v>15</v>
      </c>
      <c r="E436" t="s">
        <v>34</v>
      </c>
      <c r="F436" t="s">
        <v>17</v>
      </c>
      <c r="G436" s="1">
        <v>44810</v>
      </c>
      <c r="H436" s="1">
        <v>44853</v>
      </c>
      <c r="I436" s="2">
        <v>44860.3125</v>
      </c>
      <c r="J436" t="s">
        <v>28</v>
      </c>
      <c r="K436" t="s">
        <v>19</v>
      </c>
      <c r="L436" t="s">
        <v>20</v>
      </c>
      <c r="M436" t="s">
        <v>25</v>
      </c>
      <c r="N436" t="s">
        <v>35</v>
      </c>
      <c r="O436" t="s">
        <v>42</v>
      </c>
      <c r="P436">
        <f t="shared" si="500"/>
        <v>1</v>
      </c>
      <c r="Q436" s="5">
        <f t="shared" si="501"/>
        <v>44855</v>
      </c>
      <c r="R436" s="32">
        <f>VLOOKUP(_xlfn.CONCAT(M436," - ",E436),Planning!$C$75:$D$99,2,0)</f>
        <v>21</v>
      </c>
      <c r="S436" s="5">
        <f t="shared" si="502"/>
        <v>44874</v>
      </c>
      <c r="T436" s="3" t="str">
        <f t="shared" si="503"/>
        <v/>
      </c>
      <c r="U436" s="32">
        <f t="shared" ca="1" si="504"/>
        <v>15</v>
      </c>
      <c r="V436" s="32">
        <f t="shared" si="505"/>
        <v>0</v>
      </c>
      <c r="W436" s="5">
        <f t="shared" si="506"/>
        <v>44860</v>
      </c>
      <c r="X436" s="5"/>
      <c r="Z436" s="49"/>
      <c r="AA436" s="50" cm="1">
        <f t="array" ref="AA436">IF(AND(K436="Pending",J436='Date ouverte'!$A$2),INDEX(_xlfn.ANCHORARRAY('Date ouverte'!$B$2),MATCH(TRUE,_xlfn.ANCHORARRAY('Date ouverte'!$B$2)&gt;=$W436,0)),IF(AND(K436="Pending",J436='Date ouverte'!$A$4),INDEX(_xlfn.ANCHORARRAY('Date ouverte'!$B$4),MATCH(TRUE,_xlfn.ANCHORARRAY('Date ouverte'!$B$4)&gt;=$W436,0)),IF(AND(K436="Pending",J436='Date ouverte'!$A$6),INDEX(_xlfn.ANCHORARRAY('Date ouverte'!$B$6),MATCH(TRUE,_xlfn.ANCHORARRAY('Date ouverte'!$B$6)&gt;=$W436,0)),IF(AND(K436="Pending",J436='Date ouverte'!$A$8),INDEX(_xlfn.ANCHORARRAY('Date ouverte'!$B$8),MATCH(TRUE,_xlfn.ANCHORARRAY('Date ouverte'!$B$8)&gt;=$W436,0)),W436))))</f>
        <v>44860</v>
      </c>
      <c r="AB436" s="5">
        <f>IF(IF($K436="Pending",(IF($J436='Date ouverte'!$A$20,HLOOKUP($AA436,'Date ouverte'!$20:$21,2,FALSE),IF($J436='Date ouverte'!$A$22,HLOOKUP($AA436,'Date ouverte'!$22:$23,2,FALSE),IF($J436='Date ouverte'!$A$24,HLOOKUP($AA436,'Date ouverte'!$24:$25,2,FALSE),IF($J436='Date ouverte'!$A$26,HLOOKUP($AA436,'Date ouverte'!$26:$27,2,FALSE),"j"))))),W436)&lt;&gt;"alert",AA436,"alert")</f>
        <v>44860</v>
      </c>
      <c r="AC436" s="65">
        <f>IF($AB436="alert",(IF($J436='Date ouverte'!$A$29,HLOOKUP($AA436,'Date ouverte'!$29:$30,2,FALSE),IF($J436='Date ouverte'!$A$31,HLOOKUP($AA436,'Date ouverte'!$31:$33,2,FALSE),IF($J436='Date ouverte'!$A$33,HLOOKUP($AA436,'Date ouverte'!$33:$34,2,FALSE),IF($J436='Date ouverte'!$A$35,HLOOKUP($AA436,'Date ouverte'!$35:$36,2,FALSE),"j"))))),0)</f>
        <v>0</v>
      </c>
      <c r="AD4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6" s="5"/>
    </row>
    <row r="437" spans="1:31" x14ac:dyDescent="0.25">
      <c r="A437" t="s">
        <v>1750</v>
      </c>
      <c r="B437" t="s">
        <v>258</v>
      </c>
      <c r="C437" t="s">
        <v>14</v>
      </c>
      <c r="D437" t="s">
        <v>47</v>
      </c>
      <c r="E437" t="s">
        <v>34</v>
      </c>
      <c r="F437" t="s">
        <v>48</v>
      </c>
      <c r="G437" s="1">
        <v>44858</v>
      </c>
      <c r="H437" s="1">
        <v>44890</v>
      </c>
      <c r="I437" s="2">
        <v>44905</v>
      </c>
      <c r="J437" t="s">
        <v>28</v>
      </c>
      <c r="K437" t="s">
        <v>29</v>
      </c>
      <c r="L437" t="s">
        <v>24</v>
      </c>
      <c r="M437" t="s">
        <v>25</v>
      </c>
      <c r="N437" t="s">
        <v>26</v>
      </c>
      <c r="O437" t="s">
        <v>46</v>
      </c>
      <c r="P437">
        <f t="shared" si="500"/>
        <v>1</v>
      </c>
      <c r="Q437" s="5">
        <f t="shared" si="501"/>
        <v>44892</v>
      </c>
      <c r="R437" s="32">
        <f>VLOOKUP(_xlfn.CONCAT(M437," - ",E437),Planning!$C$75:$D$99,2,0)</f>
        <v>21</v>
      </c>
      <c r="S437" s="5">
        <f t="shared" si="502"/>
        <v>44911</v>
      </c>
      <c r="T437" s="3" t="str">
        <f t="shared" si="503"/>
        <v/>
      </c>
      <c r="U437" s="32">
        <f t="shared" ca="1" si="504"/>
        <v>21</v>
      </c>
      <c r="V437" s="32">
        <f t="shared" si="505"/>
        <v>0</v>
      </c>
      <c r="W437" s="5">
        <f t="shared" si="506"/>
        <v>44905</v>
      </c>
      <c r="X437" s="5"/>
      <c r="Z437" s="49"/>
      <c r="AA437" s="50" cm="1">
        <f t="array" ref="AA437">IF(AND(K437="Pending",J437='Date ouverte'!$A$2),INDEX(_xlfn.ANCHORARRAY('Date ouverte'!$B$2),MATCH(TRUE,_xlfn.ANCHORARRAY('Date ouverte'!$B$2)&gt;=$W437,0)),IF(AND(K437="Pending",J437='Date ouverte'!$A$4),INDEX(_xlfn.ANCHORARRAY('Date ouverte'!$B$4),MATCH(TRUE,_xlfn.ANCHORARRAY('Date ouverte'!$B$4)&gt;=$W437,0)),IF(AND(K437="Pending",J437='Date ouverte'!$A$6),INDEX(_xlfn.ANCHORARRAY('Date ouverte'!$B$6),MATCH(TRUE,_xlfn.ANCHORARRAY('Date ouverte'!$B$6)&gt;=$W437,0)),IF(AND(K437="Pending",J437='Date ouverte'!$A$8),INDEX(_xlfn.ANCHORARRAY('Date ouverte'!$B$8),MATCH(TRUE,_xlfn.ANCHORARRAY('Date ouverte'!$B$8)&gt;=$W437,0)),W437))))</f>
        <v>44907</v>
      </c>
      <c r="AB437" s="5" t="str">
        <f>IF(IF($K437="Pending",(IF($J437='Date ouverte'!$A$20,HLOOKUP($AA437,'Date ouverte'!$20:$21,2,FALSE),IF($J437='Date ouverte'!$A$22,HLOOKUP($AA437,'Date ouverte'!$22:$23,2,FALSE),IF($J437='Date ouverte'!$A$24,HLOOKUP($AA437,'Date ouverte'!$24:$25,2,FALSE),IF($J437='Date ouverte'!$A$26,HLOOKUP($AA437,'Date ouverte'!$26:$27,2,FALSE),"j"))))),W437)&lt;&gt;"alert",AA437,"alert")</f>
        <v>alert</v>
      </c>
      <c r="AC437" s="65">
        <f>IF($AB437="alert",(IF($J437='Date ouverte'!$A$29,HLOOKUP($AA437,'Date ouverte'!$29:$30,2,FALSE),IF($J437='Date ouverte'!$A$31,HLOOKUP($AA437,'Date ouverte'!$31:$33,2,FALSE),IF($J437='Date ouverte'!$A$33,HLOOKUP($AA437,'Date ouverte'!$33:$34,2,FALSE),IF($J437='Date ouverte'!$A$35,HLOOKUP($AA437,'Date ouverte'!$35:$36,2,FALSE),"j"))))),0)</f>
        <v>15</v>
      </c>
      <c r="AD4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37" s="5"/>
    </row>
    <row r="438" spans="1:31" x14ac:dyDescent="0.25">
      <c r="A438" t="s">
        <v>1017</v>
      </c>
      <c r="B438" t="s">
        <v>258</v>
      </c>
      <c r="C438" t="s">
        <v>14</v>
      </c>
      <c r="D438" t="s">
        <v>47</v>
      </c>
      <c r="E438" t="s">
        <v>34</v>
      </c>
      <c r="F438" t="s">
        <v>48</v>
      </c>
      <c r="G438" s="1">
        <v>44827</v>
      </c>
      <c r="H438" s="1">
        <v>44860</v>
      </c>
      <c r="I438" s="2">
        <v>44874.208333333336</v>
      </c>
      <c r="J438" t="s">
        <v>18</v>
      </c>
      <c r="K438" t="s">
        <v>19</v>
      </c>
      <c r="L438" t="s">
        <v>24</v>
      </c>
      <c r="M438" t="s">
        <v>25</v>
      </c>
      <c r="N438" t="s">
        <v>26</v>
      </c>
      <c r="O438" t="s">
        <v>36</v>
      </c>
      <c r="P438">
        <f t="shared" si="500"/>
        <v>1</v>
      </c>
      <c r="Q438" s="5">
        <f t="shared" si="501"/>
        <v>44862</v>
      </c>
      <c r="R438" s="32">
        <f>VLOOKUP(_xlfn.CONCAT(M438," - ",E438),Planning!$C$75:$D$99,2,0)</f>
        <v>21</v>
      </c>
      <c r="S438" s="5">
        <f t="shared" si="502"/>
        <v>44881</v>
      </c>
      <c r="T438" s="3" t="str">
        <f t="shared" si="503"/>
        <v/>
      </c>
      <c r="U438" s="32">
        <f t="shared" ca="1" si="504"/>
        <v>21</v>
      </c>
      <c r="V438" s="32">
        <f t="shared" si="505"/>
        <v>0</v>
      </c>
      <c r="W438" s="5">
        <f t="shared" si="506"/>
        <v>44874</v>
      </c>
      <c r="X438" s="5"/>
      <c r="Z438" s="49"/>
      <c r="AA438" s="50" cm="1">
        <f t="array" ref="AA438">IF(AND(K438="Pending",J438='Date ouverte'!$A$2),INDEX(_xlfn.ANCHORARRAY('Date ouverte'!$B$2),MATCH(TRUE,_xlfn.ANCHORARRAY('Date ouverte'!$B$2)&gt;=$W438,0)),IF(AND(K438="Pending",J438='Date ouverte'!$A$4),INDEX(_xlfn.ANCHORARRAY('Date ouverte'!$B$4),MATCH(TRUE,_xlfn.ANCHORARRAY('Date ouverte'!$B$4)&gt;=$W438,0)),IF(AND(K438="Pending",J438='Date ouverte'!$A$6),INDEX(_xlfn.ANCHORARRAY('Date ouverte'!$B$6),MATCH(TRUE,_xlfn.ANCHORARRAY('Date ouverte'!$B$6)&gt;=$W438,0)),IF(AND(K438="Pending",J438='Date ouverte'!$A$8),INDEX(_xlfn.ANCHORARRAY('Date ouverte'!$B$8),MATCH(TRUE,_xlfn.ANCHORARRAY('Date ouverte'!$B$8)&gt;=$W438,0)),W438))))</f>
        <v>44874</v>
      </c>
      <c r="AB438" s="5">
        <f>IF(IF($K438="Pending",(IF($J438='Date ouverte'!$A$20,HLOOKUP($AA438,'Date ouverte'!$20:$21,2,FALSE),IF($J438='Date ouverte'!$A$22,HLOOKUP($AA438,'Date ouverte'!$22:$23,2,FALSE),IF($J438='Date ouverte'!$A$24,HLOOKUP($AA438,'Date ouverte'!$24:$25,2,FALSE),IF($J438='Date ouverte'!$A$26,HLOOKUP($AA438,'Date ouverte'!$26:$27,2,FALSE),"j"))))),W438)&lt;&gt;"alert",AA438,"alert")</f>
        <v>44874</v>
      </c>
      <c r="AC438" s="65">
        <f>IF($AB438="alert",(IF($J438='Date ouverte'!$A$29,HLOOKUP($AA438,'Date ouverte'!$29:$30,2,FALSE),IF($J438='Date ouverte'!$A$31,HLOOKUP($AA438,'Date ouverte'!$31:$33,2,FALSE),IF($J438='Date ouverte'!$A$33,HLOOKUP($AA438,'Date ouverte'!$33:$34,2,FALSE),IF($J438='Date ouverte'!$A$35,HLOOKUP($AA438,'Date ouverte'!$35:$36,2,FALSE),"j"))))),0)</f>
        <v>0</v>
      </c>
      <c r="AD4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8" s="5"/>
    </row>
    <row r="439" spans="1:31" x14ac:dyDescent="0.25">
      <c r="A439" t="s">
        <v>1751</v>
      </c>
      <c r="B439" t="s">
        <v>258</v>
      </c>
      <c r="C439" t="s">
        <v>30</v>
      </c>
      <c r="D439" t="s">
        <v>47</v>
      </c>
      <c r="E439" t="s">
        <v>34</v>
      </c>
      <c r="F439" t="s">
        <v>48</v>
      </c>
      <c r="G439" s="1">
        <v>44847</v>
      </c>
      <c r="H439" s="1">
        <v>44877</v>
      </c>
      <c r="I439" s="2">
        <v>44893.541666666664</v>
      </c>
      <c r="J439" t="s">
        <v>23</v>
      </c>
      <c r="K439" t="s">
        <v>19</v>
      </c>
      <c r="L439" t="s">
        <v>20</v>
      </c>
      <c r="M439" t="s">
        <v>25</v>
      </c>
      <c r="N439" t="s">
        <v>35</v>
      </c>
      <c r="O439" t="s">
        <v>45</v>
      </c>
      <c r="P439">
        <f t="shared" si="500"/>
        <v>1</v>
      </c>
      <c r="Q439" s="5">
        <f t="shared" si="501"/>
        <v>44879</v>
      </c>
      <c r="R439" s="32">
        <f>VLOOKUP(_xlfn.CONCAT(M439," - ",E439),Planning!$C$75:$D$99,2,0)</f>
        <v>21</v>
      </c>
      <c r="S439" s="5">
        <f t="shared" si="502"/>
        <v>44898</v>
      </c>
      <c r="T439" s="3" t="str">
        <f t="shared" si="503"/>
        <v/>
      </c>
      <c r="U439" s="32">
        <f t="shared" ca="1" si="504"/>
        <v>21</v>
      </c>
      <c r="V439" s="32">
        <f t="shared" si="505"/>
        <v>0</v>
      </c>
      <c r="W439" s="5">
        <f t="shared" si="506"/>
        <v>44893</v>
      </c>
      <c r="X439" s="5"/>
      <c r="Z439" s="49"/>
      <c r="AA439" s="50" cm="1">
        <f t="array" ref="AA439">IF(AND(K439="Pending",J439='Date ouverte'!$A$2),INDEX(_xlfn.ANCHORARRAY('Date ouverte'!$B$2),MATCH(TRUE,_xlfn.ANCHORARRAY('Date ouverte'!$B$2)&gt;=$W439,0)),IF(AND(K439="Pending",J439='Date ouverte'!$A$4),INDEX(_xlfn.ANCHORARRAY('Date ouverte'!$B$4),MATCH(TRUE,_xlfn.ANCHORARRAY('Date ouverte'!$B$4)&gt;=$W439,0)),IF(AND(K439="Pending",J439='Date ouverte'!$A$6),INDEX(_xlfn.ANCHORARRAY('Date ouverte'!$B$6),MATCH(TRUE,_xlfn.ANCHORARRAY('Date ouverte'!$B$6)&gt;=$W439,0)),IF(AND(K439="Pending",J439='Date ouverte'!$A$8),INDEX(_xlfn.ANCHORARRAY('Date ouverte'!$B$8),MATCH(TRUE,_xlfn.ANCHORARRAY('Date ouverte'!$B$8)&gt;=$W439,0)),W439))))</f>
        <v>44893</v>
      </c>
      <c r="AB439" s="5">
        <f>IF(IF($K439="Pending",(IF($J439='Date ouverte'!$A$20,HLOOKUP($AA439,'Date ouverte'!$20:$21,2,FALSE),IF($J439='Date ouverte'!$A$22,HLOOKUP($AA439,'Date ouverte'!$22:$23,2,FALSE),IF($J439='Date ouverte'!$A$24,HLOOKUP($AA439,'Date ouverte'!$24:$25,2,FALSE),IF($J439='Date ouverte'!$A$26,HLOOKUP($AA439,'Date ouverte'!$26:$27,2,FALSE),"j"))))),W439)&lt;&gt;"alert",AA439,"alert")</f>
        <v>44893</v>
      </c>
      <c r="AC439" s="65">
        <f>IF($AB439="alert",(IF($J439='Date ouverte'!$A$29,HLOOKUP($AA439,'Date ouverte'!$29:$30,2,FALSE),IF($J439='Date ouverte'!$A$31,HLOOKUP($AA439,'Date ouverte'!$31:$33,2,FALSE),IF($J439='Date ouverte'!$A$33,HLOOKUP($AA439,'Date ouverte'!$33:$34,2,FALSE),IF($J439='Date ouverte'!$A$35,HLOOKUP($AA439,'Date ouverte'!$35:$36,2,FALSE),"j"))))),0)</f>
        <v>0</v>
      </c>
      <c r="AD4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39" s="5"/>
    </row>
    <row r="440" spans="1:31" x14ac:dyDescent="0.25">
      <c r="A440" t="s">
        <v>1752</v>
      </c>
      <c r="B440" t="s">
        <v>258</v>
      </c>
      <c r="C440" t="s">
        <v>14</v>
      </c>
      <c r="D440" t="s">
        <v>47</v>
      </c>
      <c r="E440" t="s">
        <v>16</v>
      </c>
      <c r="F440" t="s">
        <v>48</v>
      </c>
      <c r="G440" s="1">
        <v>44847</v>
      </c>
      <c r="H440" s="1">
        <v>44880</v>
      </c>
      <c r="I440" s="2">
        <v>44887</v>
      </c>
      <c r="J440" t="s">
        <v>39</v>
      </c>
      <c r="K440" t="s">
        <v>29</v>
      </c>
      <c r="L440" t="s">
        <v>24</v>
      </c>
      <c r="M440" t="s">
        <v>25</v>
      </c>
      <c r="N440" t="s">
        <v>26</v>
      </c>
      <c r="O440" t="s">
        <v>45</v>
      </c>
      <c r="P440">
        <f t="shared" ref="P440:P503" si="507">IF(A440&lt;&gt;"",1,0)</f>
        <v>1</v>
      </c>
      <c r="Q440" s="5">
        <f t="shared" ref="Q440:Q503" si="508">ROUNDDOWN(H440,0)+2</f>
        <v>44882</v>
      </c>
      <c r="R440" s="32">
        <f>VLOOKUP(_xlfn.CONCAT(M440," - ",E440),Planning!$C$75:$D$99,2,0)</f>
        <v>4</v>
      </c>
      <c r="S440" s="5">
        <f t="shared" ref="S440:S503" si="509">H440+R440</f>
        <v>44884</v>
      </c>
      <c r="T440" s="3" t="str">
        <f t="shared" ref="T440:T503" si="510">IF(X440-H440&gt;R440,"Alert","")</f>
        <v/>
      </c>
      <c r="U440" s="32">
        <f t="shared" ref="U440:U503" ca="1" si="511">IF(Q440&lt;=TODAY(),(H440+R440)-TODAY(),R440)</f>
        <v>4</v>
      </c>
      <c r="V440" s="32">
        <f t="shared" ref="V440:V503" si="512">IF(X440-H440-R440&gt;0,X440-H440-R440,0)</f>
        <v>0</v>
      </c>
      <c r="W440" s="5">
        <f t="shared" ref="W440:W503" si="513">ROUNDDOWN(I440,0)</f>
        <v>44887</v>
      </c>
      <c r="X440" s="5"/>
      <c r="Z440" s="49"/>
      <c r="AA440" s="50" cm="1">
        <f t="array" ref="AA440">IF(AND(K440="Pending",J440='Date ouverte'!$A$2),INDEX(_xlfn.ANCHORARRAY('Date ouverte'!$B$2),MATCH(TRUE,_xlfn.ANCHORARRAY('Date ouverte'!$B$2)&gt;=$W440,0)),IF(AND(K440="Pending",J440='Date ouverte'!$A$4),INDEX(_xlfn.ANCHORARRAY('Date ouverte'!$B$4),MATCH(TRUE,_xlfn.ANCHORARRAY('Date ouverte'!$B$4)&gt;=$W440,0)),IF(AND(K440="Pending",J440='Date ouverte'!$A$6),INDEX(_xlfn.ANCHORARRAY('Date ouverte'!$B$6),MATCH(TRUE,_xlfn.ANCHORARRAY('Date ouverte'!$B$6)&gt;=$W440,0)),IF(AND(K440="Pending",J440='Date ouverte'!$A$8),INDEX(_xlfn.ANCHORARRAY('Date ouverte'!$B$8),MATCH(TRUE,_xlfn.ANCHORARRAY('Date ouverte'!$B$8)&gt;=$W440,0)),W440))))</f>
        <v>44887</v>
      </c>
      <c r="AB440" s="5">
        <f>IF(IF($K440="Pending",(IF($J440='Date ouverte'!$A$20,HLOOKUP($AA440,'Date ouverte'!$20:$21,2,FALSE),IF($J440='Date ouverte'!$A$22,HLOOKUP($AA440,'Date ouverte'!$22:$23,2,FALSE),IF($J440='Date ouverte'!$A$24,HLOOKUP($AA440,'Date ouverte'!$24:$25,2,FALSE),IF($J440='Date ouverte'!$A$26,HLOOKUP($AA440,'Date ouverte'!$26:$27,2,FALSE),"j"))))),W440)&lt;&gt;"alert",AA440,"alert")</f>
        <v>44887</v>
      </c>
      <c r="AC440" s="65">
        <f>IF($AB440="alert",(IF($J440='Date ouverte'!$A$29,HLOOKUP($AA440,'Date ouverte'!$29:$30,2,FALSE),IF($J440='Date ouverte'!$A$31,HLOOKUP($AA440,'Date ouverte'!$31:$33,2,FALSE),IF($J440='Date ouverte'!$A$33,HLOOKUP($AA440,'Date ouverte'!$33:$34,2,FALSE),IF($J440='Date ouverte'!$A$35,HLOOKUP($AA440,'Date ouverte'!$35:$36,2,FALSE),"j"))))),0)</f>
        <v>0</v>
      </c>
      <c r="AD4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440" s="5"/>
    </row>
    <row r="441" spans="1:31" x14ac:dyDescent="0.25">
      <c r="A441" t="s">
        <v>400</v>
      </c>
      <c r="B441" t="s">
        <v>258</v>
      </c>
      <c r="C441" t="s">
        <v>14</v>
      </c>
      <c r="D441" t="s">
        <v>47</v>
      </c>
      <c r="E441" t="s">
        <v>34</v>
      </c>
      <c r="F441" t="s">
        <v>48</v>
      </c>
      <c r="G441" s="1">
        <v>44816</v>
      </c>
      <c r="H441" s="1">
        <v>44860</v>
      </c>
      <c r="I441" s="2">
        <v>44874.4375</v>
      </c>
      <c r="J441" t="s">
        <v>28</v>
      </c>
      <c r="K441" t="s">
        <v>19</v>
      </c>
      <c r="L441" t="s">
        <v>20</v>
      </c>
      <c r="M441" t="s">
        <v>25</v>
      </c>
      <c r="N441" t="s">
        <v>35</v>
      </c>
      <c r="O441" t="s">
        <v>36</v>
      </c>
      <c r="P441">
        <f t="shared" si="507"/>
        <v>1</v>
      </c>
      <c r="Q441" s="5">
        <f t="shared" si="508"/>
        <v>44862</v>
      </c>
      <c r="R441" s="32">
        <f>VLOOKUP(_xlfn.CONCAT(M441," - ",E441),Planning!$C$75:$D$99,2,0)</f>
        <v>21</v>
      </c>
      <c r="S441" s="5">
        <f t="shared" si="509"/>
        <v>44881</v>
      </c>
      <c r="T441" s="3" t="str">
        <f t="shared" si="510"/>
        <v/>
      </c>
      <c r="U441" s="32">
        <f t="shared" ca="1" si="511"/>
        <v>21</v>
      </c>
      <c r="V441" s="32">
        <f t="shared" si="512"/>
        <v>0</v>
      </c>
      <c r="W441" s="5">
        <f t="shared" si="513"/>
        <v>44874</v>
      </c>
      <c r="X441" s="5"/>
      <c r="Z441" s="49"/>
      <c r="AA441" s="50" cm="1">
        <f t="array" ref="AA441">IF(AND(K441="Pending",J441='Date ouverte'!$A$2),INDEX(_xlfn.ANCHORARRAY('Date ouverte'!$B$2),MATCH(TRUE,_xlfn.ANCHORARRAY('Date ouverte'!$B$2)&gt;=$W441,0)),IF(AND(K441="Pending",J441='Date ouverte'!$A$4),INDEX(_xlfn.ANCHORARRAY('Date ouverte'!$B$4),MATCH(TRUE,_xlfn.ANCHORARRAY('Date ouverte'!$B$4)&gt;=$W441,0)),IF(AND(K441="Pending",J441='Date ouverte'!$A$6),INDEX(_xlfn.ANCHORARRAY('Date ouverte'!$B$6),MATCH(TRUE,_xlfn.ANCHORARRAY('Date ouverte'!$B$6)&gt;=$W441,0)),IF(AND(K441="Pending",J441='Date ouverte'!$A$8),INDEX(_xlfn.ANCHORARRAY('Date ouverte'!$B$8),MATCH(TRUE,_xlfn.ANCHORARRAY('Date ouverte'!$B$8)&gt;=$W441,0)),W441))))</f>
        <v>44874</v>
      </c>
      <c r="AB441" s="5">
        <f>IF(IF($K441="Pending",(IF($J441='Date ouverte'!$A$20,HLOOKUP($AA441,'Date ouverte'!$20:$21,2,FALSE),IF($J441='Date ouverte'!$A$22,HLOOKUP($AA441,'Date ouverte'!$22:$23,2,FALSE),IF($J441='Date ouverte'!$A$24,HLOOKUP($AA441,'Date ouverte'!$24:$25,2,FALSE),IF($J441='Date ouverte'!$A$26,HLOOKUP($AA441,'Date ouverte'!$26:$27,2,FALSE),"j"))))),W441)&lt;&gt;"alert",AA441,"alert")</f>
        <v>44874</v>
      </c>
      <c r="AC441" s="65">
        <f>IF($AB441="alert",(IF($J441='Date ouverte'!$A$29,HLOOKUP($AA441,'Date ouverte'!$29:$30,2,FALSE),IF($J441='Date ouverte'!$A$31,HLOOKUP($AA441,'Date ouverte'!$31:$33,2,FALSE),IF($J441='Date ouverte'!$A$33,HLOOKUP($AA441,'Date ouverte'!$33:$34,2,FALSE),IF($J441='Date ouverte'!$A$35,HLOOKUP($AA441,'Date ouverte'!$35:$36,2,FALSE),"j"))))),0)</f>
        <v>0</v>
      </c>
      <c r="AD4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1" s="5"/>
    </row>
    <row r="442" spans="1:31" x14ac:dyDescent="0.25">
      <c r="A442" t="s">
        <v>2452</v>
      </c>
      <c r="B442" t="s">
        <v>258</v>
      </c>
      <c r="C442" t="s">
        <v>30</v>
      </c>
      <c r="D442" t="s">
        <v>57</v>
      </c>
      <c r="E442" t="s">
        <v>34</v>
      </c>
      <c r="F442" t="s">
        <v>48</v>
      </c>
      <c r="G442" s="1">
        <v>44864</v>
      </c>
      <c r="H442" s="1">
        <v>44898</v>
      </c>
      <c r="I442" s="2">
        <v>44913</v>
      </c>
      <c r="J442" t="s">
        <v>23</v>
      </c>
      <c r="K442" t="s">
        <v>29</v>
      </c>
      <c r="L442" t="s">
        <v>20</v>
      </c>
      <c r="M442" t="s">
        <v>25</v>
      </c>
      <c r="N442" t="s">
        <v>35</v>
      </c>
      <c r="O442" t="s">
        <v>49</v>
      </c>
      <c r="P442">
        <f t="shared" si="507"/>
        <v>1</v>
      </c>
      <c r="Q442" s="5">
        <f t="shared" si="508"/>
        <v>44900</v>
      </c>
      <c r="R442" s="32">
        <f>VLOOKUP(_xlfn.CONCAT(M442," - ",E442),Planning!$C$75:$D$99,2,0)</f>
        <v>21</v>
      </c>
      <c r="S442" s="5">
        <f t="shared" si="509"/>
        <v>44919</v>
      </c>
      <c r="T442" s="3" t="str">
        <f t="shared" si="510"/>
        <v/>
      </c>
      <c r="U442" s="32">
        <f t="shared" ca="1" si="511"/>
        <v>21</v>
      </c>
      <c r="V442" s="32">
        <f t="shared" si="512"/>
        <v>0</v>
      </c>
      <c r="W442" s="5">
        <f t="shared" si="513"/>
        <v>44913</v>
      </c>
      <c r="X442" s="5"/>
      <c r="Z442" s="49"/>
      <c r="AA442" s="50" cm="1">
        <f t="array" ref="AA442">IF(AND(K442="Pending",J442='Date ouverte'!$A$2),INDEX(_xlfn.ANCHORARRAY('Date ouverte'!$B$2),MATCH(TRUE,_xlfn.ANCHORARRAY('Date ouverte'!$B$2)&gt;=$W442,0)),IF(AND(K442="Pending",J442='Date ouverte'!$A$4),INDEX(_xlfn.ANCHORARRAY('Date ouverte'!$B$4),MATCH(TRUE,_xlfn.ANCHORARRAY('Date ouverte'!$B$4)&gt;=$W442,0)),IF(AND(K442="Pending",J442='Date ouverte'!$A$6),INDEX(_xlfn.ANCHORARRAY('Date ouverte'!$B$6),MATCH(TRUE,_xlfn.ANCHORARRAY('Date ouverte'!$B$6)&gt;=$W442,0)),IF(AND(K442="Pending",J442='Date ouverte'!$A$8),INDEX(_xlfn.ANCHORARRAY('Date ouverte'!$B$8),MATCH(TRUE,_xlfn.ANCHORARRAY('Date ouverte'!$B$8)&gt;=$W442,0)),W442))))</f>
        <v>44914</v>
      </c>
      <c r="AB442" s="5">
        <f>IF(IF($K442="Pending",(IF($J442='Date ouverte'!$A$20,HLOOKUP($AA442,'Date ouverte'!$20:$21,2,FALSE),IF($J442='Date ouverte'!$A$22,HLOOKUP($AA442,'Date ouverte'!$22:$23,2,FALSE),IF($J442='Date ouverte'!$A$24,HLOOKUP($AA442,'Date ouverte'!$24:$25,2,FALSE),IF($J442='Date ouverte'!$A$26,HLOOKUP($AA442,'Date ouverte'!$26:$27,2,FALSE),"j"))))),W442)&lt;&gt;"alert",AA442,"alert")</f>
        <v>44914</v>
      </c>
      <c r="AC442" s="65">
        <f>IF($AB442="alert",(IF($J442='Date ouverte'!$A$29,HLOOKUP($AA442,'Date ouverte'!$29:$30,2,FALSE),IF($J442='Date ouverte'!$A$31,HLOOKUP($AA442,'Date ouverte'!$31:$33,2,FALSE),IF($J442='Date ouverte'!$A$33,HLOOKUP($AA442,'Date ouverte'!$33:$34,2,FALSE),IF($J442='Date ouverte'!$A$35,HLOOKUP($AA442,'Date ouverte'!$35:$36,2,FALSE),"j"))))),0)</f>
        <v>0</v>
      </c>
      <c r="AD4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2" s="5"/>
    </row>
    <row r="443" spans="1:31" x14ac:dyDescent="0.25">
      <c r="A443" t="s">
        <v>682</v>
      </c>
      <c r="B443" t="s">
        <v>258</v>
      </c>
      <c r="C443" t="s">
        <v>30</v>
      </c>
      <c r="D443" t="s">
        <v>47</v>
      </c>
      <c r="E443" t="s">
        <v>34</v>
      </c>
      <c r="F443" t="s">
        <v>48</v>
      </c>
      <c r="G443" s="1">
        <v>44828</v>
      </c>
      <c r="H443" s="1">
        <v>44877</v>
      </c>
      <c r="I443" s="2">
        <v>44887.541666666664</v>
      </c>
      <c r="J443" t="s">
        <v>18</v>
      </c>
      <c r="K443" t="s">
        <v>19</v>
      </c>
      <c r="L443" t="s">
        <v>20</v>
      </c>
      <c r="M443" t="s">
        <v>25</v>
      </c>
      <c r="N443" t="s">
        <v>35</v>
      </c>
      <c r="O443" t="s">
        <v>45</v>
      </c>
      <c r="P443">
        <f t="shared" si="507"/>
        <v>1</v>
      </c>
      <c r="Q443" s="5">
        <f t="shared" si="508"/>
        <v>44879</v>
      </c>
      <c r="R443" s="32">
        <f>VLOOKUP(_xlfn.CONCAT(M443," - ",E443),Planning!$C$75:$D$99,2,0)</f>
        <v>21</v>
      </c>
      <c r="S443" s="5">
        <f t="shared" si="509"/>
        <v>44898</v>
      </c>
      <c r="T443" s="3" t="str">
        <f t="shared" si="510"/>
        <v/>
      </c>
      <c r="U443" s="32">
        <f t="shared" ca="1" si="511"/>
        <v>21</v>
      </c>
      <c r="V443" s="32">
        <f t="shared" si="512"/>
        <v>0</v>
      </c>
      <c r="W443" s="5">
        <f t="shared" si="513"/>
        <v>44887</v>
      </c>
      <c r="X443" s="5"/>
      <c r="Z443" s="49"/>
      <c r="AA443" s="50" cm="1">
        <f t="array" ref="AA443">IF(AND(K443="Pending",J443='Date ouverte'!$A$2),INDEX(_xlfn.ANCHORARRAY('Date ouverte'!$B$2),MATCH(TRUE,_xlfn.ANCHORARRAY('Date ouverte'!$B$2)&gt;=$W443,0)),IF(AND(K443="Pending",J443='Date ouverte'!$A$4),INDEX(_xlfn.ANCHORARRAY('Date ouverte'!$B$4),MATCH(TRUE,_xlfn.ANCHORARRAY('Date ouverte'!$B$4)&gt;=$W443,0)),IF(AND(K443="Pending",J443='Date ouverte'!$A$6),INDEX(_xlfn.ANCHORARRAY('Date ouverte'!$B$6),MATCH(TRUE,_xlfn.ANCHORARRAY('Date ouverte'!$B$6)&gt;=$W443,0)),IF(AND(K443="Pending",J443='Date ouverte'!$A$8),INDEX(_xlfn.ANCHORARRAY('Date ouverte'!$B$8),MATCH(TRUE,_xlfn.ANCHORARRAY('Date ouverte'!$B$8)&gt;=$W443,0)),W443))))</f>
        <v>44887</v>
      </c>
      <c r="AB443" s="5">
        <f>IF(IF($K443="Pending",(IF($J443='Date ouverte'!$A$20,HLOOKUP($AA443,'Date ouverte'!$20:$21,2,FALSE),IF($J443='Date ouverte'!$A$22,HLOOKUP($AA443,'Date ouverte'!$22:$23,2,FALSE),IF($J443='Date ouverte'!$A$24,HLOOKUP($AA443,'Date ouverte'!$24:$25,2,FALSE),IF($J443='Date ouverte'!$A$26,HLOOKUP($AA443,'Date ouverte'!$26:$27,2,FALSE),"j"))))),W443)&lt;&gt;"alert",AA443,"alert")</f>
        <v>44887</v>
      </c>
      <c r="AC443" s="65">
        <f>IF($AB443="alert",(IF($J443='Date ouverte'!$A$29,HLOOKUP($AA443,'Date ouverte'!$29:$30,2,FALSE),IF($J443='Date ouverte'!$A$31,HLOOKUP($AA443,'Date ouverte'!$31:$33,2,FALSE),IF($J443='Date ouverte'!$A$33,HLOOKUP($AA443,'Date ouverte'!$33:$34,2,FALSE),IF($J443='Date ouverte'!$A$35,HLOOKUP($AA443,'Date ouverte'!$35:$36,2,FALSE),"j"))))),0)</f>
        <v>0</v>
      </c>
      <c r="AD4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3" s="5"/>
    </row>
    <row r="444" spans="1:31" x14ac:dyDescent="0.25">
      <c r="A444" t="s">
        <v>1753</v>
      </c>
      <c r="B444" t="s">
        <v>258</v>
      </c>
      <c r="C444" t="s">
        <v>14</v>
      </c>
      <c r="D444" t="s">
        <v>47</v>
      </c>
      <c r="E444" t="s">
        <v>34</v>
      </c>
      <c r="F444" t="s">
        <v>48</v>
      </c>
      <c r="G444" s="1">
        <v>44855</v>
      </c>
      <c r="H444" s="1">
        <v>44900</v>
      </c>
      <c r="I444" s="2">
        <v>44915</v>
      </c>
      <c r="J444" t="s">
        <v>28</v>
      </c>
      <c r="K444" t="s">
        <v>29</v>
      </c>
      <c r="L444" t="s">
        <v>20</v>
      </c>
      <c r="M444" t="s">
        <v>25</v>
      </c>
      <c r="N444" t="s">
        <v>35</v>
      </c>
      <c r="O444" t="s">
        <v>49</v>
      </c>
      <c r="P444">
        <f t="shared" si="507"/>
        <v>1</v>
      </c>
      <c r="Q444" s="5">
        <f t="shared" si="508"/>
        <v>44902</v>
      </c>
      <c r="R444" s="32">
        <f>VLOOKUP(_xlfn.CONCAT(M444," - ",E444),Planning!$C$75:$D$99,2,0)</f>
        <v>21</v>
      </c>
      <c r="S444" s="5">
        <f t="shared" si="509"/>
        <v>44921</v>
      </c>
      <c r="T444" s="3" t="str">
        <f t="shared" si="510"/>
        <v/>
      </c>
      <c r="U444" s="32">
        <f t="shared" ca="1" si="511"/>
        <v>21</v>
      </c>
      <c r="V444" s="32">
        <f t="shared" si="512"/>
        <v>0</v>
      </c>
      <c r="W444" s="5">
        <f t="shared" si="513"/>
        <v>44915</v>
      </c>
      <c r="X444" s="5"/>
      <c r="Z444" s="49"/>
      <c r="AA444" s="50" cm="1">
        <f t="array" ref="AA444">IF(AND(K444="Pending",J444='Date ouverte'!$A$2),INDEX(_xlfn.ANCHORARRAY('Date ouverte'!$B$2),MATCH(TRUE,_xlfn.ANCHORARRAY('Date ouverte'!$B$2)&gt;=$W444,0)),IF(AND(K444="Pending",J444='Date ouverte'!$A$4),INDEX(_xlfn.ANCHORARRAY('Date ouverte'!$B$4),MATCH(TRUE,_xlfn.ANCHORARRAY('Date ouverte'!$B$4)&gt;=$W444,0)),IF(AND(K444="Pending",J444='Date ouverte'!$A$6),INDEX(_xlfn.ANCHORARRAY('Date ouverte'!$B$6),MATCH(TRUE,_xlfn.ANCHORARRAY('Date ouverte'!$B$6)&gt;=$W444,0)),IF(AND(K444="Pending",J444='Date ouverte'!$A$8),INDEX(_xlfn.ANCHORARRAY('Date ouverte'!$B$8),MATCH(TRUE,_xlfn.ANCHORARRAY('Date ouverte'!$B$8)&gt;=$W444,0)),W444))))</f>
        <v>44915</v>
      </c>
      <c r="AB444" s="5">
        <f>IF(IF($K444="Pending",(IF($J444='Date ouverte'!$A$20,HLOOKUP($AA444,'Date ouverte'!$20:$21,2,FALSE),IF($J444='Date ouverte'!$A$22,HLOOKUP($AA444,'Date ouverte'!$22:$23,2,FALSE),IF($J444='Date ouverte'!$A$24,HLOOKUP($AA444,'Date ouverte'!$24:$25,2,FALSE),IF($J444='Date ouverte'!$A$26,HLOOKUP($AA444,'Date ouverte'!$26:$27,2,FALSE),"j"))))),W444)&lt;&gt;"alert",AA444,"alert")</f>
        <v>44915</v>
      </c>
      <c r="AC444" s="65">
        <f>IF($AB444="alert",(IF($J444='Date ouverte'!$A$29,HLOOKUP($AA444,'Date ouverte'!$29:$30,2,FALSE),IF($J444='Date ouverte'!$A$31,HLOOKUP($AA444,'Date ouverte'!$31:$33,2,FALSE),IF($J444='Date ouverte'!$A$33,HLOOKUP($AA444,'Date ouverte'!$33:$34,2,FALSE),IF($J444='Date ouverte'!$A$35,HLOOKUP($AA444,'Date ouverte'!$35:$36,2,FALSE),"j"))))),0)</f>
        <v>0</v>
      </c>
      <c r="AD4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44" s="5"/>
    </row>
    <row r="445" spans="1:31" x14ac:dyDescent="0.25">
      <c r="A445" t="s">
        <v>391</v>
      </c>
      <c r="B445" t="s">
        <v>258</v>
      </c>
      <c r="C445" t="s">
        <v>30</v>
      </c>
      <c r="D445" t="s">
        <v>15</v>
      </c>
      <c r="E445" t="s">
        <v>34</v>
      </c>
      <c r="F445" t="s">
        <v>17</v>
      </c>
      <c r="G445" s="1">
        <v>44810</v>
      </c>
      <c r="H445" s="1">
        <v>44853</v>
      </c>
      <c r="I445" s="2">
        <v>44865.458333333336</v>
      </c>
      <c r="J445" t="s">
        <v>23</v>
      </c>
      <c r="K445" t="s">
        <v>19</v>
      </c>
      <c r="L445" t="s">
        <v>20</v>
      </c>
      <c r="M445" t="s">
        <v>25</v>
      </c>
      <c r="N445" t="s">
        <v>35</v>
      </c>
      <c r="O445" t="s">
        <v>42</v>
      </c>
      <c r="P445">
        <f t="shared" si="507"/>
        <v>1</v>
      </c>
      <c r="Q445" s="5">
        <f t="shared" si="508"/>
        <v>44855</v>
      </c>
      <c r="R445" s="32">
        <f>VLOOKUP(_xlfn.CONCAT(M445," - ",E445),Planning!$C$75:$D$99,2,0)</f>
        <v>21</v>
      </c>
      <c r="S445" s="5">
        <f t="shared" si="509"/>
        <v>44874</v>
      </c>
      <c r="T445" s="3" t="str">
        <f t="shared" si="510"/>
        <v/>
      </c>
      <c r="U445" s="32">
        <f t="shared" ca="1" si="511"/>
        <v>15</v>
      </c>
      <c r="V445" s="32">
        <f t="shared" si="512"/>
        <v>0</v>
      </c>
      <c r="W445" s="5">
        <f t="shared" si="513"/>
        <v>44865</v>
      </c>
      <c r="X445" s="5"/>
      <c r="Z445" s="49"/>
      <c r="AA445" s="50" cm="1">
        <f t="array" ref="AA445">IF(AND(K445="Pending",J445='Date ouverte'!$A$2),INDEX(_xlfn.ANCHORARRAY('Date ouverte'!$B$2),MATCH(TRUE,_xlfn.ANCHORARRAY('Date ouverte'!$B$2)&gt;=$W445,0)),IF(AND(K445="Pending",J445='Date ouverte'!$A$4),INDEX(_xlfn.ANCHORARRAY('Date ouverte'!$B$4),MATCH(TRUE,_xlfn.ANCHORARRAY('Date ouverte'!$B$4)&gt;=$W445,0)),IF(AND(K445="Pending",J445='Date ouverte'!$A$6),INDEX(_xlfn.ANCHORARRAY('Date ouverte'!$B$6),MATCH(TRUE,_xlfn.ANCHORARRAY('Date ouverte'!$B$6)&gt;=$W445,0)),IF(AND(K445="Pending",J445='Date ouverte'!$A$8),INDEX(_xlfn.ANCHORARRAY('Date ouverte'!$B$8),MATCH(TRUE,_xlfn.ANCHORARRAY('Date ouverte'!$B$8)&gt;=$W445,0)),W445))))</f>
        <v>44865</v>
      </c>
      <c r="AB445" s="5">
        <f>IF(IF($K445="Pending",(IF($J445='Date ouverte'!$A$20,HLOOKUP($AA445,'Date ouverte'!$20:$21,2,FALSE),IF($J445='Date ouverte'!$A$22,HLOOKUP($AA445,'Date ouverte'!$22:$23,2,FALSE),IF($J445='Date ouverte'!$A$24,HLOOKUP($AA445,'Date ouverte'!$24:$25,2,FALSE),IF($J445='Date ouverte'!$A$26,HLOOKUP($AA445,'Date ouverte'!$26:$27,2,FALSE),"j"))))),W445)&lt;&gt;"alert",AA445,"alert")</f>
        <v>44865</v>
      </c>
      <c r="AC445" s="65">
        <f>IF($AB445="alert",(IF($J445='Date ouverte'!$A$29,HLOOKUP($AA445,'Date ouverte'!$29:$30,2,FALSE),IF($J445='Date ouverte'!$A$31,HLOOKUP($AA445,'Date ouverte'!$31:$33,2,FALSE),IF($J445='Date ouverte'!$A$33,HLOOKUP($AA445,'Date ouverte'!$33:$34,2,FALSE),IF($J445='Date ouverte'!$A$35,HLOOKUP($AA445,'Date ouverte'!$35:$36,2,FALSE),"j"))))),0)</f>
        <v>0</v>
      </c>
      <c r="AD4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5" s="5"/>
    </row>
    <row r="446" spans="1:31" x14ac:dyDescent="0.25">
      <c r="A446" t="s">
        <v>491</v>
      </c>
      <c r="B446" t="s">
        <v>258</v>
      </c>
      <c r="C446" t="s">
        <v>30</v>
      </c>
      <c r="D446" t="s">
        <v>15</v>
      </c>
      <c r="E446" t="s">
        <v>16</v>
      </c>
      <c r="F446" t="s">
        <v>17</v>
      </c>
      <c r="G446" s="1">
        <v>44815</v>
      </c>
      <c r="H446" s="1">
        <v>44857</v>
      </c>
      <c r="I446" s="2">
        <v>44861.729166666664</v>
      </c>
      <c r="J446" t="s">
        <v>23</v>
      </c>
      <c r="K446" t="s">
        <v>19</v>
      </c>
      <c r="L446" t="s">
        <v>20</v>
      </c>
      <c r="M446" t="s">
        <v>25</v>
      </c>
      <c r="N446" t="s">
        <v>35</v>
      </c>
      <c r="O446" t="s">
        <v>42</v>
      </c>
      <c r="P446">
        <f t="shared" si="507"/>
        <v>1</v>
      </c>
      <c r="Q446" s="5">
        <f t="shared" si="508"/>
        <v>44859</v>
      </c>
      <c r="R446" s="32">
        <f>VLOOKUP(_xlfn.CONCAT(M446," - ",E446),Planning!$C$75:$D$99,2,0)</f>
        <v>4</v>
      </c>
      <c r="S446" s="5">
        <f t="shared" si="509"/>
        <v>44861</v>
      </c>
      <c r="T446" s="3" t="str">
        <f t="shared" si="510"/>
        <v/>
      </c>
      <c r="U446" s="32">
        <f t="shared" ca="1" si="511"/>
        <v>2</v>
      </c>
      <c r="V446" s="32">
        <f t="shared" si="512"/>
        <v>0</v>
      </c>
      <c r="W446" s="5">
        <f t="shared" si="513"/>
        <v>44861</v>
      </c>
      <c r="X446" s="5"/>
      <c r="Z446" s="49"/>
      <c r="AA446" s="50" cm="1">
        <f t="array" ref="AA446">IF(AND(K446="Pending",J446='Date ouverte'!$A$2),INDEX(_xlfn.ANCHORARRAY('Date ouverte'!$B$2),MATCH(TRUE,_xlfn.ANCHORARRAY('Date ouverte'!$B$2)&gt;=$W446,0)),IF(AND(K446="Pending",J446='Date ouverte'!$A$4),INDEX(_xlfn.ANCHORARRAY('Date ouverte'!$B$4),MATCH(TRUE,_xlfn.ANCHORARRAY('Date ouverte'!$B$4)&gt;=$W446,0)),IF(AND(K446="Pending",J446='Date ouverte'!$A$6),INDEX(_xlfn.ANCHORARRAY('Date ouverte'!$B$6),MATCH(TRUE,_xlfn.ANCHORARRAY('Date ouverte'!$B$6)&gt;=$W446,0)),IF(AND(K446="Pending",J446='Date ouverte'!$A$8),INDEX(_xlfn.ANCHORARRAY('Date ouverte'!$B$8),MATCH(TRUE,_xlfn.ANCHORARRAY('Date ouverte'!$B$8)&gt;=$W446,0)),W446))))</f>
        <v>44861</v>
      </c>
      <c r="AB446" s="5">
        <f>IF(IF($K446="Pending",(IF($J446='Date ouverte'!$A$20,HLOOKUP($AA446,'Date ouverte'!$20:$21,2,FALSE),IF($J446='Date ouverte'!$A$22,HLOOKUP($AA446,'Date ouverte'!$22:$23,2,FALSE),IF($J446='Date ouverte'!$A$24,HLOOKUP($AA446,'Date ouverte'!$24:$25,2,FALSE),IF($J446='Date ouverte'!$A$26,HLOOKUP($AA446,'Date ouverte'!$26:$27,2,FALSE),"j"))))),W446)&lt;&gt;"alert",AA446,"alert")</f>
        <v>44861</v>
      </c>
      <c r="AC446" s="65">
        <f>IF($AB446="alert",(IF($J446='Date ouverte'!$A$29,HLOOKUP($AA446,'Date ouverte'!$29:$30,2,FALSE),IF($J446='Date ouverte'!$A$31,HLOOKUP($AA446,'Date ouverte'!$31:$33,2,FALSE),IF($J446='Date ouverte'!$A$33,HLOOKUP($AA446,'Date ouverte'!$33:$34,2,FALSE),IF($J446='Date ouverte'!$A$35,HLOOKUP($AA446,'Date ouverte'!$35:$36,2,FALSE),"j"))))),0)</f>
        <v>0</v>
      </c>
      <c r="AD4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6" s="5"/>
    </row>
    <row r="447" spans="1:31" x14ac:dyDescent="0.25">
      <c r="A447" t="s">
        <v>1754</v>
      </c>
      <c r="B447" t="s">
        <v>258</v>
      </c>
      <c r="C447" t="s">
        <v>14</v>
      </c>
      <c r="D447" t="s">
        <v>47</v>
      </c>
      <c r="E447" t="s">
        <v>34</v>
      </c>
      <c r="F447" t="s">
        <v>48</v>
      </c>
      <c r="G447" s="1">
        <v>44855</v>
      </c>
      <c r="H447" s="1">
        <v>44890</v>
      </c>
      <c r="I447" s="2">
        <v>44905</v>
      </c>
      <c r="J447" t="s">
        <v>28</v>
      </c>
      <c r="K447" t="s">
        <v>29</v>
      </c>
      <c r="L447" t="s">
        <v>24</v>
      </c>
      <c r="M447" t="s">
        <v>25</v>
      </c>
      <c r="N447" t="s">
        <v>26</v>
      </c>
      <c r="O447" t="s">
        <v>46</v>
      </c>
      <c r="P447">
        <f t="shared" si="507"/>
        <v>1</v>
      </c>
      <c r="Q447" s="5">
        <f t="shared" si="508"/>
        <v>44892</v>
      </c>
      <c r="R447" s="32">
        <f>VLOOKUP(_xlfn.CONCAT(M447," - ",E447),Planning!$C$75:$D$99,2,0)</f>
        <v>21</v>
      </c>
      <c r="S447" s="5">
        <f t="shared" si="509"/>
        <v>44911</v>
      </c>
      <c r="T447" s="3" t="str">
        <f t="shared" si="510"/>
        <v/>
      </c>
      <c r="U447" s="32">
        <f t="shared" ca="1" si="511"/>
        <v>21</v>
      </c>
      <c r="V447" s="32">
        <f t="shared" si="512"/>
        <v>0</v>
      </c>
      <c r="W447" s="5">
        <f t="shared" si="513"/>
        <v>44905</v>
      </c>
      <c r="X447" s="5"/>
      <c r="Z447" s="49"/>
      <c r="AA447" s="50" cm="1">
        <f t="array" ref="AA447">IF(AND(K447="Pending",J447='Date ouverte'!$A$2),INDEX(_xlfn.ANCHORARRAY('Date ouverte'!$B$2),MATCH(TRUE,_xlfn.ANCHORARRAY('Date ouverte'!$B$2)&gt;=$W447,0)),IF(AND(K447="Pending",J447='Date ouverte'!$A$4),INDEX(_xlfn.ANCHORARRAY('Date ouverte'!$B$4),MATCH(TRUE,_xlfn.ANCHORARRAY('Date ouverte'!$B$4)&gt;=$W447,0)),IF(AND(K447="Pending",J447='Date ouverte'!$A$6),INDEX(_xlfn.ANCHORARRAY('Date ouverte'!$B$6),MATCH(TRUE,_xlfn.ANCHORARRAY('Date ouverte'!$B$6)&gt;=$W447,0)),IF(AND(K447="Pending",J447='Date ouverte'!$A$8),INDEX(_xlfn.ANCHORARRAY('Date ouverte'!$B$8),MATCH(TRUE,_xlfn.ANCHORARRAY('Date ouverte'!$B$8)&gt;=$W447,0)),W447))))</f>
        <v>44907</v>
      </c>
      <c r="AB447" s="5" t="str">
        <f>IF(IF($K447="Pending",(IF($J447='Date ouverte'!$A$20,HLOOKUP($AA447,'Date ouverte'!$20:$21,2,FALSE),IF($J447='Date ouverte'!$A$22,HLOOKUP($AA447,'Date ouverte'!$22:$23,2,FALSE),IF($J447='Date ouverte'!$A$24,HLOOKUP($AA447,'Date ouverte'!$24:$25,2,FALSE),IF($J447='Date ouverte'!$A$26,HLOOKUP($AA447,'Date ouverte'!$26:$27,2,FALSE),"j"))))),W447)&lt;&gt;"alert",AA447,"alert")</f>
        <v>alert</v>
      </c>
      <c r="AC447" s="65">
        <f>IF($AB447="alert",(IF($J447='Date ouverte'!$A$29,HLOOKUP($AA447,'Date ouverte'!$29:$30,2,FALSE),IF($J447='Date ouverte'!$A$31,HLOOKUP($AA447,'Date ouverte'!$31:$33,2,FALSE),IF($J447='Date ouverte'!$A$33,HLOOKUP($AA447,'Date ouverte'!$33:$34,2,FALSE),IF($J447='Date ouverte'!$A$35,HLOOKUP($AA447,'Date ouverte'!$35:$36,2,FALSE),"j"))))),0)</f>
        <v>15</v>
      </c>
      <c r="AD4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47" s="5"/>
    </row>
    <row r="448" spans="1:31" x14ac:dyDescent="0.25">
      <c r="A448" t="s">
        <v>1755</v>
      </c>
      <c r="B448" t="s">
        <v>258</v>
      </c>
      <c r="C448" t="s">
        <v>30</v>
      </c>
      <c r="D448" t="s">
        <v>47</v>
      </c>
      <c r="E448" t="s">
        <v>34</v>
      </c>
      <c r="F448" t="s">
        <v>48</v>
      </c>
      <c r="G448" s="1">
        <v>44847</v>
      </c>
      <c r="H448" s="1">
        <v>44877</v>
      </c>
      <c r="I448" s="2">
        <v>44887.3125</v>
      </c>
      <c r="J448" t="s">
        <v>23</v>
      </c>
      <c r="K448" t="s">
        <v>19</v>
      </c>
      <c r="L448" t="s">
        <v>20</v>
      </c>
      <c r="M448" t="s">
        <v>25</v>
      </c>
      <c r="N448" t="s">
        <v>35</v>
      </c>
      <c r="O448" t="s">
        <v>45</v>
      </c>
      <c r="P448">
        <f t="shared" si="507"/>
        <v>1</v>
      </c>
      <c r="Q448" s="5">
        <f t="shared" si="508"/>
        <v>44879</v>
      </c>
      <c r="R448" s="32">
        <f>VLOOKUP(_xlfn.CONCAT(M448," - ",E448),Planning!$C$75:$D$99,2,0)</f>
        <v>21</v>
      </c>
      <c r="S448" s="5">
        <f t="shared" si="509"/>
        <v>44898</v>
      </c>
      <c r="T448" s="3" t="str">
        <f t="shared" si="510"/>
        <v/>
      </c>
      <c r="U448" s="32">
        <f t="shared" ca="1" si="511"/>
        <v>21</v>
      </c>
      <c r="V448" s="32">
        <f t="shared" si="512"/>
        <v>0</v>
      </c>
      <c r="W448" s="5">
        <f t="shared" si="513"/>
        <v>44887</v>
      </c>
      <c r="X448" s="5"/>
      <c r="Z448" s="49"/>
      <c r="AA448" s="50" cm="1">
        <f t="array" ref="AA448">IF(AND(K448="Pending",J448='Date ouverte'!$A$2),INDEX(_xlfn.ANCHORARRAY('Date ouverte'!$B$2),MATCH(TRUE,_xlfn.ANCHORARRAY('Date ouverte'!$B$2)&gt;=$W448,0)),IF(AND(K448="Pending",J448='Date ouverte'!$A$4),INDEX(_xlfn.ANCHORARRAY('Date ouverte'!$B$4),MATCH(TRUE,_xlfn.ANCHORARRAY('Date ouverte'!$B$4)&gt;=$W448,0)),IF(AND(K448="Pending",J448='Date ouverte'!$A$6),INDEX(_xlfn.ANCHORARRAY('Date ouverte'!$B$6),MATCH(TRUE,_xlfn.ANCHORARRAY('Date ouverte'!$B$6)&gt;=$W448,0)),IF(AND(K448="Pending",J448='Date ouverte'!$A$8),INDEX(_xlfn.ANCHORARRAY('Date ouverte'!$B$8),MATCH(TRUE,_xlfn.ANCHORARRAY('Date ouverte'!$B$8)&gt;=$W448,0)),W448))))</f>
        <v>44887</v>
      </c>
      <c r="AB448" s="5">
        <f>IF(IF($K448="Pending",(IF($J448='Date ouverte'!$A$20,HLOOKUP($AA448,'Date ouverte'!$20:$21,2,FALSE),IF($J448='Date ouverte'!$A$22,HLOOKUP($AA448,'Date ouverte'!$22:$23,2,FALSE),IF($J448='Date ouverte'!$A$24,HLOOKUP($AA448,'Date ouverte'!$24:$25,2,FALSE),IF($J448='Date ouverte'!$A$26,HLOOKUP($AA448,'Date ouverte'!$26:$27,2,FALSE),"j"))))),W448)&lt;&gt;"alert",AA448,"alert")</f>
        <v>44887</v>
      </c>
      <c r="AC448" s="65">
        <f>IF($AB448="alert",(IF($J448='Date ouverte'!$A$29,HLOOKUP($AA448,'Date ouverte'!$29:$30,2,FALSE),IF($J448='Date ouverte'!$A$31,HLOOKUP($AA448,'Date ouverte'!$31:$33,2,FALSE),IF($J448='Date ouverte'!$A$33,HLOOKUP($AA448,'Date ouverte'!$33:$34,2,FALSE),IF($J448='Date ouverte'!$A$35,HLOOKUP($AA448,'Date ouverte'!$35:$36,2,FALSE),"j"))))),0)</f>
        <v>0</v>
      </c>
      <c r="AD4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8" s="5"/>
    </row>
    <row r="449" spans="1:31" x14ac:dyDescent="0.25">
      <c r="A449" t="s">
        <v>1198</v>
      </c>
      <c r="B449" t="s">
        <v>258</v>
      </c>
      <c r="C449" t="s">
        <v>14</v>
      </c>
      <c r="D449" t="s">
        <v>47</v>
      </c>
      <c r="E449" t="s">
        <v>34</v>
      </c>
      <c r="F449" t="s">
        <v>48</v>
      </c>
      <c r="G449" s="1">
        <v>44835</v>
      </c>
      <c r="H449" s="1">
        <v>44877</v>
      </c>
      <c r="I449" s="2">
        <v>44890.208333333336</v>
      </c>
      <c r="J449" t="s">
        <v>18</v>
      </c>
      <c r="K449" t="s">
        <v>19</v>
      </c>
      <c r="L449" t="s">
        <v>20</v>
      </c>
      <c r="M449" t="s">
        <v>25</v>
      </c>
      <c r="N449" t="s">
        <v>35</v>
      </c>
      <c r="O449" t="s">
        <v>45</v>
      </c>
      <c r="P449">
        <f t="shared" si="507"/>
        <v>1</v>
      </c>
      <c r="Q449" s="5">
        <f t="shared" si="508"/>
        <v>44879</v>
      </c>
      <c r="R449" s="32">
        <f>VLOOKUP(_xlfn.CONCAT(M449," - ",E449),Planning!$C$75:$D$99,2,0)</f>
        <v>21</v>
      </c>
      <c r="S449" s="5">
        <f t="shared" si="509"/>
        <v>44898</v>
      </c>
      <c r="T449" s="3" t="str">
        <f t="shared" si="510"/>
        <v/>
      </c>
      <c r="U449" s="32">
        <f t="shared" ca="1" si="511"/>
        <v>21</v>
      </c>
      <c r="V449" s="32">
        <f t="shared" si="512"/>
        <v>0</v>
      </c>
      <c r="W449" s="5">
        <f t="shared" si="513"/>
        <v>44890</v>
      </c>
      <c r="X449" s="5"/>
      <c r="Z449" s="49"/>
      <c r="AA449" s="50" cm="1">
        <f t="array" ref="AA449">IF(AND(K449="Pending",J449='Date ouverte'!$A$2),INDEX(_xlfn.ANCHORARRAY('Date ouverte'!$B$2),MATCH(TRUE,_xlfn.ANCHORARRAY('Date ouverte'!$B$2)&gt;=$W449,0)),IF(AND(K449="Pending",J449='Date ouverte'!$A$4),INDEX(_xlfn.ANCHORARRAY('Date ouverte'!$B$4),MATCH(TRUE,_xlfn.ANCHORARRAY('Date ouverte'!$B$4)&gt;=$W449,0)),IF(AND(K449="Pending",J449='Date ouverte'!$A$6),INDEX(_xlfn.ANCHORARRAY('Date ouverte'!$B$6),MATCH(TRUE,_xlfn.ANCHORARRAY('Date ouverte'!$B$6)&gt;=$W449,0)),IF(AND(K449="Pending",J449='Date ouverte'!$A$8),INDEX(_xlfn.ANCHORARRAY('Date ouverte'!$B$8),MATCH(TRUE,_xlfn.ANCHORARRAY('Date ouverte'!$B$8)&gt;=$W449,0)),W449))))</f>
        <v>44890</v>
      </c>
      <c r="AB449" s="5">
        <f>IF(IF($K449="Pending",(IF($J449='Date ouverte'!$A$20,HLOOKUP($AA449,'Date ouverte'!$20:$21,2,FALSE),IF($J449='Date ouverte'!$A$22,HLOOKUP($AA449,'Date ouverte'!$22:$23,2,FALSE),IF($J449='Date ouverte'!$A$24,HLOOKUP($AA449,'Date ouverte'!$24:$25,2,FALSE),IF($J449='Date ouverte'!$A$26,HLOOKUP($AA449,'Date ouverte'!$26:$27,2,FALSE),"j"))))),W449)&lt;&gt;"alert",AA449,"alert")</f>
        <v>44890</v>
      </c>
      <c r="AC449" s="65">
        <f>IF($AB449="alert",(IF($J449='Date ouverte'!$A$29,HLOOKUP($AA449,'Date ouverte'!$29:$30,2,FALSE),IF($J449='Date ouverte'!$A$31,HLOOKUP($AA449,'Date ouverte'!$31:$33,2,FALSE),IF($J449='Date ouverte'!$A$33,HLOOKUP($AA449,'Date ouverte'!$33:$34,2,FALSE),IF($J449='Date ouverte'!$A$35,HLOOKUP($AA449,'Date ouverte'!$35:$36,2,FALSE),"j"))))),0)</f>
        <v>0</v>
      </c>
      <c r="AD4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49" s="5"/>
    </row>
    <row r="450" spans="1:31" x14ac:dyDescent="0.25">
      <c r="A450" t="s">
        <v>1756</v>
      </c>
      <c r="B450" t="s">
        <v>258</v>
      </c>
      <c r="C450" t="s">
        <v>30</v>
      </c>
      <c r="D450" t="s">
        <v>47</v>
      </c>
      <c r="E450" t="s">
        <v>34</v>
      </c>
      <c r="F450" t="s">
        <v>48</v>
      </c>
      <c r="G450" s="1">
        <v>44847</v>
      </c>
      <c r="H450" s="1">
        <v>44877</v>
      </c>
      <c r="I450" s="2">
        <v>44888.708333333336</v>
      </c>
      <c r="J450" t="s">
        <v>18</v>
      </c>
      <c r="K450" t="s">
        <v>19</v>
      </c>
      <c r="L450" t="s">
        <v>20</v>
      </c>
      <c r="M450" t="s">
        <v>25</v>
      </c>
      <c r="N450" t="s">
        <v>35</v>
      </c>
      <c r="O450" t="s">
        <v>45</v>
      </c>
      <c r="P450">
        <f t="shared" si="507"/>
        <v>1</v>
      </c>
      <c r="Q450" s="5">
        <f t="shared" si="508"/>
        <v>44879</v>
      </c>
      <c r="R450" s="32">
        <f>VLOOKUP(_xlfn.CONCAT(M450," - ",E450),Planning!$C$75:$D$99,2,0)</f>
        <v>21</v>
      </c>
      <c r="S450" s="5">
        <f t="shared" si="509"/>
        <v>44898</v>
      </c>
      <c r="T450" s="3" t="str">
        <f t="shared" si="510"/>
        <v/>
      </c>
      <c r="U450" s="32">
        <f t="shared" ca="1" si="511"/>
        <v>21</v>
      </c>
      <c r="V450" s="32">
        <f t="shared" si="512"/>
        <v>0</v>
      </c>
      <c r="W450" s="5">
        <f t="shared" si="513"/>
        <v>44888</v>
      </c>
      <c r="X450" s="5"/>
      <c r="Z450" s="49"/>
      <c r="AA450" s="50" cm="1">
        <f t="array" ref="AA450">IF(AND(K450="Pending",J450='Date ouverte'!$A$2),INDEX(_xlfn.ANCHORARRAY('Date ouverte'!$B$2),MATCH(TRUE,_xlfn.ANCHORARRAY('Date ouverte'!$B$2)&gt;=$W450,0)),IF(AND(K450="Pending",J450='Date ouverte'!$A$4),INDEX(_xlfn.ANCHORARRAY('Date ouverte'!$B$4),MATCH(TRUE,_xlfn.ANCHORARRAY('Date ouverte'!$B$4)&gt;=$W450,0)),IF(AND(K450="Pending",J450='Date ouverte'!$A$6),INDEX(_xlfn.ANCHORARRAY('Date ouverte'!$B$6),MATCH(TRUE,_xlfn.ANCHORARRAY('Date ouverte'!$B$6)&gt;=$W450,0)),IF(AND(K450="Pending",J450='Date ouverte'!$A$8),INDEX(_xlfn.ANCHORARRAY('Date ouverte'!$B$8),MATCH(TRUE,_xlfn.ANCHORARRAY('Date ouverte'!$B$8)&gt;=$W450,0)),W450))))</f>
        <v>44888</v>
      </c>
      <c r="AB450" s="5">
        <f>IF(IF($K450="Pending",(IF($J450='Date ouverte'!$A$20,HLOOKUP($AA450,'Date ouverte'!$20:$21,2,FALSE),IF($J450='Date ouverte'!$A$22,HLOOKUP($AA450,'Date ouverte'!$22:$23,2,FALSE),IF($J450='Date ouverte'!$A$24,HLOOKUP($AA450,'Date ouverte'!$24:$25,2,FALSE),IF($J450='Date ouverte'!$A$26,HLOOKUP($AA450,'Date ouverte'!$26:$27,2,FALSE),"j"))))),W450)&lt;&gt;"alert",AA450,"alert")</f>
        <v>44888</v>
      </c>
      <c r="AC450" s="65">
        <f>IF($AB450="alert",(IF($J450='Date ouverte'!$A$29,HLOOKUP($AA450,'Date ouverte'!$29:$30,2,FALSE),IF($J450='Date ouverte'!$A$31,HLOOKUP($AA450,'Date ouverte'!$31:$33,2,FALSE),IF($J450='Date ouverte'!$A$33,HLOOKUP($AA450,'Date ouverte'!$33:$34,2,FALSE),IF($J450='Date ouverte'!$A$35,HLOOKUP($AA450,'Date ouverte'!$35:$36,2,FALSE),"j"))))),0)</f>
        <v>0</v>
      </c>
      <c r="AD4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0" s="5"/>
    </row>
    <row r="451" spans="1:31" x14ac:dyDescent="0.25">
      <c r="A451" t="s">
        <v>1757</v>
      </c>
      <c r="B451" t="s">
        <v>258</v>
      </c>
      <c r="C451" t="s">
        <v>14</v>
      </c>
      <c r="D451" t="s">
        <v>47</v>
      </c>
      <c r="E451" t="s">
        <v>16</v>
      </c>
      <c r="F451" t="s">
        <v>48</v>
      </c>
      <c r="G451" s="1">
        <v>44847</v>
      </c>
      <c r="H451" s="1">
        <v>44880</v>
      </c>
      <c r="I451" s="2">
        <v>44890</v>
      </c>
      <c r="J451" t="s">
        <v>39</v>
      </c>
      <c r="K451" t="s">
        <v>29</v>
      </c>
      <c r="L451" t="s">
        <v>24</v>
      </c>
      <c r="M451" t="s">
        <v>25</v>
      </c>
      <c r="N451" t="s">
        <v>26</v>
      </c>
      <c r="O451" t="s">
        <v>45</v>
      </c>
      <c r="P451">
        <f t="shared" si="507"/>
        <v>1</v>
      </c>
      <c r="Q451" s="5">
        <f t="shared" si="508"/>
        <v>44882</v>
      </c>
      <c r="R451" s="32">
        <f>VLOOKUP(_xlfn.CONCAT(M451," - ",E451),Planning!$C$75:$D$99,2,0)</f>
        <v>4</v>
      </c>
      <c r="S451" s="5">
        <f t="shared" si="509"/>
        <v>44884</v>
      </c>
      <c r="T451" s="3" t="str">
        <f t="shared" si="510"/>
        <v/>
      </c>
      <c r="U451" s="32">
        <f t="shared" ca="1" si="511"/>
        <v>4</v>
      </c>
      <c r="V451" s="32">
        <f t="shared" si="512"/>
        <v>0</v>
      </c>
      <c r="W451" s="5">
        <f t="shared" si="513"/>
        <v>44890</v>
      </c>
      <c r="X451" s="5"/>
      <c r="Z451" s="49"/>
      <c r="AA451" s="50" cm="1">
        <f t="array" ref="AA451">IF(AND(K451="Pending",J451='Date ouverte'!$A$2),INDEX(_xlfn.ANCHORARRAY('Date ouverte'!$B$2),MATCH(TRUE,_xlfn.ANCHORARRAY('Date ouverte'!$B$2)&gt;=$W451,0)),IF(AND(K451="Pending",J451='Date ouverte'!$A$4),INDEX(_xlfn.ANCHORARRAY('Date ouverte'!$B$4),MATCH(TRUE,_xlfn.ANCHORARRAY('Date ouverte'!$B$4)&gt;=$W451,0)),IF(AND(K451="Pending",J451='Date ouverte'!$A$6),INDEX(_xlfn.ANCHORARRAY('Date ouverte'!$B$6),MATCH(TRUE,_xlfn.ANCHORARRAY('Date ouverte'!$B$6)&gt;=$W451,0)),IF(AND(K451="Pending",J451='Date ouverte'!$A$8),INDEX(_xlfn.ANCHORARRAY('Date ouverte'!$B$8),MATCH(TRUE,_xlfn.ANCHORARRAY('Date ouverte'!$B$8)&gt;=$W451,0)),W451))))</f>
        <v>44890</v>
      </c>
      <c r="AB451" s="5" t="str">
        <f>IF(IF($K451="Pending",(IF($J451='Date ouverte'!$A$20,HLOOKUP($AA451,'Date ouverte'!$20:$21,2,FALSE),IF($J451='Date ouverte'!$A$22,HLOOKUP($AA451,'Date ouverte'!$22:$23,2,FALSE),IF($J451='Date ouverte'!$A$24,HLOOKUP($AA451,'Date ouverte'!$24:$25,2,FALSE),IF($J451='Date ouverte'!$A$26,HLOOKUP($AA451,'Date ouverte'!$26:$27,2,FALSE),"j"))))),W451)&lt;&gt;"alert",AA451,"alert")</f>
        <v>alert</v>
      </c>
      <c r="AC451" s="65">
        <f>IF($AB451="alert",(IF($J451='Date ouverte'!$A$29,HLOOKUP($AA451,'Date ouverte'!$29:$30,2,FALSE),IF($J451='Date ouverte'!$A$31,HLOOKUP($AA451,'Date ouverte'!$31:$33,2,FALSE),IF($J451='Date ouverte'!$A$33,HLOOKUP($AA451,'Date ouverte'!$33:$34,2,FALSE),IF($J451='Date ouverte'!$A$35,HLOOKUP($AA451,'Date ouverte'!$35:$36,2,FALSE),"j"))))),0)</f>
        <v>8</v>
      </c>
      <c r="AD4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451" s="5"/>
    </row>
    <row r="452" spans="1:31" x14ac:dyDescent="0.25">
      <c r="A452" t="s">
        <v>729</v>
      </c>
      <c r="B452" t="s">
        <v>258</v>
      </c>
      <c r="C452" t="s">
        <v>30</v>
      </c>
      <c r="D452" t="s">
        <v>47</v>
      </c>
      <c r="E452" t="s">
        <v>34</v>
      </c>
      <c r="F452" t="s">
        <v>48</v>
      </c>
      <c r="G452" s="1">
        <v>44826</v>
      </c>
      <c r="H452" s="1">
        <v>44860</v>
      </c>
      <c r="I452" s="2">
        <v>44872.270833333336</v>
      </c>
      <c r="J452" t="s">
        <v>23</v>
      </c>
      <c r="K452" t="s">
        <v>19</v>
      </c>
      <c r="L452" t="s">
        <v>20</v>
      </c>
      <c r="M452" t="s">
        <v>25</v>
      </c>
      <c r="N452" t="s">
        <v>35</v>
      </c>
      <c r="O452" t="s">
        <v>36</v>
      </c>
      <c r="P452">
        <f t="shared" si="507"/>
        <v>1</v>
      </c>
      <c r="Q452" s="5">
        <f t="shared" si="508"/>
        <v>44862</v>
      </c>
      <c r="R452" s="32">
        <f>VLOOKUP(_xlfn.CONCAT(M452," - ",E452),Planning!$C$75:$D$99,2,0)</f>
        <v>21</v>
      </c>
      <c r="S452" s="5">
        <f t="shared" si="509"/>
        <v>44881</v>
      </c>
      <c r="T452" s="3" t="str">
        <f t="shared" si="510"/>
        <v/>
      </c>
      <c r="U452" s="32">
        <f t="shared" ca="1" si="511"/>
        <v>21</v>
      </c>
      <c r="V452" s="32">
        <f t="shared" si="512"/>
        <v>0</v>
      </c>
      <c r="W452" s="5">
        <f t="shared" si="513"/>
        <v>44872</v>
      </c>
      <c r="X452" s="5"/>
      <c r="Z452" s="49"/>
      <c r="AA452" s="50" cm="1">
        <f t="array" ref="AA452">IF(AND(K452="Pending",J452='Date ouverte'!$A$2),INDEX(_xlfn.ANCHORARRAY('Date ouverte'!$B$2),MATCH(TRUE,_xlfn.ANCHORARRAY('Date ouverte'!$B$2)&gt;=$W452,0)),IF(AND(K452="Pending",J452='Date ouverte'!$A$4),INDEX(_xlfn.ANCHORARRAY('Date ouverte'!$B$4),MATCH(TRUE,_xlfn.ANCHORARRAY('Date ouverte'!$B$4)&gt;=$W452,0)),IF(AND(K452="Pending",J452='Date ouverte'!$A$6),INDEX(_xlfn.ANCHORARRAY('Date ouverte'!$B$6),MATCH(TRUE,_xlfn.ANCHORARRAY('Date ouverte'!$B$6)&gt;=$W452,0)),IF(AND(K452="Pending",J452='Date ouverte'!$A$8),INDEX(_xlfn.ANCHORARRAY('Date ouverte'!$B$8),MATCH(TRUE,_xlfn.ANCHORARRAY('Date ouverte'!$B$8)&gt;=$W452,0)),W452))))</f>
        <v>44872</v>
      </c>
      <c r="AB452" s="5">
        <f>IF(IF($K452="Pending",(IF($J452='Date ouverte'!$A$20,HLOOKUP($AA452,'Date ouverte'!$20:$21,2,FALSE),IF($J452='Date ouverte'!$A$22,HLOOKUP($AA452,'Date ouverte'!$22:$23,2,FALSE),IF($J452='Date ouverte'!$A$24,HLOOKUP($AA452,'Date ouverte'!$24:$25,2,FALSE),IF($J452='Date ouverte'!$A$26,HLOOKUP($AA452,'Date ouverte'!$26:$27,2,FALSE),"j"))))),W452)&lt;&gt;"alert",AA452,"alert")</f>
        <v>44872</v>
      </c>
      <c r="AC452" s="65">
        <f>IF($AB452="alert",(IF($J452='Date ouverte'!$A$29,HLOOKUP($AA452,'Date ouverte'!$29:$30,2,FALSE),IF($J452='Date ouverte'!$A$31,HLOOKUP($AA452,'Date ouverte'!$31:$33,2,FALSE),IF($J452='Date ouverte'!$A$33,HLOOKUP($AA452,'Date ouverte'!$33:$34,2,FALSE),IF($J452='Date ouverte'!$A$35,HLOOKUP($AA452,'Date ouverte'!$35:$36,2,FALSE),"j"))))),0)</f>
        <v>0</v>
      </c>
      <c r="AD4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2" s="5"/>
    </row>
    <row r="453" spans="1:31" x14ac:dyDescent="0.25">
      <c r="A453" t="s">
        <v>1758</v>
      </c>
      <c r="B453" t="s">
        <v>258</v>
      </c>
      <c r="C453" t="s">
        <v>30</v>
      </c>
      <c r="D453" t="s">
        <v>47</v>
      </c>
      <c r="E453" t="s">
        <v>34</v>
      </c>
      <c r="F453" t="s">
        <v>48</v>
      </c>
      <c r="G453" s="1">
        <v>44847</v>
      </c>
      <c r="H453" s="1">
        <v>44877</v>
      </c>
      <c r="I453" s="2">
        <v>44895.458333333336</v>
      </c>
      <c r="J453" t="s">
        <v>23</v>
      </c>
      <c r="K453" t="s">
        <v>19</v>
      </c>
      <c r="L453" t="s">
        <v>20</v>
      </c>
      <c r="M453" t="s">
        <v>25</v>
      </c>
      <c r="N453" t="s">
        <v>35</v>
      </c>
      <c r="O453" t="s">
        <v>45</v>
      </c>
      <c r="P453">
        <f t="shared" si="507"/>
        <v>1</v>
      </c>
      <c r="Q453" s="5">
        <f t="shared" si="508"/>
        <v>44879</v>
      </c>
      <c r="R453" s="32">
        <f>VLOOKUP(_xlfn.CONCAT(M453," - ",E453),Planning!$C$75:$D$99,2,0)</f>
        <v>21</v>
      </c>
      <c r="S453" s="5">
        <f t="shared" si="509"/>
        <v>44898</v>
      </c>
      <c r="T453" s="3" t="str">
        <f t="shared" si="510"/>
        <v/>
      </c>
      <c r="U453" s="32">
        <f t="shared" ca="1" si="511"/>
        <v>21</v>
      </c>
      <c r="V453" s="32">
        <f t="shared" si="512"/>
        <v>0</v>
      </c>
      <c r="W453" s="5">
        <f t="shared" si="513"/>
        <v>44895</v>
      </c>
      <c r="X453" s="5"/>
      <c r="Z453" s="49"/>
      <c r="AA453" s="50" cm="1">
        <f t="array" ref="AA453">IF(AND(K453="Pending",J453='Date ouverte'!$A$2),INDEX(_xlfn.ANCHORARRAY('Date ouverte'!$B$2),MATCH(TRUE,_xlfn.ANCHORARRAY('Date ouverte'!$B$2)&gt;=$W453,0)),IF(AND(K453="Pending",J453='Date ouverte'!$A$4),INDEX(_xlfn.ANCHORARRAY('Date ouverte'!$B$4),MATCH(TRUE,_xlfn.ANCHORARRAY('Date ouverte'!$B$4)&gt;=$W453,0)),IF(AND(K453="Pending",J453='Date ouverte'!$A$6),INDEX(_xlfn.ANCHORARRAY('Date ouverte'!$B$6),MATCH(TRUE,_xlfn.ANCHORARRAY('Date ouverte'!$B$6)&gt;=$W453,0)),IF(AND(K453="Pending",J453='Date ouverte'!$A$8),INDEX(_xlfn.ANCHORARRAY('Date ouverte'!$B$8),MATCH(TRUE,_xlfn.ANCHORARRAY('Date ouverte'!$B$8)&gt;=$W453,0)),W453))))</f>
        <v>44895</v>
      </c>
      <c r="AB453" s="5">
        <f>IF(IF($K453="Pending",(IF($J453='Date ouverte'!$A$20,HLOOKUP($AA453,'Date ouverte'!$20:$21,2,FALSE),IF($J453='Date ouverte'!$A$22,HLOOKUP($AA453,'Date ouverte'!$22:$23,2,FALSE),IF($J453='Date ouverte'!$A$24,HLOOKUP($AA453,'Date ouverte'!$24:$25,2,FALSE),IF($J453='Date ouverte'!$A$26,HLOOKUP($AA453,'Date ouverte'!$26:$27,2,FALSE),"j"))))),W453)&lt;&gt;"alert",AA453,"alert")</f>
        <v>44895</v>
      </c>
      <c r="AC453" s="65">
        <f>IF($AB453="alert",(IF($J453='Date ouverte'!$A$29,HLOOKUP($AA453,'Date ouverte'!$29:$30,2,FALSE),IF($J453='Date ouverte'!$A$31,HLOOKUP($AA453,'Date ouverte'!$31:$33,2,FALSE),IF($J453='Date ouverte'!$A$33,HLOOKUP($AA453,'Date ouverte'!$33:$34,2,FALSE),IF($J453='Date ouverte'!$A$35,HLOOKUP($AA453,'Date ouverte'!$35:$36,2,FALSE),"j"))))),0)</f>
        <v>0</v>
      </c>
      <c r="AD4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3" s="5"/>
    </row>
    <row r="454" spans="1:31" x14ac:dyDescent="0.25">
      <c r="A454" t="s">
        <v>814</v>
      </c>
      <c r="B454" t="s">
        <v>258</v>
      </c>
      <c r="C454" t="s">
        <v>14</v>
      </c>
      <c r="D454" t="s">
        <v>47</v>
      </c>
      <c r="E454" t="s">
        <v>34</v>
      </c>
      <c r="F454" t="s">
        <v>48</v>
      </c>
      <c r="G454" s="1">
        <v>44827</v>
      </c>
      <c r="H454" s="1">
        <v>44866</v>
      </c>
      <c r="I454" s="2">
        <v>44881.208333333336</v>
      </c>
      <c r="J454" t="s">
        <v>18</v>
      </c>
      <c r="K454" t="s">
        <v>19</v>
      </c>
      <c r="L454" t="s">
        <v>20</v>
      </c>
      <c r="M454" t="s">
        <v>25</v>
      </c>
      <c r="N454" t="s">
        <v>35</v>
      </c>
      <c r="O454" t="s">
        <v>40</v>
      </c>
      <c r="P454">
        <f t="shared" si="507"/>
        <v>1</v>
      </c>
      <c r="Q454" s="5">
        <f t="shared" si="508"/>
        <v>44868</v>
      </c>
      <c r="R454" s="32">
        <f>VLOOKUP(_xlfn.CONCAT(M454," - ",E454),Planning!$C$75:$D$99,2,0)</f>
        <v>21</v>
      </c>
      <c r="S454" s="5">
        <f t="shared" si="509"/>
        <v>44887</v>
      </c>
      <c r="T454" s="3" t="str">
        <f t="shared" si="510"/>
        <v/>
      </c>
      <c r="U454" s="32">
        <f t="shared" ca="1" si="511"/>
        <v>21</v>
      </c>
      <c r="V454" s="32">
        <f t="shared" si="512"/>
        <v>0</v>
      </c>
      <c r="W454" s="5">
        <f t="shared" si="513"/>
        <v>44881</v>
      </c>
      <c r="X454" s="5"/>
      <c r="Z454" s="49"/>
      <c r="AA454" s="50" cm="1">
        <f t="array" ref="AA454">IF(AND(K454="Pending",J454='Date ouverte'!$A$2),INDEX(_xlfn.ANCHORARRAY('Date ouverte'!$B$2),MATCH(TRUE,_xlfn.ANCHORARRAY('Date ouverte'!$B$2)&gt;=$W454,0)),IF(AND(K454="Pending",J454='Date ouverte'!$A$4),INDEX(_xlfn.ANCHORARRAY('Date ouverte'!$B$4),MATCH(TRUE,_xlfn.ANCHORARRAY('Date ouverte'!$B$4)&gt;=$W454,0)),IF(AND(K454="Pending",J454='Date ouverte'!$A$6),INDEX(_xlfn.ANCHORARRAY('Date ouverte'!$B$6),MATCH(TRUE,_xlfn.ANCHORARRAY('Date ouverte'!$B$6)&gt;=$W454,0)),IF(AND(K454="Pending",J454='Date ouverte'!$A$8),INDEX(_xlfn.ANCHORARRAY('Date ouverte'!$B$8),MATCH(TRUE,_xlfn.ANCHORARRAY('Date ouverte'!$B$8)&gt;=$W454,0)),W454))))</f>
        <v>44881</v>
      </c>
      <c r="AB454" s="5">
        <f>IF(IF($K454="Pending",(IF($J454='Date ouverte'!$A$20,HLOOKUP($AA454,'Date ouverte'!$20:$21,2,FALSE),IF($J454='Date ouverte'!$A$22,HLOOKUP($AA454,'Date ouverte'!$22:$23,2,FALSE),IF($J454='Date ouverte'!$A$24,HLOOKUP($AA454,'Date ouverte'!$24:$25,2,FALSE),IF($J454='Date ouverte'!$A$26,HLOOKUP($AA454,'Date ouverte'!$26:$27,2,FALSE),"j"))))),W454)&lt;&gt;"alert",AA454,"alert")</f>
        <v>44881</v>
      </c>
      <c r="AC454" s="65">
        <f>IF($AB454="alert",(IF($J454='Date ouverte'!$A$29,HLOOKUP($AA454,'Date ouverte'!$29:$30,2,FALSE),IF($J454='Date ouverte'!$A$31,HLOOKUP($AA454,'Date ouverte'!$31:$33,2,FALSE),IF($J454='Date ouverte'!$A$33,HLOOKUP($AA454,'Date ouverte'!$33:$34,2,FALSE),IF($J454='Date ouverte'!$A$35,HLOOKUP($AA454,'Date ouverte'!$35:$36,2,FALSE),"j"))))),0)</f>
        <v>0</v>
      </c>
      <c r="AD4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4" s="5"/>
    </row>
    <row r="455" spans="1:31" x14ac:dyDescent="0.25">
      <c r="A455" t="s">
        <v>1038</v>
      </c>
      <c r="B455" t="s">
        <v>258</v>
      </c>
      <c r="C455" t="s">
        <v>14</v>
      </c>
      <c r="D455" t="s">
        <v>47</v>
      </c>
      <c r="E455" t="s">
        <v>34</v>
      </c>
      <c r="F455" t="s">
        <v>48</v>
      </c>
      <c r="G455" s="1">
        <v>44827</v>
      </c>
      <c r="H455" s="1">
        <v>44860</v>
      </c>
      <c r="I455" s="2">
        <v>44868.208333333336</v>
      </c>
      <c r="J455" t="s">
        <v>18</v>
      </c>
      <c r="K455" t="s">
        <v>19</v>
      </c>
      <c r="L455" t="s">
        <v>24</v>
      </c>
      <c r="M455" t="s">
        <v>25</v>
      </c>
      <c r="N455" t="s">
        <v>26</v>
      </c>
      <c r="O455" t="s">
        <v>36</v>
      </c>
      <c r="P455">
        <f t="shared" si="507"/>
        <v>1</v>
      </c>
      <c r="Q455" s="5">
        <f t="shared" si="508"/>
        <v>44862</v>
      </c>
      <c r="R455" s="32">
        <f>VLOOKUP(_xlfn.CONCAT(M455," - ",E455),Planning!$C$75:$D$99,2,0)</f>
        <v>21</v>
      </c>
      <c r="S455" s="5">
        <f t="shared" si="509"/>
        <v>44881</v>
      </c>
      <c r="T455" s="3" t="str">
        <f t="shared" si="510"/>
        <v/>
      </c>
      <c r="U455" s="32">
        <f t="shared" ca="1" si="511"/>
        <v>21</v>
      </c>
      <c r="V455" s="32">
        <f t="shared" si="512"/>
        <v>0</v>
      </c>
      <c r="W455" s="5">
        <f t="shared" si="513"/>
        <v>44868</v>
      </c>
      <c r="X455" s="5"/>
      <c r="Z455" s="49"/>
      <c r="AA455" s="50" cm="1">
        <f t="array" ref="AA455">IF(AND(K455="Pending",J455='Date ouverte'!$A$2),INDEX(_xlfn.ANCHORARRAY('Date ouverte'!$B$2),MATCH(TRUE,_xlfn.ANCHORARRAY('Date ouverte'!$B$2)&gt;=$W455,0)),IF(AND(K455="Pending",J455='Date ouverte'!$A$4),INDEX(_xlfn.ANCHORARRAY('Date ouverte'!$B$4),MATCH(TRUE,_xlfn.ANCHORARRAY('Date ouverte'!$B$4)&gt;=$W455,0)),IF(AND(K455="Pending",J455='Date ouverte'!$A$6),INDEX(_xlfn.ANCHORARRAY('Date ouverte'!$B$6),MATCH(TRUE,_xlfn.ANCHORARRAY('Date ouverte'!$B$6)&gt;=$W455,0)),IF(AND(K455="Pending",J455='Date ouverte'!$A$8),INDEX(_xlfn.ANCHORARRAY('Date ouverte'!$B$8),MATCH(TRUE,_xlfn.ANCHORARRAY('Date ouverte'!$B$8)&gt;=$W455,0)),W455))))</f>
        <v>44868</v>
      </c>
      <c r="AB455" s="5">
        <f>IF(IF($K455="Pending",(IF($J455='Date ouverte'!$A$20,HLOOKUP($AA455,'Date ouverte'!$20:$21,2,FALSE),IF($J455='Date ouverte'!$A$22,HLOOKUP($AA455,'Date ouverte'!$22:$23,2,FALSE),IF($J455='Date ouverte'!$A$24,HLOOKUP($AA455,'Date ouverte'!$24:$25,2,FALSE),IF($J455='Date ouverte'!$A$26,HLOOKUP($AA455,'Date ouverte'!$26:$27,2,FALSE),"j"))))),W455)&lt;&gt;"alert",AA455,"alert")</f>
        <v>44868</v>
      </c>
      <c r="AC455" s="65">
        <f>IF($AB455="alert",(IF($J455='Date ouverte'!$A$29,HLOOKUP($AA455,'Date ouverte'!$29:$30,2,FALSE),IF($J455='Date ouverte'!$A$31,HLOOKUP($AA455,'Date ouverte'!$31:$33,2,FALSE),IF($J455='Date ouverte'!$A$33,HLOOKUP($AA455,'Date ouverte'!$33:$34,2,FALSE),IF($J455='Date ouverte'!$A$35,HLOOKUP($AA455,'Date ouverte'!$35:$36,2,FALSE),"j"))))),0)</f>
        <v>0</v>
      </c>
      <c r="AD4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5" s="5"/>
    </row>
    <row r="456" spans="1:31" x14ac:dyDescent="0.25">
      <c r="A456" t="s">
        <v>1759</v>
      </c>
      <c r="B456" t="s">
        <v>258</v>
      </c>
      <c r="C456" t="s">
        <v>30</v>
      </c>
      <c r="D456" t="s">
        <v>47</v>
      </c>
      <c r="E456" t="s">
        <v>34</v>
      </c>
      <c r="F456" t="s">
        <v>48</v>
      </c>
      <c r="G456" s="1">
        <v>44847</v>
      </c>
      <c r="H456" s="1">
        <v>44877</v>
      </c>
      <c r="I456" s="2">
        <v>44887.6875</v>
      </c>
      <c r="J456" t="s">
        <v>23</v>
      </c>
      <c r="K456" t="s">
        <v>19</v>
      </c>
      <c r="L456" t="s">
        <v>20</v>
      </c>
      <c r="M456" t="s">
        <v>25</v>
      </c>
      <c r="N456" t="s">
        <v>35</v>
      </c>
      <c r="O456" t="s">
        <v>45</v>
      </c>
      <c r="P456">
        <f t="shared" si="507"/>
        <v>1</v>
      </c>
      <c r="Q456" s="5">
        <f t="shared" si="508"/>
        <v>44879</v>
      </c>
      <c r="R456" s="32">
        <f>VLOOKUP(_xlfn.CONCAT(M456," - ",E456),Planning!$C$75:$D$99,2,0)</f>
        <v>21</v>
      </c>
      <c r="S456" s="5">
        <f t="shared" si="509"/>
        <v>44898</v>
      </c>
      <c r="T456" s="3" t="str">
        <f t="shared" si="510"/>
        <v/>
      </c>
      <c r="U456" s="32">
        <f t="shared" ca="1" si="511"/>
        <v>21</v>
      </c>
      <c r="V456" s="32">
        <f t="shared" si="512"/>
        <v>0</v>
      </c>
      <c r="W456" s="5">
        <f t="shared" si="513"/>
        <v>44887</v>
      </c>
      <c r="X456" s="5"/>
      <c r="Z456" s="49"/>
      <c r="AA456" s="50" cm="1">
        <f t="array" ref="AA456">IF(AND(K456="Pending",J456='Date ouverte'!$A$2),INDEX(_xlfn.ANCHORARRAY('Date ouverte'!$B$2),MATCH(TRUE,_xlfn.ANCHORARRAY('Date ouverte'!$B$2)&gt;=$W456,0)),IF(AND(K456="Pending",J456='Date ouverte'!$A$4),INDEX(_xlfn.ANCHORARRAY('Date ouverte'!$B$4),MATCH(TRUE,_xlfn.ANCHORARRAY('Date ouverte'!$B$4)&gt;=$W456,0)),IF(AND(K456="Pending",J456='Date ouverte'!$A$6),INDEX(_xlfn.ANCHORARRAY('Date ouverte'!$B$6),MATCH(TRUE,_xlfn.ANCHORARRAY('Date ouverte'!$B$6)&gt;=$W456,0)),IF(AND(K456="Pending",J456='Date ouverte'!$A$8),INDEX(_xlfn.ANCHORARRAY('Date ouverte'!$B$8),MATCH(TRUE,_xlfn.ANCHORARRAY('Date ouverte'!$B$8)&gt;=$W456,0)),W456))))</f>
        <v>44887</v>
      </c>
      <c r="AB456" s="5">
        <f>IF(IF($K456="Pending",(IF($J456='Date ouverte'!$A$20,HLOOKUP($AA456,'Date ouverte'!$20:$21,2,FALSE),IF($J456='Date ouverte'!$A$22,HLOOKUP($AA456,'Date ouverte'!$22:$23,2,FALSE),IF($J456='Date ouverte'!$A$24,HLOOKUP($AA456,'Date ouverte'!$24:$25,2,FALSE),IF($J456='Date ouverte'!$A$26,HLOOKUP($AA456,'Date ouverte'!$26:$27,2,FALSE),"j"))))),W456)&lt;&gt;"alert",AA456,"alert")</f>
        <v>44887</v>
      </c>
      <c r="AC456" s="65">
        <f>IF($AB456="alert",(IF($J456='Date ouverte'!$A$29,HLOOKUP($AA456,'Date ouverte'!$29:$30,2,FALSE),IF($J456='Date ouverte'!$A$31,HLOOKUP($AA456,'Date ouverte'!$31:$33,2,FALSE),IF($J456='Date ouverte'!$A$33,HLOOKUP($AA456,'Date ouverte'!$33:$34,2,FALSE),IF($J456='Date ouverte'!$A$35,HLOOKUP($AA456,'Date ouverte'!$35:$36,2,FALSE),"j"))))),0)</f>
        <v>0</v>
      </c>
      <c r="AD4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6" s="5"/>
    </row>
    <row r="457" spans="1:31" x14ac:dyDescent="0.25">
      <c r="A457" t="s">
        <v>1760</v>
      </c>
      <c r="B457" t="s">
        <v>258</v>
      </c>
      <c r="C457" t="s">
        <v>30</v>
      </c>
      <c r="D457" t="s">
        <v>47</v>
      </c>
      <c r="E457" t="s">
        <v>16</v>
      </c>
      <c r="F457" t="s">
        <v>48</v>
      </c>
      <c r="G457" s="1">
        <v>44858</v>
      </c>
      <c r="H457" s="1">
        <v>44893</v>
      </c>
      <c r="I457" s="2">
        <v>44898</v>
      </c>
      <c r="J457" t="s">
        <v>39</v>
      </c>
      <c r="K457" t="s">
        <v>29</v>
      </c>
      <c r="L457" t="s">
        <v>20</v>
      </c>
      <c r="M457" t="s">
        <v>25</v>
      </c>
      <c r="N457" t="s">
        <v>35</v>
      </c>
      <c r="O457" t="s">
        <v>46</v>
      </c>
      <c r="P457">
        <f t="shared" si="507"/>
        <v>1</v>
      </c>
      <c r="Q457" s="5">
        <f t="shared" si="508"/>
        <v>44895</v>
      </c>
      <c r="R457" s="32">
        <f>VLOOKUP(_xlfn.CONCAT(M457," - ",E457),Planning!$C$75:$D$99,2,0)</f>
        <v>4</v>
      </c>
      <c r="S457" s="5">
        <f t="shared" si="509"/>
        <v>44897</v>
      </c>
      <c r="T457" s="3" t="str">
        <f t="shared" si="510"/>
        <v/>
      </c>
      <c r="U457" s="32">
        <f t="shared" ca="1" si="511"/>
        <v>4</v>
      </c>
      <c r="V457" s="32">
        <f t="shared" si="512"/>
        <v>0</v>
      </c>
      <c r="W457" s="5">
        <f t="shared" si="513"/>
        <v>44898</v>
      </c>
      <c r="X457" s="5"/>
      <c r="Z457" s="49"/>
      <c r="AA457" s="50" cm="1">
        <f t="array" ref="AA457">IF(AND(K457="Pending",J457='Date ouverte'!$A$2),INDEX(_xlfn.ANCHORARRAY('Date ouverte'!$B$2),MATCH(TRUE,_xlfn.ANCHORARRAY('Date ouverte'!$B$2)&gt;=$W457,0)),IF(AND(K457="Pending",J457='Date ouverte'!$A$4),INDEX(_xlfn.ANCHORARRAY('Date ouverte'!$B$4),MATCH(TRUE,_xlfn.ANCHORARRAY('Date ouverte'!$B$4)&gt;=$W457,0)),IF(AND(K457="Pending",J457='Date ouverte'!$A$6),INDEX(_xlfn.ANCHORARRAY('Date ouverte'!$B$6),MATCH(TRUE,_xlfn.ANCHORARRAY('Date ouverte'!$B$6)&gt;=$W457,0)),IF(AND(K457="Pending",J457='Date ouverte'!$A$8),INDEX(_xlfn.ANCHORARRAY('Date ouverte'!$B$8),MATCH(TRUE,_xlfn.ANCHORARRAY('Date ouverte'!$B$8)&gt;=$W457,0)),W457))))</f>
        <v>44900</v>
      </c>
      <c r="AB457" s="5">
        <f>IF(IF($K457="Pending",(IF($J457='Date ouverte'!$A$20,HLOOKUP($AA457,'Date ouverte'!$20:$21,2,FALSE),IF($J457='Date ouverte'!$A$22,HLOOKUP($AA457,'Date ouverte'!$22:$23,2,FALSE),IF($J457='Date ouverte'!$A$24,HLOOKUP($AA457,'Date ouverte'!$24:$25,2,FALSE),IF($J457='Date ouverte'!$A$26,HLOOKUP($AA457,'Date ouverte'!$26:$27,2,FALSE),"j"))))),W457)&lt;&gt;"alert",AA457,"alert")</f>
        <v>44900</v>
      </c>
      <c r="AC457" s="65">
        <f>IF($AB457="alert",(IF($J457='Date ouverte'!$A$29,HLOOKUP($AA457,'Date ouverte'!$29:$30,2,FALSE),IF($J457='Date ouverte'!$A$31,HLOOKUP($AA457,'Date ouverte'!$31:$33,2,FALSE),IF($J457='Date ouverte'!$A$33,HLOOKUP($AA457,'Date ouverte'!$33:$34,2,FALSE),IF($J457='Date ouverte'!$A$35,HLOOKUP($AA457,'Date ouverte'!$35:$36,2,FALSE),"j"))))),0)</f>
        <v>0</v>
      </c>
      <c r="AD4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457" s="5"/>
    </row>
    <row r="458" spans="1:31" x14ac:dyDescent="0.25">
      <c r="A458" t="s">
        <v>1761</v>
      </c>
      <c r="B458" t="s">
        <v>258</v>
      </c>
      <c r="C458" t="s">
        <v>14</v>
      </c>
      <c r="D458" t="s">
        <v>47</v>
      </c>
      <c r="E458" t="s">
        <v>34</v>
      </c>
      <c r="F458" t="s">
        <v>48</v>
      </c>
      <c r="G458" s="1">
        <v>44849</v>
      </c>
      <c r="H458" s="1">
        <v>44900</v>
      </c>
      <c r="I458" s="2">
        <v>44915</v>
      </c>
      <c r="J458" t="s">
        <v>18</v>
      </c>
      <c r="K458" t="s">
        <v>29</v>
      </c>
      <c r="L458" t="s">
        <v>24</v>
      </c>
      <c r="M458" t="s">
        <v>25</v>
      </c>
      <c r="N458" t="s">
        <v>26</v>
      </c>
      <c r="O458" t="s">
        <v>49</v>
      </c>
      <c r="P458">
        <f t="shared" si="507"/>
        <v>1</v>
      </c>
      <c r="Q458" s="5">
        <f t="shared" si="508"/>
        <v>44902</v>
      </c>
      <c r="R458" s="32">
        <f>VLOOKUP(_xlfn.CONCAT(M458," - ",E458),Planning!$C$75:$D$99,2,0)</f>
        <v>21</v>
      </c>
      <c r="S458" s="5">
        <f t="shared" si="509"/>
        <v>44921</v>
      </c>
      <c r="T458" s="3" t="str">
        <f t="shared" si="510"/>
        <v/>
      </c>
      <c r="U458" s="32">
        <f t="shared" ca="1" si="511"/>
        <v>21</v>
      </c>
      <c r="V458" s="32">
        <f t="shared" si="512"/>
        <v>0</v>
      </c>
      <c r="W458" s="5">
        <f t="shared" si="513"/>
        <v>44915</v>
      </c>
      <c r="X458" s="5"/>
      <c r="Z458" s="49"/>
      <c r="AA458" s="50" cm="1">
        <f t="array" ref="AA458">IF(AND(K458="Pending",J458='Date ouverte'!$A$2),INDEX(_xlfn.ANCHORARRAY('Date ouverte'!$B$2),MATCH(TRUE,_xlfn.ANCHORARRAY('Date ouverte'!$B$2)&gt;=$W458,0)),IF(AND(K458="Pending",J458='Date ouverte'!$A$4),INDEX(_xlfn.ANCHORARRAY('Date ouverte'!$B$4),MATCH(TRUE,_xlfn.ANCHORARRAY('Date ouverte'!$B$4)&gt;=$W458,0)),IF(AND(K458="Pending",J458='Date ouverte'!$A$6),INDEX(_xlfn.ANCHORARRAY('Date ouverte'!$B$6),MATCH(TRUE,_xlfn.ANCHORARRAY('Date ouverte'!$B$6)&gt;=$W458,0)),IF(AND(K458="Pending",J458='Date ouverte'!$A$8),INDEX(_xlfn.ANCHORARRAY('Date ouverte'!$B$8),MATCH(TRUE,_xlfn.ANCHORARRAY('Date ouverte'!$B$8)&gt;=$W458,0)),W458))))</f>
        <v>44915</v>
      </c>
      <c r="AB458" s="5">
        <f>IF(IF($K458="Pending",(IF($J458='Date ouverte'!$A$20,HLOOKUP($AA458,'Date ouverte'!$20:$21,2,FALSE),IF($J458='Date ouverte'!$A$22,HLOOKUP($AA458,'Date ouverte'!$22:$23,2,FALSE),IF($J458='Date ouverte'!$A$24,HLOOKUP($AA458,'Date ouverte'!$24:$25,2,FALSE),IF($J458='Date ouverte'!$A$26,HLOOKUP($AA458,'Date ouverte'!$26:$27,2,FALSE),"j"))))),W458)&lt;&gt;"alert",AA458,"alert")</f>
        <v>44915</v>
      </c>
      <c r="AC458" s="65">
        <f>IF($AB458="alert",(IF($J458='Date ouverte'!$A$29,HLOOKUP($AA458,'Date ouverte'!$29:$30,2,FALSE),IF($J458='Date ouverte'!$A$31,HLOOKUP($AA458,'Date ouverte'!$31:$33,2,FALSE),IF($J458='Date ouverte'!$A$33,HLOOKUP($AA458,'Date ouverte'!$33:$34,2,FALSE),IF($J458='Date ouverte'!$A$35,HLOOKUP($AA458,'Date ouverte'!$35:$36,2,FALSE),"j"))))),0)</f>
        <v>0</v>
      </c>
      <c r="AD4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8" s="5"/>
    </row>
    <row r="459" spans="1:31" x14ac:dyDescent="0.25">
      <c r="A459" t="s">
        <v>1762</v>
      </c>
      <c r="B459" t="s">
        <v>258</v>
      </c>
      <c r="C459" t="s">
        <v>14</v>
      </c>
      <c r="D459" t="s">
        <v>47</v>
      </c>
      <c r="E459" t="s">
        <v>34</v>
      </c>
      <c r="F459" t="s">
        <v>48</v>
      </c>
      <c r="G459" s="1">
        <v>44855</v>
      </c>
      <c r="H459" s="1">
        <v>44890</v>
      </c>
      <c r="I459" s="2">
        <v>44905</v>
      </c>
      <c r="J459" t="s">
        <v>18</v>
      </c>
      <c r="K459" t="s">
        <v>29</v>
      </c>
      <c r="L459" t="s">
        <v>24</v>
      </c>
      <c r="M459" t="s">
        <v>25</v>
      </c>
      <c r="N459" t="s">
        <v>26</v>
      </c>
      <c r="O459" t="s">
        <v>46</v>
      </c>
      <c r="P459">
        <f t="shared" si="507"/>
        <v>1</v>
      </c>
      <c r="Q459" s="5">
        <f t="shared" si="508"/>
        <v>44892</v>
      </c>
      <c r="R459" s="32">
        <f>VLOOKUP(_xlfn.CONCAT(M459," - ",E459),Planning!$C$75:$D$99,2,0)</f>
        <v>21</v>
      </c>
      <c r="S459" s="5">
        <f t="shared" si="509"/>
        <v>44911</v>
      </c>
      <c r="T459" s="3" t="str">
        <f t="shared" si="510"/>
        <v/>
      </c>
      <c r="U459" s="32">
        <f t="shared" ca="1" si="511"/>
        <v>21</v>
      </c>
      <c r="V459" s="32">
        <f t="shared" si="512"/>
        <v>0</v>
      </c>
      <c r="W459" s="5">
        <f t="shared" si="513"/>
        <v>44905</v>
      </c>
      <c r="X459" s="5"/>
      <c r="Z459" s="49"/>
      <c r="AA459" s="50" cm="1">
        <f t="array" ref="AA459">IF(AND(K459="Pending",J459='Date ouverte'!$A$2),INDEX(_xlfn.ANCHORARRAY('Date ouverte'!$B$2),MATCH(TRUE,_xlfn.ANCHORARRAY('Date ouverte'!$B$2)&gt;=$W459,0)),IF(AND(K459="Pending",J459='Date ouverte'!$A$4),INDEX(_xlfn.ANCHORARRAY('Date ouverte'!$B$4),MATCH(TRUE,_xlfn.ANCHORARRAY('Date ouverte'!$B$4)&gt;=$W459,0)),IF(AND(K459="Pending",J459='Date ouverte'!$A$6),INDEX(_xlfn.ANCHORARRAY('Date ouverte'!$B$6),MATCH(TRUE,_xlfn.ANCHORARRAY('Date ouverte'!$B$6)&gt;=$W459,0)),IF(AND(K459="Pending",J459='Date ouverte'!$A$8),INDEX(_xlfn.ANCHORARRAY('Date ouverte'!$B$8),MATCH(TRUE,_xlfn.ANCHORARRAY('Date ouverte'!$B$8)&gt;=$W459,0)),W459))))</f>
        <v>44907</v>
      </c>
      <c r="AB459" s="5" t="str">
        <f>IF(IF($K459="Pending",(IF($J459='Date ouverte'!$A$20,HLOOKUP($AA459,'Date ouverte'!$20:$21,2,FALSE),IF($J459='Date ouverte'!$A$22,HLOOKUP($AA459,'Date ouverte'!$22:$23,2,FALSE),IF($J459='Date ouverte'!$A$24,HLOOKUP($AA459,'Date ouverte'!$24:$25,2,FALSE),IF($J459='Date ouverte'!$A$26,HLOOKUP($AA459,'Date ouverte'!$26:$27,2,FALSE),"j"))))),W459)&lt;&gt;"alert",AA459,"alert")</f>
        <v>alert</v>
      </c>
      <c r="AC459" s="65">
        <f>IF($AB459="alert",(IF($J459='Date ouverte'!$A$29,HLOOKUP($AA459,'Date ouverte'!$29:$30,2,FALSE),IF($J459='Date ouverte'!$A$31,HLOOKUP($AA459,'Date ouverte'!$31:$33,2,FALSE),IF($J459='Date ouverte'!$A$33,HLOOKUP($AA459,'Date ouverte'!$33:$34,2,FALSE),IF($J459='Date ouverte'!$A$35,HLOOKUP($AA459,'Date ouverte'!$35:$36,2,FALSE),"j"))))),0)</f>
        <v>11</v>
      </c>
      <c r="AD4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59" s="5"/>
    </row>
    <row r="460" spans="1:31" x14ac:dyDescent="0.25">
      <c r="A460" t="s">
        <v>738</v>
      </c>
      <c r="B460" t="s">
        <v>258</v>
      </c>
      <c r="C460" t="s">
        <v>30</v>
      </c>
      <c r="D460" t="s">
        <v>47</v>
      </c>
      <c r="E460" t="s">
        <v>34</v>
      </c>
      <c r="F460" t="s">
        <v>48</v>
      </c>
      <c r="G460" s="1">
        <v>44827</v>
      </c>
      <c r="H460" s="1">
        <v>44866</v>
      </c>
      <c r="I460" s="2">
        <v>44879.3125</v>
      </c>
      <c r="J460" t="s">
        <v>18</v>
      </c>
      <c r="K460" t="s">
        <v>19</v>
      </c>
      <c r="L460" t="s">
        <v>20</v>
      </c>
      <c r="M460" t="s">
        <v>25</v>
      </c>
      <c r="N460" t="s">
        <v>35</v>
      </c>
      <c r="O460" t="s">
        <v>40</v>
      </c>
      <c r="P460">
        <f t="shared" si="507"/>
        <v>1</v>
      </c>
      <c r="Q460" s="5">
        <f t="shared" si="508"/>
        <v>44868</v>
      </c>
      <c r="R460" s="32">
        <f>VLOOKUP(_xlfn.CONCAT(M460," - ",E460),Planning!$C$75:$D$99,2,0)</f>
        <v>21</v>
      </c>
      <c r="S460" s="5">
        <f t="shared" si="509"/>
        <v>44887</v>
      </c>
      <c r="T460" s="3" t="str">
        <f t="shared" si="510"/>
        <v/>
      </c>
      <c r="U460" s="32">
        <f t="shared" ca="1" si="511"/>
        <v>21</v>
      </c>
      <c r="V460" s="32">
        <f t="shared" si="512"/>
        <v>0</v>
      </c>
      <c r="W460" s="5">
        <f t="shared" si="513"/>
        <v>44879</v>
      </c>
      <c r="X460" s="5"/>
      <c r="Z460" s="49"/>
      <c r="AA460" s="50" cm="1">
        <f t="array" ref="AA460">IF(AND(K460="Pending",J460='Date ouverte'!$A$2),INDEX(_xlfn.ANCHORARRAY('Date ouverte'!$B$2),MATCH(TRUE,_xlfn.ANCHORARRAY('Date ouverte'!$B$2)&gt;=$W460,0)),IF(AND(K460="Pending",J460='Date ouverte'!$A$4),INDEX(_xlfn.ANCHORARRAY('Date ouverte'!$B$4),MATCH(TRUE,_xlfn.ANCHORARRAY('Date ouverte'!$B$4)&gt;=$W460,0)),IF(AND(K460="Pending",J460='Date ouverte'!$A$6),INDEX(_xlfn.ANCHORARRAY('Date ouverte'!$B$6),MATCH(TRUE,_xlfn.ANCHORARRAY('Date ouverte'!$B$6)&gt;=$W460,0)),IF(AND(K460="Pending",J460='Date ouverte'!$A$8),INDEX(_xlfn.ANCHORARRAY('Date ouverte'!$B$8),MATCH(TRUE,_xlfn.ANCHORARRAY('Date ouverte'!$B$8)&gt;=$W460,0)),W460))))</f>
        <v>44879</v>
      </c>
      <c r="AB460" s="5">
        <f>IF(IF($K460="Pending",(IF($J460='Date ouverte'!$A$20,HLOOKUP($AA460,'Date ouverte'!$20:$21,2,FALSE),IF($J460='Date ouverte'!$A$22,HLOOKUP($AA460,'Date ouverte'!$22:$23,2,FALSE),IF($J460='Date ouverte'!$A$24,HLOOKUP($AA460,'Date ouverte'!$24:$25,2,FALSE),IF($J460='Date ouverte'!$A$26,HLOOKUP($AA460,'Date ouverte'!$26:$27,2,FALSE),"j"))))),W460)&lt;&gt;"alert",AA460,"alert")</f>
        <v>44879</v>
      </c>
      <c r="AC460" s="65">
        <f>IF($AB460="alert",(IF($J460='Date ouverte'!$A$29,HLOOKUP($AA460,'Date ouverte'!$29:$30,2,FALSE),IF($J460='Date ouverte'!$A$31,HLOOKUP($AA460,'Date ouverte'!$31:$33,2,FALSE),IF($J460='Date ouverte'!$A$33,HLOOKUP($AA460,'Date ouverte'!$33:$34,2,FALSE),IF($J460='Date ouverte'!$A$35,HLOOKUP($AA460,'Date ouverte'!$35:$36,2,FALSE),"j"))))),0)</f>
        <v>0</v>
      </c>
      <c r="AD4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0" s="5"/>
    </row>
    <row r="461" spans="1:31" x14ac:dyDescent="0.25">
      <c r="A461" t="s">
        <v>1199</v>
      </c>
      <c r="B461" t="s">
        <v>258</v>
      </c>
      <c r="C461" t="s">
        <v>30</v>
      </c>
      <c r="D461" t="s">
        <v>47</v>
      </c>
      <c r="E461" t="s">
        <v>34</v>
      </c>
      <c r="F461" t="s">
        <v>48</v>
      </c>
      <c r="G461" s="1">
        <v>44835</v>
      </c>
      <c r="H461" s="1">
        <v>44866</v>
      </c>
      <c r="I461" s="2">
        <v>44878</v>
      </c>
      <c r="J461" t="s">
        <v>18</v>
      </c>
      <c r="K461" t="s">
        <v>29</v>
      </c>
      <c r="L461" t="s">
        <v>24</v>
      </c>
      <c r="M461" t="s">
        <v>25</v>
      </c>
      <c r="N461" t="s">
        <v>26</v>
      </c>
      <c r="O461" t="s">
        <v>40</v>
      </c>
      <c r="P461">
        <f t="shared" si="507"/>
        <v>1</v>
      </c>
      <c r="Q461" s="5">
        <f t="shared" si="508"/>
        <v>44868</v>
      </c>
      <c r="R461" s="32">
        <f>VLOOKUP(_xlfn.CONCAT(M461," - ",E461),Planning!$C$75:$D$99,2,0)</f>
        <v>21</v>
      </c>
      <c r="S461" s="5">
        <f t="shared" si="509"/>
        <v>44887</v>
      </c>
      <c r="T461" s="3" t="str">
        <f t="shared" si="510"/>
        <v/>
      </c>
      <c r="U461" s="32">
        <f t="shared" ca="1" si="511"/>
        <v>21</v>
      </c>
      <c r="V461" s="32">
        <f t="shared" si="512"/>
        <v>0</v>
      </c>
      <c r="W461" s="5">
        <f t="shared" si="513"/>
        <v>44878</v>
      </c>
      <c r="X461" s="5"/>
      <c r="Z461" s="49"/>
      <c r="AA461" s="50" cm="1">
        <f t="array" ref="AA461">IF(AND(K461="Pending",J461='Date ouverte'!$A$2),INDEX(_xlfn.ANCHORARRAY('Date ouverte'!$B$2),MATCH(TRUE,_xlfn.ANCHORARRAY('Date ouverte'!$B$2)&gt;=$W461,0)),IF(AND(K461="Pending",J461='Date ouverte'!$A$4),INDEX(_xlfn.ANCHORARRAY('Date ouverte'!$B$4),MATCH(TRUE,_xlfn.ANCHORARRAY('Date ouverte'!$B$4)&gt;=$W461,0)),IF(AND(K461="Pending",J461='Date ouverte'!$A$6),INDEX(_xlfn.ANCHORARRAY('Date ouverte'!$B$6),MATCH(TRUE,_xlfn.ANCHORARRAY('Date ouverte'!$B$6)&gt;=$W461,0)),IF(AND(K461="Pending",J461='Date ouverte'!$A$8),INDEX(_xlfn.ANCHORARRAY('Date ouverte'!$B$8),MATCH(TRUE,_xlfn.ANCHORARRAY('Date ouverte'!$B$8)&gt;=$W461,0)),W461))))</f>
        <v>44879</v>
      </c>
      <c r="AB461" s="5" t="str">
        <f>IF(IF($K461="Pending",(IF($J461='Date ouverte'!$A$20,HLOOKUP($AA461,'Date ouverte'!$20:$21,2,FALSE),IF($J461='Date ouverte'!$A$22,HLOOKUP($AA461,'Date ouverte'!$22:$23,2,FALSE),IF($J461='Date ouverte'!$A$24,HLOOKUP($AA461,'Date ouverte'!$24:$25,2,FALSE),IF($J461='Date ouverte'!$A$26,HLOOKUP($AA461,'Date ouverte'!$26:$27,2,FALSE),"j"))))),W461)&lt;&gt;"alert",AA461,"alert")</f>
        <v>alert</v>
      </c>
      <c r="AC461" s="65">
        <f>IF($AB461="alert",(IF($J461='Date ouverte'!$A$29,HLOOKUP($AA461,'Date ouverte'!$29:$30,2,FALSE),IF($J461='Date ouverte'!$A$31,HLOOKUP($AA461,'Date ouverte'!$31:$33,2,FALSE),IF($J461='Date ouverte'!$A$33,HLOOKUP($AA461,'Date ouverte'!$33:$34,2,FALSE),IF($J461='Date ouverte'!$A$35,HLOOKUP($AA461,'Date ouverte'!$35:$36,2,FALSE),"j"))))),0)</f>
        <v>11</v>
      </c>
      <c r="AD4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1" s="5"/>
    </row>
    <row r="462" spans="1:31" x14ac:dyDescent="0.25">
      <c r="A462" t="s">
        <v>1200</v>
      </c>
      <c r="B462" t="s">
        <v>258</v>
      </c>
      <c r="C462" t="s">
        <v>14</v>
      </c>
      <c r="D462" t="s">
        <v>47</v>
      </c>
      <c r="E462" t="s">
        <v>34</v>
      </c>
      <c r="F462" t="s">
        <v>48</v>
      </c>
      <c r="G462" s="1">
        <v>44841</v>
      </c>
      <c r="H462" s="1">
        <v>44877</v>
      </c>
      <c r="I462" s="2">
        <v>44889</v>
      </c>
      <c r="J462" t="s">
        <v>18</v>
      </c>
      <c r="K462" t="s">
        <v>29</v>
      </c>
      <c r="L462" t="s">
        <v>24</v>
      </c>
      <c r="M462" t="s">
        <v>25</v>
      </c>
      <c r="N462" t="s">
        <v>26</v>
      </c>
      <c r="O462" t="s">
        <v>45</v>
      </c>
      <c r="P462">
        <f t="shared" si="507"/>
        <v>1</v>
      </c>
      <c r="Q462" s="5">
        <f t="shared" si="508"/>
        <v>44879</v>
      </c>
      <c r="R462" s="32">
        <f>VLOOKUP(_xlfn.CONCAT(M462," - ",E462),Planning!$C$75:$D$99,2,0)</f>
        <v>21</v>
      </c>
      <c r="S462" s="5">
        <f t="shared" si="509"/>
        <v>44898</v>
      </c>
      <c r="T462" s="3" t="str">
        <f t="shared" si="510"/>
        <v/>
      </c>
      <c r="U462" s="32">
        <f t="shared" ca="1" si="511"/>
        <v>21</v>
      </c>
      <c r="V462" s="32">
        <f t="shared" si="512"/>
        <v>0</v>
      </c>
      <c r="W462" s="5">
        <f t="shared" si="513"/>
        <v>44889</v>
      </c>
      <c r="X462" s="5"/>
      <c r="Z462" s="49"/>
      <c r="AA462" s="50" cm="1">
        <f t="array" ref="AA462">IF(AND(K462="Pending",J462='Date ouverte'!$A$2),INDEX(_xlfn.ANCHORARRAY('Date ouverte'!$B$2),MATCH(TRUE,_xlfn.ANCHORARRAY('Date ouverte'!$B$2)&gt;=$W462,0)),IF(AND(K462="Pending",J462='Date ouverte'!$A$4),INDEX(_xlfn.ANCHORARRAY('Date ouverte'!$B$4),MATCH(TRUE,_xlfn.ANCHORARRAY('Date ouverte'!$B$4)&gt;=$W462,0)),IF(AND(K462="Pending",J462='Date ouverte'!$A$6),INDEX(_xlfn.ANCHORARRAY('Date ouverte'!$B$6),MATCH(TRUE,_xlfn.ANCHORARRAY('Date ouverte'!$B$6)&gt;=$W462,0)),IF(AND(K462="Pending",J462='Date ouverte'!$A$8),INDEX(_xlfn.ANCHORARRAY('Date ouverte'!$B$8),MATCH(TRUE,_xlfn.ANCHORARRAY('Date ouverte'!$B$8)&gt;=$W462,0)),W462))))</f>
        <v>44889</v>
      </c>
      <c r="AB462" s="5" t="str">
        <f>IF(IF($K462="Pending",(IF($J462='Date ouverte'!$A$20,HLOOKUP($AA462,'Date ouverte'!$20:$21,2,FALSE),IF($J462='Date ouverte'!$A$22,HLOOKUP($AA462,'Date ouverte'!$22:$23,2,FALSE),IF($J462='Date ouverte'!$A$24,HLOOKUP($AA462,'Date ouverte'!$24:$25,2,FALSE),IF($J462='Date ouverte'!$A$26,HLOOKUP($AA462,'Date ouverte'!$26:$27,2,FALSE),"j"))))),W462)&lt;&gt;"alert",AA462,"alert")</f>
        <v>alert</v>
      </c>
      <c r="AC462" s="65">
        <f>IF($AB462="alert",(IF($J462='Date ouverte'!$A$29,HLOOKUP($AA462,'Date ouverte'!$29:$30,2,FALSE),IF($J462='Date ouverte'!$A$31,HLOOKUP($AA462,'Date ouverte'!$31:$33,2,FALSE),IF($J462='Date ouverte'!$A$33,HLOOKUP($AA462,'Date ouverte'!$33:$34,2,FALSE),IF($J462='Date ouverte'!$A$35,HLOOKUP($AA462,'Date ouverte'!$35:$36,2,FALSE),"j"))))),0)</f>
        <v>17</v>
      </c>
      <c r="AD4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2" s="5"/>
    </row>
    <row r="463" spans="1:31" x14ac:dyDescent="0.25">
      <c r="A463" t="s">
        <v>1201</v>
      </c>
      <c r="B463" t="s">
        <v>258</v>
      </c>
      <c r="C463" t="s">
        <v>30</v>
      </c>
      <c r="D463" t="s">
        <v>47</v>
      </c>
      <c r="E463" t="s">
        <v>34</v>
      </c>
      <c r="F463" t="s">
        <v>48</v>
      </c>
      <c r="G463" s="1">
        <v>44832</v>
      </c>
      <c r="H463" s="1">
        <v>44866</v>
      </c>
      <c r="I463" s="2">
        <v>44881.604166666664</v>
      </c>
      <c r="J463" t="s">
        <v>23</v>
      </c>
      <c r="K463" t="s">
        <v>19</v>
      </c>
      <c r="L463" t="s">
        <v>20</v>
      </c>
      <c r="M463" t="s">
        <v>25</v>
      </c>
      <c r="N463" t="s">
        <v>35</v>
      </c>
      <c r="O463" t="s">
        <v>40</v>
      </c>
      <c r="P463">
        <f t="shared" si="507"/>
        <v>1</v>
      </c>
      <c r="Q463" s="5">
        <f t="shared" si="508"/>
        <v>44868</v>
      </c>
      <c r="R463" s="32">
        <f>VLOOKUP(_xlfn.CONCAT(M463," - ",E463),Planning!$C$75:$D$99,2,0)</f>
        <v>21</v>
      </c>
      <c r="S463" s="5">
        <f t="shared" si="509"/>
        <v>44887</v>
      </c>
      <c r="T463" s="3" t="str">
        <f t="shared" si="510"/>
        <v/>
      </c>
      <c r="U463" s="32">
        <f t="shared" ca="1" si="511"/>
        <v>21</v>
      </c>
      <c r="V463" s="32">
        <f t="shared" si="512"/>
        <v>0</v>
      </c>
      <c r="W463" s="5">
        <f t="shared" si="513"/>
        <v>44881</v>
      </c>
      <c r="X463" s="5"/>
      <c r="Z463" s="49"/>
      <c r="AA463" s="50" cm="1">
        <f t="array" ref="AA463">IF(AND(K463="Pending",J463='Date ouverte'!$A$2),INDEX(_xlfn.ANCHORARRAY('Date ouverte'!$B$2),MATCH(TRUE,_xlfn.ANCHORARRAY('Date ouverte'!$B$2)&gt;=$W463,0)),IF(AND(K463="Pending",J463='Date ouverte'!$A$4),INDEX(_xlfn.ANCHORARRAY('Date ouverte'!$B$4),MATCH(TRUE,_xlfn.ANCHORARRAY('Date ouverte'!$B$4)&gt;=$W463,0)),IF(AND(K463="Pending",J463='Date ouverte'!$A$6),INDEX(_xlfn.ANCHORARRAY('Date ouverte'!$B$6),MATCH(TRUE,_xlfn.ANCHORARRAY('Date ouverte'!$B$6)&gt;=$W463,0)),IF(AND(K463="Pending",J463='Date ouverte'!$A$8),INDEX(_xlfn.ANCHORARRAY('Date ouverte'!$B$8),MATCH(TRUE,_xlfn.ANCHORARRAY('Date ouverte'!$B$8)&gt;=$W463,0)),W463))))</f>
        <v>44881</v>
      </c>
      <c r="AB463" s="5">
        <f>IF(IF($K463="Pending",(IF($J463='Date ouverte'!$A$20,HLOOKUP($AA463,'Date ouverte'!$20:$21,2,FALSE),IF($J463='Date ouverte'!$A$22,HLOOKUP($AA463,'Date ouverte'!$22:$23,2,FALSE),IF($J463='Date ouverte'!$A$24,HLOOKUP($AA463,'Date ouverte'!$24:$25,2,FALSE),IF($J463='Date ouverte'!$A$26,HLOOKUP($AA463,'Date ouverte'!$26:$27,2,FALSE),"j"))))),W463)&lt;&gt;"alert",AA463,"alert")</f>
        <v>44881</v>
      </c>
      <c r="AC463" s="65">
        <f>IF($AB463="alert",(IF($J463='Date ouverte'!$A$29,HLOOKUP($AA463,'Date ouverte'!$29:$30,2,FALSE),IF($J463='Date ouverte'!$A$31,HLOOKUP($AA463,'Date ouverte'!$31:$33,2,FALSE),IF($J463='Date ouverte'!$A$33,HLOOKUP($AA463,'Date ouverte'!$33:$34,2,FALSE),IF($J463='Date ouverte'!$A$35,HLOOKUP($AA463,'Date ouverte'!$35:$36,2,FALSE),"j"))))),0)</f>
        <v>0</v>
      </c>
      <c r="AD4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3" s="5"/>
    </row>
    <row r="464" spans="1:31" x14ac:dyDescent="0.25">
      <c r="A464" t="s">
        <v>1763</v>
      </c>
      <c r="B464" t="s">
        <v>258</v>
      </c>
      <c r="C464" t="s">
        <v>30</v>
      </c>
      <c r="D464" t="s">
        <v>47</v>
      </c>
      <c r="E464" t="s">
        <v>34</v>
      </c>
      <c r="F464" t="s">
        <v>48</v>
      </c>
      <c r="G464" s="1">
        <v>44858</v>
      </c>
      <c r="H464" s="1">
        <v>44890</v>
      </c>
      <c r="I464" s="2">
        <v>44902</v>
      </c>
      <c r="J464" t="s">
        <v>23</v>
      </c>
      <c r="K464" t="s">
        <v>29</v>
      </c>
      <c r="L464" t="s">
        <v>20</v>
      </c>
      <c r="M464" t="s">
        <v>25</v>
      </c>
      <c r="N464" t="s">
        <v>35</v>
      </c>
      <c r="O464" t="s">
        <v>46</v>
      </c>
      <c r="P464">
        <f t="shared" si="507"/>
        <v>1</v>
      </c>
      <c r="Q464" s="5">
        <f t="shared" si="508"/>
        <v>44892</v>
      </c>
      <c r="R464" s="32">
        <f>VLOOKUP(_xlfn.CONCAT(M464," - ",E464),Planning!$C$75:$D$99,2,0)</f>
        <v>21</v>
      </c>
      <c r="S464" s="5">
        <f t="shared" si="509"/>
        <v>44911</v>
      </c>
      <c r="T464" s="3" t="str">
        <f t="shared" si="510"/>
        <v/>
      </c>
      <c r="U464" s="32">
        <f t="shared" ca="1" si="511"/>
        <v>21</v>
      </c>
      <c r="V464" s="32">
        <f t="shared" si="512"/>
        <v>0</v>
      </c>
      <c r="W464" s="5">
        <f t="shared" si="513"/>
        <v>44902</v>
      </c>
      <c r="X464" s="5"/>
      <c r="Z464" s="49"/>
      <c r="AA464" s="50" cm="1">
        <f t="array" ref="AA464">IF(AND(K464="Pending",J464='Date ouverte'!$A$2),INDEX(_xlfn.ANCHORARRAY('Date ouverte'!$B$2),MATCH(TRUE,_xlfn.ANCHORARRAY('Date ouverte'!$B$2)&gt;=$W464,0)),IF(AND(K464="Pending",J464='Date ouverte'!$A$4),INDEX(_xlfn.ANCHORARRAY('Date ouverte'!$B$4),MATCH(TRUE,_xlfn.ANCHORARRAY('Date ouverte'!$B$4)&gt;=$W464,0)),IF(AND(K464="Pending",J464='Date ouverte'!$A$6),INDEX(_xlfn.ANCHORARRAY('Date ouverte'!$B$6),MATCH(TRUE,_xlfn.ANCHORARRAY('Date ouverte'!$B$6)&gt;=$W464,0)),IF(AND(K464="Pending",J464='Date ouverte'!$A$8),INDEX(_xlfn.ANCHORARRAY('Date ouverte'!$B$8),MATCH(TRUE,_xlfn.ANCHORARRAY('Date ouverte'!$B$8)&gt;=$W464,0)),W464))))</f>
        <v>44902</v>
      </c>
      <c r="AB464" s="5" t="str">
        <f>IF(IF($K464="Pending",(IF($J464='Date ouverte'!$A$20,HLOOKUP($AA464,'Date ouverte'!$20:$21,2,FALSE),IF($J464='Date ouverte'!$A$22,HLOOKUP($AA464,'Date ouverte'!$22:$23,2,FALSE),IF($J464='Date ouverte'!$A$24,HLOOKUP($AA464,'Date ouverte'!$24:$25,2,FALSE),IF($J464='Date ouverte'!$A$26,HLOOKUP($AA464,'Date ouverte'!$26:$27,2,FALSE),"j"))))),W464)&lt;&gt;"alert",AA464,"alert")</f>
        <v>alert</v>
      </c>
      <c r="AC464" s="65">
        <f>IF($AB464="alert",(IF($J464='Date ouverte'!$A$29,HLOOKUP($AA464,'Date ouverte'!$29:$30,2,FALSE),IF($J464='Date ouverte'!$A$31,HLOOKUP($AA464,'Date ouverte'!$31:$33,2,FALSE),IF($J464='Date ouverte'!$A$33,HLOOKUP($AA464,'Date ouverte'!$33:$34,2,FALSE),IF($J464='Date ouverte'!$A$35,HLOOKUP($AA464,'Date ouverte'!$35:$36,2,FALSE),"j"))))),0)</f>
        <v>40</v>
      </c>
      <c r="AD4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4" s="5"/>
    </row>
    <row r="465" spans="1:31" x14ac:dyDescent="0.25">
      <c r="A465" t="s">
        <v>1764</v>
      </c>
      <c r="B465" t="s">
        <v>258</v>
      </c>
      <c r="C465" t="s">
        <v>30</v>
      </c>
      <c r="D465" t="s">
        <v>47</v>
      </c>
      <c r="E465" t="s">
        <v>34</v>
      </c>
      <c r="F465" t="s">
        <v>48</v>
      </c>
      <c r="G465" s="1">
        <v>44858</v>
      </c>
      <c r="H465" s="1">
        <v>44890</v>
      </c>
      <c r="I465" s="2">
        <v>44902</v>
      </c>
      <c r="J465" t="s">
        <v>23</v>
      </c>
      <c r="K465" t="s">
        <v>29</v>
      </c>
      <c r="L465" t="s">
        <v>20</v>
      </c>
      <c r="M465" t="s">
        <v>25</v>
      </c>
      <c r="N465" t="s">
        <v>35</v>
      </c>
      <c r="O465" t="s">
        <v>46</v>
      </c>
      <c r="P465">
        <f t="shared" si="507"/>
        <v>1</v>
      </c>
      <c r="Q465" s="5">
        <f t="shared" si="508"/>
        <v>44892</v>
      </c>
      <c r="R465" s="32">
        <f>VLOOKUP(_xlfn.CONCAT(M465," - ",E465),Planning!$C$75:$D$99,2,0)</f>
        <v>21</v>
      </c>
      <c r="S465" s="5">
        <f t="shared" si="509"/>
        <v>44911</v>
      </c>
      <c r="T465" s="3" t="str">
        <f t="shared" si="510"/>
        <v/>
      </c>
      <c r="U465" s="32">
        <f t="shared" ca="1" si="511"/>
        <v>21</v>
      </c>
      <c r="V465" s="32">
        <f t="shared" si="512"/>
        <v>0</v>
      </c>
      <c r="W465" s="5">
        <f t="shared" si="513"/>
        <v>44902</v>
      </c>
      <c r="X465" s="5"/>
      <c r="Z465" s="49"/>
      <c r="AA465" s="50" cm="1">
        <f t="array" ref="AA465">IF(AND(K465="Pending",J465='Date ouverte'!$A$2),INDEX(_xlfn.ANCHORARRAY('Date ouverte'!$B$2),MATCH(TRUE,_xlfn.ANCHORARRAY('Date ouverte'!$B$2)&gt;=$W465,0)),IF(AND(K465="Pending",J465='Date ouverte'!$A$4),INDEX(_xlfn.ANCHORARRAY('Date ouverte'!$B$4),MATCH(TRUE,_xlfn.ANCHORARRAY('Date ouverte'!$B$4)&gt;=$W465,0)),IF(AND(K465="Pending",J465='Date ouverte'!$A$6),INDEX(_xlfn.ANCHORARRAY('Date ouverte'!$B$6),MATCH(TRUE,_xlfn.ANCHORARRAY('Date ouverte'!$B$6)&gt;=$W465,0)),IF(AND(K465="Pending",J465='Date ouverte'!$A$8),INDEX(_xlfn.ANCHORARRAY('Date ouverte'!$B$8),MATCH(TRUE,_xlfn.ANCHORARRAY('Date ouverte'!$B$8)&gt;=$W465,0)),W465))))</f>
        <v>44902</v>
      </c>
      <c r="AB465" s="5" t="str">
        <f>IF(IF($K465="Pending",(IF($J465='Date ouverte'!$A$20,HLOOKUP($AA465,'Date ouverte'!$20:$21,2,FALSE),IF($J465='Date ouverte'!$A$22,HLOOKUP($AA465,'Date ouverte'!$22:$23,2,FALSE),IF($J465='Date ouverte'!$A$24,HLOOKUP($AA465,'Date ouverte'!$24:$25,2,FALSE),IF($J465='Date ouverte'!$A$26,HLOOKUP($AA465,'Date ouverte'!$26:$27,2,FALSE),"j"))))),W465)&lt;&gt;"alert",AA465,"alert")</f>
        <v>alert</v>
      </c>
      <c r="AC465" s="65">
        <f>IF($AB465="alert",(IF($J465='Date ouverte'!$A$29,HLOOKUP($AA465,'Date ouverte'!$29:$30,2,FALSE),IF($J465='Date ouverte'!$A$31,HLOOKUP($AA465,'Date ouverte'!$31:$33,2,FALSE),IF($J465='Date ouverte'!$A$33,HLOOKUP($AA465,'Date ouverte'!$33:$34,2,FALSE),IF($J465='Date ouverte'!$A$35,HLOOKUP($AA465,'Date ouverte'!$35:$36,2,FALSE),"j"))))),0)</f>
        <v>40</v>
      </c>
      <c r="AD4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5" s="5"/>
    </row>
    <row r="466" spans="1:31" x14ac:dyDescent="0.25">
      <c r="A466" t="s">
        <v>1202</v>
      </c>
      <c r="B466" t="s">
        <v>258</v>
      </c>
      <c r="C466" t="s">
        <v>30</v>
      </c>
      <c r="D466" t="s">
        <v>47</v>
      </c>
      <c r="E466" t="s">
        <v>34</v>
      </c>
      <c r="F466" t="s">
        <v>48</v>
      </c>
      <c r="G466" s="1">
        <v>44832</v>
      </c>
      <c r="H466" s="1">
        <v>44866</v>
      </c>
      <c r="I466" s="2">
        <v>44881.291666666664</v>
      </c>
      <c r="J466" t="s">
        <v>28</v>
      </c>
      <c r="K466" t="s">
        <v>19</v>
      </c>
      <c r="L466" t="s">
        <v>20</v>
      </c>
      <c r="M466" t="s">
        <v>25</v>
      </c>
      <c r="N466" t="s">
        <v>35</v>
      </c>
      <c r="O466" t="s">
        <v>40</v>
      </c>
      <c r="P466">
        <f t="shared" si="507"/>
        <v>1</v>
      </c>
      <c r="Q466" s="5">
        <f t="shared" si="508"/>
        <v>44868</v>
      </c>
      <c r="R466" s="32">
        <f>VLOOKUP(_xlfn.CONCAT(M466," - ",E466),Planning!$C$75:$D$99,2,0)</f>
        <v>21</v>
      </c>
      <c r="S466" s="5">
        <f t="shared" si="509"/>
        <v>44887</v>
      </c>
      <c r="T466" s="3" t="str">
        <f t="shared" si="510"/>
        <v/>
      </c>
      <c r="U466" s="32">
        <f t="shared" ca="1" si="511"/>
        <v>21</v>
      </c>
      <c r="V466" s="32">
        <f t="shared" si="512"/>
        <v>0</v>
      </c>
      <c r="W466" s="5">
        <f t="shared" si="513"/>
        <v>44881</v>
      </c>
      <c r="X466" s="5"/>
      <c r="Z466" s="49"/>
      <c r="AA466" s="50" cm="1">
        <f t="array" ref="AA466">IF(AND(K466="Pending",J466='Date ouverte'!$A$2),INDEX(_xlfn.ANCHORARRAY('Date ouverte'!$B$2),MATCH(TRUE,_xlfn.ANCHORARRAY('Date ouverte'!$B$2)&gt;=$W466,0)),IF(AND(K466="Pending",J466='Date ouverte'!$A$4),INDEX(_xlfn.ANCHORARRAY('Date ouverte'!$B$4),MATCH(TRUE,_xlfn.ANCHORARRAY('Date ouverte'!$B$4)&gt;=$W466,0)),IF(AND(K466="Pending",J466='Date ouverte'!$A$6),INDEX(_xlfn.ANCHORARRAY('Date ouverte'!$B$6),MATCH(TRUE,_xlfn.ANCHORARRAY('Date ouverte'!$B$6)&gt;=$W466,0)),IF(AND(K466="Pending",J466='Date ouverte'!$A$8),INDEX(_xlfn.ANCHORARRAY('Date ouverte'!$B$8),MATCH(TRUE,_xlfn.ANCHORARRAY('Date ouverte'!$B$8)&gt;=$W466,0)),W466))))</f>
        <v>44881</v>
      </c>
      <c r="AB466" s="5">
        <f>IF(IF($K466="Pending",(IF($J466='Date ouverte'!$A$20,HLOOKUP($AA466,'Date ouverte'!$20:$21,2,FALSE),IF($J466='Date ouverte'!$A$22,HLOOKUP($AA466,'Date ouverte'!$22:$23,2,FALSE),IF($J466='Date ouverte'!$A$24,HLOOKUP($AA466,'Date ouverte'!$24:$25,2,FALSE),IF($J466='Date ouverte'!$A$26,HLOOKUP($AA466,'Date ouverte'!$26:$27,2,FALSE),"j"))))),W466)&lt;&gt;"alert",AA466,"alert")</f>
        <v>44881</v>
      </c>
      <c r="AC466" s="65">
        <f>IF($AB466="alert",(IF($J466='Date ouverte'!$A$29,HLOOKUP($AA466,'Date ouverte'!$29:$30,2,FALSE),IF($J466='Date ouverte'!$A$31,HLOOKUP($AA466,'Date ouverte'!$31:$33,2,FALSE),IF($J466='Date ouverte'!$A$33,HLOOKUP($AA466,'Date ouverte'!$33:$34,2,FALSE),IF($J466='Date ouverte'!$A$35,HLOOKUP($AA466,'Date ouverte'!$35:$36,2,FALSE),"j"))))),0)</f>
        <v>0</v>
      </c>
      <c r="AD4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66" s="5"/>
    </row>
    <row r="467" spans="1:31" x14ac:dyDescent="0.25">
      <c r="A467" t="s">
        <v>979</v>
      </c>
      <c r="B467" t="s">
        <v>258</v>
      </c>
      <c r="C467" t="s">
        <v>30</v>
      </c>
      <c r="D467" t="s">
        <v>47</v>
      </c>
      <c r="E467" t="s">
        <v>34</v>
      </c>
      <c r="F467" t="s">
        <v>48</v>
      </c>
      <c r="G467" s="1">
        <v>44826</v>
      </c>
      <c r="H467" s="1">
        <v>44860</v>
      </c>
      <c r="I467" s="2">
        <v>44868.666666666664</v>
      </c>
      <c r="J467" t="s">
        <v>23</v>
      </c>
      <c r="K467" t="s">
        <v>19</v>
      </c>
      <c r="L467" t="s">
        <v>20</v>
      </c>
      <c r="M467" t="s">
        <v>25</v>
      </c>
      <c r="N467" t="s">
        <v>35</v>
      </c>
      <c r="O467" t="s">
        <v>36</v>
      </c>
      <c r="P467">
        <f t="shared" si="507"/>
        <v>1</v>
      </c>
      <c r="Q467" s="5">
        <f t="shared" si="508"/>
        <v>44862</v>
      </c>
      <c r="R467" s="32">
        <f>VLOOKUP(_xlfn.CONCAT(M467," - ",E467),Planning!$C$75:$D$99,2,0)</f>
        <v>21</v>
      </c>
      <c r="S467" s="5">
        <f t="shared" si="509"/>
        <v>44881</v>
      </c>
      <c r="T467" s="3" t="str">
        <f t="shared" si="510"/>
        <v/>
      </c>
      <c r="U467" s="32">
        <f t="shared" ca="1" si="511"/>
        <v>21</v>
      </c>
      <c r="V467" s="32">
        <f t="shared" si="512"/>
        <v>0</v>
      </c>
      <c r="W467" s="5">
        <f t="shared" si="513"/>
        <v>44868</v>
      </c>
      <c r="X467" s="5"/>
      <c r="Z467" s="49"/>
      <c r="AA467" s="50" cm="1">
        <f t="array" ref="AA467">IF(AND(K467="Pending",J467='Date ouverte'!$A$2),INDEX(_xlfn.ANCHORARRAY('Date ouverte'!$B$2),MATCH(TRUE,_xlfn.ANCHORARRAY('Date ouverte'!$B$2)&gt;=$W467,0)),IF(AND(K467="Pending",J467='Date ouverte'!$A$4),INDEX(_xlfn.ANCHORARRAY('Date ouverte'!$B$4),MATCH(TRUE,_xlfn.ANCHORARRAY('Date ouverte'!$B$4)&gt;=$W467,0)),IF(AND(K467="Pending",J467='Date ouverte'!$A$6),INDEX(_xlfn.ANCHORARRAY('Date ouverte'!$B$6),MATCH(TRUE,_xlfn.ANCHORARRAY('Date ouverte'!$B$6)&gt;=$W467,0)),IF(AND(K467="Pending",J467='Date ouverte'!$A$8),INDEX(_xlfn.ANCHORARRAY('Date ouverte'!$B$8),MATCH(TRUE,_xlfn.ANCHORARRAY('Date ouverte'!$B$8)&gt;=$W467,0)),W467))))</f>
        <v>44868</v>
      </c>
      <c r="AB467" s="5">
        <f>IF(IF($K467="Pending",(IF($J467='Date ouverte'!$A$20,HLOOKUP($AA467,'Date ouverte'!$20:$21,2,FALSE),IF($J467='Date ouverte'!$A$22,HLOOKUP($AA467,'Date ouverte'!$22:$23,2,FALSE),IF($J467='Date ouverte'!$A$24,HLOOKUP($AA467,'Date ouverte'!$24:$25,2,FALSE),IF($J467='Date ouverte'!$A$26,HLOOKUP($AA467,'Date ouverte'!$26:$27,2,FALSE),"j"))))),W467)&lt;&gt;"alert",AA467,"alert")</f>
        <v>44868</v>
      </c>
      <c r="AC467" s="65">
        <f>IF($AB467="alert",(IF($J467='Date ouverte'!$A$29,HLOOKUP($AA467,'Date ouverte'!$29:$30,2,FALSE),IF($J467='Date ouverte'!$A$31,HLOOKUP($AA467,'Date ouverte'!$31:$33,2,FALSE),IF($J467='Date ouverte'!$A$33,HLOOKUP($AA467,'Date ouverte'!$33:$34,2,FALSE),IF($J467='Date ouverte'!$A$35,HLOOKUP($AA467,'Date ouverte'!$35:$36,2,FALSE),"j"))))),0)</f>
        <v>0</v>
      </c>
      <c r="AD4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7" s="5"/>
    </row>
    <row r="468" spans="1:31" x14ac:dyDescent="0.25">
      <c r="A468" t="s">
        <v>1765</v>
      </c>
      <c r="B468" t="s">
        <v>258</v>
      </c>
      <c r="C468" t="s">
        <v>14</v>
      </c>
      <c r="D468" t="s">
        <v>47</v>
      </c>
      <c r="E468" t="s">
        <v>34</v>
      </c>
      <c r="F468" t="s">
        <v>48</v>
      </c>
      <c r="G468" s="1">
        <v>44850</v>
      </c>
      <c r="H468" s="1">
        <v>44877</v>
      </c>
      <c r="I468" s="2">
        <v>44890.458333333336</v>
      </c>
      <c r="J468" t="s">
        <v>28</v>
      </c>
      <c r="K468" t="s">
        <v>19</v>
      </c>
      <c r="L468" t="s">
        <v>20</v>
      </c>
      <c r="M468" t="s">
        <v>25</v>
      </c>
      <c r="N468" t="s">
        <v>35</v>
      </c>
      <c r="O468" t="s">
        <v>45</v>
      </c>
      <c r="P468">
        <f t="shared" si="507"/>
        <v>1</v>
      </c>
      <c r="Q468" s="5">
        <f t="shared" si="508"/>
        <v>44879</v>
      </c>
      <c r="R468" s="32">
        <f>VLOOKUP(_xlfn.CONCAT(M468," - ",E468),Planning!$C$75:$D$99,2,0)</f>
        <v>21</v>
      </c>
      <c r="S468" s="5">
        <f t="shared" si="509"/>
        <v>44898</v>
      </c>
      <c r="T468" s="3" t="str">
        <f t="shared" si="510"/>
        <v/>
      </c>
      <c r="U468" s="32">
        <f t="shared" ca="1" si="511"/>
        <v>21</v>
      </c>
      <c r="V468" s="32">
        <f t="shared" si="512"/>
        <v>0</v>
      </c>
      <c r="W468" s="5">
        <f t="shared" si="513"/>
        <v>44890</v>
      </c>
      <c r="X468" s="5"/>
      <c r="Z468" s="49"/>
      <c r="AA468" s="50" cm="1">
        <f t="array" ref="AA468">IF(AND(K468="Pending",J468='Date ouverte'!$A$2),INDEX(_xlfn.ANCHORARRAY('Date ouverte'!$B$2),MATCH(TRUE,_xlfn.ANCHORARRAY('Date ouverte'!$B$2)&gt;=$W468,0)),IF(AND(K468="Pending",J468='Date ouverte'!$A$4),INDEX(_xlfn.ANCHORARRAY('Date ouverte'!$B$4),MATCH(TRUE,_xlfn.ANCHORARRAY('Date ouverte'!$B$4)&gt;=$W468,0)),IF(AND(K468="Pending",J468='Date ouverte'!$A$6),INDEX(_xlfn.ANCHORARRAY('Date ouverte'!$B$6),MATCH(TRUE,_xlfn.ANCHORARRAY('Date ouverte'!$B$6)&gt;=$W468,0)),IF(AND(K468="Pending",J468='Date ouverte'!$A$8),INDEX(_xlfn.ANCHORARRAY('Date ouverte'!$B$8),MATCH(TRUE,_xlfn.ANCHORARRAY('Date ouverte'!$B$8)&gt;=$W468,0)),W468))))</f>
        <v>44890</v>
      </c>
      <c r="AB468" s="5">
        <f>IF(IF($K468="Pending",(IF($J468='Date ouverte'!$A$20,HLOOKUP($AA468,'Date ouverte'!$20:$21,2,FALSE),IF($J468='Date ouverte'!$A$22,HLOOKUP($AA468,'Date ouverte'!$22:$23,2,FALSE),IF($J468='Date ouverte'!$A$24,HLOOKUP($AA468,'Date ouverte'!$24:$25,2,FALSE),IF($J468='Date ouverte'!$A$26,HLOOKUP($AA468,'Date ouverte'!$26:$27,2,FALSE),"j"))))),W468)&lt;&gt;"alert",AA468,"alert")</f>
        <v>44890</v>
      </c>
      <c r="AC468" s="65">
        <f>IF($AB468="alert",(IF($J468='Date ouverte'!$A$29,HLOOKUP($AA468,'Date ouverte'!$29:$30,2,FALSE),IF($J468='Date ouverte'!$A$31,HLOOKUP($AA468,'Date ouverte'!$31:$33,2,FALSE),IF($J468='Date ouverte'!$A$33,HLOOKUP($AA468,'Date ouverte'!$33:$34,2,FALSE),IF($J468='Date ouverte'!$A$35,HLOOKUP($AA468,'Date ouverte'!$35:$36,2,FALSE),"j"))))),0)</f>
        <v>0</v>
      </c>
      <c r="AD4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68" s="5"/>
    </row>
    <row r="469" spans="1:31" x14ac:dyDescent="0.25">
      <c r="A469" t="s">
        <v>501</v>
      </c>
      <c r="B469" t="s">
        <v>258</v>
      </c>
      <c r="C469" t="s">
        <v>30</v>
      </c>
      <c r="D469" t="s">
        <v>15</v>
      </c>
      <c r="E469" t="s">
        <v>34</v>
      </c>
      <c r="F469" t="s">
        <v>17</v>
      </c>
      <c r="G469" s="1">
        <v>44815</v>
      </c>
      <c r="H469" s="1">
        <v>44853</v>
      </c>
      <c r="I469" s="2">
        <v>44859.604166666664</v>
      </c>
      <c r="J469" t="s">
        <v>23</v>
      </c>
      <c r="K469" t="s">
        <v>19</v>
      </c>
      <c r="L469" t="s">
        <v>20</v>
      </c>
      <c r="M469" t="s">
        <v>25</v>
      </c>
      <c r="N469" t="s">
        <v>35</v>
      </c>
      <c r="O469" t="s">
        <v>42</v>
      </c>
      <c r="P469">
        <f t="shared" si="507"/>
        <v>1</v>
      </c>
      <c r="Q469" s="5">
        <f t="shared" si="508"/>
        <v>44855</v>
      </c>
      <c r="R469" s="32">
        <f>VLOOKUP(_xlfn.CONCAT(M469," - ",E469),Planning!$C$75:$D$99,2,0)</f>
        <v>21</v>
      </c>
      <c r="S469" s="5">
        <f t="shared" si="509"/>
        <v>44874</v>
      </c>
      <c r="T469" s="3" t="str">
        <f t="shared" si="510"/>
        <v/>
      </c>
      <c r="U469" s="32">
        <f t="shared" ca="1" si="511"/>
        <v>15</v>
      </c>
      <c r="V469" s="32">
        <f t="shared" si="512"/>
        <v>0</v>
      </c>
      <c r="W469" s="5">
        <f t="shared" si="513"/>
        <v>44859</v>
      </c>
      <c r="X469" s="5"/>
      <c r="Z469" s="49"/>
      <c r="AA469" s="50" cm="1">
        <f t="array" ref="AA469">IF(AND(K469="Pending",J469='Date ouverte'!$A$2),INDEX(_xlfn.ANCHORARRAY('Date ouverte'!$B$2),MATCH(TRUE,_xlfn.ANCHORARRAY('Date ouverte'!$B$2)&gt;=$W469,0)),IF(AND(K469="Pending",J469='Date ouverte'!$A$4),INDEX(_xlfn.ANCHORARRAY('Date ouverte'!$B$4),MATCH(TRUE,_xlfn.ANCHORARRAY('Date ouverte'!$B$4)&gt;=$W469,0)),IF(AND(K469="Pending",J469='Date ouverte'!$A$6),INDEX(_xlfn.ANCHORARRAY('Date ouverte'!$B$6),MATCH(TRUE,_xlfn.ANCHORARRAY('Date ouverte'!$B$6)&gt;=$W469,0)),IF(AND(K469="Pending",J469='Date ouverte'!$A$8),INDEX(_xlfn.ANCHORARRAY('Date ouverte'!$B$8),MATCH(TRUE,_xlfn.ANCHORARRAY('Date ouverte'!$B$8)&gt;=$W469,0)),W469))))</f>
        <v>44859</v>
      </c>
      <c r="AB469" s="5">
        <f>IF(IF($K469="Pending",(IF($J469='Date ouverte'!$A$20,HLOOKUP($AA469,'Date ouverte'!$20:$21,2,FALSE),IF($J469='Date ouverte'!$A$22,HLOOKUP($AA469,'Date ouverte'!$22:$23,2,FALSE),IF($J469='Date ouverte'!$A$24,HLOOKUP($AA469,'Date ouverte'!$24:$25,2,FALSE),IF($J469='Date ouverte'!$A$26,HLOOKUP($AA469,'Date ouverte'!$26:$27,2,FALSE),"j"))))),W469)&lt;&gt;"alert",AA469,"alert")</f>
        <v>44859</v>
      </c>
      <c r="AC469" s="65">
        <f>IF($AB469="alert",(IF($J469='Date ouverte'!$A$29,HLOOKUP($AA469,'Date ouverte'!$29:$30,2,FALSE),IF($J469='Date ouverte'!$A$31,HLOOKUP($AA469,'Date ouverte'!$31:$33,2,FALSE),IF($J469='Date ouverte'!$A$33,HLOOKUP($AA469,'Date ouverte'!$33:$34,2,FALSE),IF($J469='Date ouverte'!$A$35,HLOOKUP($AA469,'Date ouverte'!$35:$36,2,FALSE),"j"))))),0)</f>
        <v>0</v>
      </c>
      <c r="AD4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69" s="5"/>
    </row>
    <row r="470" spans="1:31" x14ac:dyDescent="0.25">
      <c r="A470" t="s">
        <v>1766</v>
      </c>
      <c r="B470" t="s">
        <v>258</v>
      </c>
      <c r="C470" t="s">
        <v>30</v>
      </c>
      <c r="D470" t="s">
        <v>47</v>
      </c>
      <c r="E470" t="s">
        <v>34</v>
      </c>
      <c r="F470" t="s">
        <v>48</v>
      </c>
      <c r="G470" s="1">
        <v>44858</v>
      </c>
      <c r="H470" s="1">
        <v>44890</v>
      </c>
      <c r="I470" s="2">
        <v>44902</v>
      </c>
      <c r="J470" t="s">
        <v>23</v>
      </c>
      <c r="K470" t="s">
        <v>29</v>
      </c>
      <c r="L470" t="s">
        <v>20</v>
      </c>
      <c r="M470" t="s">
        <v>25</v>
      </c>
      <c r="N470" t="s">
        <v>35</v>
      </c>
      <c r="O470" t="s">
        <v>46</v>
      </c>
      <c r="P470">
        <f t="shared" si="507"/>
        <v>1</v>
      </c>
      <c r="Q470" s="5">
        <f t="shared" si="508"/>
        <v>44892</v>
      </c>
      <c r="R470" s="32">
        <f>VLOOKUP(_xlfn.CONCAT(M470," - ",E470),Planning!$C$75:$D$99,2,0)</f>
        <v>21</v>
      </c>
      <c r="S470" s="5">
        <f t="shared" si="509"/>
        <v>44911</v>
      </c>
      <c r="T470" s="3" t="str">
        <f t="shared" si="510"/>
        <v/>
      </c>
      <c r="U470" s="32">
        <f t="shared" ca="1" si="511"/>
        <v>21</v>
      </c>
      <c r="V470" s="32">
        <f t="shared" si="512"/>
        <v>0</v>
      </c>
      <c r="W470" s="5">
        <f t="shared" si="513"/>
        <v>44902</v>
      </c>
      <c r="X470" s="5"/>
      <c r="Z470" s="49"/>
      <c r="AA470" s="50" cm="1">
        <f t="array" ref="AA470">IF(AND(K470="Pending",J470='Date ouverte'!$A$2),INDEX(_xlfn.ANCHORARRAY('Date ouverte'!$B$2),MATCH(TRUE,_xlfn.ANCHORARRAY('Date ouverte'!$B$2)&gt;=$W470,0)),IF(AND(K470="Pending",J470='Date ouverte'!$A$4),INDEX(_xlfn.ANCHORARRAY('Date ouverte'!$B$4),MATCH(TRUE,_xlfn.ANCHORARRAY('Date ouverte'!$B$4)&gt;=$W470,0)),IF(AND(K470="Pending",J470='Date ouverte'!$A$6),INDEX(_xlfn.ANCHORARRAY('Date ouverte'!$B$6),MATCH(TRUE,_xlfn.ANCHORARRAY('Date ouverte'!$B$6)&gt;=$W470,0)),IF(AND(K470="Pending",J470='Date ouverte'!$A$8),INDEX(_xlfn.ANCHORARRAY('Date ouverte'!$B$8),MATCH(TRUE,_xlfn.ANCHORARRAY('Date ouverte'!$B$8)&gt;=$W470,0)),W470))))</f>
        <v>44902</v>
      </c>
      <c r="AB470" s="5" t="str">
        <f>IF(IF($K470="Pending",(IF($J470='Date ouverte'!$A$20,HLOOKUP($AA470,'Date ouverte'!$20:$21,2,FALSE),IF($J470='Date ouverte'!$A$22,HLOOKUP($AA470,'Date ouverte'!$22:$23,2,FALSE),IF($J470='Date ouverte'!$A$24,HLOOKUP($AA470,'Date ouverte'!$24:$25,2,FALSE),IF($J470='Date ouverte'!$A$26,HLOOKUP($AA470,'Date ouverte'!$26:$27,2,FALSE),"j"))))),W470)&lt;&gt;"alert",AA470,"alert")</f>
        <v>alert</v>
      </c>
      <c r="AC470" s="65">
        <f>IF($AB470="alert",(IF($J470='Date ouverte'!$A$29,HLOOKUP($AA470,'Date ouverte'!$29:$30,2,FALSE),IF($J470='Date ouverte'!$A$31,HLOOKUP($AA470,'Date ouverte'!$31:$33,2,FALSE),IF($J470='Date ouverte'!$A$33,HLOOKUP($AA470,'Date ouverte'!$33:$34,2,FALSE),IF($J470='Date ouverte'!$A$35,HLOOKUP($AA470,'Date ouverte'!$35:$36,2,FALSE),"j"))))),0)</f>
        <v>40</v>
      </c>
      <c r="AD4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0" s="5"/>
    </row>
    <row r="471" spans="1:31" x14ac:dyDescent="0.25">
      <c r="A471" t="s">
        <v>1767</v>
      </c>
      <c r="B471" t="s">
        <v>258</v>
      </c>
      <c r="C471" t="s">
        <v>30</v>
      </c>
      <c r="D471" t="s">
        <v>47</v>
      </c>
      <c r="E471" t="s">
        <v>34</v>
      </c>
      <c r="F471" t="s">
        <v>48</v>
      </c>
      <c r="G471" s="1">
        <v>44847</v>
      </c>
      <c r="H471" s="1">
        <v>44877</v>
      </c>
      <c r="I471" s="2">
        <v>44888.604166666664</v>
      </c>
      <c r="J471" t="s">
        <v>23</v>
      </c>
      <c r="K471" t="s">
        <v>19</v>
      </c>
      <c r="L471" t="s">
        <v>20</v>
      </c>
      <c r="M471" t="s">
        <v>25</v>
      </c>
      <c r="N471" t="s">
        <v>35</v>
      </c>
      <c r="O471" t="s">
        <v>45</v>
      </c>
      <c r="P471">
        <f t="shared" si="507"/>
        <v>1</v>
      </c>
      <c r="Q471" s="5">
        <f t="shared" si="508"/>
        <v>44879</v>
      </c>
      <c r="R471" s="32">
        <f>VLOOKUP(_xlfn.CONCAT(M471," - ",E471),Planning!$C$75:$D$99,2,0)</f>
        <v>21</v>
      </c>
      <c r="S471" s="5">
        <f t="shared" si="509"/>
        <v>44898</v>
      </c>
      <c r="T471" s="3" t="str">
        <f t="shared" si="510"/>
        <v/>
      </c>
      <c r="U471" s="32">
        <f t="shared" ca="1" si="511"/>
        <v>21</v>
      </c>
      <c r="V471" s="32">
        <f t="shared" si="512"/>
        <v>0</v>
      </c>
      <c r="W471" s="5">
        <f t="shared" si="513"/>
        <v>44888</v>
      </c>
      <c r="X471" s="5"/>
      <c r="Z471" s="49"/>
      <c r="AA471" s="50" cm="1">
        <f t="array" ref="AA471">IF(AND(K471="Pending",J471='Date ouverte'!$A$2),INDEX(_xlfn.ANCHORARRAY('Date ouverte'!$B$2),MATCH(TRUE,_xlfn.ANCHORARRAY('Date ouverte'!$B$2)&gt;=$W471,0)),IF(AND(K471="Pending",J471='Date ouverte'!$A$4),INDEX(_xlfn.ANCHORARRAY('Date ouverte'!$B$4),MATCH(TRUE,_xlfn.ANCHORARRAY('Date ouverte'!$B$4)&gt;=$W471,0)),IF(AND(K471="Pending",J471='Date ouverte'!$A$6),INDEX(_xlfn.ANCHORARRAY('Date ouverte'!$B$6),MATCH(TRUE,_xlfn.ANCHORARRAY('Date ouverte'!$B$6)&gt;=$W471,0)),IF(AND(K471="Pending",J471='Date ouverte'!$A$8),INDEX(_xlfn.ANCHORARRAY('Date ouverte'!$B$8),MATCH(TRUE,_xlfn.ANCHORARRAY('Date ouverte'!$B$8)&gt;=$W471,0)),W471))))</f>
        <v>44888</v>
      </c>
      <c r="AB471" s="5">
        <f>IF(IF($K471="Pending",(IF($J471='Date ouverte'!$A$20,HLOOKUP($AA471,'Date ouverte'!$20:$21,2,FALSE),IF($J471='Date ouverte'!$A$22,HLOOKUP($AA471,'Date ouverte'!$22:$23,2,FALSE),IF($J471='Date ouverte'!$A$24,HLOOKUP($AA471,'Date ouverte'!$24:$25,2,FALSE),IF($J471='Date ouverte'!$A$26,HLOOKUP($AA471,'Date ouverte'!$26:$27,2,FALSE),"j"))))),W471)&lt;&gt;"alert",AA471,"alert")</f>
        <v>44888</v>
      </c>
      <c r="AC471" s="65">
        <f>IF($AB471="alert",(IF($J471='Date ouverte'!$A$29,HLOOKUP($AA471,'Date ouverte'!$29:$30,2,FALSE),IF($J471='Date ouverte'!$A$31,HLOOKUP($AA471,'Date ouverte'!$31:$33,2,FALSE),IF($J471='Date ouverte'!$A$33,HLOOKUP($AA471,'Date ouverte'!$33:$34,2,FALSE),IF($J471='Date ouverte'!$A$35,HLOOKUP($AA471,'Date ouverte'!$35:$36,2,FALSE),"j"))))),0)</f>
        <v>0</v>
      </c>
      <c r="AD4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1" s="5"/>
    </row>
    <row r="472" spans="1:31" x14ac:dyDescent="0.25">
      <c r="A472" t="s">
        <v>1768</v>
      </c>
      <c r="B472" t="s">
        <v>258</v>
      </c>
      <c r="C472" t="s">
        <v>30</v>
      </c>
      <c r="D472" t="s">
        <v>47</v>
      </c>
      <c r="E472" t="s">
        <v>34</v>
      </c>
      <c r="F472" t="s">
        <v>48</v>
      </c>
      <c r="G472" s="1">
        <v>44847</v>
      </c>
      <c r="H472" s="1">
        <v>44877</v>
      </c>
      <c r="I472" s="2">
        <v>44887.541666666664</v>
      </c>
      <c r="J472" t="s">
        <v>23</v>
      </c>
      <c r="K472" t="s">
        <v>19</v>
      </c>
      <c r="L472" t="s">
        <v>20</v>
      </c>
      <c r="M472" t="s">
        <v>25</v>
      </c>
      <c r="N472" t="s">
        <v>35</v>
      </c>
      <c r="O472" t="s">
        <v>45</v>
      </c>
      <c r="P472">
        <f t="shared" si="507"/>
        <v>1</v>
      </c>
      <c r="Q472" s="5">
        <f t="shared" si="508"/>
        <v>44879</v>
      </c>
      <c r="R472" s="32">
        <f>VLOOKUP(_xlfn.CONCAT(M472," - ",E472),Planning!$C$75:$D$99,2,0)</f>
        <v>21</v>
      </c>
      <c r="S472" s="5">
        <f t="shared" si="509"/>
        <v>44898</v>
      </c>
      <c r="T472" s="3" t="str">
        <f t="shared" si="510"/>
        <v/>
      </c>
      <c r="U472" s="32">
        <f t="shared" ca="1" si="511"/>
        <v>21</v>
      </c>
      <c r="V472" s="32">
        <f t="shared" si="512"/>
        <v>0</v>
      </c>
      <c r="W472" s="5">
        <f t="shared" si="513"/>
        <v>44887</v>
      </c>
      <c r="X472" s="5"/>
      <c r="Z472" s="49"/>
      <c r="AA472" s="50" cm="1">
        <f t="array" ref="AA472">IF(AND(K472="Pending",J472='Date ouverte'!$A$2),INDEX(_xlfn.ANCHORARRAY('Date ouverte'!$B$2),MATCH(TRUE,_xlfn.ANCHORARRAY('Date ouverte'!$B$2)&gt;=$W472,0)),IF(AND(K472="Pending",J472='Date ouverte'!$A$4),INDEX(_xlfn.ANCHORARRAY('Date ouverte'!$B$4),MATCH(TRUE,_xlfn.ANCHORARRAY('Date ouverte'!$B$4)&gt;=$W472,0)),IF(AND(K472="Pending",J472='Date ouverte'!$A$6),INDEX(_xlfn.ANCHORARRAY('Date ouverte'!$B$6),MATCH(TRUE,_xlfn.ANCHORARRAY('Date ouverte'!$B$6)&gt;=$W472,0)),IF(AND(K472="Pending",J472='Date ouverte'!$A$8),INDEX(_xlfn.ANCHORARRAY('Date ouverte'!$B$8),MATCH(TRUE,_xlfn.ANCHORARRAY('Date ouverte'!$B$8)&gt;=$W472,0)),W472))))</f>
        <v>44887</v>
      </c>
      <c r="AB472" s="5">
        <f>IF(IF($K472="Pending",(IF($J472='Date ouverte'!$A$20,HLOOKUP($AA472,'Date ouverte'!$20:$21,2,FALSE),IF($J472='Date ouverte'!$A$22,HLOOKUP($AA472,'Date ouverte'!$22:$23,2,FALSE),IF($J472='Date ouverte'!$A$24,HLOOKUP($AA472,'Date ouverte'!$24:$25,2,FALSE),IF($J472='Date ouverte'!$A$26,HLOOKUP($AA472,'Date ouverte'!$26:$27,2,FALSE),"j"))))),W472)&lt;&gt;"alert",AA472,"alert")</f>
        <v>44887</v>
      </c>
      <c r="AC472" s="65">
        <f>IF($AB472="alert",(IF($J472='Date ouverte'!$A$29,HLOOKUP($AA472,'Date ouverte'!$29:$30,2,FALSE),IF($J472='Date ouverte'!$A$31,HLOOKUP($AA472,'Date ouverte'!$31:$33,2,FALSE),IF($J472='Date ouverte'!$A$33,HLOOKUP($AA472,'Date ouverte'!$33:$34,2,FALSE),IF($J472='Date ouverte'!$A$35,HLOOKUP($AA472,'Date ouverte'!$35:$36,2,FALSE),"j"))))),0)</f>
        <v>0</v>
      </c>
      <c r="AD4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2" s="5"/>
    </row>
    <row r="473" spans="1:31" x14ac:dyDescent="0.25">
      <c r="A473" t="s">
        <v>503</v>
      </c>
      <c r="B473" t="s">
        <v>258</v>
      </c>
      <c r="C473" t="s">
        <v>30</v>
      </c>
      <c r="D473" t="s">
        <v>15</v>
      </c>
      <c r="E473" t="s">
        <v>34</v>
      </c>
      <c r="F473" t="s">
        <v>17</v>
      </c>
      <c r="G473" s="1">
        <v>44815</v>
      </c>
      <c r="H473" s="1">
        <v>44853</v>
      </c>
      <c r="I473" s="2">
        <v>44860.354166666664</v>
      </c>
      <c r="J473" t="s">
        <v>23</v>
      </c>
      <c r="K473" t="s">
        <v>19</v>
      </c>
      <c r="L473" t="s">
        <v>20</v>
      </c>
      <c r="M473" t="s">
        <v>25</v>
      </c>
      <c r="N473" t="s">
        <v>35</v>
      </c>
      <c r="O473" t="s">
        <v>42</v>
      </c>
      <c r="P473">
        <f t="shared" si="507"/>
        <v>1</v>
      </c>
      <c r="Q473" s="5">
        <f t="shared" si="508"/>
        <v>44855</v>
      </c>
      <c r="R473" s="32">
        <f>VLOOKUP(_xlfn.CONCAT(M473," - ",E473),Planning!$C$75:$D$99,2,0)</f>
        <v>21</v>
      </c>
      <c r="S473" s="5">
        <f t="shared" si="509"/>
        <v>44874</v>
      </c>
      <c r="T473" s="3" t="str">
        <f t="shared" si="510"/>
        <v/>
      </c>
      <c r="U473" s="32">
        <f t="shared" ca="1" si="511"/>
        <v>15</v>
      </c>
      <c r="V473" s="32">
        <f t="shared" si="512"/>
        <v>0</v>
      </c>
      <c r="W473" s="5">
        <f t="shared" si="513"/>
        <v>44860</v>
      </c>
      <c r="X473" s="5"/>
      <c r="Z473" s="49"/>
      <c r="AA473" s="50" cm="1">
        <f t="array" ref="AA473">IF(AND(K473="Pending",J473='Date ouverte'!$A$2),INDEX(_xlfn.ANCHORARRAY('Date ouverte'!$B$2),MATCH(TRUE,_xlfn.ANCHORARRAY('Date ouverte'!$B$2)&gt;=$W473,0)),IF(AND(K473="Pending",J473='Date ouverte'!$A$4),INDEX(_xlfn.ANCHORARRAY('Date ouverte'!$B$4),MATCH(TRUE,_xlfn.ANCHORARRAY('Date ouverte'!$B$4)&gt;=$W473,0)),IF(AND(K473="Pending",J473='Date ouverte'!$A$6),INDEX(_xlfn.ANCHORARRAY('Date ouverte'!$B$6),MATCH(TRUE,_xlfn.ANCHORARRAY('Date ouverte'!$B$6)&gt;=$W473,0)),IF(AND(K473="Pending",J473='Date ouverte'!$A$8),INDEX(_xlfn.ANCHORARRAY('Date ouverte'!$B$8),MATCH(TRUE,_xlfn.ANCHORARRAY('Date ouverte'!$B$8)&gt;=$W473,0)),W473))))</f>
        <v>44860</v>
      </c>
      <c r="AB473" s="5">
        <f>IF(IF($K473="Pending",(IF($J473='Date ouverte'!$A$20,HLOOKUP($AA473,'Date ouverte'!$20:$21,2,FALSE),IF($J473='Date ouverte'!$A$22,HLOOKUP($AA473,'Date ouverte'!$22:$23,2,FALSE),IF($J473='Date ouverte'!$A$24,HLOOKUP($AA473,'Date ouverte'!$24:$25,2,FALSE),IF($J473='Date ouverte'!$A$26,HLOOKUP($AA473,'Date ouverte'!$26:$27,2,FALSE),"j"))))),W473)&lt;&gt;"alert",AA473,"alert")</f>
        <v>44860</v>
      </c>
      <c r="AC473" s="65">
        <f>IF($AB473="alert",(IF($J473='Date ouverte'!$A$29,HLOOKUP($AA473,'Date ouverte'!$29:$30,2,FALSE),IF($J473='Date ouverte'!$A$31,HLOOKUP($AA473,'Date ouverte'!$31:$33,2,FALSE),IF($J473='Date ouverte'!$A$33,HLOOKUP($AA473,'Date ouverte'!$33:$34,2,FALSE),IF($J473='Date ouverte'!$A$35,HLOOKUP($AA473,'Date ouverte'!$35:$36,2,FALSE),"j"))))),0)</f>
        <v>0</v>
      </c>
      <c r="AD4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3" s="5"/>
    </row>
    <row r="474" spans="1:31" x14ac:dyDescent="0.25">
      <c r="A474" t="s">
        <v>759</v>
      </c>
      <c r="B474" t="s">
        <v>258</v>
      </c>
      <c r="C474" t="s">
        <v>30</v>
      </c>
      <c r="D474" t="s">
        <v>47</v>
      </c>
      <c r="E474" t="s">
        <v>34</v>
      </c>
      <c r="F474" t="s">
        <v>48</v>
      </c>
      <c r="G474" s="1">
        <v>44826</v>
      </c>
      <c r="H474" s="1">
        <v>44860</v>
      </c>
      <c r="I474" s="2">
        <v>44873.6875</v>
      </c>
      <c r="J474" t="s">
        <v>23</v>
      </c>
      <c r="K474" t="s">
        <v>19</v>
      </c>
      <c r="L474" t="s">
        <v>20</v>
      </c>
      <c r="M474" t="s">
        <v>25</v>
      </c>
      <c r="N474" t="s">
        <v>35</v>
      </c>
      <c r="O474" t="s">
        <v>36</v>
      </c>
      <c r="P474">
        <f t="shared" si="507"/>
        <v>1</v>
      </c>
      <c r="Q474" s="5">
        <f t="shared" si="508"/>
        <v>44862</v>
      </c>
      <c r="R474" s="32">
        <f>VLOOKUP(_xlfn.CONCAT(M474," - ",E474),Planning!$C$75:$D$99,2,0)</f>
        <v>21</v>
      </c>
      <c r="S474" s="5">
        <f t="shared" si="509"/>
        <v>44881</v>
      </c>
      <c r="T474" s="3" t="str">
        <f t="shared" si="510"/>
        <v/>
      </c>
      <c r="U474" s="32">
        <f t="shared" ca="1" si="511"/>
        <v>21</v>
      </c>
      <c r="V474" s="32">
        <f t="shared" si="512"/>
        <v>0</v>
      </c>
      <c r="W474" s="5">
        <f t="shared" si="513"/>
        <v>44873</v>
      </c>
      <c r="X474" s="5"/>
      <c r="Z474" s="49"/>
      <c r="AA474" s="50" cm="1">
        <f t="array" ref="AA474">IF(AND(K474="Pending",J474='Date ouverte'!$A$2),INDEX(_xlfn.ANCHORARRAY('Date ouverte'!$B$2),MATCH(TRUE,_xlfn.ANCHORARRAY('Date ouverte'!$B$2)&gt;=$W474,0)),IF(AND(K474="Pending",J474='Date ouverte'!$A$4),INDEX(_xlfn.ANCHORARRAY('Date ouverte'!$B$4),MATCH(TRUE,_xlfn.ANCHORARRAY('Date ouverte'!$B$4)&gt;=$W474,0)),IF(AND(K474="Pending",J474='Date ouverte'!$A$6),INDEX(_xlfn.ANCHORARRAY('Date ouverte'!$B$6),MATCH(TRUE,_xlfn.ANCHORARRAY('Date ouverte'!$B$6)&gt;=$W474,0)),IF(AND(K474="Pending",J474='Date ouverte'!$A$8),INDEX(_xlfn.ANCHORARRAY('Date ouverte'!$B$8),MATCH(TRUE,_xlfn.ANCHORARRAY('Date ouverte'!$B$8)&gt;=$W474,0)),W474))))</f>
        <v>44873</v>
      </c>
      <c r="AB474" s="5">
        <f>IF(IF($K474="Pending",(IF($J474='Date ouverte'!$A$20,HLOOKUP($AA474,'Date ouverte'!$20:$21,2,FALSE),IF($J474='Date ouverte'!$A$22,HLOOKUP($AA474,'Date ouverte'!$22:$23,2,FALSE),IF($J474='Date ouverte'!$A$24,HLOOKUP($AA474,'Date ouverte'!$24:$25,2,FALSE),IF($J474='Date ouverte'!$A$26,HLOOKUP($AA474,'Date ouverte'!$26:$27,2,FALSE),"j"))))),W474)&lt;&gt;"alert",AA474,"alert")</f>
        <v>44873</v>
      </c>
      <c r="AC474" s="65">
        <f>IF($AB474="alert",(IF($J474='Date ouverte'!$A$29,HLOOKUP($AA474,'Date ouverte'!$29:$30,2,FALSE),IF($J474='Date ouverte'!$A$31,HLOOKUP($AA474,'Date ouverte'!$31:$33,2,FALSE),IF($J474='Date ouverte'!$A$33,HLOOKUP($AA474,'Date ouverte'!$33:$34,2,FALSE),IF($J474='Date ouverte'!$A$35,HLOOKUP($AA474,'Date ouverte'!$35:$36,2,FALSE),"j"))))),0)</f>
        <v>0</v>
      </c>
      <c r="AD4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4" s="5"/>
    </row>
    <row r="475" spans="1:31" x14ac:dyDescent="0.25">
      <c r="A475" t="s">
        <v>1203</v>
      </c>
      <c r="B475" t="s">
        <v>258</v>
      </c>
      <c r="C475" t="s">
        <v>14</v>
      </c>
      <c r="D475" t="s">
        <v>47</v>
      </c>
      <c r="E475" t="s">
        <v>34</v>
      </c>
      <c r="F475" t="s">
        <v>48</v>
      </c>
      <c r="G475" s="1">
        <v>44845</v>
      </c>
      <c r="H475" s="1">
        <v>44890</v>
      </c>
      <c r="I475" s="2">
        <v>44905</v>
      </c>
      <c r="J475" t="s">
        <v>18</v>
      </c>
      <c r="K475" t="s">
        <v>29</v>
      </c>
      <c r="L475" t="s">
        <v>20</v>
      </c>
      <c r="M475" t="s">
        <v>25</v>
      </c>
      <c r="N475" t="s">
        <v>35</v>
      </c>
      <c r="O475" t="s">
        <v>46</v>
      </c>
      <c r="P475">
        <f t="shared" si="507"/>
        <v>1</v>
      </c>
      <c r="Q475" s="5">
        <f t="shared" si="508"/>
        <v>44892</v>
      </c>
      <c r="R475" s="32">
        <f>VLOOKUP(_xlfn.CONCAT(M475," - ",E475),Planning!$C$75:$D$99,2,0)</f>
        <v>21</v>
      </c>
      <c r="S475" s="5">
        <f t="shared" si="509"/>
        <v>44911</v>
      </c>
      <c r="T475" s="3" t="str">
        <f t="shared" si="510"/>
        <v/>
      </c>
      <c r="U475" s="32">
        <f t="shared" ca="1" si="511"/>
        <v>21</v>
      </c>
      <c r="V475" s="32">
        <f t="shared" si="512"/>
        <v>0</v>
      </c>
      <c r="W475" s="5">
        <f t="shared" si="513"/>
        <v>44905</v>
      </c>
      <c r="X475" s="5"/>
      <c r="Z475" s="49"/>
      <c r="AA475" s="50" cm="1">
        <f t="array" ref="AA475">IF(AND(K475="Pending",J475='Date ouverte'!$A$2),INDEX(_xlfn.ANCHORARRAY('Date ouverte'!$B$2),MATCH(TRUE,_xlfn.ANCHORARRAY('Date ouverte'!$B$2)&gt;=$W475,0)),IF(AND(K475="Pending",J475='Date ouverte'!$A$4),INDEX(_xlfn.ANCHORARRAY('Date ouverte'!$B$4),MATCH(TRUE,_xlfn.ANCHORARRAY('Date ouverte'!$B$4)&gt;=$W475,0)),IF(AND(K475="Pending",J475='Date ouverte'!$A$6),INDEX(_xlfn.ANCHORARRAY('Date ouverte'!$B$6),MATCH(TRUE,_xlfn.ANCHORARRAY('Date ouverte'!$B$6)&gt;=$W475,0)),IF(AND(K475="Pending",J475='Date ouverte'!$A$8),INDEX(_xlfn.ANCHORARRAY('Date ouverte'!$B$8),MATCH(TRUE,_xlfn.ANCHORARRAY('Date ouverte'!$B$8)&gt;=$W475,0)),W475))))</f>
        <v>44907</v>
      </c>
      <c r="AB475" s="5" t="str">
        <f>IF(IF($K475="Pending",(IF($J475='Date ouverte'!$A$20,HLOOKUP($AA475,'Date ouverte'!$20:$21,2,FALSE),IF($J475='Date ouverte'!$A$22,HLOOKUP($AA475,'Date ouverte'!$22:$23,2,FALSE),IF($J475='Date ouverte'!$A$24,HLOOKUP($AA475,'Date ouverte'!$24:$25,2,FALSE),IF($J475='Date ouverte'!$A$26,HLOOKUP($AA475,'Date ouverte'!$26:$27,2,FALSE),"j"))))),W475)&lt;&gt;"alert",AA475,"alert")</f>
        <v>alert</v>
      </c>
      <c r="AC475" s="65">
        <f>IF($AB475="alert",(IF($J475='Date ouverte'!$A$29,HLOOKUP($AA475,'Date ouverte'!$29:$30,2,FALSE),IF($J475='Date ouverte'!$A$31,HLOOKUP($AA475,'Date ouverte'!$31:$33,2,FALSE),IF($J475='Date ouverte'!$A$33,HLOOKUP($AA475,'Date ouverte'!$33:$34,2,FALSE),IF($J475='Date ouverte'!$A$35,HLOOKUP($AA475,'Date ouverte'!$35:$36,2,FALSE),"j"))))),0)</f>
        <v>11</v>
      </c>
      <c r="AD4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5" s="5"/>
    </row>
    <row r="476" spans="1:31" x14ac:dyDescent="0.25">
      <c r="A476" t="s">
        <v>1769</v>
      </c>
      <c r="B476" t="s">
        <v>258</v>
      </c>
      <c r="C476" t="s">
        <v>30</v>
      </c>
      <c r="D476" t="s">
        <v>47</v>
      </c>
      <c r="E476" t="s">
        <v>34</v>
      </c>
      <c r="F476" t="s">
        <v>48</v>
      </c>
      <c r="G476" s="1">
        <v>44847</v>
      </c>
      <c r="H476" s="1">
        <v>44877</v>
      </c>
      <c r="I476" s="2">
        <v>44888.4375</v>
      </c>
      <c r="J476" t="s">
        <v>23</v>
      </c>
      <c r="K476" t="s">
        <v>19</v>
      </c>
      <c r="L476" t="s">
        <v>20</v>
      </c>
      <c r="M476" t="s">
        <v>25</v>
      </c>
      <c r="N476" t="s">
        <v>35</v>
      </c>
      <c r="O476" t="s">
        <v>45</v>
      </c>
      <c r="P476">
        <f t="shared" si="507"/>
        <v>1</v>
      </c>
      <c r="Q476" s="5">
        <f t="shared" si="508"/>
        <v>44879</v>
      </c>
      <c r="R476" s="32">
        <f>VLOOKUP(_xlfn.CONCAT(M476," - ",E476),Planning!$C$75:$D$99,2,0)</f>
        <v>21</v>
      </c>
      <c r="S476" s="5">
        <f t="shared" si="509"/>
        <v>44898</v>
      </c>
      <c r="T476" s="3" t="str">
        <f t="shared" si="510"/>
        <v/>
      </c>
      <c r="U476" s="32">
        <f t="shared" ca="1" si="511"/>
        <v>21</v>
      </c>
      <c r="V476" s="32">
        <f t="shared" si="512"/>
        <v>0</v>
      </c>
      <c r="W476" s="5">
        <f t="shared" si="513"/>
        <v>44888</v>
      </c>
      <c r="X476" s="5"/>
      <c r="Z476" s="49"/>
      <c r="AA476" s="50" cm="1">
        <f t="array" ref="AA476">IF(AND(K476="Pending",J476='Date ouverte'!$A$2),INDEX(_xlfn.ANCHORARRAY('Date ouverte'!$B$2),MATCH(TRUE,_xlfn.ANCHORARRAY('Date ouverte'!$B$2)&gt;=$W476,0)),IF(AND(K476="Pending",J476='Date ouverte'!$A$4),INDEX(_xlfn.ANCHORARRAY('Date ouverte'!$B$4),MATCH(TRUE,_xlfn.ANCHORARRAY('Date ouverte'!$B$4)&gt;=$W476,0)),IF(AND(K476="Pending",J476='Date ouverte'!$A$6),INDEX(_xlfn.ANCHORARRAY('Date ouverte'!$B$6),MATCH(TRUE,_xlfn.ANCHORARRAY('Date ouverte'!$B$6)&gt;=$W476,0)),IF(AND(K476="Pending",J476='Date ouverte'!$A$8),INDEX(_xlfn.ANCHORARRAY('Date ouverte'!$B$8),MATCH(TRUE,_xlfn.ANCHORARRAY('Date ouverte'!$B$8)&gt;=$W476,0)),W476))))</f>
        <v>44888</v>
      </c>
      <c r="AB476" s="5">
        <f>IF(IF($K476="Pending",(IF($J476='Date ouverte'!$A$20,HLOOKUP($AA476,'Date ouverte'!$20:$21,2,FALSE),IF($J476='Date ouverte'!$A$22,HLOOKUP($AA476,'Date ouverte'!$22:$23,2,FALSE),IF($J476='Date ouverte'!$A$24,HLOOKUP($AA476,'Date ouverte'!$24:$25,2,FALSE),IF($J476='Date ouverte'!$A$26,HLOOKUP($AA476,'Date ouverte'!$26:$27,2,FALSE),"j"))))),W476)&lt;&gt;"alert",AA476,"alert")</f>
        <v>44888</v>
      </c>
      <c r="AC476" s="65">
        <f>IF($AB476="alert",(IF($J476='Date ouverte'!$A$29,HLOOKUP($AA476,'Date ouverte'!$29:$30,2,FALSE),IF($J476='Date ouverte'!$A$31,HLOOKUP($AA476,'Date ouverte'!$31:$33,2,FALSE),IF($J476='Date ouverte'!$A$33,HLOOKUP($AA476,'Date ouverte'!$33:$34,2,FALSE),IF($J476='Date ouverte'!$A$35,HLOOKUP($AA476,'Date ouverte'!$35:$36,2,FALSE),"j"))))),0)</f>
        <v>0</v>
      </c>
      <c r="AD4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6" s="5"/>
    </row>
    <row r="477" spans="1:31" x14ac:dyDescent="0.25">
      <c r="A477" t="s">
        <v>1770</v>
      </c>
      <c r="B477" t="s">
        <v>258</v>
      </c>
      <c r="C477" t="s">
        <v>14</v>
      </c>
      <c r="D477" t="s">
        <v>47</v>
      </c>
      <c r="E477" t="s">
        <v>34</v>
      </c>
      <c r="F477" t="s">
        <v>48</v>
      </c>
      <c r="G477" s="1">
        <v>44855</v>
      </c>
      <c r="H477" s="1">
        <v>44890</v>
      </c>
      <c r="I477" s="2">
        <v>44905</v>
      </c>
      <c r="J477" t="s">
        <v>18</v>
      </c>
      <c r="K477" t="s">
        <v>29</v>
      </c>
      <c r="L477" t="s">
        <v>24</v>
      </c>
      <c r="M477" t="s">
        <v>25</v>
      </c>
      <c r="N477" t="s">
        <v>26</v>
      </c>
      <c r="O477" t="s">
        <v>46</v>
      </c>
      <c r="P477">
        <f t="shared" si="507"/>
        <v>1</v>
      </c>
      <c r="Q477" s="5">
        <f t="shared" si="508"/>
        <v>44892</v>
      </c>
      <c r="R477" s="32">
        <f>VLOOKUP(_xlfn.CONCAT(M477," - ",E477),Planning!$C$75:$D$99,2,0)</f>
        <v>21</v>
      </c>
      <c r="S477" s="5">
        <f t="shared" si="509"/>
        <v>44911</v>
      </c>
      <c r="T477" s="3" t="str">
        <f t="shared" si="510"/>
        <v/>
      </c>
      <c r="U477" s="32">
        <f t="shared" ca="1" si="511"/>
        <v>21</v>
      </c>
      <c r="V477" s="32">
        <f t="shared" si="512"/>
        <v>0</v>
      </c>
      <c r="W477" s="5">
        <f t="shared" si="513"/>
        <v>44905</v>
      </c>
      <c r="X477" s="5"/>
      <c r="Z477" s="49"/>
      <c r="AA477" s="50" cm="1">
        <f t="array" ref="AA477">IF(AND(K477="Pending",J477='Date ouverte'!$A$2),INDEX(_xlfn.ANCHORARRAY('Date ouverte'!$B$2),MATCH(TRUE,_xlfn.ANCHORARRAY('Date ouverte'!$B$2)&gt;=$W477,0)),IF(AND(K477="Pending",J477='Date ouverte'!$A$4),INDEX(_xlfn.ANCHORARRAY('Date ouverte'!$B$4),MATCH(TRUE,_xlfn.ANCHORARRAY('Date ouverte'!$B$4)&gt;=$W477,0)),IF(AND(K477="Pending",J477='Date ouverte'!$A$6),INDEX(_xlfn.ANCHORARRAY('Date ouverte'!$B$6),MATCH(TRUE,_xlfn.ANCHORARRAY('Date ouverte'!$B$6)&gt;=$W477,0)),IF(AND(K477="Pending",J477='Date ouverte'!$A$8),INDEX(_xlfn.ANCHORARRAY('Date ouverte'!$B$8),MATCH(TRUE,_xlfn.ANCHORARRAY('Date ouverte'!$B$8)&gt;=$W477,0)),W477))))</f>
        <v>44907</v>
      </c>
      <c r="AB477" s="5" t="str">
        <f>IF(IF($K477="Pending",(IF($J477='Date ouverte'!$A$20,HLOOKUP($AA477,'Date ouverte'!$20:$21,2,FALSE),IF($J477='Date ouverte'!$A$22,HLOOKUP($AA477,'Date ouverte'!$22:$23,2,FALSE),IF($J477='Date ouverte'!$A$24,HLOOKUP($AA477,'Date ouverte'!$24:$25,2,FALSE),IF($J477='Date ouverte'!$A$26,HLOOKUP($AA477,'Date ouverte'!$26:$27,2,FALSE),"j"))))),W477)&lt;&gt;"alert",AA477,"alert")</f>
        <v>alert</v>
      </c>
      <c r="AC477" s="65">
        <f>IF($AB477="alert",(IF($J477='Date ouverte'!$A$29,HLOOKUP($AA477,'Date ouverte'!$29:$30,2,FALSE),IF($J477='Date ouverte'!$A$31,HLOOKUP($AA477,'Date ouverte'!$31:$33,2,FALSE),IF($J477='Date ouverte'!$A$33,HLOOKUP($AA477,'Date ouverte'!$33:$34,2,FALSE),IF($J477='Date ouverte'!$A$35,HLOOKUP($AA477,'Date ouverte'!$35:$36,2,FALSE),"j"))))),0)</f>
        <v>11</v>
      </c>
      <c r="AD4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7" s="5"/>
    </row>
    <row r="478" spans="1:31" x14ac:dyDescent="0.25">
      <c r="A478" t="s">
        <v>1771</v>
      </c>
      <c r="B478" t="s">
        <v>258</v>
      </c>
      <c r="C478" t="s">
        <v>30</v>
      </c>
      <c r="D478" t="s">
        <v>47</v>
      </c>
      <c r="E478" t="s">
        <v>16</v>
      </c>
      <c r="F478" t="s">
        <v>48</v>
      </c>
      <c r="G478" s="1">
        <v>44858</v>
      </c>
      <c r="H478" s="1">
        <v>44893</v>
      </c>
      <c r="I478" s="2">
        <v>44898</v>
      </c>
      <c r="J478" t="s">
        <v>23</v>
      </c>
      <c r="K478" t="s">
        <v>29</v>
      </c>
      <c r="L478" t="s">
        <v>24</v>
      </c>
      <c r="M478" t="s">
        <v>25</v>
      </c>
      <c r="N478" t="s">
        <v>26</v>
      </c>
      <c r="O478" t="s">
        <v>46</v>
      </c>
      <c r="P478">
        <f t="shared" si="507"/>
        <v>1</v>
      </c>
      <c r="Q478" s="5">
        <f t="shared" si="508"/>
        <v>44895</v>
      </c>
      <c r="R478" s="32">
        <f>VLOOKUP(_xlfn.CONCAT(M478," - ",E478),Planning!$C$75:$D$99,2,0)</f>
        <v>4</v>
      </c>
      <c r="S478" s="5">
        <f t="shared" si="509"/>
        <v>44897</v>
      </c>
      <c r="T478" s="3" t="str">
        <f t="shared" si="510"/>
        <v/>
      </c>
      <c r="U478" s="32">
        <f t="shared" ca="1" si="511"/>
        <v>4</v>
      </c>
      <c r="V478" s="32">
        <f t="shared" si="512"/>
        <v>0</v>
      </c>
      <c r="W478" s="5">
        <f t="shared" si="513"/>
        <v>44898</v>
      </c>
      <c r="X478" s="5"/>
      <c r="Z478" s="49"/>
      <c r="AA478" s="50" cm="1">
        <f t="array" ref="AA478">IF(AND(K478="Pending",J478='Date ouverte'!$A$2),INDEX(_xlfn.ANCHORARRAY('Date ouverte'!$B$2),MATCH(TRUE,_xlfn.ANCHORARRAY('Date ouverte'!$B$2)&gt;=$W478,0)),IF(AND(K478="Pending",J478='Date ouverte'!$A$4),INDEX(_xlfn.ANCHORARRAY('Date ouverte'!$B$4),MATCH(TRUE,_xlfn.ANCHORARRAY('Date ouverte'!$B$4)&gt;=$W478,0)),IF(AND(K478="Pending",J478='Date ouverte'!$A$6),INDEX(_xlfn.ANCHORARRAY('Date ouverte'!$B$6),MATCH(TRUE,_xlfn.ANCHORARRAY('Date ouverte'!$B$6)&gt;=$W478,0)),IF(AND(K478="Pending",J478='Date ouverte'!$A$8),INDEX(_xlfn.ANCHORARRAY('Date ouverte'!$B$8),MATCH(TRUE,_xlfn.ANCHORARRAY('Date ouverte'!$B$8)&gt;=$W478,0)),W478))))</f>
        <v>44900</v>
      </c>
      <c r="AB478" s="5" t="str">
        <f>IF(IF($K478="Pending",(IF($J478='Date ouverte'!$A$20,HLOOKUP($AA478,'Date ouverte'!$20:$21,2,FALSE),IF($J478='Date ouverte'!$A$22,HLOOKUP($AA478,'Date ouverte'!$22:$23,2,FALSE),IF($J478='Date ouverte'!$A$24,HLOOKUP($AA478,'Date ouverte'!$24:$25,2,FALSE),IF($J478='Date ouverte'!$A$26,HLOOKUP($AA478,'Date ouverte'!$26:$27,2,FALSE),"j"))))),W478)&lt;&gt;"alert",AA478,"alert")</f>
        <v>alert</v>
      </c>
      <c r="AC478" s="65">
        <f>IF($AB478="alert",(IF($J478='Date ouverte'!$A$29,HLOOKUP($AA478,'Date ouverte'!$29:$30,2,FALSE),IF($J478='Date ouverte'!$A$31,HLOOKUP($AA478,'Date ouverte'!$31:$33,2,FALSE),IF($J478='Date ouverte'!$A$33,HLOOKUP($AA478,'Date ouverte'!$33:$34,2,FALSE),IF($J478='Date ouverte'!$A$35,HLOOKUP($AA478,'Date ouverte'!$35:$36,2,FALSE),"j"))))),0)</f>
        <v>26</v>
      </c>
      <c r="AD4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78" s="5"/>
    </row>
    <row r="479" spans="1:31" x14ac:dyDescent="0.25">
      <c r="A479" t="s">
        <v>881</v>
      </c>
      <c r="B479" t="s">
        <v>258</v>
      </c>
      <c r="C479" t="s">
        <v>14</v>
      </c>
      <c r="D479" t="s">
        <v>47</v>
      </c>
      <c r="E479" t="s">
        <v>34</v>
      </c>
      <c r="F479" t="s">
        <v>48</v>
      </c>
      <c r="G479" s="1">
        <v>44827</v>
      </c>
      <c r="H479" s="1">
        <v>44866</v>
      </c>
      <c r="I479" s="2">
        <v>44882.375</v>
      </c>
      <c r="J479" t="s">
        <v>28</v>
      </c>
      <c r="K479" t="s">
        <v>19</v>
      </c>
      <c r="L479" t="s">
        <v>20</v>
      </c>
      <c r="M479" t="s">
        <v>25</v>
      </c>
      <c r="N479" t="s">
        <v>35</v>
      </c>
      <c r="O479" t="s">
        <v>40</v>
      </c>
      <c r="P479">
        <f t="shared" si="507"/>
        <v>1</v>
      </c>
      <c r="Q479" s="5">
        <f t="shared" si="508"/>
        <v>44868</v>
      </c>
      <c r="R479" s="32">
        <f>VLOOKUP(_xlfn.CONCAT(M479," - ",E479),Planning!$C$75:$D$99,2,0)</f>
        <v>21</v>
      </c>
      <c r="S479" s="5">
        <f t="shared" si="509"/>
        <v>44887</v>
      </c>
      <c r="T479" s="3" t="str">
        <f t="shared" si="510"/>
        <v/>
      </c>
      <c r="U479" s="32">
        <f t="shared" ca="1" si="511"/>
        <v>21</v>
      </c>
      <c r="V479" s="32">
        <f t="shared" si="512"/>
        <v>0</v>
      </c>
      <c r="W479" s="5">
        <f t="shared" si="513"/>
        <v>44882</v>
      </c>
      <c r="X479" s="5"/>
      <c r="Z479" s="49"/>
      <c r="AA479" s="50" cm="1">
        <f t="array" ref="AA479">IF(AND(K479="Pending",J479='Date ouverte'!$A$2),INDEX(_xlfn.ANCHORARRAY('Date ouverte'!$B$2),MATCH(TRUE,_xlfn.ANCHORARRAY('Date ouverte'!$B$2)&gt;=$W479,0)),IF(AND(K479="Pending",J479='Date ouverte'!$A$4),INDEX(_xlfn.ANCHORARRAY('Date ouverte'!$B$4),MATCH(TRUE,_xlfn.ANCHORARRAY('Date ouverte'!$B$4)&gt;=$W479,0)),IF(AND(K479="Pending",J479='Date ouverte'!$A$6),INDEX(_xlfn.ANCHORARRAY('Date ouverte'!$B$6),MATCH(TRUE,_xlfn.ANCHORARRAY('Date ouverte'!$B$6)&gt;=$W479,0)),IF(AND(K479="Pending",J479='Date ouverte'!$A$8),INDEX(_xlfn.ANCHORARRAY('Date ouverte'!$B$8),MATCH(TRUE,_xlfn.ANCHORARRAY('Date ouverte'!$B$8)&gt;=$W479,0)),W479))))</f>
        <v>44882</v>
      </c>
      <c r="AB479" s="5">
        <f>IF(IF($K479="Pending",(IF($J479='Date ouverte'!$A$20,HLOOKUP($AA479,'Date ouverte'!$20:$21,2,FALSE),IF($J479='Date ouverte'!$A$22,HLOOKUP($AA479,'Date ouverte'!$22:$23,2,FALSE),IF($J479='Date ouverte'!$A$24,HLOOKUP($AA479,'Date ouverte'!$24:$25,2,FALSE),IF($J479='Date ouverte'!$A$26,HLOOKUP($AA479,'Date ouverte'!$26:$27,2,FALSE),"j"))))),W479)&lt;&gt;"alert",AA479,"alert")</f>
        <v>44882</v>
      </c>
      <c r="AC479" s="65">
        <f>IF($AB479="alert",(IF($J479='Date ouverte'!$A$29,HLOOKUP($AA479,'Date ouverte'!$29:$30,2,FALSE),IF($J479='Date ouverte'!$A$31,HLOOKUP($AA479,'Date ouverte'!$31:$33,2,FALSE),IF($J479='Date ouverte'!$A$33,HLOOKUP($AA479,'Date ouverte'!$33:$34,2,FALSE),IF($J479='Date ouverte'!$A$35,HLOOKUP($AA479,'Date ouverte'!$35:$36,2,FALSE),"j"))))),0)</f>
        <v>0</v>
      </c>
      <c r="AD4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79" s="5"/>
    </row>
    <row r="480" spans="1:31" x14ac:dyDescent="0.25">
      <c r="A480" t="s">
        <v>1204</v>
      </c>
      <c r="B480" t="s">
        <v>258</v>
      </c>
      <c r="C480" t="s">
        <v>30</v>
      </c>
      <c r="D480" t="s">
        <v>47</v>
      </c>
      <c r="E480" t="s">
        <v>34</v>
      </c>
      <c r="F480" t="s">
        <v>48</v>
      </c>
      <c r="G480" s="1">
        <v>44847</v>
      </c>
      <c r="H480" s="1">
        <v>44877</v>
      </c>
      <c r="I480" s="2">
        <v>44886.3125</v>
      </c>
      <c r="J480" t="s">
        <v>23</v>
      </c>
      <c r="K480" t="s">
        <v>19</v>
      </c>
      <c r="L480" t="s">
        <v>20</v>
      </c>
      <c r="M480" t="s">
        <v>25</v>
      </c>
      <c r="N480" t="s">
        <v>35</v>
      </c>
      <c r="O480" t="s">
        <v>45</v>
      </c>
      <c r="P480">
        <f t="shared" si="507"/>
        <v>1</v>
      </c>
      <c r="Q480" s="5">
        <f t="shared" si="508"/>
        <v>44879</v>
      </c>
      <c r="R480" s="32">
        <f>VLOOKUP(_xlfn.CONCAT(M480," - ",E480),Planning!$C$75:$D$99,2,0)</f>
        <v>21</v>
      </c>
      <c r="S480" s="5">
        <f t="shared" si="509"/>
        <v>44898</v>
      </c>
      <c r="T480" s="3" t="str">
        <f t="shared" si="510"/>
        <v/>
      </c>
      <c r="U480" s="32">
        <f t="shared" ca="1" si="511"/>
        <v>21</v>
      </c>
      <c r="V480" s="32">
        <f t="shared" si="512"/>
        <v>0</v>
      </c>
      <c r="W480" s="5">
        <f t="shared" si="513"/>
        <v>44886</v>
      </c>
      <c r="X480" s="5"/>
      <c r="Z480" s="49"/>
      <c r="AA480" s="50" cm="1">
        <f t="array" ref="AA480">IF(AND(K480="Pending",J480='Date ouverte'!$A$2),INDEX(_xlfn.ANCHORARRAY('Date ouverte'!$B$2),MATCH(TRUE,_xlfn.ANCHORARRAY('Date ouverte'!$B$2)&gt;=$W480,0)),IF(AND(K480="Pending",J480='Date ouverte'!$A$4),INDEX(_xlfn.ANCHORARRAY('Date ouverte'!$B$4),MATCH(TRUE,_xlfn.ANCHORARRAY('Date ouverte'!$B$4)&gt;=$W480,0)),IF(AND(K480="Pending",J480='Date ouverte'!$A$6),INDEX(_xlfn.ANCHORARRAY('Date ouverte'!$B$6),MATCH(TRUE,_xlfn.ANCHORARRAY('Date ouverte'!$B$6)&gt;=$W480,0)),IF(AND(K480="Pending",J480='Date ouverte'!$A$8),INDEX(_xlfn.ANCHORARRAY('Date ouverte'!$B$8),MATCH(TRUE,_xlfn.ANCHORARRAY('Date ouverte'!$B$8)&gt;=$W480,0)),W480))))</f>
        <v>44886</v>
      </c>
      <c r="AB480" s="5">
        <f>IF(IF($K480="Pending",(IF($J480='Date ouverte'!$A$20,HLOOKUP($AA480,'Date ouverte'!$20:$21,2,FALSE),IF($J480='Date ouverte'!$A$22,HLOOKUP($AA480,'Date ouverte'!$22:$23,2,FALSE),IF($J480='Date ouverte'!$A$24,HLOOKUP($AA480,'Date ouverte'!$24:$25,2,FALSE),IF($J480='Date ouverte'!$A$26,HLOOKUP($AA480,'Date ouverte'!$26:$27,2,FALSE),"j"))))),W480)&lt;&gt;"alert",AA480,"alert")</f>
        <v>44886</v>
      </c>
      <c r="AC480" s="65">
        <f>IF($AB480="alert",(IF($J480='Date ouverte'!$A$29,HLOOKUP($AA480,'Date ouverte'!$29:$30,2,FALSE),IF($J480='Date ouverte'!$A$31,HLOOKUP($AA480,'Date ouverte'!$31:$33,2,FALSE),IF($J480='Date ouverte'!$A$33,HLOOKUP($AA480,'Date ouverte'!$33:$34,2,FALSE),IF($J480='Date ouverte'!$A$35,HLOOKUP($AA480,'Date ouverte'!$35:$36,2,FALSE),"j"))))),0)</f>
        <v>0</v>
      </c>
      <c r="AD4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0" s="5"/>
    </row>
    <row r="481" spans="1:31" x14ac:dyDescent="0.25">
      <c r="A481" t="s">
        <v>175</v>
      </c>
      <c r="B481" t="s">
        <v>258</v>
      </c>
      <c r="C481" t="s">
        <v>30</v>
      </c>
      <c r="D481" t="s">
        <v>15</v>
      </c>
      <c r="E481" t="s">
        <v>34</v>
      </c>
      <c r="F481" t="s">
        <v>17</v>
      </c>
      <c r="G481" s="1">
        <v>44799</v>
      </c>
      <c r="H481" s="1">
        <v>44853</v>
      </c>
      <c r="I481" s="2">
        <v>44859.541666666664</v>
      </c>
      <c r="J481" t="s">
        <v>28</v>
      </c>
      <c r="K481" t="s">
        <v>19</v>
      </c>
      <c r="L481" t="s">
        <v>20</v>
      </c>
      <c r="M481" t="s">
        <v>25</v>
      </c>
      <c r="N481" t="s">
        <v>35</v>
      </c>
      <c r="O481" t="s">
        <v>42</v>
      </c>
      <c r="P481">
        <f t="shared" si="507"/>
        <v>1</v>
      </c>
      <c r="Q481" s="5">
        <f t="shared" si="508"/>
        <v>44855</v>
      </c>
      <c r="R481" s="32">
        <f>VLOOKUP(_xlfn.CONCAT(M481," - ",E481),Planning!$C$75:$D$99,2,0)</f>
        <v>21</v>
      </c>
      <c r="S481" s="5">
        <f t="shared" si="509"/>
        <v>44874</v>
      </c>
      <c r="T481" s="3" t="str">
        <f t="shared" si="510"/>
        <v/>
      </c>
      <c r="U481" s="32">
        <f t="shared" ca="1" si="511"/>
        <v>15</v>
      </c>
      <c r="V481" s="32">
        <f t="shared" si="512"/>
        <v>0</v>
      </c>
      <c r="W481" s="5">
        <f t="shared" si="513"/>
        <v>44859</v>
      </c>
      <c r="X481" s="5"/>
      <c r="Z481" s="49"/>
      <c r="AA481" s="50" cm="1">
        <f t="array" ref="AA481">IF(AND(K481="Pending",J481='Date ouverte'!$A$2),INDEX(_xlfn.ANCHORARRAY('Date ouverte'!$B$2),MATCH(TRUE,_xlfn.ANCHORARRAY('Date ouverte'!$B$2)&gt;=$W481,0)),IF(AND(K481="Pending",J481='Date ouverte'!$A$4),INDEX(_xlfn.ANCHORARRAY('Date ouverte'!$B$4),MATCH(TRUE,_xlfn.ANCHORARRAY('Date ouverte'!$B$4)&gt;=$W481,0)),IF(AND(K481="Pending",J481='Date ouverte'!$A$6),INDEX(_xlfn.ANCHORARRAY('Date ouverte'!$B$6),MATCH(TRUE,_xlfn.ANCHORARRAY('Date ouverte'!$B$6)&gt;=$W481,0)),IF(AND(K481="Pending",J481='Date ouverte'!$A$8),INDEX(_xlfn.ANCHORARRAY('Date ouverte'!$B$8),MATCH(TRUE,_xlfn.ANCHORARRAY('Date ouverte'!$B$8)&gt;=$W481,0)),W481))))</f>
        <v>44859</v>
      </c>
      <c r="AB481" s="5">
        <f>IF(IF($K481="Pending",(IF($J481='Date ouverte'!$A$20,HLOOKUP($AA481,'Date ouverte'!$20:$21,2,FALSE),IF($J481='Date ouverte'!$A$22,HLOOKUP($AA481,'Date ouverte'!$22:$23,2,FALSE),IF($J481='Date ouverte'!$A$24,HLOOKUP($AA481,'Date ouverte'!$24:$25,2,FALSE),IF($J481='Date ouverte'!$A$26,HLOOKUP($AA481,'Date ouverte'!$26:$27,2,FALSE),"j"))))),W481)&lt;&gt;"alert",AA481,"alert")</f>
        <v>44859</v>
      </c>
      <c r="AC481" s="65">
        <f>IF($AB481="alert",(IF($J481='Date ouverte'!$A$29,HLOOKUP($AA481,'Date ouverte'!$29:$30,2,FALSE),IF($J481='Date ouverte'!$A$31,HLOOKUP($AA481,'Date ouverte'!$31:$33,2,FALSE),IF($J481='Date ouverte'!$A$33,HLOOKUP($AA481,'Date ouverte'!$33:$34,2,FALSE),IF($J481='Date ouverte'!$A$35,HLOOKUP($AA481,'Date ouverte'!$35:$36,2,FALSE),"j"))))),0)</f>
        <v>0</v>
      </c>
      <c r="AD4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1" s="5"/>
    </row>
    <row r="482" spans="1:31" x14ac:dyDescent="0.25">
      <c r="A482" t="s">
        <v>803</v>
      </c>
      <c r="B482" t="s">
        <v>258</v>
      </c>
      <c r="C482" t="s">
        <v>30</v>
      </c>
      <c r="D482" t="s">
        <v>47</v>
      </c>
      <c r="E482" t="s">
        <v>34</v>
      </c>
      <c r="F482" t="s">
        <v>48</v>
      </c>
      <c r="G482" s="1">
        <v>44823</v>
      </c>
      <c r="H482" s="1">
        <v>44866</v>
      </c>
      <c r="I482" s="2">
        <v>44880.354166666664</v>
      </c>
      <c r="J482" t="s">
        <v>18</v>
      </c>
      <c r="K482" t="s">
        <v>19</v>
      </c>
      <c r="L482" t="s">
        <v>24</v>
      </c>
      <c r="M482" t="s">
        <v>25</v>
      </c>
      <c r="N482" t="s">
        <v>26</v>
      </c>
      <c r="O482" t="s">
        <v>40</v>
      </c>
      <c r="P482">
        <f t="shared" si="507"/>
        <v>1</v>
      </c>
      <c r="Q482" s="5">
        <f t="shared" si="508"/>
        <v>44868</v>
      </c>
      <c r="R482" s="32">
        <f>VLOOKUP(_xlfn.CONCAT(M482," - ",E482),Planning!$C$75:$D$99,2,0)</f>
        <v>21</v>
      </c>
      <c r="S482" s="5">
        <f t="shared" si="509"/>
        <v>44887</v>
      </c>
      <c r="T482" s="3" t="str">
        <f t="shared" si="510"/>
        <v/>
      </c>
      <c r="U482" s="32">
        <f t="shared" ca="1" si="511"/>
        <v>21</v>
      </c>
      <c r="V482" s="32">
        <f t="shared" si="512"/>
        <v>0</v>
      </c>
      <c r="W482" s="5">
        <f t="shared" si="513"/>
        <v>44880</v>
      </c>
      <c r="X482" s="5"/>
      <c r="Z482" s="49"/>
      <c r="AA482" s="50" cm="1">
        <f t="array" ref="AA482">IF(AND(K482="Pending",J482='Date ouverte'!$A$2),INDEX(_xlfn.ANCHORARRAY('Date ouverte'!$B$2),MATCH(TRUE,_xlfn.ANCHORARRAY('Date ouverte'!$B$2)&gt;=$W482,0)),IF(AND(K482="Pending",J482='Date ouverte'!$A$4),INDEX(_xlfn.ANCHORARRAY('Date ouverte'!$B$4),MATCH(TRUE,_xlfn.ANCHORARRAY('Date ouverte'!$B$4)&gt;=$W482,0)),IF(AND(K482="Pending",J482='Date ouverte'!$A$6),INDEX(_xlfn.ANCHORARRAY('Date ouverte'!$B$6),MATCH(TRUE,_xlfn.ANCHORARRAY('Date ouverte'!$B$6)&gt;=$W482,0)),IF(AND(K482="Pending",J482='Date ouverte'!$A$8),INDEX(_xlfn.ANCHORARRAY('Date ouverte'!$B$8),MATCH(TRUE,_xlfn.ANCHORARRAY('Date ouverte'!$B$8)&gt;=$W482,0)),W482))))</f>
        <v>44880</v>
      </c>
      <c r="AB482" s="5">
        <f>IF(IF($K482="Pending",(IF($J482='Date ouverte'!$A$20,HLOOKUP($AA482,'Date ouverte'!$20:$21,2,FALSE),IF($J482='Date ouverte'!$A$22,HLOOKUP($AA482,'Date ouverte'!$22:$23,2,FALSE),IF($J482='Date ouverte'!$A$24,HLOOKUP($AA482,'Date ouverte'!$24:$25,2,FALSE),IF($J482='Date ouverte'!$A$26,HLOOKUP($AA482,'Date ouverte'!$26:$27,2,FALSE),"j"))))),W482)&lt;&gt;"alert",AA482,"alert")</f>
        <v>44880</v>
      </c>
      <c r="AC482" s="65">
        <f>IF($AB482="alert",(IF($J482='Date ouverte'!$A$29,HLOOKUP($AA482,'Date ouverte'!$29:$30,2,FALSE),IF($J482='Date ouverte'!$A$31,HLOOKUP($AA482,'Date ouverte'!$31:$33,2,FALSE),IF($J482='Date ouverte'!$A$33,HLOOKUP($AA482,'Date ouverte'!$33:$34,2,FALSE),IF($J482='Date ouverte'!$A$35,HLOOKUP($AA482,'Date ouverte'!$35:$36,2,FALSE),"j"))))),0)</f>
        <v>0</v>
      </c>
      <c r="AD4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2" s="5"/>
    </row>
    <row r="483" spans="1:31" x14ac:dyDescent="0.25">
      <c r="A483" t="s">
        <v>893</v>
      </c>
      <c r="B483" t="s">
        <v>258</v>
      </c>
      <c r="C483" t="s">
        <v>14</v>
      </c>
      <c r="D483" t="s">
        <v>47</v>
      </c>
      <c r="E483" t="s">
        <v>34</v>
      </c>
      <c r="F483" t="s">
        <v>48</v>
      </c>
      <c r="G483" s="1">
        <v>44827</v>
      </c>
      <c r="H483" s="1">
        <v>44866</v>
      </c>
      <c r="I483" s="2">
        <v>44883.541666666664</v>
      </c>
      <c r="J483" t="s">
        <v>28</v>
      </c>
      <c r="K483" t="s">
        <v>19</v>
      </c>
      <c r="L483" t="s">
        <v>20</v>
      </c>
      <c r="M483" t="s">
        <v>25</v>
      </c>
      <c r="N483" t="s">
        <v>35</v>
      </c>
      <c r="O483" t="s">
        <v>40</v>
      </c>
      <c r="P483">
        <f t="shared" si="507"/>
        <v>1</v>
      </c>
      <c r="Q483" s="5">
        <f t="shared" si="508"/>
        <v>44868</v>
      </c>
      <c r="R483" s="32">
        <f>VLOOKUP(_xlfn.CONCAT(M483," - ",E483),Planning!$C$75:$D$99,2,0)</f>
        <v>21</v>
      </c>
      <c r="S483" s="5">
        <f t="shared" si="509"/>
        <v>44887</v>
      </c>
      <c r="T483" s="3" t="str">
        <f t="shared" si="510"/>
        <v/>
      </c>
      <c r="U483" s="32">
        <f t="shared" ca="1" si="511"/>
        <v>21</v>
      </c>
      <c r="V483" s="32">
        <f t="shared" si="512"/>
        <v>0</v>
      </c>
      <c r="W483" s="5">
        <f t="shared" si="513"/>
        <v>44883</v>
      </c>
      <c r="X483" s="5"/>
      <c r="Z483" s="49"/>
      <c r="AA483" s="50" cm="1">
        <f t="array" ref="AA483">IF(AND(K483="Pending",J483='Date ouverte'!$A$2),INDEX(_xlfn.ANCHORARRAY('Date ouverte'!$B$2),MATCH(TRUE,_xlfn.ANCHORARRAY('Date ouverte'!$B$2)&gt;=$W483,0)),IF(AND(K483="Pending",J483='Date ouverte'!$A$4),INDEX(_xlfn.ANCHORARRAY('Date ouverte'!$B$4),MATCH(TRUE,_xlfn.ANCHORARRAY('Date ouverte'!$B$4)&gt;=$W483,0)),IF(AND(K483="Pending",J483='Date ouverte'!$A$6),INDEX(_xlfn.ANCHORARRAY('Date ouverte'!$B$6),MATCH(TRUE,_xlfn.ANCHORARRAY('Date ouverte'!$B$6)&gt;=$W483,0)),IF(AND(K483="Pending",J483='Date ouverte'!$A$8),INDEX(_xlfn.ANCHORARRAY('Date ouverte'!$B$8),MATCH(TRUE,_xlfn.ANCHORARRAY('Date ouverte'!$B$8)&gt;=$W483,0)),W483))))</f>
        <v>44883</v>
      </c>
      <c r="AB483" s="5">
        <f>IF(IF($K483="Pending",(IF($J483='Date ouverte'!$A$20,HLOOKUP($AA483,'Date ouverte'!$20:$21,2,FALSE),IF($J483='Date ouverte'!$A$22,HLOOKUP($AA483,'Date ouverte'!$22:$23,2,FALSE),IF($J483='Date ouverte'!$A$24,HLOOKUP($AA483,'Date ouverte'!$24:$25,2,FALSE),IF($J483='Date ouverte'!$A$26,HLOOKUP($AA483,'Date ouverte'!$26:$27,2,FALSE),"j"))))),W483)&lt;&gt;"alert",AA483,"alert")</f>
        <v>44883</v>
      </c>
      <c r="AC483" s="65">
        <f>IF($AB483="alert",(IF($J483='Date ouverte'!$A$29,HLOOKUP($AA483,'Date ouverte'!$29:$30,2,FALSE),IF($J483='Date ouverte'!$A$31,HLOOKUP($AA483,'Date ouverte'!$31:$33,2,FALSE),IF($J483='Date ouverte'!$A$33,HLOOKUP($AA483,'Date ouverte'!$33:$34,2,FALSE),IF($J483='Date ouverte'!$A$35,HLOOKUP($AA483,'Date ouverte'!$35:$36,2,FALSE),"j"))))),0)</f>
        <v>0</v>
      </c>
      <c r="AD4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83" s="5"/>
    </row>
    <row r="484" spans="1:31" x14ac:dyDescent="0.25">
      <c r="A484" t="s">
        <v>1772</v>
      </c>
      <c r="B484" t="s">
        <v>258</v>
      </c>
      <c r="C484" t="s">
        <v>30</v>
      </c>
      <c r="D484" t="s">
        <v>47</v>
      </c>
      <c r="E484" t="s">
        <v>34</v>
      </c>
      <c r="F484" t="s">
        <v>48</v>
      </c>
      <c r="G484" s="1">
        <v>44847</v>
      </c>
      <c r="H484" s="1">
        <v>44877</v>
      </c>
      <c r="I484" s="2">
        <v>44889</v>
      </c>
      <c r="J484" t="s">
        <v>18</v>
      </c>
      <c r="K484" t="s">
        <v>29</v>
      </c>
      <c r="L484" t="s">
        <v>24</v>
      </c>
      <c r="M484" t="s">
        <v>25</v>
      </c>
      <c r="N484" t="s">
        <v>26</v>
      </c>
      <c r="O484" t="s">
        <v>45</v>
      </c>
      <c r="P484">
        <f t="shared" si="507"/>
        <v>1</v>
      </c>
      <c r="Q484" s="5">
        <f t="shared" si="508"/>
        <v>44879</v>
      </c>
      <c r="R484" s="32">
        <f>VLOOKUP(_xlfn.CONCAT(M484," - ",E484),Planning!$C$75:$D$99,2,0)</f>
        <v>21</v>
      </c>
      <c r="S484" s="5">
        <f t="shared" si="509"/>
        <v>44898</v>
      </c>
      <c r="T484" s="3" t="str">
        <f t="shared" si="510"/>
        <v/>
      </c>
      <c r="U484" s="32">
        <f t="shared" ca="1" si="511"/>
        <v>21</v>
      </c>
      <c r="V484" s="32">
        <f t="shared" si="512"/>
        <v>0</v>
      </c>
      <c r="W484" s="5">
        <f t="shared" si="513"/>
        <v>44889</v>
      </c>
      <c r="X484" s="5"/>
      <c r="Z484" s="49"/>
      <c r="AA484" s="50" cm="1">
        <f t="array" ref="AA484">IF(AND(K484="Pending",J484='Date ouverte'!$A$2),INDEX(_xlfn.ANCHORARRAY('Date ouverte'!$B$2),MATCH(TRUE,_xlfn.ANCHORARRAY('Date ouverte'!$B$2)&gt;=$W484,0)),IF(AND(K484="Pending",J484='Date ouverte'!$A$4),INDEX(_xlfn.ANCHORARRAY('Date ouverte'!$B$4),MATCH(TRUE,_xlfn.ANCHORARRAY('Date ouverte'!$B$4)&gt;=$W484,0)),IF(AND(K484="Pending",J484='Date ouverte'!$A$6),INDEX(_xlfn.ANCHORARRAY('Date ouverte'!$B$6),MATCH(TRUE,_xlfn.ANCHORARRAY('Date ouverte'!$B$6)&gt;=$W484,0)),IF(AND(K484="Pending",J484='Date ouverte'!$A$8),INDEX(_xlfn.ANCHORARRAY('Date ouverte'!$B$8),MATCH(TRUE,_xlfn.ANCHORARRAY('Date ouverte'!$B$8)&gt;=$W484,0)),W484))))</f>
        <v>44889</v>
      </c>
      <c r="AB484" s="5" t="str">
        <f>IF(IF($K484="Pending",(IF($J484='Date ouverte'!$A$20,HLOOKUP($AA484,'Date ouverte'!$20:$21,2,FALSE),IF($J484='Date ouverte'!$A$22,HLOOKUP($AA484,'Date ouverte'!$22:$23,2,FALSE),IF($J484='Date ouverte'!$A$24,HLOOKUP($AA484,'Date ouverte'!$24:$25,2,FALSE),IF($J484='Date ouverte'!$A$26,HLOOKUP($AA484,'Date ouverte'!$26:$27,2,FALSE),"j"))))),W484)&lt;&gt;"alert",AA484,"alert")</f>
        <v>alert</v>
      </c>
      <c r="AC484" s="65">
        <f>IF($AB484="alert",(IF($J484='Date ouverte'!$A$29,HLOOKUP($AA484,'Date ouverte'!$29:$30,2,FALSE),IF($J484='Date ouverte'!$A$31,HLOOKUP($AA484,'Date ouverte'!$31:$33,2,FALSE),IF($J484='Date ouverte'!$A$33,HLOOKUP($AA484,'Date ouverte'!$33:$34,2,FALSE),IF($J484='Date ouverte'!$A$35,HLOOKUP($AA484,'Date ouverte'!$35:$36,2,FALSE),"j"))))),0)</f>
        <v>17</v>
      </c>
      <c r="AD4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4" s="5"/>
    </row>
    <row r="485" spans="1:31" x14ac:dyDescent="0.25">
      <c r="A485" t="s">
        <v>439</v>
      </c>
      <c r="B485" t="s">
        <v>258</v>
      </c>
      <c r="C485" t="s">
        <v>14</v>
      </c>
      <c r="D485" t="s">
        <v>47</v>
      </c>
      <c r="E485" t="s">
        <v>34</v>
      </c>
      <c r="F485" t="s">
        <v>48</v>
      </c>
      <c r="G485" s="1">
        <v>44816</v>
      </c>
      <c r="H485" s="1">
        <v>44860</v>
      </c>
      <c r="I485" s="2">
        <v>44873.3125</v>
      </c>
      <c r="J485" t="s">
        <v>28</v>
      </c>
      <c r="K485" t="s">
        <v>19</v>
      </c>
      <c r="L485" t="s">
        <v>20</v>
      </c>
      <c r="M485" t="s">
        <v>25</v>
      </c>
      <c r="N485" t="s">
        <v>35</v>
      </c>
      <c r="O485" t="s">
        <v>36</v>
      </c>
      <c r="P485">
        <f t="shared" si="507"/>
        <v>1</v>
      </c>
      <c r="Q485" s="5">
        <f t="shared" si="508"/>
        <v>44862</v>
      </c>
      <c r="R485" s="32">
        <f>VLOOKUP(_xlfn.CONCAT(M485," - ",E485),Planning!$C$75:$D$99,2,0)</f>
        <v>21</v>
      </c>
      <c r="S485" s="5">
        <f t="shared" si="509"/>
        <v>44881</v>
      </c>
      <c r="T485" s="3" t="str">
        <f t="shared" si="510"/>
        <v/>
      </c>
      <c r="U485" s="32">
        <f t="shared" ca="1" si="511"/>
        <v>21</v>
      </c>
      <c r="V485" s="32">
        <f t="shared" si="512"/>
        <v>0</v>
      </c>
      <c r="W485" s="5">
        <f t="shared" si="513"/>
        <v>44873</v>
      </c>
      <c r="X485" s="5"/>
      <c r="Z485" s="49"/>
      <c r="AA485" s="50" cm="1">
        <f t="array" ref="AA485">IF(AND(K485="Pending",J485='Date ouverte'!$A$2),INDEX(_xlfn.ANCHORARRAY('Date ouverte'!$B$2),MATCH(TRUE,_xlfn.ANCHORARRAY('Date ouverte'!$B$2)&gt;=$W485,0)),IF(AND(K485="Pending",J485='Date ouverte'!$A$4),INDEX(_xlfn.ANCHORARRAY('Date ouverte'!$B$4),MATCH(TRUE,_xlfn.ANCHORARRAY('Date ouverte'!$B$4)&gt;=$W485,0)),IF(AND(K485="Pending",J485='Date ouverte'!$A$6),INDEX(_xlfn.ANCHORARRAY('Date ouverte'!$B$6),MATCH(TRUE,_xlfn.ANCHORARRAY('Date ouverte'!$B$6)&gt;=$W485,0)),IF(AND(K485="Pending",J485='Date ouverte'!$A$8),INDEX(_xlfn.ANCHORARRAY('Date ouverte'!$B$8),MATCH(TRUE,_xlfn.ANCHORARRAY('Date ouverte'!$B$8)&gt;=$W485,0)),W485))))</f>
        <v>44873</v>
      </c>
      <c r="AB485" s="5">
        <f>IF(IF($K485="Pending",(IF($J485='Date ouverte'!$A$20,HLOOKUP($AA485,'Date ouverte'!$20:$21,2,FALSE),IF($J485='Date ouverte'!$A$22,HLOOKUP($AA485,'Date ouverte'!$22:$23,2,FALSE),IF($J485='Date ouverte'!$A$24,HLOOKUP($AA485,'Date ouverte'!$24:$25,2,FALSE),IF($J485='Date ouverte'!$A$26,HLOOKUP($AA485,'Date ouverte'!$26:$27,2,FALSE),"j"))))),W485)&lt;&gt;"alert",AA485,"alert")</f>
        <v>44873</v>
      </c>
      <c r="AC485" s="65">
        <f>IF($AB485="alert",(IF($J485='Date ouverte'!$A$29,HLOOKUP($AA485,'Date ouverte'!$29:$30,2,FALSE),IF($J485='Date ouverte'!$A$31,HLOOKUP($AA485,'Date ouverte'!$31:$33,2,FALSE),IF($J485='Date ouverte'!$A$33,HLOOKUP($AA485,'Date ouverte'!$33:$34,2,FALSE),IF($J485='Date ouverte'!$A$35,HLOOKUP($AA485,'Date ouverte'!$35:$36,2,FALSE),"j"))))),0)</f>
        <v>0</v>
      </c>
      <c r="AD4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5" s="5"/>
    </row>
    <row r="486" spans="1:31" x14ac:dyDescent="0.25">
      <c r="A486" t="s">
        <v>1773</v>
      </c>
      <c r="B486" t="s">
        <v>258</v>
      </c>
      <c r="C486" t="s">
        <v>30</v>
      </c>
      <c r="D486" t="s">
        <v>47</v>
      </c>
      <c r="E486" t="s">
        <v>34</v>
      </c>
      <c r="F486" t="s">
        <v>48</v>
      </c>
      <c r="G486" s="1">
        <v>44858</v>
      </c>
      <c r="H486" s="1">
        <v>44890</v>
      </c>
      <c r="I486" s="2">
        <v>44902</v>
      </c>
      <c r="J486" t="s">
        <v>23</v>
      </c>
      <c r="K486" t="s">
        <v>29</v>
      </c>
      <c r="L486" t="s">
        <v>20</v>
      </c>
      <c r="M486" t="s">
        <v>25</v>
      </c>
      <c r="N486" t="s">
        <v>35</v>
      </c>
      <c r="O486" t="s">
        <v>46</v>
      </c>
      <c r="P486">
        <f t="shared" si="507"/>
        <v>1</v>
      </c>
      <c r="Q486" s="5">
        <f t="shared" si="508"/>
        <v>44892</v>
      </c>
      <c r="R486" s="32">
        <f>VLOOKUP(_xlfn.CONCAT(M486," - ",E486),Planning!$C$75:$D$99,2,0)</f>
        <v>21</v>
      </c>
      <c r="S486" s="5">
        <f t="shared" si="509"/>
        <v>44911</v>
      </c>
      <c r="T486" s="3" t="str">
        <f t="shared" si="510"/>
        <v/>
      </c>
      <c r="U486" s="32">
        <f t="shared" ca="1" si="511"/>
        <v>21</v>
      </c>
      <c r="V486" s="32">
        <f t="shared" si="512"/>
        <v>0</v>
      </c>
      <c r="W486" s="5">
        <f t="shared" si="513"/>
        <v>44902</v>
      </c>
      <c r="X486" s="5"/>
      <c r="Z486" s="49"/>
      <c r="AA486" s="50" cm="1">
        <f t="array" ref="AA486">IF(AND(K486="Pending",J486='Date ouverte'!$A$2),INDEX(_xlfn.ANCHORARRAY('Date ouverte'!$B$2),MATCH(TRUE,_xlfn.ANCHORARRAY('Date ouverte'!$B$2)&gt;=$W486,0)),IF(AND(K486="Pending",J486='Date ouverte'!$A$4),INDEX(_xlfn.ANCHORARRAY('Date ouverte'!$B$4),MATCH(TRUE,_xlfn.ANCHORARRAY('Date ouverte'!$B$4)&gt;=$W486,0)),IF(AND(K486="Pending",J486='Date ouverte'!$A$6),INDEX(_xlfn.ANCHORARRAY('Date ouverte'!$B$6),MATCH(TRUE,_xlfn.ANCHORARRAY('Date ouverte'!$B$6)&gt;=$W486,0)),IF(AND(K486="Pending",J486='Date ouverte'!$A$8),INDEX(_xlfn.ANCHORARRAY('Date ouverte'!$B$8),MATCH(TRUE,_xlfn.ANCHORARRAY('Date ouverte'!$B$8)&gt;=$W486,0)),W486))))</f>
        <v>44902</v>
      </c>
      <c r="AB486" s="5" t="str">
        <f>IF(IF($K486="Pending",(IF($J486='Date ouverte'!$A$20,HLOOKUP($AA486,'Date ouverte'!$20:$21,2,FALSE),IF($J486='Date ouverte'!$A$22,HLOOKUP($AA486,'Date ouverte'!$22:$23,2,FALSE),IF($J486='Date ouverte'!$A$24,HLOOKUP($AA486,'Date ouverte'!$24:$25,2,FALSE),IF($J486='Date ouverte'!$A$26,HLOOKUP($AA486,'Date ouverte'!$26:$27,2,FALSE),"j"))))),W486)&lt;&gt;"alert",AA486,"alert")</f>
        <v>alert</v>
      </c>
      <c r="AC486" s="65">
        <f>IF($AB486="alert",(IF($J486='Date ouverte'!$A$29,HLOOKUP($AA486,'Date ouverte'!$29:$30,2,FALSE),IF($J486='Date ouverte'!$A$31,HLOOKUP($AA486,'Date ouverte'!$31:$33,2,FALSE),IF($J486='Date ouverte'!$A$33,HLOOKUP($AA486,'Date ouverte'!$33:$34,2,FALSE),IF($J486='Date ouverte'!$A$35,HLOOKUP($AA486,'Date ouverte'!$35:$36,2,FALSE),"j"))))),0)</f>
        <v>40</v>
      </c>
      <c r="AD4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6" s="5"/>
    </row>
    <row r="487" spans="1:31" x14ac:dyDescent="0.25">
      <c r="A487" t="s">
        <v>1774</v>
      </c>
      <c r="B487" t="s">
        <v>258</v>
      </c>
      <c r="C487" t="s">
        <v>14</v>
      </c>
      <c r="D487" t="s">
        <v>47</v>
      </c>
      <c r="E487" t="s">
        <v>34</v>
      </c>
      <c r="F487" t="s">
        <v>48</v>
      </c>
      <c r="G487" s="1">
        <v>44855</v>
      </c>
      <c r="H487" s="1">
        <v>44890</v>
      </c>
      <c r="I487" s="2">
        <v>44905</v>
      </c>
      <c r="J487" t="s">
        <v>18</v>
      </c>
      <c r="K487" t="s">
        <v>29</v>
      </c>
      <c r="L487" t="s">
        <v>24</v>
      </c>
      <c r="M487" t="s">
        <v>25</v>
      </c>
      <c r="N487" t="s">
        <v>26</v>
      </c>
      <c r="O487" t="s">
        <v>46</v>
      </c>
      <c r="P487">
        <f t="shared" si="507"/>
        <v>1</v>
      </c>
      <c r="Q487" s="5">
        <f t="shared" si="508"/>
        <v>44892</v>
      </c>
      <c r="R487" s="32">
        <f>VLOOKUP(_xlfn.CONCAT(M487," - ",E487),Planning!$C$75:$D$99,2,0)</f>
        <v>21</v>
      </c>
      <c r="S487" s="5">
        <f t="shared" si="509"/>
        <v>44911</v>
      </c>
      <c r="T487" s="3" t="str">
        <f t="shared" si="510"/>
        <v/>
      </c>
      <c r="U487" s="32">
        <f t="shared" ca="1" si="511"/>
        <v>21</v>
      </c>
      <c r="V487" s="32">
        <f t="shared" si="512"/>
        <v>0</v>
      </c>
      <c r="W487" s="5">
        <f t="shared" si="513"/>
        <v>44905</v>
      </c>
      <c r="X487" s="5"/>
      <c r="Z487" s="49"/>
      <c r="AA487" s="50" cm="1">
        <f t="array" ref="AA487">IF(AND(K487="Pending",J487='Date ouverte'!$A$2),INDEX(_xlfn.ANCHORARRAY('Date ouverte'!$B$2),MATCH(TRUE,_xlfn.ANCHORARRAY('Date ouverte'!$B$2)&gt;=$W487,0)),IF(AND(K487="Pending",J487='Date ouverte'!$A$4),INDEX(_xlfn.ANCHORARRAY('Date ouverte'!$B$4),MATCH(TRUE,_xlfn.ANCHORARRAY('Date ouverte'!$B$4)&gt;=$W487,0)),IF(AND(K487="Pending",J487='Date ouverte'!$A$6),INDEX(_xlfn.ANCHORARRAY('Date ouverte'!$B$6),MATCH(TRUE,_xlfn.ANCHORARRAY('Date ouverte'!$B$6)&gt;=$W487,0)),IF(AND(K487="Pending",J487='Date ouverte'!$A$8),INDEX(_xlfn.ANCHORARRAY('Date ouverte'!$B$8),MATCH(TRUE,_xlfn.ANCHORARRAY('Date ouverte'!$B$8)&gt;=$W487,0)),W487))))</f>
        <v>44907</v>
      </c>
      <c r="AB487" s="5" t="str">
        <f>IF(IF($K487="Pending",(IF($J487='Date ouverte'!$A$20,HLOOKUP($AA487,'Date ouverte'!$20:$21,2,FALSE),IF($J487='Date ouverte'!$A$22,HLOOKUP($AA487,'Date ouverte'!$22:$23,2,FALSE),IF($J487='Date ouverte'!$A$24,HLOOKUP($AA487,'Date ouverte'!$24:$25,2,FALSE),IF($J487='Date ouverte'!$A$26,HLOOKUP($AA487,'Date ouverte'!$26:$27,2,FALSE),"j"))))),W487)&lt;&gt;"alert",AA487,"alert")</f>
        <v>alert</v>
      </c>
      <c r="AC487" s="65">
        <f>IF($AB487="alert",(IF($J487='Date ouverte'!$A$29,HLOOKUP($AA487,'Date ouverte'!$29:$30,2,FALSE),IF($J487='Date ouverte'!$A$31,HLOOKUP($AA487,'Date ouverte'!$31:$33,2,FALSE),IF($J487='Date ouverte'!$A$33,HLOOKUP($AA487,'Date ouverte'!$33:$34,2,FALSE),IF($J487='Date ouverte'!$A$35,HLOOKUP($AA487,'Date ouverte'!$35:$36,2,FALSE),"j"))))),0)</f>
        <v>11</v>
      </c>
      <c r="AD4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7" s="5"/>
    </row>
    <row r="488" spans="1:31" x14ac:dyDescent="0.25">
      <c r="A488" t="s">
        <v>1775</v>
      </c>
      <c r="B488" t="s">
        <v>258</v>
      </c>
      <c r="C488" t="s">
        <v>30</v>
      </c>
      <c r="D488" t="s">
        <v>47</v>
      </c>
      <c r="E488" t="s">
        <v>34</v>
      </c>
      <c r="F488" t="s">
        <v>48</v>
      </c>
      <c r="G488" s="1">
        <v>44858</v>
      </c>
      <c r="H488" s="1">
        <v>44890</v>
      </c>
      <c r="I488" s="2">
        <v>44902</v>
      </c>
      <c r="J488" t="s">
        <v>28</v>
      </c>
      <c r="K488" t="s">
        <v>29</v>
      </c>
      <c r="L488" t="s">
        <v>20</v>
      </c>
      <c r="M488" t="s">
        <v>25</v>
      </c>
      <c r="N488" t="s">
        <v>35</v>
      </c>
      <c r="O488" t="s">
        <v>46</v>
      </c>
      <c r="P488">
        <f t="shared" si="507"/>
        <v>1</v>
      </c>
      <c r="Q488" s="5">
        <f t="shared" si="508"/>
        <v>44892</v>
      </c>
      <c r="R488" s="32">
        <f>VLOOKUP(_xlfn.CONCAT(M488," - ",E488),Planning!$C$75:$D$99,2,0)</f>
        <v>21</v>
      </c>
      <c r="S488" s="5">
        <f t="shared" si="509"/>
        <v>44911</v>
      </c>
      <c r="T488" s="3" t="str">
        <f t="shared" si="510"/>
        <v/>
      </c>
      <c r="U488" s="32">
        <f t="shared" ca="1" si="511"/>
        <v>21</v>
      </c>
      <c r="V488" s="32">
        <f t="shared" si="512"/>
        <v>0</v>
      </c>
      <c r="W488" s="5">
        <f t="shared" si="513"/>
        <v>44902</v>
      </c>
      <c r="X488" s="5"/>
      <c r="Z488" s="49"/>
      <c r="AA488" s="50" cm="1">
        <f t="array" ref="AA488">IF(AND(K488="Pending",J488='Date ouverte'!$A$2),INDEX(_xlfn.ANCHORARRAY('Date ouverte'!$B$2),MATCH(TRUE,_xlfn.ANCHORARRAY('Date ouverte'!$B$2)&gt;=$W488,0)),IF(AND(K488="Pending",J488='Date ouverte'!$A$4),INDEX(_xlfn.ANCHORARRAY('Date ouverte'!$B$4),MATCH(TRUE,_xlfn.ANCHORARRAY('Date ouverte'!$B$4)&gt;=$W488,0)),IF(AND(K488="Pending",J488='Date ouverte'!$A$6),INDEX(_xlfn.ANCHORARRAY('Date ouverte'!$B$6),MATCH(TRUE,_xlfn.ANCHORARRAY('Date ouverte'!$B$6)&gt;=$W488,0)),IF(AND(K488="Pending",J488='Date ouverte'!$A$8),INDEX(_xlfn.ANCHORARRAY('Date ouverte'!$B$8),MATCH(TRUE,_xlfn.ANCHORARRAY('Date ouverte'!$B$8)&gt;=$W488,0)),W488))))</f>
        <v>44902</v>
      </c>
      <c r="AB488" s="5">
        <f>IF(IF($K488="Pending",(IF($J488='Date ouverte'!$A$20,HLOOKUP($AA488,'Date ouverte'!$20:$21,2,FALSE),IF($J488='Date ouverte'!$A$22,HLOOKUP($AA488,'Date ouverte'!$22:$23,2,FALSE),IF($J488='Date ouverte'!$A$24,HLOOKUP($AA488,'Date ouverte'!$24:$25,2,FALSE),IF($J488='Date ouverte'!$A$26,HLOOKUP($AA488,'Date ouverte'!$26:$27,2,FALSE),"j"))))),W488)&lt;&gt;"alert",AA488,"alert")</f>
        <v>44902</v>
      </c>
      <c r="AC488" s="65">
        <f>IF($AB488="alert",(IF($J488='Date ouverte'!$A$29,HLOOKUP($AA488,'Date ouverte'!$29:$30,2,FALSE),IF($J488='Date ouverte'!$A$31,HLOOKUP($AA488,'Date ouverte'!$31:$33,2,FALSE),IF($J488='Date ouverte'!$A$33,HLOOKUP($AA488,'Date ouverte'!$33:$34,2,FALSE),IF($J488='Date ouverte'!$A$35,HLOOKUP($AA488,'Date ouverte'!$35:$36,2,FALSE),"j"))))),0)</f>
        <v>0</v>
      </c>
      <c r="AD4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88" s="5"/>
    </row>
    <row r="489" spans="1:31" x14ac:dyDescent="0.25">
      <c r="A489" t="s">
        <v>1205</v>
      </c>
      <c r="B489" t="s">
        <v>258</v>
      </c>
      <c r="C489" t="s">
        <v>30</v>
      </c>
      <c r="D489" t="s">
        <v>47</v>
      </c>
      <c r="E489" t="s">
        <v>34</v>
      </c>
      <c r="F489" t="s">
        <v>48</v>
      </c>
      <c r="G489" s="1">
        <v>44832</v>
      </c>
      <c r="H489" s="1">
        <v>44866</v>
      </c>
      <c r="I489" s="2">
        <v>44882.270833333336</v>
      </c>
      <c r="J489" t="s">
        <v>23</v>
      </c>
      <c r="K489" t="s">
        <v>19</v>
      </c>
      <c r="L489" t="s">
        <v>20</v>
      </c>
      <c r="M489" t="s">
        <v>25</v>
      </c>
      <c r="N489" t="s">
        <v>35</v>
      </c>
      <c r="O489" t="s">
        <v>40</v>
      </c>
      <c r="P489">
        <f t="shared" si="507"/>
        <v>1</v>
      </c>
      <c r="Q489" s="5">
        <f t="shared" si="508"/>
        <v>44868</v>
      </c>
      <c r="R489" s="32">
        <f>VLOOKUP(_xlfn.CONCAT(M489," - ",E489),Planning!$C$75:$D$99,2,0)</f>
        <v>21</v>
      </c>
      <c r="S489" s="5">
        <f t="shared" si="509"/>
        <v>44887</v>
      </c>
      <c r="T489" s="3" t="str">
        <f t="shared" si="510"/>
        <v/>
      </c>
      <c r="U489" s="32">
        <f t="shared" ca="1" si="511"/>
        <v>21</v>
      </c>
      <c r="V489" s="32">
        <f t="shared" si="512"/>
        <v>0</v>
      </c>
      <c r="W489" s="5">
        <f t="shared" si="513"/>
        <v>44882</v>
      </c>
      <c r="X489" s="5"/>
      <c r="Z489" s="49"/>
      <c r="AA489" s="50" cm="1">
        <f t="array" ref="AA489">IF(AND(K489="Pending",J489='Date ouverte'!$A$2),INDEX(_xlfn.ANCHORARRAY('Date ouverte'!$B$2),MATCH(TRUE,_xlfn.ANCHORARRAY('Date ouverte'!$B$2)&gt;=$W489,0)),IF(AND(K489="Pending",J489='Date ouverte'!$A$4),INDEX(_xlfn.ANCHORARRAY('Date ouverte'!$B$4),MATCH(TRUE,_xlfn.ANCHORARRAY('Date ouverte'!$B$4)&gt;=$W489,0)),IF(AND(K489="Pending",J489='Date ouverte'!$A$6),INDEX(_xlfn.ANCHORARRAY('Date ouverte'!$B$6),MATCH(TRUE,_xlfn.ANCHORARRAY('Date ouverte'!$B$6)&gt;=$W489,0)),IF(AND(K489="Pending",J489='Date ouverte'!$A$8),INDEX(_xlfn.ANCHORARRAY('Date ouverte'!$B$8),MATCH(TRUE,_xlfn.ANCHORARRAY('Date ouverte'!$B$8)&gt;=$W489,0)),W489))))</f>
        <v>44882</v>
      </c>
      <c r="AB489" s="5">
        <f>IF(IF($K489="Pending",(IF($J489='Date ouverte'!$A$20,HLOOKUP($AA489,'Date ouverte'!$20:$21,2,FALSE),IF($J489='Date ouverte'!$A$22,HLOOKUP($AA489,'Date ouverte'!$22:$23,2,FALSE),IF($J489='Date ouverte'!$A$24,HLOOKUP($AA489,'Date ouverte'!$24:$25,2,FALSE),IF($J489='Date ouverte'!$A$26,HLOOKUP($AA489,'Date ouverte'!$26:$27,2,FALSE),"j"))))),W489)&lt;&gt;"alert",AA489,"alert")</f>
        <v>44882</v>
      </c>
      <c r="AC489" s="65">
        <f>IF($AB489="alert",(IF($J489='Date ouverte'!$A$29,HLOOKUP($AA489,'Date ouverte'!$29:$30,2,FALSE),IF($J489='Date ouverte'!$A$31,HLOOKUP($AA489,'Date ouverte'!$31:$33,2,FALSE),IF($J489='Date ouverte'!$A$33,HLOOKUP($AA489,'Date ouverte'!$33:$34,2,FALSE),IF($J489='Date ouverte'!$A$35,HLOOKUP($AA489,'Date ouverte'!$35:$36,2,FALSE),"j"))))),0)</f>
        <v>0</v>
      </c>
      <c r="AD4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89" s="5"/>
    </row>
    <row r="490" spans="1:31" x14ac:dyDescent="0.25">
      <c r="A490" t="s">
        <v>2453</v>
      </c>
      <c r="B490" t="s">
        <v>258</v>
      </c>
      <c r="C490" t="s">
        <v>30</v>
      </c>
      <c r="D490" t="s">
        <v>47</v>
      </c>
      <c r="E490" t="s">
        <v>16</v>
      </c>
      <c r="F490" t="s">
        <v>48</v>
      </c>
      <c r="G490" s="1">
        <v>44867</v>
      </c>
      <c r="H490" s="1">
        <v>44900</v>
      </c>
      <c r="I490" s="2">
        <v>44907</v>
      </c>
      <c r="J490" t="s">
        <v>23</v>
      </c>
      <c r="K490" t="s">
        <v>29</v>
      </c>
      <c r="L490" t="s">
        <v>24</v>
      </c>
      <c r="M490" t="s">
        <v>25</v>
      </c>
      <c r="N490" t="s">
        <v>26</v>
      </c>
      <c r="O490" t="s">
        <v>49</v>
      </c>
      <c r="P490">
        <f t="shared" si="507"/>
        <v>1</v>
      </c>
      <c r="Q490" s="5">
        <f t="shared" si="508"/>
        <v>44902</v>
      </c>
      <c r="R490" s="32">
        <f>VLOOKUP(_xlfn.CONCAT(M490," - ",E490),Planning!$C$75:$D$99,2,0)</f>
        <v>4</v>
      </c>
      <c r="S490" s="5">
        <f t="shared" si="509"/>
        <v>44904</v>
      </c>
      <c r="T490" s="3" t="str">
        <f t="shared" si="510"/>
        <v/>
      </c>
      <c r="U490" s="32">
        <f t="shared" ca="1" si="511"/>
        <v>4</v>
      </c>
      <c r="V490" s="32">
        <f t="shared" si="512"/>
        <v>0</v>
      </c>
      <c r="W490" s="5">
        <f t="shared" si="513"/>
        <v>44907</v>
      </c>
      <c r="X490" s="5"/>
      <c r="Z490" s="49"/>
      <c r="AA490" s="50" cm="1">
        <f t="array" ref="AA490">IF(AND(K490="Pending",J490='Date ouverte'!$A$2),INDEX(_xlfn.ANCHORARRAY('Date ouverte'!$B$2),MATCH(TRUE,_xlfn.ANCHORARRAY('Date ouverte'!$B$2)&gt;=$W490,0)),IF(AND(K490="Pending",J490='Date ouverte'!$A$4),INDEX(_xlfn.ANCHORARRAY('Date ouverte'!$B$4),MATCH(TRUE,_xlfn.ANCHORARRAY('Date ouverte'!$B$4)&gt;=$W490,0)),IF(AND(K490="Pending",J490='Date ouverte'!$A$6),INDEX(_xlfn.ANCHORARRAY('Date ouverte'!$B$6),MATCH(TRUE,_xlfn.ANCHORARRAY('Date ouverte'!$B$6)&gt;=$W490,0)),IF(AND(K490="Pending",J490='Date ouverte'!$A$8),INDEX(_xlfn.ANCHORARRAY('Date ouverte'!$B$8),MATCH(TRUE,_xlfn.ANCHORARRAY('Date ouverte'!$B$8)&gt;=$W490,0)),W490))))</f>
        <v>44907</v>
      </c>
      <c r="AB490" s="5">
        <f>IF(IF($K490="Pending",(IF($J490='Date ouverte'!$A$20,HLOOKUP($AA490,'Date ouverte'!$20:$21,2,FALSE),IF($J490='Date ouverte'!$A$22,HLOOKUP($AA490,'Date ouverte'!$22:$23,2,FALSE),IF($J490='Date ouverte'!$A$24,HLOOKUP($AA490,'Date ouverte'!$24:$25,2,FALSE),IF($J490='Date ouverte'!$A$26,HLOOKUP($AA490,'Date ouverte'!$26:$27,2,FALSE),"j"))))),W490)&lt;&gt;"alert",AA490,"alert")</f>
        <v>44907</v>
      </c>
      <c r="AC490" s="65">
        <f>IF($AB490="alert",(IF($J490='Date ouverte'!$A$29,HLOOKUP($AA490,'Date ouverte'!$29:$30,2,FALSE),IF($J490='Date ouverte'!$A$31,HLOOKUP($AA490,'Date ouverte'!$31:$33,2,FALSE),IF($J490='Date ouverte'!$A$33,HLOOKUP($AA490,'Date ouverte'!$33:$34,2,FALSE),IF($J490='Date ouverte'!$A$35,HLOOKUP($AA490,'Date ouverte'!$35:$36,2,FALSE),"j"))))),0)</f>
        <v>0</v>
      </c>
      <c r="AD4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0" s="5"/>
    </row>
    <row r="491" spans="1:31" x14ac:dyDescent="0.25">
      <c r="A491" t="s">
        <v>1206</v>
      </c>
      <c r="B491" t="s">
        <v>258</v>
      </c>
      <c r="C491" t="s">
        <v>30</v>
      </c>
      <c r="D491" t="s">
        <v>47</v>
      </c>
      <c r="E491" t="s">
        <v>34</v>
      </c>
      <c r="F491" t="s">
        <v>48</v>
      </c>
      <c r="G491" s="1">
        <v>44832</v>
      </c>
      <c r="H491" s="1">
        <v>44866</v>
      </c>
      <c r="I491" s="2">
        <v>44882.333333333336</v>
      </c>
      <c r="J491" t="s">
        <v>23</v>
      </c>
      <c r="K491" t="s">
        <v>19</v>
      </c>
      <c r="L491" t="s">
        <v>20</v>
      </c>
      <c r="M491" t="s">
        <v>25</v>
      </c>
      <c r="N491" t="s">
        <v>35</v>
      </c>
      <c r="O491" t="s">
        <v>40</v>
      </c>
      <c r="P491">
        <f t="shared" si="507"/>
        <v>1</v>
      </c>
      <c r="Q491" s="5">
        <f t="shared" si="508"/>
        <v>44868</v>
      </c>
      <c r="R491" s="32">
        <f>VLOOKUP(_xlfn.CONCAT(M491," - ",E491),Planning!$C$75:$D$99,2,0)</f>
        <v>21</v>
      </c>
      <c r="S491" s="5">
        <f t="shared" si="509"/>
        <v>44887</v>
      </c>
      <c r="T491" s="3" t="str">
        <f t="shared" si="510"/>
        <v/>
      </c>
      <c r="U491" s="32">
        <f t="shared" ca="1" si="511"/>
        <v>21</v>
      </c>
      <c r="V491" s="32">
        <f t="shared" si="512"/>
        <v>0</v>
      </c>
      <c r="W491" s="5">
        <f t="shared" si="513"/>
        <v>44882</v>
      </c>
      <c r="X491" s="5"/>
      <c r="Z491" s="49"/>
      <c r="AA491" s="50" cm="1">
        <f t="array" ref="AA491">IF(AND(K491="Pending",J491='Date ouverte'!$A$2),INDEX(_xlfn.ANCHORARRAY('Date ouverte'!$B$2),MATCH(TRUE,_xlfn.ANCHORARRAY('Date ouverte'!$B$2)&gt;=$W491,0)),IF(AND(K491="Pending",J491='Date ouverte'!$A$4),INDEX(_xlfn.ANCHORARRAY('Date ouverte'!$B$4),MATCH(TRUE,_xlfn.ANCHORARRAY('Date ouverte'!$B$4)&gt;=$W491,0)),IF(AND(K491="Pending",J491='Date ouverte'!$A$6),INDEX(_xlfn.ANCHORARRAY('Date ouverte'!$B$6),MATCH(TRUE,_xlfn.ANCHORARRAY('Date ouverte'!$B$6)&gt;=$W491,0)),IF(AND(K491="Pending",J491='Date ouverte'!$A$8),INDEX(_xlfn.ANCHORARRAY('Date ouverte'!$B$8),MATCH(TRUE,_xlfn.ANCHORARRAY('Date ouverte'!$B$8)&gt;=$W491,0)),W491))))</f>
        <v>44882</v>
      </c>
      <c r="AB491" s="5">
        <f>IF(IF($K491="Pending",(IF($J491='Date ouverte'!$A$20,HLOOKUP($AA491,'Date ouverte'!$20:$21,2,FALSE),IF($J491='Date ouverte'!$A$22,HLOOKUP($AA491,'Date ouverte'!$22:$23,2,FALSE),IF($J491='Date ouverte'!$A$24,HLOOKUP($AA491,'Date ouverte'!$24:$25,2,FALSE),IF($J491='Date ouverte'!$A$26,HLOOKUP($AA491,'Date ouverte'!$26:$27,2,FALSE),"j"))))),W491)&lt;&gt;"alert",AA491,"alert")</f>
        <v>44882</v>
      </c>
      <c r="AC491" s="65">
        <f>IF($AB491="alert",(IF($J491='Date ouverte'!$A$29,HLOOKUP($AA491,'Date ouverte'!$29:$30,2,FALSE),IF($J491='Date ouverte'!$A$31,HLOOKUP($AA491,'Date ouverte'!$31:$33,2,FALSE),IF($J491='Date ouverte'!$A$33,HLOOKUP($AA491,'Date ouverte'!$33:$34,2,FALSE),IF($J491='Date ouverte'!$A$35,HLOOKUP($AA491,'Date ouverte'!$35:$36,2,FALSE),"j"))))),0)</f>
        <v>0</v>
      </c>
      <c r="AD4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1" s="5"/>
    </row>
    <row r="492" spans="1:31" x14ac:dyDescent="0.25">
      <c r="A492" t="s">
        <v>1079</v>
      </c>
      <c r="B492" t="s">
        <v>258</v>
      </c>
      <c r="C492" t="s">
        <v>14</v>
      </c>
      <c r="D492" t="s">
        <v>47</v>
      </c>
      <c r="E492" t="s">
        <v>34</v>
      </c>
      <c r="F492" t="s">
        <v>48</v>
      </c>
      <c r="G492" s="1">
        <v>44828</v>
      </c>
      <c r="H492" s="1">
        <v>44860</v>
      </c>
      <c r="I492" s="2">
        <v>44873.3125</v>
      </c>
      <c r="J492" t="s">
        <v>18</v>
      </c>
      <c r="K492" t="s">
        <v>19</v>
      </c>
      <c r="L492" t="s">
        <v>20</v>
      </c>
      <c r="M492" t="s">
        <v>25</v>
      </c>
      <c r="N492" t="s">
        <v>35</v>
      </c>
      <c r="O492" t="s">
        <v>36</v>
      </c>
      <c r="P492">
        <f t="shared" si="507"/>
        <v>1</v>
      </c>
      <c r="Q492" s="5">
        <f t="shared" si="508"/>
        <v>44862</v>
      </c>
      <c r="R492" s="32">
        <f>VLOOKUP(_xlfn.CONCAT(M492," - ",E492),Planning!$C$75:$D$99,2,0)</f>
        <v>21</v>
      </c>
      <c r="S492" s="5">
        <f t="shared" si="509"/>
        <v>44881</v>
      </c>
      <c r="T492" s="3" t="str">
        <f t="shared" si="510"/>
        <v/>
      </c>
      <c r="U492" s="32">
        <f t="shared" ca="1" si="511"/>
        <v>21</v>
      </c>
      <c r="V492" s="32">
        <f t="shared" si="512"/>
        <v>0</v>
      </c>
      <c r="W492" s="5">
        <f t="shared" si="513"/>
        <v>44873</v>
      </c>
      <c r="X492" s="5"/>
      <c r="Z492" s="49"/>
      <c r="AA492" s="50" cm="1">
        <f t="array" ref="AA492">IF(AND(K492="Pending",J492='Date ouverte'!$A$2),INDEX(_xlfn.ANCHORARRAY('Date ouverte'!$B$2),MATCH(TRUE,_xlfn.ANCHORARRAY('Date ouverte'!$B$2)&gt;=$W492,0)),IF(AND(K492="Pending",J492='Date ouverte'!$A$4),INDEX(_xlfn.ANCHORARRAY('Date ouverte'!$B$4),MATCH(TRUE,_xlfn.ANCHORARRAY('Date ouverte'!$B$4)&gt;=$W492,0)),IF(AND(K492="Pending",J492='Date ouverte'!$A$6),INDEX(_xlfn.ANCHORARRAY('Date ouverte'!$B$6),MATCH(TRUE,_xlfn.ANCHORARRAY('Date ouverte'!$B$6)&gt;=$W492,0)),IF(AND(K492="Pending",J492='Date ouverte'!$A$8),INDEX(_xlfn.ANCHORARRAY('Date ouverte'!$B$8),MATCH(TRUE,_xlfn.ANCHORARRAY('Date ouverte'!$B$8)&gt;=$W492,0)),W492))))</f>
        <v>44873</v>
      </c>
      <c r="AB492" s="5">
        <f>IF(IF($K492="Pending",(IF($J492='Date ouverte'!$A$20,HLOOKUP($AA492,'Date ouverte'!$20:$21,2,FALSE),IF($J492='Date ouverte'!$A$22,HLOOKUP($AA492,'Date ouverte'!$22:$23,2,FALSE),IF($J492='Date ouverte'!$A$24,HLOOKUP($AA492,'Date ouverte'!$24:$25,2,FALSE),IF($J492='Date ouverte'!$A$26,HLOOKUP($AA492,'Date ouverte'!$26:$27,2,FALSE),"j"))))),W492)&lt;&gt;"alert",AA492,"alert")</f>
        <v>44873</v>
      </c>
      <c r="AC492" s="65">
        <f>IF($AB492="alert",(IF($J492='Date ouverte'!$A$29,HLOOKUP($AA492,'Date ouverte'!$29:$30,2,FALSE),IF($J492='Date ouverte'!$A$31,HLOOKUP($AA492,'Date ouverte'!$31:$33,2,FALSE),IF($J492='Date ouverte'!$A$33,HLOOKUP($AA492,'Date ouverte'!$33:$34,2,FALSE),IF($J492='Date ouverte'!$A$35,HLOOKUP($AA492,'Date ouverte'!$35:$36,2,FALSE),"j"))))),0)</f>
        <v>0</v>
      </c>
      <c r="AD4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2" s="5"/>
    </row>
    <row r="493" spans="1:31" x14ac:dyDescent="0.25">
      <c r="A493" t="s">
        <v>921</v>
      </c>
      <c r="B493" t="s">
        <v>258</v>
      </c>
      <c r="C493" t="s">
        <v>30</v>
      </c>
      <c r="D493" t="s">
        <v>47</v>
      </c>
      <c r="E493" t="s">
        <v>34</v>
      </c>
      <c r="F493" t="s">
        <v>48</v>
      </c>
      <c r="G493" s="1">
        <v>44826</v>
      </c>
      <c r="H493" s="1">
        <v>44860</v>
      </c>
      <c r="I493" s="2">
        <v>44875.208333333336</v>
      </c>
      <c r="J493" t="s">
        <v>28</v>
      </c>
      <c r="K493" t="s">
        <v>19</v>
      </c>
      <c r="L493" t="s">
        <v>20</v>
      </c>
      <c r="M493" t="s">
        <v>25</v>
      </c>
      <c r="N493" t="s">
        <v>35</v>
      </c>
      <c r="O493" t="s">
        <v>36</v>
      </c>
      <c r="P493">
        <f t="shared" si="507"/>
        <v>1</v>
      </c>
      <c r="Q493" s="5">
        <f t="shared" si="508"/>
        <v>44862</v>
      </c>
      <c r="R493" s="32">
        <f>VLOOKUP(_xlfn.CONCAT(M493," - ",E493),Planning!$C$75:$D$99,2,0)</f>
        <v>21</v>
      </c>
      <c r="S493" s="5">
        <f t="shared" si="509"/>
        <v>44881</v>
      </c>
      <c r="T493" s="3" t="str">
        <f t="shared" si="510"/>
        <v/>
      </c>
      <c r="U493" s="32">
        <f t="shared" ca="1" si="511"/>
        <v>21</v>
      </c>
      <c r="V493" s="32">
        <f t="shared" si="512"/>
        <v>0</v>
      </c>
      <c r="W493" s="5">
        <f t="shared" si="513"/>
        <v>44875</v>
      </c>
      <c r="X493" s="5"/>
      <c r="Z493" s="49"/>
      <c r="AA493" s="50" cm="1">
        <f t="array" ref="AA493">IF(AND(K493="Pending",J493='Date ouverte'!$A$2),INDEX(_xlfn.ANCHORARRAY('Date ouverte'!$B$2),MATCH(TRUE,_xlfn.ANCHORARRAY('Date ouverte'!$B$2)&gt;=$W493,0)),IF(AND(K493="Pending",J493='Date ouverte'!$A$4),INDEX(_xlfn.ANCHORARRAY('Date ouverte'!$B$4),MATCH(TRUE,_xlfn.ANCHORARRAY('Date ouverte'!$B$4)&gt;=$W493,0)),IF(AND(K493="Pending",J493='Date ouverte'!$A$6),INDEX(_xlfn.ANCHORARRAY('Date ouverte'!$B$6),MATCH(TRUE,_xlfn.ANCHORARRAY('Date ouverte'!$B$6)&gt;=$W493,0)),IF(AND(K493="Pending",J493='Date ouverte'!$A$8),INDEX(_xlfn.ANCHORARRAY('Date ouverte'!$B$8),MATCH(TRUE,_xlfn.ANCHORARRAY('Date ouverte'!$B$8)&gt;=$W493,0)),W493))))</f>
        <v>44875</v>
      </c>
      <c r="AB493" s="5">
        <f>IF(IF($K493="Pending",(IF($J493='Date ouverte'!$A$20,HLOOKUP($AA493,'Date ouverte'!$20:$21,2,FALSE),IF($J493='Date ouverte'!$A$22,HLOOKUP($AA493,'Date ouverte'!$22:$23,2,FALSE),IF($J493='Date ouverte'!$A$24,HLOOKUP($AA493,'Date ouverte'!$24:$25,2,FALSE),IF($J493='Date ouverte'!$A$26,HLOOKUP($AA493,'Date ouverte'!$26:$27,2,FALSE),"j"))))),W493)&lt;&gt;"alert",AA493,"alert")</f>
        <v>44875</v>
      </c>
      <c r="AC493" s="65">
        <f>IF($AB493="alert",(IF($J493='Date ouverte'!$A$29,HLOOKUP($AA493,'Date ouverte'!$29:$30,2,FALSE),IF($J493='Date ouverte'!$A$31,HLOOKUP($AA493,'Date ouverte'!$31:$33,2,FALSE),IF($J493='Date ouverte'!$A$33,HLOOKUP($AA493,'Date ouverte'!$33:$34,2,FALSE),IF($J493='Date ouverte'!$A$35,HLOOKUP($AA493,'Date ouverte'!$35:$36,2,FALSE),"j"))))),0)</f>
        <v>0</v>
      </c>
      <c r="AD4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3" s="5"/>
    </row>
    <row r="494" spans="1:31" x14ac:dyDescent="0.25">
      <c r="A494" t="s">
        <v>539</v>
      </c>
      <c r="B494" t="s">
        <v>258</v>
      </c>
      <c r="C494" t="s">
        <v>14</v>
      </c>
      <c r="D494" t="s">
        <v>15</v>
      </c>
      <c r="E494" t="s">
        <v>34</v>
      </c>
      <c r="F494" t="s">
        <v>17</v>
      </c>
      <c r="G494" s="1">
        <v>44815</v>
      </c>
      <c r="H494" s="1">
        <v>44855</v>
      </c>
      <c r="I494" s="2">
        <v>44861.541666666664</v>
      </c>
      <c r="J494" t="s">
        <v>18</v>
      </c>
      <c r="K494" t="s">
        <v>19</v>
      </c>
      <c r="L494" t="s">
        <v>20</v>
      </c>
      <c r="M494" t="s">
        <v>25</v>
      </c>
      <c r="N494" t="s">
        <v>35</v>
      </c>
      <c r="O494" t="s">
        <v>42</v>
      </c>
      <c r="P494">
        <f t="shared" si="507"/>
        <v>1</v>
      </c>
      <c r="Q494" s="5">
        <f t="shared" si="508"/>
        <v>44857</v>
      </c>
      <c r="R494" s="32">
        <f>VLOOKUP(_xlfn.CONCAT(M494," - ",E494),Planning!$C$75:$D$99,2,0)</f>
        <v>21</v>
      </c>
      <c r="S494" s="5">
        <f t="shared" si="509"/>
        <v>44876</v>
      </c>
      <c r="T494" s="3" t="str">
        <f t="shared" si="510"/>
        <v/>
      </c>
      <c r="U494" s="32">
        <f t="shared" ca="1" si="511"/>
        <v>17</v>
      </c>
      <c r="V494" s="32">
        <f t="shared" si="512"/>
        <v>0</v>
      </c>
      <c r="W494" s="5">
        <f t="shared" si="513"/>
        <v>44861</v>
      </c>
      <c r="X494" s="5"/>
      <c r="Z494" s="49"/>
      <c r="AA494" s="50" cm="1">
        <f t="array" ref="AA494">IF(AND(K494="Pending",J494='Date ouverte'!$A$2),INDEX(_xlfn.ANCHORARRAY('Date ouverte'!$B$2),MATCH(TRUE,_xlfn.ANCHORARRAY('Date ouverte'!$B$2)&gt;=$W494,0)),IF(AND(K494="Pending",J494='Date ouverte'!$A$4),INDEX(_xlfn.ANCHORARRAY('Date ouverte'!$B$4),MATCH(TRUE,_xlfn.ANCHORARRAY('Date ouverte'!$B$4)&gt;=$W494,0)),IF(AND(K494="Pending",J494='Date ouverte'!$A$6),INDEX(_xlfn.ANCHORARRAY('Date ouverte'!$B$6),MATCH(TRUE,_xlfn.ANCHORARRAY('Date ouverte'!$B$6)&gt;=$W494,0)),IF(AND(K494="Pending",J494='Date ouverte'!$A$8),INDEX(_xlfn.ANCHORARRAY('Date ouverte'!$B$8),MATCH(TRUE,_xlfn.ANCHORARRAY('Date ouverte'!$B$8)&gt;=$W494,0)),W494))))</f>
        <v>44861</v>
      </c>
      <c r="AB494" s="5">
        <f>IF(IF($K494="Pending",(IF($J494='Date ouverte'!$A$20,HLOOKUP($AA494,'Date ouverte'!$20:$21,2,FALSE),IF($J494='Date ouverte'!$A$22,HLOOKUP($AA494,'Date ouverte'!$22:$23,2,FALSE),IF($J494='Date ouverte'!$A$24,HLOOKUP($AA494,'Date ouverte'!$24:$25,2,FALSE),IF($J494='Date ouverte'!$A$26,HLOOKUP($AA494,'Date ouverte'!$26:$27,2,FALSE),"j"))))),W494)&lt;&gt;"alert",AA494,"alert")</f>
        <v>44861</v>
      </c>
      <c r="AC494" s="65">
        <f>IF($AB494="alert",(IF($J494='Date ouverte'!$A$29,HLOOKUP($AA494,'Date ouverte'!$29:$30,2,FALSE),IF($J494='Date ouverte'!$A$31,HLOOKUP($AA494,'Date ouverte'!$31:$33,2,FALSE),IF($J494='Date ouverte'!$A$33,HLOOKUP($AA494,'Date ouverte'!$33:$34,2,FALSE),IF($J494='Date ouverte'!$A$35,HLOOKUP($AA494,'Date ouverte'!$35:$36,2,FALSE),"j"))))),0)</f>
        <v>0</v>
      </c>
      <c r="AD4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4" s="5"/>
    </row>
    <row r="495" spans="1:31" x14ac:dyDescent="0.25">
      <c r="A495" t="s">
        <v>360</v>
      </c>
      <c r="B495" t="s">
        <v>258</v>
      </c>
      <c r="C495" t="s">
        <v>30</v>
      </c>
      <c r="D495" t="s">
        <v>47</v>
      </c>
      <c r="E495" t="s">
        <v>34</v>
      </c>
      <c r="F495" t="s">
        <v>48</v>
      </c>
      <c r="G495" s="1">
        <v>44807</v>
      </c>
      <c r="H495" s="1">
        <v>44860</v>
      </c>
      <c r="I495" s="2">
        <v>44869.25</v>
      </c>
      <c r="J495" t="s">
        <v>39</v>
      </c>
      <c r="K495" t="s">
        <v>19</v>
      </c>
      <c r="L495" t="s">
        <v>24</v>
      </c>
      <c r="M495" t="s">
        <v>25</v>
      </c>
      <c r="N495" t="s">
        <v>26</v>
      </c>
      <c r="O495" t="s">
        <v>36</v>
      </c>
      <c r="P495">
        <f t="shared" si="507"/>
        <v>1</v>
      </c>
      <c r="Q495" s="5">
        <f t="shared" si="508"/>
        <v>44862</v>
      </c>
      <c r="R495" s="32">
        <f>VLOOKUP(_xlfn.CONCAT(M495," - ",E495),Planning!$C$75:$D$99,2,0)</f>
        <v>21</v>
      </c>
      <c r="S495" s="5">
        <f t="shared" si="509"/>
        <v>44881</v>
      </c>
      <c r="T495" s="3" t="str">
        <f t="shared" si="510"/>
        <v/>
      </c>
      <c r="U495" s="32">
        <f t="shared" ca="1" si="511"/>
        <v>21</v>
      </c>
      <c r="V495" s="32">
        <f t="shared" si="512"/>
        <v>0</v>
      </c>
      <c r="W495" s="5">
        <f t="shared" si="513"/>
        <v>44869</v>
      </c>
      <c r="X495" s="5"/>
      <c r="Z495" s="49"/>
      <c r="AA495" s="50" cm="1">
        <f t="array" ref="AA495">IF(AND(K495="Pending",J495='Date ouverte'!$A$2),INDEX(_xlfn.ANCHORARRAY('Date ouverte'!$B$2),MATCH(TRUE,_xlfn.ANCHORARRAY('Date ouverte'!$B$2)&gt;=$W495,0)),IF(AND(K495="Pending",J495='Date ouverte'!$A$4),INDEX(_xlfn.ANCHORARRAY('Date ouverte'!$B$4),MATCH(TRUE,_xlfn.ANCHORARRAY('Date ouverte'!$B$4)&gt;=$W495,0)),IF(AND(K495="Pending",J495='Date ouverte'!$A$6),INDEX(_xlfn.ANCHORARRAY('Date ouverte'!$B$6),MATCH(TRUE,_xlfn.ANCHORARRAY('Date ouverte'!$B$6)&gt;=$W495,0)),IF(AND(K495="Pending",J495='Date ouverte'!$A$8),INDEX(_xlfn.ANCHORARRAY('Date ouverte'!$B$8),MATCH(TRUE,_xlfn.ANCHORARRAY('Date ouverte'!$B$8)&gt;=$W495,0)),W495))))</f>
        <v>44869</v>
      </c>
      <c r="AB495" s="5">
        <f>IF(IF($K495="Pending",(IF($J495='Date ouverte'!$A$20,HLOOKUP($AA495,'Date ouverte'!$20:$21,2,FALSE),IF($J495='Date ouverte'!$A$22,HLOOKUP($AA495,'Date ouverte'!$22:$23,2,FALSE),IF($J495='Date ouverte'!$A$24,HLOOKUP($AA495,'Date ouverte'!$24:$25,2,FALSE),IF($J495='Date ouverte'!$A$26,HLOOKUP($AA495,'Date ouverte'!$26:$27,2,FALSE),"j"))))),W495)&lt;&gt;"alert",AA495,"alert")</f>
        <v>44869</v>
      </c>
      <c r="AC495" s="65">
        <f>IF($AB495="alert",(IF($J495='Date ouverte'!$A$29,HLOOKUP($AA495,'Date ouverte'!$29:$30,2,FALSE),IF($J495='Date ouverte'!$A$31,HLOOKUP($AA495,'Date ouverte'!$31:$33,2,FALSE),IF($J495='Date ouverte'!$A$33,HLOOKUP($AA495,'Date ouverte'!$33:$34,2,FALSE),IF($J495='Date ouverte'!$A$35,HLOOKUP($AA495,'Date ouverte'!$35:$36,2,FALSE),"j"))))),0)</f>
        <v>0</v>
      </c>
      <c r="AD4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495" s="5"/>
    </row>
    <row r="496" spans="1:31" x14ac:dyDescent="0.25">
      <c r="A496" t="s">
        <v>1776</v>
      </c>
      <c r="B496" t="s">
        <v>258</v>
      </c>
      <c r="C496" t="s">
        <v>14</v>
      </c>
      <c r="D496" t="s">
        <v>47</v>
      </c>
      <c r="E496" t="s">
        <v>34</v>
      </c>
      <c r="F496" t="s">
        <v>48</v>
      </c>
      <c r="G496" s="1">
        <v>44855</v>
      </c>
      <c r="H496" s="1">
        <v>44900</v>
      </c>
      <c r="I496" s="2">
        <v>44915</v>
      </c>
      <c r="J496" t="s">
        <v>28</v>
      </c>
      <c r="K496" t="s">
        <v>29</v>
      </c>
      <c r="L496" t="s">
        <v>20</v>
      </c>
      <c r="M496" t="s">
        <v>25</v>
      </c>
      <c r="N496" t="s">
        <v>35</v>
      </c>
      <c r="O496" t="s">
        <v>49</v>
      </c>
      <c r="P496">
        <f t="shared" si="507"/>
        <v>1</v>
      </c>
      <c r="Q496" s="5">
        <f t="shared" si="508"/>
        <v>44902</v>
      </c>
      <c r="R496" s="32">
        <f>VLOOKUP(_xlfn.CONCAT(M496," - ",E496),Planning!$C$75:$D$99,2,0)</f>
        <v>21</v>
      </c>
      <c r="S496" s="5">
        <f t="shared" si="509"/>
        <v>44921</v>
      </c>
      <c r="T496" s="3" t="str">
        <f t="shared" si="510"/>
        <v/>
      </c>
      <c r="U496" s="32">
        <f t="shared" ca="1" si="511"/>
        <v>21</v>
      </c>
      <c r="V496" s="32">
        <f t="shared" si="512"/>
        <v>0</v>
      </c>
      <c r="W496" s="5">
        <f t="shared" si="513"/>
        <v>44915</v>
      </c>
      <c r="X496" s="5"/>
      <c r="Z496" s="49"/>
      <c r="AA496" s="50" cm="1">
        <f t="array" ref="AA496">IF(AND(K496="Pending",J496='Date ouverte'!$A$2),INDEX(_xlfn.ANCHORARRAY('Date ouverte'!$B$2),MATCH(TRUE,_xlfn.ANCHORARRAY('Date ouverte'!$B$2)&gt;=$W496,0)),IF(AND(K496="Pending",J496='Date ouverte'!$A$4),INDEX(_xlfn.ANCHORARRAY('Date ouverte'!$B$4),MATCH(TRUE,_xlfn.ANCHORARRAY('Date ouverte'!$B$4)&gt;=$W496,0)),IF(AND(K496="Pending",J496='Date ouverte'!$A$6),INDEX(_xlfn.ANCHORARRAY('Date ouverte'!$B$6),MATCH(TRUE,_xlfn.ANCHORARRAY('Date ouverte'!$B$6)&gt;=$W496,0)),IF(AND(K496="Pending",J496='Date ouverte'!$A$8),INDEX(_xlfn.ANCHORARRAY('Date ouverte'!$B$8),MATCH(TRUE,_xlfn.ANCHORARRAY('Date ouverte'!$B$8)&gt;=$W496,0)),W496))))</f>
        <v>44915</v>
      </c>
      <c r="AB496" s="5">
        <f>IF(IF($K496="Pending",(IF($J496='Date ouverte'!$A$20,HLOOKUP($AA496,'Date ouverte'!$20:$21,2,FALSE),IF($J496='Date ouverte'!$A$22,HLOOKUP($AA496,'Date ouverte'!$22:$23,2,FALSE),IF($J496='Date ouverte'!$A$24,HLOOKUP($AA496,'Date ouverte'!$24:$25,2,FALSE),IF($J496='Date ouverte'!$A$26,HLOOKUP($AA496,'Date ouverte'!$26:$27,2,FALSE),"j"))))),W496)&lt;&gt;"alert",AA496,"alert")</f>
        <v>44915</v>
      </c>
      <c r="AC496" s="65">
        <f>IF($AB496="alert",(IF($J496='Date ouverte'!$A$29,HLOOKUP($AA496,'Date ouverte'!$29:$30,2,FALSE),IF($J496='Date ouverte'!$A$31,HLOOKUP($AA496,'Date ouverte'!$31:$33,2,FALSE),IF($J496='Date ouverte'!$A$33,HLOOKUP($AA496,'Date ouverte'!$33:$34,2,FALSE),IF($J496='Date ouverte'!$A$35,HLOOKUP($AA496,'Date ouverte'!$35:$36,2,FALSE),"j"))))),0)</f>
        <v>0</v>
      </c>
      <c r="AD4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496" s="5"/>
    </row>
    <row r="497" spans="1:31" x14ac:dyDescent="0.25">
      <c r="A497" t="s">
        <v>811</v>
      </c>
      <c r="B497" t="s">
        <v>258</v>
      </c>
      <c r="C497" t="s">
        <v>30</v>
      </c>
      <c r="D497" t="s">
        <v>47</v>
      </c>
      <c r="E497" t="s">
        <v>34</v>
      </c>
      <c r="F497" t="s">
        <v>48</v>
      </c>
      <c r="G497" s="1">
        <v>44823</v>
      </c>
      <c r="H497" s="1">
        <v>44866</v>
      </c>
      <c r="I497" s="2">
        <v>44878</v>
      </c>
      <c r="J497" t="s">
        <v>18</v>
      </c>
      <c r="K497" t="s">
        <v>29</v>
      </c>
      <c r="L497" t="s">
        <v>24</v>
      </c>
      <c r="M497" t="s">
        <v>25</v>
      </c>
      <c r="N497" t="s">
        <v>26</v>
      </c>
      <c r="O497" t="s">
        <v>40</v>
      </c>
      <c r="P497">
        <f t="shared" si="507"/>
        <v>1</v>
      </c>
      <c r="Q497" s="5">
        <f t="shared" si="508"/>
        <v>44868</v>
      </c>
      <c r="R497" s="32">
        <f>VLOOKUP(_xlfn.CONCAT(M497," - ",E497),Planning!$C$75:$D$99,2,0)</f>
        <v>21</v>
      </c>
      <c r="S497" s="5">
        <f t="shared" si="509"/>
        <v>44887</v>
      </c>
      <c r="T497" s="3" t="str">
        <f t="shared" si="510"/>
        <v/>
      </c>
      <c r="U497" s="32">
        <f t="shared" ca="1" si="511"/>
        <v>21</v>
      </c>
      <c r="V497" s="32">
        <f t="shared" si="512"/>
        <v>0</v>
      </c>
      <c r="W497" s="5">
        <f t="shared" si="513"/>
        <v>44878</v>
      </c>
      <c r="X497" s="5"/>
      <c r="Z497" s="49"/>
      <c r="AA497" s="50" cm="1">
        <f t="array" ref="AA497">IF(AND(K497="Pending",J497='Date ouverte'!$A$2),INDEX(_xlfn.ANCHORARRAY('Date ouverte'!$B$2),MATCH(TRUE,_xlfn.ANCHORARRAY('Date ouverte'!$B$2)&gt;=$W497,0)),IF(AND(K497="Pending",J497='Date ouverte'!$A$4),INDEX(_xlfn.ANCHORARRAY('Date ouverte'!$B$4),MATCH(TRUE,_xlfn.ANCHORARRAY('Date ouverte'!$B$4)&gt;=$W497,0)),IF(AND(K497="Pending",J497='Date ouverte'!$A$6),INDEX(_xlfn.ANCHORARRAY('Date ouverte'!$B$6),MATCH(TRUE,_xlfn.ANCHORARRAY('Date ouverte'!$B$6)&gt;=$W497,0)),IF(AND(K497="Pending",J497='Date ouverte'!$A$8),INDEX(_xlfn.ANCHORARRAY('Date ouverte'!$B$8),MATCH(TRUE,_xlfn.ANCHORARRAY('Date ouverte'!$B$8)&gt;=$W497,0)),W497))))</f>
        <v>44879</v>
      </c>
      <c r="AB497" s="5" t="str">
        <f>IF(IF($K497="Pending",(IF($J497='Date ouverte'!$A$20,HLOOKUP($AA497,'Date ouverte'!$20:$21,2,FALSE),IF($J497='Date ouverte'!$A$22,HLOOKUP($AA497,'Date ouverte'!$22:$23,2,FALSE),IF($J497='Date ouverte'!$A$24,HLOOKUP($AA497,'Date ouverte'!$24:$25,2,FALSE),IF($J497='Date ouverte'!$A$26,HLOOKUP($AA497,'Date ouverte'!$26:$27,2,FALSE),"j"))))),W497)&lt;&gt;"alert",AA497,"alert")</f>
        <v>alert</v>
      </c>
      <c r="AC497" s="65">
        <f>IF($AB497="alert",(IF($J497='Date ouverte'!$A$29,HLOOKUP($AA497,'Date ouverte'!$29:$30,2,FALSE),IF($J497='Date ouverte'!$A$31,HLOOKUP($AA497,'Date ouverte'!$31:$33,2,FALSE),IF($J497='Date ouverte'!$A$33,HLOOKUP($AA497,'Date ouverte'!$33:$34,2,FALSE),IF($J497='Date ouverte'!$A$35,HLOOKUP($AA497,'Date ouverte'!$35:$36,2,FALSE),"j"))))),0)</f>
        <v>11</v>
      </c>
      <c r="AD4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7" s="5"/>
    </row>
    <row r="498" spans="1:31" x14ac:dyDescent="0.25">
      <c r="A498" t="s">
        <v>627</v>
      </c>
      <c r="B498" t="s">
        <v>258</v>
      </c>
      <c r="C498" t="s">
        <v>30</v>
      </c>
      <c r="D498" t="s">
        <v>15</v>
      </c>
      <c r="E498" t="s">
        <v>16</v>
      </c>
      <c r="F498" t="s">
        <v>17</v>
      </c>
      <c r="G498" s="1">
        <v>44817</v>
      </c>
      <c r="H498" s="1">
        <v>44856</v>
      </c>
      <c r="I498" s="2">
        <v>44860.541666666664</v>
      </c>
      <c r="J498" t="s">
        <v>18</v>
      </c>
      <c r="K498" t="s">
        <v>19</v>
      </c>
      <c r="L498" t="s">
        <v>24</v>
      </c>
      <c r="M498" t="s">
        <v>25</v>
      </c>
      <c r="N498" t="s">
        <v>26</v>
      </c>
      <c r="O498" t="s">
        <v>42</v>
      </c>
      <c r="P498">
        <f t="shared" si="507"/>
        <v>1</v>
      </c>
      <c r="Q498" s="5">
        <f t="shared" si="508"/>
        <v>44858</v>
      </c>
      <c r="R498" s="32">
        <f>VLOOKUP(_xlfn.CONCAT(M498," - ",E498),Planning!$C$75:$D$99,2,0)</f>
        <v>4</v>
      </c>
      <c r="S498" s="5">
        <f t="shared" si="509"/>
        <v>44860</v>
      </c>
      <c r="T498" s="3" t="str">
        <f t="shared" si="510"/>
        <v/>
      </c>
      <c r="U498" s="32">
        <f t="shared" ca="1" si="511"/>
        <v>1</v>
      </c>
      <c r="V498" s="32">
        <f t="shared" si="512"/>
        <v>0</v>
      </c>
      <c r="W498" s="5">
        <f t="shared" si="513"/>
        <v>44860</v>
      </c>
      <c r="X498" s="5"/>
      <c r="Z498" s="49"/>
      <c r="AA498" s="50" cm="1">
        <f t="array" ref="AA498">IF(AND(K498="Pending",J498='Date ouverte'!$A$2),INDEX(_xlfn.ANCHORARRAY('Date ouverte'!$B$2),MATCH(TRUE,_xlfn.ANCHORARRAY('Date ouverte'!$B$2)&gt;=$W498,0)),IF(AND(K498="Pending",J498='Date ouverte'!$A$4),INDEX(_xlfn.ANCHORARRAY('Date ouverte'!$B$4),MATCH(TRUE,_xlfn.ANCHORARRAY('Date ouverte'!$B$4)&gt;=$W498,0)),IF(AND(K498="Pending",J498='Date ouverte'!$A$6),INDEX(_xlfn.ANCHORARRAY('Date ouverte'!$B$6),MATCH(TRUE,_xlfn.ANCHORARRAY('Date ouverte'!$B$6)&gt;=$W498,0)),IF(AND(K498="Pending",J498='Date ouverte'!$A$8),INDEX(_xlfn.ANCHORARRAY('Date ouverte'!$B$8),MATCH(TRUE,_xlfn.ANCHORARRAY('Date ouverte'!$B$8)&gt;=$W498,0)),W498))))</f>
        <v>44860</v>
      </c>
      <c r="AB498" s="5">
        <f>IF(IF($K498="Pending",(IF($J498='Date ouverte'!$A$20,HLOOKUP($AA498,'Date ouverte'!$20:$21,2,FALSE),IF($J498='Date ouverte'!$A$22,HLOOKUP($AA498,'Date ouverte'!$22:$23,2,FALSE),IF($J498='Date ouverte'!$A$24,HLOOKUP($AA498,'Date ouverte'!$24:$25,2,FALSE),IF($J498='Date ouverte'!$A$26,HLOOKUP($AA498,'Date ouverte'!$26:$27,2,FALSE),"j"))))),W498)&lt;&gt;"alert",AA498,"alert")</f>
        <v>44860</v>
      </c>
      <c r="AC498" s="65">
        <f>IF($AB498="alert",(IF($J498='Date ouverte'!$A$29,HLOOKUP($AA498,'Date ouverte'!$29:$30,2,FALSE),IF($J498='Date ouverte'!$A$31,HLOOKUP($AA498,'Date ouverte'!$31:$33,2,FALSE),IF($J498='Date ouverte'!$A$33,HLOOKUP($AA498,'Date ouverte'!$33:$34,2,FALSE),IF($J498='Date ouverte'!$A$35,HLOOKUP($AA498,'Date ouverte'!$35:$36,2,FALSE),"j"))))),0)</f>
        <v>0</v>
      </c>
      <c r="AD4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8" s="5"/>
    </row>
    <row r="499" spans="1:31" x14ac:dyDescent="0.25">
      <c r="A499" t="s">
        <v>985</v>
      </c>
      <c r="B499" t="s">
        <v>258</v>
      </c>
      <c r="C499" t="s">
        <v>30</v>
      </c>
      <c r="D499" t="s">
        <v>47</v>
      </c>
      <c r="E499" t="s">
        <v>34</v>
      </c>
      <c r="F499" t="s">
        <v>48</v>
      </c>
      <c r="G499" s="1">
        <v>44826</v>
      </c>
      <c r="H499" s="1">
        <v>44860</v>
      </c>
      <c r="I499" s="2">
        <v>44868.729166666664</v>
      </c>
      <c r="J499" t="s">
        <v>23</v>
      </c>
      <c r="K499" t="s">
        <v>19</v>
      </c>
      <c r="L499" t="s">
        <v>20</v>
      </c>
      <c r="M499" t="s">
        <v>25</v>
      </c>
      <c r="N499" t="s">
        <v>35</v>
      </c>
      <c r="O499" t="s">
        <v>36</v>
      </c>
      <c r="P499">
        <f t="shared" si="507"/>
        <v>1</v>
      </c>
      <c r="Q499" s="5">
        <f t="shared" si="508"/>
        <v>44862</v>
      </c>
      <c r="R499" s="32">
        <f>VLOOKUP(_xlfn.CONCAT(M499," - ",E499),Planning!$C$75:$D$99,2,0)</f>
        <v>21</v>
      </c>
      <c r="S499" s="5">
        <f t="shared" si="509"/>
        <v>44881</v>
      </c>
      <c r="T499" s="3" t="str">
        <f t="shared" si="510"/>
        <v/>
      </c>
      <c r="U499" s="32">
        <f t="shared" ca="1" si="511"/>
        <v>21</v>
      </c>
      <c r="V499" s="32">
        <f t="shared" si="512"/>
        <v>0</v>
      </c>
      <c r="W499" s="5">
        <f t="shared" si="513"/>
        <v>44868</v>
      </c>
      <c r="X499" s="5"/>
      <c r="Z499" s="49"/>
      <c r="AA499" s="50" cm="1">
        <f t="array" ref="AA499">IF(AND(K499="Pending",J499='Date ouverte'!$A$2),INDEX(_xlfn.ANCHORARRAY('Date ouverte'!$B$2),MATCH(TRUE,_xlfn.ANCHORARRAY('Date ouverte'!$B$2)&gt;=$W499,0)),IF(AND(K499="Pending",J499='Date ouverte'!$A$4),INDEX(_xlfn.ANCHORARRAY('Date ouverte'!$B$4),MATCH(TRUE,_xlfn.ANCHORARRAY('Date ouverte'!$B$4)&gt;=$W499,0)),IF(AND(K499="Pending",J499='Date ouverte'!$A$6),INDEX(_xlfn.ANCHORARRAY('Date ouverte'!$B$6),MATCH(TRUE,_xlfn.ANCHORARRAY('Date ouverte'!$B$6)&gt;=$W499,0)),IF(AND(K499="Pending",J499='Date ouverte'!$A$8),INDEX(_xlfn.ANCHORARRAY('Date ouverte'!$B$8),MATCH(TRUE,_xlfn.ANCHORARRAY('Date ouverte'!$B$8)&gt;=$W499,0)),W499))))</f>
        <v>44868</v>
      </c>
      <c r="AB499" s="5">
        <f>IF(IF($K499="Pending",(IF($J499='Date ouverte'!$A$20,HLOOKUP($AA499,'Date ouverte'!$20:$21,2,FALSE),IF($J499='Date ouverte'!$A$22,HLOOKUP($AA499,'Date ouverte'!$22:$23,2,FALSE),IF($J499='Date ouverte'!$A$24,HLOOKUP($AA499,'Date ouverte'!$24:$25,2,FALSE),IF($J499='Date ouverte'!$A$26,HLOOKUP($AA499,'Date ouverte'!$26:$27,2,FALSE),"j"))))),W499)&lt;&gt;"alert",AA499,"alert")</f>
        <v>44868</v>
      </c>
      <c r="AC499" s="65">
        <f>IF($AB499="alert",(IF($J499='Date ouverte'!$A$29,HLOOKUP($AA499,'Date ouverte'!$29:$30,2,FALSE),IF($J499='Date ouverte'!$A$31,HLOOKUP($AA499,'Date ouverte'!$31:$33,2,FALSE),IF($J499='Date ouverte'!$A$33,HLOOKUP($AA499,'Date ouverte'!$33:$34,2,FALSE),IF($J499='Date ouverte'!$A$35,HLOOKUP($AA499,'Date ouverte'!$35:$36,2,FALSE),"j"))))),0)</f>
        <v>0</v>
      </c>
      <c r="AD4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499" s="5"/>
    </row>
    <row r="500" spans="1:31" x14ac:dyDescent="0.25">
      <c r="A500" t="s">
        <v>1777</v>
      </c>
      <c r="B500" t="s">
        <v>258</v>
      </c>
      <c r="C500" t="s">
        <v>30</v>
      </c>
      <c r="D500" t="s">
        <v>47</v>
      </c>
      <c r="E500" t="s">
        <v>16</v>
      </c>
      <c r="F500" t="s">
        <v>48</v>
      </c>
      <c r="G500" s="1">
        <v>44847</v>
      </c>
      <c r="H500" s="1">
        <v>44880</v>
      </c>
      <c r="I500" s="2">
        <v>44890</v>
      </c>
      <c r="J500" t="s">
        <v>39</v>
      </c>
      <c r="K500" t="s">
        <v>29</v>
      </c>
      <c r="L500" t="s">
        <v>24</v>
      </c>
      <c r="M500" t="s">
        <v>25</v>
      </c>
      <c r="N500" t="s">
        <v>26</v>
      </c>
      <c r="O500" t="s">
        <v>45</v>
      </c>
      <c r="P500">
        <f t="shared" si="507"/>
        <v>1</v>
      </c>
      <c r="Q500" s="5">
        <f t="shared" si="508"/>
        <v>44882</v>
      </c>
      <c r="R500" s="32">
        <f>VLOOKUP(_xlfn.CONCAT(M500," - ",E500),Planning!$C$75:$D$99,2,0)</f>
        <v>4</v>
      </c>
      <c r="S500" s="5">
        <f t="shared" si="509"/>
        <v>44884</v>
      </c>
      <c r="T500" s="3" t="str">
        <f t="shared" si="510"/>
        <v/>
      </c>
      <c r="U500" s="32">
        <f t="shared" ca="1" si="511"/>
        <v>4</v>
      </c>
      <c r="V500" s="32">
        <f t="shared" si="512"/>
        <v>0</v>
      </c>
      <c r="W500" s="5">
        <f t="shared" si="513"/>
        <v>44890</v>
      </c>
      <c r="X500" s="5"/>
      <c r="Z500" s="49"/>
      <c r="AA500" s="50" cm="1">
        <f t="array" ref="AA500">IF(AND(K500="Pending",J500='Date ouverte'!$A$2),INDEX(_xlfn.ANCHORARRAY('Date ouverte'!$B$2),MATCH(TRUE,_xlfn.ANCHORARRAY('Date ouverte'!$B$2)&gt;=$W500,0)),IF(AND(K500="Pending",J500='Date ouverte'!$A$4),INDEX(_xlfn.ANCHORARRAY('Date ouverte'!$B$4),MATCH(TRUE,_xlfn.ANCHORARRAY('Date ouverte'!$B$4)&gt;=$W500,0)),IF(AND(K500="Pending",J500='Date ouverte'!$A$6),INDEX(_xlfn.ANCHORARRAY('Date ouverte'!$B$6),MATCH(TRUE,_xlfn.ANCHORARRAY('Date ouverte'!$B$6)&gt;=$W500,0)),IF(AND(K500="Pending",J500='Date ouverte'!$A$8),INDEX(_xlfn.ANCHORARRAY('Date ouverte'!$B$8),MATCH(TRUE,_xlfn.ANCHORARRAY('Date ouverte'!$B$8)&gt;=$W500,0)),W500))))</f>
        <v>44890</v>
      </c>
      <c r="AB500" s="5" t="str">
        <f>IF(IF($K500="Pending",(IF($J500='Date ouverte'!$A$20,HLOOKUP($AA500,'Date ouverte'!$20:$21,2,FALSE),IF($J500='Date ouverte'!$A$22,HLOOKUP($AA500,'Date ouverte'!$22:$23,2,FALSE),IF($J500='Date ouverte'!$A$24,HLOOKUP($AA500,'Date ouverte'!$24:$25,2,FALSE),IF($J500='Date ouverte'!$A$26,HLOOKUP($AA500,'Date ouverte'!$26:$27,2,FALSE),"j"))))),W500)&lt;&gt;"alert",AA500,"alert")</f>
        <v>alert</v>
      </c>
      <c r="AC500" s="65">
        <f>IF($AB500="alert",(IF($J500='Date ouverte'!$A$29,HLOOKUP($AA500,'Date ouverte'!$29:$30,2,FALSE),IF($J500='Date ouverte'!$A$31,HLOOKUP($AA500,'Date ouverte'!$31:$33,2,FALSE),IF($J500='Date ouverte'!$A$33,HLOOKUP($AA500,'Date ouverte'!$33:$34,2,FALSE),IF($J500='Date ouverte'!$A$35,HLOOKUP($AA500,'Date ouverte'!$35:$36,2,FALSE),"j"))))),0)</f>
        <v>8</v>
      </c>
      <c r="AD5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00" s="5"/>
    </row>
    <row r="501" spans="1:31" x14ac:dyDescent="0.25">
      <c r="A501" t="s">
        <v>482</v>
      </c>
      <c r="B501" t="s">
        <v>258</v>
      </c>
      <c r="C501" t="s">
        <v>30</v>
      </c>
      <c r="D501" t="s">
        <v>15</v>
      </c>
      <c r="E501" t="s">
        <v>34</v>
      </c>
      <c r="F501" t="s">
        <v>17</v>
      </c>
      <c r="G501" s="1">
        <v>44815</v>
      </c>
      <c r="H501" s="1">
        <v>44853</v>
      </c>
      <c r="I501" s="2">
        <v>44865.333333333336</v>
      </c>
      <c r="J501" t="s">
        <v>28</v>
      </c>
      <c r="K501" t="s">
        <v>19</v>
      </c>
      <c r="L501" t="s">
        <v>20</v>
      </c>
      <c r="M501" t="s">
        <v>25</v>
      </c>
      <c r="N501" t="s">
        <v>35</v>
      </c>
      <c r="O501" t="s">
        <v>42</v>
      </c>
      <c r="P501">
        <f t="shared" si="507"/>
        <v>1</v>
      </c>
      <c r="Q501" s="5">
        <f t="shared" si="508"/>
        <v>44855</v>
      </c>
      <c r="R501" s="32">
        <f>VLOOKUP(_xlfn.CONCAT(M501," - ",E501),Planning!$C$75:$D$99,2,0)</f>
        <v>21</v>
      </c>
      <c r="S501" s="5">
        <f t="shared" si="509"/>
        <v>44874</v>
      </c>
      <c r="T501" s="3" t="str">
        <f t="shared" si="510"/>
        <v/>
      </c>
      <c r="U501" s="32">
        <f t="shared" ca="1" si="511"/>
        <v>15</v>
      </c>
      <c r="V501" s="32">
        <f t="shared" si="512"/>
        <v>0</v>
      </c>
      <c r="W501" s="5">
        <f t="shared" si="513"/>
        <v>44865</v>
      </c>
      <c r="X501" s="5"/>
      <c r="Z501" s="49"/>
      <c r="AA501" s="50" cm="1">
        <f t="array" ref="AA501">IF(AND(K501="Pending",J501='Date ouverte'!$A$2),INDEX(_xlfn.ANCHORARRAY('Date ouverte'!$B$2),MATCH(TRUE,_xlfn.ANCHORARRAY('Date ouverte'!$B$2)&gt;=$W501,0)),IF(AND(K501="Pending",J501='Date ouverte'!$A$4),INDEX(_xlfn.ANCHORARRAY('Date ouverte'!$B$4),MATCH(TRUE,_xlfn.ANCHORARRAY('Date ouverte'!$B$4)&gt;=$W501,0)),IF(AND(K501="Pending",J501='Date ouverte'!$A$6),INDEX(_xlfn.ANCHORARRAY('Date ouverte'!$B$6),MATCH(TRUE,_xlfn.ANCHORARRAY('Date ouverte'!$B$6)&gt;=$W501,0)),IF(AND(K501="Pending",J501='Date ouverte'!$A$8),INDEX(_xlfn.ANCHORARRAY('Date ouverte'!$B$8),MATCH(TRUE,_xlfn.ANCHORARRAY('Date ouverte'!$B$8)&gt;=$W501,0)),W501))))</f>
        <v>44865</v>
      </c>
      <c r="AB501" s="5">
        <f>IF(IF($K501="Pending",(IF($J501='Date ouverte'!$A$20,HLOOKUP($AA501,'Date ouverte'!$20:$21,2,FALSE),IF($J501='Date ouverte'!$A$22,HLOOKUP($AA501,'Date ouverte'!$22:$23,2,FALSE),IF($J501='Date ouverte'!$A$24,HLOOKUP($AA501,'Date ouverte'!$24:$25,2,FALSE),IF($J501='Date ouverte'!$A$26,HLOOKUP($AA501,'Date ouverte'!$26:$27,2,FALSE),"j"))))),W501)&lt;&gt;"alert",AA501,"alert")</f>
        <v>44865</v>
      </c>
      <c r="AC501" s="65">
        <f>IF($AB501="alert",(IF($J501='Date ouverte'!$A$29,HLOOKUP($AA501,'Date ouverte'!$29:$30,2,FALSE),IF($J501='Date ouverte'!$A$31,HLOOKUP($AA501,'Date ouverte'!$31:$33,2,FALSE),IF($J501='Date ouverte'!$A$33,HLOOKUP($AA501,'Date ouverte'!$33:$34,2,FALSE),IF($J501='Date ouverte'!$A$35,HLOOKUP($AA501,'Date ouverte'!$35:$36,2,FALSE),"j"))))),0)</f>
        <v>0</v>
      </c>
      <c r="AD5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1" s="5"/>
    </row>
    <row r="502" spans="1:31" x14ac:dyDescent="0.25">
      <c r="A502" t="s">
        <v>1207</v>
      </c>
      <c r="B502" t="s">
        <v>258</v>
      </c>
      <c r="C502" t="s">
        <v>14</v>
      </c>
      <c r="D502" t="s">
        <v>47</v>
      </c>
      <c r="E502" t="s">
        <v>34</v>
      </c>
      <c r="F502" t="s">
        <v>48</v>
      </c>
      <c r="G502" s="1">
        <v>44844</v>
      </c>
      <c r="H502" s="1">
        <v>44890</v>
      </c>
      <c r="I502" s="2">
        <v>44905</v>
      </c>
      <c r="J502" t="s">
        <v>28</v>
      </c>
      <c r="K502" t="s">
        <v>29</v>
      </c>
      <c r="L502" t="s">
        <v>20</v>
      </c>
      <c r="M502" t="s">
        <v>25</v>
      </c>
      <c r="N502" t="s">
        <v>35</v>
      </c>
      <c r="O502" t="s">
        <v>46</v>
      </c>
      <c r="P502">
        <f t="shared" si="507"/>
        <v>1</v>
      </c>
      <c r="Q502" s="5">
        <f t="shared" si="508"/>
        <v>44892</v>
      </c>
      <c r="R502" s="32">
        <f>VLOOKUP(_xlfn.CONCAT(M502," - ",E502),Planning!$C$75:$D$99,2,0)</f>
        <v>21</v>
      </c>
      <c r="S502" s="5">
        <f t="shared" si="509"/>
        <v>44911</v>
      </c>
      <c r="T502" s="3" t="str">
        <f t="shared" si="510"/>
        <v/>
      </c>
      <c r="U502" s="32">
        <f t="shared" ca="1" si="511"/>
        <v>21</v>
      </c>
      <c r="V502" s="32">
        <f t="shared" si="512"/>
        <v>0</v>
      </c>
      <c r="W502" s="5">
        <f t="shared" si="513"/>
        <v>44905</v>
      </c>
      <c r="X502" s="5"/>
      <c r="Z502" s="49"/>
      <c r="AA502" s="50" cm="1">
        <f t="array" ref="AA502">IF(AND(K502="Pending",J502='Date ouverte'!$A$2),INDEX(_xlfn.ANCHORARRAY('Date ouverte'!$B$2),MATCH(TRUE,_xlfn.ANCHORARRAY('Date ouverte'!$B$2)&gt;=$W502,0)),IF(AND(K502="Pending",J502='Date ouverte'!$A$4),INDEX(_xlfn.ANCHORARRAY('Date ouverte'!$B$4),MATCH(TRUE,_xlfn.ANCHORARRAY('Date ouverte'!$B$4)&gt;=$W502,0)),IF(AND(K502="Pending",J502='Date ouverte'!$A$6),INDEX(_xlfn.ANCHORARRAY('Date ouverte'!$B$6),MATCH(TRUE,_xlfn.ANCHORARRAY('Date ouverte'!$B$6)&gt;=$W502,0)),IF(AND(K502="Pending",J502='Date ouverte'!$A$8),INDEX(_xlfn.ANCHORARRAY('Date ouverte'!$B$8),MATCH(TRUE,_xlfn.ANCHORARRAY('Date ouverte'!$B$8)&gt;=$W502,0)),W502))))</f>
        <v>44907</v>
      </c>
      <c r="AB502" s="5" t="str">
        <f>IF(IF($K502="Pending",(IF($J502='Date ouverte'!$A$20,HLOOKUP($AA502,'Date ouverte'!$20:$21,2,FALSE),IF($J502='Date ouverte'!$A$22,HLOOKUP($AA502,'Date ouverte'!$22:$23,2,FALSE),IF($J502='Date ouverte'!$A$24,HLOOKUP($AA502,'Date ouverte'!$24:$25,2,FALSE),IF($J502='Date ouverte'!$A$26,HLOOKUP($AA502,'Date ouverte'!$26:$27,2,FALSE),"j"))))),W502)&lt;&gt;"alert",AA502,"alert")</f>
        <v>alert</v>
      </c>
      <c r="AC502" s="65">
        <f>IF($AB502="alert",(IF($J502='Date ouverte'!$A$29,HLOOKUP($AA502,'Date ouverte'!$29:$30,2,FALSE),IF($J502='Date ouverte'!$A$31,HLOOKUP($AA502,'Date ouverte'!$31:$33,2,FALSE),IF($J502='Date ouverte'!$A$33,HLOOKUP($AA502,'Date ouverte'!$33:$34,2,FALSE),IF($J502='Date ouverte'!$A$35,HLOOKUP($AA502,'Date ouverte'!$35:$36,2,FALSE),"j"))))),0)</f>
        <v>15</v>
      </c>
      <c r="AD5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02" s="5"/>
    </row>
    <row r="503" spans="1:31" x14ac:dyDescent="0.25">
      <c r="A503" t="s">
        <v>575</v>
      </c>
      <c r="B503" t="s">
        <v>258</v>
      </c>
      <c r="C503" t="s">
        <v>30</v>
      </c>
      <c r="D503" t="s">
        <v>47</v>
      </c>
      <c r="E503" t="s">
        <v>16</v>
      </c>
      <c r="F503" t="s">
        <v>48</v>
      </c>
      <c r="G503" s="1">
        <v>44817</v>
      </c>
      <c r="H503" s="1">
        <v>44864</v>
      </c>
      <c r="I503" s="2">
        <v>44871</v>
      </c>
      <c r="J503" t="s">
        <v>39</v>
      </c>
      <c r="K503" t="s">
        <v>29</v>
      </c>
      <c r="L503" t="s">
        <v>24</v>
      </c>
      <c r="M503" t="s">
        <v>25</v>
      </c>
      <c r="N503" t="s">
        <v>26</v>
      </c>
      <c r="O503" t="s">
        <v>36</v>
      </c>
      <c r="P503">
        <f t="shared" si="507"/>
        <v>1</v>
      </c>
      <c r="Q503" s="5">
        <f t="shared" si="508"/>
        <v>44866</v>
      </c>
      <c r="R503" s="32">
        <f>VLOOKUP(_xlfn.CONCAT(M503," - ",E503),Planning!$C$75:$D$99,2,0)</f>
        <v>4</v>
      </c>
      <c r="S503" s="5">
        <f t="shared" si="509"/>
        <v>44868</v>
      </c>
      <c r="T503" s="3" t="str">
        <f t="shared" si="510"/>
        <v/>
      </c>
      <c r="U503" s="32">
        <f t="shared" ca="1" si="511"/>
        <v>4</v>
      </c>
      <c r="V503" s="32">
        <f t="shared" si="512"/>
        <v>0</v>
      </c>
      <c r="W503" s="5">
        <f t="shared" si="513"/>
        <v>44871</v>
      </c>
      <c r="X503" s="5"/>
      <c r="Z503" s="49"/>
      <c r="AA503" s="50" cm="1">
        <f t="array" ref="AA503">IF(AND(K503="Pending",J503='Date ouverte'!$A$2),INDEX(_xlfn.ANCHORARRAY('Date ouverte'!$B$2),MATCH(TRUE,_xlfn.ANCHORARRAY('Date ouverte'!$B$2)&gt;=$W503,0)),IF(AND(K503="Pending",J503='Date ouverte'!$A$4),INDEX(_xlfn.ANCHORARRAY('Date ouverte'!$B$4),MATCH(TRUE,_xlfn.ANCHORARRAY('Date ouverte'!$B$4)&gt;=$W503,0)),IF(AND(K503="Pending",J503='Date ouverte'!$A$6),INDEX(_xlfn.ANCHORARRAY('Date ouverte'!$B$6),MATCH(TRUE,_xlfn.ANCHORARRAY('Date ouverte'!$B$6)&gt;=$W503,0)),IF(AND(K503="Pending",J503='Date ouverte'!$A$8),INDEX(_xlfn.ANCHORARRAY('Date ouverte'!$B$8),MATCH(TRUE,_xlfn.ANCHORARRAY('Date ouverte'!$B$8)&gt;=$W503,0)),W503))))</f>
        <v>44872</v>
      </c>
      <c r="AB503" s="5" t="str">
        <f>IF(IF($K503="Pending",(IF($J503='Date ouverte'!$A$20,HLOOKUP($AA503,'Date ouverte'!$20:$21,2,FALSE),IF($J503='Date ouverte'!$A$22,HLOOKUP($AA503,'Date ouverte'!$22:$23,2,FALSE),IF($J503='Date ouverte'!$A$24,HLOOKUP($AA503,'Date ouverte'!$24:$25,2,FALSE),IF($J503='Date ouverte'!$A$26,HLOOKUP($AA503,'Date ouverte'!$26:$27,2,FALSE),"j"))))),W503)&lt;&gt;"alert",AA503,"alert")</f>
        <v>alert</v>
      </c>
      <c r="AC503" s="65">
        <f>IF($AB503="alert",(IF($J503='Date ouverte'!$A$29,HLOOKUP($AA503,'Date ouverte'!$29:$30,2,FALSE),IF($J503='Date ouverte'!$A$31,HLOOKUP($AA503,'Date ouverte'!$31:$33,2,FALSE),IF($J503='Date ouverte'!$A$33,HLOOKUP($AA503,'Date ouverte'!$33:$34,2,FALSE),IF($J503='Date ouverte'!$A$35,HLOOKUP($AA503,'Date ouverte'!$35:$36,2,FALSE),"j"))))),0)</f>
        <v>1</v>
      </c>
      <c r="AD5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03" s="5"/>
    </row>
    <row r="504" spans="1:31" x14ac:dyDescent="0.25">
      <c r="A504" t="s">
        <v>998</v>
      </c>
      <c r="B504" t="s">
        <v>258</v>
      </c>
      <c r="C504" t="s">
        <v>30</v>
      </c>
      <c r="D504" t="s">
        <v>47</v>
      </c>
      <c r="E504" t="s">
        <v>34</v>
      </c>
      <c r="F504" t="s">
        <v>48</v>
      </c>
      <c r="G504" s="1">
        <v>44826</v>
      </c>
      <c r="H504" s="1">
        <v>44860</v>
      </c>
      <c r="I504" s="2">
        <v>44874.541666666664</v>
      </c>
      <c r="J504" t="s">
        <v>23</v>
      </c>
      <c r="K504" t="s">
        <v>19</v>
      </c>
      <c r="L504" t="s">
        <v>20</v>
      </c>
      <c r="M504" t="s">
        <v>25</v>
      </c>
      <c r="N504" t="s">
        <v>35</v>
      </c>
      <c r="O504" t="s">
        <v>36</v>
      </c>
      <c r="P504">
        <f t="shared" ref="P504:P567" si="514">IF(A504&lt;&gt;"",1,0)</f>
        <v>1</v>
      </c>
      <c r="Q504" s="5">
        <f t="shared" ref="Q504:Q567" si="515">ROUNDDOWN(H504,0)+2</f>
        <v>44862</v>
      </c>
      <c r="R504" s="32">
        <f>VLOOKUP(_xlfn.CONCAT(M504," - ",E504),Planning!$C$75:$D$99,2,0)</f>
        <v>21</v>
      </c>
      <c r="S504" s="5">
        <f t="shared" ref="S504:S567" si="516">H504+R504</f>
        <v>44881</v>
      </c>
      <c r="T504" s="3" t="str">
        <f t="shared" ref="T504:T567" si="517">IF(X504-H504&gt;R504,"Alert","")</f>
        <v/>
      </c>
      <c r="U504" s="32">
        <f t="shared" ref="U504:U567" ca="1" si="518">IF(Q504&lt;=TODAY(),(H504+R504)-TODAY(),R504)</f>
        <v>21</v>
      </c>
      <c r="V504" s="32">
        <f t="shared" ref="V504:V567" si="519">IF(X504-H504-R504&gt;0,X504-H504-R504,0)</f>
        <v>0</v>
      </c>
      <c r="W504" s="5">
        <f t="shared" ref="W504:W567" si="520">ROUNDDOWN(I504,0)</f>
        <v>44874</v>
      </c>
      <c r="X504" s="5"/>
      <c r="Z504" s="49"/>
      <c r="AA504" s="50" cm="1">
        <f t="array" ref="AA504">IF(AND(K504="Pending",J504='Date ouverte'!$A$2),INDEX(_xlfn.ANCHORARRAY('Date ouverte'!$B$2),MATCH(TRUE,_xlfn.ANCHORARRAY('Date ouverte'!$B$2)&gt;=$W504,0)),IF(AND(K504="Pending",J504='Date ouverte'!$A$4),INDEX(_xlfn.ANCHORARRAY('Date ouverte'!$B$4),MATCH(TRUE,_xlfn.ANCHORARRAY('Date ouverte'!$B$4)&gt;=$W504,0)),IF(AND(K504="Pending",J504='Date ouverte'!$A$6),INDEX(_xlfn.ANCHORARRAY('Date ouverte'!$B$6),MATCH(TRUE,_xlfn.ANCHORARRAY('Date ouverte'!$B$6)&gt;=$W504,0)),IF(AND(K504="Pending",J504='Date ouverte'!$A$8),INDEX(_xlfn.ANCHORARRAY('Date ouverte'!$B$8),MATCH(TRUE,_xlfn.ANCHORARRAY('Date ouverte'!$B$8)&gt;=$W504,0)),W504))))</f>
        <v>44874</v>
      </c>
      <c r="AB504" s="5">
        <f>IF(IF($K504="Pending",(IF($J504='Date ouverte'!$A$20,HLOOKUP($AA504,'Date ouverte'!$20:$21,2,FALSE),IF($J504='Date ouverte'!$A$22,HLOOKUP($AA504,'Date ouverte'!$22:$23,2,FALSE),IF($J504='Date ouverte'!$A$24,HLOOKUP($AA504,'Date ouverte'!$24:$25,2,FALSE),IF($J504='Date ouverte'!$A$26,HLOOKUP($AA504,'Date ouverte'!$26:$27,2,FALSE),"j"))))),W504)&lt;&gt;"alert",AA504,"alert")</f>
        <v>44874</v>
      </c>
      <c r="AC504" s="65">
        <f>IF($AB504="alert",(IF($J504='Date ouverte'!$A$29,HLOOKUP($AA504,'Date ouverte'!$29:$30,2,FALSE),IF($J504='Date ouverte'!$A$31,HLOOKUP($AA504,'Date ouverte'!$31:$33,2,FALSE),IF($J504='Date ouverte'!$A$33,HLOOKUP($AA504,'Date ouverte'!$33:$34,2,FALSE),IF($J504='Date ouverte'!$A$35,HLOOKUP($AA504,'Date ouverte'!$35:$36,2,FALSE),"j"))))),0)</f>
        <v>0</v>
      </c>
      <c r="AD5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4" s="5"/>
    </row>
    <row r="505" spans="1:31" x14ac:dyDescent="0.25">
      <c r="A505" t="s">
        <v>861</v>
      </c>
      <c r="B505" t="s">
        <v>258</v>
      </c>
      <c r="C505" t="s">
        <v>30</v>
      </c>
      <c r="D505" t="s">
        <v>47</v>
      </c>
      <c r="E505" t="s">
        <v>16</v>
      </c>
      <c r="F505" t="s">
        <v>48</v>
      </c>
      <c r="G505" s="1">
        <v>44826</v>
      </c>
      <c r="H505" s="1">
        <v>44864</v>
      </c>
      <c r="I505" s="2">
        <v>44869</v>
      </c>
      <c r="J505" t="s">
        <v>18</v>
      </c>
      <c r="K505" t="s">
        <v>29</v>
      </c>
      <c r="L505" t="s">
        <v>24</v>
      </c>
      <c r="M505" t="s">
        <v>25</v>
      </c>
      <c r="N505" t="s">
        <v>26</v>
      </c>
      <c r="O505" t="s">
        <v>36</v>
      </c>
      <c r="P505">
        <f t="shared" si="514"/>
        <v>1</v>
      </c>
      <c r="Q505" s="5">
        <f t="shared" si="515"/>
        <v>44866</v>
      </c>
      <c r="R505" s="32">
        <f>VLOOKUP(_xlfn.CONCAT(M505," - ",E505),Planning!$C$75:$D$99,2,0)</f>
        <v>4</v>
      </c>
      <c r="S505" s="5">
        <f t="shared" si="516"/>
        <v>44868</v>
      </c>
      <c r="T505" s="3" t="str">
        <f t="shared" si="517"/>
        <v/>
      </c>
      <c r="U505" s="32">
        <f t="shared" ca="1" si="518"/>
        <v>4</v>
      </c>
      <c r="V505" s="32">
        <f t="shared" si="519"/>
        <v>0</v>
      </c>
      <c r="W505" s="5">
        <f t="shared" si="520"/>
        <v>44869</v>
      </c>
      <c r="X505" s="5"/>
      <c r="Z505" s="49"/>
      <c r="AA505" s="50" cm="1">
        <f t="array" ref="AA505">IF(AND(K505="Pending",J505='Date ouverte'!$A$2),INDEX(_xlfn.ANCHORARRAY('Date ouverte'!$B$2),MATCH(TRUE,_xlfn.ANCHORARRAY('Date ouverte'!$B$2)&gt;=$W505,0)),IF(AND(K505="Pending",J505='Date ouverte'!$A$4),INDEX(_xlfn.ANCHORARRAY('Date ouverte'!$B$4),MATCH(TRUE,_xlfn.ANCHORARRAY('Date ouverte'!$B$4)&gt;=$W505,0)),IF(AND(K505="Pending",J505='Date ouverte'!$A$6),INDEX(_xlfn.ANCHORARRAY('Date ouverte'!$B$6),MATCH(TRUE,_xlfn.ANCHORARRAY('Date ouverte'!$B$6)&gt;=$W505,0)),IF(AND(K505="Pending",J505='Date ouverte'!$A$8),INDEX(_xlfn.ANCHORARRAY('Date ouverte'!$B$8),MATCH(TRUE,_xlfn.ANCHORARRAY('Date ouverte'!$B$8)&gt;=$W505,0)),W505))))</f>
        <v>44869</v>
      </c>
      <c r="AB505" s="5">
        <f>IF(IF($K505="Pending",(IF($J505='Date ouverte'!$A$20,HLOOKUP($AA505,'Date ouverte'!$20:$21,2,FALSE),IF($J505='Date ouverte'!$A$22,HLOOKUP($AA505,'Date ouverte'!$22:$23,2,FALSE),IF($J505='Date ouverte'!$A$24,HLOOKUP($AA505,'Date ouverte'!$24:$25,2,FALSE),IF($J505='Date ouverte'!$A$26,HLOOKUP($AA505,'Date ouverte'!$26:$27,2,FALSE),"j"))))),W505)&lt;&gt;"alert",AA505,"alert")</f>
        <v>44869</v>
      </c>
      <c r="AC505" s="65">
        <f>IF($AB505="alert",(IF($J505='Date ouverte'!$A$29,HLOOKUP($AA505,'Date ouverte'!$29:$30,2,FALSE),IF($J505='Date ouverte'!$A$31,HLOOKUP($AA505,'Date ouverte'!$31:$33,2,FALSE),IF($J505='Date ouverte'!$A$33,HLOOKUP($AA505,'Date ouverte'!$33:$34,2,FALSE),IF($J505='Date ouverte'!$A$35,HLOOKUP($AA505,'Date ouverte'!$35:$36,2,FALSE),"j"))))),0)</f>
        <v>0</v>
      </c>
      <c r="AD5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5" s="5"/>
    </row>
    <row r="506" spans="1:31" x14ac:dyDescent="0.25">
      <c r="A506" t="s">
        <v>532</v>
      </c>
      <c r="B506" t="s">
        <v>258</v>
      </c>
      <c r="C506" t="s">
        <v>30</v>
      </c>
      <c r="D506" t="s">
        <v>15</v>
      </c>
      <c r="E506" t="s">
        <v>34</v>
      </c>
      <c r="F506" t="s">
        <v>17</v>
      </c>
      <c r="G506" s="1">
        <v>44815</v>
      </c>
      <c r="H506" s="1">
        <v>44853</v>
      </c>
      <c r="I506" s="2">
        <v>44860.604166666664</v>
      </c>
      <c r="J506" t="s">
        <v>23</v>
      </c>
      <c r="K506" t="s">
        <v>19</v>
      </c>
      <c r="L506" t="s">
        <v>20</v>
      </c>
      <c r="M506" t="s">
        <v>25</v>
      </c>
      <c r="N506" t="s">
        <v>35</v>
      </c>
      <c r="O506" t="s">
        <v>42</v>
      </c>
      <c r="P506">
        <f t="shared" si="514"/>
        <v>1</v>
      </c>
      <c r="Q506" s="5">
        <f t="shared" si="515"/>
        <v>44855</v>
      </c>
      <c r="R506" s="32">
        <f>VLOOKUP(_xlfn.CONCAT(M506," - ",E506),Planning!$C$75:$D$99,2,0)</f>
        <v>21</v>
      </c>
      <c r="S506" s="5">
        <f t="shared" si="516"/>
        <v>44874</v>
      </c>
      <c r="T506" s="3" t="str">
        <f t="shared" si="517"/>
        <v/>
      </c>
      <c r="U506" s="32">
        <f t="shared" ca="1" si="518"/>
        <v>15</v>
      </c>
      <c r="V506" s="32">
        <f t="shared" si="519"/>
        <v>0</v>
      </c>
      <c r="W506" s="5">
        <f t="shared" si="520"/>
        <v>44860</v>
      </c>
      <c r="X506" s="5"/>
      <c r="Z506" s="49"/>
      <c r="AA506" s="50" cm="1">
        <f t="array" ref="AA506">IF(AND(K506="Pending",J506='Date ouverte'!$A$2),INDEX(_xlfn.ANCHORARRAY('Date ouverte'!$B$2),MATCH(TRUE,_xlfn.ANCHORARRAY('Date ouverte'!$B$2)&gt;=$W506,0)),IF(AND(K506="Pending",J506='Date ouverte'!$A$4),INDEX(_xlfn.ANCHORARRAY('Date ouverte'!$B$4),MATCH(TRUE,_xlfn.ANCHORARRAY('Date ouverte'!$B$4)&gt;=$W506,0)),IF(AND(K506="Pending",J506='Date ouverte'!$A$6),INDEX(_xlfn.ANCHORARRAY('Date ouverte'!$B$6),MATCH(TRUE,_xlfn.ANCHORARRAY('Date ouverte'!$B$6)&gt;=$W506,0)),IF(AND(K506="Pending",J506='Date ouverte'!$A$8),INDEX(_xlfn.ANCHORARRAY('Date ouverte'!$B$8),MATCH(TRUE,_xlfn.ANCHORARRAY('Date ouverte'!$B$8)&gt;=$W506,0)),W506))))</f>
        <v>44860</v>
      </c>
      <c r="AB506" s="5">
        <f>IF(IF($K506="Pending",(IF($J506='Date ouverte'!$A$20,HLOOKUP($AA506,'Date ouverte'!$20:$21,2,FALSE),IF($J506='Date ouverte'!$A$22,HLOOKUP($AA506,'Date ouverte'!$22:$23,2,FALSE),IF($J506='Date ouverte'!$A$24,HLOOKUP($AA506,'Date ouverte'!$24:$25,2,FALSE),IF($J506='Date ouverte'!$A$26,HLOOKUP($AA506,'Date ouverte'!$26:$27,2,FALSE),"j"))))),W506)&lt;&gt;"alert",AA506,"alert")</f>
        <v>44860</v>
      </c>
      <c r="AC506" s="65">
        <f>IF($AB506="alert",(IF($J506='Date ouverte'!$A$29,HLOOKUP($AA506,'Date ouverte'!$29:$30,2,FALSE),IF($J506='Date ouverte'!$A$31,HLOOKUP($AA506,'Date ouverte'!$31:$33,2,FALSE),IF($J506='Date ouverte'!$A$33,HLOOKUP($AA506,'Date ouverte'!$33:$34,2,FALSE),IF($J506='Date ouverte'!$A$35,HLOOKUP($AA506,'Date ouverte'!$35:$36,2,FALSE),"j"))))),0)</f>
        <v>0</v>
      </c>
      <c r="AD5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6" s="5"/>
    </row>
    <row r="507" spans="1:31" x14ac:dyDescent="0.25">
      <c r="A507" t="s">
        <v>318</v>
      </c>
      <c r="B507" t="s">
        <v>258</v>
      </c>
      <c r="C507" t="s">
        <v>30</v>
      </c>
      <c r="D507" t="s">
        <v>47</v>
      </c>
      <c r="E507" t="s">
        <v>34</v>
      </c>
      <c r="F507" t="s">
        <v>48</v>
      </c>
      <c r="G507" s="1">
        <v>44807</v>
      </c>
      <c r="H507" s="1">
        <v>44860</v>
      </c>
      <c r="I507" s="2">
        <v>44867.645833333336</v>
      </c>
      <c r="J507" t="s">
        <v>28</v>
      </c>
      <c r="K507" t="s">
        <v>19</v>
      </c>
      <c r="L507" t="s">
        <v>24</v>
      </c>
      <c r="M507" t="s">
        <v>25</v>
      </c>
      <c r="N507" t="s">
        <v>26</v>
      </c>
      <c r="O507" t="s">
        <v>36</v>
      </c>
      <c r="P507">
        <f t="shared" si="514"/>
        <v>1</v>
      </c>
      <c r="Q507" s="5">
        <f t="shared" si="515"/>
        <v>44862</v>
      </c>
      <c r="R507" s="32">
        <f>VLOOKUP(_xlfn.CONCAT(M507," - ",E507),Planning!$C$75:$D$99,2,0)</f>
        <v>21</v>
      </c>
      <c r="S507" s="5">
        <f t="shared" si="516"/>
        <v>44881</v>
      </c>
      <c r="T507" s="3" t="str">
        <f t="shared" si="517"/>
        <v/>
      </c>
      <c r="U507" s="32">
        <f t="shared" ca="1" si="518"/>
        <v>21</v>
      </c>
      <c r="V507" s="32">
        <f t="shared" si="519"/>
        <v>0</v>
      </c>
      <c r="W507" s="5">
        <f t="shared" si="520"/>
        <v>44867</v>
      </c>
      <c r="X507" s="5"/>
      <c r="Z507" s="49"/>
      <c r="AA507" s="50" cm="1">
        <f t="array" ref="AA507">IF(AND(K507="Pending",J507='Date ouverte'!$A$2),INDEX(_xlfn.ANCHORARRAY('Date ouverte'!$B$2),MATCH(TRUE,_xlfn.ANCHORARRAY('Date ouverte'!$B$2)&gt;=$W507,0)),IF(AND(K507="Pending",J507='Date ouverte'!$A$4),INDEX(_xlfn.ANCHORARRAY('Date ouverte'!$B$4),MATCH(TRUE,_xlfn.ANCHORARRAY('Date ouverte'!$B$4)&gt;=$W507,0)),IF(AND(K507="Pending",J507='Date ouverte'!$A$6),INDEX(_xlfn.ANCHORARRAY('Date ouverte'!$B$6),MATCH(TRUE,_xlfn.ANCHORARRAY('Date ouverte'!$B$6)&gt;=$W507,0)),IF(AND(K507="Pending",J507='Date ouverte'!$A$8),INDEX(_xlfn.ANCHORARRAY('Date ouverte'!$B$8),MATCH(TRUE,_xlfn.ANCHORARRAY('Date ouverte'!$B$8)&gt;=$W507,0)),W507))))</f>
        <v>44867</v>
      </c>
      <c r="AB507" s="5">
        <f>IF(IF($K507="Pending",(IF($J507='Date ouverte'!$A$20,HLOOKUP($AA507,'Date ouverte'!$20:$21,2,FALSE),IF($J507='Date ouverte'!$A$22,HLOOKUP($AA507,'Date ouverte'!$22:$23,2,FALSE),IF($J507='Date ouverte'!$A$24,HLOOKUP($AA507,'Date ouverte'!$24:$25,2,FALSE),IF($J507='Date ouverte'!$A$26,HLOOKUP($AA507,'Date ouverte'!$26:$27,2,FALSE),"j"))))),W507)&lt;&gt;"alert",AA507,"alert")</f>
        <v>44867</v>
      </c>
      <c r="AC507" s="65">
        <f>IF($AB507="alert",(IF($J507='Date ouverte'!$A$29,HLOOKUP($AA507,'Date ouverte'!$29:$30,2,FALSE),IF($J507='Date ouverte'!$A$31,HLOOKUP($AA507,'Date ouverte'!$31:$33,2,FALSE),IF($J507='Date ouverte'!$A$33,HLOOKUP($AA507,'Date ouverte'!$33:$34,2,FALSE),IF($J507='Date ouverte'!$A$35,HLOOKUP($AA507,'Date ouverte'!$35:$36,2,FALSE),"j"))))),0)</f>
        <v>0</v>
      </c>
      <c r="AD5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7" s="5"/>
    </row>
    <row r="508" spans="1:31" x14ac:dyDescent="0.25">
      <c r="A508" t="s">
        <v>1778</v>
      </c>
      <c r="B508" t="s">
        <v>258</v>
      </c>
      <c r="C508" t="s">
        <v>30</v>
      </c>
      <c r="D508" t="s">
        <v>47</v>
      </c>
      <c r="E508" t="s">
        <v>16</v>
      </c>
      <c r="F508" t="s">
        <v>48</v>
      </c>
      <c r="G508" s="1">
        <v>44859</v>
      </c>
      <c r="H508" s="1">
        <v>44904</v>
      </c>
      <c r="I508" s="2">
        <v>44909</v>
      </c>
      <c r="J508" t="s">
        <v>39</v>
      </c>
      <c r="K508" t="s">
        <v>29</v>
      </c>
      <c r="L508" t="s">
        <v>20</v>
      </c>
      <c r="M508" t="s">
        <v>25</v>
      </c>
      <c r="N508" t="s">
        <v>35</v>
      </c>
      <c r="O508" t="s">
        <v>1641</v>
      </c>
      <c r="P508">
        <f t="shared" si="514"/>
        <v>1</v>
      </c>
      <c r="Q508" s="5">
        <f t="shared" si="515"/>
        <v>44906</v>
      </c>
      <c r="R508" s="32">
        <f>VLOOKUP(_xlfn.CONCAT(M508," - ",E508),Planning!$C$75:$D$99,2,0)</f>
        <v>4</v>
      </c>
      <c r="S508" s="5">
        <f t="shared" si="516"/>
        <v>44908</v>
      </c>
      <c r="T508" s="3" t="str">
        <f t="shared" si="517"/>
        <v/>
      </c>
      <c r="U508" s="32">
        <f t="shared" ca="1" si="518"/>
        <v>4</v>
      </c>
      <c r="V508" s="32">
        <f t="shared" si="519"/>
        <v>0</v>
      </c>
      <c r="W508" s="5">
        <f t="shared" si="520"/>
        <v>44909</v>
      </c>
      <c r="X508" s="5"/>
      <c r="Z508" s="49"/>
      <c r="AA508" s="50" cm="1">
        <f t="array" ref="AA508">IF(AND(K508="Pending",J508='Date ouverte'!$A$2),INDEX(_xlfn.ANCHORARRAY('Date ouverte'!$B$2),MATCH(TRUE,_xlfn.ANCHORARRAY('Date ouverte'!$B$2)&gt;=$W508,0)),IF(AND(K508="Pending",J508='Date ouverte'!$A$4),INDEX(_xlfn.ANCHORARRAY('Date ouverte'!$B$4),MATCH(TRUE,_xlfn.ANCHORARRAY('Date ouverte'!$B$4)&gt;=$W508,0)),IF(AND(K508="Pending",J508='Date ouverte'!$A$6),INDEX(_xlfn.ANCHORARRAY('Date ouverte'!$B$6),MATCH(TRUE,_xlfn.ANCHORARRAY('Date ouverte'!$B$6)&gt;=$W508,0)),IF(AND(K508="Pending",J508='Date ouverte'!$A$8),INDEX(_xlfn.ANCHORARRAY('Date ouverte'!$B$8),MATCH(TRUE,_xlfn.ANCHORARRAY('Date ouverte'!$B$8)&gt;=$W508,0)),W508))))</f>
        <v>44909</v>
      </c>
      <c r="AB508" s="5">
        <f>IF(IF($K508="Pending",(IF($J508='Date ouverte'!$A$20,HLOOKUP($AA508,'Date ouverte'!$20:$21,2,FALSE),IF($J508='Date ouverte'!$A$22,HLOOKUP($AA508,'Date ouverte'!$22:$23,2,FALSE),IF($J508='Date ouverte'!$A$24,HLOOKUP($AA508,'Date ouverte'!$24:$25,2,FALSE),IF($J508='Date ouverte'!$A$26,HLOOKUP($AA508,'Date ouverte'!$26:$27,2,FALSE),"j"))))),W508)&lt;&gt;"alert",AA508,"alert")</f>
        <v>44909</v>
      </c>
      <c r="AC508" s="65">
        <f>IF($AB508="alert",(IF($J508='Date ouverte'!$A$29,HLOOKUP($AA508,'Date ouverte'!$29:$30,2,FALSE),IF($J508='Date ouverte'!$A$31,HLOOKUP($AA508,'Date ouverte'!$31:$33,2,FALSE),IF($J508='Date ouverte'!$A$33,HLOOKUP($AA508,'Date ouverte'!$33:$34,2,FALSE),IF($J508='Date ouverte'!$A$35,HLOOKUP($AA508,'Date ouverte'!$35:$36,2,FALSE),"j"))))),0)</f>
        <v>0</v>
      </c>
      <c r="AD5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08" s="5"/>
    </row>
    <row r="509" spans="1:31" x14ac:dyDescent="0.25">
      <c r="A509" t="s">
        <v>295</v>
      </c>
      <c r="B509" t="s">
        <v>258</v>
      </c>
      <c r="C509" t="s">
        <v>14</v>
      </c>
      <c r="D509" t="s">
        <v>47</v>
      </c>
      <c r="E509" t="s">
        <v>34</v>
      </c>
      <c r="F509" t="s">
        <v>48</v>
      </c>
      <c r="G509" s="1">
        <v>44807</v>
      </c>
      <c r="H509" s="1">
        <v>44860</v>
      </c>
      <c r="I509" s="2">
        <v>44866</v>
      </c>
      <c r="J509" t="s">
        <v>28</v>
      </c>
      <c r="K509" t="s">
        <v>29</v>
      </c>
      <c r="L509" t="s">
        <v>24</v>
      </c>
      <c r="M509" t="s">
        <v>25</v>
      </c>
      <c r="N509" t="s">
        <v>26</v>
      </c>
      <c r="O509" t="s">
        <v>36</v>
      </c>
      <c r="P509">
        <f t="shared" si="514"/>
        <v>1</v>
      </c>
      <c r="Q509" s="5">
        <f t="shared" si="515"/>
        <v>44862</v>
      </c>
      <c r="R509" s="32">
        <f>VLOOKUP(_xlfn.CONCAT(M509," - ",E509),Planning!$C$75:$D$99,2,0)</f>
        <v>21</v>
      </c>
      <c r="S509" s="5">
        <f t="shared" si="516"/>
        <v>44881</v>
      </c>
      <c r="T509" s="3" t="str">
        <f t="shared" si="517"/>
        <v/>
      </c>
      <c r="U509" s="32">
        <f t="shared" ca="1" si="518"/>
        <v>21</v>
      </c>
      <c r="V509" s="32">
        <f t="shared" si="519"/>
        <v>0</v>
      </c>
      <c r="W509" s="5">
        <f t="shared" si="520"/>
        <v>44866</v>
      </c>
      <c r="X509" s="5"/>
      <c r="Z509" s="49"/>
      <c r="AA509" s="50" cm="1">
        <f t="array" ref="AA509">IF(AND(K509="Pending",J509='Date ouverte'!$A$2),INDEX(_xlfn.ANCHORARRAY('Date ouverte'!$B$2),MATCH(TRUE,_xlfn.ANCHORARRAY('Date ouverte'!$B$2)&gt;=$W509,0)),IF(AND(K509="Pending",J509='Date ouverte'!$A$4),INDEX(_xlfn.ANCHORARRAY('Date ouverte'!$B$4),MATCH(TRUE,_xlfn.ANCHORARRAY('Date ouverte'!$B$4)&gt;=$W509,0)),IF(AND(K509="Pending",J509='Date ouverte'!$A$6),INDEX(_xlfn.ANCHORARRAY('Date ouverte'!$B$6),MATCH(TRUE,_xlfn.ANCHORARRAY('Date ouverte'!$B$6)&gt;=$W509,0)),IF(AND(K509="Pending",J509='Date ouverte'!$A$8),INDEX(_xlfn.ANCHORARRAY('Date ouverte'!$B$8),MATCH(TRUE,_xlfn.ANCHORARRAY('Date ouverte'!$B$8)&gt;=$W509,0)),W509))))</f>
        <v>44866</v>
      </c>
      <c r="AB509" s="5">
        <f>IF(IF($K509="Pending",(IF($J509='Date ouverte'!$A$20,HLOOKUP($AA509,'Date ouverte'!$20:$21,2,FALSE),IF($J509='Date ouverte'!$A$22,HLOOKUP($AA509,'Date ouverte'!$22:$23,2,FALSE),IF($J509='Date ouverte'!$A$24,HLOOKUP($AA509,'Date ouverte'!$24:$25,2,FALSE),IF($J509='Date ouverte'!$A$26,HLOOKUP($AA509,'Date ouverte'!$26:$27,2,FALSE),"j"))))),W509)&lt;&gt;"alert",AA509,"alert")</f>
        <v>44866</v>
      </c>
      <c r="AC509" s="65">
        <f>IF($AB509="alert",(IF($J509='Date ouverte'!$A$29,HLOOKUP($AA509,'Date ouverte'!$29:$30,2,FALSE),IF($J509='Date ouverte'!$A$31,HLOOKUP($AA509,'Date ouverte'!$31:$33,2,FALSE),IF($J509='Date ouverte'!$A$33,HLOOKUP($AA509,'Date ouverte'!$33:$34,2,FALSE),IF($J509='Date ouverte'!$A$35,HLOOKUP($AA509,'Date ouverte'!$35:$36,2,FALSE),"j"))))),0)</f>
        <v>0</v>
      </c>
      <c r="AD5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09" s="5"/>
    </row>
    <row r="510" spans="1:31" x14ac:dyDescent="0.25">
      <c r="A510" t="s">
        <v>395</v>
      </c>
      <c r="B510" t="s">
        <v>258</v>
      </c>
      <c r="C510" t="s">
        <v>30</v>
      </c>
      <c r="D510" t="s">
        <v>47</v>
      </c>
      <c r="E510" t="s">
        <v>34</v>
      </c>
      <c r="F510" t="s">
        <v>48</v>
      </c>
      <c r="G510" s="1">
        <v>44816</v>
      </c>
      <c r="H510" s="1">
        <v>44866</v>
      </c>
      <c r="I510" s="2">
        <v>44879.208333333336</v>
      </c>
      <c r="J510" t="s">
        <v>28</v>
      </c>
      <c r="K510" t="s">
        <v>19</v>
      </c>
      <c r="L510" t="s">
        <v>20</v>
      </c>
      <c r="M510" t="s">
        <v>25</v>
      </c>
      <c r="N510" t="s">
        <v>35</v>
      </c>
      <c r="O510" t="s">
        <v>40</v>
      </c>
      <c r="P510">
        <f t="shared" si="514"/>
        <v>1</v>
      </c>
      <c r="Q510" s="5">
        <f t="shared" si="515"/>
        <v>44868</v>
      </c>
      <c r="R510" s="32">
        <f>VLOOKUP(_xlfn.CONCAT(M510," - ",E510),Planning!$C$75:$D$99,2,0)</f>
        <v>21</v>
      </c>
      <c r="S510" s="5">
        <f t="shared" si="516"/>
        <v>44887</v>
      </c>
      <c r="T510" s="3" t="str">
        <f t="shared" si="517"/>
        <v/>
      </c>
      <c r="U510" s="32">
        <f t="shared" ca="1" si="518"/>
        <v>21</v>
      </c>
      <c r="V510" s="32">
        <f t="shared" si="519"/>
        <v>0</v>
      </c>
      <c r="W510" s="5">
        <f t="shared" si="520"/>
        <v>44879</v>
      </c>
      <c r="X510" s="5"/>
      <c r="Z510" s="49"/>
      <c r="AA510" s="50" cm="1">
        <f t="array" ref="AA510">IF(AND(K510="Pending",J510='Date ouverte'!$A$2),INDEX(_xlfn.ANCHORARRAY('Date ouverte'!$B$2),MATCH(TRUE,_xlfn.ANCHORARRAY('Date ouverte'!$B$2)&gt;=$W510,0)),IF(AND(K510="Pending",J510='Date ouverte'!$A$4),INDEX(_xlfn.ANCHORARRAY('Date ouverte'!$B$4),MATCH(TRUE,_xlfn.ANCHORARRAY('Date ouverte'!$B$4)&gt;=$W510,0)),IF(AND(K510="Pending",J510='Date ouverte'!$A$6),INDEX(_xlfn.ANCHORARRAY('Date ouverte'!$B$6),MATCH(TRUE,_xlfn.ANCHORARRAY('Date ouverte'!$B$6)&gt;=$W510,0)),IF(AND(K510="Pending",J510='Date ouverte'!$A$8),INDEX(_xlfn.ANCHORARRAY('Date ouverte'!$B$8),MATCH(TRUE,_xlfn.ANCHORARRAY('Date ouverte'!$B$8)&gt;=$W510,0)),W510))))</f>
        <v>44879</v>
      </c>
      <c r="AB510" s="5">
        <f>IF(IF($K510="Pending",(IF($J510='Date ouverte'!$A$20,HLOOKUP($AA510,'Date ouverte'!$20:$21,2,FALSE),IF($J510='Date ouverte'!$A$22,HLOOKUP($AA510,'Date ouverte'!$22:$23,2,FALSE),IF($J510='Date ouverte'!$A$24,HLOOKUP($AA510,'Date ouverte'!$24:$25,2,FALSE),IF($J510='Date ouverte'!$A$26,HLOOKUP($AA510,'Date ouverte'!$26:$27,2,FALSE),"j"))))),W510)&lt;&gt;"alert",AA510,"alert")</f>
        <v>44879</v>
      </c>
      <c r="AC510" s="65">
        <f>IF($AB510="alert",(IF($J510='Date ouverte'!$A$29,HLOOKUP($AA510,'Date ouverte'!$29:$30,2,FALSE),IF($J510='Date ouverte'!$A$31,HLOOKUP($AA510,'Date ouverte'!$31:$33,2,FALSE),IF($J510='Date ouverte'!$A$33,HLOOKUP($AA510,'Date ouverte'!$33:$34,2,FALSE),IF($J510='Date ouverte'!$A$35,HLOOKUP($AA510,'Date ouverte'!$35:$36,2,FALSE),"j"))))),0)</f>
        <v>0</v>
      </c>
      <c r="AD5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10" s="5"/>
    </row>
    <row r="511" spans="1:31" x14ac:dyDescent="0.25">
      <c r="A511" t="s">
        <v>560</v>
      </c>
      <c r="B511" t="s">
        <v>258</v>
      </c>
      <c r="C511" t="s">
        <v>30</v>
      </c>
      <c r="D511" t="s">
        <v>15</v>
      </c>
      <c r="E511" t="s">
        <v>16</v>
      </c>
      <c r="F511" t="s">
        <v>17</v>
      </c>
      <c r="G511" s="1">
        <v>44815</v>
      </c>
      <c r="H511" s="1">
        <v>44852</v>
      </c>
      <c r="I511" s="2">
        <v>44859.458333333336</v>
      </c>
      <c r="J511" t="s">
        <v>23</v>
      </c>
      <c r="K511" t="s">
        <v>19</v>
      </c>
      <c r="L511" t="s">
        <v>20</v>
      </c>
      <c r="M511" t="s">
        <v>25</v>
      </c>
      <c r="N511" t="s">
        <v>35</v>
      </c>
      <c r="O511" t="s">
        <v>42</v>
      </c>
      <c r="P511">
        <f t="shared" si="514"/>
        <v>1</v>
      </c>
      <c r="Q511" s="5">
        <f t="shared" si="515"/>
        <v>44854</v>
      </c>
      <c r="R511" s="32">
        <f>VLOOKUP(_xlfn.CONCAT(M511," - ",E511),Planning!$C$75:$D$99,2,0)</f>
        <v>4</v>
      </c>
      <c r="S511" s="5">
        <f t="shared" si="516"/>
        <v>44856</v>
      </c>
      <c r="T511" s="3" t="str">
        <f t="shared" si="517"/>
        <v/>
      </c>
      <c r="U511" s="32">
        <f t="shared" ca="1" si="518"/>
        <v>-3</v>
      </c>
      <c r="V511" s="32">
        <f t="shared" si="519"/>
        <v>0</v>
      </c>
      <c r="W511" s="5">
        <f t="shared" si="520"/>
        <v>44859</v>
      </c>
      <c r="X511" s="5"/>
      <c r="Z511" s="49"/>
      <c r="AA511" s="50" cm="1">
        <f t="array" ref="AA511">IF(AND(K511="Pending",J511='Date ouverte'!$A$2),INDEX(_xlfn.ANCHORARRAY('Date ouverte'!$B$2),MATCH(TRUE,_xlfn.ANCHORARRAY('Date ouverte'!$B$2)&gt;=$W511,0)),IF(AND(K511="Pending",J511='Date ouverte'!$A$4),INDEX(_xlfn.ANCHORARRAY('Date ouverte'!$B$4),MATCH(TRUE,_xlfn.ANCHORARRAY('Date ouverte'!$B$4)&gt;=$W511,0)),IF(AND(K511="Pending",J511='Date ouverte'!$A$6),INDEX(_xlfn.ANCHORARRAY('Date ouverte'!$B$6),MATCH(TRUE,_xlfn.ANCHORARRAY('Date ouverte'!$B$6)&gt;=$W511,0)),IF(AND(K511="Pending",J511='Date ouverte'!$A$8),INDEX(_xlfn.ANCHORARRAY('Date ouverte'!$B$8),MATCH(TRUE,_xlfn.ANCHORARRAY('Date ouverte'!$B$8)&gt;=$W511,0)),W511))))</f>
        <v>44859</v>
      </c>
      <c r="AB511" s="5">
        <f>IF(IF($K511="Pending",(IF($J511='Date ouverte'!$A$20,HLOOKUP($AA511,'Date ouverte'!$20:$21,2,FALSE),IF($J511='Date ouverte'!$A$22,HLOOKUP($AA511,'Date ouverte'!$22:$23,2,FALSE),IF($J511='Date ouverte'!$A$24,HLOOKUP($AA511,'Date ouverte'!$24:$25,2,FALSE),IF($J511='Date ouverte'!$A$26,HLOOKUP($AA511,'Date ouverte'!$26:$27,2,FALSE),"j"))))),W511)&lt;&gt;"alert",AA511,"alert")</f>
        <v>44859</v>
      </c>
      <c r="AC511" s="65">
        <f>IF($AB511="alert",(IF($J511='Date ouverte'!$A$29,HLOOKUP($AA511,'Date ouverte'!$29:$30,2,FALSE),IF($J511='Date ouverte'!$A$31,HLOOKUP($AA511,'Date ouverte'!$31:$33,2,FALSE),IF($J511='Date ouverte'!$A$33,HLOOKUP($AA511,'Date ouverte'!$33:$34,2,FALSE),IF($J511='Date ouverte'!$A$35,HLOOKUP($AA511,'Date ouverte'!$35:$36,2,FALSE),"j"))))),0)</f>
        <v>0</v>
      </c>
      <c r="AD5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1" s="5"/>
    </row>
    <row r="512" spans="1:31" x14ac:dyDescent="0.25">
      <c r="A512" t="s">
        <v>1779</v>
      </c>
      <c r="B512" t="s">
        <v>258</v>
      </c>
      <c r="C512" t="s">
        <v>30</v>
      </c>
      <c r="D512" t="s">
        <v>47</v>
      </c>
      <c r="E512" t="s">
        <v>34</v>
      </c>
      <c r="F512" t="s">
        <v>48</v>
      </c>
      <c r="G512" s="1">
        <v>44847</v>
      </c>
      <c r="H512" s="1">
        <v>44877</v>
      </c>
      <c r="I512" s="2">
        <v>44895.666666666664</v>
      </c>
      <c r="J512" t="s">
        <v>23</v>
      </c>
      <c r="K512" t="s">
        <v>19</v>
      </c>
      <c r="L512" t="s">
        <v>20</v>
      </c>
      <c r="M512" t="s">
        <v>25</v>
      </c>
      <c r="N512" t="s">
        <v>35</v>
      </c>
      <c r="O512" t="s">
        <v>45</v>
      </c>
      <c r="P512">
        <f t="shared" si="514"/>
        <v>1</v>
      </c>
      <c r="Q512" s="5">
        <f t="shared" si="515"/>
        <v>44879</v>
      </c>
      <c r="R512" s="32">
        <f>VLOOKUP(_xlfn.CONCAT(M512," - ",E512),Planning!$C$75:$D$99,2,0)</f>
        <v>21</v>
      </c>
      <c r="S512" s="5">
        <f t="shared" si="516"/>
        <v>44898</v>
      </c>
      <c r="T512" s="3" t="str">
        <f t="shared" si="517"/>
        <v/>
      </c>
      <c r="U512" s="32">
        <f t="shared" ca="1" si="518"/>
        <v>21</v>
      </c>
      <c r="V512" s="32">
        <f t="shared" si="519"/>
        <v>0</v>
      </c>
      <c r="W512" s="5">
        <f t="shared" si="520"/>
        <v>44895</v>
      </c>
      <c r="X512" s="5"/>
      <c r="Z512" s="49"/>
      <c r="AA512" s="50" cm="1">
        <f t="array" ref="AA512">IF(AND(K512="Pending",J512='Date ouverte'!$A$2),INDEX(_xlfn.ANCHORARRAY('Date ouverte'!$B$2),MATCH(TRUE,_xlfn.ANCHORARRAY('Date ouverte'!$B$2)&gt;=$W512,0)),IF(AND(K512="Pending",J512='Date ouverte'!$A$4),INDEX(_xlfn.ANCHORARRAY('Date ouverte'!$B$4),MATCH(TRUE,_xlfn.ANCHORARRAY('Date ouverte'!$B$4)&gt;=$W512,0)),IF(AND(K512="Pending",J512='Date ouverte'!$A$6),INDEX(_xlfn.ANCHORARRAY('Date ouverte'!$B$6),MATCH(TRUE,_xlfn.ANCHORARRAY('Date ouverte'!$B$6)&gt;=$W512,0)),IF(AND(K512="Pending",J512='Date ouverte'!$A$8),INDEX(_xlfn.ANCHORARRAY('Date ouverte'!$B$8),MATCH(TRUE,_xlfn.ANCHORARRAY('Date ouverte'!$B$8)&gt;=$W512,0)),W512))))</f>
        <v>44895</v>
      </c>
      <c r="AB512" s="5">
        <f>IF(IF($K512="Pending",(IF($J512='Date ouverte'!$A$20,HLOOKUP($AA512,'Date ouverte'!$20:$21,2,FALSE),IF($J512='Date ouverte'!$A$22,HLOOKUP($AA512,'Date ouverte'!$22:$23,2,FALSE),IF($J512='Date ouverte'!$A$24,HLOOKUP($AA512,'Date ouverte'!$24:$25,2,FALSE),IF($J512='Date ouverte'!$A$26,HLOOKUP($AA512,'Date ouverte'!$26:$27,2,FALSE),"j"))))),W512)&lt;&gt;"alert",AA512,"alert")</f>
        <v>44895</v>
      </c>
      <c r="AC512" s="65">
        <f>IF($AB512="alert",(IF($J512='Date ouverte'!$A$29,HLOOKUP($AA512,'Date ouverte'!$29:$30,2,FALSE),IF($J512='Date ouverte'!$A$31,HLOOKUP($AA512,'Date ouverte'!$31:$33,2,FALSE),IF($J512='Date ouverte'!$A$33,HLOOKUP($AA512,'Date ouverte'!$33:$34,2,FALSE),IF($J512='Date ouverte'!$A$35,HLOOKUP($AA512,'Date ouverte'!$35:$36,2,FALSE),"j"))))),0)</f>
        <v>0</v>
      </c>
      <c r="AD5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2" s="5"/>
    </row>
    <row r="513" spans="1:31" x14ac:dyDescent="0.25">
      <c r="A513" t="s">
        <v>487</v>
      </c>
      <c r="B513" t="s">
        <v>258</v>
      </c>
      <c r="C513" t="s">
        <v>14</v>
      </c>
      <c r="D513" t="s">
        <v>15</v>
      </c>
      <c r="E513" t="s">
        <v>34</v>
      </c>
      <c r="F513" t="s">
        <v>17</v>
      </c>
      <c r="G513" s="1">
        <v>44815</v>
      </c>
      <c r="H513" s="1">
        <v>44853</v>
      </c>
      <c r="I513" s="2">
        <v>44862.541666666664</v>
      </c>
      <c r="J513" t="s">
        <v>28</v>
      </c>
      <c r="K513" t="s">
        <v>19</v>
      </c>
      <c r="L513" t="s">
        <v>20</v>
      </c>
      <c r="M513" t="s">
        <v>25</v>
      </c>
      <c r="N513" t="s">
        <v>35</v>
      </c>
      <c r="O513" t="s">
        <v>42</v>
      </c>
      <c r="P513">
        <f t="shared" si="514"/>
        <v>1</v>
      </c>
      <c r="Q513" s="5">
        <f t="shared" si="515"/>
        <v>44855</v>
      </c>
      <c r="R513" s="32">
        <f>VLOOKUP(_xlfn.CONCAT(M513," - ",E513),Planning!$C$75:$D$99,2,0)</f>
        <v>21</v>
      </c>
      <c r="S513" s="5">
        <f t="shared" si="516"/>
        <v>44874</v>
      </c>
      <c r="T513" s="3" t="str">
        <f t="shared" si="517"/>
        <v/>
      </c>
      <c r="U513" s="32">
        <f t="shared" ca="1" si="518"/>
        <v>15</v>
      </c>
      <c r="V513" s="32">
        <f t="shared" si="519"/>
        <v>0</v>
      </c>
      <c r="W513" s="5">
        <f t="shared" si="520"/>
        <v>44862</v>
      </c>
      <c r="X513" s="5"/>
      <c r="Z513" s="49"/>
      <c r="AA513" s="50" cm="1">
        <f t="array" ref="AA513">IF(AND(K513="Pending",J513='Date ouverte'!$A$2),INDEX(_xlfn.ANCHORARRAY('Date ouverte'!$B$2),MATCH(TRUE,_xlfn.ANCHORARRAY('Date ouverte'!$B$2)&gt;=$W513,0)),IF(AND(K513="Pending",J513='Date ouverte'!$A$4),INDEX(_xlfn.ANCHORARRAY('Date ouverte'!$B$4),MATCH(TRUE,_xlfn.ANCHORARRAY('Date ouverte'!$B$4)&gt;=$W513,0)),IF(AND(K513="Pending",J513='Date ouverte'!$A$6),INDEX(_xlfn.ANCHORARRAY('Date ouverte'!$B$6),MATCH(TRUE,_xlfn.ANCHORARRAY('Date ouverte'!$B$6)&gt;=$W513,0)),IF(AND(K513="Pending",J513='Date ouverte'!$A$8),INDEX(_xlfn.ANCHORARRAY('Date ouverte'!$B$8),MATCH(TRUE,_xlfn.ANCHORARRAY('Date ouverte'!$B$8)&gt;=$W513,0)),W513))))</f>
        <v>44862</v>
      </c>
      <c r="AB513" s="5">
        <f>IF(IF($K513="Pending",(IF($J513='Date ouverte'!$A$20,HLOOKUP($AA513,'Date ouverte'!$20:$21,2,FALSE),IF($J513='Date ouverte'!$A$22,HLOOKUP($AA513,'Date ouverte'!$22:$23,2,FALSE),IF($J513='Date ouverte'!$A$24,HLOOKUP($AA513,'Date ouverte'!$24:$25,2,FALSE),IF($J513='Date ouverte'!$A$26,HLOOKUP($AA513,'Date ouverte'!$26:$27,2,FALSE),"j"))))),W513)&lt;&gt;"alert",AA513,"alert")</f>
        <v>44862</v>
      </c>
      <c r="AC513" s="65">
        <f>IF($AB513="alert",(IF($J513='Date ouverte'!$A$29,HLOOKUP($AA513,'Date ouverte'!$29:$30,2,FALSE),IF($J513='Date ouverte'!$A$31,HLOOKUP($AA513,'Date ouverte'!$31:$33,2,FALSE),IF($J513='Date ouverte'!$A$33,HLOOKUP($AA513,'Date ouverte'!$33:$34,2,FALSE),IF($J513='Date ouverte'!$A$35,HLOOKUP($AA513,'Date ouverte'!$35:$36,2,FALSE),"j"))))),0)</f>
        <v>0</v>
      </c>
      <c r="AD5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3" s="5"/>
    </row>
    <row r="514" spans="1:31" x14ac:dyDescent="0.25">
      <c r="A514" t="s">
        <v>2454</v>
      </c>
      <c r="B514" t="s">
        <v>258</v>
      </c>
      <c r="C514" t="s">
        <v>30</v>
      </c>
      <c r="D514" t="s">
        <v>57</v>
      </c>
      <c r="E514" t="s">
        <v>34</v>
      </c>
      <c r="F514" t="s">
        <v>48</v>
      </c>
      <c r="G514" s="1">
        <v>44863</v>
      </c>
      <c r="H514" s="1">
        <v>44899</v>
      </c>
      <c r="I514" s="2">
        <v>44914</v>
      </c>
      <c r="J514" t="s">
        <v>18</v>
      </c>
      <c r="K514" t="s">
        <v>29</v>
      </c>
      <c r="L514" t="s">
        <v>20</v>
      </c>
      <c r="M514" t="s">
        <v>25</v>
      </c>
      <c r="N514" t="s">
        <v>35</v>
      </c>
      <c r="O514" t="s">
        <v>49</v>
      </c>
      <c r="P514">
        <f t="shared" si="514"/>
        <v>1</v>
      </c>
      <c r="Q514" s="5">
        <f t="shared" si="515"/>
        <v>44901</v>
      </c>
      <c r="R514" s="32">
        <f>VLOOKUP(_xlfn.CONCAT(M514," - ",E514),Planning!$C$75:$D$99,2,0)</f>
        <v>21</v>
      </c>
      <c r="S514" s="5">
        <f t="shared" si="516"/>
        <v>44920</v>
      </c>
      <c r="T514" s="3" t="str">
        <f t="shared" si="517"/>
        <v/>
      </c>
      <c r="U514" s="32">
        <f t="shared" ca="1" si="518"/>
        <v>21</v>
      </c>
      <c r="V514" s="32">
        <f t="shared" si="519"/>
        <v>0</v>
      </c>
      <c r="W514" s="5">
        <f t="shared" si="520"/>
        <v>44914</v>
      </c>
      <c r="X514" s="5"/>
      <c r="Z514" s="49"/>
      <c r="AA514" s="50" cm="1">
        <f t="array" ref="AA514">IF(AND(K514="Pending",J514='Date ouverte'!$A$2),INDEX(_xlfn.ANCHORARRAY('Date ouverte'!$B$2),MATCH(TRUE,_xlfn.ANCHORARRAY('Date ouverte'!$B$2)&gt;=$W514,0)),IF(AND(K514="Pending",J514='Date ouverte'!$A$4),INDEX(_xlfn.ANCHORARRAY('Date ouverte'!$B$4),MATCH(TRUE,_xlfn.ANCHORARRAY('Date ouverte'!$B$4)&gt;=$W514,0)),IF(AND(K514="Pending",J514='Date ouverte'!$A$6),INDEX(_xlfn.ANCHORARRAY('Date ouverte'!$B$6),MATCH(TRUE,_xlfn.ANCHORARRAY('Date ouverte'!$B$6)&gt;=$W514,0)),IF(AND(K514="Pending",J514='Date ouverte'!$A$8),INDEX(_xlfn.ANCHORARRAY('Date ouverte'!$B$8),MATCH(TRUE,_xlfn.ANCHORARRAY('Date ouverte'!$B$8)&gt;=$W514,0)),W514))))</f>
        <v>44914</v>
      </c>
      <c r="AB514" s="5" t="str">
        <f>IF(IF($K514="Pending",(IF($J514='Date ouverte'!$A$20,HLOOKUP($AA514,'Date ouverte'!$20:$21,2,FALSE),IF($J514='Date ouverte'!$A$22,HLOOKUP($AA514,'Date ouverte'!$22:$23,2,FALSE),IF($J514='Date ouverte'!$A$24,HLOOKUP($AA514,'Date ouverte'!$24:$25,2,FALSE),IF($J514='Date ouverte'!$A$26,HLOOKUP($AA514,'Date ouverte'!$26:$27,2,FALSE),"j"))))),W514)&lt;&gt;"alert",AA514,"alert")</f>
        <v>alert</v>
      </c>
      <c r="AC514" s="65">
        <f>IF($AB514="alert",(IF($J514='Date ouverte'!$A$29,HLOOKUP($AA514,'Date ouverte'!$29:$30,2,FALSE),IF($J514='Date ouverte'!$A$31,HLOOKUP($AA514,'Date ouverte'!$31:$33,2,FALSE),IF($J514='Date ouverte'!$A$33,HLOOKUP($AA514,'Date ouverte'!$33:$34,2,FALSE),IF($J514='Date ouverte'!$A$35,HLOOKUP($AA514,'Date ouverte'!$35:$36,2,FALSE),"j"))))),0)</f>
        <v>18</v>
      </c>
      <c r="AD5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4" s="5"/>
    </row>
    <row r="515" spans="1:31" x14ac:dyDescent="0.25">
      <c r="A515" t="s">
        <v>1780</v>
      </c>
      <c r="B515" t="s">
        <v>258</v>
      </c>
      <c r="C515" t="s">
        <v>14</v>
      </c>
      <c r="D515" t="s">
        <v>47</v>
      </c>
      <c r="E515" t="s">
        <v>34</v>
      </c>
      <c r="F515" t="s">
        <v>48</v>
      </c>
      <c r="G515" s="1">
        <v>44858</v>
      </c>
      <c r="H515" s="1">
        <v>44890</v>
      </c>
      <c r="I515" s="2">
        <v>44902</v>
      </c>
      <c r="J515" t="s">
        <v>18</v>
      </c>
      <c r="K515" t="s">
        <v>29</v>
      </c>
      <c r="L515" t="s">
        <v>20</v>
      </c>
      <c r="M515" t="s">
        <v>25</v>
      </c>
      <c r="N515" t="s">
        <v>35</v>
      </c>
      <c r="O515" t="s">
        <v>46</v>
      </c>
      <c r="P515">
        <f t="shared" si="514"/>
        <v>1</v>
      </c>
      <c r="Q515" s="5">
        <f t="shared" si="515"/>
        <v>44892</v>
      </c>
      <c r="R515" s="32">
        <f>VLOOKUP(_xlfn.CONCAT(M515," - ",E515),Planning!$C$75:$D$99,2,0)</f>
        <v>21</v>
      </c>
      <c r="S515" s="5">
        <f t="shared" si="516"/>
        <v>44911</v>
      </c>
      <c r="T515" s="3" t="str">
        <f t="shared" si="517"/>
        <v/>
      </c>
      <c r="U515" s="32">
        <f t="shared" ca="1" si="518"/>
        <v>21</v>
      </c>
      <c r="V515" s="32">
        <f t="shared" si="519"/>
        <v>0</v>
      </c>
      <c r="W515" s="5">
        <f t="shared" si="520"/>
        <v>44902</v>
      </c>
      <c r="X515" s="5"/>
      <c r="Z515" s="49"/>
      <c r="AA515" s="50" cm="1">
        <f t="array" ref="AA515">IF(AND(K515="Pending",J515='Date ouverte'!$A$2),INDEX(_xlfn.ANCHORARRAY('Date ouverte'!$B$2),MATCH(TRUE,_xlfn.ANCHORARRAY('Date ouverte'!$B$2)&gt;=$W515,0)),IF(AND(K515="Pending",J515='Date ouverte'!$A$4),INDEX(_xlfn.ANCHORARRAY('Date ouverte'!$B$4),MATCH(TRUE,_xlfn.ANCHORARRAY('Date ouverte'!$B$4)&gt;=$W515,0)),IF(AND(K515="Pending",J515='Date ouverte'!$A$6),INDEX(_xlfn.ANCHORARRAY('Date ouverte'!$B$6),MATCH(TRUE,_xlfn.ANCHORARRAY('Date ouverte'!$B$6)&gt;=$W515,0)),IF(AND(K515="Pending",J515='Date ouverte'!$A$8),INDEX(_xlfn.ANCHORARRAY('Date ouverte'!$B$8),MATCH(TRUE,_xlfn.ANCHORARRAY('Date ouverte'!$B$8)&gt;=$W515,0)),W515))))</f>
        <v>44902</v>
      </c>
      <c r="AB515" s="5">
        <f>IF(IF($K515="Pending",(IF($J515='Date ouverte'!$A$20,HLOOKUP($AA515,'Date ouverte'!$20:$21,2,FALSE),IF($J515='Date ouverte'!$A$22,HLOOKUP($AA515,'Date ouverte'!$22:$23,2,FALSE),IF($J515='Date ouverte'!$A$24,HLOOKUP($AA515,'Date ouverte'!$24:$25,2,FALSE),IF($J515='Date ouverte'!$A$26,HLOOKUP($AA515,'Date ouverte'!$26:$27,2,FALSE),"j"))))),W515)&lt;&gt;"alert",AA515,"alert")</f>
        <v>44902</v>
      </c>
      <c r="AC515" s="65">
        <f>IF($AB515="alert",(IF($J515='Date ouverte'!$A$29,HLOOKUP($AA515,'Date ouverte'!$29:$30,2,FALSE),IF($J515='Date ouverte'!$A$31,HLOOKUP($AA515,'Date ouverte'!$31:$33,2,FALSE),IF($J515='Date ouverte'!$A$33,HLOOKUP($AA515,'Date ouverte'!$33:$34,2,FALSE),IF($J515='Date ouverte'!$A$35,HLOOKUP($AA515,'Date ouverte'!$35:$36,2,FALSE),"j"))))),0)</f>
        <v>0</v>
      </c>
      <c r="AD5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5" s="5"/>
    </row>
    <row r="516" spans="1:31" x14ac:dyDescent="0.25">
      <c r="A516" t="s">
        <v>502</v>
      </c>
      <c r="B516" t="s">
        <v>258</v>
      </c>
      <c r="C516" t="s">
        <v>30</v>
      </c>
      <c r="D516" t="s">
        <v>15</v>
      </c>
      <c r="E516" t="s">
        <v>34</v>
      </c>
      <c r="F516" t="s">
        <v>17</v>
      </c>
      <c r="G516" s="1">
        <v>44815</v>
      </c>
      <c r="H516" s="1">
        <v>44853</v>
      </c>
      <c r="I516" s="2">
        <v>44860.666666666664</v>
      </c>
      <c r="J516" t="s">
        <v>23</v>
      </c>
      <c r="K516" t="s">
        <v>19</v>
      </c>
      <c r="L516" t="s">
        <v>20</v>
      </c>
      <c r="M516" t="s">
        <v>25</v>
      </c>
      <c r="N516" t="s">
        <v>35</v>
      </c>
      <c r="O516" t="s">
        <v>42</v>
      </c>
      <c r="P516">
        <f t="shared" si="514"/>
        <v>1</v>
      </c>
      <c r="Q516" s="5">
        <f t="shared" si="515"/>
        <v>44855</v>
      </c>
      <c r="R516" s="32">
        <f>VLOOKUP(_xlfn.CONCAT(M516," - ",E516),Planning!$C$75:$D$99,2,0)</f>
        <v>21</v>
      </c>
      <c r="S516" s="5">
        <f t="shared" si="516"/>
        <v>44874</v>
      </c>
      <c r="T516" s="3" t="str">
        <f t="shared" si="517"/>
        <v/>
      </c>
      <c r="U516" s="32">
        <f t="shared" ca="1" si="518"/>
        <v>15</v>
      </c>
      <c r="V516" s="32">
        <f t="shared" si="519"/>
        <v>0</v>
      </c>
      <c r="W516" s="5">
        <f t="shared" si="520"/>
        <v>44860</v>
      </c>
      <c r="X516" s="5"/>
      <c r="Z516" s="49"/>
      <c r="AA516" s="50" cm="1">
        <f t="array" ref="AA516">IF(AND(K516="Pending",J516='Date ouverte'!$A$2),INDEX(_xlfn.ANCHORARRAY('Date ouverte'!$B$2),MATCH(TRUE,_xlfn.ANCHORARRAY('Date ouverte'!$B$2)&gt;=$W516,0)),IF(AND(K516="Pending",J516='Date ouverte'!$A$4),INDEX(_xlfn.ANCHORARRAY('Date ouverte'!$B$4),MATCH(TRUE,_xlfn.ANCHORARRAY('Date ouverte'!$B$4)&gt;=$W516,0)),IF(AND(K516="Pending",J516='Date ouverte'!$A$6),INDEX(_xlfn.ANCHORARRAY('Date ouverte'!$B$6),MATCH(TRUE,_xlfn.ANCHORARRAY('Date ouverte'!$B$6)&gt;=$W516,0)),IF(AND(K516="Pending",J516='Date ouverte'!$A$8),INDEX(_xlfn.ANCHORARRAY('Date ouverte'!$B$8),MATCH(TRUE,_xlfn.ANCHORARRAY('Date ouverte'!$B$8)&gt;=$W516,0)),W516))))</f>
        <v>44860</v>
      </c>
      <c r="AB516" s="5">
        <f>IF(IF($K516="Pending",(IF($J516='Date ouverte'!$A$20,HLOOKUP($AA516,'Date ouverte'!$20:$21,2,FALSE),IF($J516='Date ouverte'!$A$22,HLOOKUP($AA516,'Date ouverte'!$22:$23,2,FALSE),IF($J516='Date ouverte'!$A$24,HLOOKUP($AA516,'Date ouverte'!$24:$25,2,FALSE),IF($J516='Date ouverte'!$A$26,HLOOKUP($AA516,'Date ouverte'!$26:$27,2,FALSE),"j"))))),W516)&lt;&gt;"alert",AA516,"alert")</f>
        <v>44860</v>
      </c>
      <c r="AC516" s="65">
        <f>IF($AB516="alert",(IF($J516='Date ouverte'!$A$29,HLOOKUP($AA516,'Date ouverte'!$29:$30,2,FALSE),IF($J516='Date ouverte'!$A$31,HLOOKUP($AA516,'Date ouverte'!$31:$33,2,FALSE),IF($J516='Date ouverte'!$A$33,HLOOKUP($AA516,'Date ouverte'!$33:$34,2,FALSE),IF($J516='Date ouverte'!$A$35,HLOOKUP($AA516,'Date ouverte'!$35:$36,2,FALSE),"j"))))),0)</f>
        <v>0</v>
      </c>
      <c r="AD5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6" s="5"/>
    </row>
    <row r="517" spans="1:31" x14ac:dyDescent="0.25">
      <c r="A517" t="s">
        <v>2455</v>
      </c>
      <c r="B517" t="s">
        <v>258</v>
      </c>
      <c r="C517" t="s">
        <v>30</v>
      </c>
      <c r="D517" t="s">
        <v>47</v>
      </c>
      <c r="E517" t="s">
        <v>34</v>
      </c>
      <c r="F517" t="s">
        <v>48</v>
      </c>
      <c r="G517" s="1">
        <v>44861</v>
      </c>
      <c r="H517" s="1">
        <v>44898</v>
      </c>
      <c r="I517" s="2">
        <v>44913</v>
      </c>
      <c r="J517" t="s">
        <v>28</v>
      </c>
      <c r="K517" t="s">
        <v>29</v>
      </c>
      <c r="L517" t="s">
        <v>24</v>
      </c>
      <c r="M517" t="s">
        <v>25</v>
      </c>
      <c r="N517" t="s">
        <v>26</v>
      </c>
      <c r="O517" t="s">
        <v>49</v>
      </c>
      <c r="P517">
        <f t="shared" si="514"/>
        <v>1</v>
      </c>
      <c r="Q517" s="5">
        <f t="shared" si="515"/>
        <v>44900</v>
      </c>
      <c r="R517" s="32">
        <f>VLOOKUP(_xlfn.CONCAT(M517," - ",E517),Planning!$C$75:$D$99,2,0)</f>
        <v>21</v>
      </c>
      <c r="S517" s="5">
        <f t="shared" si="516"/>
        <v>44919</v>
      </c>
      <c r="T517" s="3" t="str">
        <f t="shared" si="517"/>
        <v/>
      </c>
      <c r="U517" s="32">
        <f t="shared" ca="1" si="518"/>
        <v>21</v>
      </c>
      <c r="V517" s="32">
        <f t="shared" si="519"/>
        <v>0</v>
      </c>
      <c r="W517" s="5">
        <f t="shared" si="520"/>
        <v>44913</v>
      </c>
      <c r="X517" s="5"/>
      <c r="Z517" s="49"/>
      <c r="AA517" s="50" cm="1">
        <f t="array" ref="AA517">IF(AND(K517="Pending",J517='Date ouverte'!$A$2),INDEX(_xlfn.ANCHORARRAY('Date ouverte'!$B$2),MATCH(TRUE,_xlfn.ANCHORARRAY('Date ouverte'!$B$2)&gt;=$W517,0)),IF(AND(K517="Pending",J517='Date ouverte'!$A$4),INDEX(_xlfn.ANCHORARRAY('Date ouverte'!$B$4),MATCH(TRUE,_xlfn.ANCHORARRAY('Date ouverte'!$B$4)&gt;=$W517,0)),IF(AND(K517="Pending",J517='Date ouverte'!$A$6),INDEX(_xlfn.ANCHORARRAY('Date ouverte'!$B$6),MATCH(TRUE,_xlfn.ANCHORARRAY('Date ouverte'!$B$6)&gt;=$W517,0)),IF(AND(K517="Pending",J517='Date ouverte'!$A$8),INDEX(_xlfn.ANCHORARRAY('Date ouverte'!$B$8),MATCH(TRUE,_xlfn.ANCHORARRAY('Date ouverte'!$B$8)&gt;=$W517,0)),W517))))</f>
        <v>44914</v>
      </c>
      <c r="AB517" s="5" t="str">
        <f>IF(IF($K517="Pending",(IF($J517='Date ouverte'!$A$20,HLOOKUP($AA517,'Date ouverte'!$20:$21,2,FALSE),IF($J517='Date ouverte'!$A$22,HLOOKUP($AA517,'Date ouverte'!$22:$23,2,FALSE),IF($J517='Date ouverte'!$A$24,HLOOKUP($AA517,'Date ouverte'!$24:$25,2,FALSE),IF($J517='Date ouverte'!$A$26,HLOOKUP($AA517,'Date ouverte'!$26:$27,2,FALSE),"j"))))),W517)&lt;&gt;"alert",AA517,"alert")</f>
        <v>alert</v>
      </c>
      <c r="AC517" s="65">
        <f>IF($AB517="alert",(IF($J517='Date ouverte'!$A$29,HLOOKUP($AA517,'Date ouverte'!$29:$30,2,FALSE),IF($J517='Date ouverte'!$A$31,HLOOKUP($AA517,'Date ouverte'!$31:$33,2,FALSE),IF($J517='Date ouverte'!$A$33,HLOOKUP($AA517,'Date ouverte'!$33:$34,2,FALSE),IF($J517='Date ouverte'!$A$35,HLOOKUP($AA517,'Date ouverte'!$35:$36,2,FALSE),"j"))))),0)</f>
        <v>2</v>
      </c>
      <c r="AD5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17" s="5"/>
    </row>
    <row r="518" spans="1:31" x14ac:dyDescent="0.25">
      <c r="A518" t="s">
        <v>1781</v>
      </c>
      <c r="B518" t="s">
        <v>258</v>
      </c>
      <c r="C518" t="s">
        <v>30</v>
      </c>
      <c r="D518" t="s">
        <v>57</v>
      </c>
      <c r="E518" t="s">
        <v>34</v>
      </c>
      <c r="F518" t="s">
        <v>48</v>
      </c>
      <c r="G518" s="1">
        <v>44864</v>
      </c>
      <c r="H518" s="1">
        <v>44898</v>
      </c>
      <c r="I518" s="2">
        <v>44910</v>
      </c>
      <c r="J518" t="s">
        <v>28</v>
      </c>
      <c r="K518" t="s">
        <v>29</v>
      </c>
      <c r="L518" t="s">
        <v>24</v>
      </c>
      <c r="M518" t="s">
        <v>25</v>
      </c>
      <c r="N518" t="s">
        <v>26</v>
      </c>
      <c r="O518" t="s">
        <v>49</v>
      </c>
      <c r="P518">
        <f t="shared" si="514"/>
        <v>1</v>
      </c>
      <c r="Q518" s="5">
        <f t="shared" si="515"/>
        <v>44900</v>
      </c>
      <c r="R518" s="32">
        <f>VLOOKUP(_xlfn.CONCAT(M518," - ",E518),Planning!$C$75:$D$99,2,0)</f>
        <v>21</v>
      </c>
      <c r="S518" s="5">
        <f t="shared" si="516"/>
        <v>44919</v>
      </c>
      <c r="T518" s="3" t="str">
        <f t="shared" si="517"/>
        <v/>
      </c>
      <c r="U518" s="32">
        <f t="shared" ca="1" si="518"/>
        <v>21</v>
      </c>
      <c r="V518" s="32">
        <f t="shared" si="519"/>
        <v>0</v>
      </c>
      <c r="W518" s="5">
        <f t="shared" si="520"/>
        <v>44910</v>
      </c>
      <c r="X518" s="5"/>
      <c r="Z518" s="49"/>
      <c r="AA518" s="50" cm="1">
        <f t="array" ref="AA518">IF(AND(K518="Pending",J518='Date ouverte'!$A$2),INDEX(_xlfn.ANCHORARRAY('Date ouverte'!$B$2),MATCH(TRUE,_xlfn.ANCHORARRAY('Date ouverte'!$B$2)&gt;=$W518,0)),IF(AND(K518="Pending",J518='Date ouverte'!$A$4),INDEX(_xlfn.ANCHORARRAY('Date ouverte'!$B$4),MATCH(TRUE,_xlfn.ANCHORARRAY('Date ouverte'!$B$4)&gt;=$W518,0)),IF(AND(K518="Pending",J518='Date ouverte'!$A$6),INDEX(_xlfn.ANCHORARRAY('Date ouverte'!$B$6),MATCH(TRUE,_xlfn.ANCHORARRAY('Date ouverte'!$B$6)&gt;=$W518,0)),IF(AND(K518="Pending",J518='Date ouverte'!$A$8),INDEX(_xlfn.ANCHORARRAY('Date ouverte'!$B$8),MATCH(TRUE,_xlfn.ANCHORARRAY('Date ouverte'!$B$8)&gt;=$W518,0)),W518))))</f>
        <v>44910</v>
      </c>
      <c r="AB518" s="5">
        <f>IF(IF($K518="Pending",(IF($J518='Date ouverte'!$A$20,HLOOKUP($AA518,'Date ouverte'!$20:$21,2,FALSE),IF($J518='Date ouverte'!$A$22,HLOOKUP($AA518,'Date ouverte'!$22:$23,2,FALSE),IF($J518='Date ouverte'!$A$24,HLOOKUP($AA518,'Date ouverte'!$24:$25,2,FALSE),IF($J518='Date ouverte'!$A$26,HLOOKUP($AA518,'Date ouverte'!$26:$27,2,FALSE),"j"))))),W518)&lt;&gt;"alert",AA518,"alert")</f>
        <v>44910</v>
      </c>
      <c r="AC518" s="65">
        <f>IF($AB518="alert",(IF($J518='Date ouverte'!$A$29,HLOOKUP($AA518,'Date ouverte'!$29:$30,2,FALSE),IF($J518='Date ouverte'!$A$31,HLOOKUP($AA518,'Date ouverte'!$31:$33,2,FALSE),IF($J518='Date ouverte'!$A$33,HLOOKUP($AA518,'Date ouverte'!$33:$34,2,FALSE),IF($J518='Date ouverte'!$A$35,HLOOKUP($AA518,'Date ouverte'!$35:$36,2,FALSE),"j"))))),0)</f>
        <v>0</v>
      </c>
      <c r="AD5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18" s="5"/>
    </row>
    <row r="519" spans="1:31" x14ac:dyDescent="0.25">
      <c r="A519" t="s">
        <v>1782</v>
      </c>
      <c r="B519" t="s">
        <v>258</v>
      </c>
      <c r="C519" t="s">
        <v>30</v>
      </c>
      <c r="D519" t="s">
        <v>47</v>
      </c>
      <c r="E519" t="s">
        <v>34</v>
      </c>
      <c r="F519" t="s">
        <v>48</v>
      </c>
      <c r="G519" s="1">
        <v>44847</v>
      </c>
      <c r="H519" s="1">
        <v>44877</v>
      </c>
      <c r="I519" s="2">
        <v>44896.541666666664</v>
      </c>
      <c r="J519" t="s">
        <v>23</v>
      </c>
      <c r="K519" t="s">
        <v>19</v>
      </c>
      <c r="L519" t="s">
        <v>20</v>
      </c>
      <c r="M519" t="s">
        <v>25</v>
      </c>
      <c r="N519" t="s">
        <v>35</v>
      </c>
      <c r="O519" t="s">
        <v>45</v>
      </c>
      <c r="P519">
        <f t="shared" si="514"/>
        <v>1</v>
      </c>
      <c r="Q519" s="5">
        <f t="shared" si="515"/>
        <v>44879</v>
      </c>
      <c r="R519" s="32">
        <f>VLOOKUP(_xlfn.CONCAT(M519," - ",E519),Planning!$C$75:$D$99,2,0)</f>
        <v>21</v>
      </c>
      <c r="S519" s="5">
        <f t="shared" si="516"/>
        <v>44898</v>
      </c>
      <c r="T519" s="3" t="str">
        <f t="shared" si="517"/>
        <v/>
      </c>
      <c r="U519" s="32">
        <f t="shared" ca="1" si="518"/>
        <v>21</v>
      </c>
      <c r="V519" s="32">
        <f t="shared" si="519"/>
        <v>0</v>
      </c>
      <c r="W519" s="5">
        <f t="shared" si="520"/>
        <v>44896</v>
      </c>
      <c r="X519" s="5"/>
      <c r="Z519" s="49"/>
      <c r="AA519" s="50" cm="1">
        <f t="array" ref="AA519">IF(AND(K519="Pending",J519='Date ouverte'!$A$2),INDEX(_xlfn.ANCHORARRAY('Date ouverte'!$B$2),MATCH(TRUE,_xlfn.ANCHORARRAY('Date ouverte'!$B$2)&gt;=$W519,0)),IF(AND(K519="Pending",J519='Date ouverte'!$A$4),INDEX(_xlfn.ANCHORARRAY('Date ouverte'!$B$4),MATCH(TRUE,_xlfn.ANCHORARRAY('Date ouverte'!$B$4)&gt;=$W519,0)),IF(AND(K519="Pending",J519='Date ouverte'!$A$6),INDEX(_xlfn.ANCHORARRAY('Date ouverte'!$B$6),MATCH(TRUE,_xlfn.ANCHORARRAY('Date ouverte'!$B$6)&gt;=$W519,0)),IF(AND(K519="Pending",J519='Date ouverte'!$A$8),INDEX(_xlfn.ANCHORARRAY('Date ouverte'!$B$8),MATCH(TRUE,_xlfn.ANCHORARRAY('Date ouverte'!$B$8)&gt;=$W519,0)),W519))))</f>
        <v>44896</v>
      </c>
      <c r="AB519" s="5">
        <f>IF(IF($K519="Pending",(IF($J519='Date ouverte'!$A$20,HLOOKUP($AA519,'Date ouverte'!$20:$21,2,FALSE),IF($J519='Date ouverte'!$A$22,HLOOKUP($AA519,'Date ouverte'!$22:$23,2,FALSE),IF($J519='Date ouverte'!$A$24,HLOOKUP($AA519,'Date ouverte'!$24:$25,2,FALSE),IF($J519='Date ouverte'!$A$26,HLOOKUP($AA519,'Date ouverte'!$26:$27,2,FALSE),"j"))))),W519)&lt;&gt;"alert",AA519,"alert")</f>
        <v>44896</v>
      </c>
      <c r="AC519" s="65">
        <f>IF($AB519="alert",(IF($J519='Date ouverte'!$A$29,HLOOKUP($AA519,'Date ouverte'!$29:$30,2,FALSE),IF($J519='Date ouverte'!$A$31,HLOOKUP($AA519,'Date ouverte'!$31:$33,2,FALSE),IF($J519='Date ouverte'!$A$33,HLOOKUP($AA519,'Date ouverte'!$33:$34,2,FALSE),IF($J519='Date ouverte'!$A$35,HLOOKUP($AA519,'Date ouverte'!$35:$36,2,FALSE),"j"))))),0)</f>
        <v>0</v>
      </c>
      <c r="AD5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19" s="5"/>
    </row>
    <row r="520" spans="1:31" x14ac:dyDescent="0.25">
      <c r="A520" t="s">
        <v>1783</v>
      </c>
      <c r="B520" t="s">
        <v>258</v>
      </c>
      <c r="C520" t="s">
        <v>30</v>
      </c>
      <c r="D520" t="s">
        <v>47</v>
      </c>
      <c r="E520" t="s">
        <v>34</v>
      </c>
      <c r="F520" t="s">
        <v>48</v>
      </c>
      <c r="G520" s="1">
        <v>44847</v>
      </c>
      <c r="H520" s="1">
        <v>44877</v>
      </c>
      <c r="I520" s="2">
        <v>44889.270833333336</v>
      </c>
      <c r="J520" t="s">
        <v>23</v>
      </c>
      <c r="K520" t="s">
        <v>19</v>
      </c>
      <c r="L520" t="s">
        <v>20</v>
      </c>
      <c r="M520" t="s">
        <v>25</v>
      </c>
      <c r="N520" t="s">
        <v>35</v>
      </c>
      <c r="O520" t="s">
        <v>45</v>
      </c>
      <c r="P520">
        <f t="shared" si="514"/>
        <v>1</v>
      </c>
      <c r="Q520" s="5">
        <f t="shared" si="515"/>
        <v>44879</v>
      </c>
      <c r="R520" s="32">
        <f>VLOOKUP(_xlfn.CONCAT(M520," - ",E520),Planning!$C$75:$D$99,2,0)</f>
        <v>21</v>
      </c>
      <c r="S520" s="5">
        <f t="shared" si="516"/>
        <v>44898</v>
      </c>
      <c r="T520" s="3" t="str">
        <f t="shared" si="517"/>
        <v/>
      </c>
      <c r="U520" s="32">
        <f t="shared" ca="1" si="518"/>
        <v>21</v>
      </c>
      <c r="V520" s="32">
        <f t="shared" si="519"/>
        <v>0</v>
      </c>
      <c r="W520" s="5">
        <f t="shared" si="520"/>
        <v>44889</v>
      </c>
      <c r="X520" s="5"/>
      <c r="Z520" s="49"/>
      <c r="AA520" s="50" cm="1">
        <f t="array" ref="AA520">IF(AND(K520="Pending",J520='Date ouverte'!$A$2),INDEX(_xlfn.ANCHORARRAY('Date ouverte'!$B$2),MATCH(TRUE,_xlfn.ANCHORARRAY('Date ouverte'!$B$2)&gt;=$W520,0)),IF(AND(K520="Pending",J520='Date ouverte'!$A$4),INDEX(_xlfn.ANCHORARRAY('Date ouverte'!$B$4),MATCH(TRUE,_xlfn.ANCHORARRAY('Date ouverte'!$B$4)&gt;=$W520,0)),IF(AND(K520="Pending",J520='Date ouverte'!$A$6),INDEX(_xlfn.ANCHORARRAY('Date ouverte'!$B$6),MATCH(TRUE,_xlfn.ANCHORARRAY('Date ouverte'!$B$6)&gt;=$W520,0)),IF(AND(K520="Pending",J520='Date ouverte'!$A$8),INDEX(_xlfn.ANCHORARRAY('Date ouverte'!$B$8),MATCH(TRUE,_xlfn.ANCHORARRAY('Date ouverte'!$B$8)&gt;=$W520,0)),W520))))</f>
        <v>44889</v>
      </c>
      <c r="AB520" s="5">
        <f>IF(IF($K520="Pending",(IF($J520='Date ouverte'!$A$20,HLOOKUP($AA520,'Date ouverte'!$20:$21,2,FALSE),IF($J520='Date ouverte'!$A$22,HLOOKUP($AA520,'Date ouverte'!$22:$23,2,FALSE),IF($J520='Date ouverte'!$A$24,HLOOKUP($AA520,'Date ouverte'!$24:$25,2,FALSE),IF($J520='Date ouverte'!$A$26,HLOOKUP($AA520,'Date ouverte'!$26:$27,2,FALSE),"j"))))),W520)&lt;&gt;"alert",AA520,"alert")</f>
        <v>44889</v>
      </c>
      <c r="AC520" s="65">
        <f>IF($AB520="alert",(IF($J520='Date ouverte'!$A$29,HLOOKUP($AA520,'Date ouverte'!$29:$30,2,FALSE),IF($J520='Date ouverte'!$A$31,HLOOKUP($AA520,'Date ouverte'!$31:$33,2,FALSE),IF($J520='Date ouverte'!$A$33,HLOOKUP($AA520,'Date ouverte'!$33:$34,2,FALSE),IF($J520='Date ouverte'!$A$35,HLOOKUP($AA520,'Date ouverte'!$35:$36,2,FALSE),"j"))))),0)</f>
        <v>0</v>
      </c>
      <c r="AD5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0" s="5"/>
    </row>
    <row r="521" spans="1:31" x14ac:dyDescent="0.25">
      <c r="A521" t="s">
        <v>2456</v>
      </c>
      <c r="B521" t="s">
        <v>258</v>
      </c>
      <c r="C521" t="s">
        <v>30</v>
      </c>
      <c r="D521" t="s">
        <v>57</v>
      </c>
      <c r="E521" t="s">
        <v>34</v>
      </c>
      <c r="F521" t="s">
        <v>48</v>
      </c>
      <c r="G521" s="1">
        <v>44861</v>
      </c>
      <c r="H521" s="1">
        <v>44898</v>
      </c>
      <c r="I521" s="2">
        <v>44913</v>
      </c>
      <c r="J521" t="s">
        <v>18</v>
      </c>
      <c r="K521" t="s">
        <v>29</v>
      </c>
      <c r="L521" t="s">
        <v>24</v>
      </c>
      <c r="M521" t="s">
        <v>25</v>
      </c>
      <c r="N521" t="s">
        <v>26</v>
      </c>
      <c r="O521" t="s">
        <v>49</v>
      </c>
      <c r="P521">
        <f t="shared" si="514"/>
        <v>1</v>
      </c>
      <c r="Q521" s="5">
        <f t="shared" si="515"/>
        <v>44900</v>
      </c>
      <c r="R521" s="32">
        <f>VLOOKUP(_xlfn.CONCAT(M521," - ",E521),Planning!$C$75:$D$99,2,0)</f>
        <v>21</v>
      </c>
      <c r="S521" s="5">
        <f t="shared" si="516"/>
        <v>44919</v>
      </c>
      <c r="T521" s="3" t="str">
        <f t="shared" si="517"/>
        <v/>
      </c>
      <c r="U521" s="32">
        <f t="shared" ca="1" si="518"/>
        <v>21</v>
      </c>
      <c r="V521" s="32">
        <f t="shared" si="519"/>
        <v>0</v>
      </c>
      <c r="W521" s="5">
        <f t="shared" si="520"/>
        <v>44913</v>
      </c>
      <c r="X521" s="5"/>
      <c r="Z521" s="49"/>
      <c r="AA521" s="50" cm="1">
        <f t="array" ref="AA521">IF(AND(K521="Pending",J521='Date ouverte'!$A$2),INDEX(_xlfn.ANCHORARRAY('Date ouverte'!$B$2),MATCH(TRUE,_xlfn.ANCHORARRAY('Date ouverte'!$B$2)&gt;=$W521,0)),IF(AND(K521="Pending",J521='Date ouverte'!$A$4),INDEX(_xlfn.ANCHORARRAY('Date ouverte'!$B$4),MATCH(TRUE,_xlfn.ANCHORARRAY('Date ouverte'!$B$4)&gt;=$W521,0)),IF(AND(K521="Pending",J521='Date ouverte'!$A$6),INDEX(_xlfn.ANCHORARRAY('Date ouverte'!$B$6),MATCH(TRUE,_xlfn.ANCHORARRAY('Date ouverte'!$B$6)&gt;=$W521,0)),IF(AND(K521="Pending",J521='Date ouverte'!$A$8),INDEX(_xlfn.ANCHORARRAY('Date ouverte'!$B$8),MATCH(TRUE,_xlfn.ANCHORARRAY('Date ouverte'!$B$8)&gt;=$W521,0)),W521))))</f>
        <v>44914</v>
      </c>
      <c r="AB521" s="5" t="str">
        <f>IF(IF($K521="Pending",(IF($J521='Date ouverte'!$A$20,HLOOKUP($AA521,'Date ouverte'!$20:$21,2,FALSE),IF($J521='Date ouverte'!$A$22,HLOOKUP($AA521,'Date ouverte'!$22:$23,2,FALSE),IF($J521='Date ouverte'!$A$24,HLOOKUP($AA521,'Date ouverte'!$24:$25,2,FALSE),IF($J521='Date ouverte'!$A$26,HLOOKUP($AA521,'Date ouverte'!$26:$27,2,FALSE),"j"))))),W521)&lt;&gt;"alert",AA521,"alert")</f>
        <v>alert</v>
      </c>
      <c r="AC521" s="65">
        <f>IF($AB521="alert",(IF($J521='Date ouverte'!$A$29,HLOOKUP($AA521,'Date ouverte'!$29:$30,2,FALSE),IF($J521='Date ouverte'!$A$31,HLOOKUP($AA521,'Date ouverte'!$31:$33,2,FALSE),IF($J521='Date ouverte'!$A$33,HLOOKUP($AA521,'Date ouverte'!$33:$34,2,FALSE),IF($J521='Date ouverte'!$A$35,HLOOKUP($AA521,'Date ouverte'!$35:$36,2,FALSE),"j"))))),0)</f>
        <v>18</v>
      </c>
      <c r="AD5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1" s="5"/>
    </row>
    <row r="522" spans="1:31" x14ac:dyDescent="0.25">
      <c r="A522" t="s">
        <v>714</v>
      </c>
      <c r="B522" t="s">
        <v>258</v>
      </c>
      <c r="C522" t="s">
        <v>14</v>
      </c>
      <c r="D522" t="s">
        <v>47</v>
      </c>
      <c r="E522" t="s">
        <v>34</v>
      </c>
      <c r="F522" t="s">
        <v>48</v>
      </c>
      <c r="G522" s="1">
        <v>44828</v>
      </c>
      <c r="H522" s="1">
        <v>44877</v>
      </c>
      <c r="I522" s="2">
        <v>44889.3125</v>
      </c>
      <c r="J522" t="s">
        <v>18</v>
      </c>
      <c r="K522" t="s">
        <v>19</v>
      </c>
      <c r="L522" t="s">
        <v>20</v>
      </c>
      <c r="M522" t="s">
        <v>25</v>
      </c>
      <c r="N522" t="s">
        <v>35</v>
      </c>
      <c r="O522" t="s">
        <v>45</v>
      </c>
      <c r="P522">
        <f t="shared" si="514"/>
        <v>1</v>
      </c>
      <c r="Q522" s="5">
        <f t="shared" si="515"/>
        <v>44879</v>
      </c>
      <c r="R522" s="32">
        <f>VLOOKUP(_xlfn.CONCAT(M522," - ",E522),Planning!$C$75:$D$99,2,0)</f>
        <v>21</v>
      </c>
      <c r="S522" s="5">
        <f t="shared" si="516"/>
        <v>44898</v>
      </c>
      <c r="T522" s="3" t="str">
        <f t="shared" si="517"/>
        <v/>
      </c>
      <c r="U522" s="32">
        <f t="shared" ca="1" si="518"/>
        <v>21</v>
      </c>
      <c r="V522" s="32">
        <f t="shared" si="519"/>
        <v>0</v>
      </c>
      <c r="W522" s="5">
        <f t="shared" si="520"/>
        <v>44889</v>
      </c>
      <c r="X522" s="5"/>
      <c r="Z522" s="49"/>
      <c r="AA522" s="50" cm="1">
        <f t="array" ref="AA522">IF(AND(K522="Pending",J522='Date ouverte'!$A$2),INDEX(_xlfn.ANCHORARRAY('Date ouverte'!$B$2),MATCH(TRUE,_xlfn.ANCHORARRAY('Date ouverte'!$B$2)&gt;=$W522,0)),IF(AND(K522="Pending",J522='Date ouverte'!$A$4),INDEX(_xlfn.ANCHORARRAY('Date ouverte'!$B$4),MATCH(TRUE,_xlfn.ANCHORARRAY('Date ouverte'!$B$4)&gt;=$W522,0)),IF(AND(K522="Pending",J522='Date ouverte'!$A$6),INDEX(_xlfn.ANCHORARRAY('Date ouverte'!$B$6),MATCH(TRUE,_xlfn.ANCHORARRAY('Date ouverte'!$B$6)&gt;=$W522,0)),IF(AND(K522="Pending",J522='Date ouverte'!$A$8),INDEX(_xlfn.ANCHORARRAY('Date ouverte'!$B$8),MATCH(TRUE,_xlfn.ANCHORARRAY('Date ouverte'!$B$8)&gt;=$W522,0)),W522))))</f>
        <v>44889</v>
      </c>
      <c r="AB522" s="5">
        <f>IF(IF($K522="Pending",(IF($J522='Date ouverte'!$A$20,HLOOKUP($AA522,'Date ouverte'!$20:$21,2,FALSE),IF($J522='Date ouverte'!$A$22,HLOOKUP($AA522,'Date ouverte'!$22:$23,2,FALSE),IF($J522='Date ouverte'!$A$24,HLOOKUP($AA522,'Date ouverte'!$24:$25,2,FALSE),IF($J522='Date ouverte'!$A$26,HLOOKUP($AA522,'Date ouverte'!$26:$27,2,FALSE),"j"))))),W522)&lt;&gt;"alert",AA522,"alert")</f>
        <v>44889</v>
      </c>
      <c r="AC522" s="65">
        <f>IF($AB522="alert",(IF($J522='Date ouverte'!$A$29,HLOOKUP($AA522,'Date ouverte'!$29:$30,2,FALSE),IF($J522='Date ouverte'!$A$31,HLOOKUP($AA522,'Date ouverte'!$31:$33,2,FALSE),IF($J522='Date ouverte'!$A$33,HLOOKUP($AA522,'Date ouverte'!$33:$34,2,FALSE),IF($J522='Date ouverte'!$A$35,HLOOKUP($AA522,'Date ouverte'!$35:$36,2,FALSE),"j"))))),0)</f>
        <v>0</v>
      </c>
      <c r="AD5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2" s="5"/>
    </row>
    <row r="523" spans="1:31" x14ac:dyDescent="0.25">
      <c r="A523" t="s">
        <v>349</v>
      </c>
      <c r="B523" t="s">
        <v>258</v>
      </c>
      <c r="C523" t="s">
        <v>30</v>
      </c>
      <c r="D523" t="s">
        <v>15</v>
      </c>
      <c r="E523" t="s">
        <v>16</v>
      </c>
      <c r="F523" t="s">
        <v>17</v>
      </c>
      <c r="G523" s="1">
        <v>44807</v>
      </c>
      <c r="H523" s="1">
        <v>44857</v>
      </c>
      <c r="I523" s="2">
        <v>44861.395833333336</v>
      </c>
      <c r="J523" t="s">
        <v>23</v>
      </c>
      <c r="K523" t="s">
        <v>19</v>
      </c>
      <c r="L523" t="s">
        <v>24</v>
      </c>
      <c r="M523" t="s">
        <v>25</v>
      </c>
      <c r="N523" t="s">
        <v>26</v>
      </c>
      <c r="O523" t="s">
        <v>42</v>
      </c>
      <c r="P523">
        <f t="shared" si="514"/>
        <v>1</v>
      </c>
      <c r="Q523" s="5">
        <f t="shared" si="515"/>
        <v>44859</v>
      </c>
      <c r="R523" s="32">
        <f>VLOOKUP(_xlfn.CONCAT(M523," - ",E523),Planning!$C$75:$D$99,2,0)</f>
        <v>4</v>
      </c>
      <c r="S523" s="5">
        <f t="shared" si="516"/>
        <v>44861</v>
      </c>
      <c r="T523" s="3" t="str">
        <f t="shared" si="517"/>
        <v/>
      </c>
      <c r="U523" s="32">
        <f t="shared" ca="1" si="518"/>
        <v>2</v>
      </c>
      <c r="V523" s="32">
        <f t="shared" si="519"/>
        <v>0</v>
      </c>
      <c r="W523" s="5">
        <f t="shared" si="520"/>
        <v>44861</v>
      </c>
      <c r="X523" s="5"/>
      <c r="Z523" s="49"/>
      <c r="AA523" s="50" cm="1">
        <f t="array" ref="AA523">IF(AND(K523="Pending",J523='Date ouverte'!$A$2),INDEX(_xlfn.ANCHORARRAY('Date ouverte'!$B$2),MATCH(TRUE,_xlfn.ANCHORARRAY('Date ouverte'!$B$2)&gt;=$W523,0)),IF(AND(K523="Pending",J523='Date ouverte'!$A$4),INDEX(_xlfn.ANCHORARRAY('Date ouverte'!$B$4),MATCH(TRUE,_xlfn.ANCHORARRAY('Date ouverte'!$B$4)&gt;=$W523,0)),IF(AND(K523="Pending",J523='Date ouverte'!$A$6),INDEX(_xlfn.ANCHORARRAY('Date ouverte'!$B$6),MATCH(TRUE,_xlfn.ANCHORARRAY('Date ouverte'!$B$6)&gt;=$W523,0)),IF(AND(K523="Pending",J523='Date ouverte'!$A$8),INDEX(_xlfn.ANCHORARRAY('Date ouverte'!$B$8),MATCH(TRUE,_xlfn.ANCHORARRAY('Date ouverte'!$B$8)&gt;=$W523,0)),W523))))</f>
        <v>44861</v>
      </c>
      <c r="AB523" s="5">
        <f>IF(IF($K523="Pending",(IF($J523='Date ouverte'!$A$20,HLOOKUP($AA523,'Date ouverte'!$20:$21,2,FALSE),IF($J523='Date ouverte'!$A$22,HLOOKUP($AA523,'Date ouverte'!$22:$23,2,FALSE),IF($J523='Date ouverte'!$A$24,HLOOKUP($AA523,'Date ouverte'!$24:$25,2,FALSE),IF($J523='Date ouverte'!$A$26,HLOOKUP($AA523,'Date ouverte'!$26:$27,2,FALSE),"j"))))),W523)&lt;&gt;"alert",AA523,"alert")</f>
        <v>44861</v>
      </c>
      <c r="AC523" s="65">
        <f>IF($AB523="alert",(IF($J523='Date ouverte'!$A$29,HLOOKUP($AA523,'Date ouverte'!$29:$30,2,FALSE),IF($J523='Date ouverte'!$A$31,HLOOKUP($AA523,'Date ouverte'!$31:$33,2,FALSE),IF($J523='Date ouverte'!$A$33,HLOOKUP($AA523,'Date ouverte'!$33:$34,2,FALSE),IF($J523='Date ouverte'!$A$35,HLOOKUP($AA523,'Date ouverte'!$35:$36,2,FALSE),"j"))))),0)</f>
        <v>0</v>
      </c>
      <c r="AD5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3" s="5"/>
    </row>
    <row r="524" spans="1:31" x14ac:dyDescent="0.25">
      <c r="A524" t="s">
        <v>1784</v>
      </c>
      <c r="B524" t="s">
        <v>258</v>
      </c>
      <c r="C524" t="s">
        <v>14</v>
      </c>
      <c r="D524" t="s">
        <v>47</v>
      </c>
      <c r="E524" t="s">
        <v>34</v>
      </c>
      <c r="F524" t="s">
        <v>48</v>
      </c>
      <c r="G524" s="1">
        <v>44854</v>
      </c>
      <c r="H524" s="1">
        <v>44877</v>
      </c>
      <c r="I524" s="2">
        <v>44884</v>
      </c>
      <c r="J524" t="s">
        <v>28</v>
      </c>
      <c r="K524" t="s">
        <v>29</v>
      </c>
      <c r="L524" t="s">
        <v>24</v>
      </c>
      <c r="M524" t="s">
        <v>25</v>
      </c>
      <c r="N524" t="s">
        <v>26</v>
      </c>
      <c r="O524" t="s">
        <v>45</v>
      </c>
      <c r="P524">
        <f t="shared" si="514"/>
        <v>1</v>
      </c>
      <c r="Q524" s="5">
        <f t="shared" si="515"/>
        <v>44879</v>
      </c>
      <c r="R524" s="32">
        <f>VLOOKUP(_xlfn.CONCAT(M524," - ",E524),Planning!$C$75:$D$99,2,0)</f>
        <v>21</v>
      </c>
      <c r="S524" s="5">
        <f t="shared" si="516"/>
        <v>44898</v>
      </c>
      <c r="T524" s="3" t="str">
        <f t="shared" si="517"/>
        <v/>
      </c>
      <c r="U524" s="32">
        <f t="shared" ca="1" si="518"/>
        <v>21</v>
      </c>
      <c r="V524" s="32">
        <f t="shared" si="519"/>
        <v>0</v>
      </c>
      <c r="W524" s="5">
        <f t="shared" si="520"/>
        <v>44884</v>
      </c>
      <c r="X524" s="5"/>
      <c r="Z524" s="49"/>
      <c r="AA524" s="50" cm="1">
        <f t="array" ref="AA524">IF(AND(K524="Pending",J524='Date ouverte'!$A$2),INDEX(_xlfn.ANCHORARRAY('Date ouverte'!$B$2),MATCH(TRUE,_xlfn.ANCHORARRAY('Date ouverte'!$B$2)&gt;=$W524,0)),IF(AND(K524="Pending",J524='Date ouverte'!$A$4),INDEX(_xlfn.ANCHORARRAY('Date ouverte'!$B$4),MATCH(TRUE,_xlfn.ANCHORARRAY('Date ouverte'!$B$4)&gt;=$W524,0)),IF(AND(K524="Pending",J524='Date ouverte'!$A$6),INDEX(_xlfn.ANCHORARRAY('Date ouverte'!$B$6),MATCH(TRUE,_xlfn.ANCHORARRAY('Date ouverte'!$B$6)&gt;=$W524,0)),IF(AND(K524="Pending",J524='Date ouverte'!$A$8),INDEX(_xlfn.ANCHORARRAY('Date ouverte'!$B$8),MATCH(TRUE,_xlfn.ANCHORARRAY('Date ouverte'!$B$8)&gt;=$W524,0)),W524))))</f>
        <v>44886</v>
      </c>
      <c r="AB524" s="5">
        <f>IF(IF($K524="Pending",(IF($J524='Date ouverte'!$A$20,HLOOKUP($AA524,'Date ouverte'!$20:$21,2,FALSE),IF($J524='Date ouverte'!$A$22,HLOOKUP($AA524,'Date ouverte'!$22:$23,2,FALSE),IF($J524='Date ouverte'!$A$24,HLOOKUP($AA524,'Date ouverte'!$24:$25,2,FALSE),IF($J524='Date ouverte'!$A$26,HLOOKUP($AA524,'Date ouverte'!$26:$27,2,FALSE),"j"))))),W524)&lt;&gt;"alert",AA524,"alert")</f>
        <v>44886</v>
      </c>
      <c r="AC524" s="65">
        <f>IF($AB524="alert",(IF($J524='Date ouverte'!$A$29,HLOOKUP($AA524,'Date ouverte'!$29:$30,2,FALSE),IF($J524='Date ouverte'!$A$31,HLOOKUP($AA524,'Date ouverte'!$31:$33,2,FALSE),IF($J524='Date ouverte'!$A$33,HLOOKUP($AA524,'Date ouverte'!$33:$34,2,FALSE),IF($J524='Date ouverte'!$A$35,HLOOKUP($AA524,'Date ouverte'!$35:$36,2,FALSE),"j"))))),0)</f>
        <v>0</v>
      </c>
      <c r="AD5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24" s="5"/>
    </row>
    <row r="525" spans="1:31" x14ac:dyDescent="0.25">
      <c r="A525" t="s">
        <v>67</v>
      </c>
      <c r="B525" t="s">
        <v>258</v>
      </c>
      <c r="C525" t="s">
        <v>30</v>
      </c>
      <c r="D525" t="s">
        <v>15</v>
      </c>
      <c r="E525" t="s">
        <v>34</v>
      </c>
      <c r="F525" t="s">
        <v>17</v>
      </c>
      <c r="G525" s="1">
        <v>44799</v>
      </c>
      <c r="H525" s="1">
        <v>44853</v>
      </c>
      <c r="I525" s="2">
        <v>44861.375</v>
      </c>
      <c r="J525" t="s">
        <v>28</v>
      </c>
      <c r="K525" t="s">
        <v>19</v>
      </c>
      <c r="L525" t="s">
        <v>20</v>
      </c>
      <c r="M525" t="s">
        <v>25</v>
      </c>
      <c r="N525" t="s">
        <v>35</v>
      </c>
      <c r="O525" t="s">
        <v>42</v>
      </c>
      <c r="P525">
        <f t="shared" si="514"/>
        <v>1</v>
      </c>
      <c r="Q525" s="5">
        <f t="shared" si="515"/>
        <v>44855</v>
      </c>
      <c r="R525" s="32">
        <f>VLOOKUP(_xlfn.CONCAT(M525," - ",E525),Planning!$C$75:$D$99,2,0)</f>
        <v>21</v>
      </c>
      <c r="S525" s="5">
        <f t="shared" si="516"/>
        <v>44874</v>
      </c>
      <c r="T525" s="3" t="str">
        <f t="shared" si="517"/>
        <v/>
      </c>
      <c r="U525" s="32">
        <f t="shared" ca="1" si="518"/>
        <v>15</v>
      </c>
      <c r="V525" s="32">
        <f t="shared" si="519"/>
        <v>0</v>
      </c>
      <c r="W525" s="5">
        <f t="shared" si="520"/>
        <v>44861</v>
      </c>
      <c r="X525" s="5"/>
      <c r="Z525" s="49"/>
      <c r="AA525" s="50" cm="1">
        <f t="array" ref="AA525">IF(AND(K525="Pending",J525='Date ouverte'!$A$2),INDEX(_xlfn.ANCHORARRAY('Date ouverte'!$B$2),MATCH(TRUE,_xlfn.ANCHORARRAY('Date ouverte'!$B$2)&gt;=$W525,0)),IF(AND(K525="Pending",J525='Date ouverte'!$A$4),INDEX(_xlfn.ANCHORARRAY('Date ouverte'!$B$4),MATCH(TRUE,_xlfn.ANCHORARRAY('Date ouverte'!$B$4)&gt;=$W525,0)),IF(AND(K525="Pending",J525='Date ouverte'!$A$6),INDEX(_xlfn.ANCHORARRAY('Date ouverte'!$B$6),MATCH(TRUE,_xlfn.ANCHORARRAY('Date ouverte'!$B$6)&gt;=$W525,0)),IF(AND(K525="Pending",J525='Date ouverte'!$A$8),INDEX(_xlfn.ANCHORARRAY('Date ouverte'!$B$8),MATCH(TRUE,_xlfn.ANCHORARRAY('Date ouverte'!$B$8)&gt;=$W525,0)),W525))))</f>
        <v>44861</v>
      </c>
      <c r="AB525" s="5">
        <f>IF(IF($K525="Pending",(IF($J525='Date ouverte'!$A$20,HLOOKUP($AA525,'Date ouverte'!$20:$21,2,FALSE),IF($J525='Date ouverte'!$A$22,HLOOKUP($AA525,'Date ouverte'!$22:$23,2,FALSE),IF($J525='Date ouverte'!$A$24,HLOOKUP($AA525,'Date ouverte'!$24:$25,2,FALSE),IF($J525='Date ouverte'!$A$26,HLOOKUP($AA525,'Date ouverte'!$26:$27,2,FALSE),"j"))))),W525)&lt;&gt;"alert",AA525,"alert")</f>
        <v>44861</v>
      </c>
      <c r="AC525" s="65">
        <f>IF($AB525="alert",(IF($J525='Date ouverte'!$A$29,HLOOKUP($AA525,'Date ouverte'!$29:$30,2,FALSE),IF($J525='Date ouverte'!$A$31,HLOOKUP($AA525,'Date ouverte'!$31:$33,2,FALSE),IF($J525='Date ouverte'!$A$33,HLOOKUP($AA525,'Date ouverte'!$33:$34,2,FALSE),IF($J525='Date ouverte'!$A$35,HLOOKUP($AA525,'Date ouverte'!$35:$36,2,FALSE),"j"))))),0)</f>
        <v>0</v>
      </c>
      <c r="AD5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5" s="5"/>
    </row>
    <row r="526" spans="1:31" x14ac:dyDescent="0.25">
      <c r="A526" t="s">
        <v>581</v>
      </c>
      <c r="B526" t="s">
        <v>258</v>
      </c>
      <c r="C526" t="s">
        <v>30</v>
      </c>
      <c r="D526" t="s">
        <v>15</v>
      </c>
      <c r="E526" t="s">
        <v>34</v>
      </c>
      <c r="F526" t="s">
        <v>17</v>
      </c>
      <c r="G526" s="1">
        <v>44818</v>
      </c>
      <c r="H526" s="1">
        <v>44854</v>
      </c>
      <c r="I526" s="2">
        <v>44861.541666666664</v>
      </c>
      <c r="J526" t="s">
        <v>28</v>
      </c>
      <c r="K526" t="s">
        <v>19</v>
      </c>
      <c r="L526" t="s">
        <v>20</v>
      </c>
      <c r="M526" t="s">
        <v>25</v>
      </c>
      <c r="N526" t="s">
        <v>35</v>
      </c>
      <c r="O526" t="s">
        <v>42</v>
      </c>
      <c r="P526">
        <f t="shared" si="514"/>
        <v>1</v>
      </c>
      <c r="Q526" s="5">
        <f t="shared" si="515"/>
        <v>44856</v>
      </c>
      <c r="R526" s="32">
        <f>VLOOKUP(_xlfn.CONCAT(M526," - ",E526),Planning!$C$75:$D$99,2,0)</f>
        <v>21</v>
      </c>
      <c r="S526" s="5">
        <f t="shared" si="516"/>
        <v>44875</v>
      </c>
      <c r="T526" s="3" t="str">
        <f t="shared" si="517"/>
        <v/>
      </c>
      <c r="U526" s="32">
        <f t="shared" ca="1" si="518"/>
        <v>16</v>
      </c>
      <c r="V526" s="32">
        <f t="shared" si="519"/>
        <v>0</v>
      </c>
      <c r="W526" s="5">
        <f t="shared" si="520"/>
        <v>44861</v>
      </c>
      <c r="X526" s="5"/>
      <c r="Z526" s="49"/>
      <c r="AA526" s="50" cm="1">
        <f t="array" ref="AA526">IF(AND(K526="Pending",J526='Date ouverte'!$A$2),INDEX(_xlfn.ANCHORARRAY('Date ouverte'!$B$2),MATCH(TRUE,_xlfn.ANCHORARRAY('Date ouverte'!$B$2)&gt;=$W526,0)),IF(AND(K526="Pending",J526='Date ouverte'!$A$4),INDEX(_xlfn.ANCHORARRAY('Date ouverte'!$B$4),MATCH(TRUE,_xlfn.ANCHORARRAY('Date ouverte'!$B$4)&gt;=$W526,0)),IF(AND(K526="Pending",J526='Date ouverte'!$A$6),INDEX(_xlfn.ANCHORARRAY('Date ouverte'!$B$6),MATCH(TRUE,_xlfn.ANCHORARRAY('Date ouverte'!$B$6)&gt;=$W526,0)),IF(AND(K526="Pending",J526='Date ouverte'!$A$8),INDEX(_xlfn.ANCHORARRAY('Date ouverte'!$B$8),MATCH(TRUE,_xlfn.ANCHORARRAY('Date ouverte'!$B$8)&gt;=$W526,0)),W526))))</f>
        <v>44861</v>
      </c>
      <c r="AB526" s="5">
        <f>IF(IF($K526="Pending",(IF($J526='Date ouverte'!$A$20,HLOOKUP($AA526,'Date ouverte'!$20:$21,2,FALSE),IF($J526='Date ouverte'!$A$22,HLOOKUP($AA526,'Date ouverte'!$22:$23,2,FALSE),IF($J526='Date ouverte'!$A$24,HLOOKUP($AA526,'Date ouverte'!$24:$25,2,FALSE),IF($J526='Date ouverte'!$A$26,HLOOKUP($AA526,'Date ouverte'!$26:$27,2,FALSE),"j"))))),W526)&lt;&gt;"alert",AA526,"alert")</f>
        <v>44861</v>
      </c>
      <c r="AC526" s="65">
        <f>IF($AB526="alert",(IF($J526='Date ouverte'!$A$29,HLOOKUP($AA526,'Date ouverte'!$29:$30,2,FALSE),IF($J526='Date ouverte'!$A$31,HLOOKUP($AA526,'Date ouverte'!$31:$33,2,FALSE),IF($J526='Date ouverte'!$A$33,HLOOKUP($AA526,'Date ouverte'!$33:$34,2,FALSE),IF($J526='Date ouverte'!$A$35,HLOOKUP($AA526,'Date ouverte'!$35:$36,2,FALSE),"j"))))),0)</f>
        <v>0</v>
      </c>
      <c r="AD5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6" s="5"/>
    </row>
    <row r="527" spans="1:31" x14ac:dyDescent="0.25">
      <c r="A527" t="s">
        <v>1785</v>
      </c>
      <c r="B527" t="s">
        <v>258</v>
      </c>
      <c r="C527" t="s">
        <v>30</v>
      </c>
      <c r="D527" t="s">
        <v>47</v>
      </c>
      <c r="E527" t="s">
        <v>34</v>
      </c>
      <c r="F527" t="s">
        <v>48</v>
      </c>
      <c r="G527" s="1">
        <v>44847</v>
      </c>
      <c r="H527" s="1">
        <v>44877</v>
      </c>
      <c r="I527" s="2">
        <v>44888.458333333336</v>
      </c>
      <c r="J527" t="s">
        <v>23</v>
      </c>
      <c r="K527" t="s">
        <v>19</v>
      </c>
      <c r="L527" t="s">
        <v>20</v>
      </c>
      <c r="M527" t="s">
        <v>25</v>
      </c>
      <c r="N527" t="s">
        <v>35</v>
      </c>
      <c r="O527" t="s">
        <v>45</v>
      </c>
      <c r="P527">
        <f t="shared" si="514"/>
        <v>1</v>
      </c>
      <c r="Q527" s="5">
        <f t="shared" si="515"/>
        <v>44879</v>
      </c>
      <c r="R527" s="32">
        <f>VLOOKUP(_xlfn.CONCAT(M527," - ",E527),Planning!$C$75:$D$99,2,0)</f>
        <v>21</v>
      </c>
      <c r="S527" s="5">
        <f t="shared" si="516"/>
        <v>44898</v>
      </c>
      <c r="T527" s="3" t="str">
        <f t="shared" si="517"/>
        <v/>
      </c>
      <c r="U527" s="32">
        <f t="shared" ca="1" si="518"/>
        <v>21</v>
      </c>
      <c r="V527" s="32">
        <f t="shared" si="519"/>
        <v>0</v>
      </c>
      <c r="W527" s="5">
        <f t="shared" si="520"/>
        <v>44888</v>
      </c>
      <c r="X527" s="5"/>
      <c r="Z527" s="49"/>
      <c r="AA527" s="50" cm="1">
        <f t="array" ref="AA527">IF(AND(K527="Pending",J527='Date ouverte'!$A$2),INDEX(_xlfn.ANCHORARRAY('Date ouverte'!$B$2),MATCH(TRUE,_xlfn.ANCHORARRAY('Date ouverte'!$B$2)&gt;=$W527,0)),IF(AND(K527="Pending",J527='Date ouverte'!$A$4),INDEX(_xlfn.ANCHORARRAY('Date ouverte'!$B$4),MATCH(TRUE,_xlfn.ANCHORARRAY('Date ouverte'!$B$4)&gt;=$W527,0)),IF(AND(K527="Pending",J527='Date ouverte'!$A$6),INDEX(_xlfn.ANCHORARRAY('Date ouverte'!$B$6),MATCH(TRUE,_xlfn.ANCHORARRAY('Date ouverte'!$B$6)&gt;=$W527,0)),IF(AND(K527="Pending",J527='Date ouverte'!$A$8),INDEX(_xlfn.ANCHORARRAY('Date ouverte'!$B$8),MATCH(TRUE,_xlfn.ANCHORARRAY('Date ouverte'!$B$8)&gt;=$W527,0)),W527))))</f>
        <v>44888</v>
      </c>
      <c r="AB527" s="5">
        <f>IF(IF($K527="Pending",(IF($J527='Date ouverte'!$A$20,HLOOKUP($AA527,'Date ouverte'!$20:$21,2,FALSE),IF($J527='Date ouverte'!$A$22,HLOOKUP($AA527,'Date ouverte'!$22:$23,2,FALSE),IF($J527='Date ouverte'!$A$24,HLOOKUP($AA527,'Date ouverte'!$24:$25,2,FALSE),IF($J527='Date ouverte'!$A$26,HLOOKUP($AA527,'Date ouverte'!$26:$27,2,FALSE),"j"))))),W527)&lt;&gt;"alert",AA527,"alert")</f>
        <v>44888</v>
      </c>
      <c r="AC527" s="65">
        <f>IF($AB527="alert",(IF($J527='Date ouverte'!$A$29,HLOOKUP($AA527,'Date ouverte'!$29:$30,2,FALSE),IF($J527='Date ouverte'!$A$31,HLOOKUP($AA527,'Date ouverte'!$31:$33,2,FALSE),IF($J527='Date ouverte'!$A$33,HLOOKUP($AA527,'Date ouverte'!$33:$34,2,FALSE),IF($J527='Date ouverte'!$A$35,HLOOKUP($AA527,'Date ouverte'!$35:$36,2,FALSE),"j"))))),0)</f>
        <v>0</v>
      </c>
      <c r="AD5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7" s="5"/>
    </row>
    <row r="528" spans="1:31" x14ac:dyDescent="0.25">
      <c r="A528" t="s">
        <v>1208</v>
      </c>
      <c r="B528" t="s">
        <v>258</v>
      </c>
      <c r="C528" t="s">
        <v>30</v>
      </c>
      <c r="D528" t="s">
        <v>47</v>
      </c>
      <c r="E528" t="s">
        <v>34</v>
      </c>
      <c r="F528" t="s">
        <v>48</v>
      </c>
      <c r="G528" s="1">
        <v>44838</v>
      </c>
      <c r="H528" s="1">
        <v>44877</v>
      </c>
      <c r="I528" s="2">
        <v>44889</v>
      </c>
      <c r="J528" t="s">
        <v>18</v>
      </c>
      <c r="K528" t="s">
        <v>29</v>
      </c>
      <c r="L528" t="s">
        <v>24</v>
      </c>
      <c r="M528" t="s">
        <v>25</v>
      </c>
      <c r="N528" t="s">
        <v>26</v>
      </c>
      <c r="O528" t="s">
        <v>45</v>
      </c>
      <c r="P528">
        <f t="shared" si="514"/>
        <v>1</v>
      </c>
      <c r="Q528" s="5">
        <f t="shared" si="515"/>
        <v>44879</v>
      </c>
      <c r="R528" s="32">
        <f>VLOOKUP(_xlfn.CONCAT(M528," - ",E528),Planning!$C$75:$D$99,2,0)</f>
        <v>21</v>
      </c>
      <c r="S528" s="5">
        <f t="shared" si="516"/>
        <v>44898</v>
      </c>
      <c r="T528" s="3" t="str">
        <f t="shared" si="517"/>
        <v/>
      </c>
      <c r="U528" s="32">
        <f t="shared" ca="1" si="518"/>
        <v>21</v>
      </c>
      <c r="V528" s="32">
        <f t="shared" si="519"/>
        <v>0</v>
      </c>
      <c r="W528" s="5">
        <f t="shared" si="520"/>
        <v>44889</v>
      </c>
      <c r="X528" s="5"/>
      <c r="Z528" s="49"/>
      <c r="AA528" s="50" cm="1">
        <f t="array" ref="AA528">IF(AND(K528="Pending",J528='Date ouverte'!$A$2),INDEX(_xlfn.ANCHORARRAY('Date ouverte'!$B$2),MATCH(TRUE,_xlfn.ANCHORARRAY('Date ouverte'!$B$2)&gt;=$W528,0)),IF(AND(K528="Pending",J528='Date ouverte'!$A$4),INDEX(_xlfn.ANCHORARRAY('Date ouverte'!$B$4),MATCH(TRUE,_xlfn.ANCHORARRAY('Date ouverte'!$B$4)&gt;=$W528,0)),IF(AND(K528="Pending",J528='Date ouverte'!$A$6),INDEX(_xlfn.ANCHORARRAY('Date ouverte'!$B$6),MATCH(TRUE,_xlfn.ANCHORARRAY('Date ouverte'!$B$6)&gt;=$W528,0)),IF(AND(K528="Pending",J528='Date ouverte'!$A$8),INDEX(_xlfn.ANCHORARRAY('Date ouverte'!$B$8),MATCH(TRUE,_xlfn.ANCHORARRAY('Date ouverte'!$B$8)&gt;=$W528,0)),W528))))</f>
        <v>44889</v>
      </c>
      <c r="AB528" s="5" t="str">
        <f>IF(IF($K528="Pending",(IF($J528='Date ouverte'!$A$20,HLOOKUP($AA528,'Date ouverte'!$20:$21,2,FALSE),IF($J528='Date ouverte'!$A$22,HLOOKUP($AA528,'Date ouverte'!$22:$23,2,FALSE),IF($J528='Date ouverte'!$A$24,HLOOKUP($AA528,'Date ouverte'!$24:$25,2,FALSE),IF($J528='Date ouverte'!$A$26,HLOOKUP($AA528,'Date ouverte'!$26:$27,2,FALSE),"j"))))),W528)&lt;&gt;"alert",AA528,"alert")</f>
        <v>alert</v>
      </c>
      <c r="AC528" s="65">
        <f>IF($AB528="alert",(IF($J528='Date ouverte'!$A$29,HLOOKUP($AA528,'Date ouverte'!$29:$30,2,FALSE),IF($J528='Date ouverte'!$A$31,HLOOKUP($AA528,'Date ouverte'!$31:$33,2,FALSE),IF($J528='Date ouverte'!$A$33,HLOOKUP($AA528,'Date ouverte'!$33:$34,2,FALSE),IF($J528='Date ouverte'!$A$35,HLOOKUP($AA528,'Date ouverte'!$35:$36,2,FALSE),"j"))))),0)</f>
        <v>17</v>
      </c>
      <c r="AD5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28" s="5"/>
    </row>
    <row r="529" spans="1:31" x14ac:dyDescent="0.25">
      <c r="A529" t="s">
        <v>1786</v>
      </c>
      <c r="B529" t="s">
        <v>258</v>
      </c>
      <c r="C529" t="s">
        <v>14</v>
      </c>
      <c r="D529" t="s">
        <v>47</v>
      </c>
      <c r="E529" t="s">
        <v>34</v>
      </c>
      <c r="F529" t="s">
        <v>48</v>
      </c>
      <c r="G529" s="1">
        <v>44861</v>
      </c>
      <c r="H529" s="1">
        <v>44898</v>
      </c>
      <c r="I529" s="2">
        <v>44913</v>
      </c>
      <c r="J529" t="s">
        <v>28</v>
      </c>
      <c r="K529" t="s">
        <v>29</v>
      </c>
      <c r="L529" t="s">
        <v>24</v>
      </c>
      <c r="M529" t="s">
        <v>25</v>
      </c>
      <c r="N529" t="s">
        <v>26</v>
      </c>
      <c r="O529" t="s">
        <v>49</v>
      </c>
      <c r="P529">
        <f t="shared" si="514"/>
        <v>1</v>
      </c>
      <c r="Q529" s="5">
        <f t="shared" si="515"/>
        <v>44900</v>
      </c>
      <c r="R529" s="32">
        <f>VLOOKUP(_xlfn.CONCAT(M529," - ",E529),Planning!$C$75:$D$99,2,0)</f>
        <v>21</v>
      </c>
      <c r="S529" s="5">
        <f t="shared" si="516"/>
        <v>44919</v>
      </c>
      <c r="T529" s="3" t="str">
        <f t="shared" si="517"/>
        <v/>
      </c>
      <c r="U529" s="32">
        <f t="shared" ca="1" si="518"/>
        <v>21</v>
      </c>
      <c r="V529" s="32">
        <f t="shared" si="519"/>
        <v>0</v>
      </c>
      <c r="W529" s="5">
        <f t="shared" si="520"/>
        <v>44913</v>
      </c>
      <c r="X529" s="5"/>
      <c r="Z529" s="49"/>
      <c r="AA529" s="50" cm="1">
        <f t="array" ref="AA529">IF(AND(K529="Pending",J529='Date ouverte'!$A$2),INDEX(_xlfn.ANCHORARRAY('Date ouverte'!$B$2),MATCH(TRUE,_xlfn.ANCHORARRAY('Date ouverte'!$B$2)&gt;=$W529,0)),IF(AND(K529="Pending",J529='Date ouverte'!$A$4),INDEX(_xlfn.ANCHORARRAY('Date ouverte'!$B$4),MATCH(TRUE,_xlfn.ANCHORARRAY('Date ouverte'!$B$4)&gt;=$W529,0)),IF(AND(K529="Pending",J529='Date ouverte'!$A$6),INDEX(_xlfn.ANCHORARRAY('Date ouverte'!$B$6),MATCH(TRUE,_xlfn.ANCHORARRAY('Date ouverte'!$B$6)&gt;=$W529,0)),IF(AND(K529="Pending",J529='Date ouverte'!$A$8),INDEX(_xlfn.ANCHORARRAY('Date ouverte'!$B$8),MATCH(TRUE,_xlfn.ANCHORARRAY('Date ouverte'!$B$8)&gt;=$W529,0)),W529))))</f>
        <v>44914</v>
      </c>
      <c r="AB529" s="5" t="str">
        <f>IF(IF($K529="Pending",(IF($J529='Date ouverte'!$A$20,HLOOKUP($AA529,'Date ouverte'!$20:$21,2,FALSE),IF($J529='Date ouverte'!$A$22,HLOOKUP($AA529,'Date ouverte'!$22:$23,2,FALSE),IF($J529='Date ouverte'!$A$24,HLOOKUP($AA529,'Date ouverte'!$24:$25,2,FALSE),IF($J529='Date ouverte'!$A$26,HLOOKUP($AA529,'Date ouverte'!$26:$27,2,FALSE),"j"))))),W529)&lt;&gt;"alert",AA529,"alert")</f>
        <v>alert</v>
      </c>
      <c r="AC529" s="65">
        <f>IF($AB529="alert",(IF($J529='Date ouverte'!$A$29,HLOOKUP($AA529,'Date ouverte'!$29:$30,2,FALSE),IF($J529='Date ouverte'!$A$31,HLOOKUP($AA529,'Date ouverte'!$31:$33,2,FALSE),IF($J529='Date ouverte'!$A$33,HLOOKUP($AA529,'Date ouverte'!$33:$34,2,FALSE),IF($J529='Date ouverte'!$A$35,HLOOKUP($AA529,'Date ouverte'!$35:$36,2,FALSE),"j"))))),0)</f>
        <v>2</v>
      </c>
      <c r="AD5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29" s="5"/>
    </row>
    <row r="530" spans="1:31" x14ac:dyDescent="0.25">
      <c r="A530" t="s">
        <v>1209</v>
      </c>
      <c r="B530" t="s">
        <v>258</v>
      </c>
      <c r="C530" t="s">
        <v>14</v>
      </c>
      <c r="D530" t="s">
        <v>47</v>
      </c>
      <c r="E530" t="s">
        <v>34</v>
      </c>
      <c r="F530" t="s">
        <v>48</v>
      </c>
      <c r="G530" s="1">
        <v>44841</v>
      </c>
      <c r="H530" s="1">
        <v>44876</v>
      </c>
      <c r="I530" s="2">
        <v>44891</v>
      </c>
      <c r="J530" t="s">
        <v>28</v>
      </c>
      <c r="K530" t="s">
        <v>29</v>
      </c>
      <c r="L530" t="s">
        <v>20</v>
      </c>
      <c r="M530" t="s">
        <v>25</v>
      </c>
      <c r="N530" t="s">
        <v>35</v>
      </c>
      <c r="O530" t="s">
        <v>1638</v>
      </c>
      <c r="P530">
        <f t="shared" si="514"/>
        <v>1</v>
      </c>
      <c r="Q530" s="5">
        <f t="shared" si="515"/>
        <v>44878</v>
      </c>
      <c r="R530" s="32">
        <f>VLOOKUP(_xlfn.CONCAT(M530," - ",E530),Planning!$C$75:$D$99,2,0)</f>
        <v>21</v>
      </c>
      <c r="S530" s="5">
        <f t="shared" si="516"/>
        <v>44897</v>
      </c>
      <c r="T530" s="3" t="str">
        <f t="shared" si="517"/>
        <v/>
      </c>
      <c r="U530" s="32">
        <f t="shared" ca="1" si="518"/>
        <v>21</v>
      </c>
      <c r="V530" s="32">
        <f t="shared" si="519"/>
        <v>0</v>
      </c>
      <c r="W530" s="5">
        <f t="shared" si="520"/>
        <v>44891</v>
      </c>
      <c r="X530" s="5"/>
      <c r="Z530" s="49"/>
      <c r="AA530" s="50" cm="1">
        <f t="array" ref="AA530">IF(AND(K530="Pending",J530='Date ouverte'!$A$2),INDEX(_xlfn.ANCHORARRAY('Date ouverte'!$B$2),MATCH(TRUE,_xlfn.ANCHORARRAY('Date ouverte'!$B$2)&gt;=$W530,0)),IF(AND(K530="Pending",J530='Date ouverte'!$A$4),INDEX(_xlfn.ANCHORARRAY('Date ouverte'!$B$4),MATCH(TRUE,_xlfn.ANCHORARRAY('Date ouverte'!$B$4)&gt;=$W530,0)),IF(AND(K530="Pending",J530='Date ouverte'!$A$6),INDEX(_xlfn.ANCHORARRAY('Date ouverte'!$B$6),MATCH(TRUE,_xlfn.ANCHORARRAY('Date ouverte'!$B$6)&gt;=$W530,0)),IF(AND(K530="Pending",J530='Date ouverte'!$A$8),INDEX(_xlfn.ANCHORARRAY('Date ouverte'!$B$8),MATCH(TRUE,_xlfn.ANCHORARRAY('Date ouverte'!$B$8)&gt;=$W530,0)),W530))))</f>
        <v>44893</v>
      </c>
      <c r="AB530" s="5">
        <f>IF(IF($K530="Pending",(IF($J530='Date ouverte'!$A$20,HLOOKUP($AA530,'Date ouverte'!$20:$21,2,FALSE),IF($J530='Date ouverte'!$A$22,HLOOKUP($AA530,'Date ouverte'!$22:$23,2,FALSE),IF($J530='Date ouverte'!$A$24,HLOOKUP($AA530,'Date ouverte'!$24:$25,2,FALSE),IF($J530='Date ouverte'!$A$26,HLOOKUP($AA530,'Date ouverte'!$26:$27,2,FALSE),"j"))))),W530)&lt;&gt;"alert",AA530,"alert")</f>
        <v>44893</v>
      </c>
      <c r="AC530" s="65">
        <f>IF($AB530="alert",(IF($J530='Date ouverte'!$A$29,HLOOKUP($AA530,'Date ouverte'!$29:$30,2,FALSE),IF($J530='Date ouverte'!$A$31,HLOOKUP($AA530,'Date ouverte'!$31:$33,2,FALSE),IF($J530='Date ouverte'!$A$33,HLOOKUP($AA530,'Date ouverte'!$33:$34,2,FALSE),IF($J530='Date ouverte'!$A$35,HLOOKUP($AA530,'Date ouverte'!$35:$36,2,FALSE),"j"))))),0)</f>
        <v>0</v>
      </c>
      <c r="AD5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30" s="5"/>
    </row>
    <row r="531" spans="1:31" x14ac:dyDescent="0.25">
      <c r="A531" t="s">
        <v>1787</v>
      </c>
      <c r="B531" t="s">
        <v>258</v>
      </c>
      <c r="C531" t="s">
        <v>30</v>
      </c>
      <c r="D531" t="s">
        <v>47</v>
      </c>
      <c r="E531" t="s">
        <v>34</v>
      </c>
      <c r="F531" t="s">
        <v>48</v>
      </c>
      <c r="G531" s="1">
        <v>44859</v>
      </c>
      <c r="H531" s="1">
        <v>44895</v>
      </c>
      <c r="I531" s="2">
        <v>44910</v>
      </c>
      <c r="J531" t="s">
        <v>18</v>
      </c>
      <c r="K531" t="s">
        <v>29</v>
      </c>
      <c r="L531" t="s">
        <v>20</v>
      </c>
      <c r="M531" t="s">
        <v>25</v>
      </c>
      <c r="N531" t="s">
        <v>35</v>
      </c>
      <c r="O531" t="s">
        <v>1641</v>
      </c>
      <c r="P531">
        <f t="shared" si="514"/>
        <v>1</v>
      </c>
      <c r="Q531" s="5">
        <f t="shared" si="515"/>
        <v>44897</v>
      </c>
      <c r="R531" s="32">
        <f>VLOOKUP(_xlfn.CONCAT(M531," - ",E531),Planning!$C$75:$D$99,2,0)</f>
        <v>21</v>
      </c>
      <c r="S531" s="5">
        <f t="shared" si="516"/>
        <v>44916</v>
      </c>
      <c r="T531" s="3" t="str">
        <f t="shared" si="517"/>
        <v/>
      </c>
      <c r="U531" s="32">
        <f t="shared" ca="1" si="518"/>
        <v>21</v>
      </c>
      <c r="V531" s="32">
        <f t="shared" si="519"/>
        <v>0</v>
      </c>
      <c r="W531" s="5">
        <f t="shared" si="520"/>
        <v>44910</v>
      </c>
      <c r="X531" s="5"/>
      <c r="Z531" s="49"/>
      <c r="AA531" s="50" cm="1">
        <f t="array" ref="AA531">IF(AND(K531="Pending",J531='Date ouverte'!$A$2),INDEX(_xlfn.ANCHORARRAY('Date ouverte'!$B$2),MATCH(TRUE,_xlfn.ANCHORARRAY('Date ouverte'!$B$2)&gt;=$W531,0)),IF(AND(K531="Pending",J531='Date ouverte'!$A$4),INDEX(_xlfn.ANCHORARRAY('Date ouverte'!$B$4),MATCH(TRUE,_xlfn.ANCHORARRAY('Date ouverte'!$B$4)&gt;=$W531,0)),IF(AND(K531="Pending",J531='Date ouverte'!$A$6),INDEX(_xlfn.ANCHORARRAY('Date ouverte'!$B$6),MATCH(TRUE,_xlfn.ANCHORARRAY('Date ouverte'!$B$6)&gt;=$W531,0)),IF(AND(K531="Pending",J531='Date ouverte'!$A$8),INDEX(_xlfn.ANCHORARRAY('Date ouverte'!$B$8),MATCH(TRUE,_xlfn.ANCHORARRAY('Date ouverte'!$B$8)&gt;=$W531,0)),W531))))</f>
        <v>44910</v>
      </c>
      <c r="AB531" s="5">
        <f>IF(IF($K531="Pending",(IF($J531='Date ouverte'!$A$20,HLOOKUP($AA531,'Date ouverte'!$20:$21,2,FALSE),IF($J531='Date ouverte'!$A$22,HLOOKUP($AA531,'Date ouverte'!$22:$23,2,FALSE),IF($J531='Date ouverte'!$A$24,HLOOKUP($AA531,'Date ouverte'!$24:$25,2,FALSE),IF($J531='Date ouverte'!$A$26,HLOOKUP($AA531,'Date ouverte'!$26:$27,2,FALSE),"j"))))),W531)&lt;&gt;"alert",AA531,"alert")</f>
        <v>44910</v>
      </c>
      <c r="AC531" s="65">
        <f>IF($AB531="alert",(IF($J531='Date ouverte'!$A$29,HLOOKUP($AA531,'Date ouverte'!$29:$30,2,FALSE),IF($J531='Date ouverte'!$A$31,HLOOKUP($AA531,'Date ouverte'!$31:$33,2,FALSE),IF($J531='Date ouverte'!$A$33,HLOOKUP($AA531,'Date ouverte'!$33:$34,2,FALSE),IF($J531='Date ouverte'!$A$35,HLOOKUP($AA531,'Date ouverte'!$35:$36,2,FALSE),"j"))))),0)</f>
        <v>0</v>
      </c>
      <c r="AD5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31" s="5"/>
    </row>
    <row r="532" spans="1:31" x14ac:dyDescent="0.25">
      <c r="A532" t="s">
        <v>1210</v>
      </c>
      <c r="B532" t="s">
        <v>258</v>
      </c>
      <c r="C532" t="s">
        <v>14</v>
      </c>
      <c r="D532" t="s">
        <v>47</v>
      </c>
      <c r="E532" t="s">
        <v>34</v>
      </c>
      <c r="F532" t="s">
        <v>48</v>
      </c>
      <c r="G532" s="1">
        <v>44842</v>
      </c>
      <c r="H532" s="1">
        <v>44877</v>
      </c>
      <c r="I532" s="2">
        <v>44889.375</v>
      </c>
      <c r="J532" t="s">
        <v>28</v>
      </c>
      <c r="K532" t="s">
        <v>19</v>
      </c>
      <c r="L532" t="s">
        <v>20</v>
      </c>
      <c r="M532" t="s">
        <v>25</v>
      </c>
      <c r="N532" t="s">
        <v>35</v>
      </c>
      <c r="O532" t="s">
        <v>45</v>
      </c>
      <c r="P532">
        <f t="shared" si="514"/>
        <v>1</v>
      </c>
      <c r="Q532" s="5">
        <f t="shared" si="515"/>
        <v>44879</v>
      </c>
      <c r="R532" s="32">
        <f>VLOOKUP(_xlfn.CONCAT(M532," - ",E532),Planning!$C$75:$D$99,2,0)</f>
        <v>21</v>
      </c>
      <c r="S532" s="5">
        <f t="shared" si="516"/>
        <v>44898</v>
      </c>
      <c r="T532" s="3" t="str">
        <f t="shared" si="517"/>
        <v/>
      </c>
      <c r="U532" s="32">
        <f t="shared" ca="1" si="518"/>
        <v>21</v>
      </c>
      <c r="V532" s="32">
        <f t="shared" si="519"/>
        <v>0</v>
      </c>
      <c r="W532" s="5">
        <f t="shared" si="520"/>
        <v>44889</v>
      </c>
      <c r="X532" s="5"/>
      <c r="Z532" s="49"/>
      <c r="AA532" s="50" cm="1">
        <f t="array" ref="AA532">IF(AND(K532="Pending",J532='Date ouverte'!$A$2),INDEX(_xlfn.ANCHORARRAY('Date ouverte'!$B$2),MATCH(TRUE,_xlfn.ANCHORARRAY('Date ouverte'!$B$2)&gt;=$W532,0)),IF(AND(K532="Pending",J532='Date ouverte'!$A$4),INDEX(_xlfn.ANCHORARRAY('Date ouverte'!$B$4),MATCH(TRUE,_xlfn.ANCHORARRAY('Date ouverte'!$B$4)&gt;=$W532,0)),IF(AND(K532="Pending",J532='Date ouverte'!$A$6),INDEX(_xlfn.ANCHORARRAY('Date ouverte'!$B$6),MATCH(TRUE,_xlfn.ANCHORARRAY('Date ouverte'!$B$6)&gt;=$W532,0)),IF(AND(K532="Pending",J532='Date ouverte'!$A$8),INDEX(_xlfn.ANCHORARRAY('Date ouverte'!$B$8),MATCH(TRUE,_xlfn.ANCHORARRAY('Date ouverte'!$B$8)&gt;=$W532,0)),W532))))</f>
        <v>44889</v>
      </c>
      <c r="AB532" s="5">
        <f>IF(IF($K532="Pending",(IF($J532='Date ouverte'!$A$20,HLOOKUP($AA532,'Date ouverte'!$20:$21,2,FALSE),IF($J532='Date ouverte'!$A$22,HLOOKUP($AA532,'Date ouverte'!$22:$23,2,FALSE),IF($J532='Date ouverte'!$A$24,HLOOKUP($AA532,'Date ouverte'!$24:$25,2,FALSE),IF($J532='Date ouverte'!$A$26,HLOOKUP($AA532,'Date ouverte'!$26:$27,2,FALSE),"j"))))),W532)&lt;&gt;"alert",AA532,"alert")</f>
        <v>44889</v>
      </c>
      <c r="AC532" s="65">
        <f>IF($AB532="alert",(IF($J532='Date ouverte'!$A$29,HLOOKUP($AA532,'Date ouverte'!$29:$30,2,FALSE),IF($J532='Date ouverte'!$A$31,HLOOKUP($AA532,'Date ouverte'!$31:$33,2,FALSE),IF($J532='Date ouverte'!$A$33,HLOOKUP($AA532,'Date ouverte'!$33:$34,2,FALSE),IF($J532='Date ouverte'!$A$35,HLOOKUP($AA532,'Date ouverte'!$35:$36,2,FALSE),"j"))))),0)</f>
        <v>0</v>
      </c>
      <c r="AD5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32" s="5"/>
    </row>
    <row r="533" spans="1:31" x14ac:dyDescent="0.25">
      <c r="A533" t="s">
        <v>316</v>
      </c>
      <c r="B533" t="s">
        <v>258</v>
      </c>
      <c r="C533" t="s">
        <v>14</v>
      </c>
      <c r="D533" t="s">
        <v>15</v>
      </c>
      <c r="E533" t="s">
        <v>34</v>
      </c>
      <c r="F533" t="s">
        <v>17</v>
      </c>
      <c r="G533" s="1">
        <v>44810</v>
      </c>
      <c r="H533" s="1">
        <v>44853</v>
      </c>
      <c r="I533" s="2">
        <v>44861.208333333336</v>
      </c>
      <c r="J533" t="s">
        <v>28</v>
      </c>
      <c r="K533" t="s">
        <v>19</v>
      </c>
      <c r="L533" t="s">
        <v>20</v>
      </c>
      <c r="M533" t="s">
        <v>25</v>
      </c>
      <c r="N533" t="s">
        <v>35</v>
      </c>
      <c r="O533" t="s">
        <v>42</v>
      </c>
      <c r="P533">
        <f t="shared" si="514"/>
        <v>1</v>
      </c>
      <c r="Q533" s="5">
        <f t="shared" si="515"/>
        <v>44855</v>
      </c>
      <c r="R533" s="32">
        <f>VLOOKUP(_xlfn.CONCAT(M533," - ",E533),Planning!$C$75:$D$99,2,0)</f>
        <v>21</v>
      </c>
      <c r="S533" s="5">
        <f t="shared" si="516"/>
        <v>44874</v>
      </c>
      <c r="T533" s="3" t="str">
        <f t="shared" si="517"/>
        <v/>
      </c>
      <c r="U533" s="32">
        <f t="shared" ca="1" si="518"/>
        <v>15</v>
      </c>
      <c r="V533" s="32">
        <f t="shared" si="519"/>
        <v>0</v>
      </c>
      <c r="W533" s="5">
        <f t="shared" si="520"/>
        <v>44861</v>
      </c>
      <c r="X533" s="5"/>
      <c r="Z533" s="49"/>
      <c r="AA533" s="50" cm="1">
        <f t="array" ref="AA533">IF(AND(K533="Pending",J533='Date ouverte'!$A$2),INDEX(_xlfn.ANCHORARRAY('Date ouverte'!$B$2),MATCH(TRUE,_xlfn.ANCHORARRAY('Date ouverte'!$B$2)&gt;=$W533,0)),IF(AND(K533="Pending",J533='Date ouverte'!$A$4),INDEX(_xlfn.ANCHORARRAY('Date ouverte'!$B$4),MATCH(TRUE,_xlfn.ANCHORARRAY('Date ouverte'!$B$4)&gt;=$W533,0)),IF(AND(K533="Pending",J533='Date ouverte'!$A$6),INDEX(_xlfn.ANCHORARRAY('Date ouverte'!$B$6),MATCH(TRUE,_xlfn.ANCHORARRAY('Date ouverte'!$B$6)&gt;=$W533,0)),IF(AND(K533="Pending",J533='Date ouverte'!$A$8),INDEX(_xlfn.ANCHORARRAY('Date ouverte'!$B$8),MATCH(TRUE,_xlfn.ANCHORARRAY('Date ouverte'!$B$8)&gt;=$W533,0)),W533))))</f>
        <v>44861</v>
      </c>
      <c r="AB533" s="5">
        <f>IF(IF($K533="Pending",(IF($J533='Date ouverte'!$A$20,HLOOKUP($AA533,'Date ouverte'!$20:$21,2,FALSE),IF($J533='Date ouverte'!$A$22,HLOOKUP($AA533,'Date ouverte'!$22:$23,2,FALSE),IF($J533='Date ouverte'!$A$24,HLOOKUP($AA533,'Date ouverte'!$24:$25,2,FALSE),IF($J533='Date ouverte'!$A$26,HLOOKUP($AA533,'Date ouverte'!$26:$27,2,FALSE),"j"))))),W533)&lt;&gt;"alert",AA533,"alert")</f>
        <v>44861</v>
      </c>
      <c r="AC533" s="65">
        <f>IF($AB533="alert",(IF($J533='Date ouverte'!$A$29,HLOOKUP($AA533,'Date ouverte'!$29:$30,2,FALSE),IF($J533='Date ouverte'!$A$31,HLOOKUP($AA533,'Date ouverte'!$31:$33,2,FALSE),IF($J533='Date ouverte'!$A$33,HLOOKUP($AA533,'Date ouverte'!$33:$34,2,FALSE),IF($J533='Date ouverte'!$A$35,HLOOKUP($AA533,'Date ouverte'!$35:$36,2,FALSE),"j"))))),0)</f>
        <v>0</v>
      </c>
      <c r="AD5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33" s="5"/>
    </row>
    <row r="534" spans="1:31" x14ac:dyDescent="0.25">
      <c r="A534" t="s">
        <v>646</v>
      </c>
      <c r="B534" t="s">
        <v>258</v>
      </c>
      <c r="C534" t="s">
        <v>14</v>
      </c>
      <c r="D534" t="s">
        <v>47</v>
      </c>
      <c r="E534" t="s">
        <v>34</v>
      </c>
      <c r="F534" t="s">
        <v>48</v>
      </c>
      <c r="G534" s="1">
        <v>44828</v>
      </c>
      <c r="H534" s="1">
        <v>44877</v>
      </c>
      <c r="I534" s="2">
        <v>44886.291666666664</v>
      </c>
      <c r="J534" t="s">
        <v>28</v>
      </c>
      <c r="K534" t="s">
        <v>19</v>
      </c>
      <c r="L534" t="s">
        <v>20</v>
      </c>
      <c r="M534" t="s">
        <v>25</v>
      </c>
      <c r="N534" t="s">
        <v>35</v>
      </c>
      <c r="O534" t="s">
        <v>45</v>
      </c>
      <c r="P534">
        <f t="shared" si="514"/>
        <v>1</v>
      </c>
      <c r="Q534" s="5">
        <f t="shared" si="515"/>
        <v>44879</v>
      </c>
      <c r="R534" s="32">
        <f>VLOOKUP(_xlfn.CONCAT(M534," - ",E534),Planning!$C$75:$D$99,2,0)</f>
        <v>21</v>
      </c>
      <c r="S534" s="5">
        <f t="shared" si="516"/>
        <v>44898</v>
      </c>
      <c r="T534" s="3" t="str">
        <f t="shared" si="517"/>
        <v/>
      </c>
      <c r="U534" s="32">
        <f t="shared" ca="1" si="518"/>
        <v>21</v>
      </c>
      <c r="V534" s="32">
        <f t="shared" si="519"/>
        <v>0</v>
      </c>
      <c r="W534" s="5">
        <f t="shared" si="520"/>
        <v>44886</v>
      </c>
      <c r="X534" s="5"/>
      <c r="Z534" s="49"/>
      <c r="AA534" s="50" cm="1">
        <f t="array" ref="AA534">IF(AND(K534="Pending",J534='Date ouverte'!$A$2),INDEX(_xlfn.ANCHORARRAY('Date ouverte'!$B$2),MATCH(TRUE,_xlfn.ANCHORARRAY('Date ouverte'!$B$2)&gt;=$W534,0)),IF(AND(K534="Pending",J534='Date ouverte'!$A$4),INDEX(_xlfn.ANCHORARRAY('Date ouverte'!$B$4),MATCH(TRUE,_xlfn.ANCHORARRAY('Date ouverte'!$B$4)&gt;=$W534,0)),IF(AND(K534="Pending",J534='Date ouverte'!$A$6),INDEX(_xlfn.ANCHORARRAY('Date ouverte'!$B$6),MATCH(TRUE,_xlfn.ANCHORARRAY('Date ouverte'!$B$6)&gt;=$W534,0)),IF(AND(K534="Pending",J534='Date ouverte'!$A$8),INDEX(_xlfn.ANCHORARRAY('Date ouverte'!$B$8),MATCH(TRUE,_xlfn.ANCHORARRAY('Date ouverte'!$B$8)&gt;=$W534,0)),W534))))</f>
        <v>44886</v>
      </c>
      <c r="AB534" s="5">
        <f>IF(IF($K534="Pending",(IF($J534='Date ouverte'!$A$20,HLOOKUP($AA534,'Date ouverte'!$20:$21,2,FALSE),IF($J534='Date ouverte'!$A$22,HLOOKUP($AA534,'Date ouverte'!$22:$23,2,FALSE),IF($J534='Date ouverte'!$A$24,HLOOKUP($AA534,'Date ouverte'!$24:$25,2,FALSE),IF($J534='Date ouverte'!$A$26,HLOOKUP($AA534,'Date ouverte'!$26:$27,2,FALSE),"j"))))),W534)&lt;&gt;"alert",AA534,"alert")</f>
        <v>44886</v>
      </c>
      <c r="AC534" s="65">
        <f>IF($AB534="alert",(IF($J534='Date ouverte'!$A$29,HLOOKUP($AA534,'Date ouverte'!$29:$30,2,FALSE),IF($J534='Date ouverte'!$A$31,HLOOKUP($AA534,'Date ouverte'!$31:$33,2,FALSE),IF($J534='Date ouverte'!$A$33,HLOOKUP($AA534,'Date ouverte'!$33:$34,2,FALSE),IF($J534='Date ouverte'!$A$35,HLOOKUP($AA534,'Date ouverte'!$35:$36,2,FALSE),"j"))))),0)</f>
        <v>0</v>
      </c>
      <c r="AD5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34" s="5"/>
    </row>
    <row r="535" spans="1:31" x14ac:dyDescent="0.25">
      <c r="A535" t="s">
        <v>1211</v>
      </c>
      <c r="B535" t="s">
        <v>258</v>
      </c>
      <c r="C535" t="s">
        <v>30</v>
      </c>
      <c r="D535" t="s">
        <v>47</v>
      </c>
      <c r="E535" t="s">
        <v>34</v>
      </c>
      <c r="F535" t="s">
        <v>48</v>
      </c>
      <c r="G535" s="1">
        <v>44847</v>
      </c>
      <c r="H535" s="1">
        <v>44877</v>
      </c>
      <c r="I535" s="2">
        <v>44886.541666666664</v>
      </c>
      <c r="J535" t="s">
        <v>28</v>
      </c>
      <c r="K535" t="s">
        <v>19</v>
      </c>
      <c r="L535" t="s">
        <v>20</v>
      </c>
      <c r="M535" t="s">
        <v>25</v>
      </c>
      <c r="N535" t="s">
        <v>35</v>
      </c>
      <c r="O535" t="s">
        <v>45</v>
      </c>
      <c r="P535">
        <f t="shared" si="514"/>
        <v>1</v>
      </c>
      <c r="Q535" s="5">
        <f t="shared" si="515"/>
        <v>44879</v>
      </c>
      <c r="R535" s="32">
        <f>VLOOKUP(_xlfn.CONCAT(M535," - ",E535),Planning!$C$75:$D$99,2,0)</f>
        <v>21</v>
      </c>
      <c r="S535" s="5">
        <f t="shared" si="516"/>
        <v>44898</v>
      </c>
      <c r="T535" s="3" t="str">
        <f t="shared" si="517"/>
        <v/>
      </c>
      <c r="U535" s="32">
        <f t="shared" ca="1" si="518"/>
        <v>21</v>
      </c>
      <c r="V535" s="32">
        <f t="shared" si="519"/>
        <v>0</v>
      </c>
      <c r="W535" s="5">
        <f t="shared" si="520"/>
        <v>44886</v>
      </c>
      <c r="X535" s="5"/>
      <c r="Z535" s="49"/>
      <c r="AA535" s="50" cm="1">
        <f t="array" ref="AA535">IF(AND(K535="Pending",J535='Date ouverte'!$A$2),INDEX(_xlfn.ANCHORARRAY('Date ouverte'!$B$2),MATCH(TRUE,_xlfn.ANCHORARRAY('Date ouverte'!$B$2)&gt;=$W535,0)),IF(AND(K535="Pending",J535='Date ouverte'!$A$4),INDEX(_xlfn.ANCHORARRAY('Date ouverte'!$B$4),MATCH(TRUE,_xlfn.ANCHORARRAY('Date ouverte'!$B$4)&gt;=$W535,0)),IF(AND(K535="Pending",J535='Date ouverte'!$A$6),INDEX(_xlfn.ANCHORARRAY('Date ouverte'!$B$6),MATCH(TRUE,_xlfn.ANCHORARRAY('Date ouverte'!$B$6)&gt;=$W535,0)),IF(AND(K535="Pending",J535='Date ouverte'!$A$8),INDEX(_xlfn.ANCHORARRAY('Date ouverte'!$B$8),MATCH(TRUE,_xlfn.ANCHORARRAY('Date ouverte'!$B$8)&gt;=$W535,0)),W535))))</f>
        <v>44886</v>
      </c>
      <c r="AB535" s="5">
        <f>IF(IF($K535="Pending",(IF($J535='Date ouverte'!$A$20,HLOOKUP($AA535,'Date ouverte'!$20:$21,2,FALSE),IF($J535='Date ouverte'!$A$22,HLOOKUP($AA535,'Date ouverte'!$22:$23,2,FALSE),IF($J535='Date ouverte'!$A$24,HLOOKUP($AA535,'Date ouverte'!$24:$25,2,FALSE),IF($J535='Date ouverte'!$A$26,HLOOKUP($AA535,'Date ouverte'!$26:$27,2,FALSE),"j"))))),W535)&lt;&gt;"alert",AA535,"alert")</f>
        <v>44886</v>
      </c>
      <c r="AC535" s="65">
        <f>IF($AB535="alert",(IF($J535='Date ouverte'!$A$29,HLOOKUP($AA535,'Date ouverte'!$29:$30,2,FALSE),IF($J535='Date ouverte'!$A$31,HLOOKUP($AA535,'Date ouverte'!$31:$33,2,FALSE),IF($J535='Date ouverte'!$A$33,HLOOKUP($AA535,'Date ouverte'!$33:$34,2,FALSE),IF($J535='Date ouverte'!$A$35,HLOOKUP($AA535,'Date ouverte'!$35:$36,2,FALSE),"j"))))),0)</f>
        <v>0</v>
      </c>
      <c r="AD5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35" s="5"/>
    </row>
    <row r="536" spans="1:31" x14ac:dyDescent="0.25">
      <c r="A536" t="s">
        <v>1788</v>
      </c>
      <c r="B536" t="s">
        <v>258</v>
      </c>
      <c r="C536" t="s">
        <v>30</v>
      </c>
      <c r="D536" t="s">
        <v>47</v>
      </c>
      <c r="E536" t="s">
        <v>34</v>
      </c>
      <c r="F536" t="s">
        <v>48</v>
      </c>
      <c r="G536" s="1">
        <v>44858</v>
      </c>
      <c r="H536" s="1">
        <v>44890</v>
      </c>
      <c r="I536" s="2">
        <v>44902</v>
      </c>
      <c r="J536" t="s">
        <v>28</v>
      </c>
      <c r="K536" t="s">
        <v>29</v>
      </c>
      <c r="L536" t="s">
        <v>20</v>
      </c>
      <c r="M536" t="s">
        <v>25</v>
      </c>
      <c r="N536" t="s">
        <v>35</v>
      </c>
      <c r="O536" t="s">
        <v>46</v>
      </c>
      <c r="P536">
        <f t="shared" si="514"/>
        <v>1</v>
      </c>
      <c r="Q536" s="5">
        <f t="shared" si="515"/>
        <v>44892</v>
      </c>
      <c r="R536" s="32">
        <f>VLOOKUP(_xlfn.CONCAT(M536," - ",E536),Planning!$C$75:$D$99,2,0)</f>
        <v>21</v>
      </c>
      <c r="S536" s="5">
        <f t="shared" si="516"/>
        <v>44911</v>
      </c>
      <c r="T536" s="3" t="str">
        <f t="shared" si="517"/>
        <v/>
      </c>
      <c r="U536" s="32">
        <f t="shared" ca="1" si="518"/>
        <v>21</v>
      </c>
      <c r="V536" s="32">
        <f t="shared" si="519"/>
        <v>0</v>
      </c>
      <c r="W536" s="5">
        <f t="shared" si="520"/>
        <v>44902</v>
      </c>
      <c r="X536" s="5"/>
      <c r="Z536" s="49"/>
      <c r="AA536" s="50" cm="1">
        <f t="array" ref="AA536">IF(AND(K536="Pending",J536='Date ouverte'!$A$2),INDEX(_xlfn.ANCHORARRAY('Date ouverte'!$B$2),MATCH(TRUE,_xlfn.ANCHORARRAY('Date ouverte'!$B$2)&gt;=$W536,0)),IF(AND(K536="Pending",J536='Date ouverte'!$A$4),INDEX(_xlfn.ANCHORARRAY('Date ouverte'!$B$4),MATCH(TRUE,_xlfn.ANCHORARRAY('Date ouverte'!$B$4)&gt;=$W536,0)),IF(AND(K536="Pending",J536='Date ouverte'!$A$6),INDEX(_xlfn.ANCHORARRAY('Date ouverte'!$B$6),MATCH(TRUE,_xlfn.ANCHORARRAY('Date ouverte'!$B$6)&gt;=$W536,0)),IF(AND(K536="Pending",J536='Date ouverte'!$A$8),INDEX(_xlfn.ANCHORARRAY('Date ouverte'!$B$8),MATCH(TRUE,_xlfn.ANCHORARRAY('Date ouverte'!$B$8)&gt;=$W536,0)),W536))))</f>
        <v>44902</v>
      </c>
      <c r="AB536" s="5">
        <f>IF(IF($K536="Pending",(IF($J536='Date ouverte'!$A$20,HLOOKUP($AA536,'Date ouverte'!$20:$21,2,FALSE),IF($J536='Date ouverte'!$A$22,HLOOKUP($AA536,'Date ouverte'!$22:$23,2,FALSE),IF($J536='Date ouverte'!$A$24,HLOOKUP($AA536,'Date ouverte'!$24:$25,2,FALSE),IF($J536='Date ouverte'!$A$26,HLOOKUP($AA536,'Date ouverte'!$26:$27,2,FALSE),"j"))))),W536)&lt;&gt;"alert",AA536,"alert")</f>
        <v>44902</v>
      </c>
      <c r="AC536" s="65">
        <f>IF($AB536="alert",(IF($J536='Date ouverte'!$A$29,HLOOKUP($AA536,'Date ouverte'!$29:$30,2,FALSE),IF($J536='Date ouverte'!$A$31,HLOOKUP($AA536,'Date ouverte'!$31:$33,2,FALSE),IF($J536='Date ouverte'!$A$33,HLOOKUP($AA536,'Date ouverte'!$33:$34,2,FALSE),IF($J536='Date ouverte'!$A$35,HLOOKUP($AA536,'Date ouverte'!$35:$36,2,FALSE),"j"))))),0)</f>
        <v>0</v>
      </c>
      <c r="AD5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36" s="5"/>
    </row>
    <row r="537" spans="1:31" x14ac:dyDescent="0.25">
      <c r="A537" t="s">
        <v>1789</v>
      </c>
      <c r="B537" t="s">
        <v>258</v>
      </c>
      <c r="C537" t="s">
        <v>30</v>
      </c>
      <c r="D537" t="s">
        <v>47</v>
      </c>
      <c r="E537" t="s">
        <v>34</v>
      </c>
      <c r="F537" t="s">
        <v>48</v>
      </c>
      <c r="G537" s="1">
        <v>44858</v>
      </c>
      <c r="H537" s="1">
        <v>44890</v>
      </c>
      <c r="I537" s="2">
        <v>44902</v>
      </c>
      <c r="J537" t="s">
        <v>23</v>
      </c>
      <c r="K537" t="s">
        <v>29</v>
      </c>
      <c r="L537" t="s">
        <v>20</v>
      </c>
      <c r="M537" t="s">
        <v>25</v>
      </c>
      <c r="N537" t="s">
        <v>35</v>
      </c>
      <c r="O537" t="s">
        <v>46</v>
      </c>
      <c r="P537">
        <f t="shared" si="514"/>
        <v>1</v>
      </c>
      <c r="Q537" s="5">
        <f t="shared" si="515"/>
        <v>44892</v>
      </c>
      <c r="R537" s="32">
        <f>VLOOKUP(_xlfn.CONCAT(M537," - ",E537),Planning!$C$75:$D$99,2,0)</f>
        <v>21</v>
      </c>
      <c r="S537" s="5">
        <f t="shared" si="516"/>
        <v>44911</v>
      </c>
      <c r="T537" s="3" t="str">
        <f t="shared" si="517"/>
        <v/>
      </c>
      <c r="U537" s="32">
        <f t="shared" ca="1" si="518"/>
        <v>21</v>
      </c>
      <c r="V537" s="32">
        <f t="shared" si="519"/>
        <v>0</v>
      </c>
      <c r="W537" s="5">
        <f t="shared" si="520"/>
        <v>44902</v>
      </c>
      <c r="X537" s="5"/>
      <c r="Z537" s="49"/>
      <c r="AA537" s="50" cm="1">
        <f t="array" ref="AA537">IF(AND(K537="Pending",J537='Date ouverte'!$A$2),INDEX(_xlfn.ANCHORARRAY('Date ouverte'!$B$2),MATCH(TRUE,_xlfn.ANCHORARRAY('Date ouverte'!$B$2)&gt;=$W537,0)),IF(AND(K537="Pending",J537='Date ouverte'!$A$4),INDEX(_xlfn.ANCHORARRAY('Date ouverte'!$B$4),MATCH(TRUE,_xlfn.ANCHORARRAY('Date ouverte'!$B$4)&gt;=$W537,0)),IF(AND(K537="Pending",J537='Date ouverte'!$A$6),INDEX(_xlfn.ANCHORARRAY('Date ouverte'!$B$6),MATCH(TRUE,_xlfn.ANCHORARRAY('Date ouverte'!$B$6)&gt;=$W537,0)),IF(AND(K537="Pending",J537='Date ouverte'!$A$8),INDEX(_xlfn.ANCHORARRAY('Date ouverte'!$B$8),MATCH(TRUE,_xlfn.ANCHORARRAY('Date ouverte'!$B$8)&gt;=$W537,0)),W537))))</f>
        <v>44902</v>
      </c>
      <c r="AB537" s="5" t="str">
        <f>IF(IF($K537="Pending",(IF($J537='Date ouverte'!$A$20,HLOOKUP($AA537,'Date ouverte'!$20:$21,2,FALSE),IF($J537='Date ouverte'!$A$22,HLOOKUP($AA537,'Date ouverte'!$22:$23,2,FALSE),IF($J537='Date ouverte'!$A$24,HLOOKUP($AA537,'Date ouverte'!$24:$25,2,FALSE),IF($J537='Date ouverte'!$A$26,HLOOKUP($AA537,'Date ouverte'!$26:$27,2,FALSE),"j"))))),W537)&lt;&gt;"alert",AA537,"alert")</f>
        <v>alert</v>
      </c>
      <c r="AC537" s="65">
        <f>IF($AB537="alert",(IF($J537='Date ouverte'!$A$29,HLOOKUP($AA537,'Date ouverte'!$29:$30,2,FALSE),IF($J537='Date ouverte'!$A$31,HLOOKUP($AA537,'Date ouverte'!$31:$33,2,FALSE),IF($J537='Date ouverte'!$A$33,HLOOKUP($AA537,'Date ouverte'!$33:$34,2,FALSE),IF($J537='Date ouverte'!$A$35,HLOOKUP($AA537,'Date ouverte'!$35:$36,2,FALSE),"j"))))),0)</f>
        <v>40</v>
      </c>
      <c r="AD5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37" s="5"/>
    </row>
    <row r="538" spans="1:31" x14ac:dyDescent="0.25">
      <c r="A538" t="s">
        <v>1212</v>
      </c>
      <c r="B538" t="s">
        <v>258</v>
      </c>
      <c r="C538" t="s">
        <v>30</v>
      </c>
      <c r="D538" t="s">
        <v>47</v>
      </c>
      <c r="E538" t="s">
        <v>34</v>
      </c>
      <c r="F538" t="s">
        <v>48</v>
      </c>
      <c r="G538" s="1">
        <v>44835</v>
      </c>
      <c r="H538" s="1">
        <v>44866</v>
      </c>
      <c r="I538" s="2">
        <v>44872.75</v>
      </c>
      <c r="J538" t="s">
        <v>18</v>
      </c>
      <c r="K538" t="s">
        <v>19</v>
      </c>
      <c r="L538" t="s">
        <v>20</v>
      </c>
      <c r="M538" t="s">
        <v>25</v>
      </c>
      <c r="N538" t="s">
        <v>35</v>
      </c>
      <c r="O538" t="s">
        <v>40</v>
      </c>
      <c r="P538">
        <f t="shared" si="514"/>
        <v>1</v>
      </c>
      <c r="Q538" s="5">
        <f t="shared" si="515"/>
        <v>44868</v>
      </c>
      <c r="R538" s="32">
        <f>VLOOKUP(_xlfn.CONCAT(M538," - ",E538),Planning!$C$75:$D$99,2,0)</f>
        <v>21</v>
      </c>
      <c r="S538" s="5">
        <f t="shared" si="516"/>
        <v>44887</v>
      </c>
      <c r="T538" s="3" t="str">
        <f t="shared" si="517"/>
        <v/>
      </c>
      <c r="U538" s="32">
        <f t="shared" ca="1" si="518"/>
        <v>21</v>
      </c>
      <c r="V538" s="32">
        <f t="shared" si="519"/>
        <v>0</v>
      </c>
      <c r="W538" s="5">
        <f t="shared" si="520"/>
        <v>44872</v>
      </c>
      <c r="X538" s="5"/>
      <c r="Z538" s="49"/>
      <c r="AA538" s="50" cm="1">
        <f t="array" ref="AA538">IF(AND(K538="Pending",J538='Date ouverte'!$A$2),INDEX(_xlfn.ANCHORARRAY('Date ouverte'!$B$2),MATCH(TRUE,_xlfn.ANCHORARRAY('Date ouverte'!$B$2)&gt;=$W538,0)),IF(AND(K538="Pending",J538='Date ouverte'!$A$4),INDEX(_xlfn.ANCHORARRAY('Date ouverte'!$B$4),MATCH(TRUE,_xlfn.ANCHORARRAY('Date ouverte'!$B$4)&gt;=$W538,0)),IF(AND(K538="Pending",J538='Date ouverte'!$A$6),INDEX(_xlfn.ANCHORARRAY('Date ouverte'!$B$6),MATCH(TRUE,_xlfn.ANCHORARRAY('Date ouverte'!$B$6)&gt;=$W538,0)),IF(AND(K538="Pending",J538='Date ouverte'!$A$8),INDEX(_xlfn.ANCHORARRAY('Date ouverte'!$B$8),MATCH(TRUE,_xlfn.ANCHORARRAY('Date ouverte'!$B$8)&gt;=$W538,0)),W538))))</f>
        <v>44872</v>
      </c>
      <c r="AB538" s="5">
        <f>IF(IF($K538="Pending",(IF($J538='Date ouverte'!$A$20,HLOOKUP($AA538,'Date ouverte'!$20:$21,2,FALSE),IF($J538='Date ouverte'!$A$22,HLOOKUP($AA538,'Date ouverte'!$22:$23,2,FALSE),IF($J538='Date ouverte'!$A$24,HLOOKUP($AA538,'Date ouverte'!$24:$25,2,FALSE),IF($J538='Date ouverte'!$A$26,HLOOKUP($AA538,'Date ouverte'!$26:$27,2,FALSE),"j"))))),W538)&lt;&gt;"alert",AA538,"alert")</f>
        <v>44872</v>
      </c>
      <c r="AC538" s="65">
        <f>IF($AB538="alert",(IF($J538='Date ouverte'!$A$29,HLOOKUP($AA538,'Date ouverte'!$29:$30,2,FALSE),IF($J538='Date ouverte'!$A$31,HLOOKUP($AA538,'Date ouverte'!$31:$33,2,FALSE),IF($J538='Date ouverte'!$A$33,HLOOKUP($AA538,'Date ouverte'!$33:$34,2,FALSE),IF($J538='Date ouverte'!$A$35,HLOOKUP($AA538,'Date ouverte'!$35:$36,2,FALSE),"j"))))),0)</f>
        <v>0</v>
      </c>
      <c r="AD5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38" s="5"/>
    </row>
    <row r="539" spans="1:31" x14ac:dyDescent="0.25">
      <c r="A539" t="s">
        <v>796</v>
      </c>
      <c r="B539" t="s">
        <v>258</v>
      </c>
      <c r="C539" t="s">
        <v>14</v>
      </c>
      <c r="D539" t="s">
        <v>15</v>
      </c>
      <c r="E539" t="s">
        <v>16</v>
      </c>
      <c r="F539" t="s">
        <v>17</v>
      </c>
      <c r="G539" s="1">
        <v>44817</v>
      </c>
      <c r="H539" s="1">
        <v>44857</v>
      </c>
      <c r="I539" s="2">
        <v>44859.541666666664</v>
      </c>
      <c r="J539" t="s">
        <v>39</v>
      </c>
      <c r="K539" t="s">
        <v>19</v>
      </c>
      <c r="L539" t="s">
        <v>24</v>
      </c>
      <c r="M539" t="s">
        <v>25</v>
      </c>
      <c r="N539" t="s">
        <v>26</v>
      </c>
      <c r="O539" t="s">
        <v>42</v>
      </c>
      <c r="P539">
        <f t="shared" si="514"/>
        <v>1</v>
      </c>
      <c r="Q539" s="5">
        <f t="shared" si="515"/>
        <v>44859</v>
      </c>
      <c r="R539" s="32">
        <f>VLOOKUP(_xlfn.CONCAT(M539," - ",E539),Planning!$C$75:$D$99,2,0)</f>
        <v>4</v>
      </c>
      <c r="S539" s="5">
        <f t="shared" si="516"/>
        <v>44861</v>
      </c>
      <c r="T539" s="3" t="str">
        <f t="shared" si="517"/>
        <v/>
      </c>
      <c r="U539" s="32">
        <f t="shared" ca="1" si="518"/>
        <v>2</v>
      </c>
      <c r="V539" s="32">
        <f t="shared" si="519"/>
        <v>0</v>
      </c>
      <c r="W539" s="5">
        <f t="shared" si="520"/>
        <v>44859</v>
      </c>
      <c r="X539" s="5"/>
      <c r="Z539" s="49"/>
      <c r="AA539" s="50" cm="1">
        <f t="array" ref="AA539">IF(AND(K539="Pending",J539='Date ouverte'!$A$2),INDEX(_xlfn.ANCHORARRAY('Date ouverte'!$B$2),MATCH(TRUE,_xlfn.ANCHORARRAY('Date ouverte'!$B$2)&gt;=$W539,0)),IF(AND(K539="Pending",J539='Date ouverte'!$A$4),INDEX(_xlfn.ANCHORARRAY('Date ouverte'!$B$4),MATCH(TRUE,_xlfn.ANCHORARRAY('Date ouverte'!$B$4)&gt;=$W539,0)),IF(AND(K539="Pending",J539='Date ouverte'!$A$6),INDEX(_xlfn.ANCHORARRAY('Date ouverte'!$B$6),MATCH(TRUE,_xlfn.ANCHORARRAY('Date ouverte'!$B$6)&gt;=$W539,0)),IF(AND(K539="Pending",J539='Date ouverte'!$A$8),INDEX(_xlfn.ANCHORARRAY('Date ouverte'!$B$8),MATCH(TRUE,_xlfn.ANCHORARRAY('Date ouverte'!$B$8)&gt;=$W539,0)),W539))))</f>
        <v>44859</v>
      </c>
      <c r="AB539" s="5">
        <f>IF(IF($K539="Pending",(IF($J539='Date ouverte'!$A$20,HLOOKUP($AA539,'Date ouverte'!$20:$21,2,FALSE),IF($J539='Date ouverte'!$A$22,HLOOKUP($AA539,'Date ouverte'!$22:$23,2,FALSE),IF($J539='Date ouverte'!$A$24,HLOOKUP($AA539,'Date ouverte'!$24:$25,2,FALSE),IF($J539='Date ouverte'!$A$26,HLOOKUP($AA539,'Date ouverte'!$26:$27,2,FALSE),"j"))))),W539)&lt;&gt;"alert",AA539,"alert")</f>
        <v>44859</v>
      </c>
      <c r="AC539" s="65">
        <f>IF($AB539="alert",(IF($J539='Date ouverte'!$A$29,HLOOKUP($AA539,'Date ouverte'!$29:$30,2,FALSE),IF($J539='Date ouverte'!$A$31,HLOOKUP($AA539,'Date ouverte'!$31:$33,2,FALSE),IF($J539='Date ouverte'!$A$33,HLOOKUP($AA539,'Date ouverte'!$33:$34,2,FALSE),IF($J539='Date ouverte'!$A$35,HLOOKUP($AA539,'Date ouverte'!$35:$36,2,FALSE),"j"))))),0)</f>
        <v>0</v>
      </c>
      <c r="AD5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39" s="5"/>
    </row>
    <row r="540" spans="1:31" x14ac:dyDescent="0.25">
      <c r="A540" t="s">
        <v>941</v>
      </c>
      <c r="B540" t="s">
        <v>258</v>
      </c>
      <c r="C540" t="s">
        <v>30</v>
      </c>
      <c r="D540" t="s">
        <v>47</v>
      </c>
      <c r="E540" t="s">
        <v>16</v>
      </c>
      <c r="F540" t="s">
        <v>48</v>
      </c>
      <c r="G540" s="1">
        <v>44826</v>
      </c>
      <c r="H540" s="1">
        <v>44864</v>
      </c>
      <c r="I540" s="2">
        <v>44869</v>
      </c>
      <c r="J540" t="s">
        <v>39</v>
      </c>
      <c r="K540" t="s">
        <v>29</v>
      </c>
      <c r="L540" t="s">
        <v>24</v>
      </c>
      <c r="M540" t="s">
        <v>25</v>
      </c>
      <c r="N540" t="s">
        <v>26</v>
      </c>
      <c r="O540" t="s">
        <v>36</v>
      </c>
      <c r="P540">
        <f t="shared" si="514"/>
        <v>1</v>
      </c>
      <c r="Q540" s="5">
        <f t="shared" si="515"/>
        <v>44866</v>
      </c>
      <c r="R540" s="32">
        <f>VLOOKUP(_xlfn.CONCAT(M540," - ",E540),Planning!$C$75:$D$99,2,0)</f>
        <v>4</v>
      </c>
      <c r="S540" s="5">
        <f t="shared" si="516"/>
        <v>44868</v>
      </c>
      <c r="T540" s="3" t="str">
        <f t="shared" si="517"/>
        <v/>
      </c>
      <c r="U540" s="32">
        <f t="shared" ca="1" si="518"/>
        <v>4</v>
      </c>
      <c r="V540" s="32">
        <f t="shared" si="519"/>
        <v>0</v>
      </c>
      <c r="W540" s="5">
        <f t="shared" si="520"/>
        <v>44869</v>
      </c>
      <c r="X540" s="5"/>
      <c r="Z540" s="49"/>
      <c r="AA540" s="50" cm="1">
        <f t="array" ref="AA540">IF(AND(K540="Pending",J540='Date ouverte'!$A$2),INDEX(_xlfn.ANCHORARRAY('Date ouverte'!$B$2),MATCH(TRUE,_xlfn.ANCHORARRAY('Date ouverte'!$B$2)&gt;=$W540,0)),IF(AND(K540="Pending",J540='Date ouverte'!$A$4),INDEX(_xlfn.ANCHORARRAY('Date ouverte'!$B$4),MATCH(TRUE,_xlfn.ANCHORARRAY('Date ouverte'!$B$4)&gt;=$W540,0)),IF(AND(K540="Pending",J540='Date ouverte'!$A$6),INDEX(_xlfn.ANCHORARRAY('Date ouverte'!$B$6),MATCH(TRUE,_xlfn.ANCHORARRAY('Date ouverte'!$B$6)&gt;=$W540,0)),IF(AND(K540="Pending",J540='Date ouverte'!$A$8),INDEX(_xlfn.ANCHORARRAY('Date ouverte'!$B$8),MATCH(TRUE,_xlfn.ANCHORARRAY('Date ouverte'!$B$8)&gt;=$W540,0)),W540))))</f>
        <v>44869</v>
      </c>
      <c r="AB540" s="5">
        <f>IF(IF($K540="Pending",(IF($J540='Date ouverte'!$A$20,HLOOKUP($AA540,'Date ouverte'!$20:$21,2,FALSE),IF($J540='Date ouverte'!$A$22,HLOOKUP($AA540,'Date ouverte'!$22:$23,2,FALSE),IF($J540='Date ouverte'!$A$24,HLOOKUP($AA540,'Date ouverte'!$24:$25,2,FALSE),IF($J540='Date ouverte'!$A$26,HLOOKUP($AA540,'Date ouverte'!$26:$27,2,FALSE),"j"))))),W540)&lt;&gt;"alert",AA540,"alert")</f>
        <v>44869</v>
      </c>
      <c r="AC540" s="65">
        <f>IF($AB540="alert",(IF($J540='Date ouverte'!$A$29,HLOOKUP($AA540,'Date ouverte'!$29:$30,2,FALSE),IF($J540='Date ouverte'!$A$31,HLOOKUP($AA540,'Date ouverte'!$31:$33,2,FALSE),IF($J540='Date ouverte'!$A$33,HLOOKUP($AA540,'Date ouverte'!$33:$34,2,FALSE),IF($J540='Date ouverte'!$A$35,HLOOKUP($AA540,'Date ouverte'!$35:$36,2,FALSE),"j"))))),0)</f>
        <v>0</v>
      </c>
      <c r="AD5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40" s="5"/>
    </row>
    <row r="541" spans="1:31" x14ac:dyDescent="0.25">
      <c r="A541" t="s">
        <v>176</v>
      </c>
      <c r="B541" t="s">
        <v>258</v>
      </c>
      <c r="C541" t="s">
        <v>30</v>
      </c>
      <c r="D541" t="s">
        <v>15</v>
      </c>
      <c r="E541" t="s">
        <v>34</v>
      </c>
      <c r="F541" t="s">
        <v>17</v>
      </c>
      <c r="G541" s="1">
        <v>44800</v>
      </c>
      <c r="H541" s="1">
        <v>44853</v>
      </c>
      <c r="I541" s="2">
        <v>44859.541666666664</v>
      </c>
      <c r="J541" t="s">
        <v>18</v>
      </c>
      <c r="K541" t="s">
        <v>19</v>
      </c>
      <c r="L541" t="s">
        <v>24</v>
      </c>
      <c r="M541" t="s">
        <v>25</v>
      </c>
      <c r="N541" t="s">
        <v>26</v>
      </c>
      <c r="O541" t="s">
        <v>42</v>
      </c>
      <c r="P541">
        <f t="shared" si="514"/>
        <v>1</v>
      </c>
      <c r="Q541" s="5">
        <f t="shared" si="515"/>
        <v>44855</v>
      </c>
      <c r="R541" s="32">
        <f>VLOOKUP(_xlfn.CONCAT(M541," - ",E541),Planning!$C$75:$D$99,2,0)</f>
        <v>21</v>
      </c>
      <c r="S541" s="5">
        <f t="shared" si="516"/>
        <v>44874</v>
      </c>
      <c r="T541" s="3" t="str">
        <f t="shared" si="517"/>
        <v/>
      </c>
      <c r="U541" s="32">
        <f t="shared" ca="1" si="518"/>
        <v>15</v>
      </c>
      <c r="V541" s="32">
        <f t="shared" si="519"/>
        <v>0</v>
      </c>
      <c r="W541" s="5">
        <f t="shared" si="520"/>
        <v>44859</v>
      </c>
      <c r="X541" s="5"/>
      <c r="Z541" s="49"/>
      <c r="AA541" s="50" cm="1">
        <f t="array" ref="AA541">IF(AND(K541="Pending",J541='Date ouverte'!$A$2),INDEX(_xlfn.ANCHORARRAY('Date ouverte'!$B$2),MATCH(TRUE,_xlfn.ANCHORARRAY('Date ouverte'!$B$2)&gt;=$W541,0)),IF(AND(K541="Pending",J541='Date ouverte'!$A$4),INDEX(_xlfn.ANCHORARRAY('Date ouverte'!$B$4),MATCH(TRUE,_xlfn.ANCHORARRAY('Date ouverte'!$B$4)&gt;=$W541,0)),IF(AND(K541="Pending",J541='Date ouverte'!$A$6),INDEX(_xlfn.ANCHORARRAY('Date ouverte'!$B$6),MATCH(TRUE,_xlfn.ANCHORARRAY('Date ouverte'!$B$6)&gt;=$W541,0)),IF(AND(K541="Pending",J541='Date ouverte'!$A$8),INDEX(_xlfn.ANCHORARRAY('Date ouverte'!$B$8),MATCH(TRUE,_xlfn.ANCHORARRAY('Date ouverte'!$B$8)&gt;=$W541,0)),W541))))</f>
        <v>44859</v>
      </c>
      <c r="AB541" s="5">
        <f>IF(IF($K541="Pending",(IF($J541='Date ouverte'!$A$20,HLOOKUP($AA541,'Date ouverte'!$20:$21,2,FALSE),IF($J541='Date ouverte'!$A$22,HLOOKUP($AA541,'Date ouverte'!$22:$23,2,FALSE),IF($J541='Date ouverte'!$A$24,HLOOKUP($AA541,'Date ouverte'!$24:$25,2,FALSE),IF($J541='Date ouverte'!$A$26,HLOOKUP($AA541,'Date ouverte'!$26:$27,2,FALSE),"j"))))),W541)&lt;&gt;"alert",AA541,"alert")</f>
        <v>44859</v>
      </c>
      <c r="AC541" s="65">
        <f>IF($AB541="alert",(IF($J541='Date ouverte'!$A$29,HLOOKUP($AA541,'Date ouverte'!$29:$30,2,FALSE),IF($J541='Date ouverte'!$A$31,HLOOKUP($AA541,'Date ouverte'!$31:$33,2,FALSE),IF($J541='Date ouverte'!$A$33,HLOOKUP($AA541,'Date ouverte'!$33:$34,2,FALSE),IF($J541='Date ouverte'!$A$35,HLOOKUP($AA541,'Date ouverte'!$35:$36,2,FALSE),"j"))))),0)</f>
        <v>0</v>
      </c>
      <c r="AD5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1" s="5"/>
    </row>
    <row r="542" spans="1:31" x14ac:dyDescent="0.25">
      <c r="A542" t="s">
        <v>1213</v>
      </c>
      <c r="B542" t="s">
        <v>258</v>
      </c>
      <c r="C542" t="s">
        <v>30</v>
      </c>
      <c r="D542" t="s">
        <v>47</v>
      </c>
      <c r="E542" t="s">
        <v>34</v>
      </c>
      <c r="F542" t="s">
        <v>48</v>
      </c>
      <c r="G542" s="1">
        <v>44848</v>
      </c>
      <c r="H542" s="1">
        <v>44890</v>
      </c>
      <c r="I542" s="2">
        <v>44902</v>
      </c>
      <c r="J542" t="s">
        <v>28</v>
      </c>
      <c r="K542" t="s">
        <v>29</v>
      </c>
      <c r="L542" t="s">
        <v>20</v>
      </c>
      <c r="M542" t="s">
        <v>25</v>
      </c>
      <c r="N542" t="s">
        <v>35</v>
      </c>
      <c r="O542" t="s">
        <v>46</v>
      </c>
      <c r="P542">
        <f t="shared" si="514"/>
        <v>1</v>
      </c>
      <c r="Q542" s="5">
        <f t="shared" si="515"/>
        <v>44892</v>
      </c>
      <c r="R542" s="32">
        <f>VLOOKUP(_xlfn.CONCAT(M542," - ",E542),Planning!$C$75:$D$99,2,0)</f>
        <v>21</v>
      </c>
      <c r="S542" s="5">
        <f t="shared" si="516"/>
        <v>44911</v>
      </c>
      <c r="T542" s="3" t="str">
        <f t="shared" si="517"/>
        <v/>
      </c>
      <c r="U542" s="32">
        <f t="shared" ca="1" si="518"/>
        <v>21</v>
      </c>
      <c r="V542" s="32">
        <f t="shared" si="519"/>
        <v>0</v>
      </c>
      <c r="W542" s="5">
        <f t="shared" si="520"/>
        <v>44902</v>
      </c>
      <c r="X542" s="5"/>
      <c r="Z542" s="49"/>
      <c r="AA542" s="50" cm="1">
        <f t="array" ref="AA542">IF(AND(K542="Pending",J542='Date ouverte'!$A$2),INDEX(_xlfn.ANCHORARRAY('Date ouverte'!$B$2),MATCH(TRUE,_xlfn.ANCHORARRAY('Date ouverte'!$B$2)&gt;=$W542,0)),IF(AND(K542="Pending",J542='Date ouverte'!$A$4),INDEX(_xlfn.ANCHORARRAY('Date ouverte'!$B$4),MATCH(TRUE,_xlfn.ANCHORARRAY('Date ouverte'!$B$4)&gt;=$W542,0)),IF(AND(K542="Pending",J542='Date ouverte'!$A$6),INDEX(_xlfn.ANCHORARRAY('Date ouverte'!$B$6),MATCH(TRUE,_xlfn.ANCHORARRAY('Date ouverte'!$B$6)&gt;=$W542,0)),IF(AND(K542="Pending",J542='Date ouverte'!$A$8),INDEX(_xlfn.ANCHORARRAY('Date ouverte'!$B$8),MATCH(TRUE,_xlfn.ANCHORARRAY('Date ouverte'!$B$8)&gt;=$W542,0)),W542))))</f>
        <v>44902</v>
      </c>
      <c r="AB542" s="5">
        <f>IF(IF($K542="Pending",(IF($J542='Date ouverte'!$A$20,HLOOKUP($AA542,'Date ouverte'!$20:$21,2,FALSE),IF($J542='Date ouverte'!$A$22,HLOOKUP($AA542,'Date ouverte'!$22:$23,2,FALSE),IF($J542='Date ouverte'!$A$24,HLOOKUP($AA542,'Date ouverte'!$24:$25,2,FALSE),IF($J542='Date ouverte'!$A$26,HLOOKUP($AA542,'Date ouverte'!$26:$27,2,FALSE),"j"))))),W542)&lt;&gt;"alert",AA542,"alert")</f>
        <v>44902</v>
      </c>
      <c r="AC542" s="65">
        <f>IF($AB542="alert",(IF($J542='Date ouverte'!$A$29,HLOOKUP($AA542,'Date ouverte'!$29:$30,2,FALSE),IF($J542='Date ouverte'!$A$31,HLOOKUP($AA542,'Date ouverte'!$31:$33,2,FALSE),IF($J542='Date ouverte'!$A$33,HLOOKUP($AA542,'Date ouverte'!$33:$34,2,FALSE),IF($J542='Date ouverte'!$A$35,HLOOKUP($AA542,'Date ouverte'!$35:$36,2,FALSE),"j"))))),0)</f>
        <v>0</v>
      </c>
      <c r="AD5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42" s="5"/>
    </row>
    <row r="543" spans="1:31" x14ac:dyDescent="0.25">
      <c r="A543" t="s">
        <v>529</v>
      </c>
      <c r="B543" t="s">
        <v>258</v>
      </c>
      <c r="C543" t="s">
        <v>30</v>
      </c>
      <c r="D543" t="s">
        <v>15</v>
      </c>
      <c r="E543" t="s">
        <v>34</v>
      </c>
      <c r="F543" t="s">
        <v>17</v>
      </c>
      <c r="G543" s="1">
        <v>44815</v>
      </c>
      <c r="H543" s="1">
        <v>44853</v>
      </c>
      <c r="I543" s="2">
        <v>44861.333333333336</v>
      </c>
      <c r="J543" t="s">
        <v>23</v>
      </c>
      <c r="K543" t="s">
        <v>19</v>
      </c>
      <c r="L543" t="s">
        <v>20</v>
      </c>
      <c r="M543" t="s">
        <v>25</v>
      </c>
      <c r="N543" t="s">
        <v>35</v>
      </c>
      <c r="O543" t="s">
        <v>42</v>
      </c>
      <c r="P543">
        <f t="shared" si="514"/>
        <v>1</v>
      </c>
      <c r="Q543" s="5">
        <f t="shared" si="515"/>
        <v>44855</v>
      </c>
      <c r="R543" s="32">
        <f>VLOOKUP(_xlfn.CONCAT(M543," - ",E543),Planning!$C$75:$D$99,2,0)</f>
        <v>21</v>
      </c>
      <c r="S543" s="5">
        <f t="shared" si="516"/>
        <v>44874</v>
      </c>
      <c r="T543" s="3" t="str">
        <f t="shared" si="517"/>
        <v/>
      </c>
      <c r="U543" s="32">
        <f t="shared" ca="1" si="518"/>
        <v>15</v>
      </c>
      <c r="V543" s="32">
        <f t="shared" si="519"/>
        <v>0</v>
      </c>
      <c r="W543" s="5">
        <f t="shared" si="520"/>
        <v>44861</v>
      </c>
      <c r="X543" s="5"/>
      <c r="Z543" s="49"/>
      <c r="AA543" s="50" cm="1">
        <f t="array" ref="AA543">IF(AND(K543="Pending",J543='Date ouverte'!$A$2),INDEX(_xlfn.ANCHORARRAY('Date ouverte'!$B$2),MATCH(TRUE,_xlfn.ANCHORARRAY('Date ouverte'!$B$2)&gt;=$W543,0)),IF(AND(K543="Pending",J543='Date ouverte'!$A$4),INDEX(_xlfn.ANCHORARRAY('Date ouverte'!$B$4),MATCH(TRUE,_xlfn.ANCHORARRAY('Date ouverte'!$B$4)&gt;=$W543,0)),IF(AND(K543="Pending",J543='Date ouverte'!$A$6),INDEX(_xlfn.ANCHORARRAY('Date ouverte'!$B$6),MATCH(TRUE,_xlfn.ANCHORARRAY('Date ouverte'!$B$6)&gt;=$W543,0)),IF(AND(K543="Pending",J543='Date ouverte'!$A$8),INDEX(_xlfn.ANCHORARRAY('Date ouverte'!$B$8),MATCH(TRUE,_xlfn.ANCHORARRAY('Date ouverte'!$B$8)&gt;=$W543,0)),W543))))</f>
        <v>44861</v>
      </c>
      <c r="AB543" s="5">
        <f>IF(IF($K543="Pending",(IF($J543='Date ouverte'!$A$20,HLOOKUP($AA543,'Date ouverte'!$20:$21,2,FALSE),IF($J543='Date ouverte'!$A$22,HLOOKUP($AA543,'Date ouverte'!$22:$23,2,FALSE),IF($J543='Date ouverte'!$A$24,HLOOKUP($AA543,'Date ouverte'!$24:$25,2,FALSE),IF($J543='Date ouverte'!$A$26,HLOOKUP($AA543,'Date ouverte'!$26:$27,2,FALSE),"j"))))),W543)&lt;&gt;"alert",AA543,"alert")</f>
        <v>44861</v>
      </c>
      <c r="AC543" s="65">
        <f>IF($AB543="alert",(IF($J543='Date ouverte'!$A$29,HLOOKUP($AA543,'Date ouverte'!$29:$30,2,FALSE),IF($J543='Date ouverte'!$A$31,HLOOKUP($AA543,'Date ouverte'!$31:$33,2,FALSE),IF($J543='Date ouverte'!$A$33,HLOOKUP($AA543,'Date ouverte'!$33:$34,2,FALSE),IF($J543='Date ouverte'!$A$35,HLOOKUP($AA543,'Date ouverte'!$35:$36,2,FALSE),"j"))))),0)</f>
        <v>0</v>
      </c>
      <c r="AD5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3" s="5"/>
    </row>
    <row r="544" spans="1:31" x14ac:dyDescent="0.25">
      <c r="A544" t="s">
        <v>514</v>
      </c>
      <c r="B544" t="s">
        <v>258</v>
      </c>
      <c r="C544" t="s">
        <v>14</v>
      </c>
      <c r="D544" t="s">
        <v>47</v>
      </c>
      <c r="E544" t="s">
        <v>34</v>
      </c>
      <c r="F544" t="s">
        <v>48</v>
      </c>
      <c r="G544" s="1">
        <v>44816</v>
      </c>
      <c r="H544" s="1">
        <v>44860</v>
      </c>
      <c r="I544" s="2">
        <v>44874.208333333336</v>
      </c>
      <c r="J544" t="s">
        <v>18</v>
      </c>
      <c r="K544" t="s">
        <v>19</v>
      </c>
      <c r="L544" t="s">
        <v>24</v>
      </c>
      <c r="M544" t="s">
        <v>25</v>
      </c>
      <c r="N544" t="s">
        <v>26</v>
      </c>
      <c r="O544" t="s">
        <v>36</v>
      </c>
      <c r="P544">
        <f t="shared" si="514"/>
        <v>1</v>
      </c>
      <c r="Q544" s="5">
        <f t="shared" si="515"/>
        <v>44862</v>
      </c>
      <c r="R544" s="32">
        <f>VLOOKUP(_xlfn.CONCAT(M544," - ",E544),Planning!$C$75:$D$99,2,0)</f>
        <v>21</v>
      </c>
      <c r="S544" s="5">
        <f t="shared" si="516"/>
        <v>44881</v>
      </c>
      <c r="T544" s="3" t="str">
        <f t="shared" si="517"/>
        <v/>
      </c>
      <c r="U544" s="32">
        <f t="shared" ca="1" si="518"/>
        <v>21</v>
      </c>
      <c r="V544" s="32">
        <f t="shared" si="519"/>
        <v>0</v>
      </c>
      <c r="W544" s="5">
        <f t="shared" si="520"/>
        <v>44874</v>
      </c>
      <c r="X544" s="5"/>
      <c r="Z544" s="49"/>
      <c r="AA544" s="50" cm="1">
        <f t="array" ref="AA544">IF(AND(K544="Pending",J544='Date ouverte'!$A$2),INDEX(_xlfn.ANCHORARRAY('Date ouverte'!$B$2),MATCH(TRUE,_xlfn.ANCHORARRAY('Date ouverte'!$B$2)&gt;=$W544,0)),IF(AND(K544="Pending",J544='Date ouverte'!$A$4),INDEX(_xlfn.ANCHORARRAY('Date ouverte'!$B$4),MATCH(TRUE,_xlfn.ANCHORARRAY('Date ouverte'!$B$4)&gt;=$W544,0)),IF(AND(K544="Pending",J544='Date ouverte'!$A$6),INDEX(_xlfn.ANCHORARRAY('Date ouverte'!$B$6),MATCH(TRUE,_xlfn.ANCHORARRAY('Date ouverte'!$B$6)&gt;=$W544,0)),IF(AND(K544="Pending",J544='Date ouverte'!$A$8),INDEX(_xlfn.ANCHORARRAY('Date ouverte'!$B$8),MATCH(TRUE,_xlfn.ANCHORARRAY('Date ouverte'!$B$8)&gt;=$W544,0)),W544))))</f>
        <v>44874</v>
      </c>
      <c r="AB544" s="5">
        <f>IF(IF($K544="Pending",(IF($J544='Date ouverte'!$A$20,HLOOKUP($AA544,'Date ouverte'!$20:$21,2,FALSE),IF($J544='Date ouverte'!$A$22,HLOOKUP($AA544,'Date ouverte'!$22:$23,2,FALSE),IF($J544='Date ouverte'!$A$24,HLOOKUP($AA544,'Date ouverte'!$24:$25,2,FALSE),IF($J544='Date ouverte'!$A$26,HLOOKUP($AA544,'Date ouverte'!$26:$27,2,FALSE),"j"))))),W544)&lt;&gt;"alert",AA544,"alert")</f>
        <v>44874</v>
      </c>
      <c r="AC544" s="65">
        <f>IF($AB544="alert",(IF($J544='Date ouverte'!$A$29,HLOOKUP($AA544,'Date ouverte'!$29:$30,2,FALSE),IF($J544='Date ouverte'!$A$31,HLOOKUP($AA544,'Date ouverte'!$31:$33,2,FALSE),IF($J544='Date ouverte'!$A$33,HLOOKUP($AA544,'Date ouverte'!$33:$34,2,FALSE),IF($J544='Date ouverte'!$A$35,HLOOKUP($AA544,'Date ouverte'!$35:$36,2,FALSE),"j"))))),0)</f>
        <v>0</v>
      </c>
      <c r="AD5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4" s="5"/>
    </row>
    <row r="545" spans="1:31" x14ac:dyDescent="0.25">
      <c r="A545" t="s">
        <v>1790</v>
      </c>
      <c r="B545" t="s">
        <v>258</v>
      </c>
      <c r="C545" t="s">
        <v>30</v>
      </c>
      <c r="D545" t="s">
        <v>47</v>
      </c>
      <c r="E545" t="s">
        <v>34</v>
      </c>
      <c r="F545" t="s">
        <v>48</v>
      </c>
      <c r="G545" s="1">
        <v>44847</v>
      </c>
      <c r="H545" s="1">
        <v>44877</v>
      </c>
      <c r="I545" s="2">
        <v>44895.604166666664</v>
      </c>
      <c r="J545" t="s">
        <v>23</v>
      </c>
      <c r="K545" t="s">
        <v>19</v>
      </c>
      <c r="L545" t="s">
        <v>20</v>
      </c>
      <c r="M545" t="s">
        <v>25</v>
      </c>
      <c r="N545" t="s">
        <v>35</v>
      </c>
      <c r="O545" t="s">
        <v>45</v>
      </c>
      <c r="P545">
        <f t="shared" si="514"/>
        <v>1</v>
      </c>
      <c r="Q545" s="5">
        <f t="shared" si="515"/>
        <v>44879</v>
      </c>
      <c r="R545" s="32">
        <f>VLOOKUP(_xlfn.CONCAT(M545," - ",E545),Planning!$C$75:$D$99,2,0)</f>
        <v>21</v>
      </c>
      <c r="S545" s="5">
        <f t="shared" si="516"/>
        <v>44898</v>
      </c>
      <c r="T545" s="3" t="str">
        <f t="shared" si="517"/>
        <v/>
      </c>
      <c r="U545" s="32">
        <f t="shared" ca="1" si="518"/>
        <v>21</v>
      </c>
      <c r="V545" s="32">
        <f t="shared" si="519"/>
        <v>0</v>
      </c>
      <c r="W545" s="5">
        <f t="shared" si="520"/>
        <v>44895</v>
      </c>
      <c r="X545" s="5"/>
      <c r="Z545" s="49"/>
      <c r="AA545" s="50" cm="1">
        <f t="array" ref="AA545">IF(AND(K545="Pending",J545='Date ouverte'!$A$2),INDEX(_xlfn.ANCHORARRAY('Date ouverte'!$B$2),MATCH(TRUE,_xlfn.ANCHORARRAY('Date ouverte'!$B$2)&gt;=$W545,0)),IF(AND(K545="Pending",J545='Date ouverte'!$A$4),INDEX(_xlfn.ANCHORARRAY('Date ouverte'!$B$4),MATCH(TRUE,_xlfn.ANCHORARRAY('Date ouverte'!$B$4)&gt;=$W545,0)),IF(AND(K545="Pending",J545='Date ouverte'!$A$6),INDEX(_xlfn.ANCHORARRAY('Date ouverte'!$B$6),MATCH(TRUE,_xlfn.ANCHORARRAY('Date ouverte'!$B$6)&gt;=$W545,0)),IF(AND(K545="Pending",J545='Date ouverte'!$A$8),INDEX(_xlfn.ANCHORARRAY('Date ouverte'!$B$8),MATCH(TRUE,_xlfn.ANCHORARRAY('Date ouverte'!$B$8)&gt;=$W545,0)),W545))))</f>
        <v>44895</v>
      </c>
      <c r="AB545" s="5">
        <f>IF(IF($K545="Pending",(IF($J545='Date ouverte'!$A$20,HLOOKUP($AA545,'Date ouverte'!$20:$21,2,FALSE),IF($J545='Date ouverte'!$A$22,HLOOKUP($AA545,'Date ouverte'!$22:$23,2,FALSE),IF($J545='Date ouverte'!$A$24,HLOOKUP($AA545,'Date ouverte'!$24:$25,2,FALSE),IF($J545='Date ouverte'!$A$26,HLOOKUP($AA545,'Date ouverte'!$26:$27,2,FALSE),"j"))))),W545)&lt;&gt;"alert",AA545,"alert")</f>
        <v>44895</v>
      </c>
      <c r="AC545" s="65">
        <f>IF($AB545="alert",(IF($J545='Date ouverte'!$A$29,HLOOKUP($AA545,'Date ouverte'!$29:$30,2,FALSE),IF($J545='Date ouverte'!$A$31,HLOOKUP($AA545,'Date ouverte'!$31:$33,2,FALSE),IF($J545='Date ouverte'!$A$33,HLOOKUP($AA545,'Date ouverte'!$33:$34,2,FALSE),IF($J545='Date ouverte'!$A$35,HLOOKUP($AA545,'Date ouverte'!$35:$36,2,FALSE),"j"))))),0)</f>
        <v>0</v>
      </c>
      <c r="AD5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5" s="5"/>
    </row>
    <row r="546" spans="1:31" x14ac:dyDescent="0.25">
      <c r="A546" t="s">
        <v>1214</v>
      </c>
      <c r="B546" t="s">
        <v>258</v>
      </c>
      <c r="C546" t="s">
        <v>30</v>
      </c>
      <c r="D546" t="s">
        <v>47</v>
      </c>
      <c r="E546" t="s">
        <v>34</v>
      </c>
      <c r="F546" t="s">
        <v>48</v>
      </c>
      <c r="G546" s="1">
        <v>44847</v>
      </c>
      <c r="H546" s="1">
        <v>44877</v>
      </c>
      <c r="I546" s="2">
        <v>44887.208333333336</v>
      </c>
      <c r="J546" t="s">
        <v>23</v>
      </c>
      <c r="K546" t="s">
        <v>19</v>
      </c>
      <c r="L546" t="s">
        <v>20</v>
      </c>
      <c r="M546" t="s">
        <v>25</v>
      </c>
      <c r="N546" t="s">
        <v>35</v>
      </c>
      <c r="O546" t="s">
        <v>45</v>
      </c>
      <c r="P546">
        <f t="shared" si="514"/>
        <v>1</v>
      </c>
      <c r="Q546" s="5">
        <f t="shared" si="515"/>
        <v>44879</v>
      </c>
      <c r="R546" s="32">
        <f>VLOOKUP(_xlfn.CONCAT(M546," - ",E546),Planning!$C$75:$D$99,2,0)</f>
        <v>21</v>
      </c>
      <c r="S546" s="5">
        <f t="shared" si="516"/>
        <v>44898</v>
      </c>
      <c r="T546" s="3" t="str">
        <f t="shared" si="517"/>
        <v/>
      </c>
      <c r="U546" s="32">
        <f t="shared" ca="1" si="518"/>
        <v>21</v>
      </c>
      <c r="V546" s="32">
        <f t="shared" si="519"/>
        <v>0</v>
      </c>
      <c r="W546" s="5">
        <f t="shared" si="520"/>
        <v>44887</v>
      </c>
      <c r="X546" s="5"/>
      <c r="Z546" s="49"/>
      <c r="AA546" s="50" cm="1">
        <f t="array" ref="AA546">IF(AND(K546="Pending",J546='Date ouverte'!$A$2),INDEX(_xlfn.ANCHORARRAY('Date ouverte'!$B$2),MATCH(TRUE,_xlfn.ANCHORARRAY('Date ouverte'!$B$2)&gt;=$W546,0)),IF(AND(K546="Pending",J546='Date ouverte'!$A$4),INDEX(_xlfn.ANCHORARRAY('Date ouverte'!$B$4),MATCH(TRUE,_xlfn.ANCHORARRAY('Date ouverte'!$B$4)&gt;=$W546,0)),IF(AND(K546="Pending",J546='Date ouverte'!$A$6),INDEX(_xlfn.ANCHORARRAY('Date ouverte'!$B$6),MATCH(TRUE,_xlfn.ANCHORARRAY('Date ouverte'!$B$6)&gt;=$W546,0)),IF(AND(K546="Pending",J546='Date ouverte'!$A$8),INDEX(_xlfn.ANCHORARRAY('Date ouverte'!$B$8),MATCH(TRUE,_xlfn.ANCHORARRAY('Date ouverte'!$B$8)&gt;=$W546,0)),W546))))</f>
        <v>44887</v>
      </c>
      <c r="AB546" s="5">
        <f>IF(IF($K546="Pending",(IF($J546='Date ouverte'!$A$20,HLOOKUP($AA546,'Date ouverte'!$20:$21,2,FALSE),IF($J546='Date ouverte'!$A$22,HLOOKUP($AA546,'Date ouverte'!$22:$23,2,FALSE),IF($J546='Date ouverte'!$A$24,HLOOKUP($AA546,'Date ouverte'!$24:$25,2,FALSE),IF($J546='Date ouverte'!$A$26,HLOOKUP($AA546,'Date ouverte'!$26:$27,2,FALSE),"j"))))),W546)&lt;&gt;"alert",AA546,"alert")</f>
        <v>44887</v>
      </c>
      <c r="AC546" s="65">
        <f>IF($AB546="alert",(IF($J546='Date ouverte'!$A$29,HLOOKUP($AA546,'Date ouverte'!$29:$30,2,FALSE),IF($J546='Date ouverte'!$A$31,HLOOKUP($AA546,'Date ouverte'!$31:$33,2,FALSE),IF($J546='Date ouverte'!$A$33,HLOOKUP($AA546,'Date ouverte'!$33:$34,2,FALSE),IF($J546='Date ouverte'!$A$35,HLOOKUP($AA546,'Date ouverte'!$35:$36,2,FALSE),"j"))))),0)</f>
        <v>0</v>
      </c>
      <c r="AD5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6" s="5"/>
    </row>
    <row r="547" spans="1:31" x14ac:dyDescent="0.25">
      <c r="A547" t="s">
        <v>177</v>
      </c>
      <c r="B547" t="s">
        <v>258</v>
      </c>
      <c r="C547" t="s">
        <v>30</v>
      </c>
      <c r="D547" t="s">
        <v>15</v>
      </c>
      <c r="E547" t="s">
        <v>34</v>
      </c>
      <c r="F547" t="s">
        <v>17</v>
      </c>
      <c r="G547" s="1">
        <v>44800</v>
      </c>
      <c r="H547" s="1">
        <v>44853</v>
      </c>
      <c r="I547" s="2">
        <v>44861.541666666664</v>
      </c>
      <c r="J547" t="s">
        <v>28</v>
      </c>
      <c r="K547" t="s">
        <v>19</v>
      </c>
      <c r="L547" t="s">
        <v>24</v>
      </c>
      <c r="M547" t="s">
        <v>25</v>
      </c>
      <c r="N547" t="s">
        <v>26</v>
      </c>
      <c r="O547" t="s">
        <v>42</v>
      </c>
      <c r="P547">
        <f t="shared" si="514"/>
        <v>1</v>
      </c>
      <c r="Q547" s="5">
        <f t="shared" si="515"/>
        <v>44855</v>
      </c>
      <c r="R547" s="32">
        <f>VLOOKUP(_xlfn.CONCAT(M547," - ",E547),Planning!$C$75:$D$99,2,0)</f>
        <v>21</v>
      </c>
      <c r="S547" s="5">
        <f t="shared" si="516"/>
        <v>44874</v>
      </c>
      <c r="T547" s="3" t="str">
        <f t="shared" si="517"/>
        <v/>
      </c>
      <c r="U547" s="32">
        <f t="shared" ca="1" si="518"/>
        <v>15</v>
      </c>
      <c r="V547" s="32">
        <f t="shared" si="519"/>
        <v>0</v>
      </c>
      <c r="W547" s="5">
        <f t="shared" si="520"/>
        <v>44861</v>
      </c>
      <c r="X547" s="5"/>
      <c r="Z547" s="49"/>
      <c r="AA547" s="50" cm="1">
        <f t="array" ref="AA547">IF(AND(K547="Pending",J547='Date ouverte'!$A$2),INDEX(_xlfn.ANCHORARRAY('Date ouverte'!$B$2),MATCH(TRUE,_xlfn.ANCHORARRAY('Date ouverte'!$B$2)&gt;=$W547,0)),IF(AND(K547="Pending",J547='Date ouverte'!$A$4),INDEX(_xlfn.ANCHORARRAY('Date ouverte'!$B$4),MATCH(TRUE,_xlfn.ANCHORARRAY('Date ouverte'!$B$4)&gt;=$W547,0)),IF(AND(K547="Pending",J547='Date ouverte'!$A$6),INDEX(_xlfn.ANCHORARRAY('Date ouverte'!$B$6),MATCH(TRUE,_xlfn.ANCHORARRAY('Date ouverte'!$B$6)&gt;=$W547,0)),IF(AND(K547="Pending",J547='Date ouverte'!$A$8),INDEX(_xlfn.ANCHORARRAY('Date ouverte'!$B$8),MATCH(TRUE,_xlfn.ANCHORARRAY('Date ouverte'!$B$8)&gt;=$W547,0)),W547))))</f>
        <v>44861</v>
      </c>
      <c r="AB547" s="5">
        <f>IF(IF($K547="Pending",(IF($J547='Date ouverte'!$A$20,HLOOKUP($AA547,'Date ouverte'!$20:$21,2,FALSE),IF($J547='Date ouverte'!$A$22,HLOOKUP($AA547,'Date ouverte'!$22:$23,2,FALSE),IF($J547='Date ouverte'!$A$24,HLOOKUP($AA547,'Date ouverte'!$24:$25,2,FALSE),IF($J547='Date ouverte'!$A$26,HLOOKUP($AA547,'Date ouverte'!$26:$27,2,FALSE),"j"))))),W547)&lt;&gt;"alert",AA547,"alert")</f>
        <v>44861</v>
      </c>
      <c r="AC547" s="65">
        <f>IF($AB547="alert",(IF($J547='Date ouverte'!$A$29,HLOOKUP($AA547,'Date ouverte'!$29:$30,2,FALSE),IF($J547='Date ouverte'!$A$31,HLOOKUP($AA547,'Date ouverte'!$31:$33,2,FALSE),IF($J547='Date ouverte'!$A$33,HLOOKUP($AA547,'Date ouverte'!$33:$34,2,FALSE),IF($J547='Date ouverte'!$A$35,HLOOKUP($AA547,'Date ouverte'!$35:$36,2,FALSE),"j"))))),0)</f>
        <v>0</v>
      </c>
      <c r="AD5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7" s="5"/>
    </row>
    <row r="548" spans="1:31" x14ac:dyDescent="0.25">
      <c r="A548" t="s">
        <v>795</v>
      </c>
      <c r="B548" t="s">
        <v>258</v>
      </c>
      <c r="C548" t="s">
        <v>14</v>
      </c>
      <c r="D548" t="s">
        <v>15</v>
      </c>
      <c r="E548" t="s">
        <v>16</v>
      </c>
      <c r="F548" t="s">
        <v>17</v>
      </c>
      <c r="G548" s="1">
        <v>44817</v>
      </c>
      <c r="H548" s="1">
        <v>44857</v>
      </c>
      <c r="I548" s="2">
        <v>44859.604166666664</v>
      </c>
      <c r="J548" t="s">
        <v>39</v>
      </c>
      <c r="K548" t="s">
        <v>19</v>
      </c>
      <c r="L548" t="s">
        <v>24</v>
      </c>
      <c r="M548" t="s">
        <v>25</v>
      </c>
      <c r="N548" t="s">
        <v>26</v>
      </c>
      <c r="O548" t="s">
        <v>42</v>
      </c>
      <c r="P548">
        <f t="shared" si="514"/>
        <v>1</v>
      </c>
      <c r="Q548" s="5">
        <f t="shared" si="515"/>
        <v>44859</v>
      </c>
      <c r="R548" s="32">
        <f>VLOOKUP(_xlfn.CONCAT(M548," - ",E548),Planning!$C$75:$D$99,2,0)</f>
        <v>4</v>
      </c>
      <c r="S548" s="5">
        <f t="shared" si="516"/>
        <v>44861</v>
      </c>
      <c r="T548" s="3" t="str">
        <f t="shared" si="517"/>
        <v/>
      </c>
      <c r="U548" s="32">
        <f t="shared" ca="1" si="518"/>
        <v>2</v>
      </c>
      <c r="V548" s="32">
        <f t="shared" si="519"/>
        <v>0</v>
      </c>
      <c r="W548" s="5">
        <f t="shared" si="520"/>
        <v>44859</v>
      </c>
      <c r="X548" s="5"/>
      <c r="Z548" s="49"/>
      <c r="AA548" s="50" cm="1">
        <f t="array" ref="AA548">IF(AND(K548="Pending",J548='Date ouverte'!$A$2),INDEX(_xlfn.ANCHORARRAY('Date ouverte'!$B$2),MATCH(TRUE,_xlfn.ANCHORARRAY('Date ouverte'!$B$2)&gt;=$W548,0)),IF(AND(K548="Pending",J548='Date ouverte'!$A$4),INDEX(_xlfn.ANCHORARRAY('Date ouverte'!$B$4),MATCH(TRUE,_xlfn.ANCHORARRAY('Date ouverte'!$B$4)&gt;=$W548,0)),IF(AND(K548="Pending",J548='Date ouverte'!$A$6),INDEX(_xlfn.ANCHORARRAY('Date ouverte'!$B$6),MATCH(TRUE,_xlfn.ANCHORARRAY('Date ouverte'!$B$6)&gt;=$W548,0)),IF(AND(K548="Pending",J548='Date ouverte'!$A$8),INDEX(_xlfn.ANCHORARRAY('Date ouverte'!$B$8),MATCH(TRUE,_xlfn.ANCHORARRAY('Date ouverte'!$B$8)&gt;=$W548,0)),W548))))</f>
        <v>44859</v>
      </c>
      <c r="AB548" s="5">
        <f>IF(IF($K548="Pending",(IF($J548='Date ouverte'!$A$20,HLOOKUP($AA548,'Date ouverte'!$20:$21,2,FALSE),IF($J548='Date ouverte'!$A$22,HLOOKUP($AA548,'Date ouverte'!$22:$23,2,FALSE),IF($J548='Date ouverte'!$A$24,HLOOKUP($AA548,'Date ouverte'!$24:$25,2,FALSE),IF($J548='Date ouverte'!$A$26,HLOOKUP($AA548,'Date ouverte'!$26:$27,2,FALSE),"j"))))),W548)&lt;&gt;"alert",AA548,"alert")</f>
        <v>44859</v>
      </c>
      <c r="AC548" s="65">
        <f>IF($AB548="alert",(IF($J548='Date ouverte'!$A$29,HLOOKUP($AA548,'Date ouverte'!$29:$30,2,FALSE),IF($J548='Date ouverte'!$A$31,HLOOKUP($AA548,'Date ouverte'!$31:$33,2,FALSE),IF($J548='Date ouverte'!$A$33,HLOOKUP($AA548,'Date ouverte'!$33:$34,2,FALSE),IF($J548='Date ouverte'!$A$35,HLOOKUP($AA548,'Date ouverte'!$35:$36,2,FALSE),"j"))))),0)</f>
        <v>0</v>
      </c>
      <c r="AD5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48" s="5"/>
    </row>
    <row r="549" spans="1:31" x14ac:dyDescent="0.25">
      <c r="A549" t="s">
        <v>1215</v>
      </c>
      <c r="B549" t="s">
        <v>258</v>
      </c>
      <c r="C549" t="s">
        <v>30</v>
      </c>
      <c r="D549" t="s">
        <v>47</v>
      </c>
      <c r="E549" t="s">
        <v>34</v>
      </c>
      <c r="F549" t="s">
        <v>48</v>
      </c>
      <c r="G549" s="1">
        <v>44832</v>
      </c>
      <c r="H549" s="1">
        <v>44866</v>
      </c>
      <c r="I549" s="2">
        <v>44882.625</v>
      </c>
      <c r="J549" t="s">
        <v>23</v>
      </c>
      <c r="K549" t="s">
        <v>19</v>
      </c>
      <c r="L549" t="s">
        <v>20</v>
      </c>
      <c r="M549" t="s">
        <v>25</v>
      </c>
      <c r="N549" t="s">
        <v>35</v>
      </c>
      <c r="O549" t="s">
        <v>40</v>
      </c>
      <c r="P549">
        <f t="shared" si="514"/>
        <v>1</v>
      </c>
      <c r="Q549" s="5">
        <f t="shared" si="515"/>
        <v>44868</v>
      </c>
      <c r="R549" s="32">
        <f>VLOOKUP(_xlfn.CONCAT(M549," - ",E549),Planning!$C$75:$D$99,2,0)</f>
        <v>21</v>
      </c>
      <c r="S549" s="5">
        <f t="shared" si="516"/>
        <v>44887</v>
      </c>
      <c r="T549" s="3" t="str">
        <f t="shared" si="517"/>
        <v/>
      </c>
      <c r="U549" s="32">
        <f t="shared" ca="1" si="518"/>
        <v>21</v>
      </c>
      <c r="V549" s="32">
        <f t="shared" si="519"/>
        <v>0</v>
      </c>
      <c r="W549" s="5">
        <f t="shared" si="520"/>
        <v>44882</v>
      </c>
      <c r="X549" s="5"/>
      <c r="Z549" s="49"/>
      <c r="AA549" s="50" cm="1">
        <f t="array" ref="AA549">IF(AND(K549="Pending",J549='Date ouverte'!$A$2),INDEX(_xlfn.ANCHORARRAY('Date ouverte'!$B$2),MATCH(TRUE,_xlfn.ANCHORARRAY('Date ouverte'!$B$2)&gt;=$W549,0)),IF(AND(K549="Pending",J549='Date ouverte'!$A$4),INDEX(_xlfn.ANCHORARRAY('Date ouverte'!$B$4),MATCH(TRUE,_xlfn.ANCHORARRAY('Date ouverte'!$B$4)&gt;=$W549,0)),IF(AND(K549="Pending",J549='Date ouverte'!$A$6),INDEX(_xlfn.ANCHORARRAY('Date ouverte'!$B$6),MATCH(TRUE,_xlfn.ANCHORARRAY('Date ouverte'!$B$6)&gt;=$W549,0)),IF(AND(K549="Pending",J549='Date ouverte'!$A$8),INDEX(_xlfn.ANCHORARRAY('Date ouverte'!$B$8),MATCH(TRUE,_xlfn.ANCHORARRAY('Date ouverte'!$B$8)&gt;=$W549,0)),W549))))</f>
        <v>44882</v>
      </c>
      <c r="AB549" s="5">
        <f>IF(IF($K549="Pending",(IF($J549='Date ouverte'!$A$20,HLOOKUP($AA549,'Date ouverte'!$20:$21,2,FALSE),IF($J549='Date ouverte'!$A$22,HLOOKUP($AA549,'Date ouverte'!$22:$23,2,FALSE),IF($J549='Date ouverte'!$A$24,HLOOKUP($AA549,'Date ouverte'!$24:$25,2,FALSE),IF($J549='Date ouverte'!$A$26,HLOOKUP($AA549,'Date ouverte'!$26:$27,2,FALSE),"j"))))),W549)&lt;&gt;"alert",AA549,"alert")</f>
        <v>44882</v>
      </c>
      <c r="AC549" s="65">
        <f>IF($AB549="alert",(IF($J549='Date ouverte'!$A$29,HLOOKUP($AA549,'Date ouverte'!$29:$30,2,FALSE),IF($J549='Date ouverte'!$A$31,HLOOKUP($AA549,'Date ouverte'!$31:$33,2,FALSE),IF($J549='Date ouverte'!$A$33,HLOOKUP($AA549,'Date ouverte'!$33:$34,2,FALSE),IF($J549='Date ouverte'!$A$35,HLOOKUP($AA549,'Date ouverte'!$35:$36,2,FALSE),"j"))))),0)</f>
        <v>0</v>
      </c>
      <c r="AD5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49" s="5"/>
    </row>
    <row r="550" spans="1:31" x14ac:dyDescent="0.25">
      <c r="A550" t="s">
        <v>540</v>
      </c>
      <c r="B550" t="s">
        <v>258</v>
      </c>
      <c r="C550" t="s">
        <v>30</v>
      </c>
      <c r="D550" t="s">
        <v>15</v>
      </c>
      <c r="E550" t="s">
        <v>34</v>
      </c>
      <c r="F550" t="s">
        <v>17</v>
      </c>
      <c r="G550" s="1">
        <v>44815</v>
      </c>
      <c r="H550" s="1">
        <v>44854</v>
      </c>
      <c r="I550" s="2">
        <v>44859.708333333336</v>
      </c>
      <c r="J550" t="s">
        <v>28</v>
      </c>
      <c r="K550" t="s">
        <v>19</v>
      </c>
      <c r="L550" t="s">
        <v>20</v>
      </c>
      <c r="M550" t="s">
        <v>25</v>
      </c>
      <c r="N550" t="s">
        <v>35</v>
      </c>
      <c r="O550" t="s">
        <v>42</v>
      </c>
      <c r="P550">
        <f t="shared" si="514"/>
        <v>1</v>
      </c>
      <c r="Q550" s="5">
        <f t="shared" si="515"/>
        <v>44856</v>
      </c>
      <c r="R550" s="32">
        <f>VLOOKUP(_xlfn.CONCAT(M550," - ",E550),Planning!$C$75:$D$99,2,0)</f>
        <v>21</v>
      </c>
      <c r="S550" s="5">
        <f t="shared" si="516"/>
        <v>44875</v>
      </c>
      <c r="T550" s="3" t="str">
        <f t="shared" si="517"/>
        <v/>
      </c>
      <c r="U550" s="32">
        <f t="shared" ca="1" si="518"/>
        <v>16</v>
      </c>
      <c r="V550" s="32">
        <f t="shared" si="519"/>
        <v>0</v>
      </c>
      <c r="W550" s="5">
        <f t="shared" si="520"/>
        <v>44859</v>
      </c>
      <c r="X550" s="5"/>
      <c r="Z550" s="49"/>
      <c r="AA550" s="50" cm="1">
        <f t="array" ref="AA550">IF(AND(K550="Pending",J550='Date ouverte'!$A$2),INDEX(_xlfn.ANCHORARRAY('Date ouverte'!$B$2),MATCH(TRUE,_xlfn.ANCHORARRAY('Date ouverte'!$B$2)&gt;=$W550,0)),IF(AND(K550="Pending",J550='Date ouverte'!$A$4),INDEX(_xlfn.ANCHORARRAY('Date ouverte'!$B$4),MATCH(TRUE,_xlfn.ANCHORARRAY('Date ouverte'!$B$4)&gt;=$W550,0)),IF(AND(K550="Pending",J550='Date ouverte'!$A$6),INDEX(_xlfn.ANCHORARRAY('Date ouverte'!$B$6),MATCH(TRUE,_xlfn.ANCHORARRAY('Date ouverte'!$B$6)&gt;=$W550,0)),IF(AND(K550="Pending",J550='Date ouverte'!$A$8),INDEX(_xlfn.ANCHORARRAY('Date ouverte'!$B$8),MATCH(TRUE,_xlfn.ANCHORARRAY('Date ouverte'!$B$8)&gt;=$W550,0)),W550))))</f>
        <v>44859</v>
      </c>
      <c r="AB550" s="5">
        <f>IF(IF($K550="Pending",(IF($J550='Date ouverte'!$A$20,HLOOKUP($AA550,'Date ouverte'!$20:$21,2,FALSE),IF($J550='Date ouverte'!$A$22,HLOOKUP($AA550,'Date ouverte'!$22:$23,2,FALSE),IF($J550='Date ouverte'!$A$24,HLOOKUP($AA550,'Date ouverte'!$24:$25,2,FALSE),IF($J550='Date ouverte'!$A$26,HLOOKUP($AA550,'Date ouverte'!$26:$27,2,FALSE),"j"))))),W550)&lt;&gt;"alert",AA550,"alert")</f>
        <v>44859</v>
      </c>
      <c r="AC550" s="65">
        <f>IF($AB550="alert",(IF($J550='Date ouverte'!$A$29,HLOOKUP($AA550,'Date ouverte'!$29:$30,2,FALSE),IF($J550='Date ouverte'!$A$31,HLOOKUP($AA550,'Date ouverte'!$31:$33,2,FALSE),IF($J550='Date ouverte'!$A$33,HLOOKUP($AA550,'Date ouverte'!$33:$34,2,FALSE),IF($J550='Date ouverte'!$A$35,HLOOKUP($AA550,'Date ouverte'!$35:$36,2,FALSE),"j"))))),0)</f>
        <v>0</v>
      </c>
      <c r="AD5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0" s="5"/>
    </row>
    <row r="551" spans="1:31" x14ac:dyDescent="0.25">
      <c r="A551" t="s">
        <v>1036</v>
      </c>
      <c r="B551" t="s">
        <v>258</v>
      </c>
      <c r="C551" t="s">
        <v>14</v>
      </c>
      <c r="D551" t="s">
        <v>47</v>
      </c>
      <c r="E551" t="s">
        <v>34</v>
      </c>
      <c r="F551" t="s">
        <v>48</v>
      </c>
      <c r="G551" s="1">
        <v>44827</v>
      </c>
      <c r="H551" s="1">
        <v>44860</v>
      </c>
      <c r="I551" s="2">
        <v>44865.541666666664</v>
      </c>
      <c r="J551" t="s">
        <v>18</v>
      </c>
      <c r="K551" t="s">
        <v>19</v>
      </c>
      <c r="L551" t="s">
        <v>24</v>
      </c>
      <c r="M551" t="s">
        <v>25</v>
      </c>
      <c r="N551" t="s">
        <v>26</v>
      </c>
      <c r="O551" t="s">
        <v>36</v>
      </c>
      <c r="P551">
        <f t="shared" si="514"/>
        <v>1</v>
      </c>
      <c r="Q551" s="5">
        <f t="shared" si="515"/>
        <v>44862</v>
      </c>
      <c r="R551" s="32">
        <f>VLOOKUP(_xlfn.CONCAT(M551," - ",E551),Planning!$C$75:$D$99,2,0)</f>
        <v>21</v>
      </c>
      <c r="S551" s="5">
        <f t="shared" si="516"/>
        <v>44881</v>
      </c>
      <c r="T551" s="3" t="str">
        <f t="shared" si="517"/>
        <v/>
      </c>
      <c r="U551" s="32">
        <f t="shared" ca="1" si="518"/>
        <v>21</v>
      </c>
      <c r="V551" s="32">
        <f t="shared" si="519"/>
        <v>0</v>
      </c>
      <c r="W551" s="5">
        <f t="shared" si="520"/>
        <v>44865</v>
      </c>
      <c r="X551" s="5"/>
      <c r="Z551" s="49"/>
      <c r="AA551" s="50" cm="1">
        <f t="array" ref="AA551">IF(AND(K551="Pending",J551='Date ouverte'!$A$2),INDEX(_xlfn.ANCHORARRAY('Date ouverte'!$B$2),MATCH(TRUE,_xlfn.ANCHORARRAY('Date ouverte'!$B$2)&gt;=$W551,0)),IF(AND(K551="Pending",J551='Date ouverte'!$A$4),INDEX(_xlfn.ANCHORARRAY('Date ouverte'!$B$4),MATCH(TRUE,_xlfn.ANCHORARRAY('Date ouverte'!$B$4)&gt;=$W551,0)),IF(AND(K551="Pending",J551='Date ouverte'!$A$6),INDEX(_xlfn.ANCHORARRAY('Date ouverte'!$B$6),MATCH(TRUE,_xlfn.ANCHORARRAY('Date ouverte'!$B$6)&gt;=$W551,0)),IF(AND(K551="Pending",J551='Date ouverte'!$A$8),INDEX(_xlfn.ANCHORARRAY('Date ouverte'!$B$8),MATCH(TRUE,_xlfn.ANCHORARRAY('Date ouverte'!$B$8)&gt;=$W551,0)),W551))))</f>
        <v>44865</v>
      </c>
      <c r="AB551" s="5">
        <f>IF(IF($K551="Pending",(IF($J551='Date ouverte'!$A$20,HLOOKUP($AA551,'Date ouverte'!$20:$21,2,FALSE),IF($J551='Date ouverte'!$A$22,HLOOKUP($AA551,'Date ouverte'!$22:$23,2,FALSE),IF($J551='Date ouverte'!$A$24,HLOOKUP($AA551,'Date ouverte'!$24:$25,2,FALSE),IF($J551='Date ouverte'!$A$26,HLOOKUP($AA551,'Date ouverte'!$26:$27,2,FALSE),"j"))))),W551)&lt;&gt;"alert",AA551,"alert")</f>
        <v>44865</v>
      </c>
      <c r="AC551" s="65">
        <f>IF($AB551="alert",(IF($J551='Date ouverte'!$A$29,HLOOKUP($AA551,'Date ouverte'!$29:$30,2,FALSE),IF($J551='Date ouverte'!$A$31,HLOOKUP($AA551,'Date ouverte'!$31:$33,2,FALSE),IF($J551='Date ouverte'!$A$33,HLOOKUP($AA551,'Date ouverte'!$33:$34,2,FALSE),IF($J551='Date ouverte'!$A$35,HLOOKUP($AA551,'Date ouverte'!$35:$36,2,FALSE),"j"))))),0)</f>
        <v>0</v>
      </c>
      <c r="AD5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1" s="5"/>
    </row>
    <row r="552" spans="1:31" x14ac:dyDescent="0.25">
      <c r="A552" t="s">
        <v>403</v>
      </c>
      <c r="B552" t="s">
        <v>258</v>
      </c>
      <c r="C552" t="s">
        <v>30</v>
      </c>
      <c r="D552" t="s">
        <v>47</v>
      </c>
      <c r="E552" t="s">
        <v>34</v>
      </c>
      <c r="F552" t="s">
        <v>48</v>
      </c>
      <c r="G552" s="1">
        <v>44816</v>
      </c>
      <c r="H552" s="1">
        <v>44860</v>
      </c>
      <c r="I552" s="2">
        <v>44869.541666666664</v>
      </c>
      <c r="J552" t="s">
        <v>28</v>
      </c>
      <c r="K552" t="s">
        <v>19</v>
      </c>
      <c r="L552" t="s">
        <v>20</v>
      </c>
      <c r="M552" t="s">
        <v>25</v>
      </c>
      <c r="N552" t="s">
        <v>35</v>
      </c>
      <c r="O552" t="s">
        <v>36</v>
      </c>
      <c r="P552">
        <f t="shared" si="514"/>
        <v>1</v>
      </c>
      <c r="Q552" s="5">
        <f t="shared" si="515"/>
        <v>44862</v>
      </c>
      <c r="R552" s="32">
        <f>VLOOKUP(_xlfn.CONCAT(M552," - ",E552),Planning!$C$75:$D$99,2,0)</f>
        <v>21</v>
      </c>
      <c r="S552" s="5">
        <f t="shared" si="516"/>
        <v>44881</v>
      </c>
      <c r="T552" s="3" t="str">
        <f t="shared" si="517"/>
        <v/>
      </c>
      <c r="U552" s="32">
        <f t="shared" ca="1" si="518"/>
        <v>21</v>
      </c>
      <c r="V552" s="32">
        <f t="shared" si="519"/>
        <v>0</v>
      </c>
      <c r="W552" s="5">
        <f t="shared" si="520"/>
        <v>44869</v>
      </c>
      <c r="X552" s="5"/>
      <c r="Z552" s="49"/>
      <c r="AA552" s="50" cm="1">
        <f t="array" ref="AA552">IF(AND(K552="Pending",J552='Date ouverte'!$A$2),INDEX(_xlfn.ANCHORARRAY('Date ouverte'!$B$2),MATCH(TRUE,_xlfn.ANCHORARRAY('Date ouverte'!$B$2)&gt;=$W552,0)),IF(AND(K552="Pending",J552='Date ouverte'!$A$4),INDEX(_xlfn.ANCHORARRAY('Date ouverte'!$B$4),MATCH(TRUE,_xlfn.ANCHORARRAY('Date ouverte'!$B$4)&gt;=$W552,0)),IF(AND(K552="Pending",J552='Date ouverte'!$A$6),INDEX(_xlfn.ANCHORARRAY('Date ouverte'!$B$6),MATCH(TRUE,_xlfn.ANCHORARRAY('Date ouverte'!$B$6)&gt;=$W552,0)),IF(AND(K552="Pending",J552='Date ouverte'!$A$8),INDEX(_xlfn.ANCHORARRAY('Date ouverte'!$B$8),MATCH(TRUE,_xlfn.ANCHORARRAY('Date ouverte'!$B$8)&gt;=$W552,0)),W552))))</f>
        <v>44869</v>
      </c>
      <c r="AB552" s="5">
        <f>IF(IF($K552="Pending",(IF($J552='Date ouverte'!$A$20,HLOOKUP($AA552,'Date ouverte'!$20:$21,2,FALSE),IF($J552='Date ouverte'!$A$22,HLOOKUP($AA552,'Date ouverte'!$22:$23,2,FALSE),IF($J552='Date ouverte'!$A$24,HLOOKUP($AA552,'Date ouverte'!$24:$25,2,FALSE),IF($J552='Date ouverte'!$A$26,HLOOKUP($AA552,'Date ouverte'!$26:$27,2,FALSE),"j"))))),W552)&lt;&gt;"alert",AA552,"alert")</f>
        <v>44869</v>
      </c>
      <c r="AC552" s="65">
        <f>IF($AB552="alert",(IF($J552='Date ouverte'!$A$29,HLOOKUP($AA552,'Date ouverte'!$29:$30,2,FALSE),IF($J552='Date ouverte'!$A$31,HLOOKUP($AA552,'Date ouverte'!$31:$33,2,FALSE),IF($J552='Date ouverte'!$A$33,HLOOKUP($AA552,'Date ouverte'!$33:$34,2,FALSE),IF($J552='Date ouverte'!$A$35,HLOOKUP($AA552,'Date ouverte'!$35:$36,2,FALSE),"j"))))),0)</f>
        <v>0</v>
      </c>
      <c r="AD5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2" s="5"/>
    </row>
    <row r="553" spans="1:31" x14ac:dyDescent="0.25">
      <c r="A553" t="s">
        <v>1791</v>
      </c>
      <c r="B553" t="s">
        <v>258</v>
      </c>
      <c r="C553" t="s">
        <v>30</v>
      </c>
      <c r="D553" t="s">
        <v>47</v>
      </c>
      <c r="E553" t="s">
        <v>16</v>
      </c>
      <c r="F553" t="s">
        <v>48</v>
      </c>
      <c r="G553" s="1">
        <v>44847</v>
      </c>
      <c r="H553" s="1">
        <v>44880</v>
      </c>
      <c r="I553" s="2">
        <v>44886</v>
      </c>
      <c r="J553" t="s">
        <v>23</v>
      </c>
      <c r="K553" t="s">
        <v>29</v>
      </c>
      <c r="L553" t="s">
        <v>24</v>
      </c>
      <c r="M553" t="s">
        <v>25</v>
      </c>
      <c r="N553" t="s">
        <v>26</v>
      </c>
      <c r="O553" t="s">
        <v>45</v>
      </c>
      <c r="P553">
        <f t="shared" si="514"/>
        <v>1</v>
      </c>
      <c r="Q553" s="5">
        <f t="shared" si="515"/>
        <v>44882</v>
      </c>
      <c r="R553" s="32">
        <f>VLOOKUP(_xlfn.CONCAT(M553," - ",E553),Planning!$C$75:$D$99,2,0)</f>
        <v>4</v>
      </c>
      <c r="S553" s="5">
        <f t="shared" si="516"/>
        <v>44884</v>
      </c>
      <c r="T553" s="3" t="str">
        <f t="shared" si="517"/>
        <v/>
      </c>
      <c r="U553" s="32">
        <f t="shared" ca="1" si="518"/>
        <v>4</v>
      </c>
      <c r="V553" s="32">
        <f t="shared" si="519"/>
        <v>0</v>
      </c>
      <c r="W553" s="5">
        <f t="shared" si="520"/>
        <v>44886</v>
      </c>
      <c r="X553" s="5"/>
      <c r="Z553" s="49"/>
      <c r="AA553" s="50" cm="1">
        <f t="array" ref="AA553">IF(AND(K553="Pending",J553='Date ouverte'!$A$2),INDEX(_xlfn.ANCHORARRAY('Date ouverte'!$B$2),MATCH(TRUE,_xlfn.ANCHORARRAY('Date ouverte'!$B$2)&gt;=$W553,0)),IF(AND(K553="Pending",J553='Date ouverte'!$A$4),INDEX(_xlfn.ANCHORARRAY('Date ouverte'!$B$4),MATCH(TRUE,_xlfn.ANCHORARRAY('Date ouverte'!$B$4)&gt;=$W553,0)),IF(AND(K553="Pending",J553='Date ouverte'!$A$6),INDEX(_xlfn.ANCHORARRAY('Date ouverte'!$B$6),MATCH(TRUE,_xlfn.ANCHORARRAY('Date ouverte'!$B$6)&gt;=$W553,0)),IF(AND(K553="Pending",J553='Date ouverte'!$A$8),INDEX(_xlfn.ANCHORARRAY('Date ouverte'!$B$8),MATCH(TRUE,_xlfn.ANCHORARRAY('Date ouverte'!$B$8)&gt;=$W553,0)),W553))))</f>
        <v>44886</v>
      </c>
      <c r="AB553" s="5">
        <f>IF(IF($K553="Pending",(IF($J553='Date ouverte'!$A$20,HLOOKUP($AA553,'Date ouverte'!$20:$21,2,FALSE),IF($J553='Date ouverte'!$A$22,HLOOKUP($AA553,'Date ouverte'!$22:$23,2,FALSE),IF($J553='Date ouverte'!$A$24,HLOOKUP($AA553,'Date ouverte'!$24:$25,2,FALSE),IF($J553='Date ouverte'!$A$26,HLOOKUP($AA553,'Date ouverte'!$26:$27,2,FALSE),"j"))))),W553)&lt;&gt;"alert",AA553,"alert")</f>
        <v>44886</v>
      </c>
      <c r="AC553" s="65">
        <f>IF($AB553="alert",(IF($J553='Date ouverte'!$A$29,HLOOKUP($AA553,'Date ouverte'!$29:$30,2,FALSE),IF($J553='Date ouverte'!$A$31,HLOOKUP($AA553,'Date ouverte'!$31:$33,2,FALSE),IF($J553='Date ouverte'!$A$33,HLOOKUP($AA553,'Date ouverte'!$33:$34,2,FALSE),IF($J553='Date ouverte'!$A$35,HLOOKUP($AA553,'Date ouverte'!$35:$36,2,FALSE),"j"))))),0)</f>
        <v>0</v>
      </c>
      <c r="AD5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3" s="5"/>
    </row>
    <row r="554" spans="1:31" x14ac:dyDescent="0.25">
      <c r="A554" t="s">
        <v>1792</v>
      </c>
      <c r="B554" t="s">
        <v>258</v>
      </c>
      <c r="C554" t="s">
        <v>30</v>
      </c>
      <c r="D554" t="s">
        <v>47</v>
      </c>
      <c r="E554" t="s">
        <v>16</v>
      </c>
      <c r="F554" t="s">
        <v>48</v>
      </c>
      <c r="G554" s="1">
        <v>44858</v>
      </c>
      <c r="H554" s="1">
        <v>44893</v>
      </c>
      <c r="I554" s="2">
        <v>44898</v>
      </c>
      <c r="J554" t="s">
        <v>23</v>
      </c>
      <c r="K554" t="s">
        <v>29</v>
      </c>
      <c r="L554" t="s">
        <v>24</v>
      </c>
      <c r="M554" t="s">
        <v>25</v>
      </c>
      <c r="N554" t="s">
        <v>26</v>
      </c>
      <c r="O554" t="s">
        <v>46</v>
      </c>
      <c r="P554">
        <f t="shared" si="514"/>
        <v>1</v>
      </c>
      <c r="Q554" s="5">
        <f t="shared" si="515"/>
        <v>44895</v>
      </c>
      <c r="R554" s="32">
        <f>VLOOKUP(_xlfn.CONCAT(M554," - ",E554),Planning!$C$75:$D$99,2,0)</f>
        <v>4</v>
      </c>
      <c r="S554" s="5">
        <f t="shared" si="516"/>
        <v>44897</v>
      </c>
      <c r="T554" s="3" t="str">
        <f t="shared" si="517"/>
        <v/>
      </c>
      <c r="U554" s="32">
        <f t="shared" ca="1" si="518"/>
        <v>4</v>
      </c>
      <c r="V554" s="32">
        <f t="shared" si="519"/>
        <v>0</v>
      </c>
      <c r="W554" s="5">
        <f t="shared" si="520"/>
        <v>44898</v>
      </c>
      <c r="X554" s="5"/>
      <c r="Z554" s="49"/>
      <c r="AA554" s="50" cm="1">
        <f t="array" ref="AA554">IF(AND(K554="Pending",J554='Date ouverte'!$A$2),INDEX(_xlfn.ANCHORARRAY('Date ouverte'!$B$2),MATCH(TRUE,_xlfn.ANCHORARRAY('Date ouverte'!$B$2)&gt;=$W554,0)),IF(AND(K554="Pending",J554='Date ouverte'!$A$4),INDEX(_xlfn.ANCHORARRAY('Date ouverte'!$B$4),MATCH(TRUE,_xlfn.ANCHORARRAY('Date ouverte'!$B$4)&gt;=$W554,0)),IF(AND(K554="Pending",J554='Date ouverte'!$A$6),INDEX(_xlfn.ANCHORARRAY('Date ouverte'!$B$6),MATCH(TRUE,_xlfn.ANCHORARRAY('Date ouverte'!$B$6)&gt;=$W554,0)),IF(AND(K554="Pending",J554='Date ouverte'!$A$8),INDEX(_xlfn.ANCHORARRAY('Date ouverte'!$B$8),MATCH(TRUE,_xlfn.ANCHORARRAY('Date ouverte'!$B$8)&gt;=$W554,0)),W554))))</f>
        <v>44900</v>
      </c>
      <c r="AB554" s="5" t="str">
        <f>IF(IF($K554="Pending",(IF($J554='Date ouverte'!$A$20,HLOOKUP($AA554,'Date ouverte'!$20:$21,2,FALSE),IF($J554='Date ouverte'!$A$22,HLOOKUP($AA554,'Date ouverte'!$22:$23,2,FALSE),IF($J554='Date ouverte'!$A$24,HLOOKUP($AA554,'Date ouverte'!$24:$25,2,FALSE),IF($J554='Date ouverte'!$A$26,HLOOKUP($AA554,'Date ouverte'!$26:$27,2,FALSE),"j"))))),W554)&lt;&gt;"alert",AA554,"alert")</f>
        <v>alert</v>
      </c>
      <c r="AC554" s="65">
        <f>IF($AB554="alert",(IF($J554='Date ouverte'!$A$29,HLOOKUP($AA554,'Date ouverte'!$29:$30,2,FALSE),IF($J554='Date ouverte'!$A$31,HLOOKUP($AA554,'Date ouverte'!$31:$33,2,FALSE),IF($J554='Date ouverte'!$A$33,HLOOKUP($AA554,'Date ouverte'!$33:$34,2,FALSE),IF($J554='Date ouverte'!$A$35,HLOOKUP($AA554,'Date ouverte'!$35:$36,2,FALSE),"j"))))),0)</f>
        <v>26</v>
      </c>
      <c r="AD5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4" s="5"/>
    </row>
    <row r="555" spans="1:31" x14ac:dyDescent="0.25">
      <c r="A555" t="s">
        <v>836</v>
      </c>
      <c r="B555" t="s">
        <v>258</v>
      </c>
      <c r="C555" t="s">
        <v>14</v>
      </c>
      <c r="D555" t="s">
        <v>47</v>
      </c>
      <c r="E555" t="s">
        <v>34</v>
      </c>
      <c r="F555" t="s">
        <v>48</v>
      </c>
      <c r="G555" s="1">
        <v>44823</v>
      </c>
      <c r="H555" s="1">
        <v>44866</v>
      </c>
      <c r="I555" s="2">
        <v>44881</v>
      </c>
      <c r="J555" t="s">
        <v>28</v>
      </c>
      <c r="K555" t="s">
        <v>29</v>
      </c>
      <c r="L555" t="s">
        <v>24</v>
      </c>
      <c r="M555" t="s">
        <v>25</v>
      </c>
      <c r="N555" t="s">
        <v>26</v>
      </c>
      <c r="O555" t="s">
        <v>40</v>
      </c>
      <c r="P555">
        <f t="shared" si="514"/>
        <v>1</v>
      </c>
      <c r="Q555" s="5">
        <f t="shared" si="515"/>
        <v>44868</v>
      </c>
      <c r="R555" s="32">
        <f>VLOOKUP(_xlfn.CONCAT(M555," - ",E555),Planning!$C$75:$D$99,2,0)</f>
        <v>21</v>
      </c>
      <c r="S555" s="5">
        <f t="shared" si="516"/>
        <v>44887</v>
      </c>
      <c r="T555" s="3" t="str">
        <f t="shared" si="517"/>
        <v/>
      </c>
      <c r="U555" s="32">
        <f t="shared" ca="1" si="518"/>
        <v>21</v>
      </c>
      <c r="V555" s="32">
        <f t="shared" si="519"/>
        <v>0</v>
      </c>
      <c r="W555" s="5">
        <f t="shared" si="520"/>
        <v>44881</v>
      </c>
      <c r="X555" s="5"/>
      <c r="Z555" s="49"/>
      <c r="AA555" s="50" cm="1">
        <f t="array" ref="AA555">IF(AND(K555="Pending",J555='Date ouverte'!$A$2),INDEX(_xlfn.ANCHORARRAY('Date ouverte'!$B$2),MATCH(TRUE,_xlfn.ANCHORARRAY('Date ouverte'!$B$2)&gt;=$W555,0)),IF(AND(K555="Pending",J555='Date ouverte'!$A$4),INDEX(_xlfn.ANCHORARRAY('Date ouverte'!$B$4),MATCH(TRUE,_xlfn.ANCHORARRAY('Date ouverte'!$B$4)&gt;=$W555,0)),IF(AND(K555="Pending",J555='Date ouverte'!$A$6),INDEX(_xlfn.ANCHORARRAY('Date ouverte'!$B$6),MATCH(TRUE,_xlfn.ANCHORARRAY('Date ouverte'!$B$6)&gt;=$W555,0)),IF(AND(K555="Pending",J555='Date ouverte'!$A$8),INDEX(_xlfn.ANCHORARRAY('Date ouverte'!$B$8),MATCH(TRUE,_xlfn.ANCHORARRAY('Date ouverte'!$B$8)&gt;=$W555,0)),W555))))</f>
        <v>44881</v>
      </c>
      <c r="AB555" s="5">
        <f>IF(IF($K555="Pending",(IF($J555='Date ouverte'!$A$20,HLOOKUP($AA555,'Date ouverte'!$20:$21,2,FALSE),IF($J555='Date ouverte'!$A$22,HLOOKUP($AA555,'Date ouverte'!$22:$23,2,FALSE),IF($J555='Date ouverte'!$A$24,HLOOKUP($AA555,'Date ouverte'!$24:$25,2,FALSE),IF($J555='Date ouverte'!$A$26,HLOOKUP($AA555,'Date ouverte'!$26:$27,2,FALSE),"j"))))),W555)&lt;&gt;"alert",AA555,"alert")</f>
        <v>44881</v>
      </c>
      <c r="AC555" s="65">
        <f>IF($AB555="alert",(IF($J555='Date ouverte'!$A$29,HLOOKUP($AA555,'Date ouverte'!$29:$30,2,FALSE),IF($J555='Date ouverte'!$A$31,HLOOKUP($AA555,'Date ouverte'!$31:$33,2,FALSE),IF($J555='Date ouverte'!$A$33,HLOOKUP($AA555,'Date ouverte'!$33:$34,2,FALSE),IF($J555='Date ouverte'!$A$35,HLOOKUP($AA555,'Date ouverte'!$35:$36,2,FALSE),"j"))))),0)</f>
        <v>0</v>
      </c>
      <c r="AD5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55" s="5"/>
    </row>
    <row r="556" spans="1:31" x14ac:dyDescent="0.25">
      <c r="A556" t="s">
        <v>990</v>
      </c>
      <c r="B556" t="s">
        <v>258</v>
      </c>
      <c r="C556" t="s">
        <v>30</v>
      </c>
      <c r="D556" t="s">
        <v>47</v>
      </c>
      <c r="E556" t="s">
        <v>34</v>
      </c>
      <c r="F556" t="s">
        <v>48</v>
      </c>
      <c r="G556" s="1">
        <v>44826</v>
      </c>
      <c r="H556" s="1">
        <v>44860</v>
      </c>
      <c r="I556" s="2">
        <v>44873.541666666664</v>
      </c>
      <c r="J556" t="s">
        <v>23</v>
      </c>
      <c r="K556" t="s">
        <v>19</v>
      </c>
      <c r="L556" t="s">
        <v>20</v>
      </c>
      <c r="M556" t="s">
        <v>25</v>
      </c>
      <c r="N556" t="s">
        <v>35</v>
      </c>
      <c r="O556" t="s">
        <v>36</v>
      </c>
      <c r="P556">
        <f t="shared" si="514"/>
        <v>1</v>
      </c>
      <c r="Q556" s="5">
        <f t="shared" si="515"/>
        <v>44862</v>
      </c>
      <c r="R556" s="32">
        <f>VLOOKUP(_xlfn.CONCAT(M556," - ",E556),Planning!$C$75:$D$99,2,0)</f>
        <v>21</v>
      </c>
      <c r="S556" s="5">
        <f t="shared" si="516"/>
        <v>44881</v>
      </c>
      <c r="T556" s="3" t="str">
        <f t="shared" si="517"/>
        <v/>
      </c>
      <c r="U556" s="32">
        <f t="shared" ca="1" si="518"/>
        <v>21</v>
      </c>
      <c r="V556" s="32">
        <f t="shared" si="519"/>
        <v>0</v>
      </c>
      <c r="W556" s="5">
        <f t="shared" si="520"/>
        <v>44873</v>
      </c>
      <c r="X556" s="5"/>
      <c r="Z556" s="49"/>
      <c r="AA556" s="50" cm="1">
        <f t="array" ref="AA556">IF(AND(K556="Pending",J556='Date ouverte'!$A$2),INDEX(_xlfn.ANCHORARRAY('Date ouverte'!$B$2),MATCH(TRUE,_xlfn.ANCHORARRAY('Date ouverte'!$B$2)&gt;=$W556,0)),IF(AND(K556="Pending",J556='Date ouverte'!$A$4),INDEX(_xlfn.ANCHORARRAY('Date ouverte'!$B$4),MATCH(TRUE,_xlfn.ANCHORARRAY('Date ouverte'!$B$4)&gt;=$W556,0)),IF(AND(K556="Pending",J556='Date ouverte'!$A$6),INDEX(_xlfn.ANCHORARRAY('Date ouverte'!$B$6),MATCH(TRUE,_xlfn.ANCHORARRAY('Date ouverte'!$B$6)&gt;=$W556,0)),IF(AND(K556="Pending",J556='Date ouverte'!$A$8),INDEX(_xlfn.ANCHORARRAY('Date ouverte'!$B$8),MATCH(TRUE,_xlfn.ANCHORARRAY('Date ouverte'!$B$8)&gt;=$W556,0)),W556))))</f>
        <v>44873</v>
      </c>
      <c r="AB556" s="5">
        <f>IF(IF($K556="Pending",(IF($J556='Date ouverte'!$A$20,HLOOKUP($AA556,'Date ouverte'!$20:$21,2,FALSE),IF($J556='Date ouverte'!$A$22,HLOOKUP($AA556,'Date ouverte'!$22:$23,2,FALSE),IF($J556='Date ouverte'!$A$24,HLOOKUP($AA556,'Date ouverte'!$24:$25,2,FALSE),IF($J556='Date ouverte'!$A$26,HLOOKUP($AA556,'Date ouverte'!$26:$27,2,FALSE),"j"))))),W556)&lt;&gt;"alert",AA556,"alert")</f>
        <v>44873</v>
      </c>
      <c r="AC556" s="65">
        <f>IF($AB556="alert",(IF($J556='Date ouverte'!$A$29,HLOOKUP($AA556,'Date ouverte'!$29:$30,2,FALSE),IF($J556='Date ouverte'!$A$31,HLOOKUP($AA556,'Date ouverte'!$31:$33,2,FALSE),IF($J556='Date ouverte'!$A$33,HLOOKUP($AA556,'Date ouverte'!$33:$34,2,FALSE),IF($J556='Date ouverte'!$A$35,HLOOKUP($AA556,'Date ouverte'!$35:$36,2,FALSE),"j"))))),0)</f>
        <v>0</v>
      </c>
      <c r="AD5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6" s="5"/>
    </row>
    <row r="557" spans="1:31" x14ac:dyDescent="0.25">
      <c r="A557" t="s">
        <v>1793</v>
      </c>
      <c r="B557" t="s">
        <v>258</v>
      </c>
      <c r="C557" t="s">
        <v>30</v>
      </c>
      <c r="D557" t="s">
        <v>47</v>
      </c>
      <c r="E557" t="s">
        <v>34</v>
      </c>
      <c r="F557" t="s">
        <v>48</v>
      </c>
      <c r="G557" s="1">
        <v>44858</v>
      </c>
      <c r="H557" s="1">
        <v>44890</v>
      </c>
      <c r="I557" s="2">
        <v>44902</v>
      </c>
      <c r="J557" t="s">
        <v>23</v>
      </c>
      <c r="K557" t="s">
        <v>29</v>
      </c>
      <c r="L557" t="s">
        <v>20</v>
      </c>
      <c r="M557" t="s">
        <v>25</v>
      </c>
      <c r="N557" t="s">
        <v>35</v>
      </c>
      <c r="O557" t="s">
        <v>46</v>
      </c>
      <c r="P557">
        <f t="shared" si="514"/>
        <v>1</v>
      </c>
      <c r="Q557" s="5">
        <f t="shared" si="515"/>
        <v>44892</v>
      </c>
      <c r="R557" s="32">
        <f>VLOOKUP(_xlfn.CONCAT(M557," - ",E557),Planning!$C$75:$D$99,2,0)</f>
        <v>21</v>
      </c>
      <c r="S557" s="5">
        <f t="shared" si="516"/>
        <v>44911</v>
      </c>
      <c r="T557" s="3" t="str">
        <f t="shared" si="517"/>
        <v/>
      </c>
      <c r="U557" s="32">
        <f t="shared" ca="1" si="518"/>
        <v>21</v>
      </c>
      <c r="V557" s="32">
        <f t="shared" si="519"/>
        <v>0</v>
      </c>
      <c r="W557" s="5">
        <f t="shared" si="520"/>
        <v>44902</v>
      </c>
      <c r="X557" s="5"/>
      <c r="Z557" s="49"/>
      <c r="AA557" s="50" cm="1">
        <f t="array" ref="AA557">IF(AND(K557="Pending",J557='Date ouverte'!$A$2),INDEX(_xlfn.ANCHORARRAY('Date ouverte'!$B$2),MATCH(TRUE,_xlfn.ANCHORARRAY('Date ouverte'!$B$2)&gt;=$W557,0)),IF(AND(K557="Pending",J557='Date ouverte'!$A$4),INDEX(_xlfn.ANCHORARRAY('Date ouverte'!$B$4),MATCH(TRUE,_xlfn.ANCHORARRAY('Date ouverte'!$B$4)&gt;=$W557,0)),IF(AND(K557="Pending",J557='Date ouverte'!$A$6),INDEX(_xlfn.ANCHORARRAY('Date ouverte'!$B$6),MATCH(TRUE,_xlfn.ANCHORARRAY('Date ouverte'!$B$6)&gt;=$W557,0)),IF(AND(K557="Pending",J557='Date ouverte'!$A$8),INDEX(_xlfn.ANCHORARRAY('Date ouverte'!$B$8),MATCH(TRUE,_xlfn.ANCHORARRAY('Date ouverte'!$B$8)&gt;=$W557,0)),W557))))</f>
        <v>44902</v>
      </c>
      <c r="AB557" s="5" t="str">
        <f>IF(IF($K557="Pending",(IF($J557='Date ouverte'!$A$20,HLOOKUP($AA557,'Date ouverte'!$20:$21,2,FALSE),IF($J557='Date ouverte'!$A$22,HLOOKUP($AA557,'Date ouverte'!$22:$23,2,FALSE),IF($J557='Date ouverte'!$A$24,HLOOKUP($AA557,'Date ouverte'!$24:$25,2,FALSE),IF($J557='Date ouverte'!$A$26,HLOOKUP($AA557,'Date ouverte'!$26:$27,2,FALSE),"j"))))),W557)&lt;&gt;"alert",AA557,"alert")</f>
        <v>alert</v>
      </c>
      <c r="AC557" s="65">
        <f>IF($AB557="alert",(IF($J557='Date ouverte'!$A$29,HLOOKUP($AA557,'Date ouverte'!$29:$30,2,FALSE),IF($J557='Date ouverte'!$A$31,HLOOKUP($AA557,'Date ouverte'!$31:$33,2,FALSE),IF($J557='Date ouverte'!$A$33,HLOOKUP($AA557,'Date ouverte'!$33:$34,2,FALSE),IF($J557='Date ouverte'!$A$35,HLOOKUP($AA557,'Date ouverte'!$35:$36,2,FALSE),"j"))))),0)</f>
        <v>40</v>
      </c>
      <c r="AD5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7" s="5"/>
    </row>
    <row r="558" spans="1:31" x14ac:dyDescent="0.25">
      <c r="A558" t="s">
        <v>1794</v>
      </c>
      <c r="B558" t="s">
        <v>258</v>
      </c>
      <c r="C558" t="s">
        <v>30</v>
      </c>
      <c r="D558" t="s">
        <v>47</v>
      </c>
      <c r="E558" t="s">
        <v>34</v>
      </c>
      <c r="F558" t="s">
        <v>48</v>
      </c>
      <c r="G558" s="1">
        <v>44847</v>
      </c>
      <c r="H558" s="1">
        <v>44877</v>
      </c>
      <c r="I558" s="2">
        <v>44894.541666666664</v>
      </c>
      <c r="J558" t="s">
        <v>23</v>
      </c>
      <c r="K558" t="s">
        <v>19</v>
      </c>
      <c r="L558" t="s">
        <v>20</v>
      </c>
      <c r="M558" t="s">
        <v>25</v>
      </c>
      <c r="N558" t="s">
        <v>35</v>
      </c>
      <c r="O558" t="s">
        <v>45</v>
      </c>
      <c r="P558">
        <f t="shared" si="514"/>
        <v>1</v>
      </c>
      <c r="Q558" s="5">
        <f t="shared" si="515"/>
        <v>44879</v>
      </c>
      <c r="R558" s="32">
        <f>VLOOKUP(_xlfn.CONCAT(M558," - ",E558),Planning!$C$75:$D$99,2,0)</f>
        <v>21</v>
      </c>
      <c r="S558" s="5">
        <f t="shared" si="516"/>
        <v>44898</v>
      </c>
      <c r="T558" s="3" t="str">
        <f t="shared" si="517"/>
        <v/>
      </c>
      <c r="U558" s="32">
        <f t="shared" ca="1" si="518"/>
        <v>21</v>
      </c>
      <c r="V558" s="32">
        <f t="shared" si="519"/>
        <v>0</v>
      </c>
      <c r="W558" s="5">
        <f t="shared" si="520"/>
        <v>44894</v>
      </c>
      <c r="X558" s="5"/>
      <c r="Z558" s="49"/>
      <c r="AA558" s="50" cm="1">
        <f t="array" ref="AA558">IF(AND(K558="Pending",J558='Date ouverte'!$A$2),INDEX(_xlfn.ANCHORARRAY('Date ouverte'!$B$2),MATCH(TRUE,_xlfn.ANCHORARRAY('Date ouverte'!$B$2)&gt;=$W558,0)),IF(AND(K558="Pending",J558='Date ouverte'!$A$4),INDEX(_xlfn.ANCHORARRAY('Date ouverte'!$B$4),MATCH(TRUE,_xlfn.ANCHORARRAY('Date ouverte'!$B$4)&gt;=$W558,0)),IF(AND(K558="Pending",J558='Date ouverte'!$A$6),INDEX(_xlfn.ANCHORARRAY('Date ouverte'!$B$6),MATCH(TRUE,_xlfn.ANCHORARRAY('Date ouverte'!$B$6)&gt;=$W558,0)),IF(AND(K558="Pending",J558='Date ouverte'!$A$8),INDEX(_xlfn.ANCHORARRAY('Date ouverte'!$B$8),MATCH(TRUE,_xlfn.ANCHORARRAY('Date ouverte'!$B$8)&gt;=$W558,0)),W558))))</f>
        <v>44894</v>
      </c>
      <c r="AB558" s="5">
        <f>IF(IF($K558="Pending",(IF($J558='Date ouverte'!$A$20,HLOOKUP($AA558,'Date ouverte'!$20:$21,2,FALSE),IF($J558='Date ouverte'!$A$22,HLOOKUP($AA558,'Date ouverte'!$22:$23,2,FALSE),IF($J558='Date ouverte'!$A$24,HLOOKUP($AA558,'Date ouverte'!$24:$25,2,FALSE),IF($J558='Date ouverte'!$A$26,HLOOKUP($AA558,'Date ouverte'!$26:$27,2,FALSE),"j"))))),W558)&lt;&gt;"alert",AA558,"alert")</f>
        <v>44894</v>
      </c>
      <c r="AC558" s="65">
        <f>IF($AB558="alert",(IF($J558='Date ouverte'!$A$29,HLOOKUP($AA558,'Date ouverte'!$29:$30,2,FALSE),IF($J558='Date ouverte'!$A$31,HLOOKUP($AA558,'Date ouverte'!$31:$33,2,FALSE),IF($J558='Date ouverte'!$A$33,HLOOKUP($AA558,'Date ouverte'!$33:$34,2,FALSE),IF($J558='Date ouverte'!$A$35,HLOOKUP($AA558,'Date ouverte'!$35:$36,2,FALSE),"j"))))),0)</f>
        <v>0</v>
      </c>
      <c r="AD5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8" s="5"/>
    </row>
    <row r="559" spans="1:31" x14ac:dyDescent="0.25">
      <c r="A559" t="s">
        <v>1795</v>
      </c>
      <c r="B559" t="s">
        <v>258</v>
      </c>
      <c r="C559" t="s">
        <v>14</v>
      </c>
      <c r="D559" t="s">
        <v>47</v>
      </c>
      <c r="E559" t="s">
        <v>34</v>
      </c>
      <c r="F559" t="s">
        <v>48</v>
      </c>
      <c r="G559" s="1">
        <v>44847</v>
      </c>
      <c r="H559" s="1">
        <v>44877</v>
      </c>
      <c r="I559" s="2">
        <v>44890.604166666664</v>
      </c>
      <c r="J559" t="s">
        <v>18</v>
      </c>
      <c r="K559" t="s">
        <v>19</v>
      </c>
      <c r="L559" t="s">
        <v>20</v>
      </c>
      <c r="M559" t="s">
        <v>25</v>
      </c>
      <c r="N559" t="s">
        <v>35</v>
      </c>
      <c r="O559" t="s">
        <v>45</v>
      </c>
      <c r="P559">
        <f t="shared" si="514"/>
        <v>1</v>
      </c>
      <c r="Q559" s="5">
        <f t="shared" si="515"/>
        <v>44879</v>
      </c>
      <c r="R559" s="32">
        <f>VLOOKUP(_xlfn.CONCAT(M559," - ",E559),Planning!$C$75:$D$99,2,0)</f>
        <v>21</v>
      </c>
      <c r="S559" s="5">
        <f t="shared" si="516"/>
        <v>44898</v>
      </c>
      <c r="T559" s="3" t="str">
        <f t="shared" si="517"/>
        <v/>
      </c>
      <c r="U559" s="32">
        <f t="shared" ca="1" si="518"/>
        <v>21</v>
      </c>
      <c r="V559" s="32">
        <f t="shared" si="519"/>
        <v>0</v>
      </c>
      <c r="W559" s="5">
        <f t="shared" si="520"/>
        <v>44890</v>
      </c>
      <c r="X559" s="5"/>
      <c r="Z559" s="49"/>
      <c r="AA559" s="50" cm="1">
        <f t="array" ref="AA559">IF(AND(K559="Pending",J559='Date ouverte'!$A$2),INDEX(_xlfn.ANCHORARRAY('Date ouverte'!$B$2),MATCH(TRUE,_xlfn.ANCHORARRAY('Date ouverte'!$B$2)&gt;=$W559,0)),IF(AND(K559="Pending",J559='Date ouverte'!$A$4),INDEX(_xlfn.ANCHORARRAY('Date ouverte'!$B$4),MATCH(TRUE,_xlfn.ANCHORARRAY('Date ouverte'!$B$4)&gt;=$W559,0)),IF(AND(K559="Pending",J559='Date ouverte'!$A$6),INDEX(_xlfn.ANCHORARRAY('Date ouverte'!$B$6),MATCH(TRUE,_xlfn.ANCHORARRAY('Date ouverte'!$B$6)&gt;=$W559,0)),IF(AND(K559="Pending",J559='Date ouverte'!$A$8),INDEX(_xlfn.ANCHORARRAY('Date ouverte'!$B$8),MATCH(TRUE,_xlfn.ANCHORARRAY('Date ouverte'!$B$8)&gt;=$W559,0)),W559))))</f>
        <v>44890</v>
      </c>
      <c r="AB559" s="5">
        <f>IF(IF($K559="Pending",(IF($J559='Date ouverte'!$A$20,HLOOKUP($AA559,'Date ouverte'!$20:$21,2,FALSE),IF($J559='Date ouverte'!$A$22,HLOOKUP($AA559,'Date ouverte'!$22:$23,2,FALSE),IF($J559='Date ouverte'!$A$24,HLOOKUP($AA559,'Date ouverte'!$24:$25,2,FALSE),IF($J559='Date ouverte'!$A$26,HLOOKUP($AA559,'Date ouverte'!$26:$27,2,FALSE),"j"))))),W559)&lt;&gt;"alert",AA559,"alert")</f>
        <v>44890</v>
      </c>
      <c r="AC559" s="65">
        <f>IF($AB559="alert",(IF($J559='Date ouverte'!$A$29,HLOOKUP($AA559,'Date ouverte'!$29:$30,2,FALSE),IF($J559='Date ouverte'!$A$31,HLOOKUP($AA559,'Date ouverte'!$31:$33,2,FALSE),IF($J559='Date ouverte'!$A$33,HLOOKUP($AA559,'Date ouverte'!$33:$34,2,FALSE),IF($J559='Date ouverte'!$A$35,HLOOKUP($AA559,'Date ouverte'!$35:$36,2,FALSE),"j"))))),0)</f>
        <v>0</v>
      </c>
      <c r="AD5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59" s="5"/>
    </row>
    <row r="560" spans="1:31" x14ac:dyDescent="0.25">
      <c r="A560" t="s">
        <v>815</v>
      </c>
      <c r="B560" t="s">
        <v>258</v>
      </c>
      <c r="C560" t="s">
        <v>14</v>
      </c>
      <c r="D560" t="s">
        <v>47</v>
      </c>
      <c r="E560" t="s">
        <v>34</v>
      </c>
      <c r="F560" t="s">
        <v>48</v>
      </c>
      <c r="G560" s="1">
        <v>44827</v>
      </c>
      <c r="H560" s="1">
        <v>44866</v>
      </c>
      <c r="I560" s="2">
        <v>44881.3125</v>
      </c>
      <c r="J560" t="s">
        <v>18</v>
      </c>
      <c r="K560" t="s">
        <v>19</v>
      </c>
      <c r="L560" t="s">
        <v>20</v>
      </c>
      <c r="M560" t="s">
        <v>25</v>
      </c>
      <c r="N560" t="s">
        <v>35</v>
      </c>
      <c r="O560" t="s">
        <v>40</v>
      </c>
      <c r="P560">
        <f t="shared" si="514"/>
        <v>1</v>
      </c>
      <c r="Q560" s="5">
        <f t="shared" si="515"/>
        <v>44868</v>
      </c>
      <c r="R560" s="32">
        <f>VLOOKUP(_xlfn.CONCAT(M560," - ",E560),Planning!$C$75:$D$99,2,0)</f>
        <v>21</v>
      </c>
      <c r="S560" s="5">
        <f t="shared" si="516"/>
        <v>44887</v>
      </c>
      <c r="T560" s="3" t="str">
        <f t="shared" si="517"/>
        <v/>
      </c>
      <c r="U560" s="32">
        <f t="shared" ca="1" si="518"/>
        <v>21</v>
      </c>
      <c r="V560" s="32">
        <f t="shared" si="519"/>
        <v>0</v>
      </c>
      <c r="W560" s="5">
        <f t="shared" si="520"/>
        <v>44881</v>
      </c>
      <c r="X560" s="5"/>
      <c r="Z560" s="49"/>
      <c r="AA560" s="50" cm="1">
        <f t="array" ref="AA560">IF(AND(K560="Pending",J560='Date ouverte'!$A$2),INDEX(_xlfn.ANCHORARRAY('Date ouverte'!$B$2),MATCH(TRUE,_xlfn.ANCHORARRAY('Date ouverte'!$B$2)&gt;=$W560,0)),IF(AND(K560="Pending",J560='Date ouverte'!$A$4),INDEX(_xlfn.ANCHORARRAY('Date ouverte'!$B$4),MATCH(TRUE,_xlfn.ANCHORARRAY('Date ouverte'!$B$4)&gt;=$W560,0)),IF(AND(K560="Pending",J560='Date ouverte'!$A$6),INDEX(_xlfn.ANCHORARRAY('Date ouverte'!$B$6),MATCH(TRUE,_xlfn.ANCHORARRAY('Date ouverte'!$B$6)&gt;=$W560,0)),IF(AND(K560="Pending",J560='Date ouverte'!$A$8),INDEX(_xlfn.ANCHORARRAY('Date ouverte'!$B$8),MATCH(TRUE,_xlfn.ANCHORARRAY('Date ouverte'!$B$8)&gt;=$W560,0)),W560))))</f>
        <v>44881</v>
      </c>
      <c r="AB560" s="5">
        <f>IF(IF($K560="Pending",(IF($J560='Date ouverte'!$A$20,HLOOKUP($AA560,'Date ouverte'!$20:$21,2,FALSE),IF($J560='Date ouverte'!$A$22,HLOOKUP($AA560,'Date ouverte'!$22:$23,2,FALSE),IF($J560='Date ouverte'!$A$24,HLOOKUP($AA560,'Date ouverte'!$24:$25,2,FALSE),IF($J560='Date ouverte'!$A$26,HLOOKUP($AA560,'Date ouverte'!$26:$27,2,FALSE),"j"))))),W560)&lt;&gt;"alert",AA560,"alert")</f>
        <v>44881</v>
      </c>
      <c r="AC560" s="65">
        <f>IF($AB560="alert",(IF($J560='Date ouverte'!$A$29,HLOOKUP($AA560,'Date ouverte'!$29:$30,2,FALSE),IF($J560='Date ouverte'!$A$31,HLOOKUP($AA560,'Date ouverte'!$31:$33,2,FALSE),IF($J560='Date ouverte'!$A$33,HLOOKUP($AA560,'Date ouverte'!$33:$34,2,FALSE),IF($J560='Date ouverte'!$A$35,HLOOKUP($AA560,'Date ouverte'!$35:$36,2,FALSE),"j"))))),0)</f>
        <v>0</v>
      </c>
      <c r="AD5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0" s="5"/>
    </row>
    <row r="561" spans="1:31" x14ac:dyDescent="0.25">
      <c r="A561" t="s">
        <v>1216</v>
      </c>
      <c r="B561" t="s">
        <v>258</v>
      </c>
      <c r="C561" t="s">
        <v>14</v>
      </c>
      <c r="D561" t="s">
        <v>47</v>
      </c>
      <c r="E561" t="s">
        <v>34</v>
      </c>
      <c r="F561" t="s">
        <v>48</v>
      </c>
      <c r="G561" s="1">
        <v>44835</v>
      </c>
      <c r="H561" s="1">
        <v>44877</v>
      </c>
      <c r="I561" s="2">
        <v>44881</v>
      </c>
      <c r="J561" t="s">
        <v>18</v>
      </c>
      <c r="K561" t="s">
        <v>29</v>
      </c>
      <c r="L561" t="s">
        <v>24</v>
      </c>
      <c r="M561" t="s">
        <v>25</v>
      </c>
      <c r="N561" t="s">
        <v>26</v>
      </c>
      <c r="O561" t="s">
        <v>45</v>
      </c>
      <c r="P561">
        <f t="shared" si="514"/>
        <v>1</v>
      </c>
      <c r="Q561" s="5">
        <f t="shared" si="515"/>
        <v>44879</v>
      </c>
      <c r="R561" s="32">
        <f>VLOOKUP(_xlfn.CONCAT(M561," - ",E561),Planning!$C$75:$D$99,2,0)</f>
        <v>21</v>
      </c>
      <c r="S561" s="5">
        <f t="shared" si="516"/>
        <v>44898</v>
      </c>
      <c r="T561" s="3" t="str">
        <f t="shared" si="517"/>
        <v/>
      </c>
      <c r="U561" s="32">
        <f t="shared" ca="1" si="518"/>
        <v>21</v>
      </c>
      <c r="V561" s="32">
        <f t="shared" si="519"/>
        <v>0</v>
      </c>
      <c r="W561" s="5">
        <f t="shared" si="520"/>
        <v>44881</v>
      </c>
      <c r="X561" s="5"/>
      <c r="Z561" s="49"/>
      <c r="AA561" s="50" cm="1">
        <f t="array" ref="AA561">IF(AND(K561="Pending",J561='Date ouverte'!$A$2),INDEX(_xlfn.ANCHORARRAY('Date ouverte'!$B$2),MATCH(TRUE,_xlfn.ANCHORARRAY('Date ouverte'!$B$2)&gt;=$W561,0)),IF(AND(K561="Pending",J561='Date ouverte'!$A$4),INDEX(_xlfn.ANCHORARRAY('Date ouverte'!$B$4),MATCH(TRUE,_xlfn.ANCHORARRAY('Date ouverte'!$B$4)&gt;=$W561,0)),IF(AND(K561="Pending",J561='Date ouverte'!$A$6),INDEX(_xlfn.ANCHORARRAY('Date ouverte'!$B$6),MATCH(TRUE,_xlfn.ANCHORARRAY('Date ouverte'!$B$6)&gt;=$W561,0)),IF(AND(K561="Pending",J561='Date ouverte'!$A$8),INDEX(_xlfn.ANCHORARRAY('Date ouverte'!$B$8),MATCH(TRUE,_xlfn.ANCHORARRAY('Date ouverte'!$B$8)&gt;=$W561,0)),W561))))</f>
        <v>44881</v>
      </c>
      <c r="AB561" s="5">
        <f>IF(IF($K561="Pending",(IF($J561='Date ouverte'!$A$20,HLOOKUP($AA561,'Date ouverte'!$20:$21,2,FALSE),IF($J561='Date ouverte'!$A$22,HLOOKUP($AA561,'Date ouverte'!$22:$23,2,FALSE),IF($J561='Date ouverte'!$A$24,HLOOKUP($AA561,'Date ouverte'!$24:$25,2,FALSE),IF($J561='Date ouverte'!$A$26,HLOOKUP($AA561,'Date ouverte'!$26:$27,2,FALSE),"j"))))),W561)&lt;&gt;"alert",AA561,"alert")</f>
        <v>44881</v>
      </c>
      <c r="AC561" s="65">
        <f>IF($AB561="alert",(IF($J561='Date ouverte'!$A$29,HLOOKUP($AA561,'Date ouverte'!$29:$30,2,FALSE),IF($J561='Date ouverte'!$A$31,HLOOKUP($AA561,'Date ouverte'!$31:$33,2,FALSE),IF($J561='Date ouverte'!$A$33,HLOOKUP($AA561,'Date ouverte'!$33:$34,2,FALSE),IF($J561='Date ouverte'!$A$35,HLOOKUP($AA561,'Date ouverte'!$35:$36,2,FALSE),"j"))))),0)</f>
        <v>0</v>
      </c>
      <c r="AD5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1" s="5"/>
    </row>
    <row r="562" spans="1:31" x14ac:dyDescent="0.25">
      <c r="A562" t="s">
        <v>361</v>
      </c>
      <c r="B562" t="s">
        <v>258</v>
      </c>
      <c r="C562" t="s">
        <v>30</v>
      </c>
      <c r="D562" t="s">
        <v>47</v>
      </c>
      <c r="E562" t="s">
        <v>34</v>
      </c>
      <c r="F562" t="s">
        <v>48</v>
      </c>
      <c r="G562" s="1">
        <v>44807</v>
      </c>
      <c r="H562" s="1">
        <v>44860</v>
      </c>
      <c r="I562" s="2">
        <v>44869.666666666664</v>
      </c>
      <c r="J562" t="s">
        <v>18</v>
      </c>
      <c r="K562" t="s">
        <v>19</v>
      </c>
      <c r="L562" t="s">
        <v>24</v>
      </c>
      <c r="M562" t="s">
        <v>25</v>
      </c>
      <c r="N562" t="s">
        <v>26</v>
      </c>
      <c r="O562" t="s">
        <v>36</v>
      </c>
      <c r="P562">
        <f t="shared" si="514"/>
        <v>1</v>
      </c>
      <c r="Q562" s="5">
        <f t="shared" si="515"/>
        <v>44862</v>
      </c>
      <c r="R562" s="32">
        <f>VLOOKUP(_xlfn.CONCAT(M562," - ",E562),Planning!$C$75:$D$99,2,0)</f>
        <v>21</v>
      </c>
      <c r="S562" s="5">
        <f t="shared" si="516"/>
        <v>44881</v>
      </c>
      <c r="T562" s="3" t="str">
        <f t="shared" si="517"/>
        <v/>
      </c>
      <c r="U562" s="32">
        <f t="shared" ca="1" si="518"/>
        <v>21</v>
      </c>
      <c r="V562" s="32">
        <f t="shared" si="519"/>
        <v>0</v>
      </c>
      <c r="W562" s="5">
        <f t="shared" si="520"/>
        <v>44869</v>
      </c>
      <c r="X562" s="5"/>
      <c r="Z562" s="49"/>
      <c r="AA562" s="50" cm="1">
        <f t="array" ref="AA562">IF(AND(K562="Pending",J562='Date ouverte'!$A$2),INDEX(_xlfn.ANCHORARRAY('Date ouverte'!$B$2),MATCH(TRUE,_xlfn.ANCHORARRAY('Date ouverte'!$B$2)&gt;=$W562,0)),IF(AND(K562="Pending",J562='Date ouverte'!$A$4),INDEX(_xlfn.ANCHORARRAY('Date ouverte'!$B$4),MATCH(TRUE,_xlfn.ANCHORARRAY('Date ouverte'!$B$4)&gt;=$W562,0)),IF(AND(K562="Pending",J562='Date ouverte'!$A$6),INDEX(_xlfn.ANCHORARRAY('Date ouverte'!$B$6),MATCH(TRUE,_xlfn.ANCHORARRAY('Date ouverte'!$B$6)&gt;=$W562,0)),IF(AND(K562="Pending",J562='Date ouverte'!$A$8),INDEX(_xlfn.ANCHORARRAY('Date ouverte'!$B$8),MATCH(TRUE,_xlfn.ANCHORARRAY('Date ouverte'!$B$8)&gt;=$W562,0)),W562))))</f>
        <v>44869</v>
      </c>
      <c r="AB562" s="5">
        <f>IF(IF($K562="Pending",(IF($J562='Date ouverte'!$A$20,HLOOKUP($AA562,'Date ouverte'!$20:$21,2,FALSE),IF($J562='Date ouverte'!$A$22,HLOOKUP($AA562,'Date ouverte'!$22:$23,2,FALSE),IF($J562='Date ouverte'!$A$24,HLOOKUP($AA562,'Date ouverte'!$24:$25,2,FALSE),IF($J562='Date ouverte'!$A$26,HLOOKUP($AA562,'Date ouverte'!$26:$27,2,FALSE),"j"))))),W562)&lt;&gt;"alert",AA562,"alert")</f>
        <v>44869</v>
      </c>
      <c r="AC562" s="65">
        <f>IF($AB562="alert",(IF($J562='Date ouverte'!$A$29,HLOOKUP($AA562,'Date ouverte'!$29:$30,2,FALSE),IF($J562='Date ouverte'!$A$31,HLOOKUP($AA562,'Date ouverte'!$31:$33,2,FALSE),IF($J562='Date ouverte'!$A$33,HLOOKUP($AA562,'Date ouverte'!$33:$34,2,FALSE),IF($J562='Date ouverte'!$A$35,HLOOKUP($AA562,'Date ouverte'!$35:$36,2,FALSE),"j"))))),0)</f>
        <v>0</v>
      </c>
      <c r="AD5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2" s="5"/>
    </row>
    <row r="563" spans="1:31" x14ac:dyDescent="0.25">
      <c r="A563" t="s">
        <v>1796</v>
      </c>
      <c r="B563" t="s">
        <v>258</v>
      </c>
      <c r="C563" t="s">
        <v>30</v>
      </c>
      <c r="D563" t="s">
        <v>47</v>
      </c>
      <c r="E563" t="s">
        <v>34</v>
      </c>
      <c r="F563" t="s">
        <v>48</v>
      </c>
      <c r="G563" s="1">
        <v>44847</v>
      </c>
      <c r="H563" s="1">
        <v>44877</v>
      </c>
      <c r="I563" s="2">
        <v>44889.375</v>
      </c>
      <c r="J563" t="s">
        <v>23</v>
      </c>
      <c r="K563" t="s">
        <v>19</v>
      </c>
      <c r="L563" t="s">
        <v>20</v>
      </c>
      <c r="M563" t="s">
        <v>25</v>
      </c>
      <c r="N563" t="s">
        <v>35</v>
      </c>
      <c r="O563" t="s">
        <v>45</v>
      </c>
      <c r="P563">
        <f t="shared" si="514"/>
        <v>1</v>
      </c>
      <c r="Q563" s="5">
        <f t="shared" si="515"/>
        <v>44879</v>
      </c>
      <c r="R563" s="32">
        <f>VLOOKUP(_xlfn.CONCAT(M563," - ",E563),Planning!$C$75:$D$99,2,0)</f>
        <v>21</v>
      </c>
      <c r="S563" s="5">
        <f t="shared" si="516"/>
        <v>44898</v>
      </c>
      <c r="T563" s="3" t="str">
        <f t="shared" si="517"/>
        <v/>
      </c>
      <c r="U563" s="32">
        <f t="shared" ca="1" si="518"/>
        <v>21</v>
      </c>
      <c r="V563" s="32">
        <f t="shared" si="519"/>
        <v>0</v>
      </c>
      <c r="W563" s="5">
        <f t="shared" si="520"/>
        <v>44889</v>
      </c>
      <c r="X563" s="5"/>
      <c r="Z563" s="49"/>
      <c r="AA563" s="50" cm="1">
        <f t="array" ref="AA563">IF(AND(K563="Pending",J563='Date ouverte'!$A$2),INDEX(_xlfn.ANCHORARRAY('Date ouverte'!$B$2),MATCH(TRUE,_xlfn.ANCHORARRAY('Date ouverte'!$B$2)&gt;=$W563,0)),IF(AND(K563="Pending",J563='Date ouverte'!$A$4),INDEX(_xlfn.ANCHORARRAY('Date ouverte'!$B$4),MATCH(TRUE,_xlfn.ANCHORARRAY('Date ouverte'!$B$4)&gt;=$W563,0)),IF(AND(K563="Pending",J563='Date ouverte'!$A$6),INDEX(_xlfn.ANCHORARRAY('Date ouverte'!$B$6),MATCH(TRUE,_xlfn.ANCHORARRAY('Date ouverte'!$B$6)&gt;=$W563,0)),IF(AND(K563="Pending",J563='Date ouverte'!$A$8),INDEX(_xlfn.ANCHORARRAY('Date ouverte'!$B$8),MATCH(TRUE,_xlfn.ANCHORARRAY('Date ouverte'!$B$8)&gt;=$W563,0)),W563))))</f>
        <v>44889</v>
      </c>
      <c r="AB563" s="5">
        <f>IF(IF($K563="Pending",(IF($J563='Date ouverte'!$A$20,HLOOKUP($AA563,'Date ouverte'!$20:$21,2,FALSE),IF($J563='Date ouverte'!$A$22,HLOOKUP($AA563,'Date ouverte'!$22:$23,2,FALSE),IF($J563='Date ouverte'!$A$24,HLOOKUP($AA563,'Date ouverte'!$24:$25,2,FALSE),IF($J563='Date ouverte'!$A$26,HLOOKUP($AA563,'Date ouverte'!$26:$27,2,FALSE),"j"))))),W563)&lt;&gt;"alert",AA563,"alert")</f>
        <v>44889</v>
      </c>
      <c r="AC563" s="65">
        <f>IF($AB563="alert",(IF($J563='Date ouverte'!$A$29,HLOOKUP($AA563,'Date ouverte'!$29:$30,2,FALSE),IF($J563='Date ouverte'!$A$31,HLOOKUP($AA563,'Date ouverte'!$31:$33,2,FALSE),IF($J563='Date ouverte'!$A$33,HLOOKUP($AA563,'Date ouverte'!$33:$34,2,FALSE),IF($J563='Date ouverte'!$A$35,HLOOKUP($AA563,'Date ouverte'!$35:$36,2,FALSE),"j"))))),0)</f>
        <v>0</v>
      </c>
      <c r="AD5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3" s="5"/>
    </row>
    <row r="564" spans="1:31" x14ac:dyDescent="0.25">
      <c r="A564" t="s">
        <v>1217</v>
      </c>
      <c r="B564" t="s">
        <v>258</v>
      </c>
      <c r="C564" t="s">
        <v>30</v>
      </c>
      <c r="D564" t="s">
        <v>47</v>
      </c>
      <c r="E564" t="s">
        <v>34</v>
      </c>
      <c r="F564" t="s">
        <v>48</v>
      </c>
      <c r="G564" s="1">
        <v>44832</v>
      </c>
      <c r="H564" s="1">
        <v>44866</v>
      </c>
      <c r="I564" s="2">
        <v>44880.270833333336</v>
      </c>
      <c r="J564" t="s">
        <v>23</v>
      </c>
      <c r="K564" t="s">
        <v>19</v>
      </c>
      <c r="L564" t="s">
        <v>20</v>
      </c>
      <c r="M564" t="s">
        <v>25</v>
      </c>
      <c r="N564" t="s">
        <v>35</v>
      </c>
      <c r="O564" t="s">
        <v>40</v>
      </c>
      <c r="P564">
        <f t="shared" si="514"/>
        <v>1</v>
      </c>
      <c r="Q564" s="5">
        <f t="shared" si="515"/>
        <v>44868</v>
      </c>
      <c r="R564" s="32">
        <f>VLOOKUP(_xlfn.CONCAT(M564," - ",E564),Planning!$C$75:$D$99,2,0)</f>
        <v>21</v>
      </c>
      <c r="S564" s="5">
        <f t="shared" si="516"/>
        <v>44887</v>
      </c>
      <c r="T564" s="3" t="str">
        <f t="shared" si="517"/>
        <v/>
      </c>
      <c r="U564" s="32">
        <f t="shared" ca="1" si="518"/>
        <v>21</v>
      </c>
      <c r="V564" s="32">
        <f t="shared" si="519"/>
        <v>0</v>
      </c>
      <c r="W564" s="5">
        <f t="shared" si="520"/>
        <v>44880</v>
      </c>
      <c r="X564" s="5"/>
      <c r="Z564" s="49"/>
      <c r="AA564" s="50" cm="1">
        <f t="array" ref="AA564">IF(AND(K564="Pending",J564='Date ouverte'!$A$2),INDEX(_xlfn.ANCHORARRAY('Date ouverte'!$B$2),MATCH(TRUE,_xlfn.ANCHORARRAY('Date ouverte'!$B$2)&gt;=$W564,0)),IF(AND(K564="Pending",J564='Date ouverte'!$A$4),INDEX(_xlfn.ANCHORARRAY('Date ouverte'!$B$4),MATCH(TRUE,_xlfn.ANCHORARRAY('Date ouverte'!$B$4)&gt;=$W564,0)),IF(AND(K564="Pending",J564='Date ouverte'!$A$6),INDEX(_xlfn.ANCHORARRAY('Date ouverte'!$B$6),MATCH(TRUE,_xlfn.ANCHORARRAY('Date ouverte'!$B$6)&gt;=$W564,0)),IF(AND(K564="Pending",J564='Date ouverte'!$A$8),INDEX(_xlfn.ANCHORARRAY('Date ouverte'!$B$8),MATCH(TRUE,_xlfn.ANCHORARRAY('Date ouverte'!$B$8)&gt;=$W564,0)),W564))))</f>
        <v>44880</v>
      </c>
      <c r="AB564" s="5">
        <f>IF(IF($K564="Pending",(IF($J564='Date ouverte'!$A$20,HLOOKUP($AA564,'Date ouverte'!$20:$21,2,FALSE),IF($J564='Date ouverte'!$A$22,HLOOKUP($AA564,'Date ouverte'!$22:$23,2,FALSE),IF($J564='Date ouverte'!$A$24,HLOOKUP($AA564,'Date ouverte'!$24:$25,2,FALSE),IF($J564='Date ouverte'!$A$26,HLOOKUP($AA564,'Date ouverte'!$26:$27,2,FALSE),"j"))))),W564)&lt;&gt;"alert",AA564,"alert")</f>
        <v>44880</v>
      </c>
      <c r="AC564" s="65">
        <f>IF($AB564="alert",(IF($J564='Date ouverte'!$A$29,HLOOKUP($AA564,'Date ouverte'!$29:$30,2,FALSE),IF($J564='Date ouverte'!$A$31,HLOOKUP($AA564,'Date ouverte'!$31:$33,2,FALSE),IF($J564='Date ouverte'!$A$33,HLOOKUP($AA564,'Date ouverte'!$33:$34,2,FALSE),IF($J564='Date ouverte'!$A$35,HLOOKUP($AA564,'Date ouverte'!$35:$36,2,FALSE),"j"))))),0)</f>
        <v>0</v>
      </c>
      <c r="AD5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4" s="5"/>
    </row>
    <row r="565" spans="1:31" x14ac:dyDescent="0.25">
      <c r="A565" t="s">
        <v>1797</v>
      </c>
      <c r="B565" t="s">
        <v>258</v>
      </c>
      <c r="C565" t="s">
        <v>14</v>
      </c>
      <c r="D565" t="s">
        <v>47</v>
      </c>
      <c r="E565" t="s">
        <v>34</v>
      </c>
      <c r="F565" t="s">
        <v>48</v>
      </c>
      <c r="G565" s="1">
        <v>44859</v>
      </c>
      <c r="H565" s="1">
        <v>44889</v>
      </c>
      <c r="I565" s="2">
        <v>44904</v>
      </c>
      <c r="J565" t="s">
        <v>28</v>
      </c>
      <c r="K565" t="s">
        <v>29</v>
      </c>
      <c r="L565" t="s">
        <v>20</v>
      </c>
      <c r="M565" t="s">
        <v>25</v>
      </c>
      <c r="N565" t="s">
        <v>35</v>
      </c>
      <c r="O565" t="s">
        <v>49</v>
      </c>
      <c r="P565">
        <f t="shared" si="514"/>
        <v>1</v>
      </c>
      <c r="Q565" s="5">
        <f t="shared" si="515"/>
        <v>44891</v>
      </c>
      <c r="R565" s="32">
        <f>VLOOKUP(_xlfn.CONCAT(M565," - ",E565),Planning!$C$75:$D$99,2,0)</f>
        <v>21</v>
      </c>
      <c r="S565" s="5">
        <f t="shared" si="516"/>
        <v>44910</v>
      </c>
      <c r="T565" s="3" t="str">
        <f t="shared" si="517"/>
        <v/>
      </c>
      <c r="U565" s="32">
        <f t="shared" ca="1" si="518"/>
        <v>21</v>
      </c>
      <c r="V565" s="32">
        <f t="shared" si="519"/>
        <v>0</v>
      </c>
      <c r="W565" s="5">
        <f t="shared" si="520"/>
        <v>44904</v>
      </c>
      <c r="X565" s="5"/>
      <c r="Z565" s="49"/>
      <c r="AA565" s="50" cm="1">
        <f t="array" ref="AA565">IF(AND(K565="Pending",J565='Date ouverte'!$A$2),INDEX(_xlfn.ANCHORARRAY('Date ouverte'!$B$2),MATCH(TRUE,_xlfn.ANCHORARRAY('Date ouverte'!$B$2)&gt;=$W565,0)),IF(AND(K565="Pending",J565='Date ouverte'!$A$4),INDEX(_xlfn.ANCHORARRAY('Date ouverte'!$B$4),MATCH(TRUE,_xlfn.ANCHORARRAY('Date ouverte'!$B$4)&gt;=$W565,0)),IF(AND(K565="Pending",J565='Date ouverte'!$A$6),INDEX(_xlfn.ANCHORARRAY('Date ouverte'!$B$6),MATCH(TRUE,_xlfn.ANCHORARRAY('Date ouverte'!$B$6)&gt;=$W565,0)),IF(AND(K565="Pending",J565='Date ouverte'!$A$8),INDEX(_xlfn.ANCHORARRAY('Date ouverte'!$B$8),MATCH(TRUE,_xlfn.ANCHORARRAY('Date ouverte'!$B$8)&gt;=$W565,0)),W565))))</f>
        <v>44904</v>
      </c>
      <c r="AB565" s="5">
        <f>IF(IF($K565="Pending",(IF($J565='Date ouverte'!$A$20,HLOOKUP($AA565,'Date ouverte'!$20:$21,2,FALSE),IF($J565='Date ouverte'!$A$22,HLOOKUP($AA565,'Date ouverte'!$22:$23,2,FALSE),IF($J565='Date ouverte'!$A$24,HLOOKUP($AA565,'Date ouverte'!$24:$25,2,FALSE),IF($J565='Date ouverte'!$A$26,HLOOKUP($AA565,'Date ouverte'!$26:$27,2,FALSE),"j"))))),W565)&lt;&gt;"alert",AA565,"alert")</f>
        <v>44904</v>
      </c>
      <c r="AC565" s="65">
        <f>IF($AB565="alert",(IF($J565='Date ouverte'!$A$29,HLOOKUP($AA565,'Date ouverte'!$29:$30,2,FALSE),IF($J565='Date ouverte'!$A$31,HLOOKUP($AA565,'Date ouverte'!$31:$33,2,FALSE),IF($J565='Date ouverte'!$A$33,HLOOKUP($AA565,'Date ouverte'!$33:$34,2,FALSE),IF($J565='Date ouverte'!$A$35,HLOOKUP($AA565,'Date ouverte'!$35:$36,2,FALSE),"j"))))),0)</f>
        <v>0</v>
      </c>
      <c r="AD5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65" s="5"/>
    </row>
    <row r="566" spans="1:31" x14ac:dyDescent="0.25">
      <c r="A566" t="s">
        <v>1798</v>
      </c>
      <c r="B566" t="s">
        <v>258</v>
      </c>
      <c r="C566" t="s">
        <v>30</v>
      </c>
      <c r="D566" t="s">
        <v>47</v>
      </c>
      <c r="E566" t="s">
        <v>34</v>
      </c>
      <c r="F566" t="s">
        <v>48</v>
      </c>
      <c r="G566" s="1">
        <v>44847</v>
      </c>
      <c r="H566" s="1">
        <v>44877</v>
      </c>
      <c r="I566" s="2">
        <v>44896.208333333336</v>
      </c>
      <c r="J566" t="s">
        <v>23</v>
      </c>
      <c r="K566" t="s">
        <v>19</v>
      </c>
      <c r="L566" t="s">
        <v>20</v>
      </c>
      <c r="M566" t="s">
        <v>25</v>
      </c>
      <c r="N566" t="s">
        <v>35</v>
      </c>
      <c r="O566" t="s">
        <v>45</v>
      </c>
      <c r="P566">
        <f t="shared" si="514"/>
        <v>1</v>
      </c>
      <c r="Q566" s="5">
        <f t="shared" si="515"/>
        <v>44879</v>
      </c>
      <c r="R566" s="32">
        <f>VLOOKUP(_xlfn.CONCAT(M566," - ",E566),Planning!$C$75:$D$99,2,0)</f>
        <v>21</v>
      </c>
      <c r="S566" s="5">
        <f t="shared" si="516"/>
        <v>44898</v>
      </c>
      <c r="T566" s="3" t="str">
        <f t="shared" si="517"/>
        <v/>
      </c>
      <c r="U566" s="32">
        <f t="shared" ca="1" si="518"/>
        <v>21</v>
      </c>
      <c r="V566" s="32">
        <f t="shared" si="519"/>
        <v>0</v>
      </c>
      <c r="W566" s="5">
        <f t="shared" si="520"/>
        <v>44896</v>
      </c>
      <c r="X566" s="5"/>
      <c r="Z566" s="49"/>
      <c r="AA566" s="50" cm="1">
        <f t="array" ref="AA566">IF(AND(K566="Pending",J566='Date ouverte'!$A$2),INDEX(_xlfn.ANCHORARRAY('Date ouverte'!$B$2),MATCH(TRUE,_xlfn.ANCHORARRAY('Date ouverte'!$B$2)&gt;=$W566,0)),IF(AND(K566="Pending",J566='Date ouverte'!$A$4),INDEX(_xlfn.ANCHORARRAY('Date ouverte'!$B$4),MATCH(TRUE,_xlfn.ANCHORARRAY('Date ouverte'!$B$4)&gt;=$W566,0)),IF(AND(K566="Pending",J566='Date ouverte'!$A$6),INDEX(_xlfn.ANCHORARRAY('Date ouverte'!$B$6),MATCH(TRUE,_xlfn.ANCHORARRAY('Date ouverte'!$B$6)&gt;=$W566,0)),IF(AND(K566="Pending",J566='Date ouverte'!$A$8),INDEX(_xlfn.ANCHORARRAY('Date ouverte'!$B$8),MATCH(TRUE,_xlfn.ANCHORARRAY('Date ouverte'!$B$8)&gt;=$W566,0)),W566))))</f>
        <v>44896</v>
      </c>
      <c r="AB566" s="5">
        <f>IF(IF($K566="Pending",(IF($J566='Date ouverte'!$A$20,HLOOKUP($AA566,'Date ouverte'!$20:$21,2,FALSE),IF($J566='Date ouverte'!$A$22,HLOOKUP($AA566,'Date ouverte'!$22:$23,2,FALSE),IF($J566='Date ouverte'!$A$24,HLOOKUP($AA566,'Date ouverte'!$24:$25,2,FALSE),IF($J566='Date ouverte'!$A$26,HLOOKUP($AA566,'Date ouverte'!$26:$27,2,FALSE),"j"))))),W566)&lt;&gt;"alert",AA566,"alert")</f>
        <v>44896</v>
      </c>
      <c r="AC566" s="65">
        <f>IF($AB566="alert",(IF($J566='Date ouverte'!$A$29,HLOOKUP($AA566,'Date ouverte'!$29:$30,2,FALSE),IF($J566='Date ouverte'!$A$31,HLOOKUP($AA566,'Date ouverte'!$31:$33,2,FALSE),IF($J566='Date ouverte'!$A$33,HLOOKUP($AA566,'Date ouverte'!$33:$34,2,FALSE),IF($J566='Date ouverte'!$A$35,HLOOKUP($AA566,'Date ouverte'!$35:$36,2,FALSE),"j"))))),0)</f>
        <v>0</v>
      </c>
      <c r="AD5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66" s="5"/>
    </row>
    <row r="567" spans="1:31" x14ac:dyDescent="0.25">
      <c r="A567" t="s">
        <v>1218</v>
      </c>
      <c r="B567" t="s">
        <v>258</v>
      </c>
      <c r="C567" t="s">
        <v>14</v>
      </c>
      <c r="D567" t="s">
        <v>47</v>
      </c>
      <c r="E567" t="s">
        <v>34</v>
      </c>
      <c r="F567" t="s">
        <v>48</v>
      </c>
      <c r="G567" s="1">
        <v>44835</v>
      </c>
      <c r="H567" s="1">
        <v>44866</v>
      </c>
      <c r="I567" s="2">
        <v>44883.625</v>
      </c>
      <c r="J567" t="s">
        <v>28</v>
      </c>
      <c r="K567" t="s">
        <v>19</v>
      </c>
      <c r="L567" t="s">
        <v>20</v>
      </c>
      <c r="M567" t="s">
        <v>25</v>
      </c>
      <c r="N567" t="s">
        <v>35</v>
      </c>
      <c r="O567" t="s">
        <v>40</v>
      </c>
      <c r="P567">
        <f t="shared" si="514"/>
        <v>1</v>
      </c>
      <c r="Q567" s="5">
        <f t="shared" si="515"/>
        <v>44868</v>
      </c>
      <c r="R567" s="32">
        <f>VLOOKUP(_xlfn.CONCAT(M567," - ",E567),Planning!$C$75:$D$99,2,0)</f>
        <v>21</v>
      </c>
      <c r="S567" s="5">
        <f t="shared" si="516"/>
        <v>44887</v>
      </c>
      <c r="T567" s="3" t="str">
        <f t="shared" si="517"/>
        <v/>
      </c>
      <c r="U567" s="32">
        <f t="shared" ca="1" si="518"/>
        <v>21</v>
      </c>
      <c r="V567" s="32">
        <f t="shared" si="519"/>
        <v>0</v>
      </c>
      <c r="W567" s="5">
        <f t="shared" si="520"/>
        <v>44883</v>
      </c>
      <c r="X567" s="5"/>
      <c r="Z567" s="49"/>
      <c r="AA567" s="50" cm="1">
        <f t="array" ref="AA567">IF(AND(K567="Pending",J567='Date ouverte'!$A$2),INDEX(_xlfn.ANCHORARRAY('Date ouverte'!$B$2),MATCH(TRUE,_xlfn.ANCHORARRAY('Date ouverte'!$B$2)&gt;=$W567,0)),IF(AND(K567="Pending",J567='Date ouverte'!$A$4),INDEX(_xlfn.ANCHORARRAY('Date ouverte'!$B$4),MATCH(TRUE,_xlfn.ANCHORARRAY('Date ouverte'!$B$4)&gt;=$W567,0)),IF(AND(K567="Pending",J567='Date ouverte'!$A$6),INDEX(_xlfn.ANCHORARRAY('Date ouverte'!$B$6),MATCH(TRUE,_xlfn.ANCHORARRAY('Date ouverte'!$B$6)&gt;=$W567,0)),IF(AND(K567="Pending",J567='Date ouverte'!$A$8),INDEX(_xlfn.ANCHORARRAY('Date ouverte'!$B$8),MATCH(TRUE,_xlfn.ANCHORARRAY('Date ouverte'!$B$8)&gt;=$W567,0)),W567))))</f>
        <v>44883</v>
      </c>
      <c r="AB567" s="5">
        <f>IF(IF($K567="Pending",(IF($J567='Date ouverte'!$A$20,HLOOKUP($AA567,'Date ouverte'!$20:$21,2,FALSE),IF($J567='Date ouverte'!$A$22,HLOOKUP($AA567,'Date ouverte'!$22:$23,2,FALSE),IF($J567='Date ouverte'!$A$24,HLOOKUP($AA567,'Date ouverte'!$24:$25,2,FALSE),IF($J567='Date ouverte'!$A$26,HLOOKUP($AA567,'Date ouverte'!$26:$27,2,FALSE),"j"))))),W567)&lt;&gt;"alert",AA567,"alert")</f>
        <v>44883</v>
      </c>
      <c r="AC567" s="65">
        <f>IF($AB567="alert",(IF($J567='Date ouverte'!$A$29,HLOOKUP($AA567,'Date ouverte'!$29:$30,2,FALSE),IF($J567='Date ouverte'!$A$31,HLOOKUP($AA567,'Date ouverte'!$31:$33,2,FALSE),IF($J567='Date ouverte'!$A$33,HLOOKUP($AA567,'Date ouverte'!$33:$34,2,FALSE),IF($J567='Date ouverte'!$A$35,HLOOKUP($AA567,'Date ouverte'!$35:$36,2,FALSE),"j"))))),0)</f>
        <v>0</v>
      </c>
      <c r="AD5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67" s="5"/>
    </row>
    <row r="568" spans="1:31" x14ac:dyDescent="0.25">
      <c r="A568" t="s">
        <v>396</v>
      </c>
      <c r="B568" t="s">
        <v>258</v>
      </c>
      <c r="C568" t="s">
        <v>30</v>
      </c>
      <c r="D568" t="s">
        <v>47</v>
      </c>
      <c r="E568" t="s">
        <v>34</v>
      </c>
      <c r="F568" t="s">
        <v>48</v>
      </c>
      <c r="G568" s="1">
        <v>44816</v>
      </c>
      <c r="H568" s="1">
        <v>44866</v>
      </c>
      <c r="I568" s="2">
        <v>44879.208333333336</v>
      </c>
      <c r="J568" t="s">
        <v>28</v>
      </c>
      <c r="K568" t="s">
        <v>19</v>
      </c>
      <c r="L568" t="s">
        <v>20</v>
      </c>
      <c r="M568" t="s">
        <v>25</v>
      </c>
      <c r="N568" t="s">
        <v>35</v>
      </c>
      <c r="O568" t="s">
        <v>40</v>
      </c>
      <c r="P568">
        <f t="shared" ref="P568:P631" si="521">IF(A568&lt;&gt;"",1,0)</f>
        <v>1</v>
      </c>
      <c r="Q568" s="5">
        <f t="shared" ref="Q568:Q631" si="522">ROUNDDOWN(H568,0)+2</f>
        <v>44868</v>
      </c>
      <c r="R568" s="32">
        <f>VLOOKUP(_xlfn.CONCAT(M568," - ",E568),Planning!$C$75:$D$99,2,0)</f>
        <v>21</v>
      </c>
      <c r="S568" s="5">
        <f t="shared" ref="S568:S631" si="523">H568+R568</f>
        <v>44887</v>
      </c>
      <c r="T568" s="3" t="str">
        <f t="shared" ref="T568:T631" si="524">IF(X568-H568&gt;R568,"Alert","")</f>
        <v/>
      </c>
      <c r="U568" s="32">
        <f t="shared" ref="U568:U631" ca="1" si="525">IF(Q568&lt;=TODAY(),(H568+R568)-TODAY(),R568)</f>
        <v>21</v>
      </c>
      <c r="V568" s="32">
        <f t="shared" ref="V568:V631" si="526">IF(X568-H568-R568&gt;0,X568-H568-R568,0)</f>
        <v>0</v>
      </c>
      <c r="W568" s="5">
        <f t="shared" ref="W568:W631" si="527">ROUNDDOWN(I568,0)</f>
        <v>44879</v>
      </c>
      <c r="X568" s="5"/>
      <c r="Z568" s="49"/>
      <c r="AA568" s="50" cm="1">
        <f t="array" ref="AA568">IF(AND(K568="Pending",J568='Date ouverte'!$A$2),INDEX(_xlfn.ANCHORARRAY('Date ouverte'!$B$2),MATCH(TRUE,_xlfn.ANCHORARRAY('Date ouverte'!$B$2)&gt;=$W568,0)),IF(AND(K568="Pending",J568='Date ouverte'!$A$4),INDEX(_xlfn.ANCHORARRAY('Date ouverte'!$B$4),MATCH(TRUE,_xlfn.ANCHORARRAY('Date ouverte'!$B$4)&gt;=$W568,0)),IF(AND(K568="Pending",J568='Date ouverte'!$A$6),INDEX(_xlfn.ANCHORARRAY('Date ouverte'!$B$6),MATCH(TRUE,_xlfn.ANCHORARRAY('Date ouverte'!$B$6)&gt;=$W568,0)),IF(AND(K568="Pending",J568='Date ouverte'!$A$8),INDEX(_xlfn.ANCHORARRAY('Date ouverte'!$B$8),MATCH(TRUE,_xlfn.ANCHORARRAY('Date ouverte'!$B$8)&gt;=$W568,0)),W568))))</f>
        <v>44879</v>
      </c>
      <c r="AB568" s="5">
        <f>IF(IF($K568="Pending",(IF($J568='Date ouverte'!$A$20,HLOOKUP($AA568,'Date ouverte'!$20:$21,2,FALSE),IF($J568='Date ouverte'!$A$22,HLOOKUP($AA568,'Date ouverte'!$22:$23,2,FALSE),IF($J568='Date ouverte'!$A$24,HLOOKUP($AA568,'Date ouverte'!$24:$25,2,FALSE),IF($J568='Date ouverte'!$A$26,HLOOKUP($AA568,'Date ouverte'!$26:$27,2,FALSE),"j"))))),W568)&lt;&gt;"alert",AA568,"alert")</f>
        <v>44879</v>
      </c>
      <c r="AC568" s="65">
        <f>IF($AB568="alert",(IF($J568='Date ouverte'!$A$29,HLOOKUP($AA568,'Date ouverte'!$29:$30,2,FALSE),IF($J568='Date ouverte'!$A$31,HLOOKUP($AA568,'Date ouverte'!$31:$33,2,FALSE),IF($J568='Date ouverte'!$A$33,HLOOKUP($AA568,'Date ouverte'!$33:$34,2,FALSE),IF($J568='Date ouverte'!$A$35,HLOOKUP($AA568,'Date ouverte'!$35:$36,2,FALSE),"j"))))),0)</f>
        <v>0</v>
      </c>
      <c r="AD5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68" s="5"/>
    </row>
    <row r="569" spans="1:31" x14ac:dyDescent="0.25">
      <c r="A569" t="s">
        <v>2457</v>
      </c>
      <c r="B569" t="s">
        <v>258</v>
      </c>
      <c r="C569" t="s">
        <v>14</v>
      </c>
      <c r="D569" t="s">
        <v>47</v>
      </c>
      <c r="E569" t="s">
        <v>34</v>
      </c>
      <c r="F569" t="s">
        <v>48</v>
      </c>
      <c r="G569" s="1">
        <v>44860</v>
      </c>
      <c r="H569" s="1">
        <v>44891</v>
      </c>
      <c r="I569" s="2">
        <v>44906</v>
      </c>
      <c r="J569" t="s">
        <v>28</v>
      </c>
      <c r="K569" t="s">
        <v>29</v>
      </c>
      <c r="L569" t="s">
        <v>24</v>
      </c>
      <c r="M569" t="s">
        <v>25</v>
      </c>
      <c r="N569" t="s">
        <v>26</v>
      </c>
      <c r="O569" t="s">
        <v>46</v>
      </c>
      <c r="P569">
        <f t="shared" si="521"/>
        <v>1</v>
      </c>
      <c r="Q569" s="5">
        <f t="shared" si="522"/>
        <v>44893</v>
      </c>
      <c r="R569" s="32">
        <f>VLOOKUP(_xlfn.CONCAT(M569," - ",E569),Planning!$C$75:$D$99,2,0)</f>
        <v>21</v>
      </c>
      <c r="S569" s="5">
        <f t="shared" si="523"/>
        <v>44912</v>
      </c>
      <c r="T569" s="3" t="str">
        <f t="shared" si="524"/>
        <v/>
      </c>
      <c r="U569" s="32">
        <f t="shared" ca="1" si="525"/>
        <v>21</v>
      </c>
      <c r="V569" s="32">
        <f t="shared" si="526"/>
        <v>0</v>
      </c>
      <c r="W569" s="5">
        <f t="shared" si="527"/>
        <v>44906</v>
      </c>
      <c r="X569" s="5"/>
      <c r="Z569" s="49"/>
      <c r="AA569" s="50" cm="1">
        <f t="array" ref="AA569">IF(AND(K569="Pending",J569='Date ouverte'!$A$2),INDEX(_xlfn.ANCHORARRAY('Date ouverte'!$B$2),MATCH(TRUE,_xlfn.ANCHORARRAY('Date ouverte'!$B$2)&gt;=$W569,0)),IF(AND(K569="Pending",J569='Date ouverte'!$A$4),INDEX(_xlfn.ANCHORARRAY('Date ouverte'!$B$4),MATCH(TRUE,_xlfn.ANCHORARRAY('Date ouverte'!$B$4)&gt;=$W569,0)),IF(AND(K569="Pending",J569='Date ouverte'!$A$6),INDEX(_xlfn.ANCHORARRAY('Date ouverte'!$B$6),MATCH(TRUE,_xlfn.ANCHORARRAY('Date ouverte'!$B$6)&gt;=$W569,0)),IF(AND(K569="Pending",J569='Date ouverte'!$A$8),INDEX(_xlfn.ANCHORARRAY('Date ouverte'!$B$8),MATCH(TRUE,_xlfn.ANCHORARRAY('Date ouverte'!$B$8)&gt;=$W569,0)),W569))))</f>
        <v>44907</v>
      </c>
      <c r="AB569" s="5" t="str">
        <f>IF(IF($K569="Pending",(IF($J569='Date ouverte'!$A$20,HLOOKUP($AA569,'Date ouverte'!$20:$21,2,FALSE),IF($J569='Date ouverte'!$A$22,HLOOKUP($AA569,'Date ouverte'!$22:$23,2,FALSE),IF($J569='Date ouverte'!$A$24,HLOOKUP($AA569,'Date ouverte'!$24:$25,2,FALSE),IF($J569='Date ouverte'!$A$26,HLOOKUP($AA569,'Date ouverte'!$26:$27,2,FALSE),"j"))))),W569)&lt;&gt;"alert",AA569,"alert")</f>
        <v>alert</v>
      </c>
      <c r="AC569" s="65">
        <f>IF($AB569="alert",(IF($J569='Date ouverte'!$A$29,HLOOKUP($AA569,'Date ouverte'!$29:$30,2,FALSE),IF($J569='Date ouverte'!$A$31,HLOOKUP($AA569,'Date ouverte'!$31:$33,2,FALSE),IF($J569='Date ouverte'!$A$33,HLOOKUP($AA569,'Date ouverte'!$33:$34,2,FALSE),IF($J569='Date ouverte'!$A$35,HLOOKUP($AA569,'Date ouverte'!$35:$36,2,FALSE),"j"))))),0)</f>
        <v>15</v>
      </c>
      <c r="AD5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69" s="5"/>
    </row>
    <row r="570" spans="1:31" x14ac:dyDescent="0.25">
      <c r="A570" t="s">
        <v>850</v>
      </c>
      <c r="B570" t="s">
        <v>258</v>
      </c>
      <c r="C570" t="s">
        <v>14</v>
      </c>
      <c r="D570" t="s">
        <v>47</v>
      </c>
      <c r="E570" t="s">
        <v>34</v>
      </c>
      <c r="F570" t="s">
        <v>48</v>
      </c>
      <c r="G570" s="1">
        <v>44826</v>
      </c>
      <c r="H570" s="1">
        <v>44860</v>
      </c>
      <c r="I570" s="2">
        <v>44872.604166666664</v>
      </c>
      <c r="J570" t="s">
        <v>28</v>
      </c>
      <c r="K570" t="s">
        <v>19</v>
      </c>
      <c r="L570" t="s">
        <v>20</v>
      </c>
      <c r="M570" t="s">
        <v>25</v>
      </c>
      <c r="N570" t="s">
        <v>35</v>
      </c>
      <c r="O570" t="s">
        <v>36</v>
      </c>
      <c r="P570">
        <f t="shared" si="521"/>
        <v>1</v>
      </c>
      <c r="Q570" s="5">
        <f t="shared" si="522"/>
        <v>44862</v>
      </c>
      <c r="R570" s="32">
        <f>VLOOKUP(_xlfn.CONCAT(M570," - ",E570),Planning!$C$75:$D$99,2,0)</f>
        <v>21</v>
      </c>
      <c r="S570" s="5">
        <f t="shared" si="523"/>
        <v>44881</v>
      </c>
      <c r="T570" s="3" t="str">
        <f t="shared" si="524"/>
        <v/>
      </c>
      <c r="U570" s="32">
        <f t="shared" ca="1" si="525"/>
        <v>21</v>
      </c>
      <c r="V570" s="32">
        <f t="shared" si="526"/>
        <v>0</v>
      </c>
      <c r="W570" s="5">
        <f t="shared" si="527"/>
        <v>44872</v>
      </c>
      <c r="X570" s="5"/>
      <c r="Z570" s="49"/>
      <c r="AA570" s="50" cm="1">
        <f t="array" ref="AA570">IF(AND(K570="Pending",J570='Date ouverte'!$A$2),INDEX(_xlfn.ANCHORARRAY('Date ouverte'!$B$2),MATCH(TRUE,_xlfn.ANCHORARRAY('Date ouverte'!$B$2)&gt;=$W570,0)),IF(AND(K570="Pending",J570='Date ouverte'!$A$4),INDEX(_xlfn.ANCHORARRAY('Date ouverte'!$B$4),MATCH(TRUE,_xlfn.ANCHORARRAY('Date ouverte'!$B$4)&gt;=$W570,0)),IF(AND(K570="Pending",J570='Date ouverte'!$A$6),INDEX(_xlfn.ANCHORARRAY('Date ouverte'!$B$6),MATCH(TRUE,_xlfn.ANCHORARRAY('Date ouverte'!$B$6)&gt;=$W570,0)),IF(AND(K570="Pending",J570='Date ouverte'!$A$8),INDEX(_xlfn.ANCHORARRAY('Date ouverte'!$B$8),MATCH(TRUE,_xlfn.ANCHORARRAY('Date ouverte'!$B$8)&gt;=$W570,0)),W570))))</f>
        <v>44872</v>
      </c>
      <c r="AB570" s="5">
        <f>IF(IF($K570="Pending",(IF($J570='Date ouverte'!$A$20,HLOOKUP($AA570,'Date ouverte'!$20:$21,2,FALSE),IF($J570='Date ouverte'!$A$22,HLOOKUP($AA570,'Date ouverte'!$22:$23,2,FALSE),IF($J570='Date ouverte'!$A$24,HLOOKUP($AA570,'Date ouverte'!$24:$25,2,FALSE),IF($J570='Date ouverte'!$A$26,HLOOKUP($AA570,'Date ouverte'!$26:$27,2,FALSE),"j"))))),W570)&lt;&gt;"alert",AA570,"alert")</f>
        <v>44872</v>
      </c>
      <c r="AC570" s="65">
        <f>IF($AB570="alert",(IF($J570='Date ouverte'!$A$29,HLOOKUP($AA570,'Date ouverte'!$29:$30,2,FALSE),IF($J570='Date ouverte'!$A$31,HLOOKUP($AA570,'Date ouverte'!$31:$33,2,FALSE),IF($J570='Date ouverte'!$A$33,HLOOKUP($AA570,'Date ouverte'!$33:$34,2,FALSE),IF($J570='Date ouverte'!$A$35,HLOOKUP($AA570,'Date ouverte'!$35:$36,2,FALSE),"j"))))),0)</f>
        <v>0</v>
      </c>
      <c r="AD5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0" s="5"/>
    </row>
    <row r="571" spans="1:31" x14ac:dyDescent="0.25">
      <c r="A571" t="s">
        <v>760</v>
      </c>
      <c r="B571" t="s">
        <v>258</v>
      </c>
      <c r="C571" t="s">
        <v>30</v>
      </c>
      <c r="D571" t="s">
        <v>47</v>
      </c>
      <c r="E571" t="s">
        <v>34</v>
      </c>
      <c r="F571" t="s">
        <v>48</v>
      </c>
      <c r="G571" s="1">
        <v>44826</v>
      </c>
      <c r="H571" s="1">
        <v>44860</v>
      </c>
      <c r="I571" s="2">
        <v>44873.625</v>
      </c>
      <c r="J571" t="s">
        <v>23</v>
      </c>
      <c r="K571" t="s">
        <v>19</v>
      </c>
      <c r="L571" t="s">
        <v>20</v>
      </c>
      <c r="M571" t="s">
        <v>25</v>
      </c>
      <c r="N571" t="s">
        <v>35</v>
      </c>
      <c r="O571" t="s">
        <v>36</v>
      </c>
      <c r="P571">
        <f t="shared" si="521"/>
        <v>1</v>
      </c>
      <c r="Q571" s="5">
        <f t="shared" si="522"/>
        <v>44862</v>
      </c>
      <c r="R571" s="32">
        <f>VLOOKUP(_xlfn.CONCAT(M571," - ",E571),Planning!$C$75:$D$99,2,0)</f>
        <v>21</v>
      </c>
      <c r="S571" s="5">
        <f t="shared" si="523"/>
        <v>44881</v>
      </c>
      <c r="T571" s="3" t="str">
        <f t="shared" si="524"/>
        <v/>
      </c>
      <c r="U571" s="32">
        <f t="shared" ca="1" si="525"/>
        <v>21</v>
      </c>
      <c r="V571" s="32">
        <f t="shared" si="526"/>
        <v>0</v>
      </c>
      <c r="W571" s="5">
        <f t="shared" si="527"/>
        <v>44873</v>
      </c>
      <c r="X571" s="5"/>
      <c r="Z571" s="49"/>
      <c r="AA571" s="50" cm="1">
        <f t="array" ref="AA571">IF(AND(K571="Pending",J571='Date ouverte'!$A$2),INDEX(_xlfn.ANCHORARRAY('Date ouverte'!$B$2),MATCH(TRUE,_xlfn.ANCHORARRAY('Date ouverte'!$B$2)&gt;=$W571,0)),IF(AND(K571="Pending",J571='Date ouverte'!$A$4),INDEX(_xlfn.ANCHORARRAY('Date ouverte'!$B$4),MATCH(TRUE,_xlfn.ANCHORARRAY('Date ouverte'!$B$4)&gt;=$W571,0)),IF(AND(K571="Pending",J571='Date ouverte'!$A$6),INDEX(_xlfn.ANCHORARRAY('Date ouverte'!$B$6),MATCH(TRUE,_xlfn.ANCHORARRAY('Date ouverte'!$B$6)&gt;=$W571,0)),IF(AND(K571="Pending",J571='Date ouverte'!$A$8),INDEX(_xlfn.ANCHORARRAY('Date ouverte'!$B$8),MATCH(TRUE,_xlfn.ANCHORARRAY('Date ouverte'!$B$8)&gt;=$W571,0)),W571))))</f>
        <v>44873</v>
      </c>
      <c r="AB571" s="5">
        <f>IF(IF($K571="Pending",(IF($J571='Date ouverte'!$A$20,HLOOKUP($AA571,'Date ouverte'!$20:$21,2,FALSE),IF($J571='Date ouverte'!$A$22,HLOOKUP($AA571,'Date ouverte'!$22:$23,2,FALSE),IF($J571='Date ouverte'!$A$24,HLOOKUP($AA571,'Date ouverte'!$24:$25,2,FALSE),IF($J571='Date ouverte'!$A$26,HLOOKUP($AA571,'Date ouverte'!$26:$27,2,FALSE),"j"))))),W571)&lt;&gt;"alert",AA571,"alert")</f>
        <v>44873</v>
      </c>
      <c r="AC571" s="65">
        <f>IF($AB571="alert",(IF($J571='Date ouverte'!$A$29,HLOOKUP($AA571,'Date ouverte'!$29:$30,2,FALSE),IF($J571='Date ouverte'!$A$31,HLOOKUP($AA571,'Date ouverte'!$31:$33,2,FALSE),IF($J571='Date ouverte'!$A$33,HLOOKUP($AA571,'Date ouverte'!$33:$34,2,FALSE),IF($J571='Date ouverte'!$A$35,HLOOKUP($AA571,'Date ouverte'!$35:$36,2,FALSE),"j"))))),0)</f>
        <v>0</v>
      </c>
      <c r="AD5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1" s="5"/>
    </row>
    <row r="572" spans="1:31" x14ac:dyDescent="0.25">
      <c r="A572" t="s">
        <v>1799</v>
      </c>
      <c r="B572" t="s">
        <v>258</v>
      </c>
      <c r="C572" t="s">
        <v>30</v>
      </c>
      <c r="D572" t="s">
        <v>47</v>
      </c>
      <c r="E572" t="s">
        <v>34</v>
      </c>
      <c r="F572" t="s">
        <v>48</v>
      </c>
      <c r="G572" s="1">
        <v>44847</v>
      </c>
      <c r="H572" s="1">
        <v>44877</v>
      </c>
      <c r="I572" s="2">
        <v>44895.458333333336</v>
      </c>
      <c r="J572" t="s">
        <v>23</v>
      </c>
      <c r="K572" t="s">
        <v>19</v>
      </c>
      <c r="L572" t="s">
        <v>20</v>
      </c>
      <c r="M572" t="s">
        <v>25</v>
      </c>
      <c r="N572" t="s">
        <v>35</v>
      </c>
      <c r="O572" t="s">
        <v>45</v>
      </c>
      <c r="P572">
        <f t="shared" si="521"/>
        <v>1</v>
      </c>
      <c r="Q572" s="5">
        <f t="shared" si="522"/>
        <v>44879</v>
      </c>
      <c r="R572" s="32">
        <f>VLOOKUP(_xlfn.CONCAT(M572," - ",E572),Planning!$C$75:$D$99,2,0)</f>
        <v>21</v>
      </c>
      <c r="S572" s="5">
        <f t="shared" si="523"/>
        <v>44898</v>
      </c>
      <c r="T572" s="3" t="str">
        <f t="shared" si="524"/>
        <v/>
      </c>
      <c r="U572" s="32">
        <f t="shared" ca="1" si="525"/>
        <v>21</v>
      </c>
      <c r="V572" s="32">
        <f t="shared" si="526"/>
        <v>0</v>
      </c>
      <c r="W572" s="5">
        <f t="shared" si="527"/>
        <v>44895</v>
      </c>
      <c r="X572" s="5"/>
      <c r="Z572" s="49"/>
      <c r="AA572" s="50" cm="1">
        <f t="array" ref="AA572">IF(AND(K572="Pending",J572='Date ouverte'!$A$2),INDEX(_xlfn.ANCHORARRAY('Date ouverte'!$B$2),MATCH(TRUE,_xlfn.ANCHORARRAY('Date ouverte'!$B$2)&gt;=$W572,0)),IF(AND(K572="Pending",J572='Date ouverte'!$A$4),INDEX(_xlfn.ANCHORARRAY('Date ouverte'!$B$4),MATCH(TRUE,_xlfn.ANCHORARRAY('Date ouverte'!$B$4)&gt;=$W572,0)),IF(AND(K572="Pending",J572='Date ouverte'!$A$6),INDEX(_xlfn.ANCHORARRAY('Date ouverte'!$B$6),MATCH(TRUE,_xlfn.ANCHORARRAY('Date ouverte'!$B$6)&gt;=$W572,0)),IF(AND(K572="Pending",J572='Date ouverte'!$A$8),INDEX(_xlfn.ANCHORARRAY('Date ouverte'!$B$8),MATCH(TRUE,_xlfn.ANCHORARRAY('Date ouverte'!$B$8)&gt;=$W572,0)),W572))))</f>
        <v>44895</v>
      </c>
      <c r="AB572" s="5">
        <f>IF(IF($K572="Pending",(IF($J572='Date ouverte'!$A$20,HLOOKUP($AA572,'Date ouverte'!$20:$21,2,FALSE),IF($J572='Date ouverte'!$A$22,HLOOKUP($AA572,'Date ouverte'!$22:$23,2,FALSE),IF($J572='Date ouverte'!$A$24,HLOOKUP($AA572,'Date ouverte'!$24:$25,2,FALSE),IF($J572='Date ouverte'!$A$26,HLOOKUP($AA572,'Date ouverte'!$26:$27,2,FALSE),"j"))))),W572)&lt;&gt;"alert",AA572,"alert")</f>
        <v>44895</v>
      </c>
      <c r="AC572" s="65">
        <f>IF($AB572="alert",(IF($J572='Date ouverte'!$A$29,HLOOKUP($AA572,'Date ouverte'!$29:$30,2,FALSE),IF($J572='Date ouverte'!$A$31,HLOOKUP($AA572,'Date ouverte'!$31:$33,2,FALSE),IF($J572='Date ouverte'!$A$33,HLOOKUP($AA572,'Date ouverte'!$33:$34,2,FALSE),IF($J572='Date ouverte'!$A$35,HLOOKUP($AA572,'Date ouverte'!$35:$36,2,FALSE),"j"))))),0)</f>
        <v>0</v>
      </c>
      <c r="AD5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2" s="5"/>
    </row>
    <row r="573" spans="1:31" x14ac:dyDescent="0.25">
      <c r="A573" t="s">
        <v>1800</v>
      </c>
      <c r="B573" t="s">
        <v>258</v>
      </c>
      <c r="C573" t="s">
        <v>14</v>
      </c>
      <c r="D573" t="s">
        <v>47</v>
      </c>
      <c r="E573" t="s">
        <v>34</v>
      </c>
      <c r="F573" t="s">
        <v>48</v>
      </c>
      <c r="G573" s="1">
        <v>44850</v>
      </c>
      <c r="H573" s="1">
        <v>44900</v>
      </c>
      <c r="I573" s="2">
        <v>44915</v>
      </c>
      <c r="J573" t="s">
        <v>18</v>
      </c>
      <c r="K573" t="s">
        <v>29</v>
      </c>
      <c r="L573" t="s">
        <v>20</v>
      </c>
      <c r="M573" t="s">
        <v>25</v>
      </c>
      <c r="N573" t="s">
        <v>35</v>
      </c>
      <c r="O573" t="s">
        <v>49</v>
      </c>
      <c r="P573">
        <f t="shared" si="521"/>
        <v>1</v>
      </c>
      <c r="Q573" s="5">
        <f t="shared" si="522"/>
        <v>44902</v>
      </c>
      <c r="R573" s="32">
        <f>VLOOKUP(_xlfn.CONCAT(M573," - ",E573),Planning!$C$75:$D$99,2,0)</f>
        <v>21</v>
      </c>
      <c r="S573" s="5">
        <f t="shared" si="523"/>
        <v>44921</v>
      </c>
      <c r="T573" s="3" t="str">
        <f t="shared" si="524"/>
        <v/>
      </c>
      <c r="U573" s="32">
        <f t="shared" ca="1" si="525"/>
        <v>21</v>
      </c>
      <c r="V573" s="32">
        <f t="shared" si="526"/>
        <v>0</v>
      </c>
      <c r="W573" s="5">
        <f t="shared" si="527"/>
        <v>44915</v>
      </c>
      <c r="X573" s="5"/>
      <c r="Z573" s="49"/>
      <c r="AA573" s="50" cm="1">
        <f t="array" ref="AA573">IF(AND(K573="Pending",J573='Date ouverte'!$A$2),INDEX(_xlfn.ANCHORARRAY('Date ouverte'!$B$2),MATCH(TRUE,_xlfn.ANCHORARRAY('Date ouverte'!$B$2)&gt;=$W573,0)),IF(AND(K573="Pending",J573='Date ouverte'!$A$4),INDEX(_xlfn.ANCHORARRAY('Date ouverte'!$B$4),MATCH(TRUE,_xlfn.ANCHORARRAY('Date ouverte'!$B$4)&gt;=$W573,0)),IF(AND(K573="Pending",J573='Date ouverte'!$A$6),INDEX(_xlfn.ANCHORARRAY('Date ouverte'!$B$6),MATCH(TRUE,_xlfn.ANCHORARRAY('Date ouverte'!$B$6)&gt;=$W573,0)),IF(AND(K573="Pending",J573='Date ouverte'!$A$8),INDEX(_xlfn.ANCHORARRAY('Date ouverte'!$B$8),MATCH(TRUE,_xlfn.ANCHORARRAY('Date ouverte'!$B$8)&gt;=$W573,0)),W573))))</f>
        <v>44915</v>
      </c>
      <c r="AB573" s="5">
        <f>IF(IF($K573="Pending",(IF($J573='Date ouverte'!$A$20,HLOOKUP($AA573,'Date ouverte'!$20:$21,2,FALSE),IF($J573='Date ouverte'!$A$22,HLOOKUP($AA573,'Date ouverte'!$22:$23,2,FALSE),IF($J573='Date ouverte'!$A$24,HLOOKUP($AA573,'Date ouverte'!$24:$25,2,FALSE),IF($J573='Date ouverte'!$A$26,HLOOKUP($AA573,'Date ouverte'!$26:$27,2,FALSE),"j"))))),W573)&lt;&gt;"alert",AA573,"alert")</f>
        <v>44915</v>
      </c>
      <c r="AC573" s="65">
        <f>IF($AB573="alert",(IF($J573='Date ouverte'!$A$29,HLOOKUP($AA573,'Date ouverte'!$29:$30,2,FALSE),IF($J573='Date ouverte'!$A$31,HLOOKUP($AA573,'Date ouverte'!$31:$33,2,FALSE),IF($J573='Date ouverte'!$A$33,HLOOKUP($AA573,'Date ouverte'!$33:$34,2,FALSE),IF($J573='Date ouverte'!$A$35,HLOOKUP($AA573,'Date ouverte'!$35:$36,2,FALSE),"j"))))),0)</f>
        <v>0</v>
      </c>
      <c r="AD5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3" s="5"/>
    </row>
    <row r="574" spans="1:31" x14ac:dyDescent="0.25">
      <c r="A574" t="s">
        <v>1001</v>
      </c>
      <c r="B574" t="s">
        <v>258</v>
      </c>
      <c r="C574" t="s">
        <v>30</v>
      </c>
      <c r="D574" t="s">
        <v>47</v>
      </c>
      <c r="E574" t="s">
        <v>34</v>
      </c>
      <c r="F574" t="s">
        <v>48</v>
      </c>
      <c r="G574" s="1">
        <v>44826</v>
      </c>
      <c r="H574" s="1">
        <v>44860</v>
      </c>
      <c r="I574" s="2">
        <v>44874.604166666664</v>
      </c>
      <c r="J574" t="s">
        <v>23</v>
      </c>
      <c r="K574" t="s">
        <v>19</v>
      </c>
      <c r="L574" t="s">
        <v>20</v>
      </c>
      <c r="M574" t="s">
        <v>25</v>
      </c>
      <c r="N574" t="s">
        <v>35</v>
      </c>
      <c r="O574" t="s">
        <v>36</v>
      </c>
      <c r="P574">
        <f t="shared" si="521"/>
        <v>1</v>
      </c>
      <c r="Q574" s="5">
        <f t="shared" si="522"/>
        <v>44862</v>
      </c>
      <c r="R574" s="32">
        <f>VLOOKUP(_xlfn.CONCAT(M574," - ",E574),Planning!$C$75:$D$99,2,0)</f>
        <v>21</v>
      </c>
      <c r="S574" s="5">
        <f t="shared" si="523"/>
        <v>44881</v>
      </c>
      <c r="T574" s="3" t="str">
        <f t="shared" si="524"/>
        <v/>
      </c>
      <c r="U574" s="32">
        <f t="shared" ca="1" si="525"/>
        <v>21</v>
      </c>
      <c r="V574" s="32">
        <f t="shared" si="526"/>
        <v>0</v>
      </c>
      <c r="W574" s="5">
        <f t="shared" si="527"/>
        <v>44874</v>
      </c>
      <c r="X574" s="5"/>
      <c r="Z574" s="49"/>
      <c r="AA574" s="50" cm="1">
        <f t="array" ref="AA574">IF(AND(K574="Pending",J574='Date ouverte'!$A$2),INDEX(_xlfn.ANCHORARRAY('Date ouverte'!$B$2),MATCH(TRUE,_xlfn.ANCHORARRAY('Date ouverte'!$B$2)&gt;=$W574,0)),IF(AND(K574="Pending",J574='Date ouverte'!$A$4),INDEX(_xlfn.ANCHORARRAY('Date ouverte'!$B$4),MATCH(TRUE,_xlfn.ANCHORARRAY('Date ouverte'!$B$4)&gt;=$W574,0)),IF(AND(K574="Pending",J574='Date ouverte'!$A$6),INDEX(_xlfn.ANCHORARRAY('Date ouverte'!$B$6),MATCH(TRUE,_xlfn.ANCHORARRAY('Date ouverte'!$B$6)&gt;=$W574,0)),IF(AND(K574="Pending",J574='Date ouverte'!$A$8),INDEX(_xlfn.ANCHORARRAY('Date ouverte'!$B$8),MATCH(TRUE,_xlfn.ANCHORARRAY('Date ouverte'!$B$8)&gt;=$W574,0)),W574))))</f>
        <v>44874</v>
      </c>
      <c r="AB574" s="5">
        <f>IF(IF($K574="Pending",(IF($J574='Date ouverte'!$A$20,HLOOKUP($AA574,'Date ouverte'!$20:$21,2,FALSE),IF($J574='Date ouverte'!$A$22,HLOOKUP($AA574,'Date ouverte'!$22:$23,2,FALSE),IF($J574='Date ouverte'!$A$24,HLOOKUP($AA574,'Date ouverte'!$24:$25,2,FALSE),IF($J574='Date ouverte'!$A$26,HLOOKUP($AA574,'Date ouverte'!$26:$27,2,FALSE),"j"))))),W574)&lt;&gt;"alert",AA574,"alert")</f>
        <v>44874</v>
      </c>
      <c r="AC574" s="65">
        <f>IF($AB574="alert",(IF($J574='Date ouverte'!$A$29,HLOOKUP($AA574,'Date ouverte'!$29:$30,2,FALSE),IF($J574='Date ouverte'!$A$31,HLOOKUP($AA574,'Date ouverte'!$31:$33,2,FALSE),IF($J574='Date ouverte'!$A$33,HLOOKUP($AA574,'Date ouverte'!$33:$34,2,FALSE),IF($J574='Date ouverte'!$A$35,HLOOKUP($AA574,'Date ouverte'!$35:$36,2,FALSE),"j"))))),0)</f>
        <v>0</v>
      </c>
      <c r="AD5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4" s="5"/>
    </row>
    <row r="575" spans="1:31" x14ac:dyDescent="0.25">
      <c r="A575" t="s">
        <v>1219</v>
      </c>
      <c r="B575" t="s">
        <v>258</v>
      </c>
      <c r="C575" t="s">
        <v>30</v>
      </c>
      <c r="D575" t="s">
        <v>47</v>
      </c>
      <c r="E575" t="s">
        <v>34</v>
      </c>
      <c r="F575" t="s">
        <v>48</v>
      </c>
      <c r="G575" s="1">
        <v>44832</v>
      </c>
      <c r="H575" s="1">
        <v>44866</v>
      </c>
      <c r="I575" s="2">
        <v>44880.208333333336</v>
      </c>
      <c r="J575" t="s">
        <v>23</v>
      </c>
      <c r="K575" t="s">
        <v>19</v>
      </c>
      <c r="L575" t="s">
        <v>20</v>
      </c>
      <c r="M575" t="s">
        <v>25</v>
      </c>
      <c r="N575" t="s">
        <v>35</v>
      </c>
      <c r="O575" t="s">
        <v>40</v>
      </c>
      <c r="P575">
        <f t="shared" si="521"/>
        <v>1</v>
      </c>
      <c r="Q575" s="5">
        <f t="shared" si="522"/>
        <v>44868</v>
      </c>
      <c r="R575" s="32">
        <f>VLOOKUP(_xlfn.CONCAT(M575," - ",E575),Planning!$C$75:$D$99,2,0)</f>
        <v>21</v>
      </c>
      <c r="S575" s="5">
        <f t="shared" si="523"/>
        <v>44887</v>
      </c>
      <c r="T575" s="3" t="str">
        <f t="shared" si="524"/>
        <v/>
      </c>
      <c r="U575" s="32">
        <f t="shared" ca="1" si="525"/>
        <v>21</v>
      </c>
      <c r="V575" s="32">
        <f t="shared" si="526"/>
        <v>0</v>
      </c>
      <c r="W575" s="5">
        <f t="shared" si="527"/>
        <v>44880</v>
      </c>
      <c r="X575" s="5"/>
      <c r="Z575" s="49"/>
      <c r="AA575" s="50" cm="1">
        <f t="array" ref="AA575">IF(AND(K575="Pending",J575='Date ouverte'!$A$2),INDEX(_xlfn.ANCHORARRAY('Date ouverte'!$B$2),MATCH(TRUE,_xlfn.ANCHORARRAY('Date ouverte'!$B$2)&gt;=$W575,0)),IF(AND(K575="Pending",J575='Date ouverte'!$A$4),INDEX(_xlfn.ANCHORARRAY('Date ouverte'!$B$4),MATCH(TRUE,_xlfn.ANCHORARRAY('Date ouverte'!$B$4)&gt;=$W575,0)),IF(AND(K575="Pending",J575='Date ouverte'!$A$6),INDEX(_xlfn.ANCHORARRAY('Date ouverte'!$B$6),MATCH(TRUE,_xlfn.ANCHORARRAY('Date ouverte'!$B$6)&gt;=$W575,0)),IF(AND(K575="Pending",J575='Date ouverte'!$A$8),INDEX(_xlfn.ANCHORARRAY('Date ouverte'!$B$8),MATCH(TRUE,_xlfn.ANCHORARRAY('Date ouverte'!$B$8)&gt;=$W575,0)),W575))))</f>
        <v>44880</v>
      </c>
      <c r="AB575" s="5">
        <f>IF(IF($K575="Pending",(IF($J575='Date ouverte'!$A$20,HLOOKUP($AA575,'Date ouverte'!$20:$21,2,FALSE),IF($J575='Date ouverte'!$A$22,HLOOKUP($AA575,'Date ouverte'!$22:$23,2,FALSE),IF($J575='Date ouverte'!$A$24,HLOOKUP($AA575,'Date ouverte'!$24:$25,2,FALSE),IF($J575='Date ouverte'!$A$26,HLOOKUP($AA575,'Date ouverte'!$26:$27,2,FALSE),"j"))))),W575)&lt;&gt;"alert",AA575,"alert")</f>
        <v>44880</v>
      </c>
      <c r="AC575" s="65">
        <f>IF($AB575="alert",(IF($J575='Date ouverte'!$A$29,HLOOKUP($AA575,'Date ouverte'!$29:$30,2,FALSE),IF($J575='Date ouverte'!$A$31,HLOOKUP($AA575,'Date ouverte'!$31:$33,2,FALSE),IF($J575='Date ouverte'!$A$33,HLOOKUP($AA575,'Date ouverte'!$33:$34,2,FALSE),IF($J575='Date ouverte'!$A$35,HLOOKUP($AA575,'Date ouverte'!$35:$36,2,FALSE),"j"))))),0)</f>
        <v>0</v>
      </c>
      <c r="AD5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5" s="5"/>
    </row>
    <row r="576" spans="1:31" x14ac:dyDescent="0.25">
      <c r="A576" t="s">
        <v>2458</v>
      </c>
      <c r="B576" t="s">
        <v>258</v>
      </c>
      <c r="C576" t="s">
        <v>14</v>
      </c>
      <c r="D576" t="s">
        <v>57</v>
      </c>
      <c r="E576" t="s">
        <v>34</v>
      </c>
      <c r="F576" t="s">
        <v>48</v>
      </c>
      <c r="G576" s="1">
        <v>44863</v>
      </c>
      <c r="H576" s="1">
        <v>44899</v>
      </c>
      <c r="I576" s="2">
        <v>44914</v>
      </c>
      <c r="J576" t="s">
        <v>18</v>
      </c>
      <c r="K576" t="s">
        <v>29</v>
      </c>
      <c r="L576" t="s">
        <v>20</v>
      </c>
      <c r="M576" t="s">
        <v>25</v>
      </c>
      <c r="N576" t="s">
        <v>35</v>
      </c>
      <c r="O576" t="s">
        <v>49</v>
      </c>
      <c r="P576">
        <f t="shared" si="521"/>
        <v>1</v>
      </c>
      <c r="Q576" s="5">
        <f t="shared" si="522"/>
        <v>44901</v>
      </c>
      <c r="R576" s="32">
        <f>VLOOKUP(_xlfn.CONCAT(M576," - ",E576),Planning!$C$75:$D$99,2,0)</f>
        <v>21</v>
      </c>
      <c r="S576" s="5">
        <f t="shared" si="523"/>
        <v>44920</v>
      </c>
      <c r="T576" s="3" t="str">
        <f t="shared" si="524"/>
        <v/>
      </c>
      <c r="U576" s="32">
        <f t="shared" ca="1" si="525"/>
        <v>21</v>
      </c>
      <c r="V576" s="32">
        <f t="shared" si="526"/>
        <v>0</v>
      </c>
      <c r="W576" s="5">
        <f t="shared" si="527"/>
        <v>44914</v>
      </c>
      <c r="X576" s="5"/>
      <c r="Z576" s="49"/>
      <c r="AA576" s="50" cm="1">
        <f t="array" ref="AA576">IF(AND(K576="Pending",J576='Date ouverte'!$A$2),INDEX(_xlfn.ANCHORARRAY('Date ouverte'!$B$2),MATCH(TRUE,_xlfn.ANCHORARRAY('Date ouverte'!$B$2)&gt;=$W576,0)),IF(AND(K576="Pending",J576='Date ouverte'!$A$4),INDEX(_xlfn.ANCHORARRAY('Date ouverte'!$B$4),MATCH(TRUE,_xlfn.ANCHORARRAY('Date ouverte'!$B$4)&gt;=$W576,0)),IF(AND(K576="Pending",J576='Date ouverte'!$A$6),INDEX(_xlfn.ANCHORARRAY('Date ouverte'!$B$6),MATCH(TRUE,_xlfn.ANCHORARRAY('Date ouverte'!$B$6)&gt;=$W576,0)),IF(AND(K576="Pending",J576='Date ouverte'!$A$8),INDEX(_xlfn.ANCHORARRAY('Date ouverte'!$B$8),MATCH(TRUE,_xlfn.ANCHORARRAY('Date ouverte'!$B$8)&gt;=$W576,0)),W576))))</f>
        <v>44914</v>
      </c>
      <c r="AB576" s="5" t="str">
        <f>IF(IF($K576="Pending",(IF($J576='Date ouverte'!$A$20,HLOOKUP($AA576,'Date ouverte'!$20:$21,2,FALSE),IF($J576='Date ouverte'!$A$22,HLOOKUP($AA576,'Date ouverte'!$22:$23,2,FALSE),IF($J576='Date ouverte'!$A$24,HLOOKUP($AA576,'Date ouverte'!$24:$25,2,FALSE),IF($J576='Date ouverte'!$A$26,HLOOKUP($AA576,'Date ouverte'!$26:$27,2,FALSE),"j"))))),W576)&lt;&gt;"alert",AA576,"alert")</f>
        <v>alert</v>
      </c>
      <c r="AC576" s="65">
        <f>IF($AB576="alert",(IF($J576='Date ouverte'!$A$29,HLOOKUP($AA576,'Date ouverte'!$29:$30,2,FALSE),IF($J576='Date ouverte'!$A$31,HLOOKUP($AA576,'Date ouverte'!$31:$33,2,FALSE),IF($J576='Date ouverte'!$A$33,HLOOKUP($AA576,'Date ouverte'!$33:$34,2,FALSE),IF($J576='Date ouverte'!$A$35,HLOOKUP($AA576,'Date ouverte'!$35:$36,2,FALSE),"j"))))),0)</f>
        <v>18</v>
      </c>
      <c r="AD5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6" s="5"/>
    </row>
    <row r="577" spans="1:31" x14ac:dyDescent="0.25">
      <c r="A577" t="s">
        <v>1801</v>
      </c>
      <c r="B577" t="s">
        <v>258</v>
      </c>
      <c r="C577" t="s">
        <v>30</v>
      </c>
      <c r="D577" t="s">
        <v>47</v>
      </c>
      <c r="E577" t="s">
        <v>34</v>
      </c>
      <c r="F577" t="s">
        <v>48</v>
      </c>
      <c r="G577" s="1">
        <v>44847</v>
      </c>
      <c r="H577" s="1">
        <v>44877</v>
      </c>
      <c r="I577" s="2">
        <v>44889.333333333336</v>
      </c>
      <c r="J577" t="s">
        <v>23</v>
      </c>
      <c r="K577" t="s">
        <v>19</v>
      </c>
      <c r="L577" t="s">
        <v>20</v>
      </c>
      <c r="M577" t="s">
        <v>25</v>
      </c>
      <c r="N577" t="s">
        <v>35</v>
      </c>
      <c r="O577" t="s">
        <v>45</v>
      </c>
      <c r="P577">
        <f t="shared" si="521"/>
        <v>1</v>
      </c>
      <c r="Q577" s="5">
        <f t="shared" si="522"/>
        <v>44879</v>
      </c>
      <c r="R577" s="32">
        <f>VLOOKUP(_xlfn.CONCAT(M577," - ",E577),Planning!$C$75:$D$99,2,0)</f>
        <v>21</v>
      </c>
      <c r="S577" s="5">
        <f t="shared" si="523"/>
        <v>44898</v>
      </c>
      <c r="T577" s="3" t="str">
        <f t="shared" si="524"/>
        <v/>
      </c>
      <c r="U577" s="32">
        <f t="shared" ca="1" si="525"/>
        <v>21</v>
      </c>
      <c r="V577" s="32">
        <f t="shared" si="526"/>
        <v>0</v>
      </c>
      <c r="W577" s="5">
        <f t="shared" si="527"/>
        <v>44889</v>
      </c>
      <c r="X577" s="5"/>
      <c r="Z577" s="49"/>
      <c r="AA577" s="50" cm="1">
        <f t="array" ref="AA577">IF(AND(K577="Pending",J577='Date ouverte'!$A$2),INDEX(_xlfn.ANCHORARRAY('Date ouverte'!$B$2),MATCH(TRUE,_xlfn.ANCHORARRAY('Date ouverte'!$B$2)&gt;=$W577,0)),IF(AND(K577="Pending",J577='Date ouverte'!$A$4),INDEX(_xlfn.ANCHORARRAY('Date ouverte'!$B$4),MATCH(TRUE,_xlfn.ANCHORARRAY('Date ouverte'!$B$4)&gt;=$W577,0)),IF(AND(K577="Pending",J577='Date ouverte'!$A$6),INDEX(_xlfn.ANCHORARRAY('Date ouverte'!$B$6),MATCH(TRUE,_xlfn.ANCHORARRAY('Date ouverte'!$B$6)&gt;=$W577,0)),IF(AND(K577="Pending",J577='Date ouverte'!$A$8),INDEX(_xlfn.ANCHORARRAY('Date ouverte'!$B$8),MATCH(TRUE,_xlfn.ANCHORARRAY('Date ouverte'!$B$8)&gt;=$W577,0)),W577))))</f>
        <v>44889</v>
      </c>
      <c r="AB577" s="5">
        <f>IF(IF($K577="Pending",(IF($J577='Date ouverte'!$A$20,HLOOKUP($AA577,'Date ouverte'!$20:$21,2,FALSE),IF($J577='Date ouverte'!$A$22,HLOOKUP($AA577,'Date ouverte'!$22:$23,2,FALSE),IF($J577='Date ouverte'!$A$24,HLOOKUP($AA577,'Date ouverte'!$24:$25,2,FALSE),IF($J577='Date ouverte'!$A$26,HLOOKUP($AA577,'Date ouverte'!$26:$27,2,FALSE),"j"))))),W577)&lt;&gt;"alert",AA577,"alert")</f>
        <v>44889</v>
      </c>
      <c r="AC577" s="65">
        <f>IF($AB577="alert",(IF($J577='Date ouverte'!$A$29,HLOOKUP($AA577,'Date ouverte'!$29:$30,2,FALSE),IF($J577='Date ouverte'!$A$31,HLOOKUP($AA577,'Date ouverte'!$31:$33,2,FALSE),IF($J577='Date ouverte'!$A$33,HLOOKUP($AA577,'Date ouverte'!$33:$34,2,FALSE),IF($J577='Date ouverte'!$A$35,HLOOKUP($AA577,'Date ouverte'!$35:$36,2,FALSE),"j"))))),0)</f>
        <v>0</v>
      </c>
      <c r="AD5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7" s="5"/>
    </row>
    <row r="578" spans="1:31" x14ac:dyDescent="0.25">
      <c r="A578" t="s">
        <v>2459</v>
      </c>
      <c r="B578" t="s">
        <v>258</v>
      </c>
      <c r="C578" t="s">
        <v>14</v>
      </c>
      <c r="D578" t="s">
        <v>57</v>
      </c>
      <c r="E578" t="s">
        <v>34</v>
      </c>
      <c r="F578" t="s">
        <v>48</v>
      </c>
      <c r="G578" s="1">
        <v>44861</v>
      </c>
      <c r="H578" s="1">
        <v>44898</v>
      </c>
      <c r="I578" s="2">
        <v>44913</v>
      </c>
      <c r="J578" t="s">
        <v>18</v>
      </c>
      <c r="K578" t="s">
        <v>29</v>
      </c>
      <c r="L578" t="s">
        <v>24</v>
      </c>
      <c r="M578" t="s">
        <v>25</v>
      </c>
      <c r="N578" t="s">
        <v>26</v>
      </c>
      <c r="O578" t="s">
        <v>49</v>
      </c>
      <c r="P578">
        <f t="shared" si="521"/>
        <v>1</v>
      </c>
      <c r="Q578" s="5">
        <f t="shared" si="522"/>
        <v>44900</v>
      </c>
      <c r="R578" s="32">
        <f>VLOOKUP(_xlfn.CONCAT(M578," - ",E578),Planning!$C$75:$D$99,2,0)</f>
        <v>21</v>
      </c>
      <c r="S578" s="5">
        <f t="shared" si="523"/>
        <v>44919</v>
      </c>
      <c r="T578" s="3" t="str">
        <f t="shared" si="524"/>
        <v/>
      </c>
      <c r="U578" s="32">
        <f t="shared" ca="1" si="525"/>
        <v>21</v>
      </c>
      <c r="V578" s="32">
        <f t="shared" si="526"/>
        <v>0</v>
      </c>
      <c r="W578" s="5">
        <f t="shared" si="527"/>
        <v>44913</v>
      </c>
      <c r="X578" s="5"/>
      <c r="Z578" s="49"/>
      <c r="AA578" s="50" cm="1">
        <f t="array" ref="AA578">IF(AND(K578="Pending",J578='Date ouverte'!$A$2),INDEX(_xlfn.ANCHORARRAY('Date ouverte'!$B$2),MATCH(TRUE,_xlfn.ANCHORARRAY('Date ouverte'!$B$2)&gt;=$W578,0)),IF(AND(K578="Pending",J578='Date ouverte'!$A$4),INDEX(_xlfn.ANCHORARRAY('Date ouverte'!$B$4),MATCH(TRUE,_xlfn.ANCHORARRAY('Date ouverte'!$B$4)&gt;=$W578,0)),IF(AND(K578="Pending",J578='Date ouverte'!$A$6),INDEX(_xlfn.ANCHORARRAY('Date ouverte'!$B$6),MATCH(TRUE,_xlfn.ANCHORARRAY('Date ouverte'!$B$6)&gt;=$W578,0)),IF(AND(K578="Pending",J578='Date ouverte'!$A$8),INDEX(_xlfn.ANCHORARRAY('Date ouverte'!$B$8),MATCH(TRUE,_xlfn.ANCHORARRAY('Date ouverte'!$B$8)&gt;=$W578,0)),W578))))</f>
        <v>44914</v>
      </c>
      <c r="AB578" s="5" t="str">
        <f>IF(IF($K578="Pending",(IF($J578='Date ouverte'!$A$20,HLOOKUP($AA578,'Date ouverte'!$20:$21,2,FALSE),IF($J578='Date ouverte'!$A$22,HLOOKUP($AA578,'Date ouverte'!$22:$23,2,FALSE),IF($J578='Date ouverte'!$A$24,HLOOKUP($AA578,'Date ouverte'!$24:$25,2,FALSE),IF($J578='Date ouverte'!$A$26,HLOOKUP($AA578,'Date ouverte'!$26:$27,2,FALSE),"j"))))),W578)&lt;&gt;"alert",AA578,"alert")</f>
        <v>alert</v>
      </c>
      <c r="AC578" s="65">
        <f>IF($AB578="alert",(IF($J578='Date ouverte'!$A$29,HLOOKUP($AA578,'Date ouverte'!$29:$30,2,FALSE),IF($J578='Date ouverte'!$A$31,HLOOKUP($AA578,'Date ouverte'!$31:$33,2,FALSE),IF($J578='Date ouverte'!$A$33,HLOOKUP($AA578,'Date ouverte'!$33:$34,2,FALSE),IF($J578='Date ouverte'!$A$35,HLOOKUP($AA578,'Date ouverte'!$35:$36,2,FALSE),"j"))))),0)</f>
        <v>18</v>
      </c>
      <c r="AD5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8" s="5"/>
    </row>
    <row r="579" spans="1:31" x14ac:dyDescent="0.25">
      <c r="A579" t="s">
        <v>2460</v>
      </c>
      <c r="B579" t="s">
        <v>258</v>
      </c>
      <c r="C579" t="s">
        <v>30</v>
      </c>
      <c r="D579" t="s">
        <v>57</v>
      </c>
      <c r="E579" t="s">
        <v>34</v>
      </c>
      <c r="F579" t="s">
        <v>48</v>
      </c>
      <c r="G579" s="1">
        <v>44864</v>
      </c>
      <c r="H579" s="1">
        <v>44898</v>
      </c>
      <c r="I579" s="2">
        <v>44913</v>
      </c>
      <c r="J579" t="s">
        <v>23</v>
      </c>
      <c r="K579" t="s">
        <v>29</v>
      </c>
      <c r="L579" t="s">
        <v>20</v>
      </c>
      <c r="M579" t="s">
        <v>25</v>
      </c>
      <c r="N579" t="s">
        <v>35</v>
      </c>
      <c r="O579" t="s">
        <v>49</v>
      </c>
      <c r="P579">
        <f t="shared" si="521"/>
        <v>1</v>
      </c>
      <c r="Q579" s="5">
        <f t="shared" si="522"/>
        <v>44900</v>
      </c>
      <c r="R579" s="32">
        <f>VLOOKUP(_xlfn.CONCAT(M579," - ",E579),Planning!$C$75:$D$99,2,0)</f>
        <v>21</v>
      </c>
      <c r="S579" s="5">
        <f t="shared" si="523"/>
        <v>44919</v>
      </c>
      <c r="T579" s="3" t="str">
        <f t="shared" si="524"/>
        <v/>
      </c>
      <c r="U579" s="32">
        <f t="shared" ca="1" si="525"/>
        <v>21</v>
      </c>
      <c r="V579" s="32">
        <f t="shared" si="526"/>
        <v>0</v>
      </c>
      <c r="W579" s="5">
        <f t="shared" si="527"/>
        <v>44913</v>
      </c>
      <c r="X579" s="5"/>
      <c r="Z579" s="49"/>
      <c r="AA579" s="50" cm="1">
        <f t="array" ref="AA579">IF(AND(K579="Pending",J579='Date ouverte'!$A$2),INDEX(_xlfn.ANCHORARRAY('Date ouverte'!$B$2),MATCH(TRUE,_xlfn.ANCHORARRAY('Date ouverte'!$B$2)&gt;=$W579,0)),IF(AND(K579="Pending",J579='Date ouverte'!$A$4),INDEX(_xlfn.ANCHORARRAY('Date ouverte'!$B$4),MATCH(TRUE,_xlfn.ANCHORARRAY('Date ouverte'!$B$4)&gt;=$W579,0)),IF(AND(K579="Pending",J579='Date ouverte'!$A$6),INDEX(_xlfn.ANCHORARRAY('Date ouverte'!$B$6),MATCH(TRUE,_xlfn.ANCHORARRAY('Date ouverte'!$B$6)&gt;=$W579,0)),IF(AND(K579="Pending",J579='Date ouverte'!$A$8),INDEX(_xlfn.ANCHORARRAY('Date ouverte'!$B$8),MATCH(TRUE,_xlfn.ANCHORARRAY('Date ouverte'!$B$8)&gt;=$W579,0)),W579))))</f>
        <v>44914</v>
      </c>
      <c r="AB579" s="5">
        <f>IF(IF($K579="Pending",(IF($J579='Date ouverte'!$A$20,HLOOKUP($AA579,'Date ouverte'!$20:$21,2,FALSE),IF($J579='Date ouverte'!$A$22,HLOOKUP($AA579,'Date ouverte'!$22:$23,2,FALSE),IF($J579='Date ouverte'!$A$24,HLOOKUP($AA579,'Date ouverte'!$24:$25,2,FALSE),IF($J579='Date ouverte'!$A$26,HLOOKUP($AA579,'Date ouverte'!$26:$27,2,FALSE),"j"))))),W579)&lt;&gt;"alert",AA579,"alert")</f>
        <v>44914</v>
      </c>
      <c r="AC579" s="65">
        <f>IF($AB579="alert",(IF($J579='Date ouverte'!$A$29,HLOOKUP($AA579,'Date ouverte'!$29:$30,2,FALSE),IF($J579='Date ouverte'!$A$31,HLOOKUP($AA579,'Date ouverte'!$31:$33,2,FALSE),IF($J579='Date ouverte'!$A$33,HLOOKUP($AA579,'Date ouverte'!$33:$34,2,FALSE),IF($J579='Date ouverte'!$A$35,HLOOKUP($AA579,'Date ouverte'!$35:$36,2,FALSE),"j"))))),0)</f>
        <v>0</v>
      </c>
      <c r="AD5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79" s="5"/>
    </row>
    <row r="580" spans="1:31" x14ac:dyDescent="0.25">
      <c r="A580" t="s">
        <v>1220</v>
      </c>
      <c r="B580" t="s">
        <v>258</v>
      </c>
      <c r="C580" t="s">
        <v>14</v>
      </c>
      <c r="D580" t="s">
        <v>47</v>
      </c>
      <c r="E580" t="s">
        <v>34</v>
      </c>
      <c r="F580" t="s">
        <v>48</v>
      </c>
      <c r="G580" s="1">
        <v>44835</v>
      </c>
      <c r="H580" s="1">
        <v>44877</v>
      </c>
      <c r="I580" s="2">
        <v>44889</v>
      </c>
      <c r="J580" t="s">
        <v>18</v>
      </c>
      <c r="K580" t="s">
        <v>29</v>
      </c>
      <c r="L580" t="s">
        <v>24</v>
      </c>
      <c r="M580" t="s">
        <v>25</v>
      </c>
      <c r="N580" t="s">
        <v>26</v>
      </c>
      <c r="O580" t="s">
        <v>45</v>
      </c>
      <c r="P580">
        <f t="shared" si="521"/>
        <v>1</v>
      </c>
      <c r="Q580" s="5">
        <f t="shared" si="522"/>
        <v>44879</v>
      </c>
      <c r="R580" s="32">
        <f>VLOOKUP(_xlfn.CONCAT(M580," - ",E580),Planning!$C$75:$D$99,2,0)</f>
        <v>21</v>
      </c>
      <c r="S580" s="5">
        <f t="shared" si="523"/>
        <v>44898</v>
      </c>
      <c r="T580" s="3" t="str">
        <f t="shared" si="524"/>
        <v/>
      </c>
      <c r="U580" s="32">
        <f t="shared" ca="1" si="525"/>
        <v>21</v>
      </c>
      <c r="V580" s="32">
        <f t="shared" si="526"/>
        <v>0</v>
      </c>
      <c r="W580" s="5">
        <f t="shared" si="527"/>
        <v>44889</v>
      </c>
      <c r="X580" s="5"/>
      <c r="Z580" s="49"/>
      <c r="AA580" s="50" cm="1">
        <f t="array" ref="AA580">IF(AND(K580="Pending",J580='Date ouverte'!$A$2),INDEX(_xlfn.ANCHORARRAY('Date ouverte'!$B$2),MATCH(TRUE,_xlfn.ANCHORARRAY('Date ouverte'!$B$2)&gt;=$W580,0)),IF(AND(K580="Pending",J580='Date ouverte'!$A$4),INDEX(_xlfn.ANCHORARRAY('Date ouverte'!$B$4),MATCH(TRUE,_xlfn.ANCHORARRAY('Date ouverte'!$B$4)&gt;=$W580,0)),IF(AND(K580="Pending",J580='Date ouverte'!$A$6),INDEX(_xlfn.ANCHORARRAY('Date ouverte'!$B$6),MATCH(TRUE,_xlfn.ANCHORARRAY('Date ouverte'!$B$6)&gt;=$W580,0)),IF(AND(K580="Pending",J580='Date ouverte'!$A$8),INDEX(_xlfn.ANCHORARRAY('Date ouverte'!$B$8),MATCH(TRUE,_xlfn.ANCHORARRAY('Date ouverte'!$B$8)&gt;=$W580,0)),W580))))</f>
        <v>44889</v>
      </c>
      <c r="AB580" s="5" t="str">
        <f>IF(IF($K580="Pending",(IF($J580='Date ouverte'!$A$20,HLOOKUP($AA580,'Date ouverte'!$20:$21,2,FALSE),IF($J580='Date ouverte'!$A$22,HLOOKUP($AA580,'Date ouverte'!$22:$23,2,FALSE),IF($J580='Date ouverte'!$A$24,HLOOKUP($AA580,'Date ouverte'!$24:$25,2,FALSE),IF($J580='Date ouverte'!$A$26,HLOOKUP($AA580,'Date ouverte'!$26:$27,2,FALSE),"j"))))),W580)&lt;&gt;"alert",AA580,"alert")</f>
        <v>alert</v>
      </c>
      <c r="AC580" s="65">
        <f>IF($AB580="alert",(IF($J580='Date ouverte'!$A$29,HLOOKUP($AA580,'Date ouverte'!$29:$30,2,FALSE),IF($J580='Date ouverte'!$A$31,HLOOKUP($AA580,'Date ouverte'!$31:$33,2,FALSE),IF($J580='Date ouverte'!$A$33,HLOOKUP($AA580,'Date ouverte'!$33:$34,2,FALSE),IF($J580='Date ouverte'!$A$35,HLOOKUP($AA580,'Date ouverte'!$35:$36,2,FALSE),"j"))))),0)</f>
        <v>17</v>
      </c>
      <c r="AD5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0" s="5"/>
    </row>
    <row r="581" spans="1:31" x14ac:dyDescent="0.25">
      <c r="A581" t="s">
        <v>1802</v>
      </c>
      <c r="B581" t="s">
        <v>258</v>
      </c>
      <c r="C581" t="s">
        <v>14</v>
      </c>
      <c r="D581" t="s">
        <v>47</v>
      </c>
      <c r="E581" t="s">
        <v>16</v>
      </c>
      <c r="F581" t="s">
        <v>48</v>
      </c>
      <c r="G581" s="1">
        <v>44853</v>
      </c>
      <c r="H581" s="1">
        <v>44893</v>
      </c>
      <c r="I581" s="2">
        <v>44900</v>
      </c>
      <c r="J581" t="s">
        <v>28</v>
      </c>
      <c r="K581" t="s">
        <v>29</v>
      </c>
      <c r="L581" t="s">
        <v>24</v>
      </c>
      <c r="M581" t="s">
        <v>25</v>
      </c>
      <c r="N581" t="s">
        <v>26</v>
      </c>
      <c r="O581" t="s">
        <v>46</v>
      </c>
      <c r="P581">
        <f t="shared" si="521"/>
        <v>1</v>
      </c>
      <c r="Q581" s="5">
        <f t="shared" si="522"/>
        <v>44895</v>
      </c>
      <c r="R581" s="32">
        <f>VLOOKUP(_xlfn.CONCAT(M581," - ",E581),Planning!$C$75:$D$99,2,0)</f>
        <v>4</v>
      </c>
      <c r="S581" s="5">
        <f t="shared" si="523"/>
        <v>44897</v>
      </c>
      <c r="T581" s="3" t="str">
        <f t="shared" si="524"/>
        <v/>
      </c>
      <c r="U581" s="32">
        <f t="shared" ca="1" si="525"/>
        <v>4</v>
      </c>
      <c r="V581" s="32">
        <f t="shared" si="526"/>
        <v>0</v>
      </c>
      <c r="W581" s="5">
        <f t="shared" si="527"/>
        <v>44900</v>
      </c>
      <c r="X581" s="5"/>
      <c r="Z581" s="49"/>
      <c r="AA581" s="50" cm="1">
        <f t="array" ref="AA581">IF(AND(K581="Pending",J581='Date ouverte'!$A$2),INDEX(_xlfn.ANCHORARRAY('Date ouverte'!$B$2),MATCH(TRUE,_xlfn.ANCHORARRAY('Date ouverte'!$B$2)&gt;=$W581,0)),IF(AND(K581="Pending",J581='Date ouverte'!$A$4),INDEX(_xlfn.ANCHORARRAY('Date ouverte'!$B$4),MATCH(TRUE,_xlfn.ANCHORARRAY('Date ouverte'!$B$4)&gt;=$W581,0)),IF(AND(K581="Pending",J581='Date ouverte'!$A$6),INDEX(_xlfn.ANCHORARRAY('Date ouverte'!$B$6),MATCH(TRUE,_xlfn.ANCHORARRAY('Date ouverte'!$B$6)&gt;=$W581,0)),IF(AND(K581="Pending",J581='Date ouverte'!$A$8),INDEX(_xlfn.ANCHORARRAY('Date ouverte'!$B$8),MATCH(TRUE,_xlfn.ANCHORARRAY('Date ouverte'!$B$8)&gt;=$W581,0)),W581))))</f>
        <v>44900</v>
      </c>
      <c r="AB581" s="5" t="str">
        <f>IF(IF($K581="Pending",(IF($J581='Date ouverte'!$A$20,HLOOKUP($AA581,'Date ouverte'!$20:$21,2,FALSE),IF($J581='Date ouverte'!$A$22,HLOOKUP($AA581,'Date ouverte'!$22:$23,2,FALSE),IF($J581='Date ouverte'!$A$24,HLOOKUP($AA581,'Date ouverte'!$24:$25,2,FALSE),IF($J581='Date ouverte'!$A$26,HLOOKUP($AA581,'Date ouverte'!$26:$27,2,FALSE),"j"))))),W581)&lt;&gt;"alert",AA581,"alert")</f>
        <v>alert</v>
      </c>
      <c r="AC581" s="65">
        <f>IF($AB581="alert",(IF($J581='Date ouverte'!$A$29,HLOOKUP($AA581,'Date ouverte'!$29:$30,2,FALSE),IF($J581='Date ouverte'!$A$31,HLOOKUP($AA581,'Date ouverte'!$31:$33,2,FALSE),IF($J581='Date ouverte'!$A$33,HLOOKUP($AA581,'Date ouverte'!$33:$34,2,FALSE),IF($J581='Date ouverte'!$A$35,HLOOKUP($AA581,'Date ouverte'!$35:$36,2,FALSE),"j"))))),0)</f>
        <v>15</v>
      </c>
      <c r="AD5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81" s="5"/>
    </row>
    <row r="582" spans="1:31" x14ac:dyDescent="0.25">
      <c r="A582" t="s">
        <v>1803</v>
      </c>
      <c r="B582" t="s">
        <v>258</v>
      </c>
      <c r="C582" t="s">
        <v>30</v>
      </c>
      <c r="D582" t="s">
        <v>47</v>
      </c>
      <c r="E582" t="s">
        <v>16</v>
      </c>
      <c r="F582" t="s">
        <v>48</v>
      </c>
      <c r="G582" s="1">
        <v>44847</v>
      </c>
      <c r="H582" s="1">
        <v>44880</v>
      </c>
      <c r="I582" s="2">
        <v>44887</v>
      </c>
      <c r="J582" t="s">
        <v>23</v>
      </c>
      <c r="K582" t="s">
        <v>29</v>
      </c>
      <c r="L582" t="s">
        <v>24</v>
      </c>
      <c r="M582" t="s">
        <v>25</v>
      </c>
      <c r="N582" t="s">
        <v>26</v>
      </c>
      <c r="O582" t="s">
        <v>45</v>
      </c>
      <c r="P582">
        <f t="shared" si="521"/>
        <v>1</v>
      </c>
      <c r="Q582" s="5">
        <f t="shared" si="522"/>
        <v>44882</v>
      </c>
      <c r="R582" s="32">
        <f>VLOOKUP(_xlfn.CONCAT(M582," - ",E582),Planning!$C$75:$D$99,2,0)</f>
        <v>4</v>
      </c>
      <c r="S582" s="5">
        <f t="shared" si="523"/>
        <v>44884</v>
      </c>
      <c r="T582" s="3" t="str">
        <f t="shared" si="524"/>
        <v/>
      </c>
      <c r="U582" s="32">
        <f t="shared" ca="1" si="525"/>
        <v>4</v>
      </c>
      <c r="V582" s="32">
        <f t="shared" si="526"/>
        <v>0</v>
      </c>
      <c r="W582" s="5">
        <f t="shared" si="527"/>
        <v>44887</v>
      </c>
      <c r="X582" s="5"/>
      <c r="Z582" s="49"/>
      <c r="AA582" s="50" cm="1">
        <f t="array" ref="AA582">IF(AND(K582="Pending",J582='Date ouverte'!$A$2),INDEX(_xlfn.ANCHORARRAY('Date ouverte'!$B$2),MATCH(TRUE,_xlfn.ANCHORARRAY('Date ouverte'!$B$2)&gt;=$W582,0)),IF(AND(K582="Pending",J582='Date ouverte'!$A$4),INDEX(_xlfn.ANCHORARRAY('Date ouverte'!$B$4),MATCH(TRUE,_xlfn.ANCHORARRAY('Date ouverte'!$B$4)&gt;=$W582,0)),IF(AND(K582="Pending",J582='Date ouverte'!$A$6),INDEX(_xlfn.ANCHORARRAY('Date ouverte'!$B$6),MATCH(TRUE,_xlfn.ANCHORARRAY('Date ouverte'!$B$6)&gt;=$W582,0)),IF(AND(K582="Pending",J582='Date ouverte'!$A$8),INDEX(_xlfn.ANCHORARRAY('Date ouverte'!$B$8),MATCH(TRUE,_xlfn.ANCHORARRAY('Date ouverte'!$B$8)&gt;=$W582,0)),W582))))</f>
        <v>44887</v>
      </c>
      <c r="AB582" s="5">
        <f>IF(IF($K582="Pending",(IF($J582='Date ouverte'!$A$20,HLOOKUP($AA582,'Date ouverte'!$20:$21,2,FALSE),IF($J582='Date ouverte'!$A$22,HLOOKUP($AA582,'Date ouverte'!$22:$23,2,FALSE),IF($J582='Date ouverte'!$A$24,HLOOKUP($AA582,'Date ouverte'!$24:$25,2,FALSE),IF($J582='Date ouverte'!$A$26,HLOOKUP($AA582,'Date ouverte'!$26:$27,2,FALSE),"j"))))),W582)&lt;&gt;"alert",AA582,"alert")</f>
        <v>44887</v>
      </c>
      <c r="AC582" s="65">
        <f>IF($AB582="alert",(IF($J582='Date ouverte'!$A$29,HLOOKUP($AA582,'Date ouverte'!$29:$30,2,FALSE),IF($J582='Date ouverte'!$A$31,HLOOKUP($AA582,'Date ouverte'!$31:$33,2,FALSE),IF($J582='Date ouverte'!$A$33,HLOOKUP($AA582,'Date ouverte'!$33:$34,2,FALSE),IF($J582='Date ouverte'!$A$35,HLOOKUP($AA582,'Date ouverte'!$35:$36,2,FALSE),"j"))))),0)</f>
        <v>0</v>
      </c>
      <c r="AD5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2" s="5"/>
    </row>
    <row r="583" spans="1:31" x14ac:dyDescent="0.25">
      <c r="A583" t="s">
        <v>541</v>
      </c>
      <c r="B583" t="s">
        <v>258</v>
      </c>
      <c r="C583" t="s">
        <v>30</v>
      </c>
      <c r="D583" t="s">
        <v>15</v>
      </c>
      <c r="E583" t="s">
        <v>34</v>
      </c>
      <c r="F583" t="s">
        <v>17</v>
      </c>
      <c r="G583" s="1">
        <v>44815</v>
      </c>
      <c r="H583" s="1">
        <v>44854</v>
      </c>
      <c r="I583" s="2">
        <v>44865.208333333336</v>
      </c>
      <c r="J583" t="s">
        <v>28</v>
      </c>
      <c r="K583" t="s">
        <v>19</v>
      </c>
      <c r="L583" t="s">
        <v>20</v>
      </c>
      <c r="M583" t="s">
        <v>25</v>
      </c>
      <c r="N583" t="s">
        <v>35</v>
      </c>
      <c r="O583" t="s">
        <v>42</v>
      </c>
      <c r="P583">
        <f t="shared" si="521"/>
        <v>1</v>
      </c>
      <c r="Q583" s="5">
        <f t="shared" si="522"/>
        <v>44856</v>
      </c>
      <c r="R583" s="32">
        <f>VLOOKUP(_xlfn.CONCAT(M583," - ",E583),Planning!$C$75:$D$99,2,0)</f>
        <v>21</v>
      </c>
      <c r="S583" s="5">
        <f t="shared" si="523"/>
        <v>44875</v>
      </c>
      <c r="T583" s="3" t="str">
        <f t="shared" si="524"/>
        <v/>
      </c>
      <c r="U583" s="32">
        <f t="shared" ca="1" si="525"/>
        <v>16</v>
      </c>
      <c r="V583" s="32">
        <f t="shared" si="526"/>
        <v>0</v>
      </c>
      <c r="W583" s="5">
        <f t="shared" si="527"/>
        <v>44865</v>
      </c>
      <c r="X583" s="5"/>
      <c r="Z583" s="49"/>
      <c r="AA583" s="50" cm="1">
        <f t="array" ref="AA583">IF(AND(K583="Pending",J583='Date ouverte'!$A$2),INDEX(_xlfn.ANCHORARRAY('Date ouverte'!$B$2),MATCH(TRUE,_xlfn.ANCHORARRAY('Date ouverte'!$B$2)&gt;=$W583,0)),IF(AND(K583="Pending",J583='Date ouverte'!$A$4),INDEX(_xlfn.ANCHORARRAY('Date ouverte'!$B$4),MATCH(TRUE,_xlfn.ANCHORARRAY('Date ouverte'!$B$4)&gt;=$W583,0)),IF(AND(K583="Pending",J583='Date ouverte'!$A$6),INDEX(_xlfn.ANCHORARRAY('Date ouverte'!$B$6),MATCH(TRUE,_xlfn.ANCHORARRAY('Date ouverte'!$B$6)&gt;=$W583,0)),IF(AND(K583="Pending",J583='Date ouverte'!$A$8),INDEX(_xlfn.ANCHORARRAY('Date ouverte'!$B$8),MATCH(TRUE,_xlfn.ANCHORARRAY('Date ouverte'!$B$8)&gt;=$W583,0)),W583))))</f>
        <v>44865</v>
      </c>
      <c r="AB583" s="5">
        <f>IF(IF($K583="Pending",(IF($J583='Date ouverte'!$A$20,HLOOKUP($AA583,'Date ouverte'!$20:$21,2,FALSE),IF($J583='Date ouverte'!$A$22,HLOOKUP($AA583,'Date ouverte'!$22:$23,2,FALSE),IF($J583='Date ouverte'!$A$24,HLOOKUP($AA583,'Date ouverte'!$24:$25,2,FALSE),IF($J583='Date ouverte'!$A$26,HLOOKUP($AA583,'Date ouverte'!$26:$27,2,FALSE),"j"))))),W583)&lt;&gt;"alert",AA583,"alert")</f>
        <v>44865</v>
      </c>
      <c r="AC583" s="65">
        <f>IF($AB583="alert",(IF($J583='Date ouverte'!$A$29,HLOOKUP($AA583,'Date ouverte'!$29:$30,2,FALSE),IF($J583='Date ouverte'!$A$31,HLOOKUP($AA583,'Date ouverte'!$31:$33,2,FALSE),IF($J583='Date ouverte'!$A$33,HLOOKUP($AA583,'Date ouverte'!$33:$34,2,FALSE),IF($J583='Date ouverte'!$A$35,HLOOKUP($AA583,'Date ouverte'!$35:$36,2,FALSE),"j"))))),0)</f>
        <v>0</v>
      </c>
      <c r="AD5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3" s="5"/>
    </row>
    <row r="584" spans="1:31" x14ac:dyDescent="0.25">
      <c r="A584" t="s">
        <v>553</v>
      </c>
      <c r="B584" t="s">
        <v>258</v>
      </c>
      <c r="C584" t="s">
        <v>30</v>
      </c>
      <c r="D584" t="s">
        <v>15</v>
      </c>
      <c r="E584" t="s">
        <v>34</v>
      </c>
      <c r="F584" t="s">
        <v>17</v>
      </c>
      <c r="G584" s="1">
        <v>44818</v>
      </c>
      <c r="H584" s="1">
        <v>44852</v>
      </c>
      <c r="I584" s="2">
        <v>44869.208333333336</v>
      </c>
      <c r="J584" t="s">
        <v>28</v>
      </c>
      <c r="K584" t="s">
        <v>19</v>
      </c>
      <c r="L584" t="s">
        <v>20</v>
      </c>
      <c r="M584" t="s">
        <v>25</v>
      </c>
      <c r="N584" t="s">
        <v>35</v>
      </c>
      <c r="O584" t="s">
        <v>42</v>
      </c>
      <c r="P584">
        <f t="shared" si="521"/>
        <v>1</v>
      </c>
      <c r="Q584" s="5">
        <f t="shared" si="522"/>
        <v>44854</v>
      </c>
      <c r="R584" s="32">
        <f>VLOOKUP(_xlfn.CONCAT(M584," - ",E584),Planning!$C$75:$D$99,2,0)</f>
        <v>21</v>
      </c>
      <c r="S584" s="5">
        <f t="shared" si="523"/>
        <v>44873</v>
      </c>
      <c r="T584" s="3" t="str">
        <f t="shared" si="524"/>
        <v/>
      </c>
      <c r="U584" s="32">
        <f t="shared" ca="1" si="525"/>
        <v>14</v>
      </c>
      <c r="V584" s="32">
        <f t="shared" si="526"/>
        <v>0</v>
      </c>
      <c r="W584" s="5">
        <f t="shared" si="527"/>
        <v>44869</v>
      </c>
      <c r="X584" s="5"/>
      <c r="Z584" s="49"/>
      <c r="AA584" s="50" cm="1">
        <f t="array" ref="AA584">IF(AND(K584="Pending",J584='Date ouverte'!$A$2),INDEX(_xlfn.ANCHORARRAY('Date ouverte'!$B$2),MATCH(TRUE,_xlfn.ANCHORARRAY('Date ouverte'!$B$2)&gt;=$W584,0)),IF(AND(K584="Pending",J584='Date ouverte'!$A$4),INDEX(_xlfn.ANCHORARRAY('Date ouverte'!$B$4),MATCH(TRUE,_xlfn.ANCHORARRAY('Date ouverte'!$B$4)&gt;=$W584,0)),IF(AND(K584="Pending",J584='Date ouverte'!$A$6),INDEX(_xlfn.ANCHORARRAY('Date ouverte'!$B$6),MATCH(TRUE,_xlfn.ANCHORARRAY('Date ouverte'!$B$6)&gt;=$W584,0)),IF(AND(K584="Pending",J584='Date ouverte'!$A$8),INDEX(_xlfn.ANCHORARRAY('Date ouverte'!$B$8),MATCH(TRUE,_xlfn.ANCHORARRAY('Date ouverte'!$B$8)&gt;=$W584,0)),W584))))</f>
        <v>44869</v>
      </c>
      <c r="AB584" s="5">
        <f>IF(IF($K584="Pending",(IF($J584='Date ouverte'!$A$20,HLOOKUP($AA584,'Date ouverte'!$20:$21,2,FALSE),IF($J584='Date ouverte'!$A$22,HLOOKUP($AA584,'Date ouverte'!$22:$23,2,FALSE),IF($J584='Date ouverte'!$A$24,HLOOKUP($AA584,'Date ouverte'!$24:$25,2,FALSE),IF($J584='Date ouverte'!$A$26,HLOOKUP($AA584,'Date ouverte'!$26:$27,2,FALSE),"j"))))),W584)&lt;&gt;"alert",AA584,"alert")</f>
        <v>44869</v>
      </c>
      <c r="AC584" s="65">
        <f>IF($AB584="alert",(IF($J584='Date ouverte'!$A$29,HLOOKUP($AA584,'Date ouverte'!$29:$30,2,FALSE),IF($J584='Date ouverte'!$A$31,HLOOKUP($AA584,'Date ouverte'!$31:$33,2,FALSE),IF($J584='Date ouverte'!$A$33,HLOOKUP($AA584,'Date ouverte'!$33:$34,2,FALSE),IF($J584='Date ouverte'!$A$35,HLOOKUP($AA584,'Date ouverte'!$35:$36,2,FALSE),"j"))))),0)</f>
        <v>0</v>
      </c>
      <c r="AD5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4" s="5"/>
    </row>
    <row r="585" spans="1:31" x14ac:dyDescent="0.25">
      <c r="A585" t="s">
        <v>1804</v>
      </c>
      <c r="B585" t="s">
        <v>258</v>
      </c>
      <c r="C585" t="s">
        <v>14</v>
      </c>
      <c r="D585" t="s">
        <v>47</v>
      </c>
      <c r="E585" t="s">
        <v>16</v>
      </c>
      <c r="F585" t="s">
        <v>48</v>
      </c>
      <c r="G585" s="1">
        <v>44853</v>
      </c>
      <c r="H585" s="1">
        <v>44895</v>
      </c>
      <c r="I585" s="2">
        <v>44902</v>
      </c>
      <c r="J585" t="s">
        <v>28</v>
      </c>
      <c r="K585" t="s">
        <v>29</v>
      </c>
      <c r="L585" t="s">
        <v>24</v>
      </c>
      <c r="M585" t="s">
        <v>25</v>
      </c>
      <c r="N585" t="s">
        <v>26</v>
      </c>
      <c r="O585" t="s">
        <v>1805</v>
      </c>
      <c r="P585">
        <f t="shared" si="521"/>
        <v>1</v>
      </c>
      <c r="Q585" s="5">
        <f t="shared" si="522"/>
        <v>44897</v>
      </c>
      <c r="R585" s="32">
        <f>VLOOKUP(_xlfn.CONCAT(M585," - ",E585),Planning!$C$75:$D$99,2,0)</f>
        <v>4</v>
      </c>
      <c r="S585" s="5">
        <f t="shared" si="523"/>
        <v>44899</v>
      </c>
      <c r="T585" s="3" t="str">
        <f t="shared" si="524"/>
        <v/>
      </c>
      <c r="U585" s="32">
        <f t="shared" ca="1" si="525"/>
        <v>4</v>
      </c>
      <c r="V585" s="32">
        <f t="shared" si="526"/>
        <v>0</v>
      </c>
      <c r="W585" s="5">
        <f t="shared" si="527"/>
        <v>44902</v>
      </c>
      <c r="X585" s="5"/>
      <c r="Z585" s="49"/>
      <c r="AA585" s="50" cm="1">
        <f t="array" ref="AA585">IF(AND(K585="Pending",J585='Date ouverte'!$A$2),INDEX(_xlfn.ANCHORARRAY('Date ouverte'!$B$2),MATCH(TRUE,_xlfn.ANCHORARRAY('Date ouverte'!$B$2)&gt;=$W585,0)),IF(AND(K585="Pending",J585='Date ouverte'!$A$4),INDEX(_xlfn.ANCHORARRAY('Date ouverte'!$B$4),MATCH(TRUE,_xlfn.ANCHORARRAY('Date ouverte'!$B$4)&gt;=$W585,0)),IF(AND(K585="Pending",J585='Date ouverte'!$A$6),INDEX(_xlfn.ANCHORARRAY('Date ouverte'!$B$6),MATCH(TRUE,_xlfn.ANCHORARRAY('Date ouverte'!$B$6)&gt;=$W585,0)),IF(AND(K585="Pending",J585='Date ouverte'!$A$8),INDEX(_xlfn.ANCHORARRAY('Date ouverte'!$B$8),MATCH(TRUE,_xlfn.ANCHORARRAY('Date ouverte'!$B$8)&gt;=$W585,0)),W585))))</f>
        <v>44902</v>
      </c>
      <c r="AB585" s="5">
        <f>IF(IF($K585="Pending",(IF($J585='Date ouverte'!$A$20,HLOOKUP($AA585,'Date ouverte'!$20:$21,2,FALSE),IF($J585='Date ouverte'!$A$22,HLOOKUP($AA585,'Date ouverte'!$22:$23,2,FALSE),IF($J585='Date ouverte'!$A$24,HLOOKUP($AA585,'Date ouverte'!$24:$25,2,FALSE),IF($J585='Date ouverte'!$A$26,HLOOKUP($AA585,'Date ouverte'!$26:$27,2,FALSE),"j"))))),W585)&lt;&gt;"alert",AA585,"alert")</f>
        <v>44902</v>
      </c>
      <c r="AC585" s="65">
        <f>IF($AB585="alert",(IF($J585='Date ouverte'!$A$29,HLOOKUP($AA585,'Date ouverte'!$29:$30,2,FALSE),IF($J585='Date ouverte'!$A$31,HLOOKUP($AA585,'Date ouverte'!$31:$33,2,FALSE),IF($J585='Date ouverte'!$A$33,HLOOKUP($AA585,'Date ouverte'!$33:$34,2,FALSE),IF($J585='Date ouverte'!$A$35,HLOOKUP($AA585,'Date ouverte'!$35:$36,2,FALSE),"j"))))),0)</f>
        <v>0</v>
      </c>
      <c r="AD5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85" s="5"/>
    </row>
    <row r="586" spans="1:31" x14ac:dyDescent="0.25">
      <c r="A586" t="s">
        <v>497</v>
      </c>
      <c r="B586" t="s">
        <v>258</v>
      </c>
      <c r="C586" t="s">
        <v>30</v>
      </c>
      <c r="D586" t="s">
        <v>15</v>
      </c>
      <c r="E586" t="s">
        <v>34</v>
      </c>
      <c r="F586" t="s">
        <v>17</v>
      </c>
      <c r="G586" s="1">
        <v>44815</v>
      </c>
      <c r="H586" s="1">
        <v>44853</v>
      </c>
      <c r="I586" s="2">
        <v>44861.541666666664</v>
      </c>
      <c r="J586" t="s">
        <v>23</v>
      </c>
      <c r="K586" t="s">
        <v>19</v>
      </c>
      <c r="L586" t="s">
        <v>20</v>
      </c>
      <c r="M586" t="s">
        <v>25</v>
      </c>
      <c r="N586" t="s">
        <v>35</v>
      </c>
      <c r="O586" t="s">
        <v>42</v>
      </c>
      <c r="P586">
        <f t="shared" si="521"/>
        <v>1</v>
      </c>
      <c r="Q586" s="5">
        <f t="shared" si="522"/>
        <v>44855</v>
      </c>
      <c r="R586" s="32">
        <f>VLOOKUP(_xlfn.CONCAT(M586," - ",E586),Planning!$C$75:$D$99,2,0)</f>
        <v>21</v>
      </c>
      <c r="S586" s="5">
        <f t="shared" si="523"/>
        <v>44874</v>
      </c>
      <c r="T586" s="3" t="str">
        <f t="shared" si="524"/>
        <v/>
      </c>
      <c r="U586" s="32">
        <f t="shared" ca="1" si="525"/>
        <v>15</v>
      </c>
      <c r="V586" s="32">
        <f t="shared" si="526"/>
        <v>0</v>
      </c>
      <c r="W586" s="5">
        <f t="shared" si="527"/>
        <v>44861</v>
      </c>
      <c r="X586" s="5"/>
      <c r="Z586" s="49"/>
      <c r="AA586" s="50" cm="1">
        <f t="array" ref="AA586">IF(AND(K586="Pending",J586='Date ouverte'!$A$2),INDEX(_xlfn.ANCHORARRAY('Date ouverte'!$B$2),MATCH(TRUE,_xlfn.ANCHORARRAY('Date ouverte'!$B$2)&gt;=$W586,0)),IF(AND(K586="Pending",J586='Date ouverte'!$A$4),INDEX(_xlfn.ANCHORARRAY('Date ouverte'!$B$4),MATCH(TRUE,_xlfn.ANCHORARRAY('Date ouverte'!$B$4)&gt;=$W586,0)),IF(AND(K586="Pending",J586='Date ouverte'!$A$6),INDEX(_xlfn.ANCHORARRAY('Date ouverte'!$B$6),MATCH(TRUE,_xlfn.ANCHORARRAY('Date ouverte'!$B$6)&gt;=$W586,0)),IF(AND(K586="Pending",J586='Date ouverte'!$A$8),INDEX(_xlfn.ANCHORARRAY('Date ouverte'!$B$8),MATCH(TRUE,_xlfn.ANCHORARRAY('Date ouverte'!$B$8)&gt;=$W586,0)),W586))))</f>
        <v>44861</v>
      </c>
      <c r="AB586" s="5">
        <f>IF(IF($K586="Pending",(IF($J586='Date ouverte'!$A$20,HLOOKUP($AA586,'Date ouverte'!$20:$21,2,FALSE),IF($J586='Date ouverte'!$A$22,HLOOKUP($AA586,'Date ouverte'!$22:$23,2,FALSE),IF($J586='Date ouverte'!$A$24,HLOOKUP($AA586,'Date ouverte'!$24:$25,2,FALSE),IF($J586='Date ouverte'!$A$26,HLOOKUP($AA586,'Date ouverte'!$26:$27,2,FALSE),"j"))))),W586)&lt;&gt;"alert",AA586,"alert")</f>
        <v>44861</v>
      </c>
      <c r="AC586" s="65">
        <f>IF($AB586="alert",(IF($J586='Date ouverte'!$A$29,HLOOKUP($AA586,'Date ouverte'!$29:$30,2,FALSE),IF($J586='Date ouverte'!$A$31,HLOOKUP($AA586,'Date ouverte'!$31:$33,2,FALSE),IF($J586='Date ouverte'!$A$33,HLOOKUP($AA586,'Date ouverte'!$33:$34,2,FALSE),IF($J586='Date ouverte'!$A$35,HLOOKUP($AA586,'Date ouverte'!$35:$36,2,FALSE),"j"))))),0)</f>
        <v>0</v>
      </c>
      <c r="AD5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6" s="5"/>
    </row>
    <row r="587" spans="1:31" x14ac:dyDescent="0.25">
      <c r="A587" t="s">
        <v>1806</v>
      </c>
      <c r="B587" t="s">
        <v>258</v>
      </c>
      <c r="C587" t="s">
        <v>30</v>
      </c>
      <c r="D587" t="s">
        <v>47</v>
      </c>
      <c r="E587" t="s">
        <v>34</v>
      </c>
      <c r="F587" t="s">
        <v>48</v>
      </c>
      <c r="G587" s="1">
        <v>44859</v>
      </c>
      <c r="H587" s="1">
        <v>44895</v>
      </c>
      <c r="I587" s="2">
        <v>44907</v>
      </c>
      <c r="J587" t="s">
        <v>18</v>
      </c>
      <c r="K587" t="s">
        <v>29</v>
      </c>
      <c r="L587" t="s">
        <v>20</v>
      </c>
      <c r="M587" t="s">
        <v>25</v>
      </c>
      <c r="N587" t="s">
        <v>35</v>
      </c>
      <c r="O587" t="s">
        <v>1641</v>
      </c>
      <c r="P587">
        <f t="shared" si="521"/>
        <v>1</v>
      </c>
      <c r="Q587" s="5">
        <f t="shared" si="522"/>
        <v>44897</v>
      </c>
      <c r="R587" s="32">
        <f>VLOOKUP(_xlfn.CONCAT(M587," - ",E587),Planning!$C$75:$D$99,2,0)</f>
        <v>21</v>
      </c>
      <c r="S587" s="5">
        <f t="shared" si="523"/>
        <v>44916</v>
      </c>
      <c r="T587" s="3" t="str">
        <f t="shared" si="524"/>
        <v/>
      </c>
      <c r="U587" s="32">
        <f t="shared" ca="1" si="525"/>
        <v>21</v>
      </c>
      <c r="V587" s="32">
        <f t="shared" si="526"/>
        <v>0</v>
      </c>
      <c r="W587" s="5">
        <f t="shared" si="527"/>
        <v>44907</v>
      </c>
      <c r="X587" s="5"/>
      <c r="Z587" s="49"/>
      <c r="AA587" s="50" cm="1">
        <f t="array" ref="AA587">IF(AND(K587="Pending",J587='Date ouverte'!$A$2),INDEX(_xlfn.ANCHORARRAY('Date ouverte'!$B$2),MATCH(TRUE,_xlfn.ANCHORARRAY('Date ouverte'!$B$2)&gt;=$W587,0)),IF(AND(K587="Pending",J587='Date ouverte'!$A$4),INDEX(_xlfn.ANCHORARRAY('Date ouverte'!$B$4),MATCH(TRUE,_xlfn.ANCHORARRAY('Date ouverte'!$B$4)&gt;=$W587,0)),IF(AND(K587="Pending",J587='Date ouverte'!$A$6),INDEX(_xlfn.ANCHORARRAY('Date ouverte'!$B$6),MATCH(TRUE,_xlfn.ANCHORARRAY('Date ouverte'!$B$6)&gt;=$W587,0)),IF(AND(K587="Pending",J587='Date ouverte'!$A$8),INDEX(_xlfn.ANCHORARRAY('Date ouverte'!$B$8),MATCH(TRUE,_xlfn.ANCHORARRAY('Date ouverte'!$B$8)&gt;=$W587,0)),W587))))</f>
        <v>44907</v>
      </c>
      <c r="AB587" s="5" t="str">
        <f>IF(IF($K587="Pending",(IF($J587='Date ouverte'!$A$20,HLOOKUP($AA587,'Date ouverte'!$20:$21,2,FALSE),IF($J587='Date ouverte'!$A$22,HLOOKUP($AA587,'Date ouverte'!$22:$23,2,FALSE),IF($J587='Date ouverte'!$A$24,HLOOKUP($AA587,'Date ouverte'!$24:$25,2,FALSE),IF($J587='Date ouverte'!$A$26,HLOOKUP($AA587,'Date ouverte'!$26:$27,2,FALSE),"j"))))),W587)&lt;&gt;"alert",AA587,"alert")</f>
        <v>alert</v>
      </c>
      <c r="AC587" s="65">
        <f>IF($AB587="alert",(IF($J587='Date ouverte'!$A$29,HLOOKUP($AA587,'Date ouverte'!$29:$30,2,FALSE),IF($J587='Date ouverte'!$A$31,HLOOKUP($AA587,'Date ouverte'!$31:$33,2,FALSE),IF($J587='Date ouverte'!$A$33,HLOOKUP($AA587,'Date ouverte'!$33:$34,2,FALSE),IF($J587='Date ouverte'!$A$35,HLOOKUP($AA587,'Date ouverte'!$35:$36,2,FALSE),"j"))))),0)</f>
        <v>11</v>
      </c>
      <c r="AD5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7" s="5"/>
    </row>
    <row r="588" spans="1:31" x14ac:dyDescent="0.25">
      <c r="A588" t="s">
        <v>1221</v>
      </c>
      <c r="B588" t="s">
        <v>258</v>
      </c>
      <c r="C588" t="s">
        <v>14</v>
      </c>
      <c r="D588" t="s">
        <v>47</v>
      </c>
      <c r="E588" t="s">
        <v>16</v>
      </c>
      <c r="F588" t="s">
        <v>48</v>
      </c>
      <c r="G588" s="1">
        <v>44837</v>
      </c>
      <c r="H588" s="1">
        <v>44869</v>
      </c>
      <c r="I588" s="2">
        <v>44876</v>
      </c>
      <c r="J588" t="s">
        <v>39</v>
      </c>
      <c r="K588" t="s">
        <v>29</v>
      </c>
      <c r="L588" t="s">
        <v>24</v>
      </c>
      <c r="M588" t="s">
        <v>25</v>
      </c>
      <c r="N588" t="s">
        <v>26</v>
      </c>
      <c r="O588" t="s">
        <v>40</v>
      </c>
      <c r="P588">
        <f t="shared" si="521"/>
        <v>1</v>
      </c>
      <c r="Q588" s="5">
        <f t="shared" si="522"/>
        <v>44871</v>
      </c>
      <c r="R588" s="32">
        <f>VLOOKUP(_xlfn.CONCAT(M588," - ",E588),Planning!$C$75:$D$99,2,0)</f>
        <v>4</v>
      </c>
      <c r="S588" s="5">
        <f t="shared" si="523"/>
        <v>44873</v>
      </c>
      <c r="T588" s="3" t="str">
        <f t="shared" si="524"/>
        <v/>
      </c>
      <c r="U588" s="32">
        <f t="shared" ca="1" si="525"/>
        <v>4</v>
      </c>
      <c r="V588" s="32">
        <f t="shared" si="526"/>
        <v>0</v>
      </c>
      <c r="W588" s="5">
        <f t="shared" si="527"/>
        <v>44876</v>
      </c>
      <c r="X588" s="5"/>
      <c r="Z588" s="49"/>
      <c r="AA588" s="50" cm="1">
        <f t="array" ref="AA588">IF(AND(K588="Pending",J588='Date ouverte'!$A$2),INDEX(_xlfn.ANCHORARRAY('Date ouverte'!$B$2),MATCH(TRUE,_xlfn.ANCHORARRAY('Date ouverte'!$B$2)&gt;=$W588,0)),IF(AND(K588="Pending",J588='Date ouverte'!$A$4),INDEX(_xlfn.ANCHORARRAY('Date ouverte'!$B$4),MATCH(TRUE,_xlfn.ANCHORARRAY('Date ouverte'!$B$4)&gt;=$W588,0)),IF(AND(K588="Pending",J588='Date ouverte'!$A$6),INDEX(_xlfn.ANCHORARRAY('Date ouverte'!$B$6),MATCH(TRUE,_xlfn.ANCHORARRAY('Date ouverte'!$B$6)&gt;=$W588,0)),IF(AND(K588="Pending",J588='Date ouverte'!$A$8),INDEX(_xlfn.ANCHORARRAY('Date ouverte'!$B$8),MATCH(TRUE,_xlfn.ANCHORARRAY('Date ouverte'!$B$8)&gt;=$W588,0)),W588))))</f>
        <v>44876</v>
      </c>
      <c r="AB588" s="5">
        <f>IF(IF($K588="Pending",(IF($J588='Date ouverte'!$A$20,HLOOKUP($AA588,'Date ouverte'!$20:$21,2,FALSE),IF($J588='Date ouverte'!$A$22,HLOOKUP($AA588,'Date ouverte'!$22:$23,2,FALSE),IF($J588='Date ouverte'!$A$24,HLOOKUP($AA588,'Date ouverte'!$24:$25,2,FALSE),IF($J588='Date ouverte'!$A$26,HLOOKUP($AA588,'Date ouverte'!$26:$27,2,FALSE),"j"))))),W588)&lt;&gt;"alert",AA588,"alert")</f>
        <v>44876</v>
      </c>
      <c r="AC588" s="65">
        <f>IF($AB588="alert",(IF($J588='Date ouverte'!$A$29,HLOOKUP($AA588,'Date ouverte'!$29:$30,2,FALSE),IF($J588='Date ouverte'!$A$31,HLOOKUP($AA588,'Date ouverte'!$31:$33,2,FALSE),IF($J588='Date ouverte'!$A$33,HLOOKUP($AA588,'Date ouverte'!$33:$34,2,FALSE),IF($J588='Date ouverte'!$A$35,HLOOKUP($AA588,'Date ouverte'!$35:$36,2,FALSE),"j"))))),0)</f>
        <v>0</v>
      </c>
      <c r="AD5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588" s="5"/>
    </row>
    <row r="589" spans="1:31" x14ac:dyDescent="0.25">
      <c r="A589" t="s">
        <v>512</v>
      </c>
      <c r="B589" t="s">
        <v>258</v>
      </c>
      <c r="C589" t="s">
        <v>30</v>
      </c>
      <c r="D589" t="s">
        <v>47</v>
      </c>
      <c r="E589" t="s">
        <v>34</v>
      </c>
      <c r="F589" t="s">
        <v>48</v>
      </c>
      <c r="G589" s="1">
        <v>44816</v>
      </c>
      <c r="H589" s="1">
        <v>44860</v>
      </c>
      <c r="I589" s="2">
        <v>44867.333333333336</v>
      </c>
      <c r="J589" t="s">
        <v>18</v>
      </c>
      <c r="K589" t="s">
        <v>19</v>
      </c>
      <c r="L589" t="s">
        <v>24</v>
      </c>
      <c r="M589" t="s">
        <v>25</v>
      </c>
      <c r="N589" t="s">
        <v>26</v>
      </c>
      <c r="O589" t="s">
        <v>36</v>
      </c>
      <c r="P589">
        <f t="shared" si="521"/>
        <v>1</v>
      </c>
      <c r="Q589" s="5">
        <f t="shared" si="522"/>
        <v>44862</v>
      </c>
      <c r="R589" s="32">
        <f>VLOOKUP(_xlfn.CONCAT(M589," - ",E589),Planning!$C$75:$D$99,2,0)</f>
        <v>21</v>
      </c>
      <c r="S589" s="5">
        <f t="shared" si="523"/>
        <v>44881</v>
      </c>
      <c r="T589" s="3" t="str">
        <f t="shared" si="524"/>
        <v/>
      </c>
      <c r="U589" s="32">
        <f t="shared" ca="1" si="525"/>
        <v>21</v>
      </c>
      <c r="V589" s="32">
        <f t="shared" si="526"/>
        <v>0</v>
      </c>
      <c r="W589" s="5">
        <f t="shared" si="527"/>
        <v>44867</v>
      </c>
      <c r="X589" s="5"/>
      <c r="Z589" s="49"/>
      <c r="AA589" s="50" cm="1">
        <f t="array" ref="AA589">IF(AND(K589="Pending",J589='Date ouverte'!$A$2),INDEX(_xlfn.ANCHORARRAY('Date ouverte'!$B$2),MATCH(TRUE,_xlfn.ANCHORARRAY('Date ouverte'!$B$2)&gt;=$W589,0)),IF(AND(K589="Pending",J589='Date ouverte'!$A$4),INDEX(_xlfn.ANCHORARRAY('Date ouverte'!$B$4),MATCH(TRUE,_xlfn.ANCHORARRAY('Date ouverte'!$B$4)&gt;=$W589,0)),IF(AND(K589="Pending",J589='Date ouverte'!$A$6),INDEX(_xlfn.ANCHORARRAY('Date ouverte'!$B$6),MATCH(TRUE,_xlfn.ANCHORARRAY('Date ouverte'!$B$6)&gt;=$W589,0)),IF(AND(K589="Pending",J589='Date ouverte'!$A$8),INDEX(_xlfn.ANCHORARRAY('Date ouverte'!$B$8),MATCH(TRUE,_xlfn.ANCHORARRAY('Date ouverte'!$B$8)&gt;=$W589,0)),W589))))</f>
        <v>44867</v>
      </c>
      <c r="AB589" s="5">
        <f>IF(IF($K589="Pending",(IF($J589='Date ouverte'!$A$20,HLOOKUP($AA589,'Date ouverte'!$20:$21,2,FALSE),IF($J589='Date ouverte'!$A$22,HLOOKUP($AA589,'Date ouverte'!$22:$23,2,FALSE),IF($J589='Date ouverte'!$A$24,HLOOKUP($AA589,'Date ouverte'!$24:$25,2,FALSE),IF($J589='Date ouverte'!$A$26,HLOOKUP($AA589,'Date ouverte'!$26:$27,2,FALSE),"j"))))),W589)&lt;&gt;"alert",AA589,"alert")</f>
        <v>44867</v>
      </c>
      <c r="AC589" s="65">
        <f>IF($AB589="alert",(IF($J589='Date ouverte'!$A$29,HLOOKUP($AA589,'Date ouverte'!$29:$30,2,FALSE),IF($J589='Date ouverte'!$A$31,HLOOKUP($AA589,'Date ouverte'!$31:$33,2,FALSE),IF($J589='Date ouverte'!$A$33,HLOOKUP($AA589,'Date ouverte'!$33:$34,2,FALSE),IF($J589='Date ouverte'!$A$35,HLOOKUP($AA589,'Date ouverte'!$35:$36,2,FALSE),"j"))))),0)</f>
        <v>0</v>
      </c>
      <c r="AD5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89" s="5"/>
    </row>
    <row r="590" spans="1:31" x14ac:dyDescent="0.25">
      <c r="A590" t="s">
        <v>1807</v>
      </c>
      <c r="B590" t="s">
        <v>258</v>
      </c>
      <c r="C590" t="s">
        <v>30</v>
      </c>
      <c r="D590" t="s">
        <v>47</v>
      </c>
      <c r="E590" t="s">
        <v>34</v>
      </c>
      <c r="F590" t="s">
        <v>48</v>
      </c>
      <c r="G590" s="1">
        <v>44858</v>
      </c>
      <c r="H590" s="1">
        <v>44890</v>
      </c>
      <c r="I590" s="2">
        <v>44902</v>
      </c>
      <c r="J590" t="s">
        <v>28</v>
      </c>
      <c r="K590" t="s">
        <v>29</v>
      </c>
      <c r="L590" t="s">
        <v>20</v>
      </c>
      <c r="M590" t="s">
        <v>25</v>
      </c>
      <c r="N590" t="s">
        <v>35</v>
      </c>
      <c r="O590" t="s">
        <v>46</v>
      </c>
      <c r="P590">
        <f t="shared" si="521"/>
        <v>1</v>
      </c>
      <c r="Q590" s="5">
        <f t="shared" si="522"/>
        <v>44892</v>
      </c>
      <c r="R590" s="32">
        <f>VLOOKUP(_xlfn.CONCAT(M590," - ",E590),Planning!$C$75:$D$99,2,0)</f>
        <v>21</v>
      </c>
      <c r="S590" s="5">
        <f t="shared" si="523"/>
        <v>44911</v>
      </c>
      <c r="T590" s="3" t="str">
        <f t="shared" si="524"/>
        <v/>
      </c>
      <c r="U590" s="32">
        <f t="shared" ca="1" si="525"/>
        <v>21</v>
      </c>
      <c r="V590" s="32">
        <f t="shared" si="526"/>
        <v>0</v>
      </c>
      <c r="W590" s="5">
        <f t="shared" si="527"/>
        <v>44902</v>
      </c>
      <c r="X590" s="5"/>
      <c r="Z590" s="49"/>
      <c r="AA590" s="50" cm="1">
        <f t="array" ref="AA590">IF(AND(K590="Pending",J590='Date ouverte'!$A$2),INDEX(_xlfn.ANCHORARRAY('Date ouverte'!$B$2),MATCH(TRUE,_xlfn.ANCHORARRAY('Date ouverte'!$B$2)&gt;=$W590,0)),IF(AND(K590="Pending",J590='Date ouverte'!$A$4),INDEX(_xlfn.ANCHORARRAY('Date ouverte'!$B$4),MATCH(TRUE,_xlfn.ANCHORARRAY('Date ouverte'!$B$4)&gt;=$W590,0)),IF(AND(K590="Pending",J590='Date ouverte'!$A$6),INDEX(_xlfn.ANCHORARRAY('Date ouverte'!$B$6),MATCH(TRUE,_xlfn.ANCHORARRAY('Date ouverte'!$B$6)&gt;=$W590,0)),IF(AND(K590="Pending",J590='Date ouverte'!$A$8),INDEX(_xlfn.ANCHORARRAY('Date ouverte'!$B$8),MATCH(TRUE,_xlfn.ANCHORARRAY('Date ouverte'!$B$8)&gt;=$W590,0)),W590))))</f>
        <v>44902</v>
      </c>
      <c r="AB590" s="5">
        <f>IF(IF($K590="Pending",(IF($J590='Date ouverte'!$A$20,HLOOKUP($AA590,'Date ouverte'!$20:$21,2,FALSE),IF($J590='Date ouverte'!$A$22,HLOOKUP($AA590,'Date ouverte'!$22:$23,2,FALSE),IF($J590='Date ouverte'!$A$24,HLOOKUP($AA590,'Date ouverte'!$24:$25,2,FALSE),IF($J590='Date ouverte'!$A$26,HLOOKUP($AA590,'Date ouverte'!$26:$27,2,FALSE),"j"))))),W590)&lt;&gt;"alert",AA590,"alert")</f>
        <v>44902</v>
      </c>
      <c r="AC590" s="65">
        <f>IF($AB590="alert",(IF($J590='Date ouverte'!$A$29,HLOOKUP($AA590,'Date ouverte'!$29:$30,2,FALSE),IF($J590='Date ouverte'!$A$31,HLOOKUP($AA590,'Date ouverte'!$31:$33,2,FALSE),IF($J590='Date ouverte'!$A$33,HLOOKUP($AA590,'Date ouverte'!$33:$34,2,FALSE),IF($J590='Date ouverte'!$A$35,HLOOKUP($AA590,'Date ouverte'!$35:$36,2,FALSE),"j"))))),0)</f>
        <v>0</v>
      </c>
      <c r="AD5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90" s="5"/>
    </row>
    <row r="591" spans="1:31" x14ac:dyDescent="0.25">
      <c r="A591" t="s">
        <v>763</v>
      </c>
      <c r="B591" t="s">
        <v>258</v>
      </c>
      <c r="C591" t="s">
        <v>30</v>
      </c>
      <c r="D591" t="s">
        <v>47</v>
      </c>
      <c r="E591" t="s">
        <v>34</v>
      </c>
      <c r="F591" t="s">
        <v>48</v>
      </c>
      <c r="G591" s="1">
        <v>44826</v>
      </c>
      <c r="H591" s="1">
        <v>44860</v>
      </c>
      <c r="I591" s="2">
        <v>44873.6875</v>
      </c>
      <c r="J591" t="s">
        <v>23</v>
      </c>
      <c r="K591" t="s">
        <v>19</v>
      </c>
      <c r="L591" t="s">
        <v>20</v>
      </c>
      <c r="M591" t="s">
        <v>25</v>
      </c>
      <c r="N591" t="s">
        <v>35</v>
      </c>
      <c r="O591" t="s">
        <v>36</v>
      </c>
      <c r="P591">
        <f t="shared" si="521"/>
        <v>1</v>
      </c>
      <c r="Q591" s="5">
        <f t="shared" si="522"/>
        <v>44862</v>
      </c>
      <c r="R591" s="32">
        <f>VLOOKUP(_xlfn.CONCAT(M591," - ",E591),Planning!$C$75:$D$99,2,0)</f>
        <v>21</v>
      </c>
      <c r="S591" s="5">
        <f t="shared" si="523"/>
        <v>44881</v>
      </c>
      <c r="T591" s="3" t="str">
        <f t="shared" si="524"/>
        <v/>
      </c>
      <c r="U591" s="32">
        <f t="shared" ca="1" si="525"/>
        <v>21</v>
      </c>
      <c r="V591" s="32">
        <f t="shared" si="526"/>
        <v>0</v>
      </c>
      <c r="W591" s="5">
        <f t="shared" si="527"/>
        <v>44873</v>
      </c>
      <c r="X591" s="5"/>
      <c r="Z591" s="49"/>
      <c r="AA591" s="50" cm="1">
        <f t="array" ref="AA591">IF(AND(K591="Pending",J591='Date ouverte'!$A$2),INDEX(_xlfn.ANCHORARRAY('Date ouverte'!$B$2),MATCH(TRUE,_xlfn.ANCHORARRAY('Date ouverte'!$B$2)&gt;=$W591,0)),IF(AND(K591="Pending",J591='Date ouverte'!$A$4),INDEX(_xlfn.ANCHORARRAY('Date ouverte'!$B$4),MATCH(TRUE,_xlfn.ANCHORARRAY('Date ouverte'!$B$4)&gt;=$W591,0)),IF(AND(K591="Pending",J591='Date ouverte'!$A$6),INDEX(_xlfn.ANCHORARRAY('Date ouverte'!$B$6),MATCH(TRUE,_xlfn.ANCHORARRAY('Date ouverte'!$B$6)&gt;=$W591,0)),IF(AND(K591="Pending",J591='Date ouverte'!$A$8),INDEX(_xlfn.ANCHORARRAY('Date ouverte'!$B$8),MATCH(TRUE,_xlfn.ANCHORARRAY('Date ouverte'!$B$8)&gt;=$W591,0)),W591))))</f>
        <v>44873</v>
      </c>
      <c r="AB591" s="5">
        <f>IF(IF($K591="Pending",(IF($J591='Date ouverte'!$A$20,HLOOKUP($AA591,'Date ouverte'!$20:$21,2,FALSE),IF($J591='Date ouverte'!$A$22,HLOOKUP($AA591,'Date ouverte'!$22:$23,2,FALSE),IF($J591='Date ouverte'!$A$24,HLOOKUP($AA591,'Date ouverte'!$24:$25,2,FALSE),IF($J591='Date ouverte'!$A$26,HLOOKUP($AA591,'Date ouverte'!$26:$27,2,FALSE),"j"))))),W591)&lt;&gt;"alert",AA591,"alert")</f>
        <v>44873</v>
      </c>
      <c r="AC591" s="65">
        <f>IF($AB591="alert",(IF($J591='Date ouverte'!$A$29,HLOOKUP($AA591,'Date ouverte'!$29:$30,2,FALSE),IF($J591='Date ouverte'!$A$31,HLOOKUP($AA591,'Date ouverte'!$31:$33,2,FALSE),IF($J591='Date ouverte'!$A$33,HLOOKUP($AA591,'Date ouverte'!$33:$34,2,FALSE),IF($J591='Date ouverte'!$A$35,HLOOKUP($AA591,'Date ouverte'!$35:$36,2,FALSE),"j"))))),0)</f>
        <v>0</v>
      </c>
      <c r="AD5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1" s="5"/>
    </row>
    <row r="592" spans="1:31" x14ac:dyDescent="0.25">
      <c r="A592" t="s">
        <v>1222</v>
      </c>
      <c r="B592" t="s">
        <v>258</v>
      </c>
      <c r="C592" t="s">
        <v>30</v>
      </c>
      <c r="D592" t="s">
        <v>47</v>
      </c>
      <c r="E592" t="s">
        <v>34</v>
      </c>
      <c r="F592" t="s">
        <v>48</v>
      </c>
      <c r="G592" s="1">
        <v>44832</v>
      </c>
      <c r="H592" s="1">
        <v>44866</v>
      </c>
      <c r="I592" s="2">
        <v>44882.416666666664</v>
      </c>
      <c r="J592" t="s">
        <v>23</v>
      </c>
      <c r="K592" t="s">
        <v>19</v>
      </c>
      <c r="L592" t="s">
        <v>20</v>
      </c>
      <c r="M592" t="s">
        <v>25</v>
      </c>
      <c r="N592" t="s">
        <v>35</v>
      </c>
      <c r="O592" t="s">
        <v>40</v>
      </c>
      <c r="P592">
        <f t="shared" si="521"/>
        <v>1</v>
      </c>
      <c r="Q592" s="5">
        <f t="shared" si="522"/>
        <v>44868</v>
      </c>
      <c r="R592" s="32">
        <f>VLOOKUP(_xlfn.CONCAT(M592," - ",E592),Planning!$C$75:$D$99,2,0)</f>
        <v>21</v>
      </c>
      <c r="S592" s="5">
        <f t="shared" si="523"/>
        <v>44887</v>
      </c>
      <c r="T592" s="3" t="str">
        <f t="shared" si="524"/>
        <v/>
      </c>
      <c r="U592" s="32">
        <f t="shared" ca="1" si="525"/>
        <v>21</v>
      </c>
      <c r="V592" s="32">
        <f t="shared" si="526"/>
        <v>0</v>
      </c>
      <c r="W592" s="5">
        <f t="shared" si="527"/>
        <v>44882</v>
      </c>
      <c r="X592" s="5"/>
      <c r="Z592" s="49"/>
      <c r="AA592" s="50" cm="1">
        <f t="array" ref="AA592">IF(AND(K592="Pending",J592='Date ouverte'!$A$2),INDEX(_xlfn.ANCHORARRAY('Date ouverte'!$B$2),MATCH(TRUE,_xlfn.ANCHORARRAY('Date ouverte'!$B$2)&gt;=$W592,0)),IF(AND(K592="Pending",J592='Date ouverte'!$A$4),INDEX(_xlfn.ANCHORARRAY('Date ouverte'!$B$4),MATCH(TRUE,_xlfn.ANCHORARRAY('Date ouverte'!$B$4)&gt;=$W592,0)),IF(AND(K592="Pending",J592='Date ouverte'!$A$6),INDEX(_xlfn.ANCHORARRAY('Date ouverte'!$B$6),MATCH(TRUE,_xlfn.ANCHORARRAY('Date ouverte'!$B$6)&gt;=$W592,0)),IF(AND(K592="Pending",J592='Date ouverte'!$A$8),INDEX(_xlfn.ANCHORARRAY('Date ouverte'!$B$8),MATCH(TRUE,_xlfn.ANCHORARRAY('Date ouverte'!$B$8)&gt;=$W592,0)),W592))))</f>
        <v>44882</v>
      </c>
      <c r="AB592" s="5">
        <f>IF(IF($K592="Pending",(IF($J592='Date ouverte'!$A$20,HLOOKUP($AA592,'Date ouverte'!$20:$21,2,FALSE),IF($J592='Date ouverte'!$A$22,HLOOKUP($AA592,'Date ouverte'!$22:$23,2,FALSE),IF($J592='Date ouverte'!$A$24,HLOOKUP($AA592,'Date ouverte'!$24:$25,2,FALSE),IF($J592='Date ouverte'!$A$26,HLOOKUP($AA592,'Date ouverte'!$26:$27,2,FALSE),"j"))))),W592)&lt;&gt;"alert",AA592,"alert")</f>
        <v>44882</v>
      </c>
      <c r="AC592" s="65">
        <f>IF($AB592="alert",(IF($J592='Date ouverte'!$A$29,HLOOKUP($AA592,'Date ouverte'!$29:$30,2,FALSE),IF($J592='Date ouverte'!$A$31,HLOOKUP($AA592,'Date ouverte'!$31:$33,2,FALSE),IF($J592='Date ouverte'!$A$33,HLOOKUP($AA592,'Date ouverte'!$33:$34,2,FALSE),IF($J592='Date ouverte'!$A$35,HLOOKUP($AA592,'Date ouverte'!$35:$36,2,FALSE),"j"))))),0)</f>
        <v>0</v>
      </c>
      <c r="AD5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2" s="5"/>
    </row>
    <row r="593" spans="1:31" x14ac:dyDescent="0.25">
      <c r="A593" t="s">
        <v>2461</v>
      </c>
      <c r="B593" t="s">
        <v>258</v>
      </c>
      <c r="C593" t="s">
        <v>30</v>
      </c>
      <c r="D593" t="s">
        <v>57</v>
      </c>
      <c r="E593" t="s">
        <v>34</v>
      </c>
      <c r="F593" t="s">
        <v>48</v>
      </c>
      <c r="G593" s="1">
        <v>44863</v>
      </c>
      <c r="H593" s="1">
        <v>44899</v>
      </c>
      <c r="I593" s="2">
        <v>44914</v>
      </c>
      <c r="J593" t="s">
        <v>18</v>
      </c>
      <c r="K593" t="s">
        <v>29</v>
      </c>
      <c r="L593" t="s">
        <v>20</v>
      </c>
      <c r="M593" t="s">
        <v>25</v>
      </c>
      <c r="N593" t="s">
        <v>35</v>
      </c>
      <c r="O593" t="s">
        <v>49</v>
      </c>
      <c r="P593">
        <f t="shared" si="521"/>
        <v>1</v>
      </c>
      <c r="Q593" s="5">
        <f t="shared" si="522"/>
        <v>44901</v>
      </c>
      <c r="R593" s="32">
        <f>VLOOKUP(_xlfn.CONCAT(M593," - ",E593),Planning!$C$75:$D$99,2,0)</f>
        <v>21</v>
      </c>
      <c r="S593" s="5">
        <f t="shared" si="523"/>
        <v>44920</v>
      </c>
      <c r="T593" s="3" t="str">
        <f t="shared" si="524"/>
        <v/>
      </c>
      <c r="U593" s="32">
        <f t="shared" ca="1" si="525"/>
        <v>21</v>
      </c>
      <c r="V593" s="32">
        <f t="shared" si="526"/>
        <v>0</v>
      </c>
      <c r="W593" s="5">
        <f t="shared" si="527"/>
        <v>44914</v>
      </c>
      <c r="X593" s="5"/>
      <c r="Z593" s="49"/>
      <c r="AA593" s="50" cm="1">
        <f t="array" ref="AA593">IF(AND(K593="Pending",J593='Date ouverte'!$A$2),INDEX(_xlfn.ANCHORARRAY('Date ouverte'!$B$2),MATCH(TRUE,_xlfn.ANCHORARRAY('Date ouverte'!$B$2)&gt;=$W593,0)),IF(AND(K593="Pending",J593='Date ouverte'!$A$4),INDEX(_xlfn.ANCHORARRAY('Date ouverte'!$B$4),MATCH(TRUE,_xlfn.ANCHORARRAY('Date ouverte'!$B$4)&gt;=$W593,0)),IF(AND(K593="Pending",J593='Date ouverte'!$A$6),INDEX(_xlfn.ANCHORARRAY('Date ouverte'!$B$6),MATCH(TRUE,_xlfn.ANCHORARRAY('Date ouverte'!$B$6)&gt;=$W593,0)),IF(AND(K593="Pending",J593='Date ouverte'!$A$8),INDEX(_xlfn.ANCHORARRAY('Date ouverte'!$B$8),MATCH(TRUE,_xlfn.ANCHORARRAY('Date ouverte'!$B$8)&gt;=$W593,0)),W593))))</f>
        <v>44914</v>
      </c>
      <c r="AB593" s="5" t="str">
        <f>IF(IF($K593="Pending",(IF($J593='Date ouverte'!$A$20,HLOOKUP($AA593,'Date ouverte'!$20:$21,2,FALSE),IF($J593='Date ouverte'!$A$22,HLOOKUP($AA593,'Date ouverte'!$22:$23,2,FALSE),IF($J593='Date ouverte'!$A$24,HLOOKUP($AA593,'Date ouverte'!$24:$25,2,FALSE),IF($J593='Date ouverte'!$A$26,HLOOKUP($AA593,'Date ouverte'!$26:$27,2,FALSE),"j"))))),W593)&lt;&gt;"alert",AA593,"alert")</f>
        <v>alert</v>
      </c>
      <c r="AC593" s="65">
        <f>IF($AB593="alert",(IF($J593='Date ouverte'!$A$29,HLOOKUP($AA593,'Date ouverte'!$29:$30,2,FALSE),IF($J593='Date ouverte'!$A$31,HLOOKUP($AA593,'Date ouverte'!$31:$33,2,FALSE),IF($J593='Date ouverte'!$A$33,HLOOKUP($AA593,'Date ouverte'!$33:$34,2,FALSE),IF($J593='Date ouverte'!$A$35,HLOOKUP($AA593,'Date ouverte'!$35:$36,2,FALSE),"j"))))),0)</f>
        <v>18</v>
      </c>
      <c r="AD5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3" s="5"/>
    </row>
    <row r="594" spans="1:31" x14ac:dyDescent="0.25">
      <c r="A594" t="s">
        <v>1808</v>
      </c>
      <c r="B594" t="s">
        <v>258</v>
      </c>
      <c r="C594" t="s">
        <v>30</v>
      </c>
      <c r="D594" t="s">
        <v>47</v>
      </c>
      <c r="E594" t="s">
        <v>34</v>
      </c>
      <c r="F594" t="s">
        <v>48</v>
      </c>
      <c r="G594" s="1">
        <v>44847</v>
      </c>
      <c r="H594" s="1">
        <v>44877</v>
      </c>
      <c r="I594" s="2">
        <v>44894.208333333336</v>
      </c>
      <c r="J594" t="s">
        <v>23</v>
      </c>
      <c r="K594" t="s">
        <v>19</v>
      </c>
      <c r="L594" t="s">
        <v>20</v>
      </c>
      <c r="M594" t="s">
        <v>25</v>
      </c>
      <c r="N594" t="s">
        <v>35</v>
      </c>
      <c r="O594" t="s">
        <v>45</v>
      </c>
      <c r="P594">
        <f t="shared" si="521"/>
        <v>1</v>
      </c>
      <c r="Q594" s="5">
        <f t="shared" si="522"/>
        <v>44879</v>
      </c>
      <c r="R594" s="32">
        <f>VLOOKUP(_xlfn.CONCAT(M594," - ",E594),Planning!$C$75:$D$99,2,0)</f>
        <v>21</v>
      </c>
      <c r="S594" s="5">
        <f t="shared" si="523"/>
        <v>44898</v>
      </c>
      <c r="T594" s="3" t="str">
        <f t="shared" si="524"/>
        <v/>
      </c>
      <c r="U594" s="32">
        <f t="shared" ca="1" si="525"/>
        <v>21</v>
      </c>
      <c r="V594" s="32">
        <f t="shared" si="526"/>
        <v>0</v>
      </c>
      <c r="W594" s="5">
        <f t="shared" si="527"/>
        <v>44894</v>
      </c>
      <c r="X594" s="5"/>
      <c r="Z594" s="49"/>
      <c r="AA594" s="50" cm="1">
        <f t="array" ref="AA594">IF(AND(K594="Pending",J594='Date ouverte'!$A$2),INDEX(_xlfn.ANCHORARRAY('Date ouverte'!$B$2),MATCH(TRUE,_xlfn.ANCHORARRAY('Date ouverte'!$B$2)&gt;=$W594,0)),IF(AND(K594="Pending",J594='Date ouverte'!$A$4),INDEX(_xlfn.ANCHORARRAY('Date ouverte'!$B$4),MATCH(TRUE,_xlfn.ANCHORARRAY('Date ouverte'!$B$4)&gt;=$W594,0)),IF(AND(K594="Pending",J594='Date ouverte'!$A$6),INDEX(_xlfn.ANCHORARRAY('Date ouverte'!$B$6),MATCH(TRUE,_xlfn.ANCHORARRAY('Date ouverte'!$B$6)&gt;=$W594,0)),IF(AND(K594="Pending",J594='Date ouverte'!$A$8),INDEX(_xlfn.ANCHORARRAY('Date ouverte'!$B$8),MATCH(TRUE,_xlfn.ANCHORARRAY('Date ouverte'!$B$8)&gt;=$W594,0)),W594))))</f>
        <v>44894</v>
      </c>
      <c r="AB594" s="5">
        <f>IF(IF($K594="Pending",(IF($J594='Date ouverte'!$A$20,HLOOKUP($AA594,'Date ouverte'!$20:$21,2,FALSE),IF($J594='Date ouverte'!$A$22,HLOOKUP($AA594,'Date ouverte'!$22:$23,2,FALSE),IF($J594='Date ouverte'!$A$24,HLOOKUP($AA594,'Date ouverte'!$24:$25,2,FALSE),IF($J594='Date ouverte'!$A$26,HLOOKUP($AA594,'Date ouverte'!$26:$27,2,FALSE),"j"))))),W594)&lt;&gt;"alert",AA594,"alert")</f>
        <v>44894</v>
      </c>
      <c r="AC594" s="65">
        <f>IF($AB594="alert",(IF($J594='Date ouverte'!$A$29,HLOOKUP($AA594,'Date ouverte'!$29:$30,2,FALSE),IF($J594='Date ouverte'!$A$31,HLOOKUP($AA594,'Date ouverte'!$31:$33,2,FALSE),IF($J594='Date ouverte'!$A$33,HLOOKUP($AA594,'Date ouverte'!$33:$34,2,FALSE),IF($J594='Date ouverte'!$A$35,HLOOKUP($AA594,'Date ouverte'!$35:$36,2,FALSE),"j"))))),0)</f>
        <v>0</v>
      </c>
      <c r="AD5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4" s="5"/>
    </row>
    <row r="595" spans="1:31" x14ac:dyDescent="0.25">
      <c r="A595" t="s">
        <v>1809</v>
      </c>
      <c r="B595" t="s">
        <v>258</v>
      </c>
      <c r="C595" t="s">
        <v>30</v>
      </c>
      <c r="D595" t="s">
        <v>47</v>
      </c>
      <c r="E595" t="s">
        <v>16</v>
      </c>
      <c r="F595" t="s">
        <v>48</v>
      </c>
      <c r="G595" s="1">
        <v>44858</v>
      </c>
      <c r="H595" s="1">
        <v>44893</v>
      </c>
      <c r="I595" s="2">
        <v>44898</v>
      </c>
      <c r="J595" t="s">
        <v>23</v>
      </c>
      <c r="K595" t="s">
        <v>29</v>
      </c>
      <c r="L595" t="s">
        <v>24</v>
      </c>
      <c r="M595" t="s">
        <v>25</v>
      </c>
      <c r="N595" t="s">
        <v>26</v>
      </c>
      <c r="O595" t="s">
        <v>46</v>
      </c>
      <c r="P595">
        <f t="shared" si="521"/>
        <v>1</v>
      </c>
      <c r="Q595" s="5">
        <f t="shared" si="522"/>
        <v>44895</v>
      </c>
      <c r="R595" s="32">
        <f>VLOOKUP(_xlfn.CONCAT(M595," - ",E595),Planning!$C$75:$D$99,2,0)</f>
        <v>4</v>
      </c>
      <c r="S595" s="5">
        <f t="shared" si="523"/>
        <v>44897</v>
      </c>
      <c r="T595" s="3" t="str">
        <f t="shared" si="524"/>
        <v/>
      </c>
      <c r="U595" s="32">
        <f t="shared" ca="1" si="525"/>
        <v>4</v>
      </c>
      <c r="V595" s="32">
        <f t="shared" si="526"/>
        <v>0</v>
      </c>
      <c r="W595" s="5">
        <f t="shared" si="527"/>
        <v>44898</v>
      </c>
      <c r="X595" s="5"/>
      <c r="Z595" s="49"/>
      <c r="AA595" s="50" cm="1">
        <f t="array" ref="AA595">IF(AND(K595="Pending",J595='Date ouverte'!$A$2),INDEX(_xlfn.ANCHORARRAY('Date ouverte'!$B$2),MATCH(TRUE,_xlfn.ANCHORARRAY('Date ouverte'!$B$2)&gt;=$W595,0)),IF(AND(K595="Pending",J595='Date ouverte'!$A$4),INDEX(_xlfn.ANCHORARRAY('Date ouverte'!$B$4),MATCH(TRUE,_xlfn.ANCHORARRAY('Date ouverte'!$B$4)&gt;=$W595,0)),IF(AND(K595="Pending",J595='Date ouverte'!$A$6),INDEX(_xlfn.ANCHORARRAY('Date ouverte'!$B$6),MATCH(TRUE,_xlfn.ANCHORARRAY('Date ouverte'!$B$6)&gt;=$W595,0)),IF(AND(K595="Pending",J595='Date ouverte'!$A$8),INDEX(_xlfn.ANCHORARRAY('Date ouverte'!$B$8),MATCH(TRUE,_xlfn.ANCHORARRAY('Date ouverte'!$B$8)&gt;=$W595,0)),W595))))</f>
        <v>44900</v>
      </c>
      <c r="AB595" s="5" t="str">
        <f>IF(IF($K595="Pending",(IF($J595='Date ouverte'!$A$20,HLOOKUP($AA595,'Date ouverte'!$20:$21,2,FALSE),IF($J595='Date ouverte'!$A$22,HLOOKUP($AA595,'Date ouverte'!$22:$23,2,FALSE),IF($J595='Date ouverte'!$A$24,HLOOKUP($AA595,'Date ouverte'!$24:$25,2,FALSE),IF($J595='Date ouverte'!$A$26,HLOOKUP($AA595,'Date ouverte'!$26:$27,2,FALSE),"j"))))),W595)&lt;&gt;"alert",AA595,"alert")</f>
        <v>alert</v>
      </c>
      <c r="AC595" s="65">
        <f>IF($AB595="alert",(IF($J595='Date ouverte'!$A$29,HLOOKUP($AA595,'Date ouverte'!$29:$30,2,FALSE),IF($J595='Date ouverte'!$A$31,HLOOKUP($AA595,'Date ouverte'!$31:$33,2,FALSE),IF($J595='Date ouverte'!$A$33,HLOOKUP($AA595,'Date ouverte'!$33:$34,2,FALSE),IF($J595='Date ouverte'!$A$35,HLOOKUP($AA595,'Date ouverte'!$35:$36,2,FALSE),"j"))))),0)</f>
        <v>26</v>
      </c>
      <c r="AD5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5" s="5"/>
    </row>
    <row r="596" spans="1:31" x14ac:dyDescent="0.25">
      <c r="A596" t="s">
        <v>1810</v>
      </c>
      <c r="B596" t="s">
        <v>258</v>
      </c>
      <c r="C596" t="s">
        <v>30</v>
      </c>
      <c r="D596" t="s">
        <v>47</v>
      </c>
      <c r="E596" t="s">
        <v>34</v>
      </c>
      <c r="F596" t="s">
        <v>48</v>
      </c>
      <c r="G596" s="1">
        <v>44847</v>
      </c>
      <c r="H596" s="1">
        <v>44877</v>
      </c>
      <c r="I596" s="2">
        <v>44888.666666666664</v>
      </c>
      <c r="J596" t="s">
        <v>23</v>
      </c>
      <c r="K596" t="s">
        <v>19</v>
      </c>
      <c r="L596" t="s">
        <v>20</v>
      </c>
      <c r="M596" t="s">
        <v>25</v>
      </c>
      <c r="N596" t="s">
        <v>35</v>
      </c>
      <c r="O596" t="s">
        <v>45</v>
      </c>
      <c r="P596">
        <f t="shared" si="521"/>
        <v>1</v>
      </c>
      <c r="Q596" s="5">
        <f t="shared" si="522"/>
        <v>44879</v>
      </c>
      <c r="R596" s="32">
        <f>VLOOKUP(_xlfn.CONCAT(M596," - ",E596),Planning!$C$75:$D$99,2,0)</f>
        <v>21</v>
      </c>
      <c r="S596" s="5">
        <f t="shared" si="523"/>
        <v>44898</v>
      </c>
      <c r="T596" s="3" t="str">
        <f t="shared" si="524"/>
        <v/>
      </c>
      <c r="U596" s="32">
        <f t="shared" ca="1" si="525"/>
        <v>21</v>
      </c>
      <c r="V596" s="32">
        <f t="shared" si="526"/>
        <v>0</v>
      </c>
      <c r="W596" s="5">
        <f t="shared" si="527"/>
        <v>44888</v>
      </c>
      <c r="X596" s="5"/>
      <c r="Z596" s="49"/>
      <c r="AA596" s="50" cm="1">
        <f t="array" ref="AA596">IF(AND(K596="Pending",J596='Date ouverte'!$A$2),INDEX(_xlfn.ANCHORARRAY('Date ouverte'!$B$2),MATCH(TRUE,_xlfn.ANCHORARRAY('Date ouverte'!$B$2)&gt;=$W596,0)),IF(AND(K596="Pending",J596='Date ouverte'!$A$4),INDEX(_xlfn.ANCHORARRAY('Date ouverte'!$B$4),MATCH(TRUE,_xlfn.ANCHORARRAY('Date ouverte'!$B$4)&gt;=$W596,0)),IF(AND(K596="Pending",J596='Date ouverte'!$A$6),INDEX(_xlfn.ANCHORARRAY('Date ouverte'!$B$6),MATCH(TRUE,_xlfn.ANCHORARRAY('Date ouverte'!$B$6)&gt;=$W596,0)),IF(AND(K596="Pending",J596='Date ouverte'!$A$8),INDEX(_xlfn.ANCHORARRAY('Date ouverte'!$B$8),MATCH(TRUE,_xlfn.ANCHORARRAY('Date ouverte'!$B$8)&gt;=$W596,0)),W596))))</f>
        <v>44888</v>
      </c>
      <c r="AB596" s="5">
        <f>IF(IF($K596="Pending",(IF($J596='Date ouverte'!$A$20,HLOOKUP($AA596,'Date ouverte'!$20:$21,2,FALSE),IF($J596='Date ouverte'!$A$22,HLOOKUP($AA596,'Date ouverte'!$22:$23,2,FALSE),IF($J596='Date ouverte'!$A$24,HLOOKUP($AA596,'Date ouverte'!$24:$25,2,FALSE),IF($J596='Date ouverte'!$A$26,HLOOKUP($AA596,'Date ouverte'!$26:$27,2,FALSE),"j"))))),W596)&lt;&gt;"alert",AA596,"alert")</f>
        <v>44888</v>
      </c>
      <c r="AC596" s="65">
        <f>IF($AB596="alert",(IF($J596='Date ouverte'!$A$29,HLOOKUP($AA596,'Date ouverte'!$29:$30,2,FALSE),IF($J596='Date ouverte'!$A$31,HLOOKUP($AA596,'Date ouverte'!$31:$33,2,FALSE),IF($J596='Date ouverte'!$A$33,HLOOKUP($AA596,'Date ouverte'!$33:$34,2,FALSE),IF($J596='Date ouverte'!$A$35,HLOOKUP($AA596,'Date ouverte'!$35:$36,2,FALSE),"j"))))),0)</f>
        <v>0</v>
      </c>
      <c r="AD5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6" s="5"/>
    </row>
    <row r="597" spans="1:31" x14ac:dyDescent="0.25">
      <c r="A597" t="s">
        <v>1223</v>
      </c>
      <c r="B597" t="s">
        <v>258</v>
      </c>
      <c r="C597" t="s">
        <v>30</v>
      </c>
      <c r="D597" t="s">
        <v>47</v>
      </c>
      <c r="E597" t="s">
        <v>34</v>
      </c>
      <c r="F597" t="s">
        <v>48</v>
      </c>
      <c r="G597" s="1">
        <v>44825</v>
      </c>
      <c r="H597" s="1">
        <v>44877</v>
      </c>
      <c r="I597" s="2">
        <v>44883.541666666664</v>
      </c>
      <c r="J597" t="s">
        <v>28</v>
      </c>
      <c r="K597" t="s">
        <v>19</v>
      </c>
      <c r="L597" t="s">
        <v>20</v>
      </c>
      <c r="M597" t="s">
        <v>25</v>
      </c>
      <c r="N597" t="s">
        <v>35</v>
      </c>
      <c r="O597" t="s">
        <v>45</v>
      </c>
      <c r="P597">
        <f t="shared" si="521"/>
        <v>1</v>
      </c>
      <c r="Q597" s="5">
        <f t="shared" si="522"/>
        <v>44879</v>
      </c>
      <c r="R597" s="32">
        <f>VLOOKUP(_xlfn.CONCAT(M597," - ",E597),Planning!$C$75:$D$99,2,0)</f>
        <v>21</v>
      </c>
      <c r="S597" s="5">
        <f t="shared" si="523"/>
        <v>44898</v>
      </c>
      <c r="T597" s="3" t="str">
        <f t="shared" si="524"/>
        <v/>
      </c>
      <c r="U597" s="32">
        <f t="shared" ca="1" si="525"/>
        <v>21</v>
      </c>
      <c r="V597" s="32">
        <f t="shared" si="526"/>
        <v>0</v>
      </c>
      <c r="W597" s="5">
        <f t="shared" si="527"/>
        <v>44883</v>
      </c>
      <c r="X597" s="5"/>
      <c r="Z597" s="49"/>
      <c r="AA597" s="50" cm="1">
        <f t="array" ref="AA597">IF(AND(K597="Pending",J597='Date ouverte'!$A$2),INDEX(_xlfn.ANCHORARRAY('Date ouverte'!$B$2),MATCH(TRUE,_xlfn.ANCHORARRAY('Date ouverte'!$B$2)&gt;=$W597,0)),IF(AND(K597="Pending",J597='Date ouverte'!$A$4),INDEX(_xlfn.ANCHORARRAY('Date ouverte'!$B$4),MATCH(TRUE,_xlfn.ANCHORARRAY('Date ouverte'!$B$4)&gt;=$W597,0)),IF(AND(K597="Pending",J597='Date ouverte'!$A$6),INDEX(_xlfn.ANCHORARRAY('Date ouverte'!$B$6),MATCH(TRUE,_xlfn.ANCHORARRAY('Date ouverte'!$B$6)&gt;=$W597,0)),IF(AND(K597="Pending",J597='Date ouverte'!$A$8),INDEX(_xlfn.ANCHORARRAY('Date ouverte'!$B$8),MATCH(TRUE,_xlfn.ANCHORARRAY('Date ouverte'!$B$8)&gt;=$W597,0)),W597))))</f>
        <v>44883</v>
      </c>
      <c r="AB597" s="5">
        <f>IF(IF($K597="Pending",(IF($J597='Date ouverte'!$A$20,HLOOKUP($AA597,'Date ouverte'!$20:$21,2,FALSE),IF($J597='Date ouverte'!$A$22,HLOOKUP($AA597,'Date ouverte'!$22:$23,2,FALSE),IF($J597='Date ouverte'!$A$24,HLOOKUP($AA597,'Date ouverte'!$24:$25,2,FALSE),IF($J597='Date ouverte'!$A$26,HLOOKUP($AA597,'Date ouverte'!$26:$27,2,FALSE),"j"))))),W597)&lt;&gt;"alert",AA597,"alert")</f>
        <v>44883</v>
      </c>
      <c r="AC597" s="65">
        <f>IF($AB597="alert",(IF($J597='Date ouverte'!$A$29,HLOOKUP($AA597,'Date ouverte'!$29:$30,2,FALSE),IF($J597='Date ouverte'!$A$31,HLOOKUP($AA597,'Date ouverte'!$31:$33,2,FALSE),IF($J597='Date ouverte'!$A$33,HLOOKUP($AA597,'Date ouverte'!$33:$34,2,FALSE),IF($J597='Date ouverte'!$A$35,HLOOKUP($AA597,'Date ouverte'!$35:$36,2,FALSE),"j"))))),0)</f>
        <v>0</v>
      </c>
      <c r="AD5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97" s="5"/>
    </row>
    <row r="598" spans="1:31" x14ac:dyDescent="0.25">
      <c r="A598" t="s">
        <v>1224</v>
      </c>
      <c r="B598" t="s">
        <v>258</v>
      </c>
      <c r="C598" t="s">
        <v>14</v>
      </c>
      <c r="D598" t="s">
        <v>47</v>
      </c>
      <c r="E598" t="s">
        <v>34</v>
      </c>
      <c r="F598" t="s">
        <v>48</v>
      </c>
      <c r="G598" s="1">
        <v>44848</v>
      </c>
      <c r="H598" s="1">
        <v>44890</v>
      </c>
      <c r="I598" s="2">
        <v>44905</v>
      </c>
      <c r="J598" t="s">
        <v>28</v>
      </c>
      <c r="K598" t="s">
        <v>29</v>
      </c>
      <c r="L598" t="s">
        <v>20</v>
      </c>
      <c r="M598" t="s">
        <v>25</v>
      </c>
      <c r="N598" t="s">
        <v>35</v>
      </c>
      <c r="O598" t="s">
        <v>46</v>
      </c>
      <c r="P598">
        <f t="shared" si="521"/>
        <v>1</v>
      </c>
      <c r="Q598" s="5">
        <f t="shared" si="522"/>
        <v>44892</v>
      </c>
      <c r="R598" s="32">
        <f>VLOOKUP(_xlfn.CONCAT(M598," - ",E598),Planning!$C$75:$D$99,2,0)</f>
        <v>21</v>
      </c>
      <c r="S598" s="5">
        <f t="shared" si="523"/>
        <v>44911</v>
      </c>
      <c r="T598" s="3" t="str">
        <f t="shared" si="524"/>
        <v/>
      </c>
      <c r="U598" s="32">
        <f t="shared" ca="1" si="525"/>
        <v>21</v>
      </c>
      <c r="V598" s="32">
        <f t="shared" si="526"/>
        <v>0</v>
      </c>
      <c r="W598" s="5">
        <f t="shared" si="527"/>
        <v>44905</v>
      </c>
      <c r="X598" s="5"/>
      <c r="Z598" s="49"/>
      <c r="AA598" s="50" cm="1">
        <f t="array" ref="AA598">IF(AND(K598="Pending",J598='Date ouverte'!$A$2),INDEX(_xlfn.ANCHORARRAY('Date ouverte'!$B$2),MATCH(TRUE,_xlfn.ANCHORARRAY('Date ouverte'!$B$2)&gt;=$W598,0)),IF(AND(K598="Pending",J598='Date ouverte'!$A$4),INDEX(_xlfn.ANCHORARRAY('Date ouverte'!$B$4),MATCH(TRUE,_xlfn.ANCHORARRAY('Date ouverte'!$B$4)&gt;=$W598,0)),IF(AND(K598="Pending",J598='Date ouverte'!$A$6),INDEX(_xlfn.ANCHORARRAY('Date ouverte'!$B$6),MATCH(TRUE,_xlfn.ANCHORARRAY('Date ouverte'!$B$6)&gt;=$W598,0)),IF(AND(K598="Pending",J598='Date ouverte'!$A$8),INDEX(_xlfn.ANCHORARRAY('Date ouverte'!$B$8),MATCH(TRUE,_xlfn.ANCHORARRAY('Date ouverte'!$B$8)&gt;=$W598,0)),W598))))</f>
        <v>44907</v>
      </c>
      <c r="AB598" s="5" t="str">
        <f>IF(IF($K598="Pending",(IF($J598='Date ouverte'!$A$20,HLOOKUP($AA598,'Date ouverte'!$20:$21,2,FALSE),IF($J598='Date ouverte'!$A$22,HLOOKUP($AA598,'Date ouverte'!$22:$23,2,FALSE),IF($J598='Date ouverte'!$A$24,HLOOKUP($AA598,'Date ouverte'!$24:$25,2,FALSE),IF($J598='Date ouverte'!$A$26,HLOOKUP($AA598,'Date ouverte'!$26:$27,2,FALSE),"j"))))),W598)&lt;&gt;"alert",AA598,"alert")</f>
        <v>alert</v>
      </c>
      <c r="AC598" s="65">
        <f>IF($AB598="alert",(IF($J598='Date ouverte'!$A$29,HLOOKUP($AA598,'Date ouverte'!$29:$30,2,FALSE),IF($J598='Date ouverte'!$A$31,HLOOKUP($AA598,'Date ouverte'!$31:$33,2,FALSE),IF($J598='Date ouverte'!$A$33,HLOOKUP($AA598,'Date ouverte'!$33:$34,2,FALSE),IF($J598='Date ouverte'!$A$35,HLOOKUP($AA598,'Date ouverte'!$35:$36,2,FALSE),"j"))))),0)</f>
        <v>15</v>
      </c>
      <c r="AD5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598" s="5"/>
    </row>
    <row r="599" spans="1:31" x14ac:dyDescent="0.25">
      <c r="A599" t="s">
        <v>929</v>
      </c>
      <c r="B599" t="s">
        <v>258</v>
      </c>
      <c r="C599" t="s">
        <v>30</v>
      </c>
      <c r="D599" t="s">
        <v>47</v>
      </c>
      <c r="E599" t="s">
        <v>16</v>
      </c>
      <c r="F599" t="s">
        <v>48</v>
      </c>
      <c r="G599" s="1">
        <v>44827</v>
      </c>
      <c r="H599" s="1">
        <v>44873</v>
      </c>
      <c r="I599" s="2">
        <v>44882.333333333336</v>
      </c>
      <c r="J599" t="s">
        <v>18</v>
      </c>
      <c r="K599" t="s">
        <v>29</v>
      </c>
      <c r="L599" t="s">
        <v>24</v>
      </c>
      <c r="M599" t="s">
        <v>25</v>
      </c>
      <c r="N599" t="s">
        <v>26</v>
      </c>
      <c r="O599" t="s">
        <v>53</v>
      </c>
      <c r="P599">
        <f t="shared" si="521"/>
        <v>1</v>
      </c>
      <c r="Q599" s="5">
        <f t="shared" si="522"/>
        <v>44875</v>
      </c>
      <c r="R599" s="32">
        <f>VLOOKUP(_xlfn.CONCAT(M599," - ",E599),Planning!$C$75:$D$99,2,0)</f>
        <v>4</v>
      </c>
      <c r="S599" s="5">
        <f t="shared" si="523"/>
        <v>44877</v>
      </c>
      <c r="T599" s="3" t="str">
        <f t="shared" si="524"/>
        <v/>
      </c>
      <c r="U599" s="32">
        <f t="shared" ca="1" si="525"/>
        <v>4</v>
      </c>
      <c r="V599" s="32">
        <f t="shared" si="526"/>
        <v>0</v>
      </c>
      <c r="W599" s="5">
        <f t="shared" si="527"/>
        <v>44882</v>
      </c>
      <c r="X599" s="5"/>
      <c r="Z599" s="49"/>
      <c r="AA599" s="50" cm="1">
        <f t="array" ref="AA599">IF(AND(K599="Pending",J599='Date ouverte'!$A$2),INDEX(_xlfn.ANCHORARRAY('Date ouverte'!$B$2),MATCH(TRUE,_xlfn.ANCHORARRAY('Date ouverte'!$B$2)&gt;=$W599,0)),IF(AND(K599="Pending",J599='Date ouverte'!$A$4),INDEX(_xlfn.ANCHORARRAY('Date ouverte'!$B$4),MATCH(TRUE,_xlfn.ANCHORARRAY('Date ouverte'!$B$4)&gt;=$W599,0)),IF(AND(K599="Pending",J599='Date ouverte'!$A$6),INDEX(_xlfn.ANCHORARRAY('Date ouverte'!$B$6),MATCH(TRUE,_xlfn.ANCHORARRAY('Date ouverte'!$B$6)&gt;=$W599,0)),IF(AND(K599="Pending",J599='Date ouverte'!$A$8),INDEX(_xlfn.ANCHORARRAY('Date ouverte'!$B$8),MATCH(TRUE,_xlfn.ANCHORARRAY('Date ouverte'!$B$8)&gt;=$W599,0)),W599))))</f>
        <v>44882</v>
      </c>
      <c r="AB599" s="5">
        <f>IF(IF($K599="Pending",(IF($J599='Date ouverte'!$A$20,HLOOKUP($AA599,'Date ouverte'!$20:$21,2,FALSE),IF($J599='Date ouverte'!$A$22,HLOOKUP($AA599,'Date ouverte'!$22:$23,2,FALSE),IF($J599='Date ouverte'!$A$24,HLOOKUP($AA599,'Date ouverte'!$24:$25,2,FALSE),IF($J599='Date ouverte'!$A$26,HLOOKUP($AA599,'Date ouverte'!$26:$27,2,FALSE),"j"))))),W599)&lt;&gt;"alert",AA599,"alert")</f>
        <v>44882</v>
      </c>
      <c r="AC599" s="65">
        <f>IF($AB599="alert",(IF($J599='Date ouverte'!$A$29,HLOOKUP($AA599,'Date ouverte'!$29:$30,2,FALSE),IF($J599='Date ouverte'!$A$31,HLOOKUP($AA599,'Date ouverte'!$31:$33,2,FALSE),IF($J599='Date ouverte'!$A$33,HLOOKUP($AA599,'Date ouverte'!$33:$34,2,FALSE),IF($J599='Date ouverte'!$A$35,HLOOKUP($AA599,'Date ouverte'!$35:$36,2,FALSE),"j"))))),0)</f>
        <v>0</v>
      </c>
      <c r="AD5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599" s="5"/>
    </row>
    <row r="600" spans="1:31" x14ac:dyDescent="0.25">
      <c r="A600" t="s">
        <v>1811</v>
      </c>
      <c r="B600" t="s">
        <v>258</v>
      </c>
      <c r="C600" t="s">
        <v>30</v>
      </c>
      <c r="D600" t="s">
        <v>47</v>
      </c>
      <c r="E600" t="s">
        <v>34</v>
      </c>
      <c r="F600" t="s">
        <v>48</v>
      </c>
      <c r="G600" s="1">
        <v>44858</v>
      </c>
      <c r="H600" s="1">
        <v>44890</v>
      </c>
      <c r="I600" s="2">
        <v>44902</v>
      </c>
      <c r="J600" t="s">
        <v>23</v>
      </c>
      <c r="K600" t="s">
        <v>29</v>
      </c>
      <c r="L600" t="s">
        <v>20</v>
      </c>
      <c r="M600" t="s">
        <v>25</v>
      </c>
      <c r="N600" t="s">
        <v>35</v>
      </c>
      <c r="O600" t="s">
        <v>46</v>
      </c>
      <c r="P600">
        <f t="shared" si="521"/>
        <v>1</v>
      </c>
      <c r="Q600" s="5">
        <f t="shared" si="522"/>
        <v>44892</v>
      </c>
      <c r="R600" s="32">
        <f>VLOOKUP(_xlfn.CONCAT(M600," - ",E600),Planning!$C$75:$D$99,2,0)</f>
        <v>21</v>
      </c>
      <c r="S600" s="5">
        <f t="shared" si="523"/>
        <v>44911</v>
      </c>
      <c r="T600" s="3" t="str">
        <f t="shared" si="524"/>
        <v/>
      </c>
      <c r="U600" s="32">
        <f t="shared" ca="1" si="525"/>
        <v>21</v>
      </c>
      <c r="V600" s="32">
        <f t="shared" si="526"/>
        <v>0</v>
      </c>
      <c r="W600" s="5">
        <f t="shared" si="527"/>
        <v>44902</v>
      </c>
      <c r="X600" s="5"/>
      <c r="Z600" s="49"/>
      <c r="AA600" s="50" cm="1">
        <f t="array" ref="AA600">IF(AND(K600="Pending",J600='Date ouverte'!$A$2),INDEX(_xlfn.ANCHORARRAY('Date ouverte'!$B$2),MATCH(TRUE,_xlfn.ANCHORARRAY('Date ouverte'!$B$2)&gt;=$W600,0)),IF(AND(K600="Pending",J600='Date ouverte'!$A$4),INDEX(_xlfn.ANCHORARRAY('Date ouverte'!$B$4),MATCH(TRUE,_xlfn.ANCHORARRAY('Date ouverte'!$B$4)&gt;=$W600,0)),IF(AND(K600="Pending",J600='Date ouverte'!$A$6),INDEX(_xlfn.ANCHORARRAY('Date ouverte'!$B$6),MATCH(TRUE,_xlfn.ANCHORARRAY('Date ouverte'!$B$6)&gt;=$W600,0)),IF(AND(K600="Pending",J600='Date ouverte'!$A$8),INDEX(_xlfn.ANCHORARRAY('Date ouverte'!$B$8),MATCH(TRUE,_xlfn.ANCHORARRAY('Date ouverte'!$B$8)&gt;=$W600,0)),W600))))</f>
        <v>44902</v>
      </c>
      <c r="AB600" s="5" t="str">
        <f>IF(IF($K600="Pending",(IF($J600='Date ouverte'!$A$20,HLOOKUP($AA600,'Date ouverte'!$20:$21,2,FALSE),IF($J600='Date ouverte'!$A$22,HLOOKUP($AA600,'Date ouverte'!$22:$23,2,FALSE),IF($J600='Date ouverte'!$A$24,HLOOKUP($AA600,'Date ouverte'!$24:$25,2,FALSE),IF($J600='Date ouverte'!$A$26,HLOOKUP($AA600,'Date ouverte'!$26:$27,2,FALSE),"j"))))),W600)&lt;&gt;"alert",AA600,"alert")</f>
        <v>alert</v>
      </c>
      <c r="AC600" s="65">
        <f>IF($AB600="alert",(IF($J600='Date ouverte'!$A$29,HLOOKUP($AA600,'Date ouverte'!$29:$30,2,FALSE),IF($J600='Date ouverte'!$A$31,HLOOKUP($AA600,'Date ouverte'!$31:$33,2,FALSE),IF($J600='Date ouverte'!$A$33,HLOOKUP($AA600,'Date ouverte'!$33:$34,2,FALSE),IF($J600='Date ouverte'!$A$35,HLOOKUP($AA600,'Date ouverte'!$35:$36,2,FALSE),"j"))))),0)</f>
        <v>40</v>
      </c>
      <c r="AD6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0" s="5"/>
    </row>
    <row r="601" spans="1:31" x14ac:dyDescent="0.25">
      <c r="A601" t="s">
        <v>1812</v>
      </c>
      <c r="B601" t="s">
        <v>258</v>
      </c>
      <c r="C601" t="s">
        <v>30</v>
      </c>
      <c r="D601" t="s">
        <v>47</v>
      </c>
      <c r="E601" t="s">
        <v>34</v>
      </c>
      <c r="F601" t="s">
        <v>48</v>
      </c>
      <c r="G601" s="1">
        <v>44847</v>
      </c>
      <c r="H601" s="1">
        <v>44877</v>
      </c>
      <c r="I601" s="2">
        <v>44895.541666666664</v>
      </c>
      <c r="J601" t="s">
        <v>23</v>
      </c>
      <c r="K601" t="s">
        <v>19</v>
      </c>
      <c r="L601" t="s">
        <v>20</v>
      </c>
      <c r="M601" t="s">
        <v>25</v>
      </c>
      <c r="N601" t="s">
        <v>35</v>
      </c>
      <c r="O601" t="s">
        <v>45</v>
      </c>
      <c r="P601">
        <f t="shared" si="521"/>
        <v>1</v>
      </c>
      <c r="Q601" s="5">
        <f t="shared" si="522"/>
        <v>44879</v>
      </c>
      <c r="R601" s="32">
        <f>VLOOKUP(_xlfn.CONCAT(M601," - ",E601),Planning!$C$75:$D$99,2,0)</f>
        <v>21</v>
      </c>
      <c r="S601" s="5">
        <f t="shared" si="523"/>
        <v>44898</v>
      </c>
      <c r="T601" s="3" t="str">
        <f t="shared" si="524"/>
        <v/>
      </c>
      <c r="U601" s="32">
        <f t="shared" ca="1" si="525"/>
        <v>21</v>
      </c>
      <c r="V601" s="32">
        <f t="shared" si="526"/>
        <v>0</v>
      </c>
      <c r="W601" s="5">
        <f t="shared" si="527"/>
        <v>44895</v>
      </c>
      <c r="X601" s="5"/>
      <c r="Z601" s="49"/>
      <c r="AA601" s="50" cm="1">
        <f t="array" ref="AA601">IF(AND(K601="Pending",J601='Date ouverte'!$A$2),INDEX(_xlfn.ANCHORARRAY('Date ouverte'!$B$2),MATCH(TRUE,_xlfn.ANCHORARRAY('Date ouverte'!$B$2)&gt;=$W601,0)),IF(AND(K601="Pending",J601='Date ouverte'!$A$4),INDEX(_xlfn.ANCHORARRAY('Date ouverte'!$B$4),MATCH(TRUE,_xlfn.ANCHORARRAY('Date ouverte'!$B$4)&gt;=$W601,0)),IF(AND(K601="Pending",J601='Date ouverte'!$A$6),INDEX(_xlfn.ANCHORARRAY('Date ouverte'!$B$6),MATCH(TRUE,_xlfn.ANCHORARRAY('Date ouverte'!$B$6)&gt;=$W601,0)),IF(AND(K601="Pending",J601='Date ouverte'!$A$8),INDEX(_xlfn.ANCHORARRAY('Date ouverte'!$B$8),MATCH(TRUE,_xlfn.ANCHORARRAY('Date ouverte'!$B$8)&gt;=$W601,0)),W601))))</f>
        <v>44895</v>
      </c>
      <c r="AB601" s="5">
        <f>IF(IF($K601="Pending",(IF($J601='Date ouverte'!$A$20,HLOOKUP($AA601,'Date ouverte'!$20:$21,2,FALSE),IF($J601='Date ouverte'!$A$22,HLOOKUP($AA601,'Date ouverte'!$22:$23,2,FALSE),IF($J601='Date ouverte'!$A$24,HLOOKUP($AA601,'Date ouverte'!$24:$25,2,FALSE),IF($J601='Date ouverte'!$A$26,HLOOKUP($AA601,'Date ouverte'!$26:$27,2,FALSE),"j"))))),W601)&lt;&gt;"alert",AA601,"alert")</f>
        <v>44895</v>
      </c>
      <c r="AC601" s="65">
        <f>IF($AB601="alert",(IF($J601='Date ouverte'!$A$29,HLOOKUP($AA601,'Date ouverte'!$29:$30,2,FALSE),IF($J601='Date ouverte'!$A$31,HLOOKUP($AA601,'Date ouverte'!$31:$33,2,FALSE),IF($J601='Date ouverte'!$A$33,HLOOKUP($AA601,'Date ouverte'!$33:$34,2,FALSE),IF($J601='Date ouverte'!$A$35,HLOOKUP($AA601,'Date ouverte'!$35:$36,2,FALSE),"j"))))),0)</f>
        <v>0</v>
      </c>
      <c r="AD6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1" s="5"/>
    </row>
    <row r="602" spans="1:31" x14ac:dyDescent="0.25">
      <c r="A602" t="s">
        <v>1813</v>
      </c>
      <c r="B602" t="s">
        <v>258</v>
      </c>
      <c r="C602" t="s">
        <v>30</v>
      </c>
      <c r="D602" t="s">
        <v>47</v>
      </c>
      <c r="E602" t="s">
        <v>34</v>
      </c>
      <c r="F602" t="s">
        <v>48</v>
      </c>
      <c r="G602" s="1">
        <v>44847</v>
      </c>
      <c r="H602" s="1">
        <v>44877</v>
      </c>
      <c r="I602" s="2">
        <v>44896.3125</v>
      </c>
      <c r="J602" t="s">
        <v>23</v>
      </c>
      <c r="K602" t="s">
        <v>19</v>
      </c>
      <c r="L602" t="s">
        <v>20</v>
      </c>
      <c r="M602" t="s">
        <v>25</v>
      </c>
      <c r="N602" t="s">
        <v>35</v>
      </c>
      <c r="O602" t="s">
        <v>45</v>
      </c>
      <c r="P602">
        <f t="shared" si="521"/>
        <v>1</v>
      </c>
      <c r="Q602" s="5">
        <f t="shared" si="522"/>
        <v>44879</v>
      </c>
      <c r="R602" s="32">
        <f>VLOOKUP(_xlfn.CONCAT(M602," - ",E602),Planning!$C$75:$D$99,2,0)</f>
        <v>21</v>
      </c>
      <c r="S602" s="5">
        <f t="shared" si="523"/>
        <v>44898</v>
      </c>
      <c r="T602" s="3" t="str">
        <f t="shared" si="524"/>
        <v/>
      </c>
      <c r="U602" s="32">
        <f t="shared" ca="1" si="525"/>
        <v>21</v>
      </c>
      <c r="V602" s="32">
        <f t="shared" si="526"/>
        <v>0</v>
      </c>
      <c r="W602" s="5">
        <f t="shared" si="527"/>
        <v>44896</v>
      </c>
      <c r="X602" s="5"/>
      <c r="Z602" s="49"/>
      <c r="AA602" s="50" cm="1">
        <f t="array" ref="AA602">IF(AND(K602="Pending",J602='Date ouverte'!$A$2),INDEX(_xlfn.ANCHORARRAY('Date ouverte'!$B$2),MATCH(TRUE,_xlfn.ANCHORARRAY('Date ouverte'!$B$2)&gt;=$W602,0)),IF(AND(K602="Pending",J602='Date ouverte'!$A$4),INDEX(_xlfn.ANCHORARRAY('Date ouverte'!$B$4),MATCH(TRUE,_xlfn.ANCHORARRAY('Date ouverte'!$B$4)&gt;=$W602,0)),IF(AND(K602="Pending",J602='Date ouverte'!$A$6),INDEX(_xlfn.ANCHORARRAY('Date ouverte'!$B$6),MATCH(TRUE,_xlfn.ANCHORARRAY('Date ouverte'!$B$6)&gt;=$W602,0)),IF(AND(K602="Pending",J602='Date ouverte'!$A$8),INDEX(_xlfn.ANCHORARRAY('Date ouverte'!$B$8),MATCH(TRUE,_xlfn.ANCHORARRAY('Date ouverte'!$B$8)&gt;=$W602,0)),W602))))</f>
        <v>44896</v>
      </c>
      <c r="AB602" s="5">
        <f>IF(IF($K602="Pending",(IF($J602='Date ouverte'!$A$20,HLOOKUP($AA602,'Date ouverte'!$20:$21,2,FALSE),IF($J602='Date ouverte'!$A$22,HLOOKUP($AA602,'Date ouverte'!$22:$23,2,FALSE),IF($J602='Date ouverte'!$A$24,HLOOKUP($AA602,'Date ouverte'!$24:$25,2,FALSE),IF($J602='Date ouverte'!$A$26,HLOOKUP($AA602,'Date ouverte'!$26:$27,2,FALSE),"j"))))),W602)&lt;&gt;"alert",AA602,"alert")</f>
        <v>44896</v>
      </c>
      <c r="AC602" s="65">
        <f>IF($AB602="alert",(IF($J602='Date ouverte'!$A$29,HLOOKUP($AA602,'Date ouverte'!$29:$30,2,FALSE),IF($J602='Date ouverte'!$A$31,HLOOKUP($AA602,'Date ouverte'!$31:$33,2,FALSE),IF($J602='Date ouverte'!$A$33,HLOOKUP($AA602,'Date ouverte'!$33:$34,2,FALSE),IF($J602='Date ouverte'!$A$35,HLOOKUP($AA602,'Date ouverte'!$35:$36,2,FALSE),"j"))))),0)</f>
        <v>0</v>
      </c>
      <c r="AD6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2" s="5"/>
    </row>
    <row r="603" spans="1:31" x14ac:dyDescent="0.25">
      <c r="A603" t="s">
        <v>957</v>
      </c>
      <c r="B603" t="s">
        <v>258</v>
      </c>
      <c r="C603" t="s">
        <v>30</v>
      </c>
      <c r="D603" t="s">
        <v>47</v>
      </c>
      <c r="E603" t="s">
        <v>16</v>
      </c>
      <c r="F603" t="s">
        <v>48</v>
      </c>
      <c r="G603" s="1">
        <v>44827</v>
      </c>
      <c r="H603" s="1">
        <v>44873</v>
      </c>
      <c r="I603" s="2">
        <v>44882.333333333336</v>
      </c>
      <c r="J603" t="s">
        <v>18</v>
      </c>
      <c r="K603" t="s">
        <v>29</v>
      </c>
      <c r="L603" t="s">
        <v>24</v>
      </c>
      <c r="M603" t="s">
        <v>25</v>
      </c>
      <c r="N603" t="s">
        <v>26</v>
      </c>
      <c r="O603" t="s">
        <v>53</v>
      </c>
      <c r="P603">
        <f t="shared" si="521"/>
        <v>1</v>
      </c>
      <c r="Q603" s="5">
        <f t="shared" si="522"/>
        <v>44875</v>
      </c>
      <c r="R603" s="32">
        <f>VLOOKUP(_xlfn.CONCAT(M603," - ",E603),Planning!$C$75:$D$99,2,0)</f>
        <v>4</v>
      </c>
      <c r="S603" s="5">
        <f t="shared" si="523"/>
        <v>44877</v>
      </c>
      <c r="T603" s="3" t="str">
        <f t="shared" si="524"/>
        <v/>
      </c>
      <c r="U603" s="32">
        <f t="shared" ca="1" si="525"/>
        <v>4</v>
      </c>
      <c r="V603" s="32">
        <f t="shared" si="526"/>
        <v>0</v>
      </c>
      <c r="W603" s="5">
        <f t="shared" si="527"/>
        <v>44882</v>
      </c>
      <c r="X603" s="5"/>
      <c r="Z603" s="49"/>
      <c r="AA603" s="50" cm="1">
        <f t="array" ref="AA603">IF(AND(K603="Pending",J603='Date ouverte'!$A$2),INDEX(_xlfn.ANCHORARRAY('Date ouverte'!$B$2),MATCH(TRUE,_xlfn.ANCHORARRAY('Date ouverte'!$B$2)&gt;=$W603,0)),IF(AND(K603="Pending",J603='Date ouverte'!$A$4),INDEX(_xlfn.ANCHORARRAY('Date ouverte'!$B$4),MATCH(TRUE,_xlfn.ANCHORARRAY('Date ouverte'!$B$4)&gt;=$W603,0)),IF(AND(K603="Pending",J603='Date ouverte'!$A$6),INDEX(_xlfn.ANCHORARRAY('Date ouverte'!$B$6),MATCH(TRUE,_xlfn.ANCHORARRAY('Date ouverte'!$B$6)&gt;=$W603,0)),IF(AND(K603="Pending",J603='Date ouverte'!$A$8),INDEX(_xlfn.ANCHORARRAY('Date ouverte'!$B$8),MATCH(TRUE,_xlfn.ANCHORARRAY('Date ouverte'!$B$8)&gt;=$W603,0)),W603))))</f>
        <v>44882</v>
      </c>
      <c r="AB603" s="5">
        <f>IF(IF($K603="Pending",(IF($J603='Date ouverte'!$A$20,HLOOKUP($AA603,'Date ouverte'!$20:$21,2,FALSE),IF($J603='Date ouverte'!$A$22,HLOOKUP($AA603,'Date ouverte'!$22:$23,2,FALSE),IF($J603='Date ouverte'!$A$24,HLOOKUP($AA603,'Date ouverte'!$24:$25,2,FALSE),IF($J603='Date ouverte'!$A$26,HLOOKUP($AA603,'Date ouverte'!$26:$27,2,FALSE),"j"))))),W603)&lt;&gt;"alert",AA603,"alert")</f>
        <v>44882</v>
      </c>
      <c r="AC603" s="65">
        <f>IF($AB603="alert",(IF($J603='Date ouverte'!$A$29,HLOOKUP($AA603,'Date ouverte'!$29:$30,2,FALSE),IF($J603='Date ouverte'!$A$31,HLOOKUP($AA603,'Date ouverte'!$31:$33,2,FALSE),IF($J603='Date ouverte'!$A$33,HLOOKUP($AA603,'Date ouverte'!$33:$34,2,FALSE),IF($J603='Date ouverte'!$A$35,HLOOKUP($AA603,'Date ouverte'!$35:$36,2,FALSE),"j"))))),0)</f>
        <v>0</v>
      </c>
      <c r="AD6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3" s="5"/>
    </row>
    <row r="604" spans="1:31" x14ac:dyDescent="0.25">
      <c r="A604" t="s">
        <v>1225</v>
      </c>
      <c r="B604" t="s">
        <v>258</v>
      </c>
      <c r="C604" t="s">
        <v>30</v>
      </c>
      <c r="D604" t="s">
        <v>47</v>
      </c>
      <c r="E604" t="s">
        <v>34</v>
      </c>
      <c r="F604" t="s">
        <v>48</v>
      </c>
      <c r="G604" s="1">
        <v>44847</v>
      </c>
      <c r="H604" s="1">
        <v>44877</v>
      </c>
      <c r="I604" s="2">
        <v>44886.416666666664</v>
      </c>
      <c r="J604" t="s">
        <v>23</v>
      </c>
      <c r="K604" t="s">
        <v>19</v>
      </c>
      <c r="L604" t="s">
        <v>20</v>
      </c>
      <c r="M604" t="s">
        <v>25</v>
      </c>
      <c r="N604" t="s">
        <v>35</v>
      </c>
      <c r="O604" t="s">
        <v>45</v>
      </c>
      <c r="P604">
        <f t="shared" si="521"/>
        <v>1</v>
      </c>
      <c r="Q604" s="5">
        <f t="shared" si="522"/>
        <v>44879</v>
      </c>
      <c r="R604" s="32">
        <f>VLOOKUP(_xlfn.CONCAT(M604," - ",E604),Planning!$C$75:$D$99,2,0)</f>
        <v>21</v>
      </c>
      <c r="S604" s="5">
        <f t="shared" si="523"/>
        <v>44898</v>
      </c>
      <c r="T604" s="3" t="str">
        <f t="shared" si="524"/>
        <v/>
      </c>
      <c r="U604" s="32">
        <f t="shared" ca="1" si="525"/>
        <v>21</v>
      </c>
      <c r="V604" s="32">
        <f t="shared" si="526"/>
        <v>0</v>
      </c>
      <c r="W604" s="5">
        <f t="shared" si="527"/>
        <v>44886</v>
      </c>
      <c r="X604" s="5"/>
      <c r="Z604" s="49"/>
      <c r="AA604" s="50" cm="1">
        <f t="array" ref="AA604">IF(AND(K604="Pending",J604='Date ouverte'!$A$2),INDEX(_xlfn.ANCHORARRAY('Date ouverte'!$B$2),MATCH(TRUE,_xlfn.ANCHORARRAY('Date ouverte'!$B$2)&gt;=$W604,0)),IF(AND(K604="Pending",J604='Date ouverte'!$A$4),INDEX(_xlfn.ANCHORARRAY('Date ouverte'!$B$4),MATCH(TRUE,_xlfn.ANCHORARRAY('Date ouverte'!$B$4)&gt;=$W604,0)),IF(AND(K604="Pending",J604='Date ouverte'!$A$6),INDEX(_xlfn.ANCHORARRAY('Date ouverte'!$B$6),MATCH(TRUE,_xlfn.ANCHORARRAY('Date ouverte'!$B$6)&gt;=$W604,0)),IF(AND(K604="Pending",J604='Date ouverte'!$A$8),INDEX(_xlfn.ANCHORARRAY('Date ouverte'!$B$8),MATCH(TRUE,_xlfn.ANCHORARRAY('Date ouverte'!$B$8)&gt;=$W604,0)),W604))))</f>
        <v>44886</v>
      </c>
      <c r="AB604" s="5">
        <f>IF(IF($K604="Pending",(IF($J604='Date ouverte'!$A$20,HLOOKUP($AA604,'Date ouverte'!$20:$21,2,FALSE),IF($J604='Date ouverte'!$A$22,HLOOKUP($AA604,'Date ouverte'!$22:$23,2,FALSE),IF($J604='Date ouverte'!$A$24,HLOOKUP($AA604,'Date ouverte'!$24:$25,2,FALSE),IF($J604='Date ouverte'!$A$26,HLOOKUP($AA604,'Date ouverte'!$26:$27,2,FALSE),"j"))))),W604)&lt;&gt;"alert",AA604,"alert")</f>
        <v>44886</v>
      </c>
      <c r="AC604" s="65">
        <f>IF($AB604="alert",(IF($J604='Date ouverte'!$A$29,HLOOKUP($AA604,'Date ouverte'!$29:$30,2,FALSE),IF($J604='Date ouverte'!$A$31,HLOOKUP($AA604,'Date ouverte'!$31:$33,2,FALSE),IF($J604='Date ouverte'!$A$33,HLOOKUP($AA604,'Date ouverte'!$33:$34,2,FALSE),IF($J604='Date ouverte'!$A$35,HLOOKUP($AA604,'Date ouverte'!$35:$36,2,FALSE),"j"))))),0)</f>
        <v>0</v>
      </c>
      <c r="AD6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4" s="5"/>
    </row>
    <row r="605" spans="1:31" x14ac:dyDescent="0.25">
      <c r="A605" t="s">
        <v>1814</v>
      </c>
      <c r="B605" t="s">
        <v>258</v>
      </c>
      <c r="C605" t="s">
        <v>30</v>
      </c>
      <c r="D605" t="s">
        <v>47</v>
      </c>
      <c r="E605" t="s">
        <v>34</v>
      </c>
      <c r="F605" t="s">
        <v>48</v>
      </c>
      <c r="G605" s="1">
        <v>44858</v>
      </c>
      <c r="H605" s="1">
        <v>44890</v>
      </c>
      <c r="I605" s="2">
        <v>44902</v>
      </c>
      <c r="J605" t="s">
        <v>23</v>
      </c>
      <c r="K605" t="s">
        <v>29</v>
      </c>
      <c r="L605" t="s">
        <v>20</v>
      </c>
      <c r="M605" t="s">
        <v>25</v>
      </c>
      <c r="N605" t="s">
        <v>35</v>
      </c>
      <c r="O605" t="s">
        <v>46</v>
      </c>
      <c r="P605">
        <f t="shared" si="521"/>
        <v>1</v>
      </c>
      <c r="Q605" s="5">
        <f t="shared" si="522"/>
        <v>44892</v>
      </c>
      <c r="R605" s="32">
        <f>VLOOKUP(_xlfn.CONCAT(M605," - ",E605),Planning!$C$75:$D$99,2,0)</f>
        <v>21</v>
      </c>
      <c r="S605" s="5">
        <f t="shared" si="523"/>
        <v>44911</v>
      </c>
      <c r="T605" s="3" t="str">
        <f t="shared" si="524"/>
        <v/>
      </c>
      <c r="U605" s="32">
        <f t="shared" ca="1" si="525"/>
        <v>21</v>
      </c>
      <c r="V605" s="32">
        <f t="shared" si="526"/>
        <v>0</v>
      </c>
      <c r="W605" s="5">
        <f t="shared" si="527"/>
        <v>44902</v>
      </c>
      <c r="X605" s="5"/>
      <c r="Z605" s="49"/>
      <c r="AA605" s="50" cm="1">
        <f t="array" ref="AA605">IF(AND(K605="Pending",J605='Date ouverte'!$A$2),INDEX(_xlfn.ANCHORARRAY('Date ouverte'!$B$2),MATCH(TRUE,_xlfn.ANCHORARRAY('Date ouverte'!$B$2)&gt;=$W605,0)),IF(AND(K605="Pending",J605='Date ouverte'!$A$4),INDEX(_xlfn.ANCHORARRAY('Date ouverte'!$B$4),MATCH(TRUE,_xlfn.ANCHORARRAY('Date ouverte'!$B$4)&gt;=$W605,0)),IF(AND(K605="Pending",J605='Date ouverte'!$A$6),INDEX(_xlfn.ANCHORARRAY('Date ouverte'!$B$6),MATCH(TRUE,_xlfn.ANCHORARRAY('Date ouverte'!$B$6)&gt;=$W605,0)),IF(AND(K605="Pending",J605='Date ouverte'!$A$8),INDEX(_xlfn.ANCHORARRAY('Date ouverte'!$B$8),MATCH(TRUE,_xlfn.ANCHORARRAY('Date ouverte'!$B$8)&gt;=$W605,0)),W605))))</f>
        <v>44902</v>
      </c>
      <c r="AB605" s="5" t="str">
        <f>IF(IF($K605="Pending",(IF($J605='Date ouverte'!$A$20,HLOOKUP($AA605,'Date ouverte'!$20:$21,2,FALSE),IF($J605='Date ouverte'!$A$22,HLOOKUP($AA605,'Date ouverte'!$22:$23,2,FALSE),IF($J605='Date ouverte'!$A$24,HLOOKUP($AA605,'Date ouverte'!$24:$25,2,FALSE),IF($J605='Date ouverte'!$A$26,HLOOKUP($AA605,'Date ouverte'!$26:$27,2,FALSE),"j"))))),W605)&lt;&gt;"alert",AA605,"alert")</f>
        <v>alert</v>
      </c>
      <c r="AC605" s="65">
        <f>IF($AB605="alert",(IF($J605='Date ouverte'!$A$29,HLOOKUP($AA605,'Date ouverte'!$29:$30,2,FALSE),IF($J605='Date ouverte'!$A$31,HLOOKUP($AA605,'Date ouverte'!$31:$33,2,FALSE),IF($J605='Date ouverte'!$A$33,HLOOKUP($AA605,'Date ouverte'!$33:$34,2,FALSE),IF($J605='Date ouverte'!$A$35,HLOOKUP($AA605,'Date ouverte'!$35:$36,2,FALSE),"j"))))),0)</f>
        <v>40</v>
      </c>
      <c r="AD6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5" s="5"/>
    </row>
    <row r="606" spans="1:31" x14ac:dyDescent="0.25">
      <c r="A606" t="s">
        <v>877</v>
      </c>
      <c r="B606" t="s">
        <v>258</v>
      </c>
      <c r="C606" t="s">
        <v>30</v>
      </c>
      <c r="D606" t="s">
        <v>47</v>
      </c>
      <c r="E606" t="s">
        <v>34</v>
      </c>
      <c r="F606" t="s">
        <v>48</v>
      </c>
      <c r="G606" s="1">
        <v>44826</v>
      </c>
      <c r="H606" s="1">
        <v>44860</v>
      </c>
      <c r="I606" s="2">
        <v>44875.208333333336</v>
      </c>
      <c r="J606" t="s">
        <v>28</v>
      </c>
      <c r="K606" t="s">
        <v>19</v>
      </c>
      <c r="L606" t="s">
        <v>20</v>
      </c>
      <c r="M606" t="s">
        <v>25</v>
      </c>
      <c r="N606" t="s">
        <v>35</v>
      </c>
      <c r="O606" t="s">
        <v>36</v>
      </c>
      <c r="P606">
        <f t="shared" si="521"/>
        <v>1</v>
      </c>
      <c r="Q606" s="5">
        <f t="shared" si="522"/>
        <v>44862</v>
      </c>
      <c r="R606" s="32">
        <f>VLOOKUP(_xlfn.CONCAT(M606," - ",E606),Planning!$C$75:$D$99,2,0)</f>
        <v>21</v>
      </c>
      <c r="S606" s="5">
        <f t="shared" si="523"/>
        <v>44881</v>
      </c>
      <c r="T606" s="3" t="str">
        <f t="shared" si="524"/>
        <v/>
      </c>
      <c r="U606" s="32">
        <f t="shared" ca="1" si="525"/>
        <v>21</v>
      </c>
      <c r="V606" s="32">
        <f t="shared" si="526"/>
        <v>0</v>
      </c>
      <c r="W606" s="5">
        <f t="shared" si="527"/>
        <v>44875</v>
      </c>
      <c r="X606" s="5"/>
      <c r="Z606" s="49"/>
      <c r="AA606" s="50" cm="1">
        <f t="array" ref="AA606">IF(AND(K606="Pending",J606='Date ouverte'!$A$2),INDEX(_xlfn.ANCHORARRAY('Date ouverte'!$B$2),MATCH(TRUE,_xlfn.ANCHORARRAY('Date ouverte'!$B$2)&gt;=$W606,0)),IF(AND(K606="Pending",J606='Date ouverte'!$A$4),INDEX(_xlfn.ANCHORARRAY('Date ouverte'!$B$4),MATCH(TRUE,_xlfn.ANCHORARRAY('Date ouverte'!$B$4)&gt;=$W606,0)),IF(AND(K606="Pending",J606='Date ouverte'!$A$6),INDEX(_xlfn.ANCHORARRAY('Date ouverte'!$B$6),MATCH(TRUE,_xlfn.ANCHORARRAY('Date ouverte'!$B$6)&gt;=$W606,0)),IF(AND(K606="Pending",J606='Date ouverte'!$A$8),INDEX(_xlfn.ANCHORARRAY('Date ouverte'!$B$8),MATCH(TRUE,_xlfn.ANCHORARRAY('Date ouverte'!$B$8)&gt;=$W606,0)),W606))))</f>
        <v>44875</v>
      </c>
      <c r="AB606" s="5">
        <f>IF(IF($K606="Pending",(IF($J606='Date ouverte'!$A$20,HLOOKUP($AA606,'Date ouverte'!$20:$21,2,FALSE),IF($J606='Date ouverte'!$A$22,HLOOKUP($AA606,'Date ouverte'!$22:$23,2,FALSE),IF($J606='Date ouverte'!$A$24,HLOOKUP($AA606,'Date ouverte'!$24:$25,2,FALSE),IF($J606='Date ouverte'!$A$26,HLOOKUP($AA606,'Date ouverte'!$26:$27,2,FALSE),"j"))))),W606)&lt;&gt;"alert",AA606,"alert")</f>
        <v>44875</v>
      </c>
      <c r="AC606" s="65">
        <f>IF($AB606="alert",(IF($J606='Date ouverte'!$A$29,HLOOKUP($AA606,'Date ouverte'!$29:$30,2,FALSE),IF($J606='Date ouverte'!$A$31,HLOOKUP($AA606,'Date ouverte'!$31:$33,2,FALSE),IF($J606='Date ouverte'!$A$33,HLOOKUP($AA606,'Date ouverte'!$33:$34,2,FALSE),IF($J606='Date ouverte'!$A$35,HLOOKUP($AA606,'Date ouverte'!$35:$36,2,FALSE),"j"))))),0)</f>
        <v>0</v>
      </c>
      <c r="AD6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6" s="5"/>
    </row>
    <row r="607" spans="1:31" x14ac:dyDescent="0.25">
      <c r="A607" t="s">
        <v>661</v>
      </c>
      <c r="B607" t="s">
        <v>258</v>
      </c>
      <c r="C607" t="s">
        <v>30</v>
      </c>
      <c r="D607" t="s">
        <v>47</v>
      </c>
      <c r="E607" t="s">
        <v>34</v>
      </c>
      <c r="F607" t="s">
        <v>48</v>
      </c>
      <c r="G607" s="1">
        <v>44818</v>
      </c>
      <c r="H607" s="1">
        <v>44860</v>
      </c>
      <c r="I607" s="2">
        <v>44868.354166666664</v>
      </c>
      <c r="J607" t="s">
        <v>18</v>
      </c>
      <c r="K607" t="s">
        <v>19</v>
      </c>
      <c r="L607" t="s">
        <v>20</v>
      </c>
      <c r="M607" t="s">
        <v>25</v>
      </c>
      <c r="N607" t="s">
        <v>35</v>
      </c>
      <c r="O607" t="s">
        <v>36</v>
      </c>
      <c r="P607">
        <f t="shared" si="521"/>
        <v>1</v>
      </c>
      <c r="Q607" s="5">
        <f t="shared" si="522"/>
        <v>44862</v>
      </c>
      <c r="R607" s="32">
        <f>VLOOKUP(_xlfn.CONCAT(M607," - ",E607),Planning!$C$75:$D$99,2,0)</f>
        <v>21</v>
      </c>
      <c r="S607" s="5">
        <f t="shared" si="523"/>
        <v>44881</v>
      </c>
      <c r="T607" s="3" t="str">
        <f t="shared" si="524"/>
        <v/>
      </c>
      <c r="U607" s="32">
        <f t="shared" ca="1" si="525"/>
        <v>21</v>
      </c>
      <c r="V607" s="32">
        <f t="shared" si="526"/>
        <v>0</v>
      </c>
      <c r="W607" s="5">
        <f t="shared" si="527"/>
        <v>44868</v>
      </c>
      <c r="X607" s="5"/>
      <c r="Z607" s="49"/>
      <c r="AA607" s="50" cm="1">
        <f t="array" ref="AA607">IF(AND(K607="Pending",J607='Date ouverte'!$A$2),INDEX(_xlfn.ANCHORARRAY('Date ouverte'!$B$2),MATCH(TRUE,_xlfn.ANCHORARRAY('Date ouverte'!$B$2)&gt;=$W607,0)),IF(AND(K607="Pending",J607='Date ouverte'!$A$4),INDEX(_xlfn.ANCHORARRAY('Date ouverte'!$B$4),MATCH(TRUE,_xlfn.ANCHORARRAY('Date ouverte'!$B$4)&gt;=$W607,0)),IF(AND(K607="Pending",J607='Date ouverte'!$A$6),INDEX(_xlfn.ANCHORARRAY('Date ouverte'!$B$6),MATCH(TRUE,_xlfn.ANCHORARRAY('Date ouverte'!$B$6)&gt;=$W607,0)),IF(AND(K607="Pending",J607='Date ouverte'!$A$8),INDEX(_xlfn.ANCHORARRAY('Date ouverte'!$B$8),MATCH(TRUE,_xlfn.ANCHORARRAY('Date ouverte'!$B$8)&gt;=$W607,0)),W607))))</f>
        <v>44868</v>
      </c>
      <c r="AB607" s="5">
        <f>IF(IF($K607="Pending",(IF($J607='Date ouverte'!$A$20,HLOOKUP($AA607,'Date ouverte'!$20:$21,2,FALSE),IF($J607='Date ouverte'!$A$22,HLOOKUP($AA607,'Date ouverte'!$22:$23,2,FALSE),IF($J607='Date ouverte'!$A$24,HLOOKUP($AA607,'Date ouverte'!$24:$25,2,FALSE),IF($J607='Date ouverte'!$A$26,HLOOKUP($AA607,'Date ouverte'!$26:$27,2,FALSE),"j"))))),W607)&lt;&gt;"alert",AA607,"alert")</f>
        <v>44868</v>
      </c>
      <c r="AC607" s="65">
        <f>IF($AB607="alert",(IF($J607='Date ouverte'!$A$29,HLOOKUP($AA607,'Date ouverte'!$29:$30,2,FALSE),IF($J607='Date ouverte'!$A$31,HLOOKUP($AA607,'Date ouverte'!$31:$33,2,FALSE),IF($J607='Date ouverte'!$A$33,HLOOKUP($AA607,'Date ouverte'!$33:$34,2,FALSE),IF($J607='Date ouverte'!$A$35,HLOOKUP($AA607,'Date ouverte'!$35:$36,2,FALSE),"j"))))),0)</f>
        <v>0</v>
      </c>
      <c r="AD6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7" s="5"/>
    </row>
    <row r="608" spans="1:31" x14ac:dyDescent="0.25">
      <c r="A608" t="s">
        <v>2462</v>
      </c>
      <c r="B608" t="s">
        <v>258</v>
      </c>
      <c r="C608" t="s">
        <v>30</v>
      </c>
      <c r="D608" t="s">
        <v>47</v>
      </c>
      <c r="E608" t="s">
        <v>16</v>
      </c>
      <c r="F608" t="s">
        <v>48</v>
      </c>
      <c r="G608" s="1">
        <v>44867</v>
      </c>
      <c r="H608" s="1">
        <v>44900</v>
      </c>
      <c r="I608" s="2">
        <v>44907</v>
      </c>
      <c r="J608" t="s">
        <v>23</v>
      </c>
      <c r="K608" t="s">
        <v>29</v>
      </c>
      <c r="L608" t="s">
        <v>24</v>
      </c>
      <c r="M608" t="s">
        <v>25</v>
      </c>
      <c r="N608" t="s">
        <v>26</v>
      </c>
      <c r="O608" t="s">
        <v>49</v>
      </c>
      <c r="P608">
        <f t="shared" si="521"/>
        <v>1</v>
      </c>
      <c r="Q608" s="5">
        <f t="shared" si="522"/>
        <v>44902</v>
      </c>
      <c r="R608" s="32">
        <f>VLOOKUP(_xlfn.CONCAT(M608," - ",E608),Planning!$C$75:$D$99,2,0)</f>
        <v>4</v>
      </c>
      <c r="S608" s="5">
        <f t="shared" si="523"/>
        <v>44904</v>
      </c>
      <c r="T608" s="3" t="str">
        <f t="shared" si="524"/>
        <v/>
      </c>
      <c r="U608" s="32">
        <f t="shared" ca="1" si="525"/>
        <v>4</v>
      </c>
      <c r="V608" s="32">
        <f t="shared" si="526"/>
        <v>0</v>
      </c>
      <c r="W608" s="5">
        <f t="shared" si="527"/>
        <v>44907</v>
      </c>
      <c r="X608" s="5"/>
      <c r="Z608" s="49"/>
      <c r="AA608" s="50" cm="1">
        <f t="array" ref="AA608">IF(AND(K608="Pending",J608='Date ouverte'!$A$2),INDEX(_xlfn.ANCHORARRAY('Date ouverte'!$B$2),MATCH(TRUE,_xlfn.ANCHORARRAY('Date ouverte'!$B$2)&gt;=$W608,0)),IF(AND(K608="Pending",J608='Date ouverte'!$A$4),INDEX(_xlfn.ANCHORARRAY('Date ouverte'!$B$4),MATCH(TRUE,_xlfn.ANCHORARRAY('Date ouverte'!$B$4)&gt;=$W608,0)),IF(AND(K608="Pending",J608='Date ouverte'!$A$6),INDEX(_xlfn.ANCHORARRAY('Date ouverte'!$B$6),MATCH(TRUE,_xlfn.ANCHORARRAY('Date ouverte'!$B$6)&gt;=$W608,0)),IF(AND(K608="Pending",J608='Date ouverte'!$A$8),INDEX(_xlfn.ANCHORARRAY('Date ouverte'!$B$8),MATCH(TRUE,_xlfn.ANCHORARRAY('Date ouverte'!$B$8)&gt;=$W608,0)),W608))))</f>
        <v>44907</v>
      </c>
      <c r="AB608" s="5">
        <f>IF(IF($K608="Pending",(IF($J608='Date ouverte'!$A$20,HLOOKUP($AA608,'Date ouverte'!$20:$21,2,FALSE),IF($J608='Date ouverte'!$A$22,HLOOKUP($AA608,'Date ouverte'!$22:$23,2,FALSE),IF($J608='Date ouverte'!$A$24,HLOOKUP($AA608,'Date ouverte'!$24:$25,2,FALSE),IF($J608='Date ouverte'!$A$26,HLOOKUP($AA608,'Date ouverte'!$26:$27,2,FALSE),"j"))))),W608)&lt;&gt;"alert",AA608,"alert")</f>
        <v>44907</v>
      </c>
      <c r="AC608" s="65">
        <f>IF($AB608="alert",(IF($J608='Date ouverte'!$A$29,HLOOKUP($AA608,'Date ouverte'!$29:$30,2,FALSE),IF($J608='Date ouverte'!$A$31,HLOOKUP($AA608,'Date ouverte'!$31:$33,2,FALSE),IF($J608='Date ouverte'!$A$33,HLOOKUP($AA608,'Date ouverte'!$33:$34,2,FALSE),IF($J608='Date ouverte'!$A$35,HLOOKUP($AA608,'Date ouverte'!$35:$36,2,FALSE),"j"))))),0)</f>
        <v>0</v>
      </c>
      <c r="AD6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8" s="5"/>
    </row>
    <row r="609" spans="1:31" x14ac:dyDescent="0.25">
      <c r="A609" t="s">
        <v>650</v>
      </c>
      <c r="B609" t="s">
        <v>258</v>
      </c>
      <c r="C609" t="s">
        <v>14</v>
      </c>
      <c r="D609" t="s">
        <v>47</v>
      </c>
      <c r="E609" t="s">
        <v>16</v>
      </c>
      <c r="F609" t="s">
        <v>48</v>
      </c>
      <c r="G609" s="1">
        <v>44817</v>
      </c>
      <c r="H609" s="1">
        <v>44864</v>
      </c>
      <c r="I609" s="2">
        <v>44871</v>
      </c>
      <c r="J609" t="s">
        <v>28</v>
      </c>
      <c r="K609" t="s">
        <v>29</v>
      </c>
      <c r="L609" t="s">
        <v>24</v>
      </c>
      <c r="M609" t="s">
        <v>25</v>
      </c>
      <c r="N609" t="s">
        <v>26</v>
      </c>
      <c r="O609" t="s">
        <v>36</v>
      </c>
      <c r="P609">
        <f t="shared" si="521"/>
        <v>1</v>
      </c>
      <c r="Q609" s="5">
        <f t="shared" si="522"/>
        <v>44866</v>
      </c>
      <c r="R609" s="32">
        <f>VLOOKUP(_xlfn.CONCAT(M609," - ",E609),Planning!$C$75:$D$99,2,0)</f>
        <v>4</v>
      </c>
      <c r="S609" s="5">
        <f t="shared" si="523"/>
        <v>44868</v>
      </c>
      <c r="T609" s="3" t="str">
        <f t="shared" si="524"/>
        <v/>
      </c>
      <c r="U609" s="32">
        <f t="shared" ca="1" si="525"/>
        <v>4</v>
      </c>
      <c r="V609" s="32">
        <f t="shared" si="526"/>
        <v>0</v>
      </c>
      <c r="W609" s="5">
        <f t="shared" si="527"/>
        <v>44871</v>
      </c>
      <c r="X609" s="5"/>
      <c r="Z609" s="49"/>
      <c r="AA609" s="50" cm="1">
        <f t="array" ref="AA609">IF(AND(K609="Pending",J609='Date ouverte'!$A$2),INDEX(_xlfn.ANCHORARRAY('Date ouverte'!$B$2),MATCH(TRUE,_xlfn.ANCHORARRAY('Date ouverte'!$B$2)&gt;=$W609,0)),IF(AND(K609="Pending",J609='Date ouverte'!$A$4),INDEX(_xlfn.ANCHORARRAY('Date ouverte'!$B$4),MATCH(TRUE,_xlfn.ANCHORARRAY('Date ouverte'!$B$4)&gt;=$W609,0)),IF(AND(K609="Pending",J609='Date ouverte'!$A$6),INDEX(_xlfn.ANCHORARRAY('Date ouverte'!$B$6),MATCH(TRUE,_xlfn.ANCHORARRAY('Date ouverte'!$B$6)&gt;=$W609,0)),IF(AND(K609="Pending",J609='Date ouverte'!$A$8),INDEX(_xlfn.ANCHORARRAY('Date ouverte'!$B$8),MATCH(TRUE,_xlfn.ANCHORARRAY('Date ouverte'!$B$8)&gt;=$W609,0)),W609))))</f>
        <v>44872</v>
      </c>
      <c r="AB609" s="5">
        <f>IF(IF($K609="Pending",(IF($J609='Date ouverte'!$A$20,HLOOKUP($AA609,'Date ouverte'!$20:$21,2,FALSE),IF($J609='Date ouverte'!$A$22,HLOOKUP($AA609,'Date ouverte'!$22:$23,2,FALSE),IF($J609='Date ouverte'!$A$24,HLOOKUP($AA609,'Date ouverte'!$24:$25,2,FALSE),IF($J609='Date ouverte'!$A$26,HLOOKUP($AA609,'Date ouverte'!$26:$27,2,FALSE),"j"))))),W609)&lt;&gt;"alert",AA609,"alert")</f>
        <v>44872</v>
      </c>
      <c r="AC609" s="65">
        <f>IF($AB609="alert",(IF($J609='Date ouverte'!$A$29,HLOOKUP($AA609,'Date ouverte'!$29:$30,2,FALSE),IF($J609='Date ouverte'!$A$31,HLOOKUP($AA609,'Date ouverte'!$31:$33,2,FALSE),IF($J609='Date ouverte'!$A$33,HLOOKUP($AA609,'Date ouverte'!$33:$34,2,FALSE),IF($J609='Date ouverte'!$A$35,HLOOKUP($AA609,'Date ouverte'!$35:$36,2,FALSE),"j"))))),0)</f>
        <v>0</v>
      </c>
      <c r="AD6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09" s="5"/>
    </row>
    <row r="610" spans="1:31" x14ac:dyDescent="0.25">
      <c r="A610" t="s">
        <v>1226</v>
      </c>
      <c r="B610" t="s">
        <v>258</v>
      </c>
      <c r="C610" t="s">
        <v>30</v>
      </c>
      <c r="D610" t="s">
        <v>47</v>
      </c>
      <c r="E610" t="s">
        <v>34</v>
      </c>
      <c r="F610" t="s">
        <v>48</v>
      </c>
      <c r="G610" s="1">
        <v>44838</v>
      </c>
      <c r="H610" s="1">
        <v>44866</v>
      </c>
      <c r="I610" s="2">
        <v>44878</v>
      </c>
      <c r="J610" t="s">
        <v>18</v>
      </c>
      <c r="K610" t="s">
        <v>29</v>
      </c>
      <c r="L610" t="s">
        <v>24</v>
      </c>
      <c r="M610" t="s">
        <v>25</v>
      </c>
      <c r="N610" t="s">
        <v>26</v>
      </c>
      <c r="O610" t="s">
        <v>40</v>
      </c>
      <c r="P610">
        <f t="shared" si="521"/>
        <v>1</v>
      </c>
      <c r="Q610" s="5">
        <f t="shared" si="522"/>
        <v>44868</v>
      </c>
      <c r="R610" s="32">
        <f>VLOOKUP(_xlfn.CONCAT(M610," - ",E610),Planning!$C$75:$D$99,2,0)</f>
        <v>21</v>
      </c>
      <c r="S610" s="5">
        <f t="shared" si="523"/>
        <v>44887</v>
      </c>
      <c r="T610" s="3" t="str">
        <f t="shared" si="524"/>
        <v/>
      </c>
      <c r="U610" s="32">
        <f t="shared" ca="1" si="525"/>
        <v>21</v>
      </c>
      <c r="V610" s="32">
        <f t="shared" si="526"/>
        <v>0</v>
      </c>
      <c r="W610" s="5">
        <f t="shared" si="527"/>
        <v>44878</v>
      </c>
      <c r="X610" s="5"/>
      <c r="Z610" s="49"/>
      <c r="AA610" s="50" cm="1">
        <f t="array" ref="AA610">IF(AND(K610="Pending",J610='Date ouverte'!$A$2),INDEX(_xlfn.ANCHORARRAY('Date ouverte'!$B$2),MATCH(TRUE,_xlfn.ANCHORARRAY('Date ouverte'!$B$2)&gt;=$W610,0)),IF(AND(K610="Pending",J610='Date ouverte'!$A$4),INDEX(_xlfn.ANCHORARRAY('Date ouverte'!$B$4),MATCH(TRUE,_xlfn.ANCHORARRAY('Date ouverte'!$B$4)&gt;=$W610,0)),IF(AND(K610="Pending",J610='Date ouverte'!$A$6),INDEX(_xlfn.ANCHORARRAY('Date ouverte'!$B$6),MATCH(TRUE,_xlfn.ANCHORARRAY('Date ouverte'!$B$6)&gt;=$W610,0)),IF(AND(K610="Pending",J610='Date ouverte'!$A$8),INDEX(_xlfn.ANCHORARRAY('Date ouverte'!$B$8),MATCH(TRUE,_xlfn.ANCHORARRAY('Date ouverte'!$B$8)&gt;=$W610,0)),W610))))</f>
        <v>44879</v>
      </c>
      <c r="AB610" s="5" t="str">
        <f>IF(IF($K610="Pending",(IF($J610='Date ouverte'!$A$20,HLOOKUP($AA610,'Date ouverte'!$20:$21,2,FALSE),IF($J610='Date ouverte'!$A$22,HLOOKUP($AA610,'Date ouverte'!$22:$23,2,FALSE),IF($J610='Date ouverte'!$A$24,HLOOKUP($AA610,'Date ouverte'!$24:$25,2,FALSE),IF($J610='Date ouverte'!$A$26,HLOOKUP($AA610,'Date ouverte'!$26:$27,2,FALSE),"j"))))),W610)&lt;&gt;"alert",AA610,"alert")</f>
        <v>alert</v>
      </c>
      <c r="AC610" s="65">
        <f>IF($AB610="alert",(IF($J610='Date ouverte'!$A$29,HLOOKUP($AA610,'Date ouverte'!$29:$30,2,FALSE),IF($J610='Date ouverte'!$A$31,HLOOKUP($AA610,'Date ouverte'!$31:$33,2,FALSE),IF($J610='Date ouverte'!$A$33,HLOOKUP($AA610,'Date ouverte'!$33:$34,2,FALSE),IF($J610='Date ouverte'!$A$35,HLOOKUP($AA610,'Date ouverte'!$35:$36,2,FALSE),"j"))))),0)</f>
        <v>11</v>
      </c>
      <c r="AD6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0" s="5"/>
    </row>
    <row r="611" spans="1:31" x14ac:dyDescent="0.25">
      <c r="A611" t="s">
        <v>1227</v>
      </c>
      <c r="B611" t="s">
        <v>258</v>
      </c>
      <c r="C611" t="s">
        <v>30</v>
      </c>
      <c r="D611" t="s">
        <v>47</v>
      </c>
      <c r="E611" t="s">
        <v>34</v>
      </c>
      <c r="F611" t="s">
        <v>48</v>
      </c>
      <c r="G611" s="1">
        <v>44832</v>
      </c>
      <c r="H611" s="1">
        <v>44866</v>
      </c>
      <c r="I611" s="2">
        <v>44880.208333333336</v>
      </c>
      <c r="J611" t="s">
        <v>28</v>
      </c>
      <c r="K611" t="s">
        <v>19</v>
      </c>
      <c r="L611" t="s">
        <v>20</v>
      </c>
      <c r="M611" t="s">
        <v>25</v>
      </c>
      <c r="N611" t="s">
        <v>35</v>
      </c>
      <c r="O611" t="s">
        <v>40</v>
      </c>
      <c r="P611">
        <f t="shared" si="521"/>
        <v>1</v>
      </c>
      <c r="Q611" s="5">
        <f t="shared" si="522"/>
        <v>44868</v>
      </c>
      <c r="R611" s="32">
        <f>VLOOKUP(_xlfn.CONCAT(M611," - ",E611),Planning!$C$75:$D$99,2,0)</f>
        <v>21</v>
      </c>
      <c r="S611" s="5">
        <f t="shared" si="523"/>
        <v>44887</v>
      </c>
      <c r="T611" s="3" t="str">
        <f t="shared" si="524"/>
        <v/>
      </c>
      <c r="U611" s="32">
        <f t="shared" ca="1" si="525"/>
        <v>21</v>
      </c>
      <c r="V611" s="32">
        <f t="shared" si="526"/>
        <v>0</v>
      </c>
      <c r="W611" s="5">
        <f t="shared" si="527"/>
        <v>44880</v>
      </c>
      <c r="X611" s="5"/>
      <c r="Z611" s="49"/>
      <c r="AA611" s="50" cm="1">
        <f t="array" ref="AA611">IF(AND(K611="Pending",J611='Date ouverte'!$A$2),INDEX(_xlfn.ANCHORARRAY('Date ouverte'!$B$2),MATCH(TRUE,_xlfn.ANCHORARRAY('Date ouverte'!$B$2)&gt;=$W611,0)),IF(AND(K611="Pending",J611='Date ouverte'!$A$4),INDEX(_xlfn.ANCHORARRAY('Date ouverte'!$B$4),MATCH(TRUE,_xlfn.ANCHORARRAY('Date ouverte'!$B$4)&gt;=$W611,0)),IF(AND(K611="Pending",J611='Date ouverte'!$A$6),INDEX(_xlfn.ANCHORARRAY('Date ouverte'!$B$6),MATCH(TRUE,_xlfn.ANCHORARRAY('Date ouverte'!$B$6)&gt;=$W611,0)),IF(AND(K611="Pending",J611='Date ouverte'!$A$8),INDEX(_xlfn.ANCHORARRAY('Date ouverte'!$B$8),MATCH(TRUE,_xlfn.ANCHORARRAY('Date ouverte'!$B$8)&gt;=$W611,0)),W611))))</f>
        <v>44880</v>
      </c>
      <c r="AB611" s="5">
        <f>IF(IF($K611="Pending",(IF($J611='Date ouverte'!$A$20,HLOOKUP($AA611,'Date ouverte'!$20:$21,2,FALSE),IF($J611='Date ouverte'!$A$22,HLOOKUP($AA611,'Date ouverte'!$22:$23,2,FALSE),IF($J611='Date ouverte'!$A$24,HLOOKUP($AA611,'Date ouverte'!$24:$25,2,FALSE),IF($J611='Date ouverte'!$A$26,HLOOKUP($AA611,'Date ouverte'!$26:$27,2,FALSE),"j"))))),W611)&lt;&gt;"alert",AA611,"alert")</f>
        <v>44880</v>
      </c>
      <c r="AC611" s="65">
        <f>IF($AB611="alert",(IF($J611='Date ouverte'!$A$29,HLOOKUP($AA611,'Date ouverte'!$29:$30,2,FALSE),IF($J611='Date ouverte'!$A$31,HLOOKUP($AA611,'Date ouverte'!$31:$33,2,FALSE),IF($J611='Date ouverte'!$A$33,HLOOKUP($AA611,'Date ouverte'!$33:$34,2,FALSE),IF($J611='Date ouverte'!$A$35,HLOOKUP($AA611,'Date ouverte'!$35:$36,2,FALSE),"j"))))),0)</f>
        <v>0</v>
      </c>
      <c r="AD6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11" s="5"/>
    </row>
    <row r="612" spans="1:31" x14ac:dyDescent="0.25">
      <c r="A612" t="s">
        <v>1069</v>
      </c>
      <c r="B612" t="s">
        <v>258</v>
      </c>
      <c r="C612" t="s">
        <v>30</v>
      </c>
      <c r="D612" t="s">
        <v>47</v>
      </c>
      <c r="E612" t="s">
        <v>16</v>
      </c>
      <c r="F612" t="s">
        <v>48</v>
      </c>
      <c r="G612" s="1">
        <v>44825</v>
      </c>
      <c r="H612" s="1">
        <v>44864</v>
      </c>
      <c r="I612" s="2">
        <v>44869</v>
      </c>
      <c r="J612" t="s">
        <v>39</v>
      </c>
      <c r="K612" t="s">
        <v>29</v>
      </c>
      <c r="L612" t="s">
        <v>24</v>
      </c>
      <c r="M612" t="s">
        <v>25</v>
      </c>
      <c r="N612" t="s">
        <v>26</v>
      </c>
      <c r="O612" t="s">
        <v>36</v>
      </c>
      <c r="P612">
        <f t="shared" si="521"/>
        <v>1</v>
      </c>
      <c r="Q612" s="5">
        <f t="shared" si="522"/>
        <v>44866</v>
      </c>
      <c r="R612" s="32">
        <f>VLOOKUP(_xlfn.CONCAT(M612," - ",E612),Planning!$C$75:$D$99,2,0)</f>
        <v>4</v>
      </c>
      <c r="S612" s="5">
        <f t="shared" si="523"/>
        <v>44868</v>
      </c>
      <c r="T612" s="3" t="str">
        <f t="shared" si="524"/>
        <v/>
      </c>
      <c r="U612" s="32">
        <f t="shared" ca="1" si="525"/>
        <v>4</v>
      </c>
      <c r="V612" s="32">
        <f t="shared" si="526"/>
        <v>0</v>
      </c>
      <c r="W612" s="5">
        <f t="shared" si="527"/>
        <v>44869</v>
      </c>
      <c r="X612" s="5"/>
      <c r="Z612" s="49"/>
      <c r="AA612" s="50" cm="1">
        <f t="array" ref="AA612">IF(AND(K612="Pending",J612='Date ouverte'!$A$2),INDEX(_xlfn.ANCHORARRAY('Date ouverte'!$B$2),MATCH(TRUE,_xlfn.ANCHORARRAY('Date ouverte'!$B$2)&gt;=$W612,0)),IF(AND(K612="Pending",J612='Date ouverte'!$A$4),INDEX(_xlfn.ANCHORARRAY('Date ouverte'!$B$4),MATCH(TRUE,_xlfn.ANCHORARRAY('Date ouverte'!$B$4)&gt;=$W612,0)),IF(AND(K612="Pending",J612='Date ouverte'!$A$6),INDEX(_xlfn.ANCHORARRAY('Date ouverte'!$B$6),MATCH(TRUE,_xlfn.ANCHORARRAY('Date ouverte'!$B$6)&gt;=$W612,0)),IF(AND(K612="Pending",J612='Date ouverte'!$A$8),INDEX(_xlfn.ANCHORARRAY('Date ouverte'!$B$8),MATCH(TRUE,_xlfn.ANCHORARRAY('Date ouverte'!$B$8)&gt;=$W612,0)),W612))))</f>
        <v>44869</v>
      </c>
      <c r="AB612" s="5">
        <f>IF(IF($K612="Pending",(IF($J612='Date ouverte'!$A$20,HLOOKUP($AA612,'Date ouverte'!$20:$21,2,FALSE),IF($J612='Date ouverte'!$A$22,HLOOKUP($AA612,'Date ouverte'!$22:$23,2,FALSE),IF($J612='Date ouverte'!$A$24,HLOOKUP($AA612,'Date ouverte'!$24:$25,2,FALSE),IF($J612='Date ouverte'!$A$26,HLOOKUP($AA612,'Date ouverte'!$26:$27,2,FALSE),"j"))))),W612)&lt;&gt;"alert",AA612,"alert")</f>
        <v>44869</v>
      </c>
      <c r="AC612" s="65">
        <f>IF($AB612="alert",(IF($J612='Date ouverte'!$A$29,HLOOKUP($AA612,'Date ouverte'!$29:$30,2,FALSE),IF($J612='Date ouverte'!$A$31,HLOOKUP($AA612,'Date ouverte'!$31:$33,2,FALSE),IF($J612='Date ouverte'!$A$33,HLOOKUP($AA612,'Date ouverte'!$33:$34,2,FALSE),IF($J612='Date ouverte'!$A$35,HLOOKUP($AA612,'Date ouverte'!$35:$36,2,FALSE),"j"))))),0)</f>
        <v>0</v>
      </c>
      <c r="AD6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12" s="5"/>
    </row>
    <row r="613" spans="1:31" x14ac:dyDescent="0.25">
      <c r="A613" t="s">
        <v>1228</v>
      </c>
      <c r="B613" t="s">
        <v>258</v>
      </c>
      <c r="C613" t="s">
        <v>30</v>
      </c>
      <c r="D613" t="s">
        <v>47</v>
      </c>
      <c r="E613" t="s">
        <v>34</v>
      </c>
      <c r="F613" t="s">
        <v>48</v>
      </c>
      <c r="G613" s="1">
        <v>44832</v>
      </c>
      <c r="H613" s="1">
        <v>44866</v>
      </c>
      <c r="I613" s="2">
        <v>44882.6875</v>
      </c>
      <c r="J613" t="s">
        <v>23</v>
      </c>
      <c r="K613" t="s">
        <v>19</v>
      </c>
      <c r="L613" t="s">
        <v>20</v>
      </c>
      <c r="M613" t="s">
        <v>25</v>
      </c>
      <c r="N613" t="s">
        <v>35</v>
      </c>
      <c r="O613" t="s">
        <v>40</v>
      </c>
      <c r="P613">
        <f t="shared" si="521"/>
        <v>1</v>
      </c>
      <c r="Q613" s="5">
        <f t="shared" si="522"/>
        <v>44868</v>
      </c>
      <c r="R613" s="32">
        <f>VLOOKUP(_xlfn.CONCAT(M613," - ",E613),Planning!$C$75:$D$99,2,0)</f>
        <v>21</v>
      </c>
      <c r="S613" s="5">
        <f t="shared" si="523"/>
        <v>44887</v>
      </c>
      <c r="T613" s="3" t="str">
        <f t="shared" si="524"/>
        <v/>
      </c>
      <c r="U613" s="32">
        <f t="shared" ca="1" si="525"/>
        <v>21</v>
      </c>
      <c r="V613" s="32">
        <f t="shared" si="526"/>
        <v>0</v>
      </c>
      <c r="W613" s="5">
        <f t="shared" si="527"/>
        <v>44882</v>
      </c>
      <c r="X613" s="5"/>
      <c r="Z613" s="49"/>
      <c r="AA613" s="50" cm="1">
        <f t="array" ref="AA613">IF(AND(K613="Pending",J613='Date ouverte'!$A$2),INDEX(_xlfn.ANCHORARRAY('Date ouverte'!$B$2),MATCH(TRUE,_xlfn.ANCHORARRAY('Date ouverte'!$B$2)&gt;=$W613,0)),IF(AND(K613="Pending",J613='Date ouverte'!$A$4),INDEX(_xlfn.ANCHORARRAY('Date ouverte'!$B$4),MATCH(TRUE,_xlfn.ANCHORARRAY('Date ouverte'!$B$4)&gt;=$W613,0)),IF(AND(K613="Pending",J613='Date ouverte'!$A$6),INDEX(_xlfn.ANCHORARRAY('Date ouverte'!$B$6),MATCH(TRUE,_xlfn.ANCHORARRAY('Date ouverte'!$B$6)&gt;=$W613,0)),IF(AND(K613="Pending",J613='Date ouverte'!$A$8),INDEX(_xlfn.ANCHORARRAY('Date ouverte'!$B$8),MATCH(TRUE,_xlfn.ANCHORARRAY('Date ouverte'!$B$8)&gt;=$W613,0)),W613))))</f>
        <v>44882</v>
      </c>
      <c r="AB613" s="5">
        <f>IF(IF($K613="Pending",(IF($J613='Date ouverte'!$A$20,HLOOKUP($AA613,'Date ouverte'!$20:$21,2,FALSE),IF($J613='Date ouverte'!$A$22,HLOOKUP($AA613,'Date ouverte'!$22:$23,2,FALSE),IF($J613='Date ouverte'!$A$24,HLOOKUP($AA613,'Date ouverte'!$24:$25,2,FALSE),IF($J613='Date ouverte'!$A$26,HLOOKUP($AA613,'Date ouverte'!$26:$27,2,FALSE),"j"))))),W613)&lt;&gt;"alert",AA613,"alert")</f>
        <v>44882</v>
      </c>
      <c r="AC613" s="65">
        <f>IF($AB613="alert",(IF($J613='Date ouverte'!$A$29,HLOOKUP($AA613,'Date ouverte'!$29:$30,2,FALSE),IF($J613='Date ouverte'!$A$31,HLOOKUP($AA613,'Date ouverte'!$31:$33,2,FALSE),IF($J613='Date ouverte'!$A$33,HLOOKUP($AA613,'Date ouverte'!$33:$34,2,FALSE),IF($J613='Date ouverte'!$A$35,HLOOKUP($AA613,'Date ouverte'!$35:$36,2,FALSE),"j"))))),0)</f>
        <v>0</v>
      </c>
      <c r="AD6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3" s="5"/>
    </row>
    <row r="614" spans="1:31" x14ac:dyDescent="0.25">
      <c r="A614" t="s">
        <v>1815</v>
      </c>
      <c r="B614" t="s">
        <v>258</v>
      </c>
      <c r="C614" t="s">
        <v>30</v>
      </c>
      <c r="D614" t="s">
        <v>47</v>
      </c>
      <c r="E614" t="s">
        <v>34</v>
      </c>
      <c r="F614" t="s">
        <v>48</v>
      </c>
      <c r="G614" s="1">
        <v>44847</v>
      </c>
      <c r="H614" s="1">
        <v>44877</v>
      </c>
      <c r="I614" s="2">
        <v>44896.604166666664</v>
      </c>
      <c r="J614" t="s">
        <v>23</v>
      </c>
      <c r="K614" t="s">
        <v>19</v>
      </c>
      <c r="L614" t="s">
        <v>20</v>
      </c>
      <c r="M614" t="s">
        <v>25</v>
      </c>
      <c r="N614" t="s">
        <v>35</v>
      </c>
      <c r="O614" t="s">
        <v>45</v>
      </c>
      <c r="P614">
        <f t="shared" si="521"/>
        <v>1</v>
      </c>
      <c r="Q614" s="5">
        <f t="shared" si="522"/>
        <v>44879</v>
      </c>
      <c r="R614" s="32">
        <f>VLOOKUP(_xlfn.CONCAT(M614," - ",E614),Planning!$C$75:$D$99,2,0)</f>
        <v>21</v>
      </c>
      <c r="S614" s="5">
        <f t="shared" si="523"/>
        <v>44898</v>
      </c>
      <c r="T614" s="3" t="str">
        <f t="shared" si="524"/>
        <v/>
      </c>
      <c r="U614" s="32">
        <f t="shared" ca="1" si="525"/>
        <v>21</v>
      </c>
      <c r="V614" s="32">
        <f t="shared" si="526"/>
        <v>0</v>
      </c>
      <c r="W614" s="5">
        <f t="shared" si="527"/>
        <v>44896</v>
      </c>
      <c r="X614" s="5"/>
      <c r="Z614" s="49"/>
      <c r="AA614" s="50" cm="1">
        <f t="array" ref="AA614">IF(AND(K614="Pending",J614='Date ouverte'!$A$2),INDEX(_xlfn.ANCHORARRAY('Date ouverte'!$B$2),MATCH(TRUE,_xlfn.ANCHORARRAY('Date ouverte'!$B$2)&gt;=$W614,0)),IF(AND(K614="Pending",J614='Date ouverte'!$A$4),INDEX(_xlfn.ANCHORARRAY('Date ouverte'!$B$4),MATCH(TRUE,_xlfn.ANCHORARRAY('Date ouverte'!$B$4)&gt;=$W614,0)),IF(AND(K614="Pending",J614='Date ouverte'!$A$6),INDEX(_xlfn.ANCHORARRAY('Date ouverte'!$B$6),MATCH(TRUE,_xlfn.ANCHORARRAY('Date ouverte'!$B$6)&gt;=$W614,0)),IF(AND(K614="Pending",J614='Date ouverte'!$A$8),INDEX(_xlfn.ANCHORARRAY('Date ouverte'!$B$8),MATCH(TRUE,_xlfn.ANCHORARRAY('Date ouverte'!$B$8)&gt;=$W614,0)),W614))))</f>
        <v>44896</v>
      </c>
      <c r="AB614" s="5">
        <f>IF(IF($K614="Pending",(IF($J614='Date ouverte'!$A$20,HLOOKUP($AA614,'Date ouverte'!$20:$21,2,FALSE),IF($J614='Date ouverte'!$A$22,HLOOKUP($AA614,'Date ouverte'!$22:$23,2,FALSE),IF($J614='Date ouverte'!$A$24,HLOOKUP($AA614,'Date ouverte'!$24:$25,2,FALSE),IF($J614='Date ouverte'!$A$26,HLOOKUP($AA614,'Date ouverte'!$26:$27,2,FALSE),"j"))))),W614)&lt;&gt;"alert",AA614,"alert")</f>
        <v>44896</v>
      </c>
      <c r="AC614" s="65">
        <f>IF($AB614="alert",(IF($J614='Date ouverte'!$A$29,HLOOKUP($AA614,'Date ouverte'!$29:$30,2,FALSE),IF($J614='Date ouverte'!$A$31,HLOOKUP($AA614,'Date ouverte'!$31:$33,2,FALSE),IF($J614='Date ouverte'!$A$33,HLOOKUP($AA614,'Date ouverte'!$33:$34,2,FALSE),IF($J614='Date ouverte'!$A$35,HLOOKUP($AA614,'Date ouverte'!$35:$36,2,FALSE),"j"))))),0)</f>
        <v>0</v>
      </c>
      <c r="AD6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4" s="5"/>
    </row>
    <row r="615" spans="1:31" x14ac:dyDescent="0.25">
      <c r="A615" t="s">
        <v>799</v>
      </c>
      <c r="B615" t="s">
        <v>258</v>
      </c>
      <c r="C615" t="s">
        <v>30</v>
      </c>
      <c r="D615" t="s">
        <v>47</v>
      </c>
      <c r="E615" t="s">
        <v>34</v>
      </c>
      <c r="F615" t="s">
        <v>48</v>
      </c>
      <c r="G615" s="1">
        <v>44823</v>
      </c>
      <c r="H615" s="1">
        <v>44866</v>
      </c>
      <c r="I615" s="2">
        <v>44881</v>
      </c>
      <c r="J615" t="s">
        <v>18</v>
      </c>
      <c r="K615" t="s">
        <v>29</v>
      </c>
      <c r="L615" t="s">
        <v>24</v>
      </c>
      <c r="M615" t="s">
        <v>25</v>
      </c>
      <c r="N615" t="s">
        <v>26</v>
      </c>
      <c r="O615" t="s">
        <v>40</v>
      </c>
      <c r="P615">
        <f t="shared" si="521"/>
        <v>1</v>
      </c>
      <c r="Q615" s="5">
        <f t="shared" si="522"/>
        <v>44868</v>
      </c>
      <c r="R615" s="32">
        <f>VLOOKUP(_xlfn.CONCAT(M615," - ",E615),Planning!$C$75:$D$99,2,0)</f>
        <v>21</v>
      </c>
      <c r="S615" s="5">
        <f t="shared" si="523"/>
        <v>44887</v>
      </c>
      <c r="T615" s="3" t="str">
        <f t="shared" si="524"/>
        <v/>
      </c>
      <c r="U615" s="32">
        <f t="shared" ca="1" si="525"/>
        <v>21</v>
      </c>
      <c r="V615" s="32">
        <f t="shared" si="526"/>
        <v>0</v>
      </c>
      <c r="W615" s="5">
        <f t="shared" si="527"/>
        <v>44881</v>
      </c>
      <c r="X615" s="5"/>
      <c r="Z615" s="49"/>
      <c r="AA615" s="50" cm="1">
        <f t="array" ref="AA615">IF(AND(K615="Pending",J615='Date ouverte'!$A$2),INDEX(_xlfn.ANCHORARRAY('Date ouverte'!$B$2),MATCH(TRUE,_xlfn.ANCHORARRAY('Date ouverte'!$B$2)&gt;=$W615,0)),IF(AND(K615="Pending",J615='Date ouverte'!$A$4),INDEX(_xlfn.ANCHORARRAY('Date ouverte'!$B$4),MATCH(TRUE,_xlfn.ANCHORARRAY('Date ouverte'!$B$4)&gt;=$W615,0)),IF(AND(K615="Pending",J615='Date ouverte'!$A$6),INDEX(_xlfn.ANCHORARRAY('Date ouverte'!$B$6),MATCH(TRUE,_xlfn.ANCHORARRAY('Date ouverte'!$B$6)&gt;=$W615,0)),IF(AND(K615="Pending",J615='Date ouverte'!$A$8),INDEX(_xlfn.ANCHORARRAY('Date ouverte'!$B$8),MATCH(TRUE,_xlfn.ANCHORARRAY('Date ouverte'!$B$8)&gt;=$W615,0)),W615))))</f>
        <v>44881</v>
      </c>
      <c r="AB615" s="5">
        <f>IF(IF($K615="Pending",(IF($J615='Date ouverte'!$A$20,HLOOKUP($AA615,'Date ouverte'!$20:$21,2,FALSE),IF($J615='Date ouverte'!$A$22,HLOOKUP($AA615,'Date ouverte'!$22:$23,2,FALSE),IF($J615='Date ouverte'!$A$24,HLOOKUP($AA615,'Date ouverte'!$24:$25,2,FALSE),IF($J615='Date ouverte'!$A$26,HLOOKUP($AA615,'Date ouverte'!$26:$27,2,FALSE),"j"))))),W615)&lt;&gt;"alert",AA615,"alert")</f>
        <v>44881</v>
      </c>
      <c r="AC615" s="65">
        <f>IF($AB615="alert",(IF($J615='Date ouverte'!$A$29,HLOOKUP($AA615,'Date ouverte'!$29:$30,2,FALSE),IF($J615='Date ouverte'!$A$31,HLOOKUP($AA615,'Date ouverte'!$31:$33,2,FALSE),IF($J615='Date ouverte'!$A$33,HLOOKUP($AA615,'Date ouverte'!$33:$34,2,FALSE),IF($J615='Date ouverte'!$A$35,HLOOKUP($AA615,'Date ouverte'!$35:$36,2,FALSE),"j"))))),0)</f>
        <v>0</v>
      </c>
      <c r="AD6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5" s="5"/>
    </row>
    <row r="616" spans="1:31" x14ac:dyDescent="0.25">
      <c r="A616" t="s">
        <v>1816</v>
      </c>
      <c r="B616" t="s">
        <v>258</v>
      </c>
      <c r="C616" t="s">
        <v>30</v>
      </c>
      <c r="D616" t="s">
        <v>47</v>
      </c>
      <c r="E616" t="s">
        <v>34</v>
      </c>
      <c r="F616" t="s">
        <v>48</v>
      </c>
      <c r="G616" s="1">
        <v>44858</v>
      </c>
      <c r="H616" s="1">
        <v>44890</v>
      </c>
      <c r="I616" s="2">
        <v>44902</v>
      </c>
      <c r="J616" t="s">
        <v>23</v>
      </c>
      <c r="K616" t="s">
        <v>29</v>
      </c>
      <c r="L616" t="s">
        <v>20</v>
      </c>
      <c r="M616" t="s">
        <v>25</v>
      </c>
      <c r="N616" t="s">
        <v>35</v>
      </c>
      <c r="O616" t="s">
        <v>46</v>
      </c>
      <c r="P616">
        <f t="shared" si="521"/>
        <v>1</v>
      </c>
      <c r="Q616" s="5">
        <f t="shared" si="522"/>
        <v>44892</v>
      </c>
      <c r="R616" s="32">
        <f>VLOOKUP(_xlfn.CONCAT(M616," - ",E616),Planning!$C$75:$D$99,2,0)</f>
        <v>21</v>
      </c>
      <c r="S616" s="5">
        <f t="shared" si="523"/>
        <v>44911</v>
      </c>
      <c r="T616" s="3" t="str">
        <f t="shared" si="524"/>
        <v/>
      </c>
      <c r="U616" s="32">
        <f t="shared" ca="1" si="525"/>
        <v>21</v>
      </c>
      <c r="V616" s="32">
        <f t="shared" si="526"/>
        <v>0</v>
      </c>
      <c r="W616" s="5">
        <f t="shared" si="527"/>
        <v>44902</v>
      </c>
      <c r="X616" s="5"/>
      <c r="Z616" s="49"/>
      <c r="AA616" s="50" cm="1">
        <f t="array" ref="AA616">IF(AND(K616="Pending",J616='Date ouverte'!$A$2),INDEX(_xlfn.ANCHORARRAY('Date ouverte'!$B$2),MATCH(TRUE,_xlfn.ANCHORARRAY('Date ouverte'!$B$2)&gt;=$W616,0)),IF(AND(K616="Pending",J616='Date ouverte'!$A$4),INDEX(_xlfn.ANCHORARRAY('Date ouverte'!$B$4),MATCH(TRUE,_xlfn.ANCHORARRAY('Date ouverte'!$B$4)&gt;=$W616,0)),IF(AND(K616="Pending",J616='Date ouverte'!$A$6),INDEX(_xlfn.ANCHORARRAY('Date ouverte'!$B$6),MATCH(TRUE,_xlfn.ANCHORARRAY('Date ouverte'!$B$6)&gt;=$W616,0)),IF(AND(K616="Pending",J616='Date ouverte'!$A$8),INDEX(_xlfn.ANCHORARRAY('Date ouverte'!$B$8),MATCH(TRUE,_xlfn.ANCHORARRAY('Date ouverte'!$B$8)&gt;=$W616,0)),W616))))</f>
        <v>44902</v>
      </c>
      <c r="AB616" s="5" t="str">
        <f>IF(IF($K616="Pending",(IF($J616='Date ouverte'!$A$20,HLOOKUP($AA616,'Date ouverte'!$20:$21,2,FALSE),IF($J616='Date ouverte'!$A$22,HLOOKUP($AA616,'Date ouverte'!$22:$23,2,FALSE),IF($J616='Date ouverte'!$A$24,HLOOKUP($AA616,'Date ouverte'!$24:$25,2,FALSE),IF($J616='Date ouverte'!$A$26,HLOOKUP($AA616,'Date ouverte'!$26:$27,2,FALSE),"j"))))),W616)&lt;&gt;"alert",AA616,"alert")</f>
        <v>alert</v>
      </c>
      <c r="AC616" s="65">
        <f>IF($AB616="alert",(IF($J616='Date ouverte'!$A$29,HLOOKUP($AA616,'Date ouverte'!$29:$30,2,FALSE),IF($J616='Date ouverte'!$A$31,HLOOKUP($AA616,'Date ouverte'!$31:$33,2,FALSE),IF($J616='Date ouverte'!$A$33,HLOOKUP($AA616,'Date ouverte'!$33:$34,2,FALSE),IF($J616='Date ouverte'!$A$35,HLOOKUP($AA616,'Date ouverte'!$35:$36,2,FALSE),"j"))))),0)</f>
        <v>40</v>
      </c>
      <c r="AD6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6" s="5"/>
    </row>
    <row r="617" spans="1:31" x14ac:dyDescent="0.25">
      <c r="A617" t="s">
        <v>987</v>
      </c>
      <c r="B617" t="s">
        <v>258</v>
      </c>
      <c r="C617" t="s">
        <v>30</v>
      </c>
      <c r="D617" t="s">
        <v>47</v>
      </c>
      <c r="E617" t="s">
        <v>34</v>
      </c>
      <c r="F617" t="s">
        <v>48</v>
      </c>
      <c r="G617" s="1">
        <v>44826</v>
      </c>
      <c r="H617" s="1">
        <v>44860</v>
      </c>
      <c r="I617" s="2">
        <v>44868.791666666664</v>
      </c>
      <c r="J617" t="s">
        <v>23</v>
      </c>
      <c r="K617" t="s">
        <v>19</v>
      </c>
      <c r="L617" t="s">
        <v>20</v>
      </c>
      <c r="M617" t="s">
        <v>25</v>
      </c>
      <c r="N617" t="s">
        <v>35</v>
      </c>
      <c r="O617" t="s">
        <v>36</v>
      </c>
      <c r="P617">
        <f t="shared" si="521"/>
        <v>1</v>
      </c>
      <c r="Q617" s="5">
        <f t="shared" si="522"/>
        <v>44862</v>
      </c>
      <c r="R617" s="32">
        <f>VLOOKUP(_xlfn.CONCAT(M617," - ",E617),Planning!$C$75:$D$99,2,0)</f>
        <v>21</v>
      </c>
      <c r="S617" s="5">
        <f t="shared" si="523"/>
        <v>44881</v>
      </c>
      <c r="T617" s="3" t="str">
        <f t="shared" si="524"/>
        <v/>
      </c>
      <c r="U617" s="32">
        <f t="shared" ca="1" si="525"/>
        <v>21</v>
      </c>
      <c r="V617" s="32">
        <f t="shared" si="526"/>
        <v>0</v>
      </c>
      <c r="W617" s="5">
        <f t="shared" si="527"/>
        <v>44868</v>
      </c>
      <c r="X617" s="5"/>
      <c r="Z617" s="49"/>
      <c r="AA617" s="50" cm="1">
        <f t="array" ref="AA617">IF(AND(K617="Pending",J617='Date ouverte'!$A$2),INDEX(_xlfn.ANCHORARRAY('Date ouverte'!$B$2),MATCH(TRUE,_xlfn.ANCHORARRAY('Date ouverte'!$B$2)&gt;=$W617,0)),IF(AND(K617="Pending",J617='Date ouverte'!$A$4),INDEX(_xlfn.ANCHORARRAY('Date ouverte'!$B$4),MATCH(TRUE,_xlfn.ANCHORARRAY('Date ouverte'!$B$4)&gt;=$W617,0)),IF(AND(K617="Pending",J617='Date ouverte'!$A$6),INDEX(_xlfn.ANCHORARRAY('Date ouverte'!$B$6),MATCH(TRUE,_xlfn.ANCHORARRAY('Date ouverte'!$B$6)&gt;=$W617,0)),IF(AND(K617="Pending",J617='Date ouverte'!$A$8),INDEX(_xlfn.ANCHORARRAY('Date ouverte'!$B$8),MATCH(TRUE,_xlfn.ANCHORARRAY('Date ouverte'!$B$8)&gt;=$W617,0)),W617))))</f>
        <v>44868</v>
      </c>
      <c r="AB617" s="5">
        <f>IF(IF($K617="Pending",(IF($J617='Date ouverte'!$A$20,HLOOKUP($AA617,'Date ouverte'!$20:$21,2,FALSE),IF($J617='Date ouverte'!$A$22,HLOOKUP($AA617,'Date ouverte'!$22:$23,2,FALSE),IF($J617='Date ouverte'!$A$24,HLOOKUP($AA617,'Date ouverte'!$24:$25,2,FALSE),IF($J617='Date ouverte'!$A$26,HLOOKUP($AA617,'Date ouverte'!$26:$27,2,FALSE),"j"))))),W617)&lt;&gt;"alert",AA617,"alert")</f>
        <v>44868</v>
      </c>
      <c r="AC617" s="65">
        <f>IF($AB617="alert",(IF($J617='Date ouverte'!$A$29,HLOOKUP($AA617,'Date ouverte'!$29:$30,2,FALSE),IF($J617='Date ouverte'!$A$31,HLOOKUP($AA617,'Date ouverte'!$31:$33,2,FALSE),IF($J617='Date ouverte'!$A$33,HLOOKUP($AA617,'Date ouverte'!$33:$34,2,FALSE),IF($J617='Date ouverte'!$A$35,HLOOKUP($AA617,'Date ouverte'!$35:$36,2,FALSE),"j"))))),0)</f>
        <v>0</v>
      </c>
      <c r="AD6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7" s="5"/>
    </row>
    <row r="618" spans="1:31" x14ac:dyDescent="0.25">
      <c r="A618" t="s">
        <v>1817</v>
      </c>
      <c r="B618" t="s">
        <v>258</v>
      </c>
      <c r="C618" t="s">
        <v>14</v>
      </c>
      <c r="D618" t="s">
        <v>47</v>
      </c>
      <c r="E618" t="s">
        <v>34</v>
      </c>
      <c r="F618" t="s">
        <v>48</v>
      </c>
      <c r="G618" s="1">
        <v>44841</v>
      </c>
      <c r="H618" s="1">
        <v>44877</v>
      </c>
      <c r="I618" s="2">
        <v>44893.3125</v>
      </c>
      <c r="J618" t="s">
        <v>28</v>
      </c>
      <c r="K618" t="s">
        <v>19</v>
      </c>
      <c r="L618" t="s">
        <v>20</v>
      </c>
      <c r="M618" t="s">
        <v>25</v>
      </c>
      <c r="N618" t="s">
        <v>35</v>
      </c>
      <c r="O618" t="s">
        <v>45</v>
      </c>
      <c r="P618">
        <f t="shared" si="521"/>
        <v>1</v>
      </c>
      <c r="Q618" s="5">
        <f t="shared" si="522"/>
        <v>44879</v>
      </c>
      <c r="R618" s="32">
        <f>VLOOKUP(_xlfn.CONCAT(M618," - ",E618),Planning!$C$75:$D$99,2,0)</f>
        <v>21</v>
      </c>
      <c r="S618" s="5">
        <f t="shared" si="523"/>
        <v>44898</v>
      </c>
      <c r="T618" s="3" t="str">
        <f t="shared" si="524"/>
        <v/>
      </c>
      <c r="U618" s="32">
        <f t="shared" ca="1" si="525"/>
        <v>21</v>
      </c>
      <c r="V618" s="32">
        <f t="shared" si="526"/>
        <v>0</v>
      </c>
      <c r="W618" s="5">
        <f t="shared" si="527"/>
        <v>44893</v>
      </c>
      <c r="X618" s="5"/>
      <c r="Z618" s="49"/>
      <c r="AA618" s="50" cm="1">
        <f t="array" ref="AA618">IF(AND(K618="Pending",J618='Date ouverte'!$A$2),INDEX(_xlfn.ANCHORARRAY('Date ouverte'!$B$2),MATCH(TRUE,_xlfn.ANCHORARRAY('Date ouverte'!$B$2)&gt;=$W618,0)),IF(AND(K618="Pending",J618='Date ouverte'!$A$4),INDEX(_xlfn.ANCHORARRAY('Date ouverte'!$B$4),MATCH(TRUE,_xlfn.ANCHORARRAY('Date ouverte'!$B$4)&gt;=$W618,0)),IF(AND(K618="Pending",J618='Date ouverte'!$A$6),INDEX(_xlfn.ANCHORARRAY('Date ouverte'!$B$6),MATCH(TRUE,_xlfn.ANCHORARRAY('Date ouverte'!$B$6)&gt;=$W618,0)),IF(AND(K618="Pending",J618='Date ouverte'!$A$8),INDEX(_xlfn.ANCHORARRAY('Date ouverte'!$B$8),MATCH(TRUE,_xlfn.ANCHORARRAY('Date ouverte'!$B$8)&gt;=$W618,0)),W618))))</f>
        <v>44893</v>
      </c>
      <c r="AB618" s="5">
        <f>IF(IF($K618="Pending",(IF($J618='Date ouverte'!$A$20,HLOOKUP($AA618,'Date ouverte'!$20:$21,2,FALSE),IF($J618='Date ouverte'!$A$22,HLOOKUP($AA618,'Date ouverte'!$22:$23,2,FALSE),IF($J618='Date ouverte'!$A$24,HLOOKUP($AA618,'Date ouverte'!$24:$25,2,FALSE),IF($J618='Date ouverte'!$A$26,HLOOKUP($AA618,'Date ouverte'!$26:$27,2,FALSE),"j"))))),W618)&lt;&gt;"alert",AA618,"alert")</f>
        <v>44893</v>
      </c>
      <c r="AC618" s="65">
        <f>IF($AB618="alert",(IF($J618='Date ouverte'!$A$29,HLOOKUP($AA618,'Date ouverte'!$29:$30,2,FALSE),IF($J618='Date ouverte'!$A$31,HLOOKUP($AA618,'Date ouverte'!$31:$33,2,FALSE),IF($J618='Date ouverte'!$A$33,HLOOKUP($AA618,'Date ouverte'!$33:$34,2,FALSE),IF($J618='Date ouverte'!$A$35,HLOOKUP($AA618,'Date ouverte'!$35:$36,2,FALSE),"j"))))),0)</f>
        <v>0</v>
      </c>
      <c r="AD6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18" s="5"/>
    </row>
    <row r="619" spans="1:31" x14ac:dyDescent="0.25">
      <c r="A619" t="s">
        <v>826</v>
      </c>
      <c r="B619" t="s">
        <v>258</v>
      </c>
      <c r="C619" t="s">
        <v>14</v>
      </c>
      <c r="D619" t="s">
        <v>47</v>
      </c>
      <c r="E619" t="s">
        <v>34</v>
      </c>
      <c r="F619" t="s">
        <v>48</v>
      </c>
      <c r="G619" s="1">
        <v>44818</v>
      </c>
      <c r="H619" s="1">
        <v>44860</v>
      </c>
      <c r="I619" s="2">
        <v>44872.395833333336</v>
      </c>
      <c r="J619" t="s">
        <v>18</v>
      </c>
      <c r="K619" t="s">
        <v>19</v>
      </c>
      <c r="L619" t="s">
        <v>20</v>
      </c>
      <c r="M619" t="s">
        <v>25</v>
      </c>
      <c r="N619" t="s">
        <v>35</v>
      </c>
      <c r="O619" t="s">
        <v>36</v>
      </c>
      <c r="P619">
        <f t="shared" si="521"/>
        <v>1</v>
      </c>
      <c r="Q619" s="5">
        <f t="shared" si="522"/>
        <v>44862</v>
      </c>
      <c r="R619" s="32">
        <f>VLOOKUP(_xlfn.CONCAT(M619," - ",E619),Planning!$C$75:$D$99,2,0)</f>
        <v>21</v>
      </c>
      <c r="S619" s="5">
        <f t="shared" si="523"/>
        <v>44881</v>
      </c>
      <c r="T619" s="3" t="str">
        <f t="shared" si="524"/>
        <v/>
      </c>
      <c r="U619" s="32">
        <f t="shared" ca="1" si="525"/>
        <v>21</v>
      </c>
      <c r="V619" s="32">
        <f t="shared" si="526"/>
        <v>0</v>
      </c>
      <c r="W619" s="5">
        <f t="shared" si="527"/>
        <v>44872</v>
      </c>
      <c r="X619" s="5"/>
      <c r="Z619" s="49"/>
      <c r="AA619" s="50" cm="1">
        <f t="array" ref="AA619">IF(AND(K619="Pending",J619='Date ouverte'!$A$2),INDEX(_xlfn.ANCHORARRAY('Date ouverte'!$B$2),MATCH(TRUE,_xlfn.ANCHORARRAY('Date ouverte'!$B$2)&gt;=$W619,0)),IF(AND(K619="Pending",J619='Date ouverte'!$A$4),INDEX(_xlfn.ANCHORARRAY('Date ouverte'!$B$4),MATCH(TRUE,_xlfn.ANCHORARRAY('Date ouverte'!$B$4)&gt;=$W619,0)),IF(AND(K619="Pending",J619='Date ouverte'!$A$6),INDEX(_xlfn.ANCHORARRAY('Date ouverte'!$B$6),MATCH(TRUE,_xlfn.ANCHORARRAY('Date ouverte'!$B$6)&gt;=$W619,0)),IF(AND(K619="Pending",J619='Date ouverte'!$A$8),INDEX(_xlfn.ANCHORARRAY('Date ouverte'!$B$8),MATCH(TRUE,_xlfn.ANCHORARRAY('Date ouverte'!$B$8)&gt;=$W619,0)),W619))))</f>
        <v>44872</v>
      </c>
      <c r="AB619" s="5">
        <f>IF(IF($K619="Pending",(IF($J619='Date ouverte'!$A$20,HLOOKUP($AA619,'Date ouverte'!$20:$21,2,FALSE),IF($J619='Date ouverte'!$A$22,HLOOKUP($AA619,'Date ouverte'!$22:$23,2,FALSE),IF($J619='Date ouverte'!$A$24,HLOOKUP($AA619,'Date ouverte'!$24:$25,2,FALSE),IF($J619='Date ouverte'!$A$26,HLOOKUP($AA619,'Date ouverte'!$26:$27,2,FALSE),"j"))))),W619)&lt;&gt;"alert",AA619,"alert")</f>
        <v>44872</v>
      </c>
      <c r="AC619" s="65">
        <f>IF($AB619="alert",(IF($J619='Date ouverte'!$A$29,HLOOKUP($AA619,'Date ouverte'!$29:$30,2,FALSE),IF($J619='Date ouverte'!$A$31,HLOOKUP($AA619,'Date ouverte'!$31:$33,2,FALSE),IF($J619='Date ouverte'!$A$33,HLOOKUP($AA619,'Date ouverte'!$33:$34,2,FALSE),IF($J619='Date ouverte'!$A$35,HLOOKUP($AA619,'Date ouverte'!$35:$36,2,FALSE),"j"))))),0)</f>
        <v>0</v>
      </c>
      <c r="AD6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19" s="5"/>
    </row>
    <row r="620" spans="1:31" x14ac:dyDescent="0.25">
      <c r="A620" t="s">
        <v>178</v>
      </c>
      <c r="B620" t="s">
        <v>258</v>
      </c>
      <c r="C620" t="s">
        <v>30</v>
      </c>
      <c r="D620" t="s">
        <v>15</v>
      </c>
      <c r="E620" t="s">
        <v>34</v>
      </c>
      <c r="F620" t="s">
        <v>17</v>
      </c>
      <c r="G620" s="1">
        <v>44799</v>
      </c>
      <c r="H620" s="1">
        <v>44853</v>
      </c>
      <c r="I620" s="2">
        <v>44860.541666666664</v>
      </c>
      <c r="J620" t="s">
        <v>28</v>
      </c>
      <c r="K620" t="s">
        <v>19</v>
      </c>
      <c r="L620" t="s">
        <v>20</v>
      </c>
      <c r="M620" t="s">
        <v>25</v>
      </c>
      <c r="N620" t="s">
        <v>35</v>
      </c>
      <c r="O620" t="s">
        <v>42</v>
      </c>
      <c r="P620">
        <f t="shared" si="521"/>
        <v>1</v>
      </c>
      <c r="Q620" s="5">
        <f t="shared" si="522"/>
        <v>44855</v>
      </c>
      <c r="R620" s="32">
        <f>VLOOKUP(_xlfn.CONCAT(M620," - ",E620),Planning!$C$75:$D$99,2,0)</f>
        <v>21</v>
      </c>
      <c r="S620" s="5">
        <f t="shared" si="523"/>
        <v>44874</v>
      </c>
      <c r="T620" s="3" t="str">
        <f t="shared" si="524"/>
        <v/>
      </c>
      <c r="U620" s="32">
        <f t="shared" ca="1" si="525"/>
        <v>15</v>
      </c>
      <c r="V620" s="32">
        <f t="shared" si="526"/>
        <v>0</v>
      </c>
      <c r="W620" s="5">
        <f t="shared" si="527"/>
        <v>44860</v>
      </c>
      <c r="X620" s="5"/>
      <c r="Z620" s="49"/>
      <c r="AA620" s="50" cm="1">
        <f t="array" ref="AA620">IF(AND(K620="Pending",J620='Date ouverte'!$A$2),INDEX(_xlfn.ANCHORARRAY('Date ouverte'!$B$2),MATCH(TRUE,_xlfn.ANCHORARRAY('Date ouverte'!$B$2)&gt;=$W620,0)),IF(AND(K620="Pending",J620='Date ouverte'!$A$4),INDEX(_xlfn.ANCHORARRAY('Date ouverte'!$B$4),MATCH(TRUE,_xlfn.ANCHORARRAY('Date ouverte'!$B$4)&gt;=$W620,0)),IF(AND(K620="Pending",J620='Date ouverte'!$A$6),INDEX(_xlfn.ANCHORARRAY('Date ouverte'!$B$6),MATCH(TRUE,_xlfn.ANCHORARRAY('Date ouverte'!$B$6)&gt;=$W620,0)),IF(AND(K620="Pending",J620='Date ouverte'!$A$8),INDEX(_xlfn.ANCHORARRAY('Date ouverte'!$B$8),MATCH(TRUE,_xlfn.ANCHORARRAY('Date ouverte'!$B$8)&gt;=$W620,0)),W620))))</f>
        <v>44860</v>
      </c>
      <c r="AB620" s="5">
        <f>IF(IF($K620="Pending",(IF($J620='Date ouverte'!$A$20,HLOOKUP($AA620,'Date ouverte'!$20:$21,2,FALSE),IF($J620='Date ouverte'!$A$22,HLOOKUP($AA620,'Date ouverte'!$22:$23,2,FALSE),IF($J620='Date ouverte'!$A$24,HLOOKUP($AA620,'Date ouverte'!$24:$25,2,FALSE),IF($J620='Date ouverte'!$A$26,HLOOKUP($AA620,'Date ouverte'!$26:$27,2,FALSE),"j"))))),W620)&lt;&gt;"alert",AA620,"alert")</f>
        <v>44860</v>
      </c>
      <c r="AC620" s="65">
        <f>IF($AB620="alert",(IF($J620='Date ouverte'!$A$29,HLOOKUP($AA620,'Date ouverte'!$29:$30,2,FALSE),IF($J620='Date ouverte'!$A$31,HLOOKUP($AA620,'Date ouverte'!$31:$33,2,FALSE),IF($J620='Date ouverte'!$A$33,HLOOKUP($AA620,'Date ouverte'!$33:$34,2,FALSE),IF($J620='Date ouverte'!$A$35,HLOOKUP($AA620,'Date ouverte'!$35:$36,2,FALSE),"j"))))),0)</f>
        <v>0</v>
      </c>
      <c r="AD6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0" s="5"/>
    </row>
    <row r="621" spans="1:31" x14ac:dyDescent="0.25">
      <c r="A621" t="s">
        <v>1818</v>
      </c>
      <c r="B621" t="s">
        <v>258</v>
      </c>
      <c r="C621" t="s">
        <v>30</v>
      </c>
      <c r="D621" t="s">
        <v>47</v>
      </c>
      <c r="E621" t="s">
        <v>34</v>
      </c>
      <c r="F621" t="s">
        <v>48</v>
      </c>
      <c r="G621" s="1">
        <v>44847</v>
      </c>
      <c r="H621" s="1">
        <v>44877</v>
      </c>
      <c r="I621" s="2">
        <v>44883</v>
      </c>
      <c r="J621" t="s">
        <v>28</v>
      </c>
      <c r="K621" t="s">
        <v>29</v>
      </c>
      <c r="L621" t="s">
        <v>24</v>
      </c>
      <c r="M621" t="s">
        <v>25</v>
      </c>
      <c r="N621" t="s">
        <v>26</v>
      </c>
      <c r="O621" t="s">
        <v>45</v>
      </c>
      <c r="P621">
        <f t="shared" si="521"/>
        <v>1</v>
      </c>
      <c r="Q621" s="5">
        <f t="shared" si="522"/>
        <v>44879</v>
      </c>
      <c r="R621" s="32">
        <f>VLOOKUP(_xlfn.CONCAT(M621," - ",E621),Planning!$C$75:$D$99,2,0)</f>
        <v>21</v>
      </c>
      <c r="S621" s="5">
        <f t="shared" si="523"/>
        <v>44898</v>
      </c>
      <c r="T621" s="3" t="str">
        <f t="shared" si="524"/>
        <v/>
      </c>
      <c r="U621" s="32">
        <f t="shared" ca="1" si="525"/>
        <v>21</v>
      </c>
      <c r="V621" s="32">
        <f t="shared" si="526"/>
        <v>0</v>
      </c>
      <c r="W621" s="5">
        <f t="shared" si="527"/>
        <v>44883</v>
      </c>
      <c r="X621" s="5"/>
      <c r="Z621" s="49"/>
      <c r="AA621" s="50" cm="1">
        <f t="array" ref="AA621">IF(AND(K621="Pending",J621='Date ouverte'!$A$2),INDEX(_xlfn.ANCHORARRAY('Date ouverte'!$B$2),MATCH(TRUE,_xlfn.ANCHORARRAY('Date ouverte'!$B$2)&gt;=$W621,0)),IF(AND(K621="Pending",J621='Date ouverte'!$A$4),INDEX(_xlfn.ANCHORARRAY('Date ouverte'!$B$4),MATCH(TRUE,_xlfn.ANCHORARRAY('Date ouverte'!$B$4)&gt;=$W621,0)),IF(AND(K621="Pending",J621='Date ouverte'!$A$6),INDEX(_xlfn.ANCHORARRAY('Date ouverte'!$B$6),MATCH(TRUE,_xlfn.ANCHORARRAY('Date ouverte'!$B$6)&gt;=$W621,0)),IF(AND(K621="Pending",J621='Date ouverte'!$A$8),INDEX(_xlfn.ANCHORARRAY('Date ouverte'!$B$8),MATCH(TRUE,_xlfn.ANCHORARRAY('Date ouverte'!$B$8)&gt;=$W621,0)),W621))))</f>
        <v>44883</v>
      </c>
      <c r="AB621" s="5">
        <f>IF(IF($K621="Pending",(IF($J621='Date ouverte'!$A$20,HLOOKUP($AA621,'Date ouverte'!$20:$21,2,FALSE),IF($J621='Date ouverte'!$A$22,HLOOKUP($AA621,'Date ouverte'!$22:$23,2,FALSE),IF($J621='Date ouverte'!$A$24,HLOOKUP($AA621,'Date ouverte'!$24:$25,2,FALSE),IF($J621='Date ouverte'!$A$26,HLOOKUP($AA621,'Date ouverte'!$26:$27,2,FALSE),"j"))))),W621)&lt;&gt;"alert",AA621,"alert")</f>
        <v>44883</v>
      </c>
      <c r="AC621" s="65">
        <f>IF($AB621="alert",(IF($J621='Date ouverte'!$A$29,HLOOKUP($AA621,'Date ouverte'!$29:$30,2,FALSE),IF($J621='Date ouverte'!$A$31,HLOOKUP($AA621,'Date ouverte'!$31:$33,2,FALSE),IF($J621='Date ouverte'!$A$33,HLOOKUP($AA621,'Date ouverte'!$33:$34,2,FALSE),IF($J621='Date ouverte'!$A$35,HLOOKUP($AA621,'Date ouverte'!$35:$36,2,FALSE),"j"))))),0)</f>
        <v>0</v>
      </c>
      <c r="AD6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21" s="5"/>
    </row>
    <row r="622" spans="1:31" x14ac:dyDescent="0.25">
      <c r="A622" t="s">
        <v>1819</v>
      </c>
      <c r="B622" t="s">
        <v>258</v>
      </c>
      <c r="C622" t="s">
        <v>30</v>
      </c>
      <c r="D622" t="s">
        <v>47</v>
      </c>
      <c r="E622" t="s">
        <v>34</v>
      </c>
      <c r="F622" t="s">
        <v>48</v>
      </c>
      <c r="G622" s="1">
        <v>44847</v>
      </c>
      <c r="H622" s="1">
        <v>44877</v>
      </c>
      <c r="I622" s="2">
        <v>44889.541666666664</v>
      </c>
      <c r="J622" t="s">
        <v>23</v>
      </c>
      <c r="K622" t="s">
        <v>19</v>
      </c>
      <c r="L622" t="s">
        <v>20</v>
      </c>
      <c r="M622" t="s">
        <v>25</v>
      </c>
      <c r="N622" t="s">
        <v>35</v>
      </c>
      <c r="O622" t="s">
        <v>45</v>
      </c>
      <c r="P622">
        <f t="shared" si="521"/>
        <v>1</v>
      </c>
      <c r="Q622" s="5">
        <f t="shared" si="522"/>
        <v>44879</v>
      </c>
      <c r="R622" s="32">
        <f>VLOOKUP(_xlfn.CONCAT(M622," - ",E622),Planning!$C$75:$D$99,2,0)</f>
        <v>21</v>
      </c>
      <c r="S622" s="5">
        <f t="shared" si="523"/>
        <v>44898</v>
      </c>
      <c r="T622" s="3" t="str">
        <f t="shared" si="524"/>
        <v/>
      </c>
      <c r="U622" s="32">
        <f t="shared" ca="1" si="525"/>
        <v>21</v>
      </c>
      <c r="V622" s="32">
        <f t="shared" si="526"/>
        <v>0</v>
      </c>
      <c r="W622" s="5">
        <f t="shared" si="527"/>
        <v>44889</v>
      </c>
      <c r="X622" s="5"/>
      <c r="Z622" s="49"/>
      <c r="AA622" s="50" cm="1">
        <f t="array" ref="AA622">IF(AND(K622="Pending",J622='Date ouverte'!$A$2),INDEX(_xlfn.ANCHORARRAY('Date ouverte'!$B$2),MATCH(TRUE,_xlfn.ANCHORARRAY('Date ouverte'!$B$2)&gt;=$W622,0)),IF(AND(K622="Pending",J622='Date ouverte'!$A$4),INDEX(_xlfn.ANCHORARRAY('Date ouverte'!$B$4),MATCH(TRUE,_xlfn.ANCHORARRAY('Date ouverte'!$B$4)&gt;=$W622,0)),IF(AND(K622="Pending",J622='Date ouverte'!$A$6),INDEX(_xlfn.ANCHORARRAY('Date ouverte'!$B$6),MATCH(TRUE,_xlfn.ANCHORARRAY('Date ouverte'!$B$6)&gt;=$W622,0)),IF(AND(K622="Pending",J622='Date ouverte'!$A$8),INDEX(_xlfn.ANCHORARRAY('Date ouverte'!$B$8),MATCH(TRUE,_xlfn.ANCHORARRAY('Date ouverte'!$B$8)&gt;=$W622,0)),W622))))</f>
        <v>44889</v>
      </c>
      <c r="AB622" s="5">
        <f>IF(IF($K622="Pending",(IF($J622='Date ouverte'!$A$20,HLOOKUP($AA622,'Date ouverte'!$20:$21,2,FALSE),IF($J622='Date ouverte'!$A$22,HLOOKUP($AA622,'Date ouverte'!$22:$23,2,FALSE),IF($J622='Date ouverte'!$A$24,HLOOKUP($AA622,'Date ouverte'!$24:$25,2,FALSE),IF($J622='Date ouverte'!$A$26,HLOOKUP($AA622,'Date ouverte'!$26:$27,2,FALSE),"j"))))),W622)&lt;&gt;"alert",AA622,"alert")</f>
        <v>44889</v>
      </c>
      <c r="AC622" s="65">
        <f>IF($AB622="alert",(IF($J622='Date ouverte'!$A$29,HLOOKUP($AA622,'Date ouverte'!$29:$30,2,FALSE),IF($J622='Date ouverte'!$A$31,HLOOKUP($AA622,'Date ouverte'!$31:$33,2,FALSE),IF($J622='Date ouverte'!$A$33,HLOOKUP($AA622,'Date ouverte'!$33:$34,2,FALSE),IF($J622='Date ouverte'!$A$35,HLOOKUP($AA622,'Date ouverte'!$35:$36,2,FALSE),"j"))))),0)</f>
        <v>0</v>
      </c>
      <c r="AD6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2" s="5"/>
    </row>
    <row r="623" spans="1:31" x14ac:dyDescent="0.25">
      <c r="A623" t="s">
        <v>1229</v>
      </c>
      <c r="B623" t="s">
        <v>258</v>
      </c>
      <c r="C623" t="s">
        <v>14</v>
      </c>
      <c r="D623" t="s">
        <v>47</v>
      </c>
      <c r="E623" t="s">
        <v>16</v>
      </c>
      <c r="F623" t="s">
        <v>48</v>
      </c>
      <c r="G623" s="1">
        <v>44830</v>
      </c>
      <c r="H623" s="1">
        <v>44858</v>
      </c>
      <c r="I623" s="2">
        <v>44867.291666666664</v>
      </c>
      <c r="J623" t="s">
        <v>28</v>
      </c>
      <c r="K623" t="s">
        <v>19</v>
      </c>
      <c r="L623" t="s">
        <v>20</v>
      </c>
      <c r="M623" t="s">
        <v>25</v>
      </c>
      <c r="O623" t="s">
        <v>1183</v>
      </c>
      <c r="P623">
        <f t="shared" si="521"/>
        <v>1</v>
      </c>
      <c r="Q623" s="5">
        <f t="shared" si="522"/>
        <v>44860</v>
      </c>
      <c r="R623" s="32">
        <f>VLOOKUP(_xlfn.CONCAT(M623," - ",E623),Planning!$C$75:$D$99,2,0)</f>
        <v>4</v>
      </c>
      <c r="S623" s="5">
        <f t="shared" si="523"/>
        <v>44862</v>
      </c>
      <c r="T623" s="3" t="str">
        <f t="shared" si="524"/>
        <v/>
      </c>
      <c r="U623" s="32">
        <f t="shared" ca="1" si="525"/>
        <v>4</v>
      </c>
      <c r="V623" s="32">
        <f t="shared" si="526"/>
        <v>0</v>
      </c>
      <c r="W623" s="5">
        <f t="shared" si="527"/>
        <v>44867</v>
      </c>
      <c r="X623" s="5"/>
      <c r="Z623" s="49"/>
      <c r="AA623" s="50" cm="1">
        <f t="array" ref="AA623">IF(AND(K623="Pending",J623='Date ouverte'!$A$2),INDEX(_xlfn.ANCHORARRAY('Date ouverte'!$B$2),MATCH(TRUE,_xlfn.ANCHORARRAY('Date ouverte'!$B$2)&gt;=$W623,0)),IF(AND(K623="Pending",J623='Date ouverte'!$A$4),INDEX(_xlfn.ANCHORARRAY('Date ouverte'!$B$4),MATCH(TRUE,_xlfn.ANCHORARRAY('Date ouverte'!$B$4)&gt;=$W623,0)),IF(AND(K623="Pending",J623='Date ouverte'!$A$6),INDEX(_xlfn.ANCHORARRAY('Date ouverte'!$B$6),MATCH(TRUE,_xlfn.ANCHORARRAY('Date ouverte'!$B$6)&gt;=$W623,0)),IF(AND(K623="Pending",J623='Date ouverte'!$A$8),INDEX(_xlfn.ANCHORARRAY('Date ouverte'!$B$8),MATCH(TRUE,_xlfn.ANCHORARRAY('Date ouverte'!$B$8)&gt;=$W623,0)),W623))))</f>
        <v>44867</v>
      </c>
      <c r="AB623" s="5">
        <f>IF(IF($K623="Pending",(IF($J623='Date ouverte'!$A$20,HLOOKUP($AA623,'Date ouverte'!$20:$21,2,FALSE),IF($J623='Date ouverte'!$A$22,HLOOKUP($AA623,'Date ouverte'!$22:$23,2,FALSE),IF($J623='Date ouverte'!$A$24,HLOOKUP($AA623,'Date ouverte'!$24:$25,2,FALSE),IF($J623='Date ouverte'!$A$26,HLOOKUP($AA623,'Date ouverte'!$26:$27,2,FALSE),"j"))))),W623)&lt;&gt;"alert",AA623,"alert")</f>
        <v>44867</v>
      </c>
      <c r="AC623" s="65">
        <f>IF($AB623="alert",(IF($J623='Date ouverte'!$A$29,HLOOKUP($AA623,'Date ouverte'!$29:$30,2,FALSE),IF($J623='Date ouverte'!$A$31,HLOOKUP($AA623,'Date ouverte'!$31:$33,2,FALSE),IF($J623='Date ouverte'!$A$33,HLOOKUP($AA623,'Date ouverte'!$33:$34,2,FALSE),IF($J623='Date ouverte'!$A$35,HLOOKUP($AA623,'Date ouverte'!$35:$36,2,FALSE),"j"))))),0)</f>
        <v>0</v>
      </c>
      <c r="AD6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3" s="5"/>
    </row>
    <row r="624" spans="1:31" x14ac:dyDescent="0.25">
      <c r="A624" t="s">
        <v>1820</v>
      </c>
      <c r="B624" t="s">
        <v>258</v>
      </c>
      <c r="C624" t="s">
        <v>30</v>
      </c>
      <c r="D624" t="s">
        <v>47</v>
      </c>
      <c r="E624" t="s">
        <v>34</v>
      </c>
      <c r="F624" t="s">
        <v>48</v>
      </c>
      <c r="G624" s="1">
        <v>44845</v>
      </c>
      <c r="H624" s="1">
        <v>44890</v>
      </c>
      <c r="I624" s="2">
        <v>44902</v>
      </c>
      <c r="J624" t="s">
        <v>18</v>
      </c>
      <c r="K624" t="s">
        <v>29</v>
      </c>
      <c r="L624" t="s">
        <v>20</v>
      </c>
      <c r="M624" t="s">
        <v>25</v>
      </c>
      <c r="N624" t="s">
        <v>35</v>
      </c>
      <c r="O624" t="s">
        <v>46</v>
      </c>
      <c r="P624">
        <f t="shared" si="521"/>
        <v>1</v>
      </c>
      <c r="Q624" s="5">
        <f t="shared" si="522"/>
        <v>44892</v>
      </c>
      <c r="R624" s="32">
        <f>VLOOKUP(_xlfn.CONCAT(M624," - ",E624),Planning!$C$75:$D$99,2,0)</f>
        <v>21</v>
      </c>
      <c r="S624" s="5">
        <f t="shared" si="523"/>
        <v>44911</v>
      </c>
      <c r="T624" s="3" t="str">
        <f t="shared" si="524"/>
        <v/>
      </c>
      <c r="U624" s="32">
        <f t="shared" ca="1" si="525"/>
        <v>21</v>
      </c>
      <c r="V624" s="32">
        <f t="shared" si="526"/>
        <v>0</v>
      </c>
      <c r="W624" s="5">
        <f t="shared" si="527"/>
        <v>44902</v>
      </c>
      <c r="X624" s="5"/>
      <c r="Z624" s="49"/>
      <c r="AA624" s="50" cm="1">
        <f t="array" ref="AA624">IF(AND(K624="Pending",J624='Date ouverte'!$A$2),INDEX(_xlfn.ANCHORARRAY('Date ouverte'!$B$2),MATCH(TRUE,_xlfn.ANCHORARRAY('Date ouverte'!$B$2)&gt;=$W624,0)),IF(AND(K624="Pending",J624='Date ouverte'!$A$4),INDEX(_xlfn.ANCHORARRAY('Date ouverte'!$B$4),MATCH(TRUE,_xlfn.ANCHORARRAY('Date ouverte'!$B$4)&gt;=$W624,0)),IF(AND(K624="Pending",J624='Date ouverte'!$A$6),INDEX(_xlfn.ANCHORARRAY('Date ouverte'!$B$6),MATCH(TRUE,_xlfn.ANCHORARRAY('Date ouverte'!$B$6)&gt;=$W624,0)),IF(AND(K624="Pending",J624='Date ouverte'!$A$8),INDEX(_xlfn.ANCHORARRAY('Date ouverte'!$B$8),MATCH(TRUE,_xlfn.ANCHORARRAY('Date ouverte'!$B$8)&gt;=$W624,0)),W624))))</f>
        <v>44902</v>
      </c>
      <c r="AB624" s="5">
        <f>IF(IF($K624="Pending",(IF($J624='Date ouverte'!$A$20,HLOOKUP($AA624,'Date ouverte'!$20:$21,2,FALSE),IF($J624='Date ouverte'!$A$22,HLOOKUP($AA624,'Date ouverte'!$22:$23,2,FALSE),IF($J624='Date ouverte'!$A$24,HLOOKUP($AA624,'Date ouverte'!$24:$25,2,FALSE),IF($J624='Date ouverte'!$A$26,HLOOKUP($AA624,'Date ouverte'!$26:$27,2,FALSE),"j"))))),W624)&lt;&gt;"alert",AA624,"alert")</f>
        <v>44902</v>
      </c>
      <c r="AC624" s="65">
        <f>IF($AB624="alert",(IF($J624='Date ouverte'!$A$29,HLOOKUP($AA624,'Date ouverte'!$29:$30,2,FALSE),IF($J624='Date ouverte'!$A$31,HLOOKUP($AA624,'Date ouverte'!$31:$33,2,FALSE),IF($J624='Date ouverte'!$A$33,HLOOKUP($AA624,'Date ouverte'!$33:$34,2,FALSE),IF($J624='Date ouverte'!$A$35,HLOOKUP($AA624,'Date ouverte'!$35:$36,2,FALSE),"j"))))),0)</f>
        <v>0</v>
      </c>
      <c r="AD6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4" s="5"/>
    </row>
    <row r="625" spans="1:31" x14ac:dyDescent="0.25">
      <c r="A625" t="s">
        <v>1230</v>
      </c>
      <c r="B625" t="s">
        <v>258</v>
      </c>
      <c r="C625" t="s">
        <v>14</v>
      </c>
      <c r="D625" t="s">
        <v>47</v>
      </c>
      <c r="E625" t="s">
        <v>34</v>
      </c>
      <c r="F625" t="s">
        <v>48</v>
      </c>
      <c r="G625" s="1">
        <v>44849</v>
      </c>
      <c r="H625" s="1">
        <v>44890</v>
      </c>
      <c r="I625" s="2">
        <v>44905</v>
      </c>
      <c r="J625" t="s">
        <v>28</v>
      </c>
      <c r="K625" t="s">
        <v>29</v>
      </c>
      <c r="L625" t="s">
        <v>20</v>
      </c>
      <c r="M625" t="s">
        <v>25</v>
      </c>
      <c r="N625" t="s">
        <v>35</v>
      </c>
      <c r="O625" t="s">
        <v>46</v>
      </c>
      <c r="P625">
        <f t="shared" si="521"/>
        <v>1</v>
      </c>
      <c r="Q625" s="5">
        <f t="shared" si="522"/>
        <v>44892</v>
      </c>
      <c r="R625" s="32">
        <f>VLOOKUP(_xlfn.CONCAT(M625," - ",E625),Planning!$C$75:$D$99,2,0)</f>
        <v>21</v>
      </c>
      <c r="S625" s="5">
        <f t="shared" si="523"/>
        <v>44911</v>
      </c>
      <c r="T625" s="3" t="str">
        <f t="shared" si="524"/>
        <v/>
      </c>
      <c r="U625" s="32">
        <f t="shared" ca="1" si="525"/>
        <v>21</v>
      </c>
      <c r="V625" s="32">
        <f t="shared" si="526"/>
        <v>0</v>
      </c>
      <c r="W625" s="5">
        <f t="shared" si="527"/>
        <v>44905</v>
      </c>
      <c r="X625" s="5"/>
      <c r="Z625" s="49"/>
      <c r="AA625" s="50" cm="1">
        <f t="array" ref="AA625">IF(AND(K625="Pending",J625='Date ouverte'!$A$2),INDEX(_xlfn.ANCHORARRAY('Date ouverte'!$B$2),MATCH(TRUE,_xlfn.ANCHORARRAY('Date ouverte'!$B$2)&gt;=$W625,0)),IF(AND(K625="Pending",J625='Date ouverte'!$A$4),INDEX(_xlfn.ANCHORARRAY('Date ouverte'!$B$4),MATCH(TRUE,_xlfn.ANCHORARRAY('Date ouverte'!$B$4)&gt;=$W625,0)),IF(AND(K625="Pending",J625='Date ouverte'!$A$6),INDEX(_xlfn.ANCHORARRAY('Date ouverte'!$B$6),MATCH(TRUE,_xlfn.ANCHORARRAY('Date ouverte'!$B$6)&gt;=$W625,0)),IF(AND(K625="Pending",J625='Date ouverte'!$A$8),INDEX(_xlfn.ANCHORARRAY('Date ouverte'!$B$8),MATCH(TRUE,_xlfn.ANCHORARRAY('Date ouverte'!$B$8)&gt;=$W625,0)),W625))))</f>
        <v>44907</v>
      </c>
      <c r="AB625" s="5" t="str">
        <f>IF(IF($K625="Pending",(IF($J625='Date ouverte'!$A$20,HLOOKUP($AA625,'Date ouverte'!$20:$21,2,FALSE),IF($J625='Date ouverte'!$A$22,HLOOKUP($AA625,'Date ouverte'!$22:$23,2,FALSE),IF($J625='Date ouverte'!$A$24,HLOOKUP($AA625,'Date ouverte'!$24:$25,2,FALSE),IF($J625='Date ouverte'!$A$26,HLOOKUP($AA625,'Date ouverte'!$26:$27,2,FALSE),"j"))))),W625)&lt;&gt;"alert",AA625,"alert")</f>
        <v>alert</v>
      </c>
      <c r="AC625" s="65">
        <f>IF($AB625="alert",(IF($J625='Date ouverte'!$A$29,HLOOKUP($AA625,'Date ouverte'!$29:$30,2,FALSE),IF($J625='Date ouverte'!$A$31,HLOOKUP($AA625,'Date ouverte'!$31:$33,2,FALSE),IF($J625='Date ouverte'!$A$33,HLOOKUP($AA625,'Date ouverte'!$33:$34,2,FALSE),IF($J625='Date ouverte'!$A$35,HLOOKUP($AA625,'Date ouverte'!$35:$36,2,FALSE),"j"))))),0)</f>
        <v>15</v>
      </c>
      <c r="AD6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25" s="5"/>
    </row>
    <row r="626" spans="1:31" x14ac:dyDescent="0.25">
      <c r="A626" t="s">
        <v>1821</v>
      </c>
      <c r="B626" t="s">
        <v>258</v>
      </c>
      <c r="C626" t="s">
        <v>14</v>
      </c>
      <c r="D626" t="s">
        <v>47</v>
      </c>
      <c r="E626" t="s">
        <v>34</v>
      </c>
      <c r="F626" t="s">
        <v>48</v>
      </c>
      <c r="G626" s="1">
        <v>44855</v>
      </c>
      <c r="H626" s="1">
        <v>44890</v>
      </c>
      <c r="I626" s="2">
        <v>44905</v>
      </c>
      <c r="J626" t="s">
        <v>18</v>
      </c>
      <c r="K626" t="s">
        <v>29</v>
      </c>
      <c r="L626" t="s">
        <v>24</v>
      </c>
      <c r="M626" t="s">
        <v>25</v>
      </c>
      <c r="N626" t="s">
        <v>26</v>
      </c>
      <c r="O626" t="s">
        <v>46</v>
      </c>
      <c r="P626">
        <f t="shared" si="521"/>
        <v>1</v>
      </c>
      <c r="Q626" s="5">
        <f t="shared" si="522"/>
        <v>44892</v>
      </c>
      <c r="R626" s="32">
        <f>VLOOKUP(_xlfn.CONCAT(M626," - ",E626),Planning!$C$75:$D$99,2,0)</f>
        <v>21</v>
      </c>
      <c r="S626" s="5">
        <f t="shared" si="523"/>
        <v>44911</v>
      </c>
      <c r="T626" s="3" t="str">
        <f t="shared" si="524"/>
        <v/>
      </c>
      <c r="U626" s="32">
        <f t="shared" ca="1" si="525"/>
        <v>21</v>
      </c>
      <c r="V626" s="32">
        <f t="shared" si="526"/>
        <v>0</v>
      </c>
      <c r="W626" s="5">
        <f t="shared" si="527"/>
        <v>44905</v>
      </c>
      <c r="X626" s="5"/>
      <c r="Z626" s="49"/>
      <c r="AA626" s="50" cm="1">
        <f t="array" ref="AA626">IF(AND(K626="Pending",J626='Date ouverte'!$A$2),INDEX(_xlfn.ANCHORARRAY('Date ouverte'!$B$2),MATCH(TRUE,_xlfn.ANCHORARRAY('Date ouverte'!$B$2)&gt;=$W626,0)),IF(AND(K626="Pending",J626='Date ouverte'!$A$4),INDEX(_xlfn.ANCHORARRAY('Date ouverte'!$B$4),MATCH(TRUE,_xlfn.ANCHORARRAY('Date ouverte'!$B$4)&gt;=$W626,0)),IF(AND(K626="Pending",J626='Date ouverte'!$A$6),INDEX(_xlfn.ANCHORARRAY('Date ouverte'!$B$6),MATCH(TRUE,_xlfn.ANCHORARRAY('Date ouverte'!$B$6)&gt;=$W626,0)),IF(AND(K626="Pending",J626='Date ouverte'!$A$8),INDEX(_xlfn.ANCHORARRAY('Date ouverte'!$B$8),MATCH(TRUE,_xlfn.ANCHORARRAY('Date ouverte'!$B$8)&gt;=$W626,0)),W626))))</f>
        <v>44907</v>
      </c>
      <c r="AB626" s="5" t="str">
        <f>IF(IF($K626="Pending",(IF($J626='Date ouverte'!$A$20,HLOOKUP($AA626,'Date ouverte'!$20:$21,2,FALSE),IF($J626='Date ouverte'!$A$22,HLOOKUP($AA626,'Date ouverte'!$22:$23,2,FALSE),IF($J626='Date ouverte'!$A$24,HLOOKUP($AA626,'Date ouverte'!$24:$25,2,FALSE),IF($J626='Date ouverte'!$A$26,HLOOKUP($AA626,'Date ouverte'!$26:$27,2,FALSE),"j"))))),W626)&lt;&gt;"alert",AA626,"alert")</f>
        <v>alert</v>
      </c>
      <c r="AC626" s="65">
        <f>IF($AB626="alert",(IF($J626='Date ouverte'!$A$29,HLOOKUP($AA626,'Date ouverte'!$29:$30,2,FALSE),IF($J626='Date ouverte'!$A$31,HLOOKUP($AA626,'Date ouverte'!$31:$33,2,FALSE),IF($J626='Date ouverte'!$A$33,HLOOKUP($AA626,'Date ouverte'!$33:$34,2,FALSE),IF($J626='Date ouverte'!$A$35,HLOOKUP($AA626,'Date ouverte'!$35:$36,2,FALSE),"j"))))),0)</f>
        <v>11</v>
      </c>
      <c r="AD6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6" s="5"/>
    </row>
    <row r="627" spans="1:31" x14ac:dyDescent="0.25">
      <c r="A627" t="s">
        <v>1231</v>
      </c>
      <c r="B627" t="s">
        <v>258</v>
      </c>
      <c r="C627" t="s">
        <v>30</v>
      </c>
      <c r="D627" t="s">
        <v>47</v>
      </c>
      <c r="E627" t="s">
        <v>16</v>
      </c>
      <c r="F627" t="s">
        <v>48</v>
      </c>
      <c r="G627" s="1">
        <v>44834</v>
      </c>
      <c r="H627" s="1">
        <v>44869</v>
      </c>
      <c r="I627" s="2">
        <v>44879</v>
      </c>
      <c r="J627" t="s">
        <v>23</v>
      </c>
      <c r="K627" t="s">
        <v>29</v>
      </c>
      <c r="L627" t="s">
        <v>24</v>
      </c>
      <c r="M627" t="s">
        <v>25</v>
      </c>
      <c r="N627" t="s">
        <v>26</v>
      </c>
      <c r="O627" t="s">
        <v>40</v>
      </c>
      <c r="P627">
        <f t="shared" si="521"/>
        <v>1</v>
      </c>
      <c r="Q627" s="5">
        <f t="shared" si="522"/>
        <v>44871</v>
      </c>
      <c r="R627" s="32">
        <f>VLOOKUP(_xlfn.CONCAT(M627," - ",E627),Planning!$C$75:$D$99,2,0)</f>
        <v>4</v>
      </c>
      <c r="S627" s="5">
        <f t="shared" si="523"/>
        <v>44873</v>
      </c>
      <c r="T627" s="3" t="str">
        <f t="shared" si="524"/>
        <v/>
      </c>
      <c r="U627" s="32">
        <f t="shared" ca="1" si="525"/>
        <v>4</v>
      </c>
      <c r="V627" s="32">
        <f t="shared" si="526"/>
        <v>0</v>
      </c>
      <c r="W627" s="5">
        <f t="shared" si="527"/>
        <v>44879</v>
      </c>
      <c r="X627" s="5"/>
      <c r="Z627" s="49"/>
      <c r="AA627" s="50" cm="1">
        <f t="array" ref="AA627">IF(AND(K627="Pending",J627='Date ouverte'!$A$2),INDEX(_xlfn.ANCHORARRAY('Date ouverte'!$B$2),MATCH(TRUE,_xlfn.ANCHORARRAY('Date ouverte'!$B$2)&gt;=$W627,0)),IF(AND(K627="Pending",J627='Date ouverte'!$A$4),INDEX(_xlfn.ANCHORARRAY('Date ouverte'!$B$4),MATCH(TRUE,_xlfn.ANCHORARRAY('Date ouverte'!$B$4)&gt;=$W627,0)),IF(AND(K627="Pending",J627='Date ouverte'!$A$6),INDEX(_xlfn.ANCHORARRAY('Date ouverte'!$B$6),MATCH(TRUE,_xlfn.ANCHORARRAY('Date ouverte'!$B$6)&gt;=$W627,0)),IF(AND(K627="Pending",J627='Date ouverte'!$A$8),INDEX(_xlfn.ANCHORARRAY('Date ouverte'!$B$8),MATCH(TRUE,_xlfn.ANCHORARRAY('Date ouverte'!$B$8)&gt;=$W627,0)),W627))))</f>
        <v>44879</v>
      </c>
      <c r="AB627" s="5">
        <f>IF(IF($K627="Pending",(IF($J627='Date ouverte'!$A$20,HLOOKUP($AA627,'Date ouverte'!$20:$21,2,FALSE),IF($J627='Date ouverte'!$A$22,HLOOKUP($AA627,'Date ouverte'!$22:$23,2,FALSE),IF($J627='Date ouverte'!$A$24,HLOOKUP($AA627,'Date ouverte'!$24:$25,2,FALSE),IF($J627='Date ouverte'!$A$26,HLOOKUP($AA627,'Date ouverte'!$26:$27,2,FALSE),"j"))))),W627)&lt;&gt;"alert",AA627,"alert")</f>
        <v>44879</v>
      </c>
      <c r="AC627" s="65">
        <f>IF($AB627="alert",(IF($J627='Date ouverte'!$A$29,HLOOKUP($AA627,'Date ouverte'!$29:$30,2,FALSE),IF($J627='Date ouverte'!$A$31,HLOOKUP($AA627,'Date ouverte'!$31:$33,2,FALSE),IF($J627='Date ouverte'!$A$33,HLOOKUP($AA627,'Date ouverte'!$33:$34,2,FALSE),IF($J627='Date ouverte'!$A$35,HLOOKUP($AA627,'Date ouverte'!$35:$36,2,FALSE),"j"))))),0)</f>
        <v>0</v>
      </c>
      <c r="AD6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7" s="5"/>
    </row>
    <row r="628" spans="1:31" x14ac:dyDescent="0.25">
      <c r="A628" t="s">
        <v>721</v>
      </c>
      <c r="B628" t="s">
        <v>258</v>
      </c>
      <c r="C628" t="s">
        <v>30</v>
      </c>
      <c r="D628" t="s">
        <v>47</v>
      </c>
      <c r="E628" t="s">
        <v>34</v>
      </c>
      <c r="F628" t="s">
        <v>48</v>
      </c>
      <c r="G628" s="1">
        <v>44826</v>
      </c>
      <c r="H628" s="1">
        <v>44860</v>
      </c>
      <c r="I628" s="2">
        <v>44869.208333333336</v>
      </c>
      <c r="J628" t="s">
        <v>23</v>
      </c>
      <c r="K628" t="s">
        <v>19</v>
      </c>
      <c r="L628" t="s">
        <v>20</v>
      </c>
      <c r="M628" t="s">
        <v>25</v>
      </c>
      <c r="N628" t="s">
        <v>35</v>
      </c>
      <c r="O628" t="s">
        <v>36</v>
      </c>
      <c r="P628">
        <f t="shared" si="521"/>
        <v>1</v>
      </c>
      <c r="Q628" s="5">
        <f t="shared" si="522"/>
        <v>44862</v>
      </c>
      <c r="R628" s="32">
        <f>VLOOKUP(_xlfn.CONCAT(M628," - ",E628),Planning!$C$75:$D$99,2,0)</f>
        <v>21</v>
      </c>
      <c r="S628" s="5">
        <f t="shared" si="523"/>
        <v>44881</v>
      </c>
      <c r="T628" s="3" t="str">
        <f t="shared" si="524"/>
        <v/>
      </c>
      <c r="U628" s="32">
        <f t="shared" ca="1" si="525"/>
        <v>21</v>
      </c>
      <c r="V628" s="32">
        <f t="shared" si="526"/>
        <v>0</v>
      </c>
      <c r="W628" s="5">
        <f t="shared" si="527"/>
        <v>44869</v>
      </c>
      <c r="X628" s="5"/>
      <c r="Z628" s="49"/>
      <c r="AA628" s="50" cm="1">
        <f t="array" ref="AA628">IF(AND(K628="Pending",J628='Date ouverte'!$A$2),INDEX(_xlfn.ANCHORARRAY('Date ouverte'!$B$2),MATCH(TRUE,_xlfn.ANCHORARRAY('Date ouverte'!$B$2)&gt;=$W628,0)),IF(AND(K628="Pending",J628='Date ouverte'!$A$4),INDEX(_xlfn.ANCHORARRAY('Date ouverte'!$B$4),MATCH(TRUE,_xlfn.ANCHORARRAY('Date ouverte'!$B$4)&gt;=$W628,0)),IF(AND(K628="Pending",J628='Date ouverte'!$A$6),INDEX(_xlfn.ANCHORARRAY('Date ouverte'!$B$6),MATCH(TRUE,_xlfn.ANCHORARRAY('Date ouverte'!$B$6)&gt;=$W628,0)),IF(AND(K628="Pending",J628='Date ouverte'!$A$8),INDEX(_xlfn.ANCHORARRAY('Date ouverte'!$B$8),MATCH(TRUE,_xlfn.ANCHORARRAY('Date ouverte'!$B$8)&gt;=$W628,0)),W628))))</f>
        <v>44869</v>
      </c>
      <c r="AB628" s="5">
        <f>IF(IF($K628="Pending",(IF($J628='Date ouverte'!$A$20,HLOOKUP($AA628,'Date ouverte'!$20:$21,2,FALSE),IF($J628='Date ouverte'!$A$22,HLOOKUP($AA628,'Date ouverte'!$22:$23,2,FALSE),IF($J628='Date ouverte'!$A$24,HLOOKUP($AA628,'Date ouverte'!$24:$25,2,FALSE),IF($J628='Date ouverte'!$A$26,HLOOKUP($AA628,'Date ouverte'!$26:$27,2,FALSE),"j"))))),W628)&lt;&gt;"alert",AA628,"alert")</f>
        <v>44869</v>
      </c>
      <c r="AC628" s="65">
        <f>IF($AB628="alert",(IF($J628='Date ouverte'!$A$29,HLOOKUP($AA628,'Date ouverte'!$29:$30,2,FALSE),IF($J628='Date ouverte'!$A$31,HLOOKUP($AA628,'Date ouverte'!$31:$33,2,FALSE),IF($J628='Date ouverte'!$A$33,HLOOKUP($AA628,'Date ouverte'!$33:$34,2,FALSE),IF($J628='Date ouverte'!$A$35,HLOOKUP($AA628,'Date ouverte'!$35:$36,2,FALSE),"j"))))),0)</f>
        <v>0</v>
      </c>
      <c r="AD6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8" s="5"/>
    </row>
    <row r="629" spans="1:31" x14ac:dyDescent="0.25">
      <c r="A629" t="s">
        <v>1822</v>
      </c>
      <c r="B629" t="s">
        <v>258</v>
      </c>
      <c r="C629" t="s">
        <v>30</v>
      </c>
      <c r="D629" t="s">
        <v>47</v>
      </c>
      <c r="E629" t="s">
        <v>34</v>
      </c>
      <c r="F629" t="s">
        <v>48</v>
      </c>
      <c r="G629" s="1">
        <v>44847</v>
      </c>
      <c r="H629" s="1">
        <v>44877</v>
      </c>
      <c r="I629" s="2">
        <v>44884</v>
      </c>
      <c r="J629" t="s">
        <v>23</v>
      </c>
      <c r="K629" t="s">
        <v>29</v>
      </c>
      <c r="L629" t="s">
        <v>20</v>
      </c>
      <c r="M629" t="s">
        <v>25</v>
      </c>
      <c r="N629" t="s">
        <v>35</v>
      </c>
      <c r="O629" t="s">
        <v>45</v>
      </c>
      <c r="P629">
        <f t="shared" si="521"/>
        <v>1</v>
      </c>
      <c r="Q629" s="5">
        <f t="shared" si="522"/>
        <v>44879</v>
      </c>
      <c r="R629" s="32">
        <f>VLOOKUP(_xlfn.CONCAT(M629," - ",E629),Planning!$C$75:$D$99,2,0)</f>
        <v>21</v>
      </c>
      <c r="S629" s="5">
        <f t="shared" si="523"/>
        <v>44898</v>
      </c>
      <c r="T629" s="3" t="str">
        <f t="shared" si="524"/>
        <v/>
      </c>
      <c r="U629" s="32">
        <f t="shared" ca="1" si="525"/>
        <v>21</v>
      </c>
      <c r="V629" s="32">
        <f t="shared" si="526"/>
        <v>0</v>
      </c>
      <c r="W629" s="5">
        <f t="shared" si="527"/>
        <v>44884</v>
      </c>
      <c r="X629" s="5"/>
      <c r="Z629" s="49"/>
      <c r="AA629" s="50" cm="1">
        <f t="array" ref="AA629">IF(AND(K629="Pending",J629='Date ouverte'!$A$2),INDEX(_xlfn.ANCHORARRAY('Date ouverte'!$B$2),MATCH(TRUE,_xlfn.ANCHORARRAY('Date ouverte'!$B$2)&gt;=$W629,0)),IF(AND(K629="Pending",J629='Date ouverte'!$A$4),INDEX(_xlfn.ANCHORARRAY('Date ouverte'!$B$4),MATCH(TRUE,_xlfn.ANCHORARRAY('Date ouverte'!$B$4)&gt;=$W629,0)),IF(AND(K629="Pending",J629='Date ouverte'!$A$6),INDEX(_xlfn.ANCHORARRAY('Date ouverte'!$B$6),MATCH(TRUE,_xlfn.ANCHORARRAY('Date ouverte'!$B$6)&gt;=$W629,0)),IF(AND(K629="Pending",J629='Date ouverte'!$A$8),INDEX(_xlfn.ANCHORARRAY('Date ouverte'!$B$8),MATCH(TRUE,_xlfn.ANCHORARRAY('Date ouverte'!$B$8)&gt;=$W629,0)),W629))))</f>
        <v>44886</v>
      </c>
      <c r="AB629" s="5">
        <f>IF(IF($K629="Pending",(IF($J629='Date ouverte'!$A$20,HLOOKUP($AA629,'Date ouverte'!$20:$21,2,FALSE),IF($J629='Date ouverte'!$A$22,HLOOKUP($AA629,'Date ouverte'!$22:$23,2,FALSE),IF($J629='Date ouverte'!$A$24,HLOOKUP($AA629,'Date ouverte'!$24:$25,2,FALSE),IF($J629='Date ouverte'!$A$26,HLOOKUP($AA629,'Date ouverte'!$26:$27,2,FALSE),"j"))))),W629)&lt;&gt;"alert",AA629,"alert")</f>
        <v>44886</v>
      </c>
      <c r="AC629" s="65">
        <f>IF($AB629="alert",(IF($J629='Date ouverte'!$A$29,HLOOKUP($AA629,'Date ouverte'!$29:$30,2,FALSE),IF($J629='Date ouverte'!$A$31,HLOOKUP($AA629,'Date ouverte'!$31:$33,2,FALSE),IF($J629='Date ouverte'!$A$33,HLOOKUP($AA629,'Date ouverte'!$33:$34,2,FALSE),IF($J629='Date ouverte'!$A$35,HLOOKUP($AA629,'Date ouverte'!$35:$36,2,FALSE),"j"))))),0)</f>
        <v>0</v>
      </c>
      <c r="AD6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29" s="5"/>
    </row>
    <row r="630" spans="1:31" x14ac:dyDescent="0.25">
      <c r="A630" t="s">
        <v>1232</v>
      </c>
      <c r="B630" t="s">
        <v>258</v>
      </c>
      <c r="C630" t="s">
        <v>14</v>
      </c>
      <c r="D630" t="s">
        <v>47</v>
      </c>
      <c r="E630" t="s">
        <v>16</v>
      </c>
      <c r="F630" t="s">
        <v>48</v>
      </c>
      <c r="G630" s="1">
        <v>44830</v>
      </c>
      <c r="H630" s="1">
        <v>44858</v>
      </c>
      <c r="I630" s="2">
        <v>44865</v>
      </c>
      <c r="J630" t="s">
        <v>39</v>
      </c>
      <c r="K630" t="s">
        <v>29</v>
      </c>
      <c r="L630" t="s">
        <v>20</v>
      </c>
      <c r="M630" t="s">
        <v>25</v>
      </c>
      <c r="O630" t="s">
        <v>1183</v>
      </c>
      <c r="P630">
        <f t="shared" si="521"/>
        <v>1</v>
      </c>
      <c r="Q630" s="5">
        <f t="shared" si="522"/>
        <v>44860</v>
      </c>
      <c r="R630" s="32">
        <f>VLOOKUP(_xlfn.CONCAT(M630," - ",E630),Planning!$C$75:$D$99,2,0)</f>
        <v>4</v>
      </c>
      <c r="S630" s="5">
        <f t="shared" si="523"/>
        <v>44862</v>
      </c>
      <c r="T630" s="3" t="str">
        <f t="shared" si="524"/>
        <v/>
      </c>
      <c r="U630" s="32">
        <f t="shared" ca="1" si="525"/>
        <v>4</v>
      </c>
      <c r="V630" s="32">
        <f t="shared" si="526"/>
        <v>0</v>
      </c>
      <c r="W630" s="5">
        <f t="shared" si="527"/>
        <v>44865</v>
      </c>
      <c r="X630" s="5"/>
      <c r="Z630" s="49"/>
      <c r="AA630" s="50" cm="1">
        <f t="array" ref="AA630">IF(AND(K630="Pending",J630='Date ouverte'!$A$2),INDEX(_xlfn.ANCHORARRAY('Date ouverte'!$B$2),MATCH(TRUE,_xlfn.ANCHORARRAY('Date ouverte'!$B$2)&gt;=$W630,0)),IF(AND(K630="Pending",J630='Date ouverte'!$A$4),INDEX(_xlfn.ANCHORARRAY('Date ouverte'!$B$4),MATCH(TRUE,_xlfn.ANCHORARRAY('Date ouverte'!$B$4)&gt;=$W630,0)),IF(AND(K630="Pending",J630='Date ouverte'!$A$6),INDEX(_xlfn.ANCHORARRAY('Date ouverte'!$B$6),MATCH(TRUE,_xlfn.ANCHORARRAY('Date ouverte'!$B$6)&gt;=$W630,0)),IF(AND(K630="Pending",J630='Date ouverte'!$A$8),INDEX(_xlfn.ANCHORARRAY('Date ouverte'!$B$8),MATCH(TRUE,_xlfn.ANCHORARRAY('Date ouverte'!$B$8)&gt;=$W630,0)),W630))))</f>
        <v>44865</v>
      </c>
      <c r="AB630" s="5">
        <f>IF(IF($K630="Pending",(IF($J630='Date ouverte'!$A$20,HLOOKUP($AA630,'Date ouverte'!$20:$21,2,FALSE),IF($J630='Date ouverte'!$A$22,HLOOKUP($AA630,'Date ouverte'!$22:$23,2,FALSE),IF($J630='Date ouverte'!$A$24,HLOOKUP($AA630,'Date ouverte'!$24:$25,2,FALSE),IF($J630='Date ouverte'!$A$26,HLOOKUP($AA630,'Date ouverte'!$26:$27,2,FALSE),"j"))))),W630)&lt;&gt;"alert",AA630,"alert")</f>
        <v>44865</v>
      </c>
      <c r="AC630" s="65">
        <f>IF($AB630="alert",(IF($J630='Date ouverte'!$A$29,HLOOKUP($AA630,'Date ouverte'!$29:$30,2,FALSE),IF($J630='Date ouverte'!$A$31,HLOOKUP($AA630,'Date ouverte'!$31:$33,2,FALSE),IF($J630='Date ouverte'!$A$33,HLOOKUP($AA630,'Date ouverte'!$33:$34,2,FALSE),IF($J630='Date ouverte'!$A$35,HLOOKUP($AA630,'Date ouverte'!$35:$36,2,FALSE),"j"))))),0)</f>
        <v>0</v>
      </c>
      <c r="AD6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30" s="5"/>
    </row>
    <row r="631" spans="1:31" x14ac:dyDescent="0.25">
      <c r="A631" t="s">
        <v>980</v>
      </c>
      <c r="B631" t="s">
        <v>258</v>
      </c>
      <c r="C631" t="s">
        <v>30</v>
      </c>
      <c r="D631" t="s">
        <v>47</v>
      </c>
      <c r="E631" t="s">
        <v>34</v>
      </c>
      <c r="F631" t="s">
        <v>48</v>
      </c>
      <c r="G631" s="1">
        <v>44826</v>
      </c>
      <c r="H631" s="1">
        <v>44860</v>
      </c>
      <c r="I631" s="2">
        <v>44872.395833333336</v>
      </c>
      <c r="J631" t="s">
        <v>23</v>
      </c>
      <c r="K631" t="s">
        <v>19</v>
      </c>
      <c r="L631" t="s">
        <v>20</v>
      </c>
      <c r="M631" t="s">
        <v>25</v>
      </c>
      <c r="N631" t="s">
        <v>35</v>
      </c>
      <c r="O631" t="s">
        <v>36</v>
      </c>
      <c r="P631">
        <f t="shared" si="521"/>
        <v>1</v>
      </c>
      <c r="Q631" s="5">
        <f t="shared" si="522"/>
        <v>44862</v>
      </c>
      <c r="R631" s="32">
        <f>VLOOKUP(_xlfn.CONCAT(M631," - ",E631),Planning!$C$75:$D$99,2,0)</f>
        <v>21</v>
      </c>
      <c r="S631" s="5">
        <f t="shared" si="523"/>
        <v>44881</v>
      </c>
      <c r="T631" s="3" t="str">
        <f t="shared" si="524"/>
        <v/>
      </c>
      <c r="U631" s="32">
        <f t="shared" ca="1" si="525"/>
        <v>21</v>
      </c>
      <c r="V631" s="32">
        <f t="shared" si="526"/>
        <v>0</v>
      </c>
      <c r="W631" s="5">
        <f t="shared" si="527"/>
        <v>44872</v>
      </c>
      <c r="X631" s="5"/>
      <c r="Z631" s="49"/>
      <c r="AA631" s="50" cm="1">
        <f t="array" ref="AA631">IF(AND(K631="Pending",J631='Date ouverte'!$A$2),INDEX(_xlfn.ANCHORARRAY('Date ouverte'!$B$2),MATCH(TRUE,_xlfn.ANCHORARRAY('Date ouverte'!$B$2)&gt;=$W631,0)),IF(AND(K631="Pending",J631='Date ouverte'!$A$4),INDEX(_xlfn.ANCHORARRAY('Date ouverte'!$B$4),MATCH(TRUE,_xlfn.ANCHORARRAY('Date ouverte'!$B$4)&gt;=$W631,0)),IF(AND(K631="Pending",J631='Date ouverte'!$A$6),INDEX(_xlfn.ANCHORARRAY('Date ouverte'!$B$6),MATCH(TRUE,_xlfn.ANCHORARRAY('Date ouverte'!$B$6)&gt;=$W631,0)),IF(AND(K631="Pending",J631='Date ouverte'!$A$8),INDEX(_xlfn.ANCHORARRAY('Date ouverte'!$B$8),MATCH(TRUE,_xlfn.ANCHORARRAY('Date ouverte'!$B$8)&gt;=$W631,0)),W631))))</f>
        <v>44872</v>
      </c>
      <c r="AB631" s="5">
        <f>IF(IF($K631="Pending",(IF($J631='Date ouverte'!$A$20,HLOOKUP($AA631,'Date ouverte'!$20:$21,2,FALSE),IF($J631='Date ouverte'!$A$22,HLOOKUP($AA631,'Date ouverte'!$22:$23,2,FALSE),IF($J631='Date ouverte'!$A$24,HLOOKUP($AA631,'Date ouverte'!$24:$25,2,FALSE),IF($J631='Date ouverte'!$A$26,HLOOKUP($AA631,'Date ouverte'!$26:$27,2,FALSE),"j"))))),W631)&lt;&gt;"alert",AA631,"alert")</f>
        <v>44872</v>
      </c>
      <c r="AC631" s="65">
        <f>IF($AB631="alert",(IF($J631='Date ouverte'!$A$29,HLOOKUP($AA631,'Date ouverte'!$29:$30,2,FALSE),IF($J631='Date ouverte'!$A$31,HLOOKUP($AA631,'Date ouverte'!$31:$33,2,FALSE),IF($J631='Date ouverte'!$A$33,HLOOKUP($AA631,'Date ouverte'!$33:$34,2,FALSE),IF($J631='Date ouverte'!$A$35,HLOOKUP($AA631,'Date ouverte'!$35:$36,2,FALSE),"j"))))),0)</f>
        <v>0</v>
      </c>
      <c r="AD6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31" s="5"/>
    </row>
    <row r="632" spans="1:31" x14ac:dyDescent="0.25">
      <c r="A632" t="s">
        <v>1823</v>
      </c>
      <c r="B632" t="s">
        <v>258</v>
      </c>
      <c r="C632" t="s">
        <v>14</v>
      </c>
      <c r="D632" t="s">
        <v>47</v>
      </c>
      <c r="E632" t="s">
        <v>34</v>
      </c>
      <c r="F632" t="s">
        <v>48</v>
      </c>
      <c r="G632" s="1">
        <v>44855</v>
      </c>
      <c r="H632" s="1">
        <v>44900</v>
      </c>
      <c r="I632" s="2">
        <v>44915</v>
      </c>
      <c r="J632" t="s">
        <v>28</v>
      </c>
      <c r="K632" t="s">
        <v>29</v>
      </c>
      <c r="L632" t="s">
        <v>20</v>
      </c>
      <c r="M632" t="s">
        <v>25</v>
      </c>
      <c r="N632" t="s">
        <v>35</v>
      </c>
      <c r="O632" t="s">
        <v>49</v>
      </c>
      <c r="P632">
        <f t="shared" ref="P632:P695" si="528">IF(A632&lt;&gt;"",1,0)</f>
        <v>1</v>
      </c>
      <c r="Q632" s="5">
        <f t="shared" ref="Q632:Q695" si="529">ROUNDDOWN(H632,0)+2</f>
        <v>44902</v>
      </c>
      <c r="R632" s="32">
        <f>VLOOKUP(_xlfn.CONCAT(M632," - ",E632),Planning!$C$75:$D$99,2,0)</f>
        <v>21</v>
      </c>
      <c r="S632" s="5">
        <f t="shared" ref="S632:S695" si="530">H632+R632</f>
        <v>44921</v>
      </c>
      <c r="T632" s="3" t="str">
        <f t="shared" ref="T632:T695" si="531">IF(X632-H632&gt;R632,"Alert","")</f>
        <v/>
      </c>
      <c r="U632" s="32">
        <f t="shared" ref="U632:U695" ca="1" si="532">IF(Q632&lt;=TODAY(),(H632+R632)-TODAY(),R632)</f>
        <v>21</v>
      </c>
      <c r="V632" s="32">
        <f t="shared" ref="V632:V695" si="533">IF(X632-H632-R632&gt;0,X632-H632-R632,0)</f>
        <v>0</v>
      </c>
      <c r="W632" s="5">
        <f t="shared" ref="W632:W695" si="534">ROUNDDOWN(I632,0)</f>
        <v>44915</v>
      </c>
      <c r="X632" s="5"/>
      <c r="Z632" s="49"/>
      <c r="AA632" s="50" cm="1">
        <f t="array" ref="AA632">IF(AND(K632="Pending",J632='Date ouverte'!$A$2),INDEX(_xlfn.ANCHORARRAY('Date ouverte'!$B$2),MATCH(TRUE,_xlfn.ANCHORARRAY('Date ouverte'!$B$2)&gt;=$W632,0)),IF(AND(K632="Pending",J632='Date ouverte'!$A$4),INDEX(_xlfn.ANCHORARRAY('Date ouverte'!$B$4),MATCH(TRUE,_xlfn.ANCHORARRAY('Date ouverte'!$B$4)&gt;=$W632,0)),IF(AND(K632="Pending",J632='Date ouverte'!$A$6),INDEX(_xlfn.ANCHORARRAY('Date ouverte'!$B$6),MATCH(TRUE,_xlfn.ANCHORARRAY('Date ouverte'!$B$6)&gt;=$W632,0)),IF(AND(K632="Pending",J632='Date ouverte'!$A$8),INDEX(_xlfn.ANCHORARRAY('Date ouverte'!$B$8),MATCH(TRUE,_xlfn.ANCHORARRAY('Date ouverte'!$B$8)&gt;=$W632,0)),W632))))</f>
        <v>44915</v>
      </c>
      <c r="AB632" s="5">
        <f>IF(IF($K632="Pending",(IF($J632='Date ouverte'!$A$20,HLOOKUP($AA632,'Date ouverte'!$20:$21,2,FALSE),IF($J632='Date ouverte'!$A$22,HLOOKUP($AA632,'Date ouverte'!$22:$23,2,FALSE),IF($J632='Date ouverte'!$A$24,HLOOKUP($AA632,'Date ouverte'!$24:$25,2,FALSE),IF($J632='Date ouverte'!$A$26,HLOOKUP($AA632,'Date ouverte'!$26:$27,2,FALSE),"j"))))),W632)&lt;&gt;"alert",AA632,"alert")</f>
        <v>44915</v>
      </c>
      <c r="AC632" s="65">
        <f>IF($AB632="alert",(IF($J632='Date ouverte'!$A$29,HLOOKUP($AA632,'Date ouverte'!$29:$30,2,FALSE),IF($J632='Date ouverte'!$A$31,HLOOKUP($AA632,'Date ouverte'!$31:$33,2,FALSE),IF($J632='Date ouverte'!$A$33,HLOOKUP($AA632,'Date ouverte'!$33:$34,2,FALSE),IF($J632='Date ouverte'!$A$35,HLOOKUP($AA632,'Date ouverte'!$35:$36,2,FALSE),"j"))))),0)</f>
        <v>0</v>
      </c>
      <c r="AD6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32" s="5"/>
    </row>
    <row r="633" spans="1:31" x14ac:dyDescent="0.25">
      <c r="A633" t="s">
        <v>1824</v>
      </c>
      <c r="B633" t="s">
        <v>258</v>
      </c>
      <c r="C633" t="s">
        <v>14</v>
      </c>
      <c r="D633" t="s">
        <v>47</v>
      </c>
      <c r="E633" t="s">
        <v>34</v>
      </c>
      <c r="F633" t="s">
        <v>48</v>
      </c>
      <c r="G633" s="1">
        <v>44854</v>
      </c>
      <c r="H633" s="1">
        <v>44877</v>
      </c>
      <c r="I633" s="2">
        <v>44884</v>
      </c>
      <c r="J633" t="s">
        <v>18</v>
      </c>
      <c r="K633" t="s">
        <v>29</v>
      </c>
      <c r="L633" t="s">
        <v>24</v>
      </c>
      <c r="M633" t="s">
        <v>25</v>
      </c>
      <c r="N633" t="s">
        <v>26</v>
      </c>
      <c r="O633" t="s">
        <v>45</v>
      </c>
      <c r="P633">
        <f t="shared" si="528"/>
        <v>1</v>
      </c>
      <c r="Q633" s="5">
        <f t="shared" si="529"/>
        <v>44879</v>
      </c>
      <c r="R633" s="32">
        <f>VLOOKUP(_xlfn.CONCAT(M633," - ",E633),Planning!$C$75:$D$99,2,0)</f>
        <v>21</v>
      </c>
      <c r="S633" s="5">
        <f t="shared" si="530"/>
        <v>44898</v>
      </c>
      <c r="T633" s="3" t="str">
        <f t="shared" si="531"/>
        <v/>
      </c>
      <c r="U633" s="32">
        <f t="shared" ca="1" si="532"/>
        <v>21</v>
      </c>
      <c r="V633" s="32">
        <f t="shared" si="533"/>
        <v>0</v>
      </c>
      <c r="W633" s="5">
        <f t="shared" si="534"/>
        <v>44884</v>
      </c>
      <c r="X633" s="5"/>
      <c r="Z633" s="49"/>
      <c r="AA633" s="50" cm="1">
        <f t="array" ref="AA633">IF(AND(K633="Pending",J633='Date ouverte'!$A$2),INDEX(_xlfn.ANCHORARRAY('Date ouverte'!$B$2),MATCH(TRUE,_xlfn.ANCHORARRAY('Date ouverte'!$B$2)&gt;=$W633,0)),IF(AND(K633="Pending",J633='Date ouverte'!$A$4),INDEX(_xlfn.ANCHORARRAY('Date ouverte'!$B$4),MATCH(TRUE,_xlfn.ANCHORARRAY('Date ouverte'!$B$4)&gt;=$W633,0)),IF(AND(K633="Pending",J633='Date ouverte'!$A$6),INDEX(_xlfn.ANCHORARRAY('Date ouverte'!$B$6),MATCH(TRUE,_xlfn.ANCHORARRAY('Date ouverte'!$B$6)&gt;=$W633,0)),IF(AND(K633="Pending",J633='Date ouverte'!$A$8),INDEX(_xlfn.ANCHORARRAY('Date ouverte'!$B$8),MATCH(TRUE,_xlfn.ANCHORARRAY('Date ouverte'!$B$8)&gt;=$W633,0)),W633))))</f>
        <v>44886</v>
      </c>
      <c r="AB633" s="5">
        <f>IF(IF($K633="Pending",(IF($J633='Date ouverte'!$A$20,HLOOKUP($AA633,'Date ouverte'!$20:$21,2,FALSE),IF($J633='Date ouverte'!$A$22,HLOOKUP($AA633,'Date ouverte'!$22:$23,2,FALSE),IF($J633='Date ouverte'!$A$24,HLOOKUP($AA633,'Date ouverte'!$24:$25,2,FALSE),IF($J633='Date ouverte'!$A$26,HLOOKUP($AA633,'Date ouverte'!$26:$27,2,FALSE),"j"))))),W633)&lt;&gt;"alert",AA633,"alert")</f>
        <v>44886</v>
      </c>
      <c r="AC633" s="65">
        <f>IF($AB633="alert",(IF($J633='Date ouverte'!$A$29,HLOOKUP($AA633,'Date ouverte'!$29:$30,2,FALSE),IF($J633='Date ouverte'!$A$31,HLOOKUP($AA633,'Date ouverte'!$31:$33,2,FALSE),IF($J633='Date ouverte'!$A$33,HLOOKUP($AA633,'Date ouverte'!$33:$34,2,FALSE),IF($J633='Date ouverte'!$A$35,HLOOKUP($AA633,'Date ouverte'!$35:$36,2,FALSE),"j"))))),0)</f>
        <v>0</v>
      </c>
      <c r="AD6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33" s="5"/>
    </row>
    <row r="634" spans="1:31" x14ac:dyDescent="0.25">
      <c r="A634" t="s">
        <v>1233</v>
      </c>
      <c r="B634" t="s">
        <v>258</v>
      </c>
      <c r="C634" t="s">
        <v>14</v>
      </c>
      <c r="D634" t="s">
        <v>47</v>
      </c>
      <c r="E634" t="s">
        <v>34</v>
      </c>
      <c r="F634" t="s">
        <v>48</v>
      </c>
      <c r="G634" s="1">
        <v>44845</v>
      </c>
      <c r="H634" s="1">
        <v>44890</v>
      </c>
      <c r="I634" s="2">
        <v>44905</v>
      </c>
      <c r="J634" t="s">
        <v>28</v>
      </c>
      <c r="K634" t="s">
        <v>29</v>
      </c>
      <c r="L634" t="s">
        <v>20</v>
      </c>
      <c r="M634" t="s">
        <v>25</v>
      </c>
      <c r="N634" t="s">
        <v>35</v>
      </c>
      <c r="O634" t="s">
        <v>46</v>
      </c>
      <c r="P634">
        <f t="shared" si="528"/>
        <v>1</v>
      </c>
      <c r="Q634" s="5">
        <f t="shared" si="529"/>
        <v>44892</v>
      </c>
      <c r="R634" s="32">
        <f>VLOOKUP(_xlfn.CONCAT(M634," - ",E634),Planning!$C$75:$D$99,2,0)</f>
        <v>21</v>
      </c>
      <c r="S634" s="5">
        <f t="shared" si="530"/>
        <v>44911</v>
      </c>
      <c r="T634" s="3" t="str">
        <f t="shared" si="531"/>
        <v/>
      </c>
      <c r="U634" s="32">
        <f t="shared" ca="1" si="532"/>
        <v>21</v>
      </c>
      <c r="V634" s="32">
        <f t="shared" si="533"/>
        <v>0</v>
      </c>
      <c r="W634" s="5">
        <f t="shared" si="534"/>
        <v>44905</v>
      </c>
      <c r="X634" s="5"/>
      <c r="Z634" s="49"/>
      <c r="AA634" s="50" cm="1">
        <f t="array" ref="AA634">IF(AND(K634="Pending",J634='Date ouverte'!$A$2),INDEX(_xlfn.ANCHORARRAY('Date ouverte'!$B$2),MATCH(TRUE,_xlfn.ANCHORARRAY('Date ouverte'!$B$2)&gt;=$W634,0)),IF(AND(K634="Pending",J634='Date ouverte'!$A$4),INDEX(_xlfn.ANCHORARRAY('Date ouverte'!$B$4),MATCH(TRUE,_xlfn.ANCHORARRAY('Date ouverte'!$B$4)&gt;=$W634,0)),IF(AND(K634="Pending",J634='Date ouverte'!$A$6),INDEX(_xlfn.ANCHORARRAY('Date ouverte'!$B$6),MATCH(TRUE,_xlfn.ANCHORARRAY('Date ouverte'!$B$6)&gt;=$W634,0)),IF(AND(K634="Pending",J634='Date ouverte'!$A$8),INDEX(_xlfn.ANCHORARRAY('Date ouverte'!$B$8),MATCH(TRUE,_xlfn.ANCHORARRAY('Date ouverte'!$B$8)&gt;=$W634,0)),W634))))</f>
        <v>44907</v>
      </c>
      <c r="AB634" s="5" t="str">
        <f>IF(IF($K634="Pending",(IF($J634='Date ouverte'!$A$20,HLOOKUP($AA634,'Date ouverte'!$20:$21,2,FALSE),IF($J634='Date ouverte'!$A$22,HLOOKUP($AA634,'Date ouverte'!$22:$23,2,FALSE),IF($J634='Date ouverte'!$A$24,HLOOKUP($AA634,'Date ouverte'!$24:$25,2,FALSE),IF($J634='Date ouverte'!$A$26,HLOOKUP($AA634,'Date ouverte'!$26:$27,2,FALSE),"j"))))),W634)&lt;&gt;"alert",AA634,"alert")</f>
        <v>alert</v>
      </c>
      <c r="AC634" s="65">
        <f>IF($AB634="alert",(IF($J634='Date ouverte'!$A$29,HLOOKUP($AA634,'Date ouverte'!$29:$30,2,FALSE),IF($J634='Date ouverte'!$A$31,HLOOKUP($AA634,'Date ouverte'!$31:$33,2,FALSE),IF($J634='Date ouverte'!$A$33,HLOOKUP($AA634,'Date ouverte'!$33:$34,2,FALSE),IF($J634='Date ouverte'!$A$35,HLOOKUP($AA634,'Date ouverte'!$35:$36,2,FALSE),"j"))))),0)</f>
        <v>15</v>
      </c>
      <c r="AD6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34" s="5"/>
    </row>
    <row r="635" spans="1:31" x14ac:dyDescent="0.25">
      <c r="A635" t="s">
        <v>641</v>
      </c>
      <c r="B635" t="s">
        <v>258</v>
      </c>
      <c r="C635" t="s">
        <v>30</v>
      </c>
      <c r="D635" t="s">
        <v>47</v>
      </c>
      <c r="E635" t="s">
        <v>34</v>
      </c>
      <c r="F635" t="s">
        <v>48</v>
      </c>
      <c r="G635" s="1">
        <v>44818</v>
      </c>
      <c r="H635" s="1">
        <v>44860</v>
      </c>
      <c r="I635" s="2">
        <v>44862.208333333336</v>
      </c>
      <c r="J635" t="s">
        <v>23</v>
      </c>
      <c r="K635" t="s">
        <v>19</v>
      </c>
      <c r="L635" t="s">
        <v>20</v>
      </c>
      <c r="M635" t="s">
        <v>25</v>
      </c>
      <c r="N635" t="s">
        <v>35</v>
      </c>
      <c r="O635" t="s">
        <v>36</v>
      </c>
      <c r="P635">
        <f t="shared" si="528"/>
        <v>1</v>
      </c>
      <c r="Q635" s="5">
        <f t="shared" si="529"/>
        <v>44862</v>
      </c>
      <c r="R635" s="32">
        <f>VLOOKUP(_xlfn.CONCAT(M635," - ",E635),Planning!$C$75:$D$99,2,0)</f>
        <v>21</v>
      </c>
      <c r="S635" s="5">
        <f t="shared" si="530"/>
        <v>44881</v>
      </c>
      <c r="T635" s="3" t="str">
        <f t="shared" si="531"/>
        <v/>
      </c>
      <c r="U635" s="32">
        <f t="shared" ca="1" si="532"/>
        <v>21</v>
      </c>
      <c r="V635" s="32">
        <f t="shared" si="533"/>
        <v>0</v>
      </c>
      <c r="W635" s="5">
        <f t="shared" si="534"/>
        <v>44862</v>
      </c>
      <c r="X635" s="5"/>
      <c r="Z635" s="49"/>
      <c r="AA635" s="50" cm="1">
        <f t="array" ref="AA635">IF(AND(K635="Pending",J635='Date ouverte'!$A$2),INDEX(_xlfn.ANCHORARRAY('Date ouverte'!$B$2),MATCH(TRUE,_xlfn.ANCHORARRAY('Date ouverte'!$B$2)&gt;=$W635,0)),IF(AND(K635="Pending",J635='Date ouverte'!$A$4),INDEX(_xlfn.ANCHORARRAY('Date ouverte'!$B$4),MATCH(TRUE,_xlfn.ANCHORARRAY('Date ouverte'!$B$4)&gt;=$W635,0)),IF(AND(K635="Pending",J635='Date ouverte'!$A$6),INDEX(_xlfn.ANCHORARRAY('Date ouverte'!$B$6),MATCH(TRUE,_xlfn.ANCHORARRAY('Date ouverte'!$B$6)&gt;=$W635,0)),IF(AND(K635="Pending",J635='Date ouverte'!$A$8),INDEX(_xlfn.ANCHORARRAY('Date ouverte'!$B$8),MATCH(TRUE,_xlfn.ANCHORARRAY('Date ouverte'!$B$8)&gt;=$W635,0)),W635))))</f>
        <v>44862</v>
      </c>
      <c r="AB635" s="5">
        <f>IF(IF($K635="Pending",(IF($J635='Date ouverte'!$A$20,HLOOKUP($AA635,'Date ouverte'!$20:$21,2,FALSE),IF($J635='Date ouverte'!$A$22,HLOOKUP($AA635,'Date ouverte'!$22:$23,2,FALSE),IF($J635='Date ouverte'!$A$24,HLOOKUP($AA635,'Date ouverte'!$24:$25,2,FALSE),IF($J635='Date ouverte'!$A$26,HLOOKUP($AA635,'Date ouverte'!$26:$27,2,FALSE),"j"))))),W635)&lt;&gt;"alert",AA635,"alert")</f>
        <v>44862</v>
      </c>
      <c r="AC635" s="65">
        <f>IF($AB635="alert",(IF($J635='Date ouverte'!$A$29,HLOOKUP($AA635,'Date ouverte'!$29:$30,2,FALSE),IF($J635='Date ouverte'!$A$31,HLOOKUP($AA635,'Date ouverte'!$31:$33,2,FALSE),IF($J635='Date ouverte'!$A$33,HLOOKUP($AA635,'Date ouverte'!$33:$34,2,FALSE),IF($J635='Date ouverte'!$A$35,HLOOKUP($AA635,'Date ouverte'!$35:$36,2,FALSE),"j"))))),0)</f>
        <v>0</v>
      </c>
      <c r="AD6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35" s="5"/>
    </row>
    <row r="636" spans="1:31" x14ac:dyDescent="0.25">
      <c r="A636" t="s">
        <v>1825</v>
      </c>
      <c r="B636" t="s">
        <v>258</v>
      </c>
      <c r="C636" t="s">
        <v>30</v>
      </c>
      <c r="D636" t="s">
        <v>47</v>
      </c>
      <c r="E636" t="s">
        <v>16</v>
      </c>
      <c r="F636" t="s">
        <v>48</v>
      </c>
      <c r="G636" s="1">
        <v>44857</v>
      </c>
      <c r="H636" s="1">
        <v>44900</v>
      </c>
      <c r="I636" s="2">
        <v>44907</v>
      </c>
      <c r="J636" t="s">
        <v>39</v>
      </c>
      <c r="K636" t="s">
        <v>29</v>
      </c>
      <c r="L636" t="s">
        <v>24</v>
      </c>
      <c r="M636" t="s">
        <v>25</v>
      </c>
      <c r="O636" t="s">
        <v>49</v>
      </c>
      <c r="P636">
        <f t="shared" si="528"/>
        <v>1</v>
      </c>
      <c r="Q636" s="5">
        <f t="shared" si="529"/>
        <v>44902</v>
      </c>
      <c r="R636" s="32">
        <f>VLOOKUP(_xlfn.CONCAT(M636," - ",E636),Planning!$C$75:$D$99,2,0)</f>
        <v>4</v>
      </c>
      <c r="S636" s="5">
        <f t="shared" si="530"/>
        <v>44904</v>
      </c>
      <c r="T636" s="3" t="str">
        <f t="shared" si="531"/>
        <v/>
      </c>
      <c r="U636" s="32">
        <f t="shared" ca="1" si="532"/>
        <v>4</v>
      </c>
      <c r="V636" s="32">
        <f t="shared" si="533"/>
        <v>0</v>
      </c>
      <c r="W636" s="5">
        <f t="shared" si="534"/>
        <v>44907</v>
      </c>
      <c r="X636" s="5"/>
      <c r="Z636" s="49"/>
      <c r="AA636" s="50" cm="1">
        <f t="array" ref="AA636">IF(AND(K636="Pending",J636='Date ouverte'!$A$2),INDEX(_xlfn.ANCHORARRAY('Date ouverte'!$B$2),MATCH(TRUE,_xlfn.ANCHORARRAY('Date ouverte'!$B$2)&gt;=$W636,0)),IF(AND(K636="Pending",J636='Date ouverte'!$A$4),INDEX(_xlfn.ANCHORARRAY('Date ouverte'!$B$4),MATCH(TRUE,_xlfn.ANCHORARRAY('Date ouverte'!$B$4)&gt;=$W636,0)),IF(AND(K636="Pending",J636='Date ouverte'!$A$6),INDEX(_xlfn.ANCHORARRAY('Date ouverte'!$B$6),MATCH(TRUE,_xlfn.ANCHORARRAY('Date ouverte'!$B$6)&gt;=$W636,0)),IF(AND(K636="Pending",J636='Date ouverte'!$A$8),INDEX(_xlfn.ANCHORARRAY('Date ouverte'!$B$8),MATCH(TRUE,_xlfn.ANCHORARRAY('Date ouverte'!$B$8)&gt;=$W636,0)),W636))))</f>
        <v>44907</v>
      </c>
      <c r="AB636" s="5">
        <f>IF(IF($K636="Pending",(IF($J636='Date ouverte'!$A$20,HLOOKUP($AA636,'Date ouverte'!$20:$21,2,FALSE),IF($J636='Date ouverte'!$A$22,HLOOKUP($AA636,'Date ouverte'!$22:$23,2,FALSE),IF($J636='Date ouverte'!$A$24,HLOOKUP($AA636,'Date ouverte'!$24:$25,2,FALSE),IF($J636='Date ouverte'!$A$26,HLOOKUP($AA636,'Date ouverte'!$26:$27,2,FALSE),"j"))))),W636)&lt;&gt;"alert",AA636,"alert")</f>
        <v>44907</v>
      </c>
      <c r="AC636" s="65">
        <f>IF($AB636="alert",(IF($J636='Date ouverte'!$A$29,HLOOKUP($AA636,'Date ouverte'!$29:$30,2,FALSE),IF($J636='Date ouverte'!$A$31,HLOOKUP($AA636,'Date ouverte'!$31:$33,2,FALSE),IF($J636='Date ouverte'!$A$33,HLOOKUP($AA636,'Date ouverte'!$33:$34,2,FALSE),IF($J636='Date ouverte'!$A$35,HLOOKUP($AA636,'Date ouverte'!$35:$36,2,FALSE),"j"))))),0)</f>
        <v>0</v>
      </c>
      <c r="AD6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36" s="5"/>
    </row>
    <row r="637" spans="1:31" x14ac:dyDescent="0.25">
      <c r="A637" t="s">
        <v>369</v>
      </c>
      <c r="B637" t="s">
        <v>258</v>
      </c>
      <c r="C637" t="s">
        <v>14</v>
      </c>
      <c r="D637" t="s">
        <v>47</v>
      </c>
      <c r="E637" t="s">
        <v>34</v>
      </c>
      <c r="F637" t="s">
        <v>48</v>
      </c>
      <c r="G637" s="1">
        <v>44807</v>
      </c>
      <c r="H637" s="1">
        <v>44860</v>
      </c>
      <c r="I637" s="2">
        <v>44868.208333333336</v>
      </c>
      <c r="J637" t="s">
        <v>18</v>
      </c>
      <c r="K637" t="s">
        <v>19</v>
      </c>
      <c r="L637" t="s">
        <v>24</v>
      </c>
      <c r="M637" t="s">
        <v>25</v>
      </c>
      <c r="N637" t="s">
        <v>26</v>
      </c>
      <c r="O637" t="s">
        <v>36</v>
      </c>
      <c r="P637">
        <f t="shared" si="528"/>
        <v>1</v>
      </c>
      <c r="Q637" s="5">
        <f t="shared" si="529"/>
        <v>44862</v>
      </c>
      <c r="R637" s="32">
        <f>VLOOKUP(_xlfn.CONCAT(M637," - ",E637),Planning!$C$75:$D$99,2,0)</f>
        <v>21</v>
      </c>
      <c r="S637" s="5">
        <f t="shared" si="530"/>
        <v>44881</v>
      </c>
      <c r="T637" s="3" t="str">
        <f t="shared" si="531"/>
        <v/>
      </c>
      <c r="U637" s="32">
        <f t="shared" ca="1" si="532"/>
        <v>21</v>
      </c>
      <c r="V637" s="32">
        <f t="shared" si="533"/>
        <v>0</v>
      </c>
      <c r="W637" s="5">
        <f t="shared" si="534"/>
        <v>44868</v>
      </c>
      <c r="X637" s="5"/>
      <c r="Z637" s="49"/>
      <c r="AA637" s="50" cm="1">
        <f t="array" ref="AA637">IF(AND(K637="Pending",J637='Date ouverte'!$A$2),INDEX(_xlfn.ANCHORARRAY('Date ouverte'!$B$2),MATCH(TRUE,_xlfn.ANCHORARRAY('Date ouverte'!$B$2)&gt;=$W637,0)),IF(AND(K637="Pending",J637='Date ouverte'!$A$4),INDEX(_xlfn.ANCHORARRAY('Date ouverte'!$B$4),MATCH(TRUE,_xlfn.ANCHORARRAY('Date ouverte'!$B$4)&gt;=$W637,0)),IF(AND(K637="Pending",J637='Date ouverte'!$A$6),INDEX(_xlfn.ANCHORARRAY('Date ouverte'!$B$6),MATCH(TRUE,_xlfn.ANCHORARRAY('Date ouverte'!$B$6)&gt;=$W637,0)),IF(AND(K637="Pending",J637='Date ouverte'!$A$8),INDEX(_xlfn.ANCHORARRAY('Date ouverte'!$B$8),MATCH(TRUE,_xlfn.ANCHORARRAY('Date ouverte'!$B$8)&gt;=$W637,0)),W637))))</f>
        <v>44868</v>
      </c>
      <c r="AB637" s="5">
        <f>IF(IF($K637="Pending",(IF($J637='Date ouverte'!$A$20,HLOOKUP($AA637,'Date ouverte'!$20:$21,2,FALSE),IF($J637='Date ouverte'!$A$22,HLOOKUP($AA637,'Date ouverte'!$22:$23,2,FALSE),IF($J637='Date ouverte'!$A$24,HLOOKUP($AA637,'Date ouverte'!$24:$25,2,FALSE),IF($J637='Date ouverte'!$A$26,HLOOKUP($AA637,'Date ouverte'!$26:$27,2,FALSE),"j"))))),W637)&lt;&gt;"alert",AA637,"alert")</f>
        <v>44868</v>
      </c>
      <c r="AC637" s="65">
        <f>IF($AB637="alert",(IF($J637='Date ouverte'!$A$29,HLOOKUP($AA637,'Date ouverte'!$29:$30,2,FALSE),IF($J637='Date ouverte'!$A$31,HLOOKUP($AA637,'Date ouverte'!$31:$33,2,FALSE),IF($J637='Date ouverte'!$A$33,HLOOKUP($AA637,'Date ouverte'!$33:$34,2,FALSE),IF($J637='Date ouverte'!$A$35,HLOOKUP($AA637,'Date ouverte'!$35:$36,2,FALSE),"j"))))),0)</f>
        <v>0</v>
      </c>
      <c r="AD6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37" s="5"/>
    </row>
    <row r="638" spans="1:31" x14ac:dyDescent="0.25">
      <c r="A638" t="s">
        <v>1826</v>
      </c>
      <c r="B638" t="s">
        <v>258</v>
      </c>
      <c r="C638" t="s">
        <v>30</v>
      </c>
      <c r="D638" t="s">
        <v>47</v>
      </c>
      <c r="E638" t="s">
        <v>34</v>
      </c>
      <c r="F638" t="s">
        <v>48</v>
      </c>
      <c r="G638" s="1">
        <v>44854</v>
      </c>
      <c r="H638" s="1">
        <v>44877</v>
      </c>
      <c r="I638" s="2">
        <v>44884</v>
      </c>
      <c r="J638" t="s">
        <v>18</v>
      </c>
      <c r="K638" t="s">
        <v>29</v>
      </c>
      <c r="L638" t="s">
        <v>24</v>
      </c>
      <c r="M638" t="s">
        <v>25</v>
      </c>
      <c r="N638" t="s">
        <v>26</v>
      </c>
      <c r="O638" t="s">
        <v>45</v>
      </c>
      <c r="P638">
        <f t="shared" si="528"/>
        <v>1</v>
      </c>
      <c r="Q638" s="5">
        <f t="shared" si="529"/>
        <v>44879</v>
      </c>
      <c r="R638" s="32">
        <f>VLOOKUP(_xlfn.CONCAT(M638," - ",E638),Planning!$C$75:$D$99,2,0)</f>
        <v>21</v>
      </c>
      <c r="S638" s="5">
        <f t="shared" si="530"/>
        <v>44898</v>
      </c>
      <c r="T638" s="3" t="str">
        <f t="shared" si="531"/>
        <v/>
      </c>
      <c r="U638" s="32">
        <f t="shared" ca="1" si="532"/>
        <v>21</v>
      </c>
      <c r="V638" s="32">
        <f t="shared" si="533"/>
        <v>0</v>
      </c>
      <c r="W638" s="5">
        <f t="shared" si="534"/>
        <v>44884</v>
      </c>
      <c r="X638" s="5"/>
      <c r="Z638" s="49"/>
      <c r="AA638" s="50" cm="1">
        <f t="array" ref="AA638">IF(AND(K638="Pending",J638='Date ouverte'!$A$2),INDEX(_xlfn.ANCHORARRAY('Date ouverte'!$B$2),MATCH(TRUE,_xlfn.ANCHORARRAY('Date ouverte'!$B$2)&gt;=$W638,0)),IF(AND(K638="Pending",J638='Date ouverte'!$A$4),INDEX(_xlfn.ANCHORARRAY('Date ouverte'!$B$4),MATCH(TRUE,_xlfn.ANCHORARRAY('Date ouverte'!$B$4)&gt;=$W638,0)),IF(AND(K638="Pending",J638='Date ouverte'!$A$6),INDEX(_xlfn.ANCHORARRAY('Date ouverte'!$B$6),MATCH(TRUE,_xlfn.ANCHORARRAY('Date ouverte'!$B$6)&gt;=$W638,0)),IF(AND(K638="Pending",J638='Date ouverte'!$A$8),INDEX(_xlfn.ANCHORARRAY('Date ouverte'!$B$8),MATCH(TRUE,_xlfn.ANCHORARRAY('Date ouverte'!$B$8)&gt;=$W638,0)),W638))))</f>
        <v>44886</v>
      </c>
      <c r="AB638" s="5">
        <f>IF(IF($K638="Pending",(IF($J638='Date ouverte'!$A$20,HLOOKUP($AA638,'Date ouverte'!$20:$21,2,FALSE),IF($J638='Date ouverte'!$A$22,HLOOKUP($AA638,'Date ouverte'!$22:$23,2,FALSE),IF($J638='Date ouverte'!$A$24,HLOOKUP($AA638,'Date ouverte'!$24:$25,2,FALSE),IF($J638='Date ouverte'!$A$26,HLOOKUP($AA638,'Date ouverte'!$26:$27,2,FALSE),"j"))))),W638)&lt;&gt;"alert",AA638,"alert")</f>
        <v>44886</v>
      </c>
      <c r="AC638" s="65">
        <f>IF($AB638="alert",(IF($J638='Date ouverte'!$A$29,HLOOKUP($AA638,'Date ouverte'!$29:$30,2,FALSE),IF($J638='Date ouverte'!$A$31,HLOOKUP($AA638,'Date ouverte'!$31:$33,2,FALSE),IF($J638='Date ouverte'!$A$33,HLOOKUP($AA638,'Date ouverte'!$33:$34,2,FALSE),IF($J638='Date ouverte'!$A$35,HLOOKUP($AA638,'Date ouverte'!$35:$36,2,FALSE),"j"))))),0)</f>
        <v>0</v>
      </c>
      <c r="AD6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38" s="5"/>
    </row>
    <row r="639" spans="1:31" x14ac:dyDescent="0.25">
      <c r="A639" t="s">
        <v>696</v>
      </c>
      <c r="B639" t="s">
        <v>258</v>
      </c>
      <c r="C639" t="s">
        <v>30</v>
      </c>
      <c r="D639" t="s">
        <v>47</v>
      </c>
      <c r="E639" t="s">
        <v>34</v>
      </c>
      <c r="F639" t="s">
        <v>48</v>
      </c>
      <c r="G639" s="1">
        <v>44828</v>
      </c>
      <c r="H639" s="1">
        <v>44877</v>
      </c>
      <c r="I639" s="2">
        <v>44893.541666666664</v>
      </c>
      <c r="J639" t="s">
        <v>28</v>
      </c>
      <c r="K639" t="s">
        <v>19</v>
      </c>
      <c r="L639" t="s">
        <v>20</v>
      </c>
      <c r="M639" t="s">
        <v>25</v>
      </c>
      <c r="N639" t="s">
        <v>35</v>
      </c>
      <c r="O639" t="s">
        <v>45</v>
      </c>
      <c r="P639">
        <f t="shared" si="528"/>
        <v>1</v>
      </c>
      <c r="Q639" s="5">
        <f t="shared" si="529"/>
        <v>44879</v>
      </c>
      <c r="R639" s="32">
        <f>VLOOKUP(_xlfn.CONCAT(M639," - ",E639),Planning!$C$75:$D$99,2,0)</f>
        <v>21</v>
      </c>
      <c r="S639" s="5">
        <f t="shared" si="530"/>
        <v>44898</v>
      </c>
      <c r="T639" s="3" t="str">
        <f t="shared" si="531"/>
        <v/>
      </c>
      <c r="U639" s="32">
        <f t="shared" ca="1" si="532"/>
        <v>21</v>
      </c>
      <c r="V639" s="32">
        <f t="shared" si="533"/>
        <v>0</v>
      </c>
      <c r="W639" s="5">
        <f t="shared" si="534"/>
        <v>44893</v>
      </c>
      <c r="X639" s="5"/>
      <c r="Z639" s="49"/>
      <c r="AA639" s="50" cm="1">
        <f t="array" ref="AA639">IF(AND(K639="Pending",J639='Date ouverte'!$A$2),INDEX(_xlfn.ANCHORARRAY('Date ouverte'!$B$2),MATCH(TRUE,_xlfn.ANCHORARRAY('Date ouverte'!$B$2)&gt;=$W639,0)),IF(AND(K639="Pending",J639='Date ouverte'!$A$4),INDEX(_xlfn.ANCHORARRAY('Date ouverte'!$B$4),MATCH(TRUE,_xlfn.ANCHORARRAY('Date ouverte'!$B$4)&gt;=$W639,0)),IF(AND(K639="Pending",J639='Date ouverte'!$A$6),INDEX(_xlfn.ANCHORARRAY('Date ouverte'!$B$6),MATCH(TRUE,_xlfn.ANCHORARRAY('Date ouverte'!$B$6)&gt;=$W639,0)),IF(AND(K639="Pending",J639='Date ouverte'!$A$8),INDEX(_xlfn.ANCHORARRAY('Date ouverte'!$B$8),MATCH(TRUE,_xlfn.ANCHORARRAY('Date ouverte'!$B$8)&gt;=$W639,0)),W639))))</f>
        <v>44893</v>
      </c>
      <c r="AB639" s="5">
        <f>IF(IF($K639="Pending",(IF($J639='Date ouverte'!$A$20,HLOOKUP($AA639,'Date ouverte'!$20:$21,2,FALSE),IF($J639='Date ouverte'!$A$22,HLOOKUP($AA639,'Date ouverte'!$22:$23,2,FALSE),IF($J639='Date ouverte'!$A$24,HLOOKUP($AA639,'Date ouverte'!$24:$25,2,FALSE),IF($J639='Date ouverte'!$A$26,HLOOKUP($AA639,'Date ouverte'!$26:$27,2,FALSE),"j"))))),W639)&lt;&gt;"alert",AA639,"alert")</f>
        <v>44893</v>
      </c>
      <c r="AC639" s="65">
        <f>IF($AB639="alert",(IF($J639='Date ouverte'!$A$29,HLOOKUP($AA639,'Date ouverte'!$29:$30,2,FALSE),IF($J639='Date ouverte'!$A$31,HLOOKUP($AA639,'Date ouverte'!$31:$33,2,FALSE),IF($J639='Date ouverte'!$A$33,HLOOKUP($AA639,'Date ouverte'!$33:$34,2,FALSE),IF($J639='Date ouverte'!$A$35,HLOOKUP($AA639,'Date ouverte'!$35:$36,2,FALSE),"j"))))),0)</f>
        <v>0</v>
      </c>
      <c r="AD6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39" s="5"/>
    </row>
    <row r="640" spans="1:31" x14ac:dyDescent="0.25">
      <c r="A640" t="s">
        <v>1234</v>
      </c>
      <c r="B640" t="s">
        <v>258</v>
      </c>
      <c r="C640" t="s">
        <v>30</v>
      </c>
      <c r="D640" t="s">
        <v>47</v>
      </c>
      <c r="E640" t="s">
        <v>34</v>
      </c>
      <c r="F640" t="s">
        <v>48</v>
      </c>
      <c r="G640" s="1">
        <v>44832</v>
      </c>
      <c r="H640" s="1">
        <v>44866</v>
      </c>
      <c r="I640" s="2">
        <v>44882.208333333336</v>
      </c>
      <c r="J640" t="s">
        <v>23</v>
      </c>
      <c r="K640" t="s">
        <v>19</v>
      </c>
      <c r="L640" t="s">
        <v>20</v>
      </c>
      <c r="M640" t="s">
        <v>25</v>
      </c>
      <c r="N640" t="s">
        <v>35</v>
      </c>
      <c r="O640" t="s">
        <v>40</v>
      </c>
      <c r="P640">
        <f t="shared" si="528"/>
        <v>1</v>
      </c>
      <c r="Q640" s="5">
        <f t="shared" si="529"/>
        <v>44868</v>
      </c>
      <c r="R640" s="32">
        <f>VLOOKUP(_xlfn.CONCAT(M640," - ",E640),Planning!$C$75:$D$99,2,0)</f>
        <v>21</v>
      </c>
      <c r="S640" s="5">
        <f t="shared" si="530"/>
        <v>44887</v>
      </c>
      <c r="T640" s="3" t="str">
        <f t="shared" si="531"/>
        <v/>
      </c>
      <c r="U640" s="32">
        <f t="shared" ca="1" si="532"/>
        <v>21</v>
      </c>
      <c r="V640" s="32">
        <f t="shared" si="533"/>
        <v>0</v>
      </c>
      <c r="W640" s="5">
        <f t="shared" si="534"/>
        <v>44882</v>
      </c>
      <c r="X640" s="5"/>
      <c r="Z640" s="49"/>
      <c r="AA640" s="50" cm="1">
        <f t="array" ref="AA640">IF(AND(K640="Pending",J640='Date ouverte'!$A$2),INDEX(_xlfn.ANCHORARRAY('Date ouverte'!$B$2),MATCH(TRUE,_xlfn.ANCHORARRAY('Date ouverte'!$B$2)&gt;=$W640,0)),IF(AND(K640="Pending",J640='Date ouverte'!$A$4),INDEX(_xlfn.ANCHORARRAY('Date ouverte'!$B$4),MATCH(TRUE,_xlfn.ANCHORARRAY('Date ouverte'!$B$4)&gt;=$W640,0)),IF(AND(K640="Pending",J640='Date ouverte'!$A$6),INDEX(_xlfn.ANCHORARRAY('Date ouverte'!$B$6),MATCH(TRUE,_xlfn.ANCHORARRAY('Date ouverte'!$B$6)&gt;=$W640,0)),IF(AND(K640="Pending",J640='Date ouverte'!$A$8),INDEX(_xlfn.ANCHORARRAY('Date ouverte'!$B$8),MATCH(TRUE,_xlfn.ANCHORARRAY('Date ouverte'!$B$8)&gt;=$W640,0)),W640))))</f>
        <v>44882</v>
      </c>
      <c r="AB640" s="5">
        <f>IF(IF($K640="Pending",(IF($J640='Date ouverte'!$A$20,HLOOKUP($AA640,'Date ouverte'!$20:$21,2,FALSE),IF($J640='Date ouverte'!$A$22,HLOOKUP($AA640,'Date ouverte'!$22:$23,2,FALSE),IF($J640='Date ouverte'!$A$24,HLOOKUP($AA640,'Date ouverte'!$24:$25,2,FALSE),IF($J640='Date ouverte'!$A$26,HLOOKUP($AA640,'Date ouverte'!$26:$27,2,FALSE),"j"))))),W640)&lt;&gt;"alert",AA640,"alert")</f>
        <v>44882</v>
      </c>
      <c r="AC640" s="65">
        <f>IF($AB640="alert",(IF($J640='Date ouverte'!$A$29,HLOOKUP($AA640,'Date ouverte'!$29:$30,2,FALSE),IF($J640='Date ouverte'!$A$31,HLOOKUP($AA640,'Date ouverte'!$31:$33,2,FALSE),IF($J640='Date ouverte'!$A$33,HLOOKUP($AA640,'Date ouverte'!$33:$34,2,FALSE),IF($J640='Date ouverte'!$A$35,HLOOKUP($AA640,'Date ouverte'!$35:$36,2,FALSE),"j"))))),0)</f>
        <v>0</v>
      </c>
      <c r="AD6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0" s="5"/>
    </row>
    <row r="641" spans="1:31" x14ac:dyDescent="0.25">
      <c r="A641" t="s">
        <v>1235</v>
      </c>
      <c r="B641" t="s">
        <v>258</v>
      </c>
      <c r="C641" t="s">
        <v>14</v>
      </c>
      <c r="D641" t="s">
        <v>47</v>
      </c>
      <c r="E641" t="s">
        <v>34</v>
      </c>
      <c r="F641" t="s">
        <v>48</v>
      </c>
      <c r="G641" s="1">
        <v>44834</v>
      </c>
      <c r="H641" s="1">
        <v>44877</v>
      </c>
      <c r="I641" s="2">
        <v>44887.416666666664</v>
      </c>
      <c r="J641" t="s">
        <v>28</v>
      </c>
      <c r="K641" t="s">
        <v>19</v>
      </c>
      <c r="L641" t="s">
        <v>20</v>
      </c>
      <c r="M641" t="s">
        <v>25</v>
      </c>
      <c r="N641" t="s">
        <v>35</v>
      </c>
      <c r="O641" t="s">
        <v>45</v>
      </c>
      <c r="P641">
        <f t="shared" si="528"/>
        <v>1</v>
      </c>
      <c r="Q641" s="5">
        <f t="shared" si="529"/>
        <v>44879</v>
      </c>
      <c r="R641" s="32">
        <f>VLOOKUP(_xlfn.CONCAT(M641," - ",E641),Planning!$C$75:$D$99,2,0)</f>
        <v>21</v>
      </c>
      <c r="S641" s="5">
        <f t="shared" si="530"/>
        <v>44898</v>
      </c>
      <c r="T641" s="3" t="str">
        <f t="shared" si="531"/>
        <v/>
      </c>
      <c r="U641" s="32">
        <f t="shared" ca="1" si="532"/>
        <v>21</v>
      </c>
      <c r="V641" s="32">
        <f t="shared" si="533"/>
        <v>0</v>
      </c>
      <c r="W641" s="5">
        <f t="shared" si="534"/>
        <v>44887</v>
      </c>
      <c r="X641" s="5"/>
      <c r="Z641" s="49"/>
      <c r="AA641" s="50" cm="1">
        <f t="array" ref="AA641">IF(AND(K641="Pending",J641='Date ouverte'!$A$2),INDEX(_xlfn.ANCHORARRAY('Date ouverte'!$B$2),MATCH(TRUE,_xlfn.ANCHORARRAY('Date ouverte'!$B$2)&gt;=$W641,0)),IF(AND(K641="Pending",J641='Date ouverte'!$A$4),INDEX(_xlfn.ANCHORARRAY('Date ouverte'!$B$4),MATCH(TRUE,_xlfn.ANCHORARRAY('Date ouverte'!$B$4)&gt;=$W641,0)),IF(AND(K641="Pending",J641='Date ouverte'!$A$6),INDEX(_xlfn.ANCHORARRAY('Date ouverte'!$B$6),MATCH(TRUE,_xlfn.ANCHORARRAY('Date ouverte'!$B$6)&gt;=$W641,0)),IF(AND(K641="Pending",J641='Date ouverte'!$A$8),INDEX(_xlfn.ANCHORARRAY('Date ouverte'!$B$8),MATCH(TRUE,_xlfn.ANCHORARRAY('Date ouverte'!$B$8)&gt;=$W641,0)),W641))))</f>
        <v>44887</v>
      </c>
      <c r="AB641" s="5">
        <f>IF(IF($K641="Pending",(IF($J641='Date ouverte'!$A$20,HLOOKUP($AA641,'Date ouverte'!$20:$21,2,FALSE),IF($J641='Date ouverte'!$A$22,HLOOKUP($AA641,'Date ouverte'!$22:$23,2,FALSE),IF($J641='Date ouverte'!$A$24,HLOOKUP($AA641,'Date ouverte'!$24:$25,2,FALSE),IF($J641='Date ouverte'!$A$26,HLOOKUP($AA641,'Date ouverte'!$26:$27,2,FALSE),"j"))))),W641)&lt;&gt;"alert",AA641,"alert")</f>
        <v>44887</v>
      </c>
      <c r="AC641" s="65">
        <f>IF($AB641="alert",(IF($J641='Date ouverte'!$A$29,HLOOKUP($AA641,'Date ouverte'!$29:$30,2,FALSE),IF($J641='Date ouverte'!$A$31,HLOOKUP($AA641,'Date ouverte'!$31:$33,2,FALSE),IF($J641='Date ouverte'!$A$33,HLOOKUP($AA641,'Date ouverte'!$33:$34,2,FALSE),IF($J641='Date ouverte'!$A$35,HLOOKUP($AA641,'Date ouverte'!$35:$36,2,FALSE),"j"))))),0)</f>
        <v>0</v>
      </c>
      <c r="AD6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41" s="5"/>
    </row>
    <row r="642" spans="1:31" x14ac:dyDescent="0.25">
      <c r="A642" t="s">
        <v>1827</v>
      </c>
      <c r="B642" t="s">
        <v>258</v>
      </c>
      <c r="C642" t="s">
        <v>30</v>
      </c>
      <c r="D642" t="s">
        <v>47</v>
      </c>
      <c r="E642" t="s">
        <v>34</v>
      </c>
      <c r="F642" t="s">
        <v>48</v>
      </c>
      <c r="G642" s="1">
        <v>44847</v>
      </c>
      <c r="H642" s="1">
        <v>44877</v>
      </c>
      <c r="I642" s="2">
        <v>44890.208333333336</v>
      </c>
      <c r="J642" t="s">
        <v>23</v>
      </c>
      <c r="K642" t="s">
        <v>19</v>
      </c>
      <c r="L642" t="s">
        <v>20</v>
      </c>
      <c r="M642" t="s">
        <v>25</v>
      </c>
      <c r="N642" t="s">
        <v>35</v>
      </c>
      <c r="O642" t="s">
        <v>45</v>
      </c>
      <c r="P642">
        <f t="shared" si="528"/>
        <v>1</v>
      </c>
      <c r="Q642" s="5">
        <f t="shared" si="529"/>
        <v>44879</v>
      </c>
      <c r="R642" s="32">
        <f>VLOOKUP(_xlfn.CONCAT(M642," - ",E642),Planning!$C$75:$D$99,2,0)</f>
        <v>21</v>
      </c>
      <c r="S642" s="5">
        <f t="shared" si="530"/>
        <v>44898</v>
      </c>
      <c r="T642" s="3" t="str">
        <f t="shared" si="531"/>
        <v/>
      </c>
      <c r="U642" s="32">
        <f t="shared" ca="1" si="532"/>
        <v>21</v>
      </c>
      <c r="V642" s="32">
        <f t="shared" si="533"/>
        <v>0</v>
      </c>
      <c r="W642" s="5">
        <f t="shared" si="534"/>
        <v>44890</v>
      </c>
      <c r="X642" s="5"/>
      <c r="Z642" s="49"/>
      <c r="AA642" s="50" cm="1">
        <f t="array" ref="AA642">IF(AND(K642="Pending",J642='Date ouverte'!$A$2),INDEX(_xlfn.ANCHORARRAY('Date ouverte'!$B$2),MATCH(TRUE,_xlfn.ANCHORARRAY('Date ouverte'!$B$2)&gt;=$W642,0)),IF(AND(K642="Pending",J642='Date ouverte'!$A$4),INDEX(_xlfn.ANCHORARRAY('Date ouverte'!$B$4),MATCH(TRUE,_xlfn.ANCHORARRAY('Date ouverte'!$B$4)&gt;=$W642,0)),IF(AND(K642="Pending",J642='Date ouverte'!$A$6),INDEX(_xlfn.ANCHORARRAY('Date ouverte'!$B$6),MATCH(TRUE,_xlfn.ANCHORARRAY('Date ouverte'!$B$6)&gt;=$W642,0)),IF(AND(K642="Pending",J642='Date ouverte'!$A$8),INDEX(_xlfn.ANCHORARRAY('Date ouverte'!$B$8),MATCH(TRUE,_xlfn.ANCHORARRAY('Date ouverte'!$B$8)&gt;=$W642,0)),W642))))</f>
        <v>44890</v>
      </c>
      <c r="AB642" s="5">
        <f>IF(IF($K642="Pending",(IF($J642='Date ouverte'!$A$20,HLOOKUP($AA642,'Date ouverte'!$20:$21,2,FALSE),IF($J642='Date ouverte'!$A$22,HLOOKUP($AA642,'Date ouverte'!$22:$23,2,FALSE),IF($J642='Date ouverte'!$A$24,HLOOKUP($AA642,'Date ouverte'!$24:$25,2,FALSE),IF($J642='Date ouverte'!$A$26,HLOOKUP($AA642,'Date ouverte'!$26:$27,2,FALSE),"j"))))),W642)&lt;&gt;"alert",AA642,"alert")</f>
        <v>44890</v>
      </c>
      <c r="AC642" s="65">
        <f>IF($AB642="alert",(IF($J642='Date ouverte'!$A$29,HLOOKUP($AA642,'Date ouverte'!$29:$30,2,FALSE),IF($J642='Date ouverte'!$A$31,HLOOKUP($AA642,'Date ouverte'!$31:$33,2,FALSE),IF($J642='Date ouverte'!$A$33,HLOOKUP($AA642,'Date ouverte'!$33:$34,2,FALSE),IF($J642='Date ouverte'!$A$35,HLOOKUP($AA642,'Date ouverte'!$35:$36,2,FALSE),"j"))))),0)</f>
        <v>0</v>
      </c>
      <c r="AD6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2" s="5"/>
    </row>
    <row r="643" spans="1:31" x14ac:dyDescent="0.25">
      <c r="A643" t="s">
        <v>1828</v>
      </c>
      <c r="B643" t="s">
        <v>258</v>
      </c>
      <c r="C643" t="s">
        <v>30</v>
      </c>
      <c r="D643" t="s">
        <v>47</v>
      </c>
      <c r="E643" t="s">
        <v>34</v>
      </c>
      <c r="F643" t="s">
        <v>48</v>
      </c>
      <c r="G643" s="1">
        <v>44856</v>
      </c>
      <c r="H643" s="1">
        <v>44890</v>
      </c>
      <c r="I643" s="2">
        <v>44902</v>
      </c>
      <c r="J643" t="s">
        <v>28</v>
      </c>
      <c r="K643" t="s">
        <v>29</v>
      </c>
      <c r="L643" t="s">
        <v>20</v>
      </c>
      <c r="M643" t="s">
        <v>25</v>
      </c>
      <c r="N643" t="s">
        <v>35</v>
      </c>
      <c r="O643" t="s">
        <v>46</v>
      </c>
      <c r="P643">
        <f t="shared" si="528"/>
        <v>1</v>
      </c>
      <c r="Q643" s="5">
        <f t="shared" si="529"/>
        <v>44892</v>
      </c>
      <c r="R643" s="32">
        <f>VLOOKUP(_xlfn.CONCAT(M643," - ",E643),Planning!$C$75:$D$99,2,0)</f>
        <v>21</v>
      </c>
      <c r="S643" s="5">
        <f t="shared" si="530"/>
        <v>44911</v>
      </c>
      <c r="T643" s="3" t="str">
        <f t="shared" si="531"/>
        <v/>
      </c>
      <c r="U643" s="32">
        <f t="shared" ca="1" si="532"/>
        <v>21</v>
      </c>
      <c r="V643" s="32">
        <f t="shared" si="533"/>
        <v>0</v>
      </c>
      <c r="W643" s="5">
        <f t="shared" si="534"/>
        <v>44902</v>
      </c>
      <c r="X643" s="5"/>
      <c r="Z643" s="49"/>
      <c r="AA643" s="50" cm="1">
        <f t="array" ref="AA643">IF(AND(K643="Pending",J643='Date ouverte'!$A$2),INDEX(_xlfn.ANCHORARRAY('Date ouverte'!$B$2),MATCH(TRUE,_xlfn.ANCHORARRAY('Date ouverte'!$B$2)&gt;=$W643,0)),IF(AND(K643="Pending",J643='Date ouverte'!$A$4),INDEX(_xlfn.ANCHORARRAY('Date ouverte'!$B$4),MATCH(TRUE,_xlfn.ANCHORARRAY('Date ouverte'!$B$4)&gt;=$W643,0)),IF(AND(K643="Pending",J643='Date ouverte'!$A$6),INDEX(_xlfn.ANCHORARRAY('Date ouverte'!$B$6),MATCH(TRUE,_xlfn.ANCHORARRAY('Date ouverte'!$B$6)&gt;=$W643,0)),IF(AND(K643="Pending",J643='Date ouverte'!$A$8),INDEX(_xlfn.ANCHORARRAY('Date ouverte'!$B$8),MATCH(TRUE,_xlfn.ANCHORARRAY('Date ouverte'!$B$8)&gt;=$W643,0)),W643))))</f>
        <v>44902</v>
      </c>
      <c r="AB643" s="5">
        <f>IF(IF($K643="Pending",(IF($J643='Date ouverte'!$A$20,HLOOKUP($AA643,'Date ouverte'!$20:$21,2,FALSE),IF($J643='Date ouverte'!$A$22,HLOOKUP($AA643,'Date ouverte'!$22:$23,2,FALSE),IF($J643='Date ouverte'!$A$24,HLOOKUP($AA643,'Date ouverte'!$24:$25,2,FALSE),IF($J643='Date ouverte'!$A$26,HLOOKUP($AA643,'Date ouverte'!$26:$27,2,FALSE),"j"))))),W643)&lt;&gt;"alert",AA643,"alert")</f>
        <v>44902</v>
      </c>
      <c r="AC643" s="65">
        <f>IF($AB643="alert",(IF($J643='Date ouverte'!$A$29,HLOOKUP($AA643,'Date ouverte'!$29:$30,2,FALSE),IF($J643='Date ouverte'!$A$31,HLOOKUP($AA643,'Date ouverte'!$31:$33,2,FALSE),IF($J643='Date ouverte'!$A$33,HLOOKUP($AA643,'Date ouverte'!$33:$34,2,FALSE),IF($J643='Date ouverte'!$A$35,HLOOKUP($AA643,'Date ouverte'!$35:$36,2,FALSE),"j"))))),0)</f>
        <v>0</v>
      </c>
      <c r="AD6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43" s="5"/>
    </row>
    <row r="644" spans="1:31" x14ac:dyDescent="0.25">
      <c r="A644" t="s">
        <v>1236</v>
      </c>
      <c r="B644" t="s">
        <v>258</v>
      </c>
      <c r="C644" t="s">
        <v>30</v>
      </c>
      <c r="D644" t="s">
        <v>47</v>
      </c>
      <c r="E644" t="s">
        <v>34</v>
      </c>
      <c r="F644" t="s">
        <v>48</v>
      </c>
      <c r="G644" s="1">
        <v>44835</v>
      </c>
      <c r="H644" s="1">
        <v>44877</v>
      </c>
      <c r="I644" s="2">
        <v>44889</v>
      </c>
      <c r="J644" t="s">
        <v>18</v>
      </c>
      <c r="K644" t="s">
        <v>29</v>
      </c>
      <c r="L644" t="s">
        <v>24</v>
      </c>
      <c r="M644" t="s">
        <v>25</v>
      </c>
      <c r="N644" t="s">
        <v>26</v>
      </c>
      <c r="O644" t="s">
        <v>45</v>
      </c>
      <c r="P644">
        <f t="shared" si="528"/>
        <v>1</v>
      </c>
      <c r="Q644" s="5">
        <f t="shared" si="529"/>
        <v>44879</v>
      </c>
      <c r="R644" s="32">
        <f>VLOOKUP(_xlfn.CONCAT(M644," - ",E644),Planning!$C$75:$D$99,2,0)</f>
        <v>21</v>
      </c>
      <c r="S644" s="5">
        <f t="shared" si="530"/>
        <v>44898</v>
      </c>
      <c r="T644" s="3" t="str">
        <f t="shared" si="531"/>
        <v/>
      </c>
      <c r="U644" s="32">
        <f t="shared" ca="1" si="532"/>
        <v>21</v>
      </c>
      <c r="V644" s="32">
        <f t="shared" si="533"/>
        <v>0</v>
      </c>
      <c r="W644" s="5">
        <f t="shared" si="534"/>
        <v>44889</v>
      </c>
      <c r="X644" s="5"/>
      <c r="Z644" s="49"/>
      <c r="AA644" s="50" cm="1">
        <f t="array" ref="AA644">IF(AND(K644="Pending",J644='Date ouverte'!$A$2),INDEX(_xlfn.ANCHORARRAY('Date ouverte'!$B$2),MATCH(TRUE,_xlfn.ANCHORARRAY('Date ouverte'!$B$2)&gt;=$W644,0)),IF(AND(K644="Pending",J644='Date ouverte'!$A$4),INDEX(_xlfn.ANCHORARRAY('Date ouverte'!$B$4),MATCH(TRUE,_xlfn.ANCHORARRAY('Date ouverte'!$B$4)&gt;=$W644,0)),IF(AND(K644="Pending",J644='Date ouverte'!$A$6),INDEX(_xlfn.ANCHORARRAY('Date ouverte'!$B$6),MATCH(TRUE,_xlfn.ANCHORARRAY('Date ouverte'!$B$6)&gt;=$W644,0)),IF(AND(K644="Pending",J644='Date ouverte'!$A$8),INDEX(_xlfn.ANCHORARRAY('Date ouverte'!$B$8),MATCH(TRUE,_xlfn.ANCHORARRAY('Date ouverte'!$B$8)&gt;=$W644,0)),W644))))</f>
        <v>44889</v>
      </c>
      <c r="AB644" s="5" t="str">
        <f>IF(IF($K644="Pending",(IF($J644='Date ouverte'!$A$20,HLOOKUP($AA644,'Date ouverte'!$20:$21,2,FALSE),IF($J644='Date ouverte'!$A$22,HLOOKUP($AA644,'Date ouverte'!$22:$23,2,FALSE),IF($J644='Date ouverte'!$A$24,HLOOKUP($AA644,'Date ouverte'!$24:$25,2,FALSE),IF($J644='Date ouverte'!$A$26,HLOOKUP($AA644,'Date ouverte'!$26:$27,2,FALSE),"j"))))),W644)&lt;&gt;"alert",AA644,"alert")</f>
        <v>alert</v>
      </c>
      <c r="AC644" s="65">
        <f>IF($AB644="alert",(IF($J644='Date ouverte'!$A$29,HLOOKUP($AA644,'Date ouverte'!$29:$30,2,FALSE),IF($J644='Date ouverte'!$A$31,HLOOKUP($AA644,'Date ouverte'!$31:$33,2,FALSE),IF($J644='Date ouverte'!$A$33,HLOOKUP($AA644,'Date ouverte'!$33:$34,2,FALSE),IF($J644='Date ouverte'!$A$35,HLOOKUP($AA644,'Date ouverte'!$35:$36,2,FALSE),"j"))))),0)</f>
        <v>17</v>
      </c>
      <c r="AD6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4" s="5"/>
    </row>
    <row r="645" spans="1:31" x14ac:dyDescent="0.25">
      <c r="A645" t="s">
        <v>1237</v>
      </c>
      <c r="B645" t="s">
        <v>258</v>
      </c>
      <c r="C645" t="s">
        <v>30</v>
      </c>
      <c r="D645" t="s">
        <v>47</v>
      </c>
      <c r="E645" t="s">
        <v>34</v>
      </c>
      <c r="F645" t="s">
        <v>48</v>
      </c>
      <c r="G645" s="1">
        <v>44832</v>
      </c>
      <c r="H645" s="1">
        <v>44866</v>
      </c>
      <c r="I645" s="2">
        <v>44879.354166666664</v>
      </c>
      <c r="J645" t="s">
        <v>23</v>
      </c>
      <c r="K645" t="s">
        <v>19</v>
      </c>
      <c r="L645" t="s">
        <v>20</v>
      </c>
      <c r="M645" t="s">
        <v>25</v>
      </c>
      <c r="N645" t="s">
        <v>35</v>
      </c>
      <c r="O645" t="s">
        <v>40</v>
      </c>
      <c r="P645">
        <f t="shared" si="528"/>
        <v>1</v>
      </c>
      <c r="Q645" s="5">
        <f t="shared" si="529"/>
        <v>44868</v>
      </c>
      <c r="R645" s="32">
        <f>VLOOKUP(_xlfn.CONCAT(M645," - ",E645),Planning!$C$75:$D$99,2,0)</f>
        <v>21</v>
      </c>
      <c r="S645" s="5">
        <f t="shared" si="530"/>
        <v>44887</v>
      </c>
      <c r="T645" s="3" t="str">
        <f t="shared" si="531"/>
        <v/>
      </c>
      <c r="U645" s="32">
        <f t="shared" ca="1" si="532"/>
        <v>21</v>
      </c>
      <c r="V645" s="32">
        <f t="shared" si="533"/>
        <v>0</v>
      </c>
      <c r="W645" s="5">
        <f t="shared" si="534"/>
        <v>44879</v>
      </c>
      <c r="X645" s="5"/>
      <c r="Z645" s="49"/>
      <c r="AA645" s="50" cm="1">
        <f t="array" ref="AA645">IF(AND(K645="Pending",J645='Date ouverte'!$A$2),INDEX(_xlfn.ANCHORARRAY('Date ouverte'!$B$2),MATCH(TRUE,_xlfn.ANCHORARRAY('Date ouverte'!$B$2)&gt;=$W645,0)),IF(AND(K645="Pending",J645='Date ouverte'!$A$4),INDEX(_xlfn.ANCHORARRAY('Date ouverte'!$B$4),MATCH(TRUE,_xlfn.ANCHORARRAY('Date ouverte'!$B$4)&gt;=$W645,0)),IF(AND(K645="Pending",J645='Date ouverte'!$A$6),INDEX(_xlfn.ANCHORARRAY('Date ouverte'!$B$6),MATCH(TRUE,_xlfn.ANCHORARRAY('Date ouverte'!$B$6)&gt;=$W645,0)),IF(AND(K645="Pending",J645='Date ouverte'!$A$8),INDEX(_xlfn.ANCHORARRAY('Date ouverte'!$B$8),MATCH(TRUE,_xlfn.ANCHORARRAY('Date ouverte'!$B$8)&gt;=$W645,0)),W645))))</f>
        <v>44879</v>
      </c>
      <c r="AB645" s="5">
        <f>IF(IF($K645="Pending",(IF($J645='Date ouverte'!$A$20,HLOOKUP($AA645,'Date ouverte'!$20:$21,2,FALSE),IF($J645='Date ouverte'!$A$22,HLOOKUP($AA645,'Date ouverte'!$22:$23,2,FALSE),IF($J645='Date ouverte'!$A$24,HLOOKUP($AA645,'Date ouverte'!$24:$25,2,FALSE),IF($J645='Date ouverte'!$A$26,HLOOKUP($AA645,'Date ouverte'!$26:$27,2,FALSE),"j"))))),W645)&lt;&gt;"alert",AA645,"alert")</f>
        <v>44879</v>
      </c>
      <c r="AC645" s="65">
        <f>IF($AB645="alert",(IF($J645='Date ouverte'!$A$29,HLOOKUP($AA645,'Date ouverte'!$29:$30,2,FALSE),IF($J645='Date ouverte'!$A$31,HLOOKUP($AA645,'Date ouverte'!$31:$33,2,FALSE),IF($J645='Date ouverte'!$A$33,HLOOKUP($AA645,'Date ouverte'!$33:$34,2,FALSE),IF($J645='Date ouverte'!$A$35,HLOOKUP($AA645,'Date ouverte'!$35:$36,2,FALSE),"j"))))),0)</f>
        <v>0</v>
      </c>
      <c r="AD6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5" s="5"/>
    </row>
    <row r="646" spans="1:31" x14ac:dyDescent="0.25">
      <c r="A646" t="s">
        <v>1238</v>
      </c>
      <c r="B646" t="s">
        <v>258</v>
      </c>
      <c r="C646" t="s">
        <v>30</v>
      </c>
      <c r="D646" t="s">
        <v>47</v>
      </c>
      <c r="E646" t="s">
        <v>34</v>
      </c>
      <c r="F646" t="s">
        <v>48</v>
      </c>
      <c r="G646" s="1">
        <v>44832</v>
      </c>
      <c r="H646" s="1">
        <v>44866</v>
      </c>
      <c r="I646" s="2">
        <v>44882.416666666664</v>
      </c>
      <c r="J646" t="s">
        <v>23</v>
      </c>
      <c r="K646" t="s">
        <v>19</v>
      </c>
      <c r="L646" t="s">
        <v>20</v>
      </c>
      <c r="M646" t="s">
        <v>25</v>
      </c>
      <c r="N646" t="s">
        <v>35</v>
      </c>
      <c r="O646" t="s">
        <v>40</v>
      </c>
      <c r="P646">
        <f t="shared" si="528"/>
        <v>1</v>
      </c>
      <c r="Q646" s="5">
        <f t="shared" si="529"/>
        <v>44868</v>
      </c>
      <c r="R646" s="32">
        <f>VLOOKUP(_xlfn.CONCAT(M646," - ",E646),Planning!$C$75:$D$99,2,0)</f>
        <v>21</v>
      </c>
      <c r="S646" s="5">
        <f t="shared" si="530"/>
        <v>44887</v>
      </c>
      <c r="T646" s="3" t="str">
        <f t="shared" si="531"/>
        <v/>
      </c>
      <c r="U646" s="32">
        <f t="shared" ca="1" si="532"/>
        <v>21</v>
      </c>
      <c r="V646" s="32">
        <f t="shared" si="533"/>
        <v>0</v>
      </c>
      <c r="W646" s="5">
        <f t="shared" si="534"/>
        <v>44882</v>
      </c>
      <c r="X646" s="5"/>
      <c r="Z646" s="49"/>
      <c r="AA646" s="50" cm="1">
        <f t="array" ref="AA646">IF(AND(K646="Pending",J646='Date ouverte'!$A$2),INDEX(_xlfn.ANCHORARRAY('Date ouverte'!$B$2),MATCH(TRUE,_xlfn.ANCHORARRAY('Date ouverte'!$B$2)&gt;=$W646,0)),IF(AND(K646="Pending",J646='Date ouverte'!$A$4),INDEX(_xlfn.ANCHORARRAY('Date ouverte'!$B$4),MATCH(TRUE,_xlfn.ANCHORARRAY('Date ouverte'!$B$4)&gt;=$W646,0)),IF(AND(K646="Pending",J646='Date ouverte'!$A$6),INDEX(_xlfn.ANCHORARRAY('Date ouverte'!$B$6),MATCH(TRUE,_xlfn.ANCHORARRAY('Date ouverte'!$B$6)&gt;=$W646,0)),IF(AND(K646="Pending",J646='Date ouverte'!$A$8),INDEX(_xlfn.ANCHORARRAY('Date ouverte'!$B$8),MATCH(TRUE,_xlfn.ANCHORARRAY('Date ouverte'!$B$8)&gt;=$W646,0)),W646))))</f>
        <v>44882</v>
      </c>
      <c r="AB646" s="5">
        <f>IF(IF($K646="Pending",(IF($J646='Date ouverte'!$A$20,HLOOKUP($AA646,'Date ouverte'!$20:$21,2,FALSE),IF($J646='Date ouverte'!$A$22,HLOOKUP($AA646,'Date ouverte'!$22:$23,2,FALSE),IF($J646='Date ouverte'!$A$24,HLOOKUP($AA646,'Date ouverte'!$24:$25,2,FALSE),IF($J646='Date ouverte'!$A$26,HLOOKUP($AA646,'Date ouverte'!$26:$27,2,FALSE),"j"))))),W646)&lt;&gt;"alert",AA646,"alert")</f>
        <v>44882</v>
      </c>
      <c r="AC646" s="65">
        <f>IF($AB646="alert",(IF($J646='Date ouverte'!$A$29,HLOOKUP($AA646,'Date ouverte'!$29:$30,2,FALSE),IF($J646='Date ouverte'!$A$31,HLOOKUP($AA646,'Date ouverte'!$31:$33,2,FALSE),IF($J646='Date ouverte'!$A$33,HLOOKUP($AA646,'Date ouverte'!$33:$34,2,FALSE),IF($J646='Date ouverte'!$A$35,HLOOKUP($AA646,'Date ouverte'!$35:$36,2,FALSE),"j"))))),0)</f>
        <v>0</v>
      </c>
      <c r="AD6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6" s="5"/>
    </row>
    <row r="647" spans="1:31" x14ac:dyDescent="0.25">
      <c r="A647" t="s">
        <v>1239</v>
      </c>
      <c r="B647" t="s">
        <v>258</v>
      </c>
      <c r="C647" t="s">
        <v>30</v>
      </c>
      <c r="D647" t="s">
        <v>47</v>
      </c>
      <c r="E647" t="s">
        <v>34</v>
      </c>
      <c r="F647" t="s">
        <v>48</v>
      </c>
      <c r="G647" s="1">
        <v>44847</v>
      </c>
      <c r="H647" s="1">
        <v>44877</v>
      </c>
      <c r="I647" s="2">
        <v>44886.541666666664</v>
      </c>
      <c r="J647" t="s">
        <v>23</v>
      </c>
      <c r="K647" t="s">
        <v>19</v>
      </c>
      <c r="L647" t="s">
        <v>20</v>
      </c>
      <c r="M647" t="s">
        <v>25</v>
      </c>
      <c r="N647" t="s">
        <v>35</v>
      </c>
      <c r="O647" t="s">
        <v>45</v>
      </c>
      <c r="P647">
        <f t="shared" si="528"/>
        <v>1</v>
      </c>
      <c r="Q647" s="5">
        <f t="shared" si="529"/>
        <v>44879</v>
      </c>
      <c r="R647" s="32">
        <f>VLOOKUP(_xlfn.CONCAT(M647," - ",E647),Planning!$C$75:$D$99,2,0)</f>
        <v>21</v>
      </c>
      <c r="S647" s="5">
        <f t="shared" si="530"/>
        <v>44898</v>
      </c>
      <c r="T647" s="3" t="str">
        <f t="shared" si="531"/>
        <v/>
      </c>
      <c r="U647" s="32">
        <f t="shared" ca="1" si="532"/>
        <v>21</v>
      </c>
      <c r="V647" s="32">
        <f t="shared" si="533"/>
        <v>0</v>
      </c>
      <c r="W647" s="5">
        <f t="shared" si="534"/>
        <v>44886</v>
      </c>
      <c r="X647" s="5"/>
      <c r="Z647" s="49"/>
      <c r="AA647" s="50" cm="1">
        <f t="array" ref="AA647">IF(AND(K647="Pending",J647='Date ouverte'!$A$2),INDEX(_xlfn.ANCHORARRAY('Date ouverte'!$B$2),MATCH(TRUE,_xlfn.ANCHORARRAY('Date ouverte'!$B$2)&gt;=$W647,0)),IF(AND(K647="Pending",J647='Date ouverte'!$A$4),INDEX(_xlfn.ANCHORARRAY('Date ouverte'!$B$4),MATCH(TRUE,_xlfn.ANCHORARRAY('Date ouverte'!$B$4)&gt;=$W647,0)),IF(AND(K647="Pending",J647='Date ouverte'!$A$6),INDEX(_xlfn.ANCHORARRAY('Date ouverte'!$B$6),MATCH(TRUE,_xlfn.ANCHORARRAY('Date ouverte'!$B$6)&gt;=$W647,0)),IF(AND(K647="Pending",J647='Date ouverte'!$A$8),INDEX(_xlfn.ANCHORARRAY('Date ouverte'!$B$8),MATCH(TRUE,_xlfn.ANCHORARRAY('Date ouverte'!$B$8)&gt;=$W647,0)),W647))))</f>
        <v>44886</v>
      </c>
      <c r="AB647" s="5">
        <f>IF(IF($K647="Pending",(IF($J647='Date ouverte'!$A$20,HLOOKUP($AA647,'Date ouverte'!$20:$21,2,FALSE),IF($J647='Date ouverte'!$A$22,HLOOKUP($AA647,'Date ouverte'!$22:$23,2,FALSE),IF($J647='Date ouverte'!$A$24,HLOOKUP($AA647,'Date ouverte'!$24:$25,2,FALSE),IF($J647='Date ouverte'!$A$26,HLOOKUP($AA647,'Date ouverte'!$26:$27,2,FALSE),"j"))))),W647)&lt;&gt;"alert",AA647,"alert")</f>
        <v>44886</v>
      </c>
      <c r="AC647" s="65">
        <f>IF($AB647="alert",(IF($J647='Date ouverte'!$A$29,HLOOKUP($AA647,'Date ouverte'!$29:$30,2,FALSE),IF($J647='Date ouverte'!$A$31,HLOOKUP($AA647,'Date ouverte'!$31:$33,2,FALSE),IF($J647='Date ouverte'!$A$33,HLOOKUP($AA647,'Date ouverte'!$33:$34,2,FALSE),IF($J647='Date ouverte'!$A$35,HLOOKUP($AA647,'Date ouverte'!$35:$36,2,FALSE),"j"))))),0)</f>
        <v>0</v>
      </c>
      <c r="AD6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7" s="5"/>
    </row>
    <row r="648" spans="1:31" x14ac:dyDescent="0.25">
      <c r="A648" t="s">
        <v>1240</v>
      </c>
      <c r="B648" t="s">
        <v>258</v>
      </c>
      <c r="C648" t="s">
        <v>30</v>
      </c>
      <c r="D648" t="s">
        <v>47</v>
      </c>
      <c r="E648" t="s">
        <v>34</v>
      </c>
      <c r="F648" t="s">
        <v>48</v>
      </c>
      <c r="G648" s="1">
        <v>44832</v>
      </c>
      <c r="H648" s="1">
        <v>44866</v>
      </c>
      <c r="I648" s="2">
        <v>44881.6875</v>
      </c>
      <c r="J648" t="s">
        <v>23</v>
      </c>
      <c r="K648" t="s">
        <v>19</v>
      </c>
      <c r="L648" t="s">
        <v>20</v>
      </c>
      <c r="M648" t="s">
        <v>25</v>
      </c>
      <c r="N648" t="s">
        <v>35</v>
      </c>
      <c r="O648" t="s">
        <v>40</v>
      </c>
      <c r="P648">
        <f t="shared" si="528"/>
        <v>1</v>
      </c>
      <c r="Q648" s="5">
        <f t="shared" si="529"/>
        <v>44868</v>
      </c>
      <c r="R648" s="32">
        <f>VLOOKUP(_xlfn.CONCAT(M648," - ",E648),Planning!$C$75:$D$99,2,0)</f>
        <v>21</v>
      </c>
      <c r="S648" s="5">
        <f t="shared" si="530"/>
        <v>44887</v>
      </c>
      <c r="T648" s="3" t="str">
        <f t="shared" si="531"/>
        <v/>
      </c>
      <c r="U648" s="32">
        <f t="shared" ca="1" si="532"/>
        <v>21</v>
      </c>
      <c r="V648" s="32">
        <f t="shared" si="533"/>
        <v>0</v>
      </c>
      <c r="W648" s="5">
        <f t="shared" si="534"/>
        <v>44881</v>
      </c>
      <c r="X648" s="5"/>
      <c r="Z648" s="49"/>
      <c r="AA648" s="50" cm="1">
        <f t="array" ref="AA648">IF(AND(K648="Pending",J648='Date ouverte'!$A$2),INDEX(_xlfn.ANCHORARRAY('Date ouverte'!$B$2),MATCH(TRUE,_xlfn.ANCHORARRAY('Date ouverte'!$B$2)&gt;=$W648,0)),IF(AND(K648="Pending",J648='Date ouverte'!$A$4),INDEX(_xlfn.ANCHORARRAY('Date ouverte'!$B$4),MATCH(TRUE,_xlfn.ANCHORARRAY('Date ouverte'!$B$4)&gt;=$W648,0)),IF(AND(K648="Pending",J648='Date ouverte'!$A$6),INDEX(_xlfn.ANCHORARRAY('Date ouverte'!$B$6),MATCH(TRUE,_xlfn.ANCHORARRAY('Date ouverte'!$B$6)&gt;=$W648,0)),IF(AND(K648="Pending",J648='Date ouverte'!$A$8),INDEX(_xlfn.ANCHORARRAY('Date ouverte'!$B$8),MATCH(TRUE,_xlfn.ANCHORARRAY('Date ouverte'!$B$8)&gt;=$W648,0)),W648))))</f>
        <v>44881</v>
      </c>
      <c r="AB648" s="5">
        <f>IF(IF($K648="Pending",(IF($J648='Date ouverte'!$A$20,HLOOKUP($AA648,'Date ouverte'!$20:$21,2,FALSE),IF($J648='Date ouverte'!$A$22,HLOOKUP($AA648,'Date ouverte'!$22:$23,2,FALSE),IF($J648='Date ouverte'!$A$24,HLOOKUP($AA648,'Date ouverte'!$24:$25,2,FALSE),IF($J648='Date ouverte'!$A$26,HLOOKUP($AA648,'Date ouverte'!$26:$27,2,FALSE),"j"))))),W648)&lt;&gt;"alert",AA648,"alert")</f>
        <v>44881</v>
      </c>
      <c r="AC648" s="65">
        <f>IF($AB648="alert",(IF($J648='Date ouverte'!$A$29,HLOOKUP($AA648,'Date ouverte'!$29:$30,2,FALSE),IF($J648='Date ouverte'!$A$31,HLOOKUP($AA648,'Date ouverte'!$31:$33,2,FALSE),IF($J648='Date ouverte'!$A$33,HLOOKUP($AA648,'Date ouverte'!$33:$34,2,FALSE),IF($J648='Date ouverte'!$A$35,HLOOKUP($AA648,'Date ouverte'!$35:$36,2,FALSE),"j"))))),0)</f>
        <v>0</v>
      </c>
      <c r="AD6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8" s="5"/>
    </row>
    <row r="649" spans="1:31" x14ac:dyDescent="0.25">
      <c r="A649" t="s">
        <v>901</v>
      </c>
      <c r="B649" t="s">
        <v>258</v>
      </c>
      <c r="C649" t="s">
        <v>14</v>
      </c>
      <c r="D649" t="s">
        <v>47</v>
      </c>
      <c r="E649" t="s">
        <v>34</v>
      </c>
      <c r="F649" t="s">
        <v>48</v>
      </c>
      <c r="G649" s="1">
        <v>44826</v>
      </c>
      <c r="H649" s="1">
        <v>44860</v>
      </c>
      <c r="I649" s="2">
        <v>44872.333333333336</v>
      </c>
      <c r="J649" t="s">
        <v>28</v>
      </c>
      <c r="K649" t="s">
        <v>19</v>
      </c>
      <c r="L649" t="s">
        <v>20</v>
      </c>
      <c r="M649" t="s">
        <v>25</v>
      </c>
      <c r="N649" t="s">
        <v>35</v>
      </c>
      <c r="O649" t="s">
        <v>36</v>
      </c>
      <c r="P649">
        <f t="shared" si="528"/>
        <v>1</v>
      </c>
      <c r="Q649" s="5">
        <f t="shared" si="529"/>
        <v>44862</v>
      </c>
      <c r="R649" s="32">
        <f>VLOOKUP(_xlfn.CONCAT(M649," - ",E649),Planning!$C$75:$D$99,2,0)</f>
        <v>21</v>
      </c>
      <c r="S649" s="5">
        <f t="shared" si="530"/>
        <v>44881</v>
      </c>
      <c r="T649" s="3" t="str">
        <f t="shared" si="531"/>
        <v/>
      </c>
      <c r="U649" s="32">
        <f t="shared" ca="1" si="532"/>
        <v>21</v>
      </c>
      <c r="V649" s="32">
        <f t="shared" si="533"/>
        <v>0</v>
      </c>
      <c r="W649" s="5">
        <f t="shared" si="534"/>
        <v>44872</v>
      </c>
      <c r="X649" s="5"/>
      <c r="Z649" s="49"/>
      <c r="AA649" s="50" cm="1">
        <f t="array" ref="AA649">IF(AND(K649="Pending",J649='Date ouverte'!$A$2),INDEX(_xlfn.ANCHORARRAY('Date ouverte'!$B$2),MATCH(TRUE,_xlfn.ANCHORARRAY('Date ouverte'!$B$2)&gt;=$W649,0)),IF(AND(K649="Pending",J649='Date ouverte'!$A$4),INDEX(_xlfn.ANCHORARRAY('Date ouverte'!$B$4),MATCH(TRUE,_xlfn.ANCHORARRAY('Date ouverte'!$B$4)&gt;=$W649,0)),IF(AND(K649="Pending",J649='Date ouverte'!$A$6),INDEX(_xlfn.ANCHORARRAY('Date ouverte'!$B$6),MATCH(TRUE,_xlfn.ANCHORARRAY('Date ouverte'!$B$6)&gt;=$W649,0)),IF(AND(K649="Pending",J649='Date ouverte'!$A$8),INDEX(_xlfn.ANCHORARRAY('Date ouverte'!$B$8),MATCH(TRUE,_xlfn.ANCHORARRAY('Date ouverte'!$B$8)&gt;=$W649,0)),W649))))</f>
        <v>44872</v>
      </c>
      <c r="AB649" s="5">
        <f>IF(IF($K649="Pending",(IF($J649='Date ouverte'!$A$20,HLOOKUP($AA649,'Date ouverte'!$20:$21,2,FALSE),IF($J649='Date ouverte'!$A$22,HLOOKUP($AA649,'Date ouverte'!$22:$23,2,FALSE),IF($J649='Date ouverte'!$A$24,HLOOKUP($AA649,'Date ouverte'!$24:$25,2,FALSE),IF($J649='Date ouverte'!$A$26,HLOOKUP($AA649,'Date ouverte'!$26:$27,2,FALSE),"j"))))),W649)&lt;&gt;"alert",AA649,"alert")</f>
        <v>44872</v>
      </c>
      <c r="AC649" s="65">
        <f>IF($AB649="alert",(IF($J649='Date ouverte'!$A$29,HLOOKUP($AA649,'Date ouverte'!$29:$30,2,FALSE),IF($J649='Date ouverte'!$A$31,HLOOKUP($AA649,'Date ouverte'!$31:$33,2,FALSE),IF($J649='Date ouverte'!$A$33,HLOOKUP($AA649,'Date ouverte'!$33:$34,2,FALSE),IF($J649='Date ouverte'!$A$35,HLOOKUP($AA649,'Date ouverte'!$35:$36,2,FALSE),"j"))))),0)</f>
        <v>0</v>
      </c>
      <c r="AD6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49" s="5"/>
    </row>
    <row r="650" spans="1:31" x14ac:dyDescent="0.25">
      <c r="A650" t="s">
        <v>466</v>
      </c>
      <c r="B650" t="s">
        <v>258</v>
      </c>
      <c r="C650" t="s">
        <v>14</v>
      </c>
      <c r="D650" t="s">
        <v>15</v>
      </c>
      <c r="E650" t="s">
        <v>34</v>
      </c>
      <c r="F650" t="s">
        <v>17</v>
      </c>
      <c r="G650" s="1">
        <v>44815</v>
      </c>
      <c r="H650" s="1">
        <v>44854</v>
      </c>
      <c r="I650" s="2">
        <v>44861.270833333336</v>
      </c>
      <c r="J650" t="s">
        <v>28</v>
      </c>
      <c r="K650" t="s">
        <v>19</v>
      </c>
      <c r="L650" t="s">
        <v>20</v>
      </c>
      <c r="M650" t="s">
        <v>25</v>
      </c>
      <c r="N650" t="s">
        <v>35</v>
      </c>
      <c r="O650" t="s">
        <v>42</v>
      </c>
      <c r="P650">
        <f t="shared" si="528"/>
        <v>1</v>
      </c>
      <c r="Q650" s="5">
        <f t="shared" si="529"/>
        <v>44856</v>
      </c>
      <c r="R650" s="32">
        <f>VLOOKUP(_xlfn.CONCAT(M650," - ",E650),Planning!$C$75:$D$99,2,0)</f>
        <v>21</v>
      </c>
      <c r="S650" s="5">
        <f t="shared" si="530"/>
        <v>44875</v>
      </c>
      <c r="T650" s="3" t="str">
        <f t="shared" si="531"/>
        <v/>
      </c>
      <c r="U650" s="32">
        <f t="shared" ca="1" si="532"/>
        <v>16</v>
      </c>
      <c r="V650" s="32">
        <f t="shared" si="533"/>
        <v>0</v>
      </c>
      <c r="W650" s="5">
        <f t="shared" si="534"/>
        <v>44861</v>
      </c>
      <c r="X650" s="5"/>
      <c r="Z650" s="49"/>
      <c r="AA650" s="50" cm="1">
        <f t="array" ref="AA650">IF(AND(K650="Pending",J650='Date ouverte'!$A$2),INDEX(_xlfn.ANCHORARRAY('Date ouverte'!$B$2),MATCH(TRUE,_xlfn.ANCHORARRAY('Date ouverte'!$B$2)&gt;=$W650,0)),IF(AND(K650="Pending",J650='Date ouverte'!$A$4),INDEX(_xlfn.ANCHORARRAY('Date ouverte'!$B$4),MATCH(TRUE,_xlfn.ANCHORARRAY('Date ouverte'!$B$4)&gt;=$W650,0)),IF(AND(K650="Pending",J650='Date ouverte'!$A$6),INDEX(_xlfn.ANCHORARRAY('Date ouverte'!$B$6),MATCH(TRUE,_xlfn.ANCHORARRAY('Date ouverte'!$B$6)&gt;=$W650,0)),IF(AND(K650="Pending",J650='Date ouverte'!$A$8),INDEX(_xlfn.ANCHORARRAY('Date ouverte'!$B$8),MATCH(TRUE,_xlfn.ANCHORARRAY('Date ouverte'!$B$8)&gt;=$W650,0)),W650))))</f>
        <v>44861</v>
      </c>
      <c r="AB650" s="5">
        <f>IF(IF($K650="Pending",(IF($J650='Date ouverte'!$A$20,HLOOKUP($AA650,'Date ouverte'!$20:$21,2,FALSE),IF($J650='Date ouverte'!$A$22,HLOOKUP($AA650,'Date ouverte'!$22:$23,2,FALSE),IF($J650='Date ouverte'!$A$24,HLOOKUP($AA650,'Date ouverte'!$24:$25,2,FALSE),IF($J650='Date ouverte'!$A$26,HLOOKUP($AA650,'Date ouverte'!$26:$27,2,FALSE),"j"))))),W650)&lt;&gt;"alert",AA650,"alert")</f>
        <v>44861</v>
      </c>
      <c r="AC650" s="65">
        <f>IF($AB650="alert",(IF($J650='Date ouverte'!$A$29,HLOOKUP($AA650,'Date ouverte'!$29:$30,2,FALSE),IF($J650='Date ouverte'!$A$31,HLOOKUP($AA650,'Date ouverte'!$31:$33,2,FALSE),IF($J650='Date ouverte'!$A$33,HLOOKUP($AA650,'Date ouverte'!$33:$34,2,FALSE),IF($J650='Date ouverte'!$A$35,HLOOKUP($AA650,'Date ouverte'!$35:$36,2,FALSE),"j"))))),0)</f>
        <v>0</v>
      </c>
      <c r="AD6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0" s="5"/>
    </row>
    <row r="651" spans="1:31" x14ac:dyDescent="0.25">
      <c r="A651" t="s">
        <v>1241</v>
      </c>
      <c r="B651" t="s">
        <v>258</v>
      </c>
      <c r="C651" t="s">
        <v>30</v>
      </c>
      <c r="D651" t="s">
        <v>47</v>
      </c>
      <c r="E651" t="s">
        <v>34</v>
      </c>
      <c r="F651" t="s">
        <v>48</v>
      </c>
      <c r="G651" s="1">
        <v>44835</v>
      </c>
      <c r="H651" s="1">
        <v>44866</v>
      </c>
      <c r="I651" s="2">
        <v>44879.3125</v>
      </c>
      <c r="J651" t="s">
        <v>28</v>
      </c>
      <c r="K651" t="s">
        <v>19</v>
      </c>
      <c r="L651" t="s">
        <v>20</v>
      </c>
      <c r="M651" t="s">
        <v>25</v>
      </c>
      <c r="N651" t="s">
        <v>35</v>
      </c>
      <c r="O651" t="s">
        <v>40</v>
      </c>
      <c r="P651">
        <f t="shared" si="528"/>
        <v>1</v>
      </c>
      <c r="Q651" s="5">
        <f t="shared" si="529"/>
        <v>44868</v>
      </c>
      <c r="R651" s="32">
        <f>VLOOKUP(_xlfn.CONCAT(M651," - ",E651),Planning!$C$75:$D$99,2,0)</f>
        <v>21</v>
      </c>
      <c r="S651" s="5">
        <f t="shared" si="530"/>
        <v>44887</v>
      </c>
      <c r="T651" s="3" t="str">
        <f t="shared" si="531"/>
        <v/>
      </c>
      <c r="U651" s="32">
        <f t="shared" ca="1" si="532"/>
        <v>21</v>
      </c>
      <c r="V651" s="32">
        <f t="shared" si="533"/>
        <v>0</v>
      </c>
      <c r="W651" s="5">
        <f t="shared" si="534"/>
        <v>44879</v>
      </c>
      <c r="X651" s="5"/>
      <c r="Z651" s="49"/>
      <c r="AA651" s="50" cm="1">
        <f t="array" ref="AA651">IF(AND(K651="Pending",J651='Date ouverte'!$A$2),INDEX(_xlfn.ANCHORARRAY('Date ouverte'!$B$2),MATCH(TRUE,_xlfn.ANCHORARRAY('Date ouverte'!$B$2)&gt;=$W651,0)),IF(AND(K651="Pending",J651='Date ouverte'!$A$4),INDEX(_xlfn.ANCHORARRAY('Date ouverte'!$B$4),MATCH(TRUE,_xlfn.ANCHORARRAY('Date ouverte'!$B$4)&gt;=$W651,0)),IF(AND(K651="Pending",J651='Date ouverte'!$A$6),INDEX(_xlfn.ANCHORARRAY('Date ouverte'!$B$6),MATCH(TRUE,_xlfn.ANCHORARRAY('Date ouverte'!$B$6)&gt;=$W651,0)),IF(AND(K651="Pending",J651='Date ouverte'!$A$8),INDEX(_xlfn.ANCHORARRAY('Date ouverte'!$B$8),MATCH(TRUE,_xlfn.ANCHORARRAY('Date ouverte'!$B$8)&gt;=$W651,0)),W651))))</f>
        <v>44879</v>
      </c>
      <c r="AB651" s="5">
        <f>IF(IF($K651="Pending",(IF($J651='Date ouverte'!$A$20,HLOOKUP($AA651,'Date ouverte'!$20:$21,2,FALSE),IF($J651='Date ouverte'!$A$22,HLOOKUP($AA651,'Date ouverte'!$22:$23,2,FALSE),IF($J651='Date ouverte'!$A$24,HLOOKUP($AA651,'Date ouverte'!$24:$25,2,FALSE),IF($J651='Date ouverte'!$A$26,HLOOKUP($AA651,'Date ouverte'!$26:$27,2,FALSE),"j"))))),W651)&lt;&gt;"alert",AA651,"alert")</f>
        <v>44879</v>
      </c>
      <c r="AC651" s="65">
        <f>IF($AB651="alert",(IF($J651='Date ouverte'!$A$29,HLOOKUP($AA651,'Date ouverte'!$29:$30,2,FALSE),IF($J651='Date ouverte'!$A$31,HLOOKUP($AA651,'Date ouverte'!$31:$33,2,FALSE),IF($J651='Date ouverte'!$A$33,HLOOKUP($AA651,'Date ouverte'!$33:$34,2,FALSE),IF($J651='Date ouverte'!$A$35,HLOOKUP($AA651,'Date ouverte'!$35:$36,2,FALSE),"j"))))),0)</f>
        <v>0</v>
      </c>
      <c r="AD6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51" s="5"/>
    </row>
    <row r="652" spans="1:31" x14ac:dyDescent="0.25">
      <c r="A652" t="s">
        <v>495</v>
      </c>
      <c r="B652" t="s">
        <v>258</v>
      </c>
      <c r="C652" t="s">
        <v>30</v>
      </c>
      <c r="D652" t="s">
        <v>15</v>
      </c>
      <c r="E652" t="s">
        <v>34</v>
      </c>
      <c r="F652" t="s">
        <v>17</v>
      </c>
      <c r="G652" s="1">
        <v>44815</v>
      </c>
      <c r="H652" s="1">
        <v>44853</v>
      </c>
      <c r="I652" s="2">
        <v>44865.3125</v>
      </c>
      <c r="J652" t="s">
        <v>23</v>
      </c>
      <c r="K652" t="s">
        <v>19</v>
      </c>
      <c r="L652" t="s">
        <v>20</v>
      </c>
      <c r="M652" t="s">
        <v>25</v>
      </c>
      <c r="N652" t="s">
        <v>35</v>
      </c>
      <c r="O652" t="s">
        <v>42</v>
      </c>
      <c r="P652">
        <f t="shared" si="528"/>
        <v>1</v>
      </c>
      <c r="Q652" s="5">
        <f t="shared" si="529"/>
        <v>44855</v>
      </c>
      <c r="R652" s="32">
        <f>VLOOKUP(_xlfn.CONCAT(M652," - ",E652),Planning!$C$75:$D$99,2,0)</f>
        <v>21</v>
      </c>
      <c r="S652" s="5">
        <f t="shared" si="530"/>
        <v>44874</v>
      </c>
      <c r="T652" s="3" t="str">
        <f t="shared" si="531"/>
        <v/>
      </c>
      <c r="U652" s="32">
        <f t="shared" ca="1" si="532"/>
        <v>15</v>
      </c>
      <c r="V652" s="32">
        <f t="shared" si="533"/>
        <v>0</v>
      </c>
      <c r="W652" s="5">
        <f t="shared" si="534"/>
        <v>44865</v>
      </c>
      <c r="X652" s="5"/>
      <c r="Z652" s="49"/>
      <c r="AA652" s="50" cm="1">
        <f t="array" ref="AA652">IF(AND(K652="Pending",J652='Date ouverte'!$A$2),INDEX(_xlfn.ANCHORARRAY('Date ouverte'!$B$2),MATCH(TRUE,_xlfn.ANCHORARRAY('Date ouverte'!$B$2)&gt;=$W652,0)),IF(AND(K652="Pending",J652='Date ouverte'!$A$4),INDEX(_xlfn.ANCHORARRAY('Date ouverte'!$B$4),MATCH(TRUE,_xlfn.ANCHORARRAY('Date ouverte'!$B$4)&gt;=$W652,0)),IF(AND(K652="Pending",J652='Date ouverte'!$A$6),INDEX(_xlfn.ANCHORARRAY('Date ouverte'!$B$6),MATCH(TRUE,_xlfn.ANCHORARRAY('Date ouverte'!$B$6)&gt;=$W652,0)),IF(AND(K652="Pending",J652='Date ouverte'!$A$8),INDEX(_xlfn.ANCHORARRAY('Date ouverte'!$B$8),MATCH(TRUE,_xlfn.ANCHORARRAY('Date ouverte'!$B$8)&gt;=$W652,0)),W652))))</f>
        <v>44865</v>
      </c>
      <c r="AB652" s="5">
        <f>IF(IF($K652="Pending",(IF($J652='Date ouverte'!$A$20,HLOOKUP($AA652,'Date ouverte'!$20:$21,2,FALSE),IF($J652='Date ouverte'!$A$22,HLOOKUP($AA652,'Date ouverte'!$22:$23,2,FALSE),IF($J652='Date ouverte'!$A$24,HLOOKUP($AA652,'Date ouverte'!$24:$25,2,FALSE),IF($J652='Date ouverte'!$A$26,HLOOKUP($AA652,'Date ouverte'!$26:$27,2,FALSE),"j"))))),W652)&lt;&gt;"alert",AA652,"alert")</f>
        <v>44865</v>
      </c>
      <c r="AC652" s="65">
        <f>IF($AB652="alert",(IF($J652='Date ouverte'!$A$29,HLOOKUP($AA652,'Date ouverte'!$29:$30,2,FALSE),IF($J652='Date ouverte'!$A$31,HLOOKUP($AA652,'Date ouverte'!$31:$33,2,FALSE),IF($J652='Date ouverte'!$A$33,HLOOKUP($AA652,'Date ouverte'!$33:$34,2,FALSE),IF($J652='Date ouverte'!$A$35,HLOOKUP($AA652,'Date ouverte'!$35:$36,2,FALSE),"j"))))),0)</f>
        <v>0</v>
      </c>
      <c r="AD6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2" s="5"/>
    </row>
    <row r="653" spans="1:31" x14ac:dyDescent="0.25">
      <c r="A653" t="s">
        <v>828</v>
      </c>
      <c r="B653" t="s">
        <v>258</v>
      </c>
      <c r="C653" t="s">
        <v>30</v>
      </c>
      <c r="D653" t="s">
        <v>47</v>
      </c>
      <c r="E653" t="s">
        <v>34</v>
      </c>
      <c r="F653" t="s">
        <v>48</v>
      </c>
      <c r="G653" s="1">
        <v>44827</v>
      </c>
      <c r="H653" s="1">
        <v>44865</v>
      </c>
      <c r="I653" s="2">
        <v>44881.625</v>
      </c>
      <c r="J653" t="s">
        <v>23</v>
      </c>
      <c r="K653" t="s">
        <v>19</v>
      </c>
      <c r="L653" t="s">
        <v>20</v>
      </c>
      <c r="M653" t="s">
        <v>25</v>
      </c>
      <c r="N653" t="s">
        <v>35</v>
      </c>
      <c r="O653" t="s">
        <v>40</v>
      </c>
      <c r="P653">
        <f t="shared" si="528"/>
        <v>1</v>
      </c>
      <c r="Q653" s="5">
        <f t="shared" si="529"/>
        <v>44867</v>
      </c>
      <c r="R653" s="32">
        <f>VLOOKUP(_xlfn.CONCAT(M653," - ",E653),Planning!$C$75:$D$99,2,0)</f>
        <v>21</v>
      </c>
      <c r="S653" s="5">
        <f t="shared" si="530"/>
        <v>44886</v>
      </c>
      <c r="T653" s="3" t="str">
        <f t="shared" si="531"/>
        <v/>
      </c>
      <c r="U653" s="32">
        <f t="shared" ca="1" si="532"/>
        <v>21</v>
      </c>
      <c r="V653" s="32">
        <f t="shared" si="533"/>
        <v>0</v>
      </c>
      <c r="W653" s="5">
        <f t="shared" si="534"/>
        <v>44881</v>
      </c>
      <c r="X653" s="5"/>
      <c r="Z653" s="49"/>
      <c r="AA653" s="50" cm="1">
        <f t="array" ref="AA653">IF(AND(K653="Pending",J653='Date ouverte'!$A$2),INDEX(_xlfn.ANCHORARRAY('Date ouverte'!$B$2),MATCH(TRUE,_xlfn.ANCHORARRAY('Date ouverte'!$B$2)&gt;=$W653,0)),IF(AND(K653="Pending",J653='Date ouverte'!$A$4),INDEX(_xlfn.ANCHORARRAY('Date ouverte'!$B$4),MATCH(TRUE,_xlfn.ANCHORARRAY('Date ouverte'!$B$4)&gt;=$W653,0)),IF(AND(K653="Pending",J653='Date ouverte'!$A$6),INDEX(_xlfn.ANCHORARRAY('Date ouverte'!$B$6),MATCH(TRUE,_xlfn.ANCHORARRAY('Date ouverte'!$B$6)&gt;=$W653,0)),IF(AND(K653="Pending",J653='Date ouverte'!$A$8),INDEX(_xlfn.ANCHORARRAY('Date ouverte'!$B$8),MATCH(TRUE,_xlfn.ANCHORARRAY('Date ouverte'!$B$8)&gt;=$W653,0)),W653))))</f>
        <v>44881</v>
      </c>
      <c r="AB653" s="5">
        <f>IF(IF($K653="Pending",(IF($J653='Date ouverte'!$A$20,HLOOKUP($AA653,'Date ouverte'!$20:$21,2,FALSE),IF($J653='Date ouverte'!$A$22,HLOOKUP($AA653,'Date ouverte'!$22:$23,2,FALSE),IF($J653='Date ouverte'!$A$24,HLOOKUP($AA653,'Date ouverte'!$24:$25,2,FALSE),IF($J653='Date ouverte'!$A$26,HLOOKUP($AA653,'Date ouverte'!$26:$27,2,FALSE),"j"))))),W653)&lt;&gt;"alert",AA653,"alert")</f>
        <v>44881</v>
      </c>
      <c r="AC653" s="65">
        <f>IF($AB653="alert",(IF($J653='Date ouverte'!$A$29,HLOOKUP($AA653,'Date ouverte'!$29:$30,2,FALSE),IF($J653='Date ouverte'!$A$31,HLOOKUP($AA653,'Date ouverte'!$31:$33,2,FALSE),IF($J653='Date ouverte'!$A$33,HLOOKUP($AA653,'Date ouverte'!$33:$34,2,FALSE),IF($J653='Date ouverte'!$A$35,HLOOKUP($AA653,'Date ouverte'!$35:$36,2,FALSE),"j"))))),0)</f>
        <v>0</v>
      </c>
      <c r="AD6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3" s="5"/>
    </row>
    <row r="654" spans="1:31" x14ac:dyDescent="0.25">
      <c r="A654" t="s">
        <v>637</v>
      </c>
      <c r="B654" t="s">
        <v>258</v>
      </c>
      <c r="C654" t="s">
        <v>14</v>
      </c>
      <c r="D654" t="s">
        <v>47</v>
      </c>
      <c r="E654" t="s">
        <v>34</v>
      </c>
      <c r="F654" t="s">
        <v>48</v>
      </c>
      <c r="G654" s="1">
        <v>44818</v>
      </c>
      <c r="H654" s="1">
        <v>44860</v>
      </c>
      <c r="I654" s="2">
        <v>44873.708333333336</v>
      </c>
      <c r="J654" t="s">
        <v>28</v>
      </c>
      <c r="K654" t="s">
        <v>19</v>
      </c>
      <c r="L654" t="s">
        <v>20</v>
      </c>
      <c r="M654" t="s">
        <v>25</v>
      </c>
      <c r="N654" t="s">
        <v>35</v>
      </c>
      <c r="O654" t="s">
        <v>36</v>
      </c>
      <c r="P654">
        <f t="shared" si="528"/>
        <v>1</v>
      </c>
      <c r="Q654" s="5">
        <f t="shared" si="529"/>
        <v>44862</v>
      </c>
      <c r="R654" s="32">
        <f>VLOOKUP(_xlfn.CONCAT(M654," - ",E654),Planning!$C$75:$D$99,2,0)</f>
        <v>21</v>
      </c>
      <c r="S654" s="5">
        <f t="shared" si="530"/>
        <v>44881</v>
      </c>
      <c r="T654" s="3" t="str">
        <f t="shared" si="531"/>
        <v/>
      </c>
      <c r="U654" s="32">
        <f t="shared" ca="1" si="532"/>
        <v>21</v>
      </c>
      <c r="V654" s="32">
        <f t="shared" si="533"/>
        <v>0</v>
      </c>
      <c r="W654" s="5">
        <f t="shared" si="534"/>
        <v>44873</v>
      </c>
      <c r="X654" s="5"/>
      <c r="Z654" s="49"/>
      <c r="AA654" s="50" cm="1">
        <f t="array" ref="AA654">IF(AND(K654="Pending",J654='Date ouverte'!$A$2),INDEX(_xlfn.ANCHORARRAY('Date ouverte'!$B$2),MATCH(TRUE,_xlfn.ANCHORARRAY('Date ouverte'!$B$2)&gt;=$W654,0)),IF(AND(K654="Pending",J654='Date ouverte'!$A$4),INDEX(_xlfn.ANCHORARRAY('Date ouverte'!$B$4),MATCH(TRUE,_xlfn.ANCHORARRAY('Date ouverte'!$B$4)&gt;=$W654,0)),IF(AND(K654="Pending",J654='Date ouverte'!$A$6),INDEX(_xlfn.ANCHORARRAY('Date ouverte'!$B$6),MATCH(TRUE,_xlfn.ANCHORARRAY('Date ouverte'!$B$6)&gt;=$W654,0)),IF(AND(K654="Pending",J654='Date ouverte'!$A$8),INDEX(_xlfn.ANCHORARRAY('Date ouverte'!$B$8),MATCH(TRUE,_xlfn.ANCHORARRAY('Date ouverte'!$B$8)&gt;=$W654,0)),W654))))</f>
        <v>44873</v>
      </c>
      <c r="AB654" s="5">
        <f>IF(IF($K654="Pending",(IF($J654='Date ouverte'!$A$20,HLOOKUP($AA654,'Date ouverte'!$20:$21,2,FALSE),IF($J654='Date ouverte'!$A$22,HLOOKUP($AA654,'Date ouverte'!$22:$23,2,FALSE),IF($J654='Date ouverte'!$A$24,HLOOKUP($AA654,'Date ouverte'!$24:$25,2,FALSE),IF($J654='Date ouverte'!$A$26,HLOOKUP($AA654,'Date ouverte'!$26:$27,2,FALSE),"j"))))),W654)&lt;&gt;"alert",AA654,"alert")</f>
        <v>44873</v>
      </c>
      <c r="AC654" s="65">
        <f>IF($AB654="alert",(IF($J654='Date ouverte'!$A$29,HLOOKUP($AA654,'Date ouverte'!$29:$30,2,FALSE),IF($J654='Date ouverte'!$A$31,HLOOKUP($AA654,'Date ouverte'!$31:$33,2,FALSE),IF($J654='Date ouverte'!$A$33,HLOOKUP($AA654,'Date ouverte'!$33:$34,2,FALSE),IF($J654='Date ouverte'!$A$35,HLOOKUP($AA654,'Date ouverte'!$35:$36,2,FALSE),"j"))))),0)</f>
        <v>0</v>
      </c>
      <c r="AD6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4" s="5"/>
    </row>
    <row r="655" spans="1:31" x14ac:dyDescent="0.25">
      <c r="A655" t="s">
        <v>891</v>
      </c>
      <c r="B655" t="s">
        <v>258</v>
      </c>
      <c r="C655" t="s">
        <v>30</v>
      </c>
      <c r="D655" t="s">
        <v>47</v>
      </c>
      <c r="E655" t="s">
        <v>34</v>
      </c>
      <c r="F655" t="s">
        <v>48</v>
      </c>
      <c r="G655" s="1">
        <v>44826</v>
      </c>
      <c r="H655" s="1">
        <v>44860</v>
      </c>
      <c r="I655" s="2">
        <v>44874.645833333336</v>
      </c>
      <c r="J655" t="s">
        <v>28</v>
      </c>
      <c r="K655" t="s">
        <v>19</v>
      </c>
      <c r="L655" t="s">
        <v>20</v>
      </c>
      <c r="M655" t="s">
        <v>25</v>
      </c>
      <c r="N655" t="s">
        <v>35</v>
      </c>
      <c r="O655" t="s">
        <v>36</v>
      </c>
      <c r="P655">
        <f t="shared" si="528"/>
        <v>1</v>
      </c>
      <c r="Q655" s="5">
        <f t="shared" si="529"/>
        <v>44862</v>
      </c>
      <c r="R655" s="32">
        <f>VLOOKUP(_xlfn.CONCAT(M655," - ",E655),Planning!$C$75:$D$99,2,0)</f>
        <v>21</v>
      </c>
      <c r="S655" s="5">
        <f t="shared" si="530"/>
        <v>44881</v>
      </c>
      <c r="T655" s="3" t="str">
        <f t="shared" si="531"/>
        <v/>
      </c>
      <c r="U655" s="32">
        <f t="shared" ca="1" si="532"/>
        <v>21</v>
      </c>
      <c r="V655" s="32">
        <f t="shared" si="533"/>
        <v>0</v>
      </c>
      <c r="W655" s="5">
        <f t="shared" si="534"/>
        <v>44874</v>
      </c>
      <c r="X655" s="5"/>
      <c r="Z655" s="49"/>
      <c r="AA655" s="50" cm="1">
        <f t="array" ref="AA655">IF(AND(K655="Pending",J655='Date ouverte'!$A$2),INDEX(_xlfn.ANCHORARRAY('Date ouverte'!$B$2),MATCH(TRUE,_xlfn.ANCHORARRAY('Date ouverte'!$B$2)&gt;=$W655,0)),IF(AND(K655="Pending",J655='Date ouverte'!$A$4),INDEX(_xlfn.ANCHORARRAY('Date ouverte'!$B$4),MATCH(TRUE,_xlfn.ANCHORARRAY('Date ouverte'!$B$4)&gt;=$W655,0)),IF(AND(K655="Pending",J655='Date ouverte'!$A$6),INDEX(_xlfn.ANCHORARRAY('Date ouverte'!$B$6),MATCH(TRUE,_xlfn.ANCHORARRAY('Date ouverte'!$B$6)&gt;=$W655,0)),IF(AND(K655="Pending",J655='Date ouverte'!$A$8),INDEX(_xlfn.ANCHORARRAY('Date ouverte'!$B$8),MATCH(TRUE,_xlfn.ANCHORARRAY('Date ouverte'!$B$8)&gt;=$W655,0)),W655))))</f>
        <v>44874</v>
      </c>
      <c r="AB655" s="5">
        <f>IF(IF($K655="Pending",(IF($J655='Date ouverte'!$A$20,HLOOKUP($AA655,'Date ouverte'!$20:$21,2,FALSE),IF($J655='Date ouverte'!$A$22,HLOOKUP($AA655,'Date ouverte'!$22:$23,2,FALSE),IF($J655='Date ouverte'!$A$24,HLOOKUP($AA655,'Date ouverte'!$24:$25,2,FALSE),IF($J655='Date ouverte'!$A$26,HLOOKUP($AA655,'Date ouverte'!$26:$27,2,FALSE),"j"))))),W655)&lt;&gt;"alert",AA655,"alert")</f>
        <v>44874</v>
      </c>
      <c r="AC655" s="65">
        <f>IF($AB655="alert",(IF($J655='Date ouverte'!$A$29,HLOOKUP($AA655,'Date ouverte'!$29:$30,2,FALSE),IF($J655='Date ouverte'!$A$31,HLOOKUP($AA655,'Date ouverte'!$31:$33,2,FALSE),IF($J655='Date ouverte'!$A$33,HLOOKUP($AA655,'Date ouverte'!$33:$34,2,FALSE),IF($J655='Date ouverte'!$A$35,HLOOKUP($AA655,'Date ouverte'!$35:$36,2,FALSE),"j"))))),0)</f>
        <v>0</v>
      </c>
      <c r="AD6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5" s="5"/>
    </row>
    <row r="656" spans="1:31" x14ac:dyDescent="0.25">
      <c r="A656" t="s">
        <v>1242</v>
      </c>
      <c r="B656" t="s">
        <v>258</v>
      </c>
      <c r="C656" t="s">
        <v>30</v>
      </c>
      <c r="D656" t="s">
        <v>47</v>
      </c>
      <c r="E656" t="s">
        <v>34</v>
      </c>
      <c r="F656" t="s">
        <v>48</v>
      </c>
      <c r="G656" s="1">
        <v>44832</v>
      </c>
      <c r="H656" s="1">
        <v>44866</v>
      </c>
      <c r="I656" s="2">
        <v>44881.208333333336</v>
      </c>
      <c r="J656" t="s">
        <v>23</v>
      </c>
      <c r="K656" t="s">
        <v>19</v>
      </c>
      <c r="L656" t="s">
        <v>20</v>
      </c>
      <c r="M656" t="s">
        <v>25</v>
      </c>
      <c r="N656" t="s">
        <v>35</v>
      </c>
      <c r="O656" t="s">
        <v>40</v>
      </c>
      <c r="P656">
        <f t="shared" si="528"/>
        <v>1</v>
      </c>
      <c r="Q656" s="5">
        <f t="shared" si="529"/>
        <v>44868</v>
      </c>
      <c r="R656" s="32">
        <f>VLOOKUP(_xlfn.CONCAT(M656," - ",E656),Planning!$C$75:$D$99,2,0)</f>
        <v>21</v>
      </c>
      <c r="S656" s="5">
        <f t="shared" si="530"/>
        <v>44887</v>
      </c>
      <c r="T656" s="3" t="str">
        <f t="shared" si="531"/>
        <v/>
      </c>
      <c r="U656" s="32">
        <f t="shared" ca="1" si="532"/>
        <v>21</v>
      </c>
      <c r="V656" s="32">
        <f t="shared" si="533"/>
        <v>0</v>
      </c>
      <c r="W656" s="5">
        <f t="shared" si="534"/>
        <v>44881</v>
      </c>
      <c r="X656" s="5"/>
      <c r="Z656" s="49"/>
      <c r="AA656" s="50" cm="1">
        <f t="array" ref="AA656">IF(AND(K656="Pending",J656='Date ouverte'!$A$2),INDEX(_xlfn.ANCHORARRAY('Date ouverte'!$B$2),MATCH(TRUE,_xlfn.ANCHORARRAY('Date ouverte'!$B$2)&gt;=$W656,0)),IF(AND(K656="Pending",J656='Date ouverte'!$A$4),INDEX(_xlfn.ANCHORARRAY('Date ouverte'!$B$4),MATCH(TRUE,_xlfn.ANCHORARRAY('Date ouverte'!$B$4)&gt;=$W656,0)),IF(AND(K656="Pending",J656='Date ouverte'!$A$6),INDEX(_xlfn.ANCHORARRAY('Date ouverte'!$B$6),MATCH(TRUE,_xlfn.ANCHORARRAY('Date ouverte'!$B$6)&gt;=$W656,0)),IF(AND(K656="Pending",J656='Date ouverte'!$A$8),INDEX(_xlfn.ANCHORARRAY('Date ouverte'!$B$8),MATCH(TRUE,_xlfn.ANCHORARRAY('Date ouverte'!$B$8)&gt;=$W656,0)),W656))))</f>
        <v>44881</v>
      </c>
      <c r="AB656" s="5">
        <f>IF(IF($K656="Pending",(IF($J656='Date ouverte'!$A$20,HLOOKUP($AA656,'Date ouverte'!$20:$21,2,FALSE),IF($J656='Date ouverte'!$A$22,HLOOKUP($AA656,'Date ouverte'!$22:$23,2,FALSE),IF($J656='Date ouverte'!$A$24,HLOOKUP($AA656,'Date ouverte'!$24:$25,2,FALSE),IF($J656='Date ouverte'!$A$26,HLOOKUP($AA656,'Date ouverte'!$26:$27,2,FALSE),"j"))))),W656)&lt;&gt;"alert",AA656,"alert")</f>
        <v>44881</v>
      </c>
      <c r="AC656" s="65">
        <f>IF($AB656="alert",(IF($J656='Date ouverte'!$A$29,HLOOKUP($AA656,'Date ouverte'!$29:$30,2,FALSE),IF($J656='Date ouverte'!$A$31,HLOOKUP($AA656,'Date ouverte'!$31:$33,2,FALSE),IF($J656='Date ouverte'!$A$33,HLOOKUP($AA656,'Date ouverte'!$33:$34,2,FALSE),IF($J656='Date ouverte'!$A$35,HLOOKUP($AA656,'Date ouverte'!$35:$36,2,FALSE),"j"))))),0)</f>
        <v>0</v>
      </c>
      <c r="AD6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6" s="5"/>
    </row>
    <row r="657" spans="1:31" x14ac:dyDescent="0.25">
      <c r="A657" t="s">
        <v>935</v>
      </c>
      <c r="B657" t="s">
        <v>258</v>
      </c>
      <c r="C657" t="s">
        <v>14</v>
      </c>
      <c r="D657" t="s">
        <v>47</v>
      </c>
      <c r="E657" t="s">
        <v>16</v>
      </c>
      <c r="F657" t="s">
        <v>48</v>
      </c>
      <c r="G657" s="1">
        <v>44824</v>
      </c>
      <c r="H657" s="1">
        <v>44874</v>
      </c>
      <c r="I657" s="2">
        <v>44881</v>
      </c>
      <c r="J657" t="s">
        <v>18</v>
      </c>
      <c r="K657" t="s">
        <v>29</v>
      </c>
      <c r="L657" t="s">
        <v>24</v>
      </c>
      <c r="M657" t="s">
        <v>25</v>
      </c>
      <c r="N657" t="s">
        <v>26</v>
      </c>
      <c r="O657" t="s">
        <v>1829</v>
      </c>
      <c r="P657">
        <f t="shared" si="528"/>
        <v>1</v>
      </c>
      <c r="Q657" s="5">
        <f t="shared" si="529"/>
        <v>44876</v>
      </c>
      <c r="R657" s="32">
        <f>VLOOKUP(_xlfn.CONCAT(M657," - ",E657),Planning!$C$75:$D$99,2,0)</f>
        <v>4</v>
      </c>
      <c r="S657" s="5">
        <f t="shared" si="530"/>
        <v>44878</v>
      </c>
      <c r="T657" s="3" t="str">
        <f t="shared" si="531"/>
        <v/>
      </c>
      <c r="U657" s="32">
        <f t="shared" ca="1" si="532"/>
        <v>4</v>
      </c>
      <c r="V657" s="32">
        <f t="shared" si="533"/>
        <v>0</v>
      </c>
      <c r="W657" s="5">
        <f t="shared" si="534"/>
        <v>44881</v>
      </c>
      <c r="X657" s="5"/>
      <c r="Z657" s="49"/>
      <c r="AA657" s="50" cm="1">
        <f t="array" ref="AA657">IF(AND(K657="Pending",J657='Date ouverte'!$A$2),INDEX(_xlfn.ANCHORARRAY('Date ouverte'!$B$2),MATCH(TRUE,_xlfn.ANCHORARRAY('Date ouverte'!$B$2)&gt;=$W657,0)),IF(AND(K657="Pending",J657='Date ouverte'!$A$4),INDEX(_xlfn.ANCHORARRAY('Date ouverte'!$B$4),MATCH(TRUE,_xlfn.ANCHORARRAY('Date ouverte'!$B$4)&gt;=$W657,0)),IF(AND(K657="Pending",J657='Date ouverte'!$A$6),INDEX(_xlfn.ANCHORARRAY('Date ouverte'!$B$6),MATCH(TRUE,_xlfn.ANCHORARRAY('Date ouverte'!$B$6)&gt;=$W657,0)),IF(AND(K657="Pending",J657='Date ouverte'!$A$8),INDEX(_xlfn.ANCHORARRAY('Date ouverte'!$B$8),MATCH(TRUE,_xlfn.ANCHORARRAY('Date ouverte'!$B$8)&gt;=$W657,0)),W657))))</f>
        <v>44881</v>
      </c>
      <c r="AB657" s="5">
        <f>IF(IF($K657="Pending",(IF($J657='Date ouverte'!$A$20,HLOOKUP($AA657,'Date ouverte'!$20:$21,2,FALSE),IF($J657='Date ouverte'!$A$22,HLOOKUP($AA657,'Date ouverte'!$22:$23,2,FALSE),IF($J657='Date ouverte'!$A$24,HLOOKUP($AA657,'Date ouverte'!$24:$25,2,FALSE),IF($J657='Date ouverte'!$A$26,HLOOKUP($AA657,'Date ouverte'!$26:$27,2,FALSE),"j"))))),W657)&lt;&gt;"alert",AA657,"alert")</f>
        <v>44881</v>
      </c>
      <c r="AC657" s="65">
        <f>IF($AB657="alert",(IF($J657='Date ouverte'!$A$29,HLOOKUP($AA657,'Date ouverte'!$29:$30,2,FALSE),IF($J657='Date ouverte'!$A$31,HLOOKUP($AA657,'Date ouverte'!$31:$33,2,FALSE),IF($J657='Date ouverte'!$A$33,HLOOKUP($AA657,'Date ouverte'!$33:$34,2,FALSE),IF($J657='Date ouverte'!$A$35,HLOOKUP($AA657,'Date ouverte'!$35:$36,2,FALSE),"j"))))),0)</f>
        <v>0</v>
      </c>
      <c r="AD6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7" s="5"/>
    </row>
    <row r="658" spans="1:31" x14ac:dyDescent="0.25">
      <c r="A658" t="s">
        <v>447</v>
      </c>
      <c r="B658" t="s">
        <v>258</v>
      </c>
      <c r="C658" t="s">
        <v>14</v>
      </c>
      <c r="D658" t="s">
        <v>15</v>
      </c>
      <c r="E658" t="s">
        <v>34</v>
      </c>
      <c r="F658" t="s">
        <v>17</v>
      </c>
      <c r="G658" s="1">
        <v>44815</v>
      </c>
      <c r="H658" s="1">
        <v>44853</v>
      </c>
      <c r="I658" s="2">
        <v>44860.416666666664</v>
      </c>
      <c r="J658" t="s">
        <v>18</v>
      </c>
      <c r="K658" t="s">
        <v>19</v>
      </c>
      <c r="L658" t="s">
        <v>20</v>
      </c>
      <c r="M658" t="s">
        <v>25</v>
      </c>
      <c r="N658" t="s">
        <v>35</v>
      </c>
      <c r="O658" t="s">
        <v>42</v>
      </c>
      <c r="P658">
        <f t="shared" si="528"/>
        <v>1</v>
      </c>
      <c r="Q658" s="5">
        <f t="shared" si="529"/>
        <v>44855</v>
      </c>
      <c r="R658" s="32">
        <f>VLOOKUP(_xlfn.CONCAT(M658," - ",E658),Planning!$C$75:$D$99,2,0)</f>
        <v>21</v>
      </c>
      <c r="S658" s="5">
        <f t="shared" si="530"/>
        <v>44874</v>
      </c>
      <c r="T658" s="3" t="str">
        <f t="shared" si="531"/>
        <v/>
      </c>
      <c r="U658" s="32">
        <f t="shared" ca="1" si="532"/>
        <v>15</v>
      </c>
      <c r="V658" s="32">
        <f t="shared" si="533"/>
        <v>0</v>
      </c>
      <c r="W658" s="5">
        <f t="shared" si="534"/>
        <v>44860</v>
      </c>
      <c r="X658" s="5"/>
      <c r="Z658" s="49"/>
      <c r="AA658" s="50" cm="1">
        <f t="array" ref="AA658">IF(AND(K658="Pending",J658='Date ouverte'!$A$2),INDEX(_xlfn.ANCHORARRAY('Date ouverte'!$B$2),MATCH(TRUE,_xlfn.ANCHORARRAY('Date ouverte'!$B$2)&gt;=$W658,0)),IF(AND(K658="Pending",J658='Date ouverte'!$A$4),INDEX(_xlfn.ANCHORARRAY('Date ouverte'!$B$4),MATCH(TRUE,_xlfn.ANCHORARRAY('Date ouverte'!$B$4)&gt;=$W658,0)),IF(AND(K658="Pending",J658='Date ouverte'!$A$6),INDEX(_xlfn.ANCHORARRAY('Date ouverte'!$B$6),MATCH(TRUE,_xlfn.ANCHORARRAY('Date ouverte'!$B$6)&gt;=$W658,0)),IF(AND(K658="Pending",J658='Date ouverte'!$A$8),INDEX(_xlfn.ANCHORARRAY('Date ouverte'!$B$8),MATCH(TRUE,_xlfn.ANCHORARRAY('Date ouverte'!$B$8)&gt;=$W658,0)),W658))))</f>
        <v>44860</v>
      </c>
      <c r="AB658" s="5">
        <f>IF(IF($K658="Pending",(IF($J658='Date ouverte'!$A$20,HLOOKUP($AA658,'Date ouverte'!$20:$21,2,FALSE),IF($J658='Date ouverte'!$A$22,HLOOKUP($AA658,'Date ouverte'!$22:$23,2,FALSE),IF($J658='Date ouverte'!$A$24,HLOOKUP($AA658,'Date ouverte'!$24:$25,2,FALSE),IF($J658='Date ouverte'!$A$26,HLOOKUP($AA658,'Date ouverte'!$26:$27,2,FALSE),"j"))))),W658)&lt;&gt;"alert",AA658,"alert")</f>
        <v>44860</v>
      </c>
      <c r="AC658" s="65">
        <f>IF($AB658="alert",(IF($J658='Date ouverte'!$A$29,HLOOKUP($AA658,'Date ouverte'!$29:$30,2,FALSE),IF($J658='Date ouverte'!$A$31,HLOOKUP($AA658,'Date ouverte'!$31:$33,2,FALSE),IF($J658='Date ouverte'!$A$33,HLOOKUP($AA658,'Date ouverte'!$33:$34,2,FALSE),IF($J658='Date ouverte'!$A$35,HLOOKUP($AA658,'Date ouverte'!$35:$36,2,FALSE),"j"))))),0)</f>
        <v>0</v>
      </c>
      <c r="AD6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58" s="5"/>
    </row>
    <row r="659" spans="1:31" x14ac:dyDescent="0.25">
      <c r="A659" t="s">
        <v>1830</v>
      </c>
      <c r="B659" t="s">
        <v>258</v>
      </c>
      <c r="C659" t="s">
        <v>14</v>
      </c>
      <c r="D659" t="s">
        <v>47</v>
      </c>
      <c r="E659" t="s">
        <v>34</v>
      </c>
      <c r="F659" t="s">
        <v>48</v>
      </c>
      <c r="G659" s="1">
        <v>44859</v>
      </c>
      <c r="H659" s="1">
        <v>44897</v>
      </c>
      <c r="I659" s="2">
        <v>44912</v>
      </c>
      <c r="J659" t="s">
        <v>28</v>
      </c>
      <c r="K659" t="s">
        <v>29</v>
      </c>
      <c r="L659" t="s">
        <v>20</v>
      </c>
      <c r="M659" t="s">
        <v>25</v>
      </c>
      <c r="P659">
        <f t="shared" si="528"/>
        <v>1</v>
      </c>
      <c r="Q659" s="5">
        <f t="shared" si="529"/>
        <v>44899</v>
      </c>
      <c r="R659" s="32">
        <f>VLOOKUP(_xlfn.CONCAT(M659," - ",E659),Planning!$C$75:$D$99,2,0)</f>
        <v>21</v>
      </c>
      <c r="S659" s="5">
        <f t="shared" si="530"/>
        <v>44918</v>
      </c>
      <c r="T659" s="3" t="str">
        <f t="shared" si="531"/>
        <v/>
      </c>
      <c r="U659" s="32">
        <f t="shared" ca="1" si="532"/>
        <v>21</v>
      </c>
      <c r="V659" s="32">
        <f t="shared" si="533"/>
        <v>0</v>
      </c>
      <c r="W659" s="5">
        <f t="shared" si="534"/>
        <v>44912</v>
      </c>
      <c r="X659" s="5"/>
      <c r="Z659" s="49"/>
      <c r="AA659" s="50" cm="1">
        <f t="array" ref="AA659">IF(AND(K659="Pending",J659='Date ouverte'!$A$2),INDEX(_xlfn.ANCHORARRAY('Date ouverte'!$B$2),MATCH(TRUE,_xlfn.ANCHORARRAY('Date ouverte'!$B$2)&gt;=$W659,0)),IF(AND(K659="Pending",J659='Date ouverte'!$A$4),INDEX(_xlfn.ANCHORARRAY('Date ouverte'!$B$4),MATCH(TRUE,_xlfn.ANCHORARRAY('Date ouverte'!$B$4)&gt;=$W659,0)),IF(AND(K659="Pending",J659='Date ouverte'!$A$6),INDEX(_xlfn.ANCHORARRAY('Date ouverte'!$B$6),MATCH(TRUE,_xlfn.ANCHORARRAY('Date ouverte'!$B$6)&gt;=$W659,0)),IF(AND(K659="Pending",J659='Date ouverte'!$A$8),INDEX(_xlfn.ANCHORARRAY('Date ouverte'!$B$8),MATCH(TRUE,_xlfn.ANCHORARRAY('Date ouverte'!$B$8)&gt;=$W659,0)),W659))))</f>
        <v>44914</v>
      </c>
      <c r="AB659" s="5" t="str">
        <f>IF(IF($K659="Pending",(IF($J659='Date ouverte'!$A$20,HLOOKUP($AA659,'Date ouverte'!$20:$21,2,FALSE),IF($J659='Date ouverte'!$A$22,HLOOKUP($AA659,'Date ouverte'!$22:$23,2,FALSE),IF($J659='Date ouverte'!$A$24,HLOOKUP($AA659,'Date ouverte'!$24:$25,2,FALSE),IF($J659='Date ouverte'!$A$26,HLOOKUP($AA659,'Date ouverte'!$26:$27,2,FALSE),"j"))))),W659)&lt;&gt;"alert",AA659,"alert")</f>
        <v>alert</v>
      </c>
      <c r="AC659" s="65">
        <f>IF($AB659="alert",(IF($J659='Date ouverte'!$A$29,HLOOKUP($AA659,'Date ouverte'!$29:$30,2,FALSE),IF($J659='Date ouverte'!$A$31,HLOOKUP($AA659,'Date ouverte'!$31:$33,2,FALSE),IF($J659='Date ouverte'!$A$33,HLOOKUP($AA659,'Date ouverte'!$33:$34,2,FALSE),IF($J659='Date ouverte'!$A$35,HLOOKUP($AA659,'Date ouverte'!$35:$36,2,FALSE),"j"))))),0)</f>
        <v>2</v>
      </c>
      <c r="AD6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59" s="5"/>
    </row>
    <row r="660" spans="1:31" x14ac:dyDescent="0.25">
      <c r="A660" t="s">
        <v>498</v>
      </c>
      <c r="B660" t="s">
        <v>258</v>
      </c>
      <c r="C660" t="s">
        <v>30</v>
      </c>
      <c r="D660" t="s">
        <v>15</v>
      </c>
      <c r="E660" t="s">
        <v>34</v>
      </c>
      <c r="F660" t="s">
        <v>17</v>
      </c>
      <c r="G660" s="1">
        <v>44815</v>
      </c>
      <c r="H660" s="1">
        <v>44853</v>
      </c>
      <c r="I660" s="2">
        <v>44865.604166666664</v>
      </c>
      <c r="J660" t="s">
        <v>23</v>
      </c>
      <c r="K660" t="s">
        <v>19</v>
      </c>
      <c r="L660" t="s">
        <v>20</v>
      </c>
      <c r="M660" t="s">
        <v>25</v>
      </c>
      <c r="N660" t="s">
        <v>35</v>
      </c>
      <c r="O660" t="s">
        <v>42</v>
      </c>
      <c r="P660">
        <f t="shared" si="528"/>
        <v>1</v>
      </c>
      <c r="Q660" s="5">
        <f t="shared" si="529"/>
        <v>44855</v>
      </c>
      <c r="R660" s="32">
        <f>VLOOKUP(_xlfn.CONCAT(M660," - ",E660),Planning!$C$75:$D$99,2,0)</f>
        <v>21</v>
      </c>
      <c r="S660" s="5">
        <f t="shared" si="530"/>
        <v>44874</v>
      </c>
      <c r="T660" s="3" t="str">
        <f t="shared" si="531"/>
        <v/>
      </c>
      <c r="U660" s="32">
        <f t="shared" ca="1" si="532"/>
        <v>15</v>
      </c>
      <c r="V660" s="32">
        <f t="shared" si="533"/>
        <v>0</v>
      </c>
      <c r="W660" s="5">
        <f t="shared" si="534"/>
        <v>44865</v>
      </c>
      <c r="X660" s="5"/>
      <c r="Z660" s="49"/>
      <c r="AA660" s="50" cm="1">
        <f t="array" ref="AA660">IF(AND(K660="Pending",J660='Date ouverte'!$A$2),INDEX(_xlfn.ANCHORARRAY('Date ouverte'!$B$2),MATCH(TRUE,_xlfn.ANCHORARRAY('Date ouverte'!$B$2)&gt;=$W660,0)),IF(AND(K660="Pending",J660='Date ouverte'!$A$4),INDEX(_xlfn.ANCHORARRAY('Date ouverte'!$B$4),MATCH(TRUE,_xlfn.ANCHORARRAY('Date ouverte'!$B$4)&gt;=$W660,0)),IF(AND(K660="Pending",J660='Date ouverte'!$A$6),INDEX(_xlfn.ANCHORARRAY('Date ouverte'!$B$6),MATCH(TRUE,_xlfn.ANCHORARRAY('Date ouverte'!$B$6)&gt;=$W660,0)),IF(AND(K660="Pending",J660='Date ouverte'!$A$8),INDEX(_xlfn.ANCHORARRAY('Date ouverte'!$B$8),MATCH(TRUE,_xlfn.ANCHORARRAY('Date ouverte'!$B$8)&gt;=$W660,0)),W660))))</f>
        <v>44865</v>
      </c>
      <c r="AB660" s="5">
        <f>IF(IF($K660="Pending",(IF($J660='Date ouverte'!$A$20,HLOOKUP($AA660,'Date ouverte'!$20:$21,2,FALSE),IF($J660='Date ouverte'!$A$22,HLOOKUP($AA660,'Date ouverte'!$22:$23,2,FALSE),IF($J660='Date ouverte'!$A$24,HLOOKUP($AA660,'Date ouverte'!$24:$25,2,FALSE),IF($J660='Date ouverte'!$A$26,HLOOKUP($AA660,'Date ouverte'!$26:$27,2,FALSE),"j"))))),W660)&lt;&gt;"alert",AA660,"alert")</f>
        <v>44865</v>
      </c>
      <c r="AC660" s="65">
        <f>IF($AB660="alert",(IF($J660='Date ouverte'!$A$29,HLOOKUP($AA660,'Date ouverte'!$29:$30,2,FALSE),IF($J660='Date ouverte'!$A$31,HLOOKUP($AA660,'Date ouverte'!$31:$33,2,FALSE),IF($J660='Date ouverte'!$A$33,HLOOKUP($AA660,'Date ouverte'!$33:$34,2,FALSE),IF($J660='Date ouverte'!$A$35,HLOOKUP($AA660,'Date ouverte'!$35:$36,2,FALSE),"j"))))),0)</f>
        <v>0</v>
      </c>
      <c r="AD6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0" s="5"/>
    </row>
    <row r="661" spans="1:31" x14ac:dyDescent="0.25">
      <c r="A661" t="s">
        <v>1831</v>
      </c>
      <c r="B661" t="s">
        <v>258</v>
      </c>
      <c r="C661" t="s">
        <v>30</v>
      </c>
      <c r="D661" t="s">
        <v>47</v>
      </c>
      <c r="E661" t="s">
        <v>34</v>
      </c>
      <c r="F661" t="s">
        <v>48</v>
      </c>
      <c r="G661" s="1">
        <v>44847</v>
      </c>
      <c r="H661" s="1">
        <v>44877</v>
      </c>
      <c r="I661" s="2">
        <v>44890.354166666664</v>
      </c>
      <c r="J661" t="s">
        <v>23</v>
      </c>
      <c r="K661" t="s">
        <v>19</v>
      </c>
      <c r="L661" t="s">
        <v>20</v>
      </c>
      <c r="M661" t="s">
        <v>25</v>
      </c>
      <c r="N661" t="s">
        <v>35</v>
      </c>
      <c r="O661" t="s">
        <v>45</v>
      </c>
      <c r="P661">
        <f t="shared" si="528"/>
        <v>1</v>
      </c>
      <c r="Q661" s="5">
        <f t="shared" si="529"/>
        <v>44879</v>
      </c>
      <c r="R661" s="32">
        <f>VLOOKUP(_xlfn.CONCAT(M661," - ",E661),Planning!$C$75:$D$99,2,0)</f>
        <v>21</v>
      </c>
      <c r="S661" s="5">
        <f t="shared" si="530"/>
        <v>44898</v>
      </c>
      <c r="T661" s="3" t="str">
        <f t="shared" si="531"/>
        <v/>
      </c>
      <c r="U661" s="32">
        <f t="shared" ca="1" si="532"/>
        <v>21</v>
      </c>
      <c r="V661" s="32">
        <f t="shared" si="533"/>
        <v>0</v>
      </c>
      <c r="W661" s="5">
        <f t="shared" si="534"/>
        <v>44890</v>
      </c>
      <c r="X661" s="5"/>
      <c r="Z661" s="49"/>
      <c r="AA661" s="50" cm="1">
        <f t="array" ref="AA661">IF(AND(K661="Pending",J661='Date ouverte'!$A$2),INDEX(_xlfn.ANCHORARRAY('Date ouverte'!$B$2),MATCH(TRUE,_xlfn.ANCHORARRAY('Date ouverte'!$B$2)&gt;=$W661,0)),IF(AND(K661="Pending",J661='Date ouverte'!$A$4),INDEX(_xlfn.ANCHORARRAY('Date ouverte'!$B$4),MATCH(TRUE,_xlfn.ANCHORARRAY('Date ouverte'!$B$4)&gt;=$W661,0)),IF(AND(K661="Pending",J661='Date ouverte'!$A$6),INDEX(_xlfn.ANCHORARRAY('Date ouverte'!$B$6),MATCH(TRUE,_xlfn.ANCHORARRAY('Date ouverte'!$B$6)&gt;=$W661,0)),IF(AND(K661="Pending",J661='Date ouverte'!$A$8),INDEX(_xlfn.ANCHORARRAY('Date ouverte'!$B$8),MATCH(TRUE,_xlfn.ANCHORARRAY('Date ouverte'!$B$8)&gt;=$W661,0)),W661))))</f>
        <v>44890</v>
      </c>
      <c r="AB661" s="5">
        <f>IF(IF($K661="Pending",(IF($J661='Date ouverte'!$A$20,HLOOKUP($AA661,'Date ouverte'!$20:$21,2,FALSE),IF($J661='Date ouverte'!$A$22,HLOOKUP($AA661,'Date ouverte'!$22:$23,2,FALSE),IF($J661='Date ouverte'!$A$24,HLOOKUP($AA661,'Date ouverte'!$24:$25,2,FALSE),IF($J661='Date ouverte'!$A$26,HLOOKUP($AA661,'Date ouverte'!$26:$27,2,FALSE),"j"))))),W661)&lt;&gt;"alert",AA661,"alert")</f>
        <v>44890</v>
      </c>
      <c r="AC661" s="65">
        <f>IF($AB661="alert",(IF($J661='Date ouverte'!$A$29,HLOOKUP($AA661,'Date ouverte'!$29:$30,2,FALSE),IF($J661='Date ouverte'!$A$31,HLOOKUP($AA661,'Date ouverte'!$31:$33,2,FALSE),IF($J661='Date ouverte'!$A$33,HLOOKUP($AA661,'Date ouverte'!$33:$34,2,FALSE),IF($J661='Date ouverte'!$A$35,HLOOKUP($AA661,'Date ouverte'!$35:$36,2,FALSE),"j"))))),0)</f>
        <v>0</v>
      </c>
      <c r="AD6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1" s="5"/>
    </row>
    <row r="662" spans="1:31" x14ac:dyDescent="0.25">
      <c r="A662" t="s">
        <v>1244</v>
      </c>
      <c r="B662" t="s">
        <v>258</v>
      </c>
      <c r="C662" t="s">
        <v>14</v>
      </c>
      <c r="D662" t="s">
        <v>47</v>
      </c>
      <c r="E662" t="s">
        <v>34</v>
      </c>
      <c r="F662" t="s">
        <v>48</v>
      </c>
      <c r="G662" s="1">
        <v>44836</v>
      </c>
      <c r="H662" s="1">
        <v>44866</v>
      </c>
      <c r="I662" s="2">
        <v>44883.458333333336</v>
      </c>
      <c r="J662" t="s">
        <v>28</v>
      </c>
      <c r="K662" t="s">
        <v>19</v>
      </c>
      <c r="L662" t="s">
        <v>20</v>
      </c>
      <c r="M662" t="s">
        <v>25</v>
      </c>
      <c r="N662" t="s">
        <v>35</v>
      </c>
      <c r="O662" t="s">
        <v>40</v>
      </c>
      <c r="P662">
        <f t="shared" si="528"/>
        <v>1</v>
      </c>
      <c r="Q662" s="5">
        <f t="shared" si="529"/>
        <v>44868</v>
      </c>
      <c r="R662" s="32">
        <f>VLOOKUP(_xlfn.CONCAT(M662," - ",E662),Planning!$C$75:$D$99,2,0)</f>
        <v>21</v>
      </c>
      <c r="S662" s="5">
        <f t="shared" si="530"/>
        <v>44887</v>
      </c>
      <c r="T662" s="3" t="str">
        <f t="shared" si="531"/>
        <v/>
      </c>
      <c r="U662" s="32">
        <f t="shared" ca="1" si="532"/>
        <v>21</v>
      </c>
      <c r="V662" s="32">
        <f t="shared" si="533"/>
        <v>0</v>
      </c>
      <c r="W662" s="5">
        <f t="shared" si="534"/>
        <v>44883</v>
      </c>
      <c r="X662" s="5"/>
      <c r="Z662" s="49"/>
      <c r="AA662" s="50" cm="1">
        <f t="array" ref="AA662">IF(AND(K662="Pending",J662='Date ouverte'!$A$2),INDEX(_xlfn.ANCHORARRAY('Date ouverte'!$B$2),MATCH(TRUE,_xlfn.ANCHORARRAY('Date ouverte'!$B$2)&gt;=$W662,0)),IF(AND(K662="Pending",J662='Date ouverte'!$A$4),INDEX(_xlfn.ANCHORARRAY('Date ouverte'!$B$4),MATCH(TRUE,_xlfn.ANCHORARRAY('Date ouverte'!$B$4)&gt;=$W662,0)),IF(AND(K662="Pending",J662='Date ouverte'!$A$6),INDEX(_xlfn.ANCHORARRAY('Date ouverte'!$B$6),MATCH(TRUE,_xlfn.ANCHORARRAY('Date ouverte'!$B$6)&gt;=$W662,0)),IF(AND(K662="Pending",J662='Date ouverte'!$A$8),INDEX(_xlfn.ANCHORARRAY('Date ouverte'!$B$8),MATCH(TRUE,_xlfn.ANCHORARRAY('Date ouverte'!$B$8)&gt;=$W662,0)),W662))))</f>
        <v>44883</v>
      </c>
      <c r="AB662" s="5">
        <f>IF(IF($K662="Pending",(IF($J662='Date ouverte'!$A$20,HLOOKUP($AA662,'Date ouverte'!$20:$21,2,FALSE),IF($J662='Date ouverte'!$A$22,HLOOKUP($AA662,'Date ouverte'!$22:$23,2,FALSE),IF($J662='Date ouverte'!$A$24,HLOOKUP($AA662,'Date ouverte'!$24:$25,2,FALSE),IF($J662='Date ouverte'!$A$26,HLOOKUP($AA662,'Date ouverte'!$26:$27,2,FALSE),"j"))))),W662)&lt;&gt;"alert",AA662,"alert")</f>
        <v>44883</v>
      </c>
      <c r="AC662" s="65">
        <f>IF($AB662="alert",(IF($J662='Date ouverte'!$A$29,HLOOKUP($AA662,'Date ouverte'!$29:$30,2,FALSE),IF($J662='Date ouverte'!$A$31,HLOOKUP($AA662,'Date ouverte'!$31:$33,2,FALSE),IF($J662='Date ouverte'!$A$33,HLOOKUP($AA662,'Date ouverte'!$33:$34,2,FALSE),IF($J662='Date ouverte'!$A$35,HLOOKUP($AA662,'Date ouverte'!$35:$36,2,FALSE),"j"))))),0)</f>
        <v>0</v>
      </c>
      <c r="AD6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62" s="5"/>
    </row>
    <row r="663" spans="1:31" x14ac:dyDescent="0.25">
      <c r="A663" t="s">
        <v>1832</v>
      </c>
      <c r="B663" t="s">
        <v>258</v>
      </c>
      <c r="C663" t="s">
        <v>30</v>
      </c>
      <c r="D663" t="s">
        <v>47</v>
      </c>
      <c r="E663" t="s">
        <v>34</v>
      </c>
      <c r="F663" t="s">
        <v>48</v>
      </c>
      <c r="G663" s="1">
        <v>44854</v>
      </c>
      <c r="H663" s="1">
        <v>44877</v>
      </c>
      <c r="I663" s="2">
        <v>44884</v>
      </c>
      <c r="J663" t="s">
        <v>28</v>
      </c>
      <c r="K663" t="s">
        <v>29</v>
      </c>
      <c r="L663" t="s">
        <v>24</v>
      </c>
      <c r="M663" t="s">
        <v>25</v>
      </c>
      <c r="N663" t="s">
        <v>26</v>
      </c>
      <c r="O663" t="s">
        <v>45</v>
      </c>
      <c r="P663">
        <f t="shared" si="528"/>
        <v>1</v>
      </c>
      <c r="Q663" s="5">
        <f t="shared" si="529"/>
        <v>44879</v>
      </c>
      <c r="R663" s="32">
        <f>VLOOKUP(_xlfn.CONCAT(M663," - ",E663),Planning!$C$75:$D$99,2,0)</f>
        <v>21</v>
      </c>
      <c r="S663" s="5">
        <f t="shared" si="530"/>
        <v>44898</v>
      </c>
      <c r="T663" s="3" t="str">
        <f t="shared" si="531"/>
        <v/>
      </c>
      <c r="U663" s="32">
        <f t="shared" ca="1" si="532"/>
        <v>21</v>
      </c>
      <c r="V663" s="32">
        <f t="shared" si="533"/>
        <v>0</v>
      </c>
      <c r="W663" s="5">
        <f t="shared" si="534"/>
        <v>44884</v>
      </c>
      <c r="X663" s="5"/>
      <c r="Z663" s="49"/>
      <c r="AA663" s="50" cm="1">
        <f t="array" ref="AA663">IF(AND(K663="Pending",J663='Date ouverte'!$A$2),INDEX(_xlfn.ANCHORARRAY('Date ouverte'!$B$2),MATCH(TRUE,_xlfn.ANCHORARRAY('Date ouverte'!$B$2)&gt;=$W663,0)),IF(AND(K663="Pending",J663='Date ouverte'!$A$4),INDEX(_xlfn.ANCHORARRAY('Date ouverte'!$B$4),MATCH(TRUE,_xlfn.ANCHORARRAY('Date ouverte'!$B$4)&gt;=$W663,0)),IF(AND(K663="Pending",J663='Date ouverte'!$A$6),INDEX(_xlfn.ANCHORARRAY('Date ouverte'!$B$6),MATCH(TRUE,_xlfn.ANCHORARRAY('Date ouverte'!$B$6)&gt;=$W663,0)),IF(AND(K663="Pending",J663='Date ouverte'!$A$8),INDEX(_xlfn.ANCHORARRAY('Date ouverte'!$B$8),MATCH(TRUE,_xlfn.ANCHORARRAY('Date ouverte'!$B$8)&gt;=$W663,0)),W663))))</f>
        <v>44886</v>
      </c>
      <c r="AB663" s="5">
        <f>IF(IF($K663="Pending",(IF($J663='Date ouverte'!$A$20,HLOOKUP($AA663,'Date ouverte'!$20:$21,2,FALSE),IF($J663='Date ouverte'!$A$22,HLOOKUP($AA663,'Date ouverte'!$22:$23,2,FALSE),IF($J663='Date ouverte'!$A$24,HLOOKUP($AA663,'Date ouverte'!$24:$25,2,FALSE),IF($J663='Date ouverte'!$A$26,HLOOKUP($AA663,'Date ouverte'!$26:$27,2,FALSE),"j"))))),W663)&lt;&gt;"alert",AA663,"alert")</f>
        <v>44886</v>
      </c>
      <c r="AC663" s="65">
        <f>IF($AB663="alert",(IF($J663='Date ouverte'!$A$29,HLOOKUP($AA663,'Date ouverte'!$29:$30,2,FALSE),IF($J663='Date ouverte'!$A$31,HLOOKUP($AA663,'Date ouverte'!$31:$33,2,FALSE),IF($J663='Date ouverte'!$A$33,HLOOKUP($AA663,'Date ouverte'!$33:$34,2,FALSE),IF($J663='Date ouverte'!$A$35,HLOOKUP($AA663,'Date ouverte'!$35:$36,2,FALSE),"j"))))),0)</f>
        <v>0</v>
      </c>
      <c r="AD6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63" s="5"/>
    </row>
    <row r="664" spans="1:31" x14ac:dyDescent="0.25">
      <c r="A664" t="s">
        <v>1833</v>
      </c>
      <c r="B664" t="s">
        <v>258</v>
      </c>
      <c r="C664" t="s">
        <v>30</v>
      </c>
      <c r="D664" t="s">
        <v>47</v>
      </c>
      <c r="E664" t="s">
        <v>34</v>
      </c>
      <c r="F664" t="s">
        <v>48</v>
      </c>
      <c r="G664" s="1">
        <v>44858</v>
      </c>
      <c r="H664" s="1">
        <v>44890</v>
      </c>
      <c r="I664" s="2">
        <v>44902</v>
      </c>
      <c r="J664" t="s">
        <v>23</v>
      </c>
      <c r="K664" t="s">
        <v>29</v>
      </c>
      <c r="L664" t="s">
        <v>20</v>
      </c>
      <c r="M664" t="s">
        <v>25</v>
      </c>
      <c r="N664" t="s">
        <v>35</v>
      </c>
      <c r="O664" t="s">
        <v>46</v>
      </c>
      <c r="P664">
        <f t="shared" si="528"/>
        <v>1</v>
      </c>
      <c r="Q664" s="5">
        <f t="shared" si="529"/>
        <v>44892</v>
      </c>
      <c r="R664" s="32">
        <f>VLOOKUP(_xlfn.CONCAT(M664," - ",E664),Planning!$C$75:$D$99,2,0)</f>
        <v>21</v>
      </c>
      <c r="S664" s="5">
        <f t="shared" si="530"/>
        <v>44911</v>
      </c>
      <c r="T664" s="3" t="str">
        <f t="shared" si="531"/>
        <v/>
      </c>
      <c r="U664" s="32">
        <f t="shared" ca="1" si="532"/>
        <v>21</v>
      </c>
      <c r="V664" s="32">
        <f t="shared" si="533"/>
        <v>0</v>
      </c>
      <c r="W664" s="5">
        <f t="shared" si="534"/>
        <v>44902</v>
      </c>
      <c r="X664" s="5"/>
      <c r="Z664" s="49"/>
      <c r="AA664" s="50" cm="1">
        <f t="array" ref="AA664">IF(AND(K664="Pending",J664='Date ouverte'!$A$2),INDEX(_xlfn.ANCHORARRAY('Date ouverte'!$B$2),MATCH(TRUE,_xlfn.ANCHORARRAY('Date ouverte'!$B$2)&gt;=$W664,0)),IF(AND(K664="Pending",J664='Date ouverte'!$A$4),INDEX(_xlfn.ANCHORARRAY('Date ouverte'!$B$4),MATCH(TRUE,_xlfn.ANCHORARRAY('Date ouverte'!$B$4)&gt;=$W664,0)),IF(AND(K664="Pending",J664='Date ouverte'!$A$6),INDEX(_xlfn.ANCHORARRAY('Date ouverte'!$B$6),MATCH(TRUE,_xlfn.ANCHORARRAY('Date ouverte'!$B$6)&gt;=$W664,0)),IF(AND(K664="Pending",J664='Date ouverte'!$A$8),INDEX(_xlfn.ANCHORARRAY('Date ouverte'!$B$8),MATCH(TRUE,_xlfn.ANCHORARRAY('Date ouverte'!$B$8)&gt;=$W664,0)),W664))))</f>
        <v>44902</v>
      </c>
      <c r="AB664" s="5" t="str">
        <f>IF(IF($K664="Pending",(IF($J664='Date ouverte'!$A$20,HLOOKUP($AA664,'Date ouverte'!$20:$21,2,FALSE),IF($J664='Date ouverte'!$A$22,HLOOKUP($AA664,'Date ouverte'!$22:$23,2,FALSE),IF($J664='Date ouverte'!$A$24,HLOOKUP($AA664,'Date ouverte'!$24:$25,2,FALSE),IF($J664='Date ouverte'!$A$26,HLOOKUP($AA664,'Date ouverte'!$26:$27,2,FALSE),"j"))))),W664)&lt;&gt;"alert",AA664,"alert")</f>
        <v>alert</v>
      </c>
      <c r="AC664" s="65">
        <f>IF($AB664="alert",(IF($J664='Date ouverte'!$A$29,HLOOKUP($AA664,'Date ouverte'!$29:$30,2,FALSE),IF($J664='Date ouverte'!$A$31,HLOOKUP($AA664,'Date ouverte'!$31:$33,2,FALSE),IF($J664='Date ouverte'!$A$33,HLOOKUP($AA664,'Date ouverte'!$33:$34,2,FALSE),IF($J664='Date ouverte'!$A$35,HLOOKUP($AA664,'Date ouverte'!$35:$36,2,FALSE),"j"))))),0)</f>
        <v>40</v>
      </c>
      <c r="AD6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4" s="5"/>
    </row>
    <row r="665" spans="1:31" x14ac:dyDescent="0.25">
      <c r="A665" t="s">
        <v>1245</v>
      </c>
      <c r="B665" t="s">
        <v>258</v>
      </c>
      <c r="C665" t="s">
        <v>14</v>
      </c>
      <c r="D665" t="s">
        <v>47</v>
      </c>
      <c r="E665" t="s">
        <v>34</v>
      </c>
      <c r="F665" t="s">
        <v>48</v>
      </c>
      <c r="G665" s="1">
        <v>44847</v>
      </c>
      <c r="H665" s="1">
        <v>44877</v>
      </c>
      <c r="I665" s="2">
        <v>44883</v>
      </c>
      <c r="J665" t="s">
        <v>28</v>
      </c>
      <c r="K665" t="s">
        <v>29</v>
      </c>
      <c r="L665" t="s">
        <v>24</v>
      </c>
      <c r="M665" t="s">
        <v>25</v>
      </c>
      <c r="N665" t="s">
        <v>26</v>
      </c>
      <c r="O665" t="s">
        <v>45</v>
      </c>
      <c r="P665">
        <f t="shared" si="528"/>
        <v>1</v>
      </c>
      <c r="Q665" s="5">
        <f t="shared" si="529"/>
        <v>44879</v>
      </c>
      <c r="R665" s="32">
        <f>VLOOKUP(_xlfn.CONCAT(M665," - ",E665),Planning!$C$75:$D$99,2,0)</f>
        <v>21</v>
      </c>
      <c r="S665" s="5">
        <f t="shared" si="530"/>
        <v>44898</v>
      </c>
      <c r="T665" s="3" t="str">
        <f t="shared" si="531"/>
        <v/>
      </c>
      <c r="U665" s="32">
        <f t="shared" ca="1" si="532"/>
        <v>21</v>
      </c>
      <c r="V665" s="32">
        <f t="shared" si="533"/>
        <v>0</v>
      </c>
      <c r="W665" s="5">
        <f t="shared" si="534"/>
        <v>44883</v>
      </c>
      <c r="X665" s="5"/>
      <c r="Z665" s="49"/>
      <c r="AA665" s="50" cm="1">
        <f t="array" ref="AA665">IF(AND(K665="Pending",J665='Date ouverte'!$A$2),INDEX(_xlfn.ANCHORARRAY('Date ouverte'!$B$2),MATCH(TRUE,_xlfn.ANCHORARRAY('Date ouverte'!$B$2)&gt;=$W665,0)),IF(AND(K665="Pending",J665='Date ouverte'!$A$4),INDEX(_xlfn.ANCHORARRAY('Date ouverte'!$B$4),MATCH(TRUE,_xlfn.ANCHORARRAY('Date ouverte'!$B$4)&gt;=$W665,0)),IF(AND(K665="Pending",J665='Date ouverte'!$A$6),INDEX(_xlfn.ANCHORARRAY('Date ouverte'!$B$6),MATCH(TRUE,_xlfn.ANCHORARRAY('Date ouverte'!$B$6)&gt;=$W665,0)),IF(AND(K665="Pending",J665='Date ouverte'!$A$8),INDEX(_xlfn.ANCHORARRAY('Date ouverte'!$B$8),MATCH(TRUE,_xlfn.ANCHORARRAY('Date ouverte'!$B$8)&gt;=$W665,0)),W665))))</f>
        <v>44883</v>
      </c>
      <c r="AB665" s="5">
        <f>IF(IF($K665="Pending",(IF($J665='Date ouverte'!$A$20,HLOOKUP($AA665,'Date ouverte'!$20:$21,2,FALSE),IF($J665='Date ouverte'!$A$22,HLOOKUP($AA665,'Date ouverte'!$22:$23,2,FALSE),IF($J665='Date ouverte'!$A$24,HLOOKUP($AA665,'Date ouverte'!$24:$25,2,FALSE),IF($J665='Date ouverte'!$A$26,HLOOKUP($AA665,'Date ouverte'!$26:$27,2,FALSE),"j"))))),W665)&lt;&gt;"alert",AA665,"alert")</f>
        <v>44883</v>
      </c>
      <c r="AC665" s="65">
        <f>IF($AB665="alert",(IF($J665='Date ouverte'!$A$29,HLOOKUP($AA665,'Date ouverte'!$29:$30,2,FALSE),IF($J665='Date ouverte'!$A$31,HLOOKUP($AA665,'Date ouverte'!$31:$33,2,FALSE),IF($J665='Date ouverte'!$A$33,HLOOKUP($AA665,'Date ouverte'!$33:$34,2,FALSE),IF($J665='Date ouverte'!$A$35,HLOOKUP($AA665,'Date ouverte'!$35:$36,2,FALSE),"j"))))),0)</f>
        <v>0</v>
      </c>
      <c r="AD6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65" s="5"/>
    </row>
    <row r="666" spans="1:31" x14ac:dyDescent="0.25">
      <c r="A666" t="s">
        <v>1246</v>
      </c>
      <c r="B666" t="s">
        <v>258</v>
      </c>
      <c r="C666" t="s">
        <v>14</v>
      </c>
      <c r="D666" t="s">
        <v>47</v>
      </c>
      <c r="E666" t="s">
        <v>34</v>
      </c>
      <c r="F666" t="s">
        <v>48</v>
      </c>
      <c r="G666" s="1">
        <v>44832</v>
      </c>
      <c r="H666" s="1">
        <v>44877</v>
      </c>
      <c r="I666" s="2">
        <v>44888.208333333336</v>
      </c>
      <c r="J666" t="s">
        <v>28</v>
      </c>
      <c r="K666" t="s">
        <v>19</v>
      </c>
      <c r="L666" t="s">
        <v>20</v>
      </c>
      <c r="M666" t="s">
        <v>25</v>
      </c>
      <c r="N666" t="s">
        <v>35</v>
      </c>
      <c r="O666" t="s">
        <v>45</v>
      </c>
      <c r="P666">
        <f t="shared" si="528"/>
        <v>1</v>
      </c>
      <c r="Q666" s="5">
        <f t="shared" si="529"/>
        <v>44879</v>
      </c>
      <c r="R666" s="32">
        <f>VLOOKUP(_xlfn.CONCAT(M666," - ",E666),Planning!$C$75:$D$99,2,0)</f>
        <v>21</v>
      </c>
      <c r="S666" s="5">
        <f t="shared" si="530"/>
        <v>44898</v>
      </c>
      <c r="T666" s="3" t="str">
        <f t="shared" si="531"/>
        <v/>
      </c>
      <c r="U666" s="32">
        <f t="shared" ca="1" si="532"/>
        <v>21</v>
      </c>
      <c r="V666" s="32">
        <f t="shared" si="533"/>
        <v>0</v>
      </c>
      <c r="W666" s="5">
        <f t="shared" si="534"/>
        <v>44888</v>
      </c>
      <c r="X666" s="5"/>
      <c r="Z666" s="49"/>
      <c r="AA666" s="50" cm="1">
        <f t="array" ref="AA666">IF(AND(K666="Pending",J666='Date ouverte'!$A$2),INDEX(_xlfn.ANCHORARRAY('Date ouverte'!$B$2),MATCH(TRUE,_xlfn.ANCHORARRAY('Date ouverte'!$B$2)&gt;=$W666,0)),IF(AND(K666="Pending",J666='Date ouverte'!$A$4),INDEX(_xlfn.ANCHORARRAY('Date ouverte'!$B$4),MATCH(TRUE,_xlfn.ANCHORARRAY('Date ouverte'!$B$4)&gt;=$W666,0)),IF(AND(K666="Pending",J666='Date ouverte'!$A$6),INDEX(_xlfn.ANCHORARRAY('Date ouverte'!$B$6),MATCH(TRUE,_xlfn.ANCHORARRAY('Date ouverte'!$B$6)&gt;=$W666,0)),IF(AND(K666="Pending",J666='Date ouverte'!$A$8),INDEX(_xlfn.ANCHORARRAY('Date ouverte'!$B$8),MATCH(TRUE,_xlfn.ANCHORARRAY('Date ouverte'!$B$8)&gt;=$W666,0)),W666))))</f>
        <v>44888</v>
      </c>
      <c r="AB666" s="5">
        <f>IF(IF($K666="Pending",(IF($J666='Date ouverte'!$A$20,HLOOKUP($AA666,'Date ouverte'!$20:$21,2,FALSE),IF($J666='Date ouverte'!$A$22,HLOOKUP($AA666,'Date ouverte'!$22:$23,2,FALSE),IF($J666='Date ouverte'!$A$24,HLOOKUP($AA666,'Date ouverte'!$24:$25,2,FALSE),IF($J666='Date ouverte'!$A$26,HLOOKUP($AA666,'Date ouverte'!$26:$27,2,FALSE),"j"))))),W666)&lt;&gt;"alert",AA666,"alert")</f>
        <v>44888</v>
      </c>
      <c r="AC666" s="65">
        <f>IF($AB666="alert",(IF($J666='Date ouverte'!$A$29,HLOOKUP($AA666,'Date ouverte'!$29:$30,2,FALSE),IF($J666='Date ouverte'!$A$31,HLOOKUP($AA666,'Date ouverte'!$31:$33,2,FALSE),IF($J666='Date ouverte'!$A$33,HLOOKUP($AA666,'Date ouverte'!$33:$34,2,FALSE),IF($J666='Date ouverte'!$A$35,HLOOKUP($AA666,'Date ouverte'!$35:$36,2,FALSE),"j"))))),0)</f>
        <v>0</v>
      </c>
      <c r="AD6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66" s="5"/>
    </row>
    <row r="667" spans="1:31" x14ac:dyDescent="0.25">
      <c r="A667" t="s">
        <v>1247</v>
      </c>
      <c r="B667" t="s">
        <v>258</v>
      </c>
      <c r="C667" t="s">
        <v>30</v>
      </c>
      <c r="D667" t="s">
        <v>47</v>
      </c>
      <c r="E667" t="s">
        <v>34</v>
      </c>
      <c r="F667" t="s">
        <v>48</v>
      </c>
      <c r="G667" s="1">
        <v>44832</v>
      </c>
      <c r="H667" s="1">
        <v>44866</v>
      </c>
      <c r="I667" s="2">
        <v>44875.395833333336</v>
      </c>
      <c r="J667" t="s">
        <v>18</v>
      </c>
      <c r="K667" t="s">
        <v>19</v>
      </c>
      <c r="L667" t="s">
        <v>20</v>
      </c>
      <c r="M667" t="s">
        <v>25</v>
      </c>
      <c r="N667" t="s">
        <v>35</v>
      </c>
      <c r="O667" t="s">
        <v>40</v>
      </c>
      <c r="P667">
        <f t="shared" si="528"/>
        <v>1</v>
      </c>
      <c r="Q667" s="5">
        <f t="shared" si="529"/>
        <v>44868</v>
      </c>
      <c r="R667" s="32">
        <f>VLOOKUP(_xlfn.CONCAT(M667," - ",E667),Planning!$C$75:$D$99,2,0)</f>
        <v>21</v>
      </c>
      <c r="S667" s="5">
        <f t="shared" si="530"/>
        <v>44887</v>
      </c>
      <c r="T667" s="3" t="str">
        <f t="shared" si="531"/>
        <v/>
      </c>
      <c r="U667" s="32">
        <f t="shared" ca="1" si="532"/>
        <v>21</v>
      </c>
      <c r="V667" s="32">
        <f t="shared" si="533"/>
        <v>0</v>
      </c>
      <c r="W667" s="5">
        <f t="shared" si="534"/>
        <v>44875</v>
      </c>
      <c r="X667" s="5"/>
      <c r="Z667" s="49"/>
      <c r="AA667" s="50" cm="1">
        <f t="array" ref="AA667">IF(AND(K667="Pending",J667='Date ouverte'!$A$2),INDEX(_xlfn.ANCHORARRAY('Date ouverte'!$B$2),MATCH(TRUE,_xlfn.ANCHORARRAY('Date ouverte'!$B$2)&gt;=$W667,0)),IF(AND(K667="Pending",J667='Date ouverte'!$A$4),INDEX(_xlfn.ANCHORARRAY('Date ouverte'!$B$4),MATCH(TRUE,_xlfn.ANCHORARRAY('Date ouverte'!$B$4)&gt;=$W667,0)),IF(AND(K667="Pending",J667='Date ouverte'!$A$6),INDEX(_xlfn.ANCHORARRAY('Date ouverte'!$B$6),MATCH(TRUE,_xlfn.ANCHORARRAY('Date ouverte'!$B$6)&gt;=$W667,0)),IF(AND(K667="Pending",J667='Date ouverte'!$A$8),INDEX(_xlfn.ANCHORARRAY('Date ouverte'!$B$8),MATCH(TRUE,_xlfn.ANCHORARRAY('Date ouverte'!$B$8)&gt;=$W667,0)),W667))))</f>
        <v>44875</v>
      </c>
      <c r="AB667" s="5">
        <f>IF(IF($K667="Pending",(IF($J667='Date ouverte'!$A$20,HLOOKUP($AA667,'Date ouverte'!$20:$21,2,FALSE),IF($J667='Date ouverte'!$A$22,HLOOKUP($AA667,'Date ouverte'!$22:$23,2,FALSE),IF($J667='Date ouverte'!$A$24,HLOOKUP($AA667,'Date ouverte'!$24:$25,2,FALSE),IF($J667='Date ouverte'!$A$26,HLOOKUP($AA667,'Date ouverte'!$26:$27,2,FALSE),"j"))))),W667)&lt;&gt;"alert",AA667,"alert")</f>
        <v>44875</v>
      </c>
      <c r="AC667" s="65">
        <f>IF($AB667="alert",(IF($J667='Date ouverte'!$A$29,HLOOKUP($AA667,'Date ouverte'!$29:$30,2,FALSE),IF($J667='Date ouverte'!$A$31,HLOOKUP($AA667,'Date ouverte'!$31:$33,2,FALSE),IF($J667='Date ouverte'!$A$33,HLOOKUP($AA667,'Date ouverte'!$33:$34,2,FALSE),IF($J667='Date ouverte'!$A$35,HLOOKUP($AA667,'Date ouverte'!$35:$36,2,FALSE),"j"))))),0)</f>
        <v>0</v>
      </c>
      <c r="AD6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7" s="5"/>
    </row>
    <row r="668" spans="1:31" x14ac:dyDescent="0.25">
      <c r="A668" t="s">
        <v>867</v>
      </c>
      <c r="B668" t="s">
        <v>258</v>
      </c>
      <c r="C668" t="s">
        <v>30</v>
      </c>
      <c r="D668" t="s">
        <v>47</v>
      </c>
      <c r="E668" t="s">
        <v>34</v>
      </c>
      <c r="F668" t="s">
        <v>48</v>
      </c>
      <c r="G668" s="1">
        <v>44826</v>
      </c>
      <c r="H668" s="1">
        <v>44860</v>
      </c>
      <c r="I668" s="2">
        <v>44875.3125</v>
      </c>
      <c r="J668" t="s">
        <v>28</v>
      </c>
      <c r="K668" t="s">
        <v>19</v>
      </c>
      <c r="L668" t="s">
        <v>20</v>
      </c>
      <c r="M668" t="s">
        <v>25</v>
      </c>
      <c r="N668" t="s">
        <v>35</v>
      </c>
      <c r="O668" t="s">
        <v>36</v>
      </c>
      <c r="P668">
        <f t="shared" si="528"/>
        <v>1</v>
      </c>
      <c r="Q668" s="5">
        <f t="shared" si="529"/>
        <v>44862</v>
      </c>
      <c r="R668" s="32">
        <f>VLOOKUP(_xlfn.CONCAT(M668," - ",E668),Planning!$C$75:$D$99,2,0)</f>
        <v>21</v>
      </c>
      <c r="S668" s="5">
        <f t="shared" si="530"/>
        <v>44881</v>
      </c>
      <c r="T668" s="3" t="str">
        <f t="shared" si="531"/>
        <v/>
      </c>
      <c r="U668" s="32">
        <f t="shared" ca="1" si="532"/>
        <v>21</v>
      </c>
      <c r="V668" s="32">
        <f t="shared" si="533"/>
        <v>0</v>
      </c>
      <c r="W668" s="5">
        <f t="shared" si="534"/>
        <v>44875</v>
      </c>
      <c r="X668" s="5"/>
      <c r="Z668" s="49"/>
      <c r="AA668" s="50" cm="1">
        <f t="array" ref="AA668">IF(AND(K668="Pending",J668='Date ouverte'!$A$2),INDEX(_xlfn.ANCHORARRAY('Date ouverte'!$B$2),MATCH(TRUE,_xlfn.ANCHORARRAY('Date ouverte'!$B$2)&gt;=$W668,0)),IF(AND(K668="Pending",J668='Date ouverte'!$A$4),INDEX(_xlfn.ANCHORARRAY('Date ouverte'!$B$4),MATCH(TRUE,_xlfn.ANCHORARRAY('Date ouverte'!$B$4)&gt;=$W668,0)),IF(AND(K668="Pending",J668='Date ouverte'!$A$6),INDEX(_xlfn.ANCHORARRAY('Date ouverte'!$B$6),MATCH(TRUE,_xlfn.ANCHORARRAY('Date ouverte'!$B$6)&gt;=$W668,0)),IF(AND(K668="Pending",J668='Date ouverte'!$A$8),INDEX(_xlfn.ANCHORARRAY('Date ouverte'!$B$8),MATCH(TRUE,_xlfn.ANCHORARRAY('Date ouverte'!$B$8)&gt;=$W668,0)),W668))))</f>
        <v>44875</v>
      </c>
      <c r="AB668" s="5">
        <f>IF(IF($K668="Pending",(IF($J668='Date ouverte'!$A$20,HLOOKUP($AA668,'Date ouverte'!$20:$21,2,FALSE),IF($J668='Date ouverte'!$A$22,HLOOKUP($AA668,'Date ouverte'!$22:$23,2,FALSE),IF($J668='Date ouverte'!$A$24,HLOOKUP($AA668,'Date ouverte'!$24:$25,2,FALSE),IF($J668='Date ouverte'!$A$26,HLOOKUP($AA668,'Date ouverte'!$26:$27,2,FALSE),"j"))))),W668)&lt;&gt;"alert",AA668,"alert")</f>
        <v>44875</v>
      </c>
      <c r="AC668" s="65">
        <f>IF($AB668="alert",(IF($J668='Date ouverte'!$A$29,HLOOKUP($AA668,'Date ouverte'!$29:$30,2,FALSE),IF($J668='Date ouverte'!$A$31,HLOOKUP($AA668,'Date ouverte'!$31:$33,2,FALSE),IF($J668='Date ouverte'!$A$33,HLOOKUP($AA668,'Date ouverte'!$33:$34,2,FALSE),IF($J668='Date ouverte'!$A$35,HLOOKUP($AA668,'Date ouverte'!$35:$36,2,FALSE),"j"))))),0)</f>
        <v>0</v>
      </c>
      <c r="AD6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8" s="5"/>
    </row>
    <row r="669" spans="1:31" x14ac:dyDescent="0.25">
      <c r="A669" t="s">
        <v>1834</v>
      </c>
      <c r="B669" t="s">
        <v>258</v>
      </c>
      <c r="C669" t="s">
        <v>30</v>
      </c>
      <c r="D669" t="s">
        <v>47</v>
      </c>
      <c r="E669" t="s">
        <v>16</v>
      </c>
      <c r="F669" t="s">
        <v>48</v>
      </c>
      <c r="G669" s="1">
        <v>44858</v>
      </c>
      <c r="H669" s="1">
        <v>44893</v>
      </c>
      <c r="I669" s="2">
        <v>44898</v>
      </c>
      <c r="J669" t="s">
        <v>23</v>
      </c>
      <c r="K669" t="s">
        <v>29</v>
      </c>
      <c r="L669" t="s">
        <v>24</v>
      </c>
      <c r="M669" t="s">
        <v>25</v>
      </c>
      <c r="N669" t="s">
        <v>26</v>
      </c>
      <c r="O669" t="s">
        <v>46</v>
      </c>
      <c r="P669">
        <f t="shared" si="528"/>
        <v>1</v>
      </c>
      <c r="Q669" s="5">
        <f t="shared" si="529"/>
        <v>44895</v>
      </c>
      <c r="R669" s="32">
        <f>VLOOKUP(_xlfn.CONCAT(M669," - ",E669),Planning!$C$75:$D$99,2,0)</f>
        <v>4</v>
      </c>
      <c r="S669" s="5">
        <f t="shared" si="530"/>
        <v>44897</v>
      </c>
      <c r="T669" s="3" t="str">
        <f t="shared" si="531"/>
        <v/>
      </c>
      <c r="U669" s="32">
        <f t="shared" ca="1" si="532"/>
        <v>4</v>
      </c>
      <c r="V669" s="32">
        <f t="shared" si="533"/>
        <v>0</v>
      </c>
      <c r="W669" s="5">
        <f t="shared" si="534"/>
        <v>44898</v>
      </c>
      <c r="X669" s="5"/>
      <c r="Z669" s="49"/>
      <c r="AA669" s="50" cm="1">
        <f t="array" ref="AA669">IF(AND(K669="Pending",J669='Date ouverte'!$A$2),INDEX(_xlfn.ANCHORARRAY('Date ouverte'!$B$2),MATCH(TRUE,_xlfn.ANCHORARRAY('Date ouverte'!$B$2)&gt;=$W669,0)),IF(AND(K669="Pending",J669='Date ouverte'!$A$4),INDEX(_xlfn.ANCHORARRAY('Date ouverte'!$B$4),MATCH(TRUE,_xlfn.ANCHORARRAY('Date ouverte'!$B$4)&gt;=$W669,0)),IF(AND(K669="Pending",J669='Date ouverte'!$A$6),INDEX(_xlfn.ANCHORARRAY('Date ouverte'!$B$6),MATCH(TRUE,_xlfn.ANCHORARRAY('Date ouverte'!$B$6)&gt;=$W669,0)),IF(AND(K669="Pending",J669='Date ouverte'!$A$8),INDEX(_xlfn.ANCHORARRAY('Date ouverte'!$B$8),MATCH(TRUE,_xlfn.ANCHORARRAY('Date ouverte'!$B$8)&gt;=$W669,0)),W669))))</f>
        <v>44900</v>
      </c>
      <c r="AB669" s="5" t="str">
        <f>IF(IF($K669="Pending",(IF($J669='Date ouverte'!$A$20,HLOOKUP($AA669,'Date ouverte'!$20:$21,2,FALSE),IF($J669='Date ouverte'!$A$22,HLOOKUP($AA669,'Date ouverte'!$22:$23,2,FALSE),IF($J669='Date ouverte'!$A$24,HLOOKUP($AA669,'Date ouverte'!$24:$25,2,FALSE),IF($J669='Date ouverte'!$A$26,HLOOKUP($AA669,'Date ouverte'!$26:$27,2,FALSE),"j"))))),W669)&lt;&gt;"alert",AA669,"alert")</f>
        <v>alert</v>
      </c>
      <c r="AC669" s="65">
        <f>IF($AB669="alert",(IF($J669='Date ouverte'!$A$29,HLOOKUP($AA669,'Date ouverte'!$29:$30,2,FALSE),IF($J669='Date ouverte'!$A$31,HLOOKUP($AA669,'Date ouverte'!$31:$33,2,FALSE),IF($J669='Date ouverte'!$A$33,HLOOKUP($AA669,'Date ouverte'!$33:$34,2,FALSE),IF($J669='Date ouverte'!$A$35,HLOOKUP($AA669,'Date ouverte'!$35:$36,2,FALSE),"j"))))),0)</f>
        <v>26</v>
      </c>
      <c r="AD6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69" s="5"/>
    </row>
    <row r="670" spans="1:31" x14ac:dyDescent="0.25">
      <c r="A670" t="s">
        <v>1000</v>
      </c>
      <c r="B670" t="s">
        <v>258</v>
      </c>
      <c r="C670" t="s">
        <v>30</v>
      </c>
      <c r="D670" t="s">
        <v>47</v>
      </c>
      <c r="E670" t="s">
        <v>34</v>
      </c>
      <c r="F670" t="s">
        <v>48</v>
      </c>
      <c r="G670" s="1">
        <v>44826</v>
      </c>
      <c r="H670" s="1">
        <v>44860</v>
      </c>
      <c r="I670" s="2">
        <v>44874.458333333336</v>
      </c>
      <c r="J670" t="s">
        <v>23</v>
      </c>
      <c r="K670" t="s">
        <v>19</v>
      </c>
      <c r="L670" t="s">
        <v>20</v>
      </c>
      <c r="M670" t="s">
        <v>25</v>
      </c>
      <c r="N670" t="s">
        <v>35</v>
      </c>
      <c r="O670" t="s">
        <v>36</v>
      </c>
      <c r="P670">
        <f t="shared" si="528"/>
        <v>1</v>
      </c>
      <c r="Q670" s="5">
        <f t="shared" si="529"/>
        <v>44862</v>
      </c>
      <c r="R670" s="32">
        <f>VLOOKUP(_xlfn.CONCAT(M670," - ",E670),Planning!$C$75:$D$99,2,0)</f>
        <v>21</v>
      </c>
      <c r="S670" s="5">
        <f t="shared" si="530"/>
        <v>44881</v>
      </c>
      <c r="T670" s="3" t="str">
        <f t="shared" si="531"/>
        <v/>
      </c>
      <c r="U670" s="32">
        <f t="shared" ca="1" si="532"/>
        <v>21</v>
      </c>
      <c r="V670" s="32">
        <f t="shared" si="533"/>
        <v>0</v>
      </c>
      <c r="W670" s="5">
        <f t="shared" si="534"/>
        <v>44874</v>
      </c>
      <c r="X670" s="5"/>
      <c r="Z670" s="49"/>
      <c r="AA670" s="50" cm="1">
        <f t="array" ref="AA670">IF(AND(K670="Pending",J670='Date ouverte'!$A$2),INDEX(_xlfn.ANCHORARRAY('Date ouverte'!$B$2),MATCH(TRUE,_xlfn.ANCHORARRAY('Date ouverte'!$B$2)&gt;=$W670,0)),IF(AND(K670="Pending",J670='Date ouverte'!$A$4),INDEX(_xlfn.ANCHORARRAY('Date ouverte'!$B$4),MATCH(TRUE,_xlfn.ANCHORARRAY('Date ouverte'!$B$4)&gt;=$W670,0)),IF(AND(K670="Pending",J670='Date ouverte'!$A$6),INDEX(_xlfn.ANCHORARRAY('Date ouverte'!$B$6),MATCH(TRUE,_xlfn.ANCHORARRAY('Date ouverte'!$B$6)&gt;=$W670,0)),IF(AND(K670="Pending",J670='Date ouverte'!$A$8),INDEX(_xlfn.ANCHORARRAY('Date ouverte'!$B$8),MATCH(TRUE,_xlfn.ANCHORARRAY('Date ouverte'!$B$8)&gt;=$W670,0)),W670))))</f>
        <v>44874</v>
      </c>
      <c r="AB670" s="5">
        <f>IF(IF($K670="Pending",(IF($J670='Date ouverte'!$A$20,HLOOKUP($AA670,'Date ouverte'!$20:$21,2,FALSE),IF($J670='Date ouverte'!$A$22,HLOOKUP($AA670,'Date ouverte'!$22:$23,2,FALSE),IF($J670='Date ouverte'!$A$24,HLOOKUP($AA670,'Date ouverte'!$24:$25,2,FALSE),IF($J670='Date ouverte'!$A$26,HLOOKUP($AA670,'Date ouverte'!$26:$27,2,FALSE),"j"))))),W670)&lt;&gt;"alert",AA670,"alert")</f>
        <v>44874</v>
      </c>
      <c r="AC670" s="65">
        <f>IF($AB670="alert",(IF($J670='Date ouverte'!$A$29,HLOOKUP($AA670,'Date ouverte'!$29:$30,2,FALSE),IF($J670='Date ouverte'!$A$31,HLOOKUP($AA670,'Date ouverte'!$31:$33,2,FALSE),IF($J670='Date ouverte'!$A$33,HLOOKUP($AA670,'Date ouverte'!$33:$34,2,FALSE),IF($J670='Date ouverte'!$A$35,HLOOKUP($AA670,'Date ouverte'!$35:$36,2,FALSE),"j"))))),0)</f>
        <v>0</v>
      </c>
      <c r="AD6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0" s="5"/>
    </row>
    <row r="671" spans="1:31" x14ac:dyDescent="0.25">
      <c r="A671" t="s">
        <v>761</v>
      </c>
      <c r="B671" t="s">
        <v>258</v>
      </c>
      <c r="C671" t="s">
        <v>30</v>
      </c>
      <c r="D671" t="s">
        <v>47</v>
      </c>
      <c r="E671" t="s">
        <v>34</v>
      </c>
      <c r="F671" t="s">
        <v>48</v>
      </c>
      <c r="G671" s="1">
        <v>44826</v>
      </c>
      <c r="H671" s="1">
        <v>44860</v>
      </c>
      <c r="I671" s="2">
        <v>44873.375</v>
      </c>
      <c r="J671" t="s">
        <v>23</v>
      </c>
      <c r="K671" t="s">
        <v>19</v>
      </c>
      <c r="L671" t="s">
        <v>20</v>
      </c>
      <c r="M671" t="s">
        <v>25</v>
      </c>
      <c r="N671" t="s">
        <v>35</v>
      </c>
      <c r="O671" t="s">
        <v>36</v>
      </c>
      <c r="P671">
        <f t="shared" si="528"/>
        <v>1</v>
      </c>
      <c r="Q671" s="5">
        <f t="shared" si="529"/>
        <v>44862</v>
      </c>
      <c r="R671" s="32">
        <f>VLOOKUP(_xlfn.CONCAT(M671," - ",E671),Planning!$C$75:$D$99,2,0)</f>
        <v>21</v>
      </c>
      <c r="S671" s="5">
        <f t="shared" si="530"/>
        <v>44881</v>
      </c>
      <c r="T671" s="3" t="str">
        <f t="shared" si="531"/>
        <v/>
      </c>
      <c r="U671" s="32">
        <f t="shared" ca="1" si="532"/>
        <v>21</v>
      </c>
      <c r="V671" s="32">
        <f t="shared" si="533"/>
        <v>0</v>
      </c>
      <c r="W671" s="5">
        <f t="shared" si="534"/>
        <v>44873</v>
      </c>
      <c r="X671" s="5"/>
      <c r="Z671" s="49"/>
      <c r="AA671" s="50" cm="1">
        <f t="array" ref="AA671">IF(AND(K671="Pending",J671='Date ouverte'!$A$2),INDEX(_xlfn.ANCHORARRAY('Date ouverte'!$B$2),MATCH(TRUE,_xlfn.ANCHORARRAY('Date ouverte'!$B$2)&gt;=$W671,0)),IF(AND(K671="Pending",J671='Date ouverte'!$A$4),INDEX(_xlfn.ANCHORARRAY('Date ouverte'!$B$4),MATCH(TRUE,_xlfn.ANCHORARRAY('Date ouverte'!$B$4)&gt;=$W671,0)),IF(AND(K671="Pending",J671='Date ouverte'!$A$6),INDEX(_xlfn.ANCHORARRAY('Date ouverte'!$B$6),MATCH(TRUE,_xlfn.ANCHORARRAY('Date ouverte'!$B$6)&gt;=$W671,0)),IF(AND(K671="Pending",J671='Date ouverte'!$A$8),INDEX(_xlfn.ANCHORARRAY('Date ouverte'!$B$8),MATCH(TRUE,_xlfn.ANCHORARRAY('Date ouverte'!$B$8)&gt;=$W671,0)),W671))))</f>
        <v>44873</v>
      </c>
      <c r="AB671" s="5">
        <f>IF(IF($K671="Pending",(IF($J671='Date ouverte'!$A$20,HLOOKUP($AA671,'Date ouverte'!$20:$21,2,FALSE),IF($J671='Date ouverte'!$A$22,HLOOKUP($AA671,'Date ouverte'!$22:$23,2,FALSE),IF($J671='Date ouverte'!$A$24,HLOOKUP($AA671,'Date ouverte'!$24:$25,2,FALSE),IF($J671='Date ouverte'!$A$26,HLOOKUP($AA671,'Date ouverte'!$26:$27,2,FALSE),"j"))))),W671)&lt;&gt;"alert",AA671,"alert")</f>
        <v>44873</v>
      </c>
      <c r="AC671" s="65">
        <f>IF($AB671="alert",(IF($J671='Date ouverte'!$A$29,HLOOKUP($AA671,'Date ouverte'!$29:$30,2,FALSE),IF($J671='Date ouverte'!$A$31,HLOOKUP($AA671,'Date ouverte'!$31:$33,2,FALSE),IF($J671='Date ouverte'!$A$33,HLOOKUP($AA671,'Date ouverte'!$33:$34,2,FALSE),IF($J671='Date ouverte'!$A$35,HLOOKUP($AA671,'Date ouverte'!$35:$36,2,FALSE),"j"))))),0)</f>
        <v>0</v>
      </c>
      <c r="AD6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1" s="5"/>
    </row>
    <row r="672" spans="1:31" x14ac:dyDescent="0.25">
      <c r="A672" t="s">
        <v>2463</v>
      </c>
      <c r="B672" t="s">
        <v>258</v>
      </c>
      <c r="C672" t="s">
        <v>30</v>
      </c>
      <c r="D672" t="s">
        <v>47</v>
      </c>
      <c r="E672" t="s">
        <v>16</v>
      </c>
      <c r="F672" t="s">
        <v>48</v>
      </c>
      <c r="G672" s="1">
        <v>44867</v>
      </c>
      <c r="H672" s="1">
        <v>44900</v>
      </c>
      <c r="I672" s="2">
        <v>44907</v>
      </c>
      <c r="J672" t="s">
        <v>23</v>
      </c>
      <c r="K672" t="s">
        <v>29</v>
      </c>
      <c r="L672" t="s">
        <v>24</v>
      </c>
      <c r="M672" t="s">
        <v>25</v>
      </c>
      <c r="N672" t="s">
        <v>26</v>
      </c>
      <c r="O672" t="s">
        <v>49</v>
      </c>
      <c r="P672">
        <f t="shared" si="528"/>
        <v>1</v>
      </c>
      <c r="Q672" s="5">
        <f t="shared" si="529"/>
        <v>44902</v>
      </c>
      <c r="R672" s="32">
        <f>VLOOKUP(_xlfn.CONCAT(M672," - ",E672),Planning!$C$75:$D$99,2,0)</f>
        <v>4</v>
      </c>
      <c r="S672" s="5">
        <f t="shared" si="530"/>
        <v>44904</v>
      </c>
      <c r="T672" s="3" t="str">
        <f t="shared" si="531"/>
        <v/>
      </c>
      <c r="U672" s="32">
        <f t="shared" ca="1" si="532"/>
        <v>4</v>
      </c>
      <c r="V672" s="32">
        <f t="shared" si="533"/>
        <v>0</v>
      </c>
      <c r="W672" s="5">
        <f t="shared" si="534"/>
        <v>44907</v>
      </c>
      <c r="X672" s="5"/>
      <c r="Z672" s="49"/>
      <c r="AA672" s="50" cm="1">
        <f t="array" ref="AA672">IF(AND(K672="Pending",J672='Date ouverte'!$A$2),INDEX(_xlfn.ANCHORARRAY('Date ouverte'!$B$2),MATCH(TRUE,_xlfn.ANCHORARRAY('Date ouverte'!$B$2)&gt;=$W672,0)),IF(AND(K672="Pending",J672='Date ouverte'!$A$4),INDEX(_xlfn.ANCHORARRAY('Date ouverte'!$B$4),MATCH(TRUE,_xlfn.ANCHORARRAY('Date ouverte'!$B$4)&gt;=$W672,0)),IF(AND(K672="Pending",J672='Date ouverte'!$A$6),INDEX(_xlfn.ANCHORARRAY('Date ouverte'!$B$6),MATCH(TRUE,_xlfn.ANCHORARRAY('Date ouverte'!$B$6)&gt;=$W672,0)),IF(AND(K672="Pending",J672='Date ouverte'!$A$8),INDEX(_xlfn.ANCHORARRAY('Date ouverte'!$B$8),MATCH(TRUE,_xlfn.ANCHORARRAY('Date ouverte'!$B$8)&gt;=$W672,0)),W672))))</f>
        <v>44907</v>
      </c>
      <c r="AB672" s="5">
        <f>IF(IF($K672="Pending",(IF($J672='Date ouverte'!$A$20,HLOOKUP($AA672,'Date ouverte'!$20:$21,2,FALSE),IF($J672='Date ouverte'!$A$22,HLOOKUP($AA672,'Date ouverte'!$22:$23,2,FALSE),IF($J672='Date ouverte'!$A$24,HLOOKUP($AA672,'Date ouverte'!$24:$25,2,FALSE),IF($J672='Date ouverte'!$A$26,HLOOKUP($AA672,'Date ouverte'!$26:$27,2,FALSE),"j"))))),W672)&lt;&gt;"alert",AA672,"alert")</f>
        <v>44907</v>
      </c>
      <c r="AC672" s="65">
        <f>IF($AB672="alert",(IF($J672='Date ouverte'!$A$29,HLOOKUP($AA672,'Date ouverte'!$29:$30,2,FALSE),IF($J672='Date ouverte'!$A$31,HLOOKUP($AA672,'Date ouverte'!$31:$33,2,FALSE),IF($J672='Date ouverte'!$A$33,HLOOKUP($AA672,'Date ouverte'!$33:$34,2,FALSE),IF($J672='Date ouverte'!$A$35,HLOOKUP($AA672,'Date ouverte'!$35:$36,2,FALSE),"j"))))),0)</f>
        <v>0</v>
      </c>
      <c r="AD6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2" s="5"/>
    </row>
    <row r="673" spans="1:31" x14ac:dyDescent="0.25">
      <c r="A673" t="s">
        <v>1007</v>
      </c>
      <c r="B673" t="s">
        <v>258</v>
      </c>
      <c r="C673" t="s">
        <v>30</v>
      </c>
      <c r="D673" t="s">
        <v>47</v>
      </c>
      <c r="E673" t="s">
        <v>34</v>
      </c>
      <c r="F673" t="s">
        <v>48</v>
      </c>
      <c r="G673" s="1">
        <v>44826</v>
      </c>
      <c r="H673" s="1">
        <v>44860</v>
      </c>
      <c r="I673" s="2">
        <v>44874.375</v>
      </c>
      <c r="J673" t="s">
        <v>23</v>
      </c>
      <c r="K673" t="s">
        <v>19</v>
      </c>
      <c r="L673" t="s">
        <v>20</v>
      </c>
      <c r="M673" t="s">
        <v>25</v>
      </c>
      <c r="N673" t="s">
        <v>35</v>
      </c>
      <c r="O673" t="s">
        <v>36</v>
      </c>
      <c r="P673">
        <f t="shared" si="528"/>
        <v>1</v>
      </c>
      <c r="Q673" s="5">
        <f t="shared" si="529"/>
        <v>44862</v>
      </c>
      <c r="R673" s="32">
        <f>VLOOKUP(_xlfn.CONCAT(M673," - ",E673),Planning!$C$75:$D$99,2,0)</f>
        <v>21</v>
      </c>
      <c r="S673" s="5">
        <f t="shared" si="530"/>
        <v>44881</v>
      </c>
      <c r="T673" s="3" t="str">
        <f t="shared" si="531"/>
        <v/>
      </c>
      <c r="U673" s="32">
        <f t="shared" ca="1" si="532"/>
        <v>21</v>
      </c>
      <c r="V673" s="32">
        <f t="shared" si="533"/>
        <v>0</v>
      </c>
      <c r="W673" s="5">
        <f t="shared" si="534"/>
        <v>44874</v>
      </c>
      <c r="X673" s="5"/>
      <c r="Z673" s="49"/>
      <c r="AA673" s="50" cm="1">
        <f t="array" ref="AA673">IF(AND(K673="Pending",J673='Date ouverte'!$A$2),INDEX(_xlfn.ANCHORARRAY('Date ouverte'!$B$2),MATCH(TRUE,_xlfn.ANCHORARRAY('Date ouverte'!$B$2)&gt;=$W673,0)),IF(AND(K673="Pending",J673='Date ouverte'!$A$4),INDEX(_xlfn.ANCHORARRAY('Date ouverte'!$B$4),MATCH(TRUE,_xlfn.ANCHORARRAY('Date ouverte'!$B$4)&gt;=$W673,0)),IF(AND(K673="Pending",J673='Date ouverte'!$A$6),INDEX(_xlfn.ANCHORARRAY('Date ouverte'!$B$6),MATCH(TRUE,_xlfn.ANCHORARRAY('Date ouverte'!$B$6)&gt;=$W673,0)),IF(AND(K673="Pending",J673='Date ouverte'!$A$8),INDEX(_xlfn.ANCHORARRAY('Date ouverte'!$B$8),MATCH(TRUE,_xlfn.ANCHORARRAY('Date ouverte'!$B$8)&gt;=$W673,0)),W673))))</f>
        <v>44874</v>
      </c>
      <c r="AB673" s="5">
        <f>IF(IF($K673="Pending",(IF($J673='Date ouverte'!$A$20,HLOOKUP($AA673,'Date ouverte'!$20:$21,2,FALSE),IF($J673='Date ouverte'!$A$22,HLOOKUP($AA673,'Date ouverte'!$22:$23,2,FALSE),IF($J673='Date ouverte'!$A$24,HLOOKUP($AA673,'Date ouverte'!$24:$25,2,FALSE),IF($J673='Date ouverte'!$A$26,HLOOKUP($AA673,'Date ouverte'!$26:$27,2,FALSE),"j"))))),W673)&lt;&gt;"alert",AA673,"alert")</f>
        <v>44874</v>
      </c>
      <c r="AC673" s="65">
        <f>IF($AB673="alert",(IF($J673='Date ouverte'!$A$29,HLOOKUP($AA673,'Date ouverte'!$29:$30,2,FALSE),IF($J673='Date ouverte'!$A$31,HLOOKUP($AA673,'Date ouverte'!$31:$33,2,FALSE),IF($J673='Date ouverte'!$A$33,HLOOKUP($AA673,'Date ouverte'!$33:$34,2,FALSE),IF($J673='Date ouverte'!$A$35,HLOOKUP($AA673,'Date ouverte'!$35:$36,2,FALSE),"j"))))),0)</f>
        <v>0</v>
      </c>
      <c r="AD6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3" s="5"/>
    </row>
    <row r="674" spans="1:31" x14ac:dyDescent="0.25">
      <c r="A674" t="s">
        <v>1835</v>
      </c>
      <c r="B674" t="s">
        <v>258</v>
      </c>
      <c r="C674" t="s">
        <v>30</v>
      </c>
      <c r="D674" t="s">
        <v>47</v>
      </c>
      <c r="E674" t="s">
        <v>34</v>
      </c>
      <c r="F674" t="s">
        <v>48</v>
      </c>
      <c r="G674" s="1">
        <v>44849</v>
      </c>
      <c r="H674" s="1">
        <v>44900</v>
      </c>
      <c r="I674" s="2">
        <v>44912</v>
      </c>
      <c r="J674" t="s">
        <v>28</v>
      </c>
      <c r="K674" t="s">
        <v>29</v>
      </c>
      <c r="L674" t="s">
        <v>24</v>
      </c>
      <c r="M674" t="s">
        <v>25</v>
      </c>
      <c r="N674" t="s">
        <v>26</v>
      </c>
      <c r="O674" t="s">
        <v>49</v>
      </c>
      <c r="P674">
        <f t="shared" si="528"/>
        <v>1</v>
      </c>
      <c r="Q674" s="5">
        <f t="shared" si="529"/>
        <v>44902</v>
      </c>
      <c r="R674" s="32">
        <f>VLOOKUP(_xlfn.CONCAT(M674," - ",E674),Planning!$C$75:$D$99,2,0)</f>
        <v>21</v>
      </c>
      <c r="S674" s="5">
        <f t="shared" si="530"/>
        <v>44921</v>
      </c>
      <c r="T674" s="3" t="str">
        <f t="shared" si="531"/>
        <v/>
      </c>
      <c r="U674" s="32">
        <f t="shared" ca="1" si="532"/>
        <v>21</v>
      </c>
      <c r="V674" s="32">
        <f t="shared" si="533"/>
        <v>0</v>
      </c>
      <c r="W674" s="5">
        <f t="shared" si="534"/>
        <v>44912</v>
      </c>
      <c r="X674" s="5"/>
      <c r="Z674" s="49"/>
      <c r="AA674" s="50" cm="1">
        <f t="array" ref="AA674">IF(AND(K674="Pending",J674='Date ouverte'!$A$2),INDEX(_xlfn.ANCHORARRAY('Date ouverte'!$B$2),MATCH(TRUE,_xlfn.ANCHORARRAY('Date ouverte'!$B$2)&gt;=$W674,0)),IF(AND(K674="Pending",J674='Date ouverte'!$A$4),INDEX(_xlfn.ANCHORARRAY('Date ouverte'!$B$4),MATCH(TRUE,_xlfn.ANCHORARRAY('Date ouverte'!$B$4)&gt;=$W674,0)),IF(AND(K674="Pending",J674='Date ouverte'!$A$6),INDEX(_xlfn.ANCHORARRAY('Date ouverte'!$B$6),MATCH(TRUE,_xlfn.ANCHORARRAY('Date ouverte'!$B$6)&gt;=$W674,0)),IF(AND(K674="Pending",J674='Date ouverte'!$A$8),INDEX(_xlfn.ANCHORARRAY('Date ouverte'!$B$8),MATCH(TRUE,_xlfn.ANCHORARRAY('Date ouverte'!$B$8)&gt;=$W674,0)),W674))))</f>
        <v>44914</v>
      </c>
      <c r="AB674" s="5" t="str">
        <f>IF(IF($K674="Pending",(IF($J674='Date ouverte'!$A$20,HLOOKUP($AA674,'Date ouverte'!$20:$21,2,FALSE),IF($J674='Date ouverte'!$A$22,HLOOKUP($AA674,'Date ouverte'!$22:$23,2,FALSE),IF($J674='Date ouverte'!$A$24,HLOOKUP($AA674,'Date ouverte'!$24:$25,2,FALSE),IF($J674='Date ouverte'!$A$26,HLOOKUP($AA674,'Date ouverte'!$26:$27,2,FALSE),"j"))))),W674)&lt;&gt;"alert",AA674,"alert")</f>
        <v>alert</v>
      </c>
      <c r="AC674" s="65">
        <f>IF($AB674="alert",(IF($J674='Date ouverte'!$A$29,HLOOKUP($AA674,'Date ouverte'!$29:$30,2,FALSE),IF($J674='Date ouverte'!$A$31,HLOOKUP($AA674,'Date ouverte'!$31:$33,2,FALSE),IF($J674='Date ouverte'!$A$33,HLOOKUP($AA674,'Date ouverte'!$33:$34,2,FALSE),IF($J674='Date ouverte'!$A$35,HLOOKUP($AA674,'Date ouverte'!$35:$36,2,FALSE),"j"))))),0)</f>
        <v>2</v>
      </c>
      <c r="AD6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74" s="5"/>
    </row>
    <row r="675" spans="1:31" x14ac:dyDescent="0.25">
      <c r="A675" t="s">
        <v>1248</v>
      </c>
      <c r="B675" t="s">
        <v>258</v>
      </c>
      <c r="C675" t="s">
        <v>30</v>
      </c>
      <c r="D675" t="s">
        <v>47</v>
      </c>
      <c r="E675" t="s">
        <v>16</v>
      </c>
      <c r="F675" t="s">
        <v>48</v>
      </c>
      <c r="G675" s="1">
        <v>44837</v>
      </c>
      <c r="H675" s="1">
        <v>44880</v>
      </c>
      <c r="I675" s="2">
        <v>44890</v>
      </c>
      <c r="J675" t="s">
        <v>39</v>
      </c>
      <c r="K675" t="s">
        <v>29</v>
      </c>
      <c r="L675" t="s">
        <v>24</v>
      </c>
      <c r="M675" t="s">
        <v>25</v>
      </c>
      <c r="N675" t="s">
        <v>26</v>
      </c>
      <c r="O675" t="s">
        <v>45</v>
      </c>
      <c r="P675">
        <f t="shared" si="528"/>
        <v>1</v>
      </c>
      <c r="Q675" s="5">
        <f t="shared" si="529"/>
        <v>44882</v>
      </c>
      <c r="R675" s="32">
        <f>VLOOKUP(_xlfn.CONCAT(M675," - ",E675),Planning!$C$75:$D$99,2,0)</f>
        <v>4</v>
      </c>
      <c r="S675" s="5">
        <f t="shared" si="530"/>
        <v>44884</v>
      </c>
      <c r="T675" s="3" t="str">
        <f t="shared" si="531"/>
        <v/>
      </c>
      <c r="U675" s="32">
        <f t="shared" ca="1" si="532"/>
        <v>4</v>
      </c>
      <c r="V675" s="32">
        <f t="shared" si="533"/>
        <v>0</v>
      </c>
      <c r="W675" s="5">
        <f t="shared" si="534"/>
        <v>44890</v>
      </c>
      <c r="X675" s="5"/>
      <c r="Z675" s="49"/>
      <c r="AA675" s="50" cm="1">
        <f t="array" ref="AA675">IF(AND(K675="Pending",J675='Date ouverte'!$A$2),INDEX(_xlfn.ANCHORARRAY('Date ouverte'!$B$2),MATCH(TRUE,_xlfn.ANCHORARRAY('Date ouverte'!$B$2)&gt;=$W675,0)),IF(AND(K675="Pending",J675='Date ouverte'!$A$4),INDEX(_xlfn.ANCHORARRAY('Date ouverte'!$B$4),MATCH(TRUE,_xlfn.ANCHORARRAY('Date ouverte'!$B$4)&gt;=$W675,0)),IF(AND(K675="Pending",J675='Date ouverte'!$A$6),INDEX(_xlfn.ANCHORARRAY('Date ouverte'!$B$6),MATCH(TRUE,_xlfn.ANCHORARRAY('Date ouverte'!$B$6)&gt;=$W675,0)),IF(AND(K675="Pending",J675='Date ouverte'!$A$8),INDEX(_xlfn.ANCHORARRAY('Date ouverte'!$B$8),MATCH(TRUE,_xlfn.ANCHORARRAY('Date ouverte'!$B$8)&gt;=$W675,0)),W675))))</f>
        <v>44890</v>
      </c>
      <c r="AB675" s="5" t="str">
        <f>IF(IF($K675="Pending",(IF($J675='Date ouverte'!$A$20,HLOOKUP($AA675,'Date ouverte'!$20:$21,2,FALSE),IF($J675='Date ouverte'!$A$22,HLOOKUP($AA675,'Date ouverte'!$22:$23,2,FALSE),IF($J675='Date ouverte'!$A$24,HLOOKUP($AA675,'Date ouverte'!$24:$25,2,FALSE),IF($J675='Date ouverte'!$A$26,HLOOKUP($AA675,'Date ouverte'!$26:$27,2,FALSE),"j"))))),W675)&lt;&gt;"alert",AA675,"alert")</f>
        <v>alert</v>
      </c>
      <c r="AC675" s="65">
        <f>IF($AB675="alert",(IF($J675='Date ouverte'!$A$29,HLOOKUP($AA675,'Date ouverte'!$29:$30,2,FALSE),IF($J675='Date ouverte'!$A$31,HLOOKUP($AA675,'Date ouverte'!$31:$33,2,FALSE),IF($J675='Date ouverte'!$A$33,HLOOKUP($AA675,'Date ouverte'!$33:$34,2,FALSE),IF($J675='Date ouverte'!$A$35,HLOOKUP($AA675,'Date ouverte'!$35:$36,2,FALSE),"j"))))),0)</f>
        <v>8</v>
      </c>
      <c r="AD6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75" s="5"/>
    </row>
    <row r="676" spans="1:31" x14ac:dyDescent="0.25">
      <c r="A676" t="s">
        <v>1249</v>
      </c>
      <c r="B676" t="s">
        <v>258</v>
      </c>
      <c r="C676" t="s">
        <v>30</v>
      </c>
      <c r="D676" t="s">
        <v>47</v>
      </c>
      <c r="E676" t="s">
        <v>34</v>
      </c>
      <c r="F676" t="s">
        <v>48</v>
      </c>
      <c r="G676" s="1">
        <v>44832</v>
      </c>
      <c r="H676" s="1">
        <v>44866</v>
      </c>
      <c r="I676" s="2">
        <v>44879.208333333336</v>
      </c>
      <c r="J676" t="s">
        <v>23</v>
      </c>
      <c r="K676" t="s">
        <v>19</v>
      </c>
      <c r="L676" t="s">
        <v>20</v>
      </c>
      <c r="M676" t="s">
        <v>25</v>
      </c>
      <c r="N676" t="s">
        <v>35</v>
      </c>
      <c r="O676" t="s">
        <v>40</v>
      </c>
      <c r="P676">
        <f t="shared" si="528"/>
        <v>1</v>
      </c>
      <c r="Q676" s="5">
        <f t="shared" si="529"/>
        <v>44868</v>
      </c>
      <c r="R676" s="32">
        <f>VLOOKUP(_xlfn.CONCAT(M676," - ",E676),Planning!$C$75:$D$99,2,0)</f>
        <v>21</v>
      </c>
      <c r="S676" s="5">
        <f t="shared" si="530"/>
        <v>44887</v>
      </c>
      <c r="T676" s="3" t="str">
        <f t="shared" si="531"/>
        <v/>
      </c>
      <c r="U676" s="32">
        <f t="shared" ca="1" si="532"/>
        <v>21</v>
      </c>
      <c r="V676" s="32">
        <f t="shared" si="533"/>
        <v>0</v>
      </c>
      <c r="W676" s="5">
        <f t="shared" si="534"/>
        <v>44879</v>
      </c>
      <c r="X676" s="5"/>
      <c r="Z676" s="49"/>
      <c r="AA676" s="50" cm="1">
        <f t="array" ref="AA676">IF(AND(K676="Pending",J676='Date ouverte'!$A$2),INDEX(_xlfn.ANCHORARRAY('Date ouverte'!$B$2),MATCH(TRUE,_xlfn.ANCHORARRAY('Date ouverte'!$B$2)&gt;=$W676,0)),IF(AND(K676="Pending",J676='Date ouverte'!$A$4),INDEX(_xlfn.ANCHORARRAY('Date ouverte'!$B$4),MATCH(TRUE,_xlfn.ANCHORARRAY('Date ouverte'!$B$4)&gt;=$W676,0)),IF(AND(K676="Pending",J676='Date ouverte'!$A$6),INDEX(_xlfn.ANCHORARRAY('Date ouverte'!$B$6),MATCH(TRUE,_xlfn.ANCHORARRAY('Date ouverte'!$B$6)&gt;=$W676,0)),IF(AND(K676="Pending",J676='Date ouverte'!$A$8),INDEX(_xlfn.ANCHORARRAY('Date ouverte'!$B$8),MATCH(TRUE,_xlfn.ANCHORARRAY('Date ouverte'!$B$8)&gt;=$W676,0)),W676))))</f>
        <v>44879</v>
      </c>
      <c r="AB676" s="5">
        <f>IF(IF($K676="Pending",(IF($J676='Date ouverte'!$A$20,HLOOKUP($AA676,'Date ouverte'!$20:$21,2,FALSE),IF($J676='Date ouverte'!$A$22,HLOOKUP($AA676,'Date ouverte'!$22:$23,2,FALSE),IF($J676='Date ouverte'!$A$24,HLOOKUP($AA676,'Date ouverte'!$24:$25,2,FALSE),IF($J676='Date ouverte'!$A$26,HLOOKUP($AA676,'Date ouverte'!$26:$27,2,FALSE),"j"))))),W676)&lt;&gt;"alert",AA676,"alert")</f>
        <v>44879</v>
      </c>
      <c r="AC676" s="65">
        <f>IF($AB676="alert",(IF($J676='Date ouverte'!$A$29,HLOOKUP($AA676,'Date ouverte'!$29:$30,2,FALSE),IF($J676='Date ouverte'!$A$31,HLOOKUP($AA676,'Date ouverte'!$31:$33,2,FALSE),IF($J676='Date ouverte'!$A$33,HLOOKUP($AA676,'Date ouverte'!$33:$34,2,FALSE),IF($J676='Date ouverte'!$A$35,HLOOKUP($AA676,'Date ouverte'!$35:$36,2,FALSE),"j"))))),0)</f>
        <v>0</v>
      </c>
      <c r="AD6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6" s="5"/>
    </row>
    <row r="677" spans="1:31" x14ac:dyDescent="0.25">
      <c r="A677" t="s">
        <v>1836</v>
      </c>
      <c r="B677" t="s">
        <v>258</v>
      </c>
      <c r="C677" t="s">
        <v>30</v>
      </c>
      <c r="D677" t="s">
        <v>47</v>
      </c>
      <c r="E677" t="s">
        <v>16</v>
      </c>
      <c r="F677" t="s">
        <v>48</v>
      </c>
      <c r="G677" s="1">
        <v>44848</v>
      </c>
      <c r="H677" s="1">
        <v>44880</v>
      </c>
      <c r="I677" s="2">
        <v>44891</v>
      </c>
      <c r="J677" t="s">
        <v>23</v>
      </c>
      <c r="K677" t="s">
        <v>29</v>
      </c>
      <c r="L677" t="s">
        <v>24</v>
      </c>
      <c r="M677" t="s">
        <v>25</v>
      </c>
      <c r="N677" t="s">
        <v>26</v>
      </c>
      <c r="O677" t="s">
        <v>45</v>
      </c>
      <c r="P677">
        <f t="shared" si="528"/>
        <v>1</v>
      </c>
      <c r="Q677" s="5">
        <f t="shared" si="529"/>
        <v>44882</v>
      </c>
      <c r="R677" s="32">
        <f>VLOOKUP(_xlfn.CONCAT(M677," - ",E677),Planning!$C$75:$D$99,2,0)</f>
        <v>4</v>
      </c>
      <c r="S677" s="5">
        <f t="shared" si="530"/>
        <v>44884</v>
      </c>
      <c r="T677" s="3" t="str">
        <f t="shared" si="531"/>
        <v/>
      </c>
      <c r="U677" s="32">
        <f t="shared" ca="1" si="532"/>
        <v>4</v>
      </c>
      <c r="V677" s="32">
        <f t="shared" si="533"/>
        <v>0</v>
      </c>
      <c r="W677" s="5">
        <f t="shared" si="534"/>
        <v>44891</v>
      </c>
      <c r="X677" s="5"/>
      <c r="Z677" s="49"/>
      <c r="AA677" s="50" cm="1">
        <f t="array" ref="AA677">IF(AND(K677="Pending",J677='Date ouverte'!$A$2),INDEX(_xlfn.ANCHORARRAY('Date ouverte'!$B$2),MATCH(TRUE,_xlfn.ANCHORARRAY('Date ouverte'!$B$2)&gt;=$W677,0)),IF(AND(K677="Pending",J677='Date ouverte'!$A$4),INDEX(_xlfn.ANCHORARRAY('Date ouverte'!$B$4),MATCH(TRUE,_xlfn.ANCHORARRAY('Date ouverte'!$B$4)&gt;=$W677,0)),IF(AND(K677="Pending",J677='Date ouverte'!$A$6),INDEX(_xlfn.ANCHORARRAY('Date ouverte'!$B$6),MATCH(TRUE,_xlfn.ANCHORARRAY('Date ouverte'!$B$6)&gt;=$W677,0)),IF(AND(K677="Pending",J677='Date ouverte'!$A$8),INDEX(_xlfn.ANCHORARRAY('Date ouverte'!$B$8),MATCH(TRUE,_xlfn.ANCHORARRAY('Date ouverte'!$B$8)&gt;=$W677,0)),W677))))</f>
        <v>44893</v>
      </c>
      <c r="AB677" s="5">
        <f>IF(IF($K677="Pending",(IF($J677='Date ouverte'!$A$20,HLOOKUP($AA677,'Date ouverte'!$20:$21,2,FALSE),IF($J677='Date ouverte'!$A$22,HLOOKUP($AA677,'Date ouverte'!$22:$23,2,FALSE),IF($J677='Date ouverte'!$A$24,HLOOKUP($AA677,'Date ouverte'!$24:$25,2,FALSE),IF($J677='Date ouverte'!$A$26,HLOOKUP($AA677,'Date ouverte'!$26:$27,2,FALSE),"j"))))),W677)&lt;&gt;"alert",AA677,"alert")</f>
        <v>44893</v>
      </c>
      <c r="AC677" s="65">
        <f>IF($AB677="alert",(IF($J677='Date ouverte'!$A$29,HLOOKUP($AA677,'Date ouverte'!$29:$30,2,FALSE),IF($J677='Date ouverte'!$A$31,HLOOKUP($AA677,'Date ouverte'!$31:$33,2,FALSE),IF($J677='Date ouverte'!$A$33,HLOOKUP($AA677,'Date ouverte'!$33:$34,2,FALSE),IF($J677='Date ouverte'!$A$35,HLOOKUP($AA677,'Date ouverte'!$35:$36,2,FALSE),"j"))))),0)</f>
        <v>0</v>
      </c>
      <c r="AD6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7" s="5"/>
    </row>
    <row r="678" spans="1:31" x14ac:dyDescent="0.25">
      <c r="A678" t="s">
        <v>701</v>
      </c>
      <c r="B678" t="s">
        <v>258</v>
      </c>
      <c r="C678" t="s">
        <v>30</v>
      </c>
      <c r="D678" t="s">
        <v>47</v>
      </c>
      <c r="E678" t="s">
        <v>34</v>
      </c>
      <c r="F678" t="s">
        <v>48</v>
      </c>
      <c r="G678" s="1">
        <v>44828</v>
      </c>
      <c r="H678" s="1">
        <v>44877</v>
      </c>
      <c r="I678" s="2">
        <v>44886.333333333336</v>
      </c>
      <c r="J678" t="s">
        <v>28</v>
      </c>
      <c r="K678" t="s">
        <v>19</v>
      </c>
      <c r="L678" t="s">
        <v>20</v>
      </c>
      <c r="M678" t="s">
        <v>25</v>
      </c>
      <c r="N678" t="s">
        <v>35</v>
      </c>
      <c r="O678" t="s">
        <v>45</v>
      </c>
      <c r="P678">
        <f t="shared" si="528"/>
        <v>1</v>
      </c>
      <c r="Q678" s="5">
        <f t="shared" si="529"/>
        <v>44879</v>
      </c>
      <c r="R678" s="32">
        <f>VLOOKUP(_xlfn.CONCAT(M678," - ",E678),Planning!$C$75:$D$99,2,0)</f>
        <v>21</v>
      </c>
      <c r="S678" s="5">
        <f t="shared" si="530"/>
        <v>44898</v>
      </c>
      <c r="T678" s="3" t="str">
        <f t="shared" si="531"/>
        <v/>
      </c>
      <c r="U678" s="32">
        <f t="shared" ca="1" si="532"/>
        <v>21</v>
      </c>
      <c r="V678" s="32">
        <f t="shared" si="533"/>
        <v>0</v>
      </c>
      <c r="W678" s="5">
        <f t="shared" si="534"/>
        <v>44886</v>
      </c>
      <c r="X678" s="5"/>
      <c r="Z678" s="49"/>
      <c r="AA678" s="50" cm="1">
        <f t="array" ref="AA678">IF(AND(K678="Pending",J678='Date ouverte'!$A$2),INDEX(_xlfn.ANCHORARRAY('Date ouverte'!$B$2),MATCH(TRUE,_xlfn.ANCHORARRAY('Date ouverte'!$B$2)&gt;=$W678,0)),IF(AND(K678="Pending",J678='Date ouverte'!$A$4),INDEX(_xlfn.ANCHORARRAY('Date ouverte'!$B$4),MATCH(TRUE,_xlfn.ANCHORARRAY('Date ouverte'!$B$4)&gt;=$W678,0)),IF(AND(K678="Pending",J678='Date ouverte'!$A$6),INDEX(_xlfn.ANCHORARRAY('Date ouverte'!$B$6),MATCH(TRUE,_xlfn.ANCHORARRAY('Date ouverte'!$B$6)&gt;=$W678,0)),IF(AND(K678="Pending",J678='Date ouverte'!$A$8),INDEX(_xlfn.ANCHORARRAY('Date ouverte'!$B$8),MATCH(TRUE,_xlfn.ANCHORARRAY('Date ouverte'!$B$8)&gt;=$W678,0)),W678))))</f>
        <v>44886</v>
      </c>
      <c r="AB678" s="5">
        <f>IF(IF($K678="Pending",(IF($J678='Date ouverte'!$A$20,HLOOKUP($AA678,'Date ouverte'!$20:$21,2,FALSE),IF($J678='Date ouverte'!$A$22,HLOOKUP($AA678,'Date ouverte'!$22:$23,2,FALSE),IF($J678='Date ouverte'!$A$24,HLOOKUP($AA678,'Date ouverte'!$24:$25,2,FALSE),IF($J678='Date ouverte'!$A$26,HLOOKUP($AA678,'Date ouverte'!$26:$27,2,FALSE),"j"))))),W678)&lt;&gt;"alert",AA678,"alert")</f>
        <v>44886</v>
      </c>
      <c r="AC678" s="65">
        <f>IF($AB678="alert",(IF($J678='Date ouverte'!$A$29,HLOOKUP($AA678,'Date ouverte'!$29:$30,2,FALSE),IF($J678='Date ouverte'!$A$31,HLOOKUP($AA678,'Date ouverte'!$31:$33,2,FALSE),IF($J678='Date ouverte'!$A$33,HLOOKUP($AA678,'Date ouverte'!$33:$34,2,FALSE),IF($J678='Date ouverte'!$A$35,HLOOKUP($AA678,'Date ouverte'!$35:$36,2,FALSE),"j"))))),0)</f>
        <v>0</v>
      </c>
      <c r="AD6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78" s="5"/>
    </row>
    <row r="679" spans="1:31" x14ac:dyDescent="0.25">
      <c r="A679" t="s">
        <v>1837</v>
      </c>
      <c r="B679" t="s">
        <v>258</v>
      </c>
      <c r="C679" t="s">
        <v>30</v>
      </c>
      <c r="D679" t="s">
        <v>47</v>
      </c>
      <c r="E679" t="s">
        <v>34</v>
      </c>
      <c r="F679" t="s">
        <v>48</v>
      </c>
      <c r="G679" s="1">
        <v>44858</v>
      </c>
      <c r="H679" s="1">
        <v>44890</v>
      </c>
      <c r="I679" s="2">
        <v>44902</v>
      </c>
      <c r="J679" t="s">
        <v>23</v>
      </c>
      <c r="K679" t="s">
        <v>29</v>
      </c>
      <c r="L679" t="s">
        <v>20</v>
      </c>
      <c r="M679" t="s">
        <v>25</v>
      </c>
      <c r="N679" t="s">
        <v>35</v>
      </c>
      <c r="O679" t="s">
        <v>46</v>
      </c>
      <c r="P679">
        <f t="shared" si="528"/>
        <v>1</v>
      </c>
      <c r="Q679" s="5">
        <f t="shared" si="529"/>
        <v>44892</v>
      </c>
      <c r="R679" s="32">
        <f>VLOOKUP(_xlfn.CONCAT(M679," - ",E679),Planning!$C$75:$D$99,2,0)</f>
        <v>21</v>
      </c>
      <c r="S679" s="5">
        <f t="shared" si="530"/>
        <v>44911</v>
      </c>
      <c r="T679" s="3" t="str">
        <f t="shared" si="531"/>
        <v/>
      </c>
      <c r="U679" s="32">
        <f t="shared" ca="1" si="532"/>
        <v>21</v>
      </c>
      <c r="V679" s="32">
        <f t="shared" si="533"/>
        <v>0</v>
      </c>
      <c r="W679" s="5">
        <f t="shared" si="534"/>
        <v>44902</v>
      </c>
      <c r="X679" s="5"/>
      <c r="Z679" s="49"/>
      <c r="AA679" s="50" cm="1">
        <f t="array" ref="AA679">IF(AND(K679="Pending",J679='Date ouverte'!$A$2),INDEX(_xlfn.ANCHORARRAY('Date ouverte'!$B$2),MATCH(TRUE,_xlfn.ANCHORARRAY('Date ouverte'!$B$2)&gt;=$W679,0)),IF(AND(K679="Pending",J679='Date ouverte'!$A$4),INDEX(_xlfn.ANCHORARRAY('Date ouverte'!$B$4),MATCH(TRUE,_xlfn.ANCHORARRAY('Date ouverte'!$B$4)&gt;=$W679,0)),IF(AND(K679="Pending",J679='Date ouverte'!$A$6),INDEX(_xlfn.ANCHORARRAY('Date ouverte'!$B$6),MATCH(TRUE,_xlfn.ANCHORARRAY('Date ouverte'!$B$6)&gt;=$W679,0)),IF(AND(K679="Pending",J679='Date ouverte'!$A$8),INDEX(_xlfn.ANCHORARRAY('Date ouverte'!$B$8),MATCH(TRUE,_xlfn.ANCHORARRAY('Date ouverte'!$B$8)&gt;=$W679,0)),W679))))</f>
        <v>44902</v>
      </c>
      <c r="AB679" s="5" t="str">
        <f>IF(IF($K679="Pending",(IF($J679='Date ouverte'!$A$20,HLOOKUP($AA679,'Date ouverte'!$20:$21,2,FALSE),IF($J679='Date ouverte'!$A$22,HLOOKUP($AA679,'Date ouverte'!$22:$23,2,FALSE),IF($J679='Date ouverte'!$A$24,HLOOKUP($AA679,'Date ouverte'!$24:$25,2,FALSE),IF($J679='Date ouverte'!$A$26,HLOOKUP($AA679,'Date ouverte'!$26:$27,2,FALSE),"j"))))),W679)&lt;&gt;"alert",AA679,"alert")</f>
        <v>alert</v>
      </c>
      <c r="AC679" s="65">
        <f>IF($AB679="alert",(IF($J679='Date ouverte'!$A$29,HLOOKUP($AA679,'Date ouverte'!$29:$30,2,FALSE),IF($J679='Date ouverte'!$A$31,HLOOKUP($AA679,'Date ouverte'!$31:$33,2,FALSE),IF($J679='Date ouverte'!$A$33,HLOOKUP($AA679,'Date ouverte'!$33:$34,2,FALSE),IF($J679='Date ouverte'!$A$35,HLOOKUP($AA679,'Date ouverte'!$35:$36,2,FALSE),"j"))))),0)</f>
        <v>40</v>
      </c>
      <c r="AD6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79" s="5"/>
    </row>
    <row r="680" spans="1:31" x14ac:dyDescent="0.25">
      <c r="A680" t="s">
        <v>1838</v>
      </c>
      <c r="B680" t="s">
        <v>258</v>
      </c>
      <c r="C680" t="s">
        <v>30</v>
      </c>
      <c r="D680" t="s">
        <v>47</v>
      </c>
      <c r="E680" t="s">
        <v>16</v>
      </c>
      <c r="F680" t="s">
        <v>48</v>
      </c>
      <c r="G680" s="1">
        <v>44858</v>
      </c>
      <c r="H680" s="1">
        <v>44893</v>
      </c>
      <c r="I680" s="2">
        <v>44898</v>
      </c>
      <c r="J680" t="s">
        <v>39</v>
      </c>
      <c r="K680" t="s">
        <v>29</v>
      </c>
      <c r="L680" t="s">
        <v>24</v>
      </c>
      <c r="M680" t="s">
        <v>25</v>
      </c>
      <c r="N680" t="s">
        <v>26</v>
      </c>
      <c r="O680" t="s">
        <v>46</v>
      </c>
      <c r="P680">
        <f t="shared" si="528"/>
        <v>1</v>
      </c>
      <c r="Q680" s="5">
        <f t="shared" si="529"/>
        <v>44895</v>
      </c>
      <c r="R680" s="32">
        <f>VLOOKUP(_xlfn.CONCAT(M680," - ",E680),Planning!$C$75:$D$99,2,0)</f>
        <v>4</v>
      </c>
      <c r="S680" s="5">
        <f t="shared" si="530"/>
        <v>44897</v>
      </c>
      <c r="T680" s="3" t="str">
        <f t="shared" si="531"/>
        <v/>
      </c>
      <c r="U680" s="32">
        <f t="shared" ca="1" si="532"/>
        <v>4</v>
      </c>
      <c r="V680" s="32">
        <f t="shared" si="533"/>
        <v>0</v>
      </c>
      <c r="W680" s="5">
        <f t="shared" si="534"/>
        <v>44898</v>
      </c>
      <c r="X680" s="5"/>
      <c r="Z680" s="49"/>
      <c r="AA680" s="50" cm="1">
        <f t="array" ref="AA680">IF(AND(K680="Pending",J680='Date ouverte'!$A$2),INDEX(_xlfn.ANCHORARRAY('Date ouverte'!$B$2),MATCH(TRUE,_xlfn.ANCHORARRAY('Date ouverte'!$B$2)&gt;=$W680,0)),IF(AND(K680="Pending",J680='Date ouverte'!$A$4),INDEX(_xlfn.ANCHORARRAY('Date ouverte'!$B$4),MATCH(TRUE,_xlfn.ANCHORARRAY('Date ouverte'!$B$4)&gt;=$W680,0)),IF(AND(K680="Pending",J680='Date ouverte'!$A$6),INDEX(_xlfn.ANCHORARRAY('Date ouverte'!$B$6),MATCH(TRUE,_xlfn.ANCHORARRAY('Date ouverte'!$B$6)&gt;=$W680,0)),IF(AND(K680="Pending",J680='Date ouverte'!$A$8),INDEX(_xlfn.ANCHORARRAY('Date ouverte'!$B$8),MATCH(TRUE,_xlfn.ANCHORARRAY('Date ouverte'!$B$8)&gt;=$W680,0)),W680))))</f>
        <v>44900</v>
      </c>
      <c r="AB680" s="5">
        <f>IF(IF($K680="Pending",(IF($J680='Date ouverte'!$A$20,HLOOKUP($AA680,'Date ouverte'!$20:$21,2,FALSE),IF($J680='Date ouverte'!$A$22,HLOOKUP($AA680,'Date ouverte'!$22:$23,2,FALSE),IF($J680='Date ouverte'!$A$24,HLOOKUP($AA680,'Date ouverte'!$24:$25,2,FALSE),IF($J680='Date ouverte'!$A$26,HLOOKUP($AA680,'Date ouverte'!$26:$27,2,FALSE),"j"))))),W680)&lt;&gt;"alert",AA680,"alert")</f>
        <v>44900</v>
      </c>
      <c r="AC680" s="65">
        <f>IF($AB680="alert",(IF($J680='Date ouverte'!$A$29,HLOOKUP($AA680,'Date ouverte'!$29:$30,2,FALSE),IF($J680='Date ouverte'!$A$31,HLOOKUP($AA680,'Date ouverte'!$31:$33,2,FALSE),IF($J680='Date ouverte'!$A$33,HLOOKUP($AA680,'Date ouverte'!$33:$34,2,FALSE),IF($J680='Date ouverte'!$A$35,HLOOKUP($AA680,'Date ouverte'!$35:$36,2,FALSE),"j"))))),0)</f>
        <v>0</v>
      </c>
      <c r="AD6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680" s="5"/>
    </row>
    <row r="681" spans="1:31" x14ac:dyDescent="0.25">
      <c r="A681" t="s">
        <v>1839</v>
      </c>
      <c r="B681" t="s">
        <v>258</v>
      </c>
      <c r="C681" t="s">
        <v>30</v>
      </c>
      <c r="D681" t="s">
        <v>47</v>
      </c>
      <c r="E681" t="s">
        <v>34</v>
      </c>
      <c r="F681" t="s">
        <v>48</v>
      </c>
      <c r="G681" s="1">
        <v>44851</v>
      </c>
      <c r="H681" s="1">
        <v>44900</v>
      </c>
      <c r="I681" s="2">
        <v>44912</v>
      </c>
      <c r="J681" t="s">
        <v>23</v>
      </c>
      <c r="K681" t="s">
        <v>29</v>
      </c>
      <c r="L681" t="s">
        <v>20</v>
      </c>
      <c r="M681" t="s">
        <v>25</v>
      </c>
      <c r="N681" t="s">
        <v>35</v>
      </c>
      <c r="O681" t="s">
        <v>49</v>
      </c>
      <c r="P681">
        <f t="shared" si="528"/>
        <v>1</v>
      </c>
      <c r="Q681" s="5">
        <f t="shared" si="529"/>
        <v>44902</v>
      </c>
      <c r="R681" s="32">
        <f>VLOOKUP(_xlfn.CONCAT(M681," - ",E681),Planning!$C$75:$D$99,2,0)</f>
        <v>21</v>
      </c>
      <c r="S681" s="5">
        <f t="shared" si="530"/>
        <v>44921</v>
      </c>
      <c r="T681" s="3" t="str">
        <f t="shared" si="531"/>
        <v/>
      </c>
      <c r="U681" s="32">
        <f t="shared" ca="1" si="532"/>
        <v>21</v>
      </c>
      <c r="V681" s="32">
        <f t="shared" si="533"/>
        <v>0</v>
      </c>
      <c r="W681" s="5">
        <f t="shared" si="534"/>
        <v>44912</v>
      </c>
      <c r="X681" s="5"/>
      <c r="Z681" s="49"/>
      <c r="AA681" s="50" cm="1">
        <f t="array" ref="AA681">IF(AND(K681="Pending",J681='Date ouverte'!$A$2),INDEX(_xlfn.ANCHORARRAY('Date ouverte'!$B$2),MATCH(TRUE,_xlfn.ANCHORARRAY('Date ouverte'!$B$2)&gt;=$W681,0)),IF(AND(K681="Pending",J681='Date ouverte'!$A$4),INDEX(_xlfn.ANCHORARRAY('Date ouverte'!$B$4),MATCH(TRUE,_xlfn.ANCHORARRAY('Date ouverte'!$B$4)&gt;=$W681,0)),IF(AND(K681="Pending",J681='Date ouverte'!$A$6),INDEX(_xlfn.ANCHORARRAY('Date ouverte'!$B$6),MATCH(TRUE,_xlfn.ANCHORARRAY('Date ouverte'!$B$6)&gt;=$W681,0)),IF(AND(K681="Pending",J681='Date ouverte'!$A$8),INDEX(_xlfn.ANCHORARRAY('Date ouverte'!$B$8),MATCH(TRUE,_xlfn.ANCHORARRAY('Date ouverte'!$B$8)&gt;=$W681,0)),W681))))</f>
        <v>44914</v>
      </c>
      <c r="AB681" s="5">
        <f>IF(IF($K681="Pending",(IF($J681='Date ouverte'!$A$20,HLOOKUP($AA681,'Date ouverte'!$20:$21,2,FALSE),IF($J681='Date ouverte'!$A$22,HLOOKUP($AA681,'Date ouverte'!$22:$23,2,FALSE),IF($J681='Date ouverte'!$A$24,HLOOKUP($AA681,'Date ouverte'!$24:$25,2,FALSE),IF($J681='Date ouverte'!$A$26,HLOOKUP($AA681,'Date ouverte'!$26:$27,2,FALSE),"j"))))),W681)&lt;&gt;"alert",AA681,"alert")</f>
        <v>44914</v>
      </c>
      <c r="AC681" s="65">
        <f>IF($AB681="alert",(IF($J681='Date ouverte'!$A$29,HLOOKUP($AA681,'Date ouverte'!$29:$30,2,FALSE),IF($J681='Date ouverte'!$A$31,HLOOKUP($AA681,'Date ouverte'!$31:$33,2,FALSE),IF($J681='Date ouverte'!$A$33,HLOOKUP($AA681,'Date ouverte'!$33:$34,2,FALSE),IF($J681='Date ouverte'!$A$35,HLOOKUP($AA681,'Date ouverte'!$35:$36,2,FALSE),"j"))))),0)</f>
        <v>0</v>
      </c>
      <c r="AD6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1" s="5"/>
    </row>
    <row r="682" spans="1:31" x14ac:dyDescent="0.25">
      <c r="A682" t="s">
        <v>1840</v>
      </c>
      <c r="B682" t="s">
        <v>258</v>
      </c>
      <c r="C682" t="s">
        <v>30</v>
      </c>
      <c r="D682" t="s">
        <v>47</v>
      </c>
      <c r="E682" t="s">
        <v>34</v>
      </c>
      <c r="F682" t="s">
        <v>48</v>
      </c>
      <c r="G682" s="1">
        <v>44858</v>
      </c>
      <c r="H682" s="1">
        <v>44890</v>
      </c>
      <c r="I682" s="2">
        <v>44902</v>
      </c>
      <c r="J682" t="s">
        <v>23</v>
      </c>
      <c r="K682" t="s">
        <v>29</v>
      </c>
      <c r="L682" t="s">
        <v>20</v>
      </c>
      <c r="M682" t="s">
        <v>25</v>
      </c>
      <c r="N682" t="s">
        <v>35</v>
      </c>
      <c r="O682" t="s">
        <v>46</v>
      </c>
      <c r="P682">
        <f t="shared" si="528"/>
        <v>1</v>
      </c>
      <c r="Q682" s="5">
        <f t="shared" si="529"/>
        <v>44892</v>
      </c>
      <c r="R682" s="32">
        <f>VLOOKUP(_xlfn.CONCAT(M682," - ",E682),Planning!$C$75:$D$99,2,0)</f>
        <v>21</v>
      </c>
      <c r="S682" s="5">
        <f t="shared" si="530"/>
        <v>44911</v>
      </c>
      <c r="T682" s="3" t="str">
        <f t="shared" si="531"/>
        <v/>
      </c>
      <c r="U682" s="32">
        <f t="shared" ca="1" si="532"/>
        <v>21</v>
      </c>
      <c r="V682" s="32">
        <f t="shared" si="533"/>
        <v>0</v>
      </c>
      <c r="W682" s="5">
        <f t="shared" si="534"/>
        <v>44902</v>
      </c>
      <c r="X682" s="5"/>
      <c r="Z682" s="49"/>
      <c r="AA682" s="50" cm="1">
        <f t="array" ref="AA682">IF(AND(K682="Pending",J682='Date ouverte'!$A$2),INDEX(_xlfn.ANCHORARRAY('Date ouverte'!$B$2),MATCH(TRUE,_xlfn.ANCHORARRAY('Date ouverte'!$B$2)&gt;=$W682,0)),IF(AND(K682="Pending",J682='Date ouverte'!$A$4),INDEX(_xlfn.ANCHORARRAY('Date ouverte'!$B$4),MATCH(TRUE,_xlfn.ANCHORARRAY('Date ouverte'!$B$4)&gt;=$W682,0)),IF(AND(K682="Pending",J682='Date ouverte'!$A$6),INDEX(_xlfn.ANCHORARRAY('Date ouverte'!$B$6),MATCH(TRUE,_xlfn.ANCHORARRAY('Date ouverte'!$B$6)&gt;=$W682,0)),IF(AND(K682="Pending",J682='Date ouverte'!$A$8),INDEX(_xlfn.ANCHORARRAY('Date ouverte'!$B$8),MATCH(TRUE,_xlfn.ANCHORARRAY('Date ouverte'!$B$8)&gt;=$W682,0)),W682))))</f>
        <v>44902</v>
      </c>
      <c r="AB682" s="5" t="str">
        <f>IF(IF($K682="Pending",(IF($J682='Date ouverte'!$A$20,HLOOKUP($AA682,'Date ouverte'!$20:$21,2,FALSE),IF($J682='Date ouverte'!$A$22,HLOOKUP($AA682,'Date ouverte'!$22:$23,2,FALSE),IF($J682='Date ouverte'!$A$24,HLOOKUP($AA682,'Date ouverte'!$24:$25,2,FALSE),IF($J682='Date ouverte'!$A$26,HLOOKUP($AA682,'Date ouverte'!$26:$27,2,FALSE),"j"))))),W682)&lt;&gt;"alert",AA682,"alert")</f>
        <v>alert</v>
      </c>
      <c r="AC682" s="65">
        <f>IF($AB682="alert",(IF($J682='Date ouverte'!$A$29,HLOOKUP($AA682,'Date ouverte'!$29:$30,2,FALSE),IF($J682='Date ouverte'!$A$31,HLOOKUP($AA682,'Date ouverte'!$31:$33,2,FALSE),IF($J682='Date ouverte'!$A$33,HLOOKUP($AA682,'Date ouverte'!$33:$34,2,FALSE),IF($J682='Date ouverte'!$A$35,HLOOKUP($AA682,'Date ouverte'!$35:$36,2,FALSE),"j"))))),0)</f>
        <v>40</v>
      </c>
      <c r="AD6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2" s="5"/>
    </row>
    <row r="683" spans="1:31" x14ac:dyDescent="0.25">
      <c r="A683" t="s">
        <v>1250</v>
      </c>
      <c r="B683" t="s">
        <v>258</v>
      </c>
      <c r="C683" t="s">
        <v>30</v>
      </c>
      <c r="D683" t="s">
        <v>47</v>
      </c>
      <c r="E683" t="s">
        <v>34</v>
      </c>
      <c r="F683" t="s">
        <v>48</v>
      </c>
      <c r="G683" s="1">
        <v>44832</v>
      </c>
      <c r="H683" s="1">
        <v>44866</v>
      </c>
      <c r="I683" s="2">
        <v>44880.541666666664</v>
      </c>
      <c r="J683" t="s">
        <v>28</v>
      </c>
      <c r="K683" t="s">
        <v>19</v>
      </c>
      <c r="L683" t="s">
        <v>20</v>
      </c>
      <c r="M683" t="s">
        <v>25</v>
      </c>
      <c r="N683" t="s">
        <v>35</v>
      </c>
      <c r="O683" t="s">
        <v>40</v>
      </c>
      <c r="P683">
        <f t="shared" si="528"/>
        <v>1</v>
      </c>
      <c r="Q683" s="5">
        <f t="shared" si="529"/>
        <v>44868</v>
      </c>
      <c r="R683" s="32">
        <f>VLOOKUP(_xlfn.CONCAT(M683," - ",E683),Planning!$C$75:$D$99,2,0)</f>
        <v>21</v>
      </c>
      <c r="S683" s="5">
        <f t="shared" si="530"/>
        <v>44887</v>
      </c>
      <c r="T683" s="3" t="str">
        <f t="shared" si="531"/>
        <v/>
      </c>
      <c r="U683" s="32">
        <f t="shared" ca="1" si="532"/>
        <v>21</v>
      </c>
      <c r="V683" s="32">
        <f t="shared" si="533"/>
        <v>0</v>
      </c>
      <c r="W683" s="5">
        <f t="shared" si="534"/>
        <v>44880</v>
      </c>
      <c r="X683" s="5"/>
      <c r="Z683" s="49"/>
      <c r="AA683" s="50" cm="1">
        <f t="array" ref="AA683">IF(AND(K683="Pending",J683='Date ouverte'!$A$2),INDEX(_xlfn.ANCHORARRAY('Date ouverte'!$B$2),MATCH(TRUE,_xlfn.ANCHORARRAY('Date ouverte'!$B$2)&gt;=$W683,0)),IF(AND(K683="Pending",J683='Date ouverte'!$A$4),INDEX(_xlfn.ANCHORARRAY('Date ouverte'!$B$4),MATCH(TRUE,_xlfn.ANCHORARRAY('Date ouverte'!$B$4)&gt;=$W683,0)),IF(AND(K683="Pending",J683='Date ouverte'!$A$6),INDEX(_xlfn.ANCHORARRAY('Date ouverte'!$B$6),MATCH(TRUE,_xlfn.ANCHORARRAY('Date ouverte'!$B$6)&gt;=$W683,0)),IF(AND(K683="Pending",J683='Date ouverte'!$A$8),INDEX(_xlfn.ANCHORARRAY('Date ouverte'!$B$8),MATCH(TRUE,_xlfn.ANCHORARRAY('Date ouverte'!$B$8)&gt;=$W683,0)),W683))))</f>
        <v>44880</v>
      </c>
      <c r="AB683" s="5">
        <f>IF(IF($K683="Pending",(IF($J683='Date ouverte'!$A$20,HLOOKUP($AA683,'Date ouverte'!$20:$21,2,FALSE),IF($J683='Date ouverte'!$A$22,HLOOKUP($AA683,'Date ouverte'!$22:$23,2,FALSE),IF($J683='Date ouverte'!$A$24,HLOOKUP($AA683,'Date ouverte'!$24:$25,2,FALSE),IF($J683='Date ouverte'!$A$26,HLOOKUP($AA683,'Date ouverte'!$26:$27,2,FALSE),"j"))))),W683)&lt;&gt;"alert",AA683,"alert")</f>
        <v>44880</v>
      </c>
      <c r="AC683" s="65">
        <f>IF($AB683="alert",(IF($J683='Date ouverte'!$A$29,HLOOKUP($AA683,'Date ouverte'!$29:$30,2,FALSE),IF($J683='Date ouverte'!$A$31,HLOOKUP($AA683,'Date ouverte'!$31:$33,2,FALSE),IF($J683='Date ouverte'!$A$33,HLOOKUP($AA683,'Date ouverte'!$33:$34,2,FALSE),IF($J683='Date ouverte'!$A$35,HLOOKUP($AA683,'Date ouverte'!$35:$36,2,FALSE),"j"))))),0)</f>
        <v>0</v>
      </c>
      <c r="AD6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83" s="5"/>
    </row>
    <row r="684" spans="1:31" x14ac:dyDescent="0.25">
      <c r="A684" t="s">
        <v>1841</v>
      </c>
      <c r="B684" t="s">
        <v>258</v>
      </c>
      <c r="C684" t="s">
        <v>30</v>
      </c>
      <c r="D684" t="s">
        <v>47</v>
      </c>
      <c r="E684" t="s">
        <v>16</v>
      </c>
      <c r="F684" t="s">
        <v>48</v>
      </c>
      <c r="G684" s="1">
        <v>44847</v>
      </c>
      <c r="H684" s="1">
        <v>44880</v>
      </c>
      <c r="I684" s="2">
        <v>44886</v>
      </c>
      <c r="J684" t="s">
        <v>23</v>
      </c>
      <c r="K684" t="s">
        <v>29</v>
      </c>
      <c r="L684" t="s">
        <v>24</v>
      </c>
      <c r="M684" t="s">
        <v>25</v>
      </c>
      <c r="N684" t="s">
        <v>26</v>
      </c>
      <c r="O684" t="s">
        <v>45</v>
      </c>
      <c r="P684">
        <f t="shared" si="528"/>
        <v>1</v>
      </c>
      <c r="Q684" s="5">
        <f t="shared" si="529"/>
        <v>44882</v>
      </c>
      <c r="R684" s="32">
        <f>VLOOKUP(_xlfn.CONCAT(M684," - ",E684),Planning!$C$75:$D$99,2,0)</f>
        <v>4</v>
      </c>
      <c r="S684" s="5">
        <f t="shared" si="530"/>
        <v>44884</v>
      </c>
      <c r="T684" s="3" t="str">
        <f t="shared" si="531"/>
        <v/>
      </c>
      <c r="U684" s="32">
        <f t="shared" ca="1" si="532"/>
        <v>4</v>
      </c>
      <c r="V684" s="32">
        <f t="shared" si="533"/>
        <v>0</v>
      </c>
      <c r="W684" s="5">
        <f t="shared" si="534"/>
        <v>44886</v>
      </c>
      <c r="X684" s="5"/>
      <c r="Z684" s="49"/>
      <c r="AA684" s="50" cm="1">
        <f t="array" ref="AA684">IF(AND(K684="Pending",J684='Date ouverte'!$A$2),INDEX(_xlfn.ANCHORARRAY('Date ouverte'!$B$2),MATCH(TRUE,_xlfn.ANCHORARRAY('Date ouverte'!$B$2)&gt;=$W684,0)),IF(AND(K684="Pending",J684='Date ouverte'!$A$4),INDEX(_xlfn.ANCHORARRAY('Date ouverte'!$B$4),MATCH(TRUE,_xlfn.ANCHORARRAY('Date ouverte'!$B$4)&gt;=$W684,0)),IF(AND(K684="Pending",J684='Date ouverte'!$A$6),INDEX(_xlfn.ANCHORARRAY('Date ouverte'!$B$6),MATCH(TRUE,_xlfn.ANCHORARRAY('Date ouverte'!$B$6)&gt;=$W684,0)),IF(AND(K684="Pending",J684='Date ouverte'!$A$8),INDEX(_xlfn.ANCHORARRAY('Date ouverte'!$B$8),MATCH(TRUE,_xlfn.ANCHORARRAY('Date ouverte'!$B$8)&gt;=$W684,0)),W684))))</f>
        <v>44886</v>
      </c>
      <c r="AB684" s="5">
        <f>IF(IF($K684="Pending",(IF($J684='Date ouverte'!$A$20,HLOOKUP($AA684,'Date ouverte'!$20:$21,2,FALSE),IF($J684='Date ouverte'!$A$22,HLOOKUP($AA684,'Date ouverte'!$22:$23,2,FALSE),IF($J684='Date ouverte'!$A$24,HLOOKUP($AA684,'Date ouverte'!$24:$25,2,FALSE),IF($J684='Date ouverte'!$A$26,HLOOKUP($AA684,'Date ouverte'!$26:$27,2,FALSE),"j"))))),W684)&lt;&gt;"alert",AA684,"alert")</f>
        <v>44886</v>
      </c>
      <c r="AC684" s="65">
        <f>IF($AB684="alert",(IF($J684='Date ouverte'!$A$29,HLOOKUP($AA684,'Date ouverte'!$29:$30,2,FALSE),IF($J684='Date ouverte'!$A$31,HLOOKUP($AA684,'Date ouverte'!$31:$33,2,FALSE),IF($J684='Date ouverte'!$A$33,HLOOKUP($AA684,'Date ouverte'!$33:$34,2,FALSE),IF($J684='Date ouverte'!$A$35,HLOOKUP($AA684,'Date ouverte'!$35:$36,2,FALSE),"j"))))),0)</f>
        <v>0</v>
      </c>
      <c r="AD6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4" s="5"/>
    </row>
    <row r="685" spans="1:31" x14ac:dyDescent="0.25">
      <c r="A685" t="s">
        <v>1842</v>
      </c>
      <c r="B685" t="s">
        <v>258</v>
      </c>
      <c r="C685" t="s">
        <v>30</v>
      </c>
      <c r="D685" t="s">
        <v>47</v>
      </c>
      <c r="E685" t="s">
        <v>34</v>
      </c>
      <c r="F685" t="s">
        <v>48</v>
      </c>
      <c r="G685" s="1">
        <v>44854</v>
      </c>
      <c r="H685" s="1">
        <v>44877</v>
      </c>
      <c r="I685" s="2">
        <v>44884</v>
      </c>
      <c r="J685" t="s">
        <v>18</v>
      </c>
      <c r="K685" t="s">
        <v>29</v>
      </c>
      <c r="L685" t="s">
        <v>24</v>
      </c>
      <c r="M685" t="s">
        <v>25</v>
      </c>
      <c r="N685" t="s">
        <v>26</v>
      </c>
      <c r="O685" t="s">
        <v>45</v>
      </c>
      <c r="P685">
        <f t="shared" si="528"/>
        <v>1</v>
      </c>
      <c r="Q685" s="5">
        <f t="shared" si="529"/>
        <v>44879</v>
      </c>
      <c r="R685" s="32">
        <f>VLOOKUP(_xlfn.CONCAT(M685," - ",E685),Planning!$C$75:$D$99,2,0)</f>
        <v>21</v>
      </c>
      <c r="S685" s="5">
        <f t="shared" si="530"/>
        <v>44898</v>
      </c>
      <c r="T685" s="3" t="str">
        <f t="shared" si="531"/>
        <v/>
      </c>
      <c r="U685" s="32">
        <f t="shared" ca="1" si="532"/>
        <v>21</v>
      </c>
      <c r="V685" s="32">
        <f t="shared" si="533"/>
        <v>0</v>
      </c>
      <c r="W685" s="5">
        <f t="shared" si="534"/>
        <v>44884</v>
      </c>
      <c r="X685" s="5"/>
      <c r="Z685" s="49"/>
      <c r="AA685" s="50" cm="1">
        <f t="array" ref="AA685">IF(AND(K685="Pending",J685='Date ouverte'!$A$2),INDEX(_xlfn.ANCHORARRAY('Date ouverte'!$B$2),MATCH(TRUE,_xlfn.ANCHORARRAY('Date ouverte'!$B$2)&gt;=$W685,0)),IF(AND(K685="Pending",J685='Date ouverte'!$A$4),INDEX(_xlfn.ANCHORARRAY('Date ouverte'!$B$4),MATCH(TRUE,_xlfn.ANCHORARRAY('Date ouverte'!$B$4)&gt;=$W685,0)),IF(AND(K685="Pending",J685='Date ouverte'!$A$6),INDEX(_xlfn.ANCHORARRAY('Date ouverte'!$B$6),MATCH(TRUE,_xlfn.ANCHORARRAY('Date ouverte'!$B$6)&gt;=$W685,0)),IF(AND(K685="Pending",J685='Date ouverte'!$A$8),INDEX(_xlfn.ANCHORARRAY('Date ouverte'!$B$8),MATCH(TRUE,_xlfn.ANCHORARRAY('Date ouverte'!$B$8)&gt;=$W685,0)),W685))))</f>
        <v>44886</v>
      </c>
      <c r="AB685" s="5">
        <f>IF(IF($K685="Pending",(IF($J685='Date ouverte'!$A$20,HLOOKUP($AA685,'Date ouverte'!$20:$21,2,FALSE),IF($J685='Date ouverte'!$A$22,HLOOKUP($AA685,'Date ouverte'!$22:$23,2,FALSE),IF($J685='Date ouverte'!$A$24,HLOOKUP($AA685,'Date ouverte'!$24:$25,2,FALSE),IF($J685='Date ouverte'!$A$26,HLOOKUP($AA685,'Date ouverte'!$26:$27,2,FALSE),"j"))))),W685)&lt;&gt;"alert",AA685,"alert")</f>
        <v>44886</v>
      </c>
      <c r="AC685" s="65">
        <f>IF($AB685="alert",(IF($J685='Date ouverte'!$A$29,HLOOKUP($AA685,'Date ouverte'!$29:$30,2,FALSE),IF($J685='Date ouverte'!$A$31,HLOOKUP($AA685,'Date ouverte'!$31:$33,2,FALSE),IF($J685='Date ouverte'!$A$33,HLOOKUP($AA685,'Date ouverte'!$33:$34,2,FALSE),IF($J685='Date ouverte'!$A$35,HLOOKUP($AA685,'Date ouverte'!$35:$36,2,FALSE),"j"))))),0)</f>
        <v>0</v>
      </c>
      <c r="AD6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5" s="5"/>
    </row>
    <row r="686" spans="1:31" x14ac:dyDescent="0.25">
      <c r="A686" t="s">
        <v>1843</v>
      </c>
      <c r="B686" t="s">
        <v>258</v>
      </c>
      <c r="C686" t="s">
        <v>30</v>
      </c>
      <c r="D686" t="s">
        <v>47</v>
      </c>
      <c r="E686" t="s">
        <v>34</v>
      </c>
      <c r="F686" t="s">
        <v>48</v>
      </c>
      <c r="G686" s="1">
        <v>44859</v>
      </c>
      <c r="H686" s="1">
        <v>44895</v>
      </c>
      <c r="I686" s="2">
        <v>44907</v>
      </c>
      <c r="J686" t="s">
        <v>18</v>
      </c>
      <c r="K686" t="s">
        <v>29</v>
      </c>
      <c r="L686" t="s">
        <v>20</v>
      </c>
      <c r="M686" t="s">
        <v>25</v>
      </c>
      <c r="N686" t="s">
        <v>35</v>
      </c>
      <c r="O686" t="s">
        <v>1641</v>
      </c>
      <c r="P686">
        <f t="shared" si="528"/>
        <v>1</v>
      </c>
      <c r="Q686" s="5">
        <f t="shared" si="529"/>
        <v>44897</v>
      </c>
      <c r="R686" s="32">
        <f>VLOOKUP(_xlfn.CONCAT(M686," - ",E686),Planning!$C$75:$D$99,2,0)</f>
        <v>21</v>
      </c>
      <c r="S686" s="5">
        <f t="shared" si="530"/>
        <v>44916</v>
      </c>
      <c r="T686" s="3" t="str">
        <f t="shared" si="531"/>
        <v/>
      </c>
      <c r="U686" s="32">
        <f t="shared" ca="1" si="532"/>
        <v>21</v>
      </c>
      <c r="V686" s="32">
        <f t="shared" si="533"/>
        <v>0</v>
      </c>
      <c r="W686" s="5">
        <f t="shared" si="534"/>
        <v>44907</v>
      </c>
      <c r="X686" s="5"/>
      <c r="Z686" s="49"/>
      <c r="AA686" s="50" cm="1">
        <f t="array" ref="AA686">IF(AND(K686="Pending",J686='Date ouverte'!$A$2),INDEX(_xlfn.ANCHORARRAY('Date ouverte'!$B$2),MATCH(TRUE,_xlfn.ANCHORARRAY('Date ouverte'!$B$2)&gt;=$W686,0)),IF(AND(K686="Pending",J686='Date ouverte'!$A$4),INDEX(_xlfn.ANCHORARRAY('Date ouverte'!$B$4),MATCH(TRUE,_xlfn.ANCHORARRAY('Date ouverte'!$B$4)&gt;=$W686,0)),IF(AND(K686="Pending",J686='Date ouverte'!$A$6),INDEX(_xlfn.ANCHORARRAY('Date ouverte'!$B$6),MATCH(TRUE,_xlfn.ANCHORARRAY('Date ouverte'!$B$6)&gt;=$W686,0)),IF(AND(K686="Pending",J686='Date ouverte'!$A$8),INDEX(_xlfn.ANCHORARRAY('Date ouverte'!$B$8),MATCH(TRUE,_xlfn.ANCHORARRAY('Date ouverte'!$B$8)&gt;=$W686,0)),W686))))</f>
        <v>44907</v>
      </c>
      <c r="AB686" s="5" t="str">
        <f>IF(IF($K686="Pending",(IF($J686='Date ouverte'!$A$20,HLOOKUP($AA686,'Date ouverte'!$20:$21,2,FALSE),IF($J686='Date ouverte'!$A$22,HLOOKUP($AA686,'Date ouverte'!$22:$23,2,FALSE),IF($J686='Date ouverte'!$A$24,HLOOKUP($AA686,'Date ouverte'!$24:$25,2,FALSE),IF($J686='Date ouverte'!$A$26,HLOOKUP($AA686,'Date ouverte'!$26:$27,2,FALSE),"j"))))),W686)&lt;&gt;"alert",AA686,"alert")</f>
        <v>alert</v>
      </c>
      <c r="AC686" s="65">
        <f>IF($AB686="alert",(IF($J686='Date ouverte'!$A$29,HLOOKUP($AA686,'Date ouverte'!$29:$30,2,FALSE),IF($J686='Date ouverte'!$A$31,HLOOKUP($AA686,'Date ouverte'!$31:$33,2,FALSE),IF($J686='Date ouverte'!$A$33,HLOOKUP($AA686,'Date ouverte'!$33:$34,2,FALSE),IF($J686='Date ouverte'!$A$35,HLOOKUP($AA686,'Date ouverte'!$35:$36,2,FALSE),"j"))))),0)</f>
        <v>11</v>
      </c>
      <c r="AD6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6" s="5"/>
    </row>
    <row r="687" spans="1:31" x14ac:dyDescent="0.25">
      <c r="A687" t="s">
        <v>1844</v>
      </c>
      <c r="B687" t="s">
        <v>258</v>
      </c>
      <c r="C687" t="s">
        <v>30</v>
      </c>
      <c r="D687" t="s">
        <v>47</v>
      </c>
      <c r="E687" t="s">
        <v>34</v>
      </c>
      <c r="F687" t="s">
        <v>48</v>
      </c>
      <c r="G687" s="1">
        <v>44847</v>
      </c>
      <c r="H687" s="1">
        <v>44877</v>
      </c>
      <c r="I687" s="2">
        <v>44896.666666666664</v>
      </c>
      <c r="J687" t="s">
        <v>23</v>
      </c>
      <c r="K687" t="s">
        <v>19</v>
      </c>
      <c r="L687" t="s">
        <v>20</v>
      </c>
      <c r="M687" t="s">
        <v>25</v>
      </c>
      <c r="N687" t="s">
        <v>35</v>
      </c>
      <c r="O687" t="s">
        <v>45</v>
      </c>
      <c r="P687">
        <f t="shared" si="528"/>
        <v>1</v>
      </c>
      <c r="Q687" s="5">
        <f t="shared" si="529"/>
        <v>44879</v>
      </c>
      <c r="R687" s="32">
        <f>VLOOKUP(_xlfn.CONCAT(M687," - ",E687),Planning!$C$75:$D$99,2,0)</f>
        <v>21</v>
      </c>
      <c r="S687" s="5">
        <f t="shared" si="530"/>
        <v>44898</v>
      </c>
      <c r="T687" s="3" t="str">
        <f t="shared" si="531"/>
        <v/>
      </c>
      <c r="U687" s="32">
        <f t="shared" ca="1" si="532"/>
        <v>21</v>
      </c>
      <c r="V687" s="32">
        <f t="shared" si="533"/>
        <v>0</v>
      </c>
      <c r="W687" s="5">
        <f t="shared" si="534"/>
        <v>44896</v>
      </c>
      <c r="X687" s="5"/>
      <c r="Z687" s="49"/>
      <c r="AA687" s="50" cm="1">
        <f t="array" ref="AA687">IF(AND(K687="Pending",J687='Date ouverte'!$A$2),INDEX(_xlfn.ANCHORARRAY('Date ouverte'!$B$2),MATCH(TRUE,_xlfn.ANCHORARRAY('Date ouverte'!$B$2)&gt;=$W687,0)),IF(AND(K687="Pending",J687='Date ouverte'!$A$4),INDEX(_xlfn.ANCHORARRAY('Date ouverte'!$B$4),MATCH(TRUE,_xlfn.ANCHORARRAY('Date ouverte'!$B$4)&gt;=$W687,0)),IF(AND(K687="Pending",J687='Date ouverte'!$A$6),INDEX(_xlfn.ANCHORARRAY('Date ouverte'!$B$6),MATCH(TRUE,_xlfn.ANCHORARRAY('Date ouverte'!$B$6)&gt;=$W687,0)),IF(AND(K687="Pending",J687='Date ouverte'!$A$8),INDEX(_xlfn.ANCHORARRAY('Date ouverte'!$B$8),MATCH(TRUE,_xlfn.ANCHORARRAY('Date ouverte'!$B$8)&gt;=$W687,0)),W687))))</f>
        <v>44896</v>
      </c>
      <c r="AB687" s="5">
        <f>IF(IF($K687="Pending",(IF($J687='Date ouverte'!$A$20,HLOOKUP($AA687,'Date ouverte'!$20:$21,2,FALSE),IF($J687='Date ouverte'!$A$22,HLOOKUP($AA687,'Date ouverte'!$22:$23,2,FALSE),IF($J687='Date ouverte'!$A$24,HLOOKUP($AA687,'Date ouverte'!$24:$25,2,FALSE),IF($J687='Date ouverte'!$A$26,HLOOKUP($AA687,'Date ouverte'!$26:$27,2,FALSE),"j"))))),W687)&lt;&gt;"alert",AA687,"alert")</f>
        <v>44896</v>
      </c>
      <c r="AC687" s="65">
        <f>IF($AB687="alert",(IF($J687='Date ouverte'!$A$29,HLOOKUP($AA687,'Date ouverte'!$29:$30,2,FALSE),IF($J687='Date ouverte'!$A$31,HLOOKUP($AA687,'Date ouverte'!$31:$33,2,FALSE),IF($J687='Date ouverte'!$A$33,HLOOKUP($AA687,'Date ouverte'!$33:$34,2,FALSE),IF($J687='Date ouverte'!$A$35,HLOOKUP($AA687,'Date ouverte'!$35:$36,2,FALSE),"j"))))),0)</f>
        <v>0</v>
      </c>
      <c r="AD6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7" s="5"/>
    </row>
    <row r="688" spans="1:31" x14ac:dyDescent="0.25">
      <c r="A688" t="s">
        <v>1251</v>
      </c>
      <c r="B688" t="s">
        <v>258</v>
      </c>
      <c r="C688" t="s">
        <v>30</v>
      </c>
      <c r="D688" t="s">
        <v>47</v>
      </c>
      <c r="E688" t="s">
        <v>34</v>
      </c>
      <c r="F688" t="s">
        <v>48</v>
      </c>
      <c r="G688" s="1">
        <v>44832</v>
      </c>
      <c r="H688" s="1">
        <v>44866</v>
      </c>
      <c r="I688" s="2">
        <v>44878</v>
      </c>
      <c r="J688" t="s">
        <v>18</v>
      </c>
      <c r="K688" t="s">
        <v>29</v>
      </c>
      <c r="L688" t="s">
        <v>24</v>
      </c>
      <c r="M688" t="s">
        <v>25</v>
      </c>
      <c r="N688" t="s">
        <v>26</v>
      </c>
      <c r="O688" t="s">
        <v>40</v>
      </c>
      <c r="P688">
        <f t="shared" si="528"/>
        <v>1</v>
      </c>
      <c r="Q688" s="5">
        <f t="shared" si="529"/>
        <v>44868</v>
      </c>
      <c r="R688" s="32">
        <f>VLOOKUP(_xlfn.CONCAT(M688," - ",E688),Planning!$C$75:$D$99,2,0)</f>
        <v>21</v>
      </c>
      <c r="S688" s="5">
        <f t="shared" si="530"/>
        <v>44887</v>
      </c>
      <c r="T688" s="3" t="str">
        <f t="shared" si="531"/>
        <v/>
      </c>
      <c r="U688" s="32">
        <f t="shared" ca="1" si="532"/>
        <v>21</v>
      </c>
      <c r="V688" s="32">
        <f t="shared" si="533"/>
        <v>0</v>
      </c>
      <c r="W688" s="5">
        <f t="shared" si="534"/>
        <v>44878</v>
      </c>
      <c r="X688" s="5"/>
      <c r="Z688" s="49"/>
      <c r="AA688" s="50" cm="1">
        <f t="array" ref="AA688">IF(AND(K688="Pending",J688='Date ouverte'!$A$2),INDEX(_xlfn.ANCHORARRAY('Date ouverte'!$B$2),MATCH(TRUE,_xlfn.ANCHORARRAY('Date ouverte'!$B$2)&gt;=$W688,0)),IF(AND(K688="Pending",J688='Date ouverte'!$A$4),INDEX(_xlfn.ANCHORARRAY('Date ouverte'!$B$4),MATCH(TRUE,_xlfn.ANCHORARRAY('Date ouverte'!$B$4)&gt;=$W688,0)),IF(AND(K688="Pending",J688='Date ouverte'!$A$6),INDEX(_xlfn.ANCHORARRAY('Date ouverte'!$B$6),MATCH(TRUE,_xlfn.ANCHORARRAY('Date ouverte'!$B$6)&gt;=$W688,0)),IF(AND(K688="Pending",J688='Date ouverte'!$A$8),INDEX(_xlfn.ANCHORARRAY('Date ouverte'!$B$8),MATCH(TRUE,_xlfn.ANCHORARRAY('Date ouverte'!$B$8)&gt;=$W688,0)),W688))))</f>
        <v>44879</v>
      </c>
      <c r="AB688" s="5" t="str">
        <f>IF(IF($K688="Pending",(IF($J688='Date ouverte'!$A$20,HLOOKUP($AA688,'Date ouverte'!$20:$21,2,FALSE),IF($J688='Date ouverte'!$A$22,HLOOKUP($AA688,'Date ouverte'!$22:$23,2,FALSE),IF($J688='Date ouverte'!$A$24,HLOOKUP($AA688,'Date ouverte'!$24:$25,2,FALSE),IF($J688='Date ouverte'!$A$26,HLOOKUP($AA688,'Date ouverte'!$26:$27,2,FALSE),"j"))))),W688)&lt;&gt;"alert",AA688,"alert")</f>
        <v>alert</v>
      </c>
      <c r="AC688" s="65">
        <f>IF($AB688="alert",(IF($J688='Date ouverte'!$A$29,HLOOKUP($AA688,'Date ouverte'!$29:$30,2,FALSE),IF($J688='Date ouverte'!$A$31,HLOOKUP($AA688,'Date ouverte'!$31:$33,2,FALSE),IF($J688='Date ouverte'!$A$33,HLOOKUP($AA688,'Date ouverte'!$33:$34,2,FALSE),IF($J688='Date ouverte'!$A$35,HLOOKUP($AA688,'Date ouverte'!$35:$36,2,FALSE),"j"))))),0)</f>
        <v>11</v>
      </c>
      <c r="AD6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8" s="5"/>
    </row>
    <row r="689" spans="1:31" x14ac:dyDescent="0.25">
      <c r="A689" t="s">
        <v>1845</v>
      </c>
      <c r="B689" t="s">
        <v>258</v>
      </c>
      <c r="C689" t="s">
        <v>30</v>
      </c>
      <c r="D689" t="s">
        <v>47</v>
      </c>
      <c r="E689" t="s">
        <v>16</v>
      </c>
      <c r="F689" t="s">
        <v>48</v>
      </c>
      <c r="G689" s="1">
        <v>44848</v>
      </c>
      <c r="H689" s="1">
        <v>44880</v>
      </c>
      <c r="I689" s="2">
        <v>44888</v>
      </c>
      <c r="J689" t="s">
        <v>23</v>
      </c>
      <c r="K689" t="s">
        <v>29</v>
      </c>
      <c r="L689" t="s">
        <v>24</v>
      </c>
      <c r="M689" t="s">
        <v>25</v>
      </c>
      <c r="N689" t="s">
        <v>26</v>
      </c>
      <c r="O689" t="s">
        <v>45</v>
      </c>
      <c r="P689">
        <f t="shared" si="528"/>
        <v>1</v>
      </c>
      <c r="Q689" s="5">
        <f t="shared" si="529"/>
        <v>44882</v>
      </c>
      <c r="R689" s="32">
        <f>VLOOKUP(_xlfn.CONCAT(M689," - ",E689),Planning!$C$75:$D$99,2,0)</f>
        <v>4</v>
      </c>
      <c r="S689" s="5">
        <f t="shared" si="530"/>
        <v>44884</v>
      </c>
      <c r="T689" s="3" t="str">
        <f t="shared" si="531"/>
        <v/>
      </c>
      <c r="U689" s="32">
        <f t="shared" ca="1" si="532"/>
        <v>4</v>
      </c>
      <c r="V689" s="32">
        <f t="shared" si="533"/>
        <v>0</v>
      </c>
      <c r="W689" s="5">
        <f t="shared" si="534"/>
        <v>44888</v>
      </c>
      <c r="X689" s="5"/>
      <c r="Z689" s="49"/>
      <c r="AA689" s="50" cm="1">
        <f t="array" ref="AA689">IF(AND(K689="Pending",J689='Date ouverte'!$A$2),INDEX(_xlfn.ANCHORARRAY('Date ouverte'!$B$2),MATCH(TRUE,_xlfn.ANCHORARRAY('Date ouverte'!$B$2)&gt;=$W689,0)),IF(AND(K689="Pending",J689='Date ouverte'!$A$4),INDEX(_xlfn.ANCHORARRAY('Date ouverte'!$B$4),MATCH(TRUE,_xlfn.ANCHORARRAY('Date ouverte'!$B$4)&gt;=$W689,0)),IF(AND(K689="Pending",J689='Date ouverte'!$A$6),INDEX(_xlfn.ANCHORARRAY('Date ouverte'!$B$6),MATCH(TRUE,_xlfn.ANCHORARRAY('Date ouverte'!$B$6)&gt;=$W689,0)),IF(AND(K689="Pending",J689='Date ouverte'!$A$8),INDEX(_xlfn.ANCHORARRAY('Date ouverte'!$B$8),MATCH(TRUE,_xlfn.ANCHORARRAY('Date ouverte'!$B$8)&gt;=$W689,0)),W689))))</f>
        <v>44888</v>
      </c>
      <c r="AB689" s="5">
        <f>IF(IF($K689="Pending",(IF($J689='Date ouverte'!$A$20,HLOOKUP($AA689,'Date ouverte'!$20:$21,2,FALSE),IF($J689='Date ouverte'!$A$22,HLOOKUP($AA689,'Date ouverte'!$22:$23,2,FALSE),IF($J689='Date ouverte'!$A$24,HLOOKUP($AA689,'Date ouverte'!$24:$25,2,FALSE),IF($J689='Date ouverte'!$A$26,HLOOKUP($AA689,'Date ouverte'!$26:$27,2,FALSE),"j"))))),W689)&lt;&gt;"alert",AA689,"alert")</f>
        <v>44888</v>
      </c>
      <c r="AC689" s="65">
        <f>IF($AB689="alert",(IF($J689='Date ouverte'!$A$29,HLOOKUP($AA689,'Date ouverte'!$29:$30,2,FALSE),IF($J689='Date ouverte'!$A$31,HLOOKUP($AA689,'Date ouverte'!$31:$33,2,FALSE),IF($J689='Date ouverte'!$A$33,HLOOKUP($AA689,'Date ouverte'!$33:$34,2,FALSE),IF($J689='Date ouverte'!$A$35,HLOOKUP($AA689,'Date ouverte'!$35:$36,2,FALSE),"j"))))),0)</f>
        <v>0</v>
      </c>
      <c r="AD6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89" s="5"/>
    </row>
    <row r="690" spans="1:31" x14ac:dyDescent="0.25">
      <c r="A690" t="s">
        <v>1846</v>
      </c>
      <c r="B690" t="s">
        <v>258</v>
      </c>
      <c r="C690" t="s">
        <v>30</v>
      </c>
      <c r="D690" t="s">
        <v>47</v>
      </c>
      <c r="E690" t="s">
        <v>34</v>
      </c>
      <c r="F690" t="s">
        <v>48</v>
      </c>
      <c r="G690" s="1">
        <v>44847</v>
      </c>
      <c r="H690" s="1">
        <v>44877</v>
      </c>
      <c r="I690" s="2">
        <v>44893.541666666664</v>
      </c>
      <c r="J690" t="s">
        <v>23</v>
      </c>
      <c r="K690" t="s">
        <v>19</v>
      </c>
      <c r="L690" t="s">
        <v>20</v>
      </c>
      <c r="M690" t="s">
        <v>25</v>
      </c>
      <c r="N690" t="s">
        <v>35</v>
      </c>
      <c r="O690" t="s">
        <v>45</v>
      </c>
      <c r="P690">
        <f t="shared" si="528"/>
        <v>1</v>
      </c>
      <c r="Q690" s="5">
        <f t="shared" si="529"/>
        <v>44879</v>
      </c>
      <c r="R690" s="32">
        <f>VLOOKUP(_xlfn.CONCAT(M690," - ",E690),Planning!$C$75:$D$99,2,0)</f>
        <v>21</v>
      </c>
      <c r="S690" s="5">
        <f t="shared" si="530"/>
        <v>44898</v>
      </c>
      <c r="T690" s="3" t="str">
        <f t="shared" si="531"/>
        <v/>
      </c>
      <c r="U690" s="32">
        <f t="shared" ca="1" si="532"/>
        <v>21</v>
      </c>
      <c r="V690" s="32">
        <f t="shared" si="533"/>
        <v>0</v>
      </c>
      <c r="W690" s="5">
        <f t="shared" si="534"/>
        <v>44893</v>
      </c>
      <c r="X690" s="5"/>
      <c r="Z690" s="49"/>
      <c r="AA690" s="50" cm="1">
        <f t="array" ref="AA690">IF(AND(K690="Pending",J690='Date ouverte'!$A$2),INDEX(_xlfn.ANCHORARRAY('Date ouverte'!$B$2),MATCH(TRUE,_xlfn.ANCHORARRAY('Date ouverte'!$B$2)&gt;=$W690,0)),IF(AND(K690="Pending",J690='Date ouverte'!$A$4),INDEX(_xlfn.ANCHORARRAY('Date ouverte'!$B$4),MATCH(TRUE,_xlfn.ANCHORARRAY('Date ouverte'!$B$4)&gt;=$W690,0)),IF(AND(K690="Pending",J690='Date ouverte'!$A$6),INDEX(_xlfn.ANCHORARRAY('Date ouverte'!$B$6),MATCH(TRUE,_xlfn.ANCHORARRAY('Date ouverte'!$B$6)&gt;=$W690,0)),IF(AND(K690="Pending",J690='Date ouverte'!$A$8),INDEX(_xlfn.ANCHORARRAY('Date ouverte'!$B$8),MATCH(TRUE,_xlfn.ANCHORARRAY('Date ouverte'!$B$8)&gt;=$W690,0)),W690))))</f>
        <v>44893</v>
      </c>
      <c r="AB690" s="5">
        <f>IF(IF($K690="Pending",(IF($J690='Date ouverte'!$A$20,HLOOKUP($AA690,'Date ouverte'!$20:$21,2,FALSE),IF($J690='Date ouverte'!$A$22,HLOOKUP($AA690,'Date ouverte'!$22:$23,2,FALSE),IF($J690='Date ouverte'!$A$24,HLOOKUP($AA690,'Date ouverte'!$24:$25,2,FALSE),IF($J690='Date ouverte'!$A$26,HLOOKUP($AA690,'Date ouverte'!$26:$27,2,FALSE),"j"))))),W690)&lt;&gt;"alert",AA690,"alert")</f>
        <v>44893</v>
      </c>
      <c r="AC690" s="65">
        <f>IF($AB690="alert",(IF($J690='Date ouverte'!$A$29,HLOOKUP($AA690,'Date ouverte'!$29:$30,2,FALSE),IF($J690='Date ouverte'!$A$31,HLOOKUP($AA690,'Date ouverte'!$31:$33,2,FALSE),IF($J690='Date ouverte'!$A$33,HLOOKUP($AA690,'Date ouverte'!$33:$34,2,FALSE),IF($J690='Date ouverte'!$A$35,HLOOKUP($AA690,'Date ouverte'!$35:$36,2,FALSE),"j"))))),0)</f>
        <v>0</v>
      </c>
      <c r="AD6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0" s="5"/>
    </row>
    <row r="691" spans="1:31" x14ac:dyDescent="0.25">
      <c r="A691" t="s">
        <v>1252</v>
      </c>
      <c r="B691" t="s">
        <v>258</v>
      </c>
      <c r="C691" t="s">
        <v>14</v>
      </c>
      <c r="D691" t="s">
        <v>47</v>
      </c>
      <c r="E691" t="s">
        <v>34</v>
      </c>
      <c r="F691" t="s">
        <v>48</v>
      </c>
      <c r="G691" s="1">
        <v>44835</v>
      </c>
      <c r="H691" s="1">
        <v>44877</v>
      </c>
      <c r="I691" s="2">
        <v>44889.458333333336</v>
      </c>
      <c r="J691" t="s">
        <v>28</v>
      </c>
      <c r="K691" t="s">
        <v>19</v>
      </c>
      <c r="L691" t="s">
        <v>20</v>
      </c>
      <c r="M691" t="s">
        <v>25</v>
      </c>
      <c r="N691" t="s">
        <v>35</v>
      </c>
      <c r="O691" t="s">
        <v>45</v>
      </c>
      <c r="P691">
        <f t="shared" si="528"/>
        <v>1</v>
      </c>
      <c r="Q691" s="5">
        <f t="shared" si="529"/>
        <v>44879</v>
      </c>
      <c r="R691" s="32">
        <f>VLOOKUP(_xlfn.CONCAT(M691," - ",E691),Planning!$C$75:$D$99,2,0)</f>
        <v>21</v>
      </c>
      <c r="S691" s="5">
        <f t="shared" si="530"/>
        <v>44898</v>
      </c>
      <c r="T691" s="3" t="str">
        <f t="shared" si="531"/>
        <v/>
      </c>
      <c r="U691" s="32">
        <f t="shared" ca="1" si="532"/>
        <v>21</v>
      </c>
      <c r="V691" s="32">
        <f t="shared" si="533"/>
        <v>0</v>
      </c>
      <c r="W691" s="5">
        <f t="shared" si="534"/>
        <v>44889</v>
      </c>
      <c r="X691" s="5"/>
      <c r="Z691" s="49"/>
      <c r="AA691" s="50" cm="1">
        <f t="array" ref="AA691">IF(AND(K691="Pending",J691='Date ouverte'!$A$2),INDEX(_xlfn.ANCHORARRAY('Date ouverte'!$B$2),MATCH(TRUE,_xlfn.ANCHORARRAY('Date ouverte'!$B$2)&gt;=$W691,0)),IF(AND(K691="Pending",J691='Date ouverte'!$A$4),INDEX(_xlfn.ANCHORARRAY('Date ouverte'!$B$4),MATCH(TRUE,_xlfn.ANCHORARRAY('Date ouverte'!$B$4)&gt;=$W691,0)),IF(AND(K691="Pending",J691='Date ouverte'!$A$6),INDEX(_xlfn.ANCHORARRAY('Date ouverte'!$B$6),MATCH(TRUE,_xlfn.ANCHORARRAY('Date ouverte'!$B$6)&gt;=$W691,0)),IF(AND(K691="Pending",J691='Date ouverte'!$A$8),INDEX(_xlfn.ANCHORARRAY('Date ouverte'!$B$8),MATCH(TRUE,_xlfn.ANCHORARRAY('Date ouverte'!$B$8)&gt;=$W691,0)),W691))))</f>
        <v>44889</v>
      </c>
      <c r="AB691" s="5">
        <f>IF(IF($K691="Pending",(IF($J691='Date ouverte'!$A$20,HLOOKUP($AA691,'Date ouverte'!$20:$21,2,FALSE),IF($J691='Date ouverte'!$A$22,HLOOKUP($AA691,'Date ouverte'!$22:$23,2,FALSE),IF($J691='Date ouverte'!$A$24,HLOOKUP($AA691,'Date ouverte'!$24:$25,2,FALSE),IF($J691='Date ouverte'!$A$26,HLOOKUP($AA691,'Date ouverte'!$26:$27,2,FALSE),"j"))))),W691)&lt;&gt;"alert",AA691,"alert")</f>
        <v>44889</v>
      </c>
      <c r="AC691" s="65">
        <f>IF($AB691="alert",(IF($J691='Date ouverte'!$A$29,HLOOKUP($AA691,'Date ouverte'!$29:$30,2,FALSE),IF($J691='Date ouverte'!$A$31,HLOOKUP($AA691,'Date ouverte'!$31:$33,2,FALSE),IF($J691='Date ouverte'!$A$33,HLOOKUP($AA691,'Date ouverte'!$33:$34,2,FALSE),IF($J691='Date ouverte'!$A$35,HLOOKUP($AA691,'Date ouverte'!$35:$36,2,FALSE),"j"))))),0)</f>
        <v>0</v>
      </c>
      <c r="AD6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691" s="5"/>
    </row>
    <row r="692" spans="1:31" x14ac:dyDescent="0.25">
      <c r="A692" t="s">
        <v>983</v>
      </c>
      <c r="B692" t="s">
        <v>258</v>
      </c>
      <c r="C692" t="s">
        <v>30</v>
      </c>
      <c r="D692" t="s">
        <v>47</v>
      </c>
      <c r="E692" t="s">
        <v>34</v>
      </c>
      <c r="F692" t="s">
        <v>48</v>
      </c>
      <c r="G692" s="1">
        <v>44826</v>
      </c>
      <c r="H692" s="1">
        <v>44860</v>
      </c>
      <c r="I692" s="2">
        <v>44873.208333333336</v>
      </c>
      <c r="J692" t="s">
        <v>23</v>
      </c>
      <c r="K692" t="s">
        <v>19</v>
      </c>
      <c r="L692" t="s">
        <v>20</v>
      </c>
      <c r="M692" t="s">
        <v>25</v>
      </c>
      <c r="N692" t="s">
        <v>35</v>
      </c>
      <c r="O692" t="s">
        <v>36</v>
      </c>
      <c r="P692">
        <f t="shared" si="528"/>
        <v>1</v>
      </c>
      <c r="Q692" s="5">
        <f t="shared" si="529"/>
        <v>44862</v>
      </c>
      <c r="R692" s="32">
        <f>VLOOKUP(_xlfn.CONCAT(M692," - ",E692),Planning!$C$75:$D$99,2,0)</f>
        <v>21</v>
      </c>
      <c r="S692" s="5">
        <f t="shared" si="530"/>
        <v>44881</v>
      </c>
      <c r="T692" s="3" t="str">
        <f t="shared" si="531"/>
        <v/>
      </c>
      <c r="U692" s="32">
        <f t="shared" ca="1" si="532"/>
        <v>21</v>
      </c>
      <c r="V692" s="32">
        <f t="shared" si="533"/>
        <v>0</v>
      </c>
      <c r="W692" s="5">
        <f t="shared" si="534"/>
        <v>44873</v>
      </c>
      <c r="X692" s="5"/>
      <c r="Z692" s="49"/>
      <c r="AA692" s="50" cm="1">
        <f t="array" ref="AA692">IF(AND(K692="Pending",J692='Date ouverte'!$A$2),INDEX(_xlfn.ANCHORARRAY('Date ouverte'!$B$2),MATCH(TRUE,_xlfn.ANCHORARRAY('Date ouverte'!$B$2)&gt;=$W692,0)),IF(AND(K692="Pending",J692='Date ouverte'!$A$4),INDEX(_xlfn.ANCHORARRAY('Date ouverte'!$B$4),MATCH(TRUE,_xlfn.ANCHORARRAY('Date ouverte'!$B$4)&gt;=$W692,0)),IF(AND(K692="Pending",J692='Date ouverte'!$A$6),INDEX(_xlfn.ANCHORARRAY('Date ouverte'!$B$6),MATCH(TRUE,_xlfn.ANCHORARRAY('Date ouverte'!$B$6)&gt;=$W692,0)),IF(AND(K692="Pending",J692='Date ouverte'!$A$8),INDEX(_xlfn.ANCHORARRAY('Date ouverte'!$B$8),MATCH(TRUE,_xlfn.ANCHORARRAY('Date ouverte'!$B$8)&gt;=$W692,0)),W692))))</f>
        <v>44873</v>
      </c>
      <c r="AB692" s="5">
        <f>IF(IF($K692="Pending",(IF($J692='Date ouverte'!$A$20,HLOOKUP($AA692,'Date ouverte'!$20:$21,2,FALSE),IF($J692='Date ouverte'!$A$22,HLOOKUP($AA692,'Date ouverte'!$22:$23,2,FALSE),IF($J692='Date ouverte'!$A$24,HLOOKUP($AA692,'Date ouverte'!$24:$25,2,FALSE),IF($J692='Date ouverte'!$A$26,HLOOKUP($AA692,'Date ouverte'!$26:$27,2,FALSE),"j"))))),W692)&lt;&gt;"alert",AA692,"alert")</f>
        <v>44873</v>
      </c>
      <c r="AC692" s="65">
        <f>IF($AB692="alert",(IF($J692='Date ouverte'!$A$29,HLOOKUP($AA692,'Date ouverte'!$29:$30,2,FALSE),IF($J692='Date ouverte'!$A$31,HLOOKUP($AA692,'Date ouverte'!$31:$33,2,FALSE),IF($J692='Date ouverte'!$A$33,HLOOKUP($AA692,'Date ouverte'!$33:$34,2,FALSE),IF($J692='Date ouverte'!$A$35,HLOOKUP($AA692,'Date ouverte'!$35:$36,2,FALSE),"j"))))),0)</f>
        <v>0</v>
      </c>
      <c r="AD6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2" s="5"/>
    </row>
    <row r="693" spans="1:31" x14ac:dyDescent="0.25">
      <c r="A693" t="s">
        <v>1847</v>
      </c>
      <c r="B693" t="s">
        <v>258</v>
      </c>
      <c r="C693" t="s">
        <v>30</v>
      </c>
      <c r="D693" t="s">
        <v>47</v>
      </c>
      <c r="E693" t="s">
        <v>34</v>
      </c>
      <c r="F693" t="s">
        <v>48</v>
      </c>
      <c r="G693" s="1">
        <v>44858</v>
      </c>
      <c r="H693" s="1">
        <v>44890</v>
      </c>
      <c r="I693" s="2">
        <v>44902</v>
      </c>
      <c r="J693" t="s">
        <v>23</v>
      </c>
      <c r="K693" t="s">
        <v>29</v>
      </c>
      <c r="L693" t="s">
        <v>20</v>
      </c>
      <c r="M693" t="s">
        <v>25</v>
      </c>
      <c r="N693" t="s">
        <v>35</v>
      </c>
      <c r="O693" t="s">
        <v>46</v>
      </c>
      <c r="P693">
        <f t="shared" si="528"/>
        <v>1</v>
      </c>
      <c r="Q693" s="5">
        <f t="shared" si="529"/>
        <v>44892</v>
      </c>
      <c r="R693" s="32">
        <f>VLOOKUP(_xlfn.CONCAT(M693," - ",E693),Planning!$C$75:$D$99,2,0)</f>
        <v>21</v>
      </c>
      <c r="S693" s="5">
        <f t="shared" si="530"/>
        <v>44911</v>
      </c>
      <c r="T693" s="3" t="str">
        <f t="shared" si="531"/>
        <v/>
      </c>
      <c r="U693" s="32">
        <f t="shared" ca="1" si="532"/>
        <v>21</v>
      </c>
      <c r="V693" s="32">
        <f t="shared" si="533"/>
        <v>0</v>
      </c>
      <c r="W693" s="5">
        <f t="shared" si="534"/>
        <v>44902</v>
      </c>
      <c r="X693" s="5"/>
      <c r="Z693" s="49"/>
      <c r="AA693" s="50" cm="1">
        <f t="array" ref="AA693">IF(AND(K693="Pending",J693='Date ouverte'!$A$2),INDEX(_xlfn.ANCHORARRAY('Date ouverte'!$B$2),MATCH(TRUE,_xlfn.ANCHORARRAY('Date ouverte'!$B$2)&gt;=$W693,0)),IF(AND(K693="Pending",J693='Date ouverte'!$A$4),INDEX(_xlfn.ANCHORARRAY('Date ouverte'!$B$4),MATCH(TRUE,_xlfn.ANCHORARRAY('Date ouverte'!$B$4)&gt;=$W693,0)),IF(AND(K693="Pending",J693='Date ouverte'!$A$6),INDEX(_xlfn.ANCHORARRAY('Date ouverte'!$B$6),MATCH(TRUE,_xlfn.ANCHORARRAY('Date ouverte'!$B$6)&gt;=$W693,0)),IF(AND(K693="Pending",J693='Date ouverte'!$A$8),INDEX(_xlfn.ANCHORARRAY('Date ouverte'!$B$8),MATCH(TRUE,_xlfn.ANCHORARRAY('Date ouverte'!$B$8)&gt;=$W693,0)),W693))))</f>
        <v>44902</v>
      </c>
      <c r="AB693" s="5" t="str">
        <f>IF(IF($K693="Pending",(IF($J693='Date ouverte'!$A$20,HLOOKUP($AA693,'Date ouverte'!$20:$21,2,FALSE),IF($J693='Date ouverte'!$A$22,HLOOKUP($AA693,'Date ouverte'!$22:$23,2,FALSE),IF($J693='Date ouverte'!$A$24,HLOOKUP($AA693,'Date ouverte'!$24:$25,2,FALSE),IF($J693='Date ouverte'!$A$26,HLOOKUP($AA693,'Date ouverte'!$26:$27,2,FALSE),"j"))))),W693)&lt;&gt;"alert",AA693,"alert")</f>
        <v>alert</v>
      </c>
      <c r="AC693" s="65">
        <f>IF($AB693="alert",(IF($J693='Date ouverte'!$A$29,HLOOKUP($AA693,'Date ouverte'!$29:$30,2,FALSE),IF($J693='Date ouverte'!$A$31,HLOOKUP($AA693,'Date ouverte'!$31:$33,2,FALSE),IF($J693='Date ouverte'!$A$33,HLOOKUP($AA693,'Date ouverte'!$33:$34,2,FALSE),IF($J693='Date ouverte'!$A$35,HLOOKUP($AA693,'Date ouverte'!$35:$36,2,FALSE),"j"))))),0)</f>
        <v>40</v>
      </c>
      <c r="AD6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3" s="5"/>
    </row>
    <row r="694" spans="1:31" x14ac:dyDescent="0.25">
      <c r="A694" t="s">
        <v>2464</v>
      </c>
      <c r="B694" t="s">
        <v>258</v>
      </c>
      <c r="C694" t="s">
        <v>14</v>
      </c>
      <c r="D694" t="s">
        <v>57</v>
      </c>
      <c r="E694" t="s">
        <v>34</v>
      </c>
      <c r="F694" t="s">
        <v>48</v>
      </c>
      <c r="G694" s="1">
        <v>44861</v>
      </c>
      <c r="H694" s="1">
        <v>44898</v>
      </c>
      <c r="I694" s="2">
        <v>44913</v>
      </c>
      <c r="J694" t="s">
        <v>18</v>
      </c>
      <c r="K694" t="s">
        <v>29</v>
      </c>
      <c r="L694" t="s">
        <v>24</v>
      </c>
      <c r="M694" t="s">
        <v>25</v>
      </c>
      <c r="N694" t="s">
        <v>26</v>
      </c>
      <c r="O694" t="s">
        <v>49</v>
      </c>
      <c r="P694">
        <f t="shared" si="528"/>
        <v>1</v>
      </c>
      <c r="Q694" s="5">
        <f t="shared" si="529"/>
        <v>44900</v>
      </c>
      <c r="R694" s="32">
        <f>VLOOKUP(_xlfn.CONCAT(M694," - ",E694),Planning!$C$75:$D$99,2,0)</f>
        <v>21</v>
      </c>
      <c r="S694" s="5">
        <f t="shared" si="530"/>
        <v>44919</v>
      </c>
      <c r="T694" s="3" t="str">
        <f t="shared" si="531"/>
        <v/>
      </c>
      <c r="U694" s="32">
        <f t="shared" ca="1" si="532"/>
        <v>21</v>
      </c>
      <c r="V694" s="32">
        <f t="shared" si="533"/>
        <v>0</v>
      </c>
      <c r="W694" s="5">
        <f t="shared" si="534"/>
        <v>44913</v>
      </c>
      <c r="X694" s="5"/>
      <c r="Z694" s="49"/>
      <c r="AA694" s="50" cm="1">
        <f t="array" ref="AA694">IF(AND(K694="Pending",J694='Date ouverte'!$A$2),INDEX(_xlfn.ANCHORARRAY('Date ouverte'!$B$2),MATCH(TRUE,_xlfn.ANCHORARRAY('Date ouverte'!$B$2)&gt;=$W694,0)),IF(AND(K694="Pending",J694='Date ouverte'!$A$4),INDEX(_xlfn.ANCHORARRAY('Date ouverte'!$B$4),MATCH(TRUE,_xlfn.ANCHORARRAY('Date ouverte'!$B$4)&gt;=$W694,0)),IF(AND(K694="Pending",J694='Date ouverte'!$A$6),INDEX(_xlfn.ANCHORARRAY('Date ouverte'!$B$6),MATCH(TRUE,_xlfn.ANCHORARRAY('Date ouverte'!$B$6)&gt;=$W694,0)),IF(AND(K694="Pending",J694='Date ouverte'!$A$8),INDEX(_xlfn.ANCHORARRAY('Date ouverte'!$B$8),MATCH(TRUE,_xlfn.ANCHORARRAY('Date ouverte'!$B$8)&gt;=$W694,0)),W694))))</f>
        <v>44914</v>
      </c>
      <c r="AB694" s="5" t="str">
        <f>IF(IF($K694="Pending",(IF($J694='Date ouverte'!$A$20,HLOOKUP($AA694,'Date ouverte'!$20:$21,2,FALSE),IF($J694='Date ouverte'!$A$22,HLOOKUP($AA694,'Date ouverte'!$22:$23,2,FALSE),IF($J694='Date ouverte'!$A$24,HLOOKUP($AA694,'Date ouverte'!$24:$25,2,FALSE),IF($J694='Date ouverte'!$A$26,HLOOKUP($AA694,'Date ouverte'!$26:$27,2,FALSE),"j"))))),W694)&lt;&gt;"alert",AA694,"alert")</f>
        <v>alert</v>
      </c>
      <c r="AC694" s="65">
        <f>IF($AB694="alert",(IF($J694='Date ouverte'!$A$29,HLOOKUP($AA694,'Date ouverte'!$29:$30,2,FALSE),IF($J694='Date ouverte'!$A$31,HLOOKUP($AA694,'Date ouverte'!$31:$33,2,FALSE),IF($J694='Date ouverte'!$A$33,HLOOKUP($AA694,'Date ouverte'!$33:$34,2,FALSE),IF($J694='Date ouverte'!$A$35,HLOOKUP($AA694,'Date ouverte'!$35:$36,2,FALSE),"j"))))),0)</f>
        <v>18</v>
      </c>
      <c r="AD6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4" s="5"/>
    </row>
    <row r="695" spans="1:31" x14ac:dyDescent="0.25">
      <c r="A695" t="s">
        <v>1848</v>
      </c>
      <c r="B695" t="s">
        <v>258</v>
      </c>
      <c r="C695" t="s">
        <v>30</v>
      </c>
      <c r="D695" t="s">
        <v>47</v>
      </c>
      <c r="E695" t="s">
        <v>16</v>
      </c>
      <c r="F695" t="s">
        <v>48</v>
      </c>
      <c r="G695" s="1">
        <v>44858</v>
      </c>
      <c r="H695" s="1">
        <v>44893</v>
      </c>
      <c r="I695" s="2">
        <v>44898</v>
      </c>
      <c r="J695" t="s">
        <v>23</v>
      </c>
      <c r="K695" t="s">
        <v>29</v>
      </c>
      <c r="L695" t="s">
        <v>24</v>
      </c>
      <c r="M695" t="s">
        <v>25</v>
      </c>
      <c r="N695" t="s">
        <v>26</v>
      </c>
      <c r="O695" t="s">
        <v>46</v>
      </c>
      <c r="P695">
        <f t="shared" si="528"/>
        <v>1</v>
      </c>
      <c r="Q695" s="5">
        <f t="shared" si="529"/>
        <v>44895</v>
      </c>
      <c r="R695" s="32">
        <f>VLOOKUP(_xlfn.CONCAT(M695," - ",E695),Planning!$C$75:$D$99,2,0)</f>
        <v>4</v>
      </c>
      <c r="S695" s="5">
        <f t="shared" si="530"/>
        <v>44897</v>
      </c>
      <c r="T695" s="3" t="str">
        <f t="shared" si="531"/>
        <v/>
      </c>
      <c r="U695" s="32">
        <f t="shared" ca="1" si="532"/>
        <v>4</v>
      </c>
      <c r="V695" s="32">
        <f t="shared" si="533"/>
        <v>0</v>
      </c>
      <c r="W695" s="5">
        <f t="shared" si="534"/>
        <v>44898</v>
      </c>
      <c r="X695" s="5"/>
      <c r="Z695" s="49"/>
      <c r="AA695" s="50" cm="1">
        <f t="array" ref="AA695">IF(AND(K695="Pending",J695='Date ouverte'!$A$2),INDEX(_xlfn.ANCHORARRAY('Date ouverte'!$B$2),MATCH(TRUE,_xlfn.ANCHORARRAY('Date ouverte'!$B$2)&gt;=$W695,0)),IF(AND(K695="Pending",J695='Date ouverte'!$A$4),INDEX(_xlfn.ANCHORARRAY('Date ouverte'!$B$4),MATCH(TRUE,_xlfn.ANCHORARRAY('Date ouverte'!$B$4)&gt;=$W695,0)),IF(AND(K695="Pending",J695='Date ouverte'!$A$6),INDEX(_xlfn.ANCHORARRAY('Date ouverte'!$B$6),MATCH(TRUE,_xlfn.ANCHORARRAY('Date ouverte'!$B$6)&gt;=$W695,0)),IF(AND(K695="Pending",J695='Date ouverte'!$A$8),INDEX(_xlfn.ANCHORARRAY('Date ouverte'!$B$8),MATCH(TRUE,_xlfn.ANCHORARRAY('Date ouverte'!$B$8)&gt;=$W695,0)),W695))))</f>
        <v>44900</v>
      </c>
      <c r="AB695" s="5" t="str">
        <f>IF(IF($K695="Pending",(IF($J695='Date ouverte'!$A$20,HLOOKUP($AA695,'Date ouverte'!$20:$21,2,FALSE),IF($J695='Date ouverte'!$A$22,HLOOKUP($AA695,'Date ouverte'!$22:$23,2,FALSE),IF($J695='Date ouverte'!$A$24,HLOOKUP($AA695,'Date ouverte'!$24:$25,2,FALSE),IF($J695='Date ouverte'!$A$26,HLOOKUP($AA695,'Date ouverte'!$26:$27,2,FALSE),"j"))))),W695)&lt;&gt;"alert",AA695,"alert")</f>
        <v>alert</v>
      </c>
      <c r="AC695" s="65">
        <f>IF($AB695="alert",(IF($J695='Date ouverte'!$A$29,HLOOKUP($AA695,'Date ouverte'!$29:$30,2,FALSE),IF($J695='Date ouverte'!$A$31,HLOOKUP($AA695,'Date ouverte'!$31:$33,2,FALSE),IF($J695='Date ouverte'!$A$33,HLOOKUP($AA695,'Date ouverte'!$33:$34,2,FALSE),IF($J695='Date ouverte'!$A$35,HLOOKUP($AA695,'Date ouverte'!$35:$36,2,FALSE),"j"))))),0)</f>
        <v>26</v>
      </c>
      <c r="AD6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5" s="5"/>
    </row>
    <row r="696" spans="1:31" x14ac:dyDescent="0.25">
      <c r="A696" t="s">
        <v>1849</v>
      </c>
      <c r="B696" t="s">
        <v>258</v>
      </c>
      <c r="C696" t="s">
        <v>30</v>
      </c>
      <c r="D696" t="s">
        <v>47</v>
      </c>
      <c r="E696" t="s">
        <v>34</v>
      </c>
      <c r="F696" t="s">
        <v>48</v>
      </c>
      <c r="G696" s="1">
        <v>44858</v>
      </c>
      <c r="H696" s="1">
        <v>44890</v>
      </c>
      <c r="I696" s="2">
        <v>44902</v>
      </c>
      <c r="J696" t="s">
        <v>23</v>
      </c>
      <c r="K696" t="s">
        <v>29</v>
      </c>
      <c r="L696" t="s">
        <v>20</v>
      </c>
      <c r="M696" t="s">
        <v>25</v>
      </c>
      <c r="N696" t="s">
        <v>35</v>
      </c>
      <c r="O696" t="s">
        <v>46</v>
      </c>
      <c r="P696">
        <f t="shared" ref="P696:P759" si="535">IF(A696&lt;&gt;"",1,0)</f>
        <v>1</v>
      </c>
      <c r="Q696" s="5">
        <f t="shared" ref="Q696:Q759" si="536">ROUNDDOWN(H696,0)+2</f>
        <v>44892</v>
      </c>
      <c r="R696" s="32">
        <f>VLOOKUP(_xlfn.CONCAT(M696," - ",E696),Planning!$C$75:$D$99,2,0)</f>
        <v>21</v>
      </c>
      <c r="S696" s="5">
        <f t="shared" ref="S696:S759" si="537">H696+R696</f>
        <v>44911</v>
      </c>
      <c r="T696" s="3" t="str">
        <f t="shared" ref="T696:T759" si="538">IF(X696-H696&gt;R696,"Alert","")</f>
        <v/>
      </c>
      <c r="U696" s="32">
        <f t="shared" ref="U696:U759" ca="1" si="539">IF(Q696&lt;=TODAY(),(H696+R696)-TODAY(),R696)</f>
        <v>21</v>
      </c>
      <c r="V696" s="32">
        <f t="shared" ref="V696:V759" si="540">IF(X696-H696-R696&gt;0,X696-H696-R696,0)</f>
        <v>0</v>
      </c>
      <c r="W696" s="5">
        <f t="shared" ref="W696:W759" si="541">ROUNDDOWN(I696,0)</f>
        <v>44902</v>
      </c>
      <c r="X696" s="5"/>
      <c r="Z696" s="49"/>
      <c r="AA696" s="50" cm="1">
        <f t="array" ref="AA696">IF(AND(K696="Pending",J696='Date ouverte'!$A$2),INDEX(_xlfn.ANCHORARRAY('Date ouverte'!$B$2),MATCH(TRUE,_xlfn.ANCHORARRAY('Date ouverte'!$B$2)&gt;=$W696,0)),IF(AND(K696="Pending",J696='Date ouverte'!$A$4),INDEX(_xlfn.ANCHORARRAY('Date ouverte'!$B$4),MATCH(TRUE,_xlfn.ANCHORARRAY('Date ouverte'!$B$4)&gt;=$W696,0)),IF(AND(K696="Pending",J696='Date ouverte'!$A$6),INDEX(_xlfn.ANCHORARRAY('Date ouverte'!$B$6),MATCH(TRUE,_xlfn.ANCHORARRAY('Date ouverte'!$B$6)&gt;=$W696,0)),IF(AND(K696="Pending",J696='Date ouverte'!$A$8),INDEX(_xlfn.ANCHORARRAY('Date ouverte'!$B$8),MATCH(TRUE,_xlfn.ANCHORARRAY('Date ouverte'!$B$8)&gt;=$W696,0)),W696))))</f>
        <v>44902</v>
      </c>
      <c r="AB696" s="5" t="str">
        <f>IF(IF($K696="Pending",(IF($J696='Date ouverte'!$A$20,HLOOKUP($AA696,'Date ouverte'!$20:$21,2,FALSE),IF($J696='Date ouverte'!$A$22,HLOOKUP($AA696,'Date ouverte'!$22:$23,2,FALSE),IF($J696='Date ouverte'!$A$24,HLOOKUP($AA696,'Date ouverte'!$24:$25,2,FALSE),IF($J696='Date ouverte'!$A$26,HLOOKUP($AA696,'Date ouverte'!$26:$27,2,FALSE),"j"))))),W696)&lt;&gt;"alert",AA696,"alert")</f>
        <v>alert</v>
      </c>
      <c r="AC696" s="65">
        <f>IF($AB696="alert",(IF($J696='Date ouverte'!$A$29,HLOOKUP($AA696,'Date ouverte'!$29:$30,2,FALSE),IF($J696='Date ouverte'!$A$31,HLOOKUP($AA696,'Date ouverte'!$31:$33,2,FALSE),IF($J696='Date ouverte'!$A$33,HLOOKUP($AA696,'Date ouverte'!$33:$34,2,FALSE),IF($J696='Date ouverte'!$A$35,HLOOKUP($AA696,'Date ouverte'!$35:$36,2,FALSE),"j"))))),0)</f>
        <v>40</v>
      </c>
      <c r="AD6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6" s="5"/>
    </row>
    <row r="697" spans="1:31" x14ac:dyDescent="0.25">
      <c r="A697" t="s">
        <v>1850</v>
      </c>
      <c r="B697" t="s">
        <v>258</v>
      </c>
      <c r="C697" t="s">
        <v>30</v>
      </c>
      <c r="D697" t="s">
        <v>47</v>
      </c>
      <c r="E697" t="s">
        <v>34</v>
      </c>
      <c r="F697" t="s">
        <v>48</v>
      </c>
      <c r="G697" s="1">
        <v>44847</v>
      </c>
      <c r="H697" s="1">
        <v>44877</v>
      </c>
      <c r="I697" s="2">
        <v>44882.541666666664</v>
      </c>
      <c r="J697" t="s">
        <v>18</v>
      </c>
      <c r="K697" t="s">
        <v>19</v>
      </c>
      <c r="L697" t="s">
        <v>20</v>
      </c>
      <c r="M697" t="s">
        <v>25</v>
      </c>
      <c r="N697" t="s">
        <v>35</v>
      </c>
      <c r="O697" t="s">
        <v>45</v>
      </c>
      <c r="P697">
        <f t="shared" si="535"/>
        <v>1</v>
      </c>
      <c r="Q697" s="5">
        <f t="shared" si="536"/>
        <v>44879</v>
      </c>
      <c r="R697" s="32">
        <f>VLOOKUP(_xlfn.CONCAT(M697," - ",E697),Planning!$C$75:$D$99,2,0)</f>
        <v>21</v>
      </c>
      <c r="S697" s="5">
        <f t="shared" si="537"/>
        <v>44898</v>
      </c>
      <c r="T697" s="3" t="str">
        <f t="shared" si="538"/>
        <v/>
      </c>
      <c r="U697" s="32">
        <f t="shared" ca="1" si="539"/>
        <v>21</v>
      </c>
      <c r="V697" s="32">
        <f t="shared" si="540"/>
        <v>0</v>
      </c>
      <c r="W697" s="5">
        <f t="shared" si="541"/>
        <v>44882</v>
      </c>
      <c r="X697" s="5"/>
      <c r="Z697" s="49"/>
      <c r="AA697" s="50" cm="1">
        <f t="array" ref="AA697">IF(AND(K697="Pending",J697='Date ouverte'!$A$2),INDEX(_xlfn.ANCHORARRAY('Date ouverte'!$B$2),MATCH(TRUE,_xlfn.ANCHORARRAY('Date ouverte'!$B$2)&gt;=$W697,0)),IF(AND(K697="Pending",J697='Date ouverte'!$A$4),INDEX(_xlfn.ANCHORARRAY('Date ouverte'!$B$4),MATCH(TRUE,_xlfn.ANCHORARRAY('Date ouverte'!$B$4)&gt;=$W697,0)),IF(AND(K697="Pending",J697='Date ouverte'!$A$6),INDEX(_xlfn.ANCHORARRAY('Date ouverte'!$B$6),MATCH(TRUE,_xlfn.ANCHORARRAY('Date ouverte'!$B$6)&gt;=$W697,0)),IF(AND(K697="Pending",J697='Date ouverte'!$A$8),INDEX(_xlfn.ANCHORARRAY('Date ouverte'!$B$8),MATCH(TRUE,_xlfn.ANCHORARRAY('Date ouverte'!$B$8)&gt;=$W697,0)),W697))))</f>
        <v>44882</v>
      </c>
      <c r="AB697" s="5">
        <f>IF(IF($K697="Pending",(IF($J697='Date ouverte'!$A$20,HLOOKUP($AA697,'Date ouverte'!$20:$21,2,FALSE),IF($J697='Date ouverte'!$A$22,HLOOKUP($AA697,'Date ouverte'!$22:$23,2,FALSE),IF($J697='Date ouverte'!$A$24,HLOOKUP($AA697,'Date ouverte'!$24:$25,2,FALSE),IF($J697='Date ouverte'!$A$26,HLOOKUP($AA697,'Date ouverte'!$26:$27,2,FALSE),"j"))))),W697)&lt;&gt;"alert",AA697,"alert")</f>
        <v>44882</v>
      </c>
      <c r="AC697" s="65">
        <f>IF($AB697="alert",(IF($J697='Date ouverte'!$A$29,HLOOKUP($AA697,'Date ouverte'!$29:$30,2,FALSE),IF($J697='Date ouverte'!$A$31,HLOOKUP($AA697,'Date ouverte'!$31:$33,2,FALSE),IF($J697='Date ouverte'!$A$33,HLOOKUP($AA697,'Date ouverte'!$33:$34,2,FALSE),IF($J697='Date ouverte'!$A$35,HLOOKUP($AA697,'Date ouverte'!$35:$36,2,FALSE),"j"))))),0)</f>
        <v>0</v>
      </c>
      <c r="AD6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7" s="5"/>
    </row>
    <row r="698" spans="1:31" x14ac:dyDescent="0.25">
      <c r="A698" t="s">
        <v>340</v>
      </c>
      <c r="B698" t="s">
        <v>258</v>
      </c>
      <c r="C698" t="s">
        <v>30</v>
      </c>
      <c r="D698" t="s">
        <v>47</v>
      </c>
      <c r="E698" t="s">
        <v>34</v>
      </c>
      <c r="F698" t="s">
        <v>48</v>
      </c>
      <c r="G698" s="1">
        <v>44807</v>
      </c>
      <c r="H698" s="1">
        <v>44860</v>
      </c>
      <c r="I698" s="2">
        <v>44872.3125</v>
      </c>
      <c r="J698" t="s">
        <v>18</v>
      </c>
      <c r="K698" t="s">
        <v>19</v>
      </c>
      <c r="L698" t="s">
        <v>24</v>
      </c>
      <c r="M698" t="s">
        <v>25</v>
      </c>
      <c r="N698" t="s">
        <v>26</v>
      </c>
      <c r="O698" t="s">
        <v>36</v>
      </c>
      <c r="P698">
        <f t="shared" si="535"/>
        <v>1</v>
      </c>
      <c r="Q698" s="5">
        <f t="shared" si="536"/>
        <v>44862</v>
      </c>
      <c r="R698" s="32">
        <f>VLOOKUP(_xlfn.CONCAT(M698," - ",E698),Planning!$C$75:$D$99,2,0)</f>
        <v>21</v>
      </c>
      <c r="S698" s="5">
        <f t="shared" si="537"/>
        <v>44881</v>
      </c>
      <c r="T698" s="3" t="str">
        <f t="shared" si="538"/>
        <v/>
      </c>
      <c r="U698" s="32">
        <f t="shared" ca="1" si="539"/>
        <v>21</v>
      </c>
      <c r="V698" s="32">
        <f t="shared" si="540"/>
        <v>0</v>
      </c>
      <c r="W698" s="5">
        <f t="shared" si="541"/>
        <v>44872</v>
      </c>
      <c r="X698" s="5"/>
      <c r="Z698" s="49"/>
      <c r="AA698" s="50" cm="1">
        <f t="array" ref="AA698">IF(AND(K698="Pending",J698='Date ouverte'!$A$2),INDEX(_xlfn.ANCHORARRAY('Date ouverte'!$B$2),MATCH(TRUE,_xlfn.ANCHORARRAY('Date ouverte'!$B$2)&gt;=$W698,0)),IF(AND(K698="Pending",J698='Date ouverte'!$A$4),INDEX(_xlfn.ANCHORARRAY('Date ouverte'!$B$4),MATCH(TRUE,_xlfn.ANCHORARRAY('Date ouverte'!$B$4)&gt;=$W698,0)),IF(AND(K698="Pending",J698='Date ouverte'!$A$6),INDEX(_xlfn.ANCHORARRAY('Date ouverte'!$B$6),MATCH(TRUE,_xlfn.ANCHORARRAY('Date ouverte'!$B$6)&gt;=$W698,0)),IF(AND(K698="Pending",J698='Date ouverte'!$A$8),INDEX(_xlfn.ANCHORARRAY('Date ouverte'!$B$8),MATCH(TRUE,_xlfn.ANCHORARRAY('Date ouverte'!$B$8)&gt;=$W698,0)),W698))))</f>
        <v>44872</v>
      </c>
      <c r="AB698" s="5">
        <f>IF(IF($K698="Pending",(IF($J698='Date ouverte'!$A$20,HLOOKUP($AA698,'Date ouverte'!$20:$21,2,FALSE),IF($J698='Date ouverte'!$A$22,HLOOKUP($AA698,'Date ouverte'!$22:$23,2,FALSE),IF($J698='Date ouverte'!$A$24,HLOOKUP($AA698,'Date ouverte'!$24:$25,2,FALSE),IF($J698='Date ouverte'!$A$26,HLOOKUP($AA698,'Date ouverte'!$26:$27,2,FALSE),"j"))))),W698)&lt;&gt;"alert",AA698,"alert")</f>
        <v>44872</v>
      </c>
      <c r="AC698" s="65">
        <f>IF($AB698="alert",(IF($J698='Date ouverte'!$A$29,HLOOKUP($AA698,'Date ouverte'!$29:$30,2,FALSE),IF($J698='Date ouverte'!$A$31,HLOOKUP($AA698,'Date ouverte'!$31:$33,2,FALSE),IF($J698='Date ouverte'!$A$33,HLOOKUP($AA698,'Date ouverte'!$33:$34,2,FALSE),IF($J698='Date ouverte'!$A$35,HLOOKUP($AA698,'Date ouverte'!$35:$36,2,FALSE),"j"))))),0)</f>
        <v>0</v>
      </c>
      <c r="AD6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8" s="5"/>
    </row>
    <row r="699" spans="1:31" x14ac:dyDescent="0.25">
      <c r="A699" t="s">
        <v>538</v>
      </c>
      <c r="B699" t="s">
        <v>258</v>
      </c>
      <c r="C699" t="s">
        <v>14</v>
      </c>
      <c r="D699" t="s">
        <v>47</v>
      </c>
      <c r="E699" t="s">
        <v>34</v>
      </c>
      <c r="F699" t="s">
        <v>48</v>
      </c>
      <c r="G699" s="1">
        <v>44816</v>
      </c>
      <c r="H699" s="1">
        <v>44860</v>
      </c>
      <c r="I699" s="2">
        <v>44867.708333333336</v>
      </c>
      <c r="J699" t="s">
        <v>28</v>
      </c>
      <c r="K699" t="s">
        <v>19</v>
      </c>
      <c r="L699" t="s">
        <v>24</v>
      </c>
      <c r="M699" t="s">
        <v>25</v>
      </c>
      <c r="N699" t="s">
        <v>26</v>
      </c>
      <c r="O699" t="s">
        <v>36</v>
      </c>
      <c r="P699">
        <f t="shared" si="535"/>
        <v>1</v>
      </c>
      <c r="Q699" s="5">
        <f t="shared" si="536"/>
        <v>44862</v>
      </c>
      <c r="R699" s="32">
        <f>VLOOKUP(_xlfn.CONCAT(M699," - ",E699),Planning!$C$75:$D$99,2,0)</f>
        <v>21</v>
      </c>
      <c r="S699" s="5">
        <f t="shared" si="537"/>
        <v>44881</v>
      </c>
      <c r="T699" s="3" t="str">
        <f t="shared" si="538"/>
        <v/>
      </c>
      <c r="U699" s="32">
        <f t="shared" ca="1" si="539"/>
        <v>21</v>
      </c>
      <c r="V699" s="32">
        <f t="shared" si="540"/>
        <v>0</v>
      </c>
      <c r="W699" s="5">
        <f t="shared" si="541"/>
        <v>44867</v>
      </c>
      <c r="X699" s="5"/>
      <c r="Z699" s="49"/>
      <c r="AA699" s="50" cm="1">
        <f t="array" ref="AA699">IF(AND(K699="Pending",J699='Date ouverte'!$A$2),INDEX(_xlfn.ANCHORARRAY('Date ouverte'!$B$2),MATCH(TRUE,_xlfn.ANCHORARRAY('Date ouverte'!$B$2)&gt;=$W699,0)),IF(AND(K699="Pending",J699='Date ouverte'!$A$4),INDEX(_xlfn.ANCHORARRAY('Date ouverte'!$B$4),MATCH(TRUE,_xlfn.ANCHORARRAY('Date ouverte'!$B$4)&gt;=$W699,0)),IF(AND(K699="Pending",J699='Date ouverte'!$A$6),INDEX(_xlfn.ANCHORARRAY('Date ouverte'!$B$6),MATCH(TRUE,_xlfn.ANCHORARRAY('Date ouverte'!$B$6)&gt;=$W699,0)),IF(AND(K699="Pending",J699='Date ouverte'!$A$8),INDEX(_xlfn.ANCHORARRAY('Date ouverte'!$B$8),MATCH(TRUE,_xlfn.ANCHORARRAY('Date ouverte'!$B$8)&gt;=$W699,0)),W699))))</f>
        <v>44867</v>
      </c>
      <c r="AB699" s="5">
        <f>IF(IF($K699="Pending",(IF($J699='Date ouverte'!$A$20,HLOOKUP($AA699,'Date ouverte'!$20:$21,2,FALSE),IF($J699='Date ouverte'!$A$22,HLOOKUP($AA699,'Date ouverte'!$22:$23,2,FALSE),IF($J699='Date ouverte'!$A$24,HLOOKUP($AA699,'Date ouverte'!$24:$25,2,FALSE),IF($J699='Date ouverte'!$A$26,HLOOKUP($AA699,'Date ouverte'!$26:$27,2,FALSE),"j"))))),W699)&lt;&gt;"alert",AA699,"alert")</f>
        <v>44867</v>
      </c>
      <c r="AC699" s="65">
        <f>IF($AB699="alert",(IF($J699='Date ouverte'!$A$29,HLOOKUP($AA699,'Date ouverte'!$29:$30,2,FALSE),IF($J699='Date ouverte'!$A$31,HLOOKUP($AA699,'Date ouverte'!$31:$33,2,FALSE),IF($J699='Date ouverte'!$A$33,HLOOKUP($AA699,'Date ouverte'!$33:$34,2,FALSE),IF($J699='Date ouverte'!$A$35,HLOOKUP($AA699,'Date ouverte'!$35:$36,2,FALSE),"j"))))),0)</f>
        <v>0</v>
      </c>
      <c r="AD6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699" s="5"/>
    </row>
    <row r="700" spans="1:31" x14ac:dyDescent="0.25">
      <c r="A700" t="s">
        <v>1253</v>
      </c>
      <c r="B700" t="s">
        <v>258</v>
      </c>
      <c r="C700" t="s">
        <v>30</v>
      </c>
      <c r="D700" t="s">
        <v>47</v>
      </c>
      <c r="E700" t="s">
        <v>34</v>
      </c>
      <c r="F700" t="s">
        <v>48</v>
      </c>
      <c r="G700" s="1">
        <v>44836</v>
      </c>
      <c r="H700" s="1">
        <v>44866</v>
      </c>
      <c r="I700" s="2">
        <v>44878</v>
      </c>
      <c r="J700" t="s">
        <v>18</v>
      </c>
      <c r="K700" t="s">
        <v>29</v>
      </c>
      <c r="L700" t="s">
        <v>24</v>
      </c>
      <c r="M700" t="s">
        <v>25</v>
      </c>
      <c r="N700" t="s">
        <v>26</v>
      </c>
      <c r="O700" t="s">
        <v>40</v>
      </c>
      <c r="P700">
        <f t="shared" si="535"/>
        <v>1</v>
      </c>
      <c r="Q700" s="5">
        <f t="shared" si="536"/>
        <v>44868</v>
      </c>
      <c r="R700" s="32">
        <f>VLOOKUP(_xlfn.CONCAT(M700," - ",E700),Planning!$C$75:$D$99,2,0)</f>
        <v>21</v>
      </c>
      <c r="S700" s="5">
        <f t="shared" si="537"/>
        <v>44887</v>
      </c>
      <c r="T700" s="3" t="str">
        <f t="shared" si="538"/>
        <v/>
      </c>
      <c r="U700" s="32">
        <f t="shared" ca="1" si="539"/>
        <v>21</v>
      </c>
      <c r="V700" s="32">
        <f t="shared" si="540"/>
        <v>0</v>
      </c>
      <c r="W700" s="5">
        <f t="shared" si="541"/>
        <v>44878</v>
      </c>
      <c r="X700" s="5"/>
      <c r="Z700" s="49"/>
      <c r="AA700" s="50" cm="1">
        <f t="array" ref="AA700">IF(AND(K700="Pending",J700='Date ouverte'!$A$2),INDEX(_xlfn.ANCHORARRAY('Date ouverte'!$B$2),MATCH(TRUE,_xlfn.ANCHORARRAY('Date ouverte'!$B$2)&gt;=$W700,0)),IF(AND(K700="Pending",J700='Date ouverte'!$A$4),INDEX(_xlfn.ANCHORARRAY('Date ouverte'!$B$4),MATCH(TRUE,_xlfn.ANCHORARRAY('Date ouverte'!$B$4)&gt;=$W700,0)),IF(AND(K700="Pending",J700='Date ouverte'!$A$6),INDEX(_xlfn.ANCHORARRAY('Date ouverte'!$B$6),MATCH(TRUE,_xlfn.ANCHORARRAY('Date ouverte'!$B$6)&gt;=$W700,0)),IF(AND(K700="Pending",J700='Date ouverte'!$A$8),INDEX(_xlfn.ANCHORARRAY('Date ouverte'!$B$8),MATCH(TRUE,_xlfn.ANCHORARRAY('Date ouverte'!$B$8)&gt;=$W700,0)),W700))))</f>
        <v>44879</v>
      </c>
      <c r="AB700" s="5" t="str">
        <f>IF(IF($K700="Pending",(IF($J700='Date ouverte'!$A$20,HLOOKUP($AA700,'Date ouverte'!$20:$21,2,FALSE),IF($J700='Date ouverte'!$A$22,HLOOKUP($AA700,'Date ouverte'!$22:$23,2,FALSE),IF($J700='Date ouverte'!$A$24,HLOOKUP($AA700,'Date ouverte'!$24:$25,2,FALSE),IF($J700='Date ouverte'!$A$26,HLOOKUP($AA700,'Date ouverte'!$26:$27,2,FALSE),"j"))))),W700)&lt;&gt;"alert",AA700,"alert")</f>
        <v>alert</v>
      </c>
      <c r="AC700" s="65">
        <f>IF($AB700="alert",(IF($J700='Date ouverte'!$A$29,HLOOKUP($AA700,'Date ouverte'!$29:$30,2,FALSE),IF($J700='Date ouverte'!$A$31,HLOOKUP($AA700,'Date ouverte'!$31:$33,2,FALSE),IF($J700='Date ouverte'!$A$33,HLOOKUP($AA700,'Date ouverte'!$33:$34,2,FALSE),IF($J700='Date ouverte'!$A$35,HLOOKUP($AA700,'Date ouverte'!$35:$36,2,FALSE),"j"))))),0)</f>
        <v>11</v>
      </c>
      <c r="AD7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0" s="5"/>
    </row>
    <row r="701" spans="1:31" x14ac:dyDescent="0.25">
      <c r="A701" t="s">
        <v>1254</v>
      </c>
      <c r="B701" t="s">
        <v>258</v>
      </c>
      <c r="C701" t="s">
        <v>38</v>
      </c>
      <c r="D701" t="s">
        <v>47</v>
      </c>
      <c r="E701" t="s">
        <v>34</v>
      </c>
      <c r="F701" t="s">
        <v>48</v>
      </c>
      <c r="G701" s="1">
        <v>44841</v>
      </c>
      <c r="H701" s="1">
        <v>44877</v>
      </c>
      <c r="I701" s="2">
        <v>44889</v>
      </c>
      <c r="J701" t="s">
        <v>18</v>
      </c>
      <c r="K701" t="s">
        <v>29</v>
      </c>
      <c r="L701" t="s">
        <v>24</v>
      </c>
      <c r="M701" t="s">
        <v>25</v>
      </c>
      <c r="N701" t="s">
        <v>26</v>
      </c>
      <c r="O701" t="s">
        <v>45</v>
      </c>
      <c r="P701">
        <f t="shared" si="535"/>
        <v>1</v>
      </c>
      <c r="Q701" s="5">
        <f t="shared" si="536"/>
        <v>44879</v>
      </c>
      <c r="R701" s="32">
        <f>VLOOKUP(_xlfn.CONCAT(M701," - ",E701),Planning!$C$75:$D$99,2,0)</f>
        <v>21</v>
      </c>
      <c r="S701" s="5">
        <f t="shared" si="537"/>
        <v>44898</v>
      </c>
      <c r="T701" s="3" t="str">
        <f t="shared" si="538"/>
        <v/>
      </c>
      <c r="U701" s="32">
        <f t="shared" ca="1" si="539"/>
        <v>21</v>
      </c>
      <c r="V701" s="32">
        <f t="shared" si="540"/>
        <v>0</v>
      </c>
      <c r="W701" s="5">
        <f t="shared" si="541"/>
        <v>44889</v>
      </c>
      <c r="X701" s="5"/>
      <c r="Z701" s="49"/>
      <c r="AA701" s="50" cm="1">
        <f t="array" ref="AA701">IF(AND(K701="Pending",J701='Date ouverte'!$A$2),INDEX(_xlfn.ANCHORARRAY('Date ouverte'!$B$2),MATCH(TRUE,_xlfn.ANCHORARRAY('Date ouverte'!$B$2)&gt;=$W701,0)),IF(AND(K701="Pending",J701='Date ouverte'!$A$4),INDEX(_xlfn.ANCHORARRAY('Date ouverte'!$B$4),MATCH(TRUE,_xlfn.ANCHORARRAY('Date ouverte'!$B$4)&gt;=$W701,0)),IF(AND(K701="Pending",J701='Date ouverte'!$A$6),INDEX(_xlfn.ANCHORARRAY('Date ouverte'!$B$6),MATCH(TRUE,_xlfn.ANCHORARRAY('Date ouverte'!$B$6)&gt;=$W701,0)),IF(AND(K701="Pending",J701='Date ouverte'!$A$8),INDEX(_xlfn.ANCHORARRAY('Date ouverte'!$B$8),MATCH(TRUE,_xlfn.ANCHORARRAY('Date ouverte'!$B$8)&gt;=$W701,0)),W701))))</f>
        <v>44889</v>
      </c>
      <c r="AB701" s="5" t="str">
        <f>IF(IF($K701="Pending",(IF($J701='Date ouverte'!$A$20,HLOOKUP($AA701,'Date ouverte'!$20:$21,2,FALSE),IF($J701='Date ouverte'!$A$22,HLOOKUP($AA701,'Date ouverte'!$22:$23,2,FALSE),IF($J701='Date ouverte'!$A$24,HLOOKUP($AA701,'Date ouverte'!$24:$25,2,FALSE),IF($J701='Date ouverte'!$A$26,HLOOKUP($AA701,'Date ouverte'!$26:$27,2,FALSE),"j"))))),W701)&lt;&gt;"alert",AA701,"alert")</f>
        <v>alert</v>
      </c>
      <c r="AC701" s="65">
        <f>IF($AB701="alert",(IF($J701='Date ouverte'!$A$29,HLOOKUP($AA701,'Date ouverte'!$29:$30,2,FALSE),IF($J701='Date ouverte'!$A$31,HLOOKUP($AA701,'Date ouverte'!$31:$33,2,FALSE),IF($J701='Date ouverte'!$A$33,HLOOKUP($AA701,'Date ouverte'!$33:$34,2,FALSE),IF($J701='Date ouverte'!$A$35,HLOOKUP($AA701,'Date ouverte'!$35:$36,2,FALSE),"j"))))),0)</f>
        <v>17</v>
      </c>
      <c r="AD7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1" s="5"/>
    </row>
    <row r="702" spans="1:31" x14ac:dyDescent="0.25">
      <c r="A702" t="s">
        <v>531</v>
      </c>
      <c r="B702" t="s">
        <v>258</v>
      </c>
      <c r="C702" t="s">
        <v>14</v>
      </c>
      <c r="D702" t="s">
        <v>47</v>
      </c>
      <c r="E702" t="s">
        <v>34</v>
      </c>
      <c r="F702" t="s">
        <v>48</v>
      </c>
      <c r="G702" s="1">
        <v>44816</v>
      </c>
      <c r="H702" s="1">
        <v>44860</v>
      </c>
      <c r="I702" s="2">
        <v>44874.395833333336</v>
      </c>
      <c r="J702" t="s">
        <v>18</v>
      </c>
      <c r="K702" t="s">
        <v>19</v>
      </c>
      <c r="L702" t="s">
        <v>24</v>
      </c>
      <c r="M702" t="s">
        <v>25</v>
      </c>
      <c r="N702" t="s">
        <v>26</v>
      </c>
      <c r="O702" t="s">
        <v>36</v>
      </c>
      <c r="P702">
        <f t="shared" si="535"/>
        <v>1</v>
      </c>
      <c r="Q702" s="5">
        <f t="shared" si="536"/>
        <v>44862</v>
      </c>
      <c r="R702" s="32">
        <f>VLOOKUP(_xlfn.CONCAT(M702," - ",E702),Planning!$C$75:$D$99,2,0)</f>
        <v>21</v>
      </c>
      <c r="S702" s="5">
        <f t="shared" si="537"/>
        <v>44881</v>
      </c>
      <c r="T702" s="3" t="str">
        <f t="shared" si="538"/>
        <v/>
      </c>
      <c r="U702" s="32">
        <f t="shared" ca="1" si="539"/>
        <v>21</v>
      </c>
      <c r="V702" s="32">
        <f t="shared" si="540"/>
        <v>0</v>
      </c>
      <c r="W702" s="5">
        <f t="shared" si="541"/>
        <v>44874</v>
      </c>
      <c r="X702" s="5"/>
      <c r="Z702" s="49"/>
      <c r="AA702" s="50" cm="1">
        <f t="array" ref="AA702">IF(AND(K702="Pending",J702='Date ouverte'!$A$2),INDEX(_xlfn.ANCHORARRAY('Date ouverte'!$B$2),MATCH(TRUE,_xlfn.ANCHORARRAY('Date ouverte'!$B$2)&gt;=$W702,0)),IF(AND(K702="Pending",J702='Date ouverte'!$A$4),INDEX(_xlfn.ANCHORARRAY('Date ouverte'!$B$4),MATCH(TRUE,_xlfn.ANCHORARRAY('Date ouverte'!$B$4)&gt;=$W702,0)),IF(AND(K702="Pending",J702='Date ouverte'!$A$6),INDEX(_xlfn.ANCHORARRAY('Date ouverte'!$B$6),MATCH(TRUE,_xlfn.ANCHORARRAY('Date ouverte'!$B$6)&gt;=$W702,0)),IF(AND(K702="Pending",J702='Date ouverte'!$A$8),INDEX(_xlfn.ANCHORARRAY('Date ouverte'!$B$8),MATCH(TRUE,_xlfn.ANCHORARRAY('Date ouverte'!$B$8)&gt;=$W702,0)),W702))))</f>
        <v>44874</v>
      </c>
      <c r="AB702" s="5">
        <f>IF(IF($K702="Pending",(IF($J702='Date ouverte'!$A$20,HLOOKUP($AA702,'Date ouverte'!$20:$21,2,FALSE),IF($J702='Date ouverte'!$A$22,HLOOKUP($AA702,'Date ouverte'!$22:$23,2,FALSE),IF($J702='Date ouverte'!$A$24,HLOOKUP($AA702,'Date ouverte'!$24:$25,2,FALSE),IF($J702='Date ouverte'!$A$26,HLOOKUP($AA702,'Date ouverte'!$26:$27,2,FALSE),"j"))))),W702)&lt;&gt;"alert",AA702,"alert")</f>
        <v>44874</v>
      </c>
      <c r="AC702" s="65">
        <f>IF($AB702="alert",(IF($J702='Date ouverte'!$A$29,HLOOKUP($AA702,'Date ouverte'!$29:$30,2,FALSE),IF($J702='Date ouverte'!$A$31,HLOOKUP($AA702,'Date ouverte'!$31:$33,2,FALSE),IF($J702='Date ouverte'!$A$33,HLOOKUP($AA702,'Date ouverte'!$33:$34,2,FALSE),IF($J702='Date ouverte'!$A$35,HLOOKUP($AA702,'Date ouverte'!$35:$36,2,FALSE),"j"))))),0)</f>
        <v>0</v>
      </c>
      <c r="AD7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2" s="5"/>
    </row>
    <row r="703" spans="1:31" x14ac:dyDescent="0.25">
      <c r="A703" t="s">
        <v>557</v>
      </c>
      <c r="B703" t="s">
        <v>258</v>
      </c>
      <c r="C703" t="s">
        <v>38</v>
      </c>
      <c r="D703" t="s">
        <v>47</v>
      </c>
      <c r="E703" t="s">
        <v>34</v>
      </c>
      <c r="F703" t="s">
        <v>48</v>
      </c>
      <c r="G703" s="1">
        <v>44818</v>
      </c>
      <c r="H703" s="1">
        <v>44860</v>
      </c>
      <c r="I703" s="2">
        <v>44874.5625</v>
      </c>
      <c r="J703" t="s">
        <v>18</v>
      </c>
      <c r="K703" t="s">
        <v>19</v>
      </c>
      <c r="L703" t="s">
        <v>20</v>
      </c>
      <c r="M703" t="s">
        <v>25</v>
      </c>
      <c r="N703" t="s">
        <v>35</v>
      </c>
      <c r="O703" t="s">
        <v>36</v>
      </c>
      <c r="P703">
        <f t="shared" si="535"/>
        <v>1</v>
      </c>
      <c r="Q703" s="5">
        <f t="shared" si="536"/>
        <v>44862</v>
      </c>
      <c r="R703" s="32">
        <f>VLOOKUP(_xlfn.CONCAT(M703," - ",E703),Planning!$C$75:$D$99,2,0)</f>
        <v>21</v>
      </c>
      <c r="S703" s="5">
        <f t="shared" si="537"/>
        <v>44881</v>
      </c>
      <c r="T703" s="3" t="str">
        <f t="shared" si="538"/>
        <v/>
      </c>
      <c r="U703" s="32">
        <f t="shared" ca="1" si="539"/>
        <v>21</v>
      </c>
      <c r="V703" s="32">
        <f t="shared" si="540"/>
        <v>0</v>
      </c>
      <c r="W703" s="5">
        <f t="shared" si="541"/>
        <v>44874</v>
      </c>
      <c r="X703" s="5"/>
      <c r="Z703" s="49"/>
      <c r="AA703" s="50" cm="1">
        <f t="array" ref="AA703">IF(AND(K703="Pending",J703='Date ouverte'!$A$2),INDEX(_xlfn.ANCHORARRAY('Date ouverte'!$B$2),MATCH(TRUE,_xlfn.ANCHORARRAY('Date ouverte'!$B$2)&gt;=$W703,0)),IF(AND(K703="Pending",J703='Date ouverte'!$A$4),INDEX(_xlfn.ANCHORARRAY('Date ouverte'!$B$4),MATCH(TRUE,_xlfn.ANCHORARRAY('Date ouverte'!$B$4)&gt;=$W703,0)),IF(AND(K703="Pending",J703='Date ouverte'!$A$6),INDEX(_xlfn.ANCHORARRAY('Date ouverte'!$B$6),MATCH(TRUE,_xlfn.ANCHORARRAY('Date ouverte'!$B$6)&gt;=$W703,0)),IF(AND(K703="Pending",J703='Date ouverte'!$A$8),INDEX(_xlfn.ANCHORARRAY('Date ouverte'!$B$8),MATCH(TRUE,_xlfn.ANCHORARRAY('Date ouverte'!$B$8)&gt;=$W703,0)),W703))))</f>
        <v>44874</v>
      </c>
      <c r="AB703" s="5">
        <f>IF(IF($K703="Pending",(IF($J703='Date ouverte'!$A$20,HLOOKUP($AA703,'Date ouverte'!$20:$21,2,FALSE),IF($J703='Date ouverte'!$A$22,HLOOKUP($AA703,'Date ouverte'!$22:$23,2,FALSE),IF($J703='Date ouverte'!$A$24,HLOOKUP($AA703,'Date ouverte'!$24:$25,2,FALSE),IF($J703='Date ouverte'!$A$26,HLOOKUP($AA703,'Date ouverte'!$26:$27,2,FALSE),"j"))))),W703)&lt;&gt;"alert",AA703,"alert")</f>
        <v>44874</v>
      </c>
      <c r="AC703" s="65">
        <f>IF($AB703="alert",(IF($J703='Date ouverte'!$A$29,HLOOKUP($AA703,'Date ouverte'!$29:$30,2,FALSE),IF($J703='Date ouverte'!$A$31,HLOOKUP($AA703,'Date ouverte'!$31:$33,2,FALSE),IF($J703='Date ouverte'!$A$33,HLOOKUP($AA703,'Date ouverte'!$33:$34,2,FALSE),IF($J703='Date ouverte'!$A$35,HLOOKUP($AA703,'Date ouverte'!$35:$36,2,FALSE),"j"))))),0)</f>
        <v>0</v>
      </c>
      <c r="AD7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3" s="5"/>
    </row>
    <row r="704" spans="1:31" x14ac:dyDescent="0.25">
      <c r="A704" t="s">
        <v>1255</v>
      </c>
      <c r="B704" t="s">
        <v>258</v>
      </c>
      <c r="C704" t="s">
        <v>30</v>
      </c>
      <c r="D704" t="s">
        <v>47</v>
      </c>
      <c r="E704" t="s">
        <v>34</v>
      </c>
      <c r="F704" t="s">
        <v>48</v>
      </c>
      <c r="G704" s="1">
        <v>44838</v>
      </c>
      <c r="H704" s="1">
        <v>44866</v>
      </c>
      <c r="I704" s="2">
        <v>44878</v>
      </c>
      <c r="J704" t="s">
        <v>18</v>
      </c>
      <c r="K704" t="s">
        <v>29</v>
      </c>
      <c r="L704" t="s">
        <v>24</v>
      </c>
      <c r="M704" t="s">
        <v>25</v>
      </c>
      <c r="N704" t="s">
        <v>26</v>
      </c>
      <c r="O704" t="s">
        <v>40</v>
      </c>
      <c r="P704">
        <f t="shared" si="535"/>
        <v>1</v>
      </c>
      <c r="Q704" s="5">
        <f t="shared" si="536"/>
        <v>44868</v>
      </c>
      <c r="R704" s="32">
        <f>VLOOKUP(_xlfn.CONCAT(M704," - ",E704),Planning!$C$75:$D$99,2,0)</f>
        <v>21</v>
      </c>
      <c r="S704" s="5">
        <f t="shared" si="537"/>
        <v>44887</v>
      </c>
      <c r="T704" s="3" t="str">
        <f t="shared" si="538"/>
        <v/>
      </c>
      <c r="U704" s="32">
        <f t="shared" ca="1" si="539"/>
        <v>21</v>
      </c>
      <c r="V704" s="32">
        <f t="shared" si="540"/>
        <v>0</v>
      </c>
      <c r="W704" s="5">
        <f t="shared" si="541"/>
        <v>44878</v>
      </c>
      <c r="X704" s="5"/>
      <c r="Z704" s="49"/>
      <c r="AA704" s="50" cm="1">
        <f t="array" ref="AA704">IF(AND(K704="Pending",J704='Date ouverte'!$A$2),INDEX(_xlfn.ANCHORARRAY('Date ouverte'!$B$2),MATCH(TRUE,_xlfn.ANCHORARRAY('Date ouverte'!$B$2)&gt;=$W704,0)),IF(AND(K704="Pending",J704='Date ouverte'!$A$4),INDEX(_xlfn.ANCHORARRAY('Date ouverte'!$B$4),MATCH(TRUE,_xlfn.ANCHORARRAY('Date ouverte'!$B$4)&gt;=$W704,0)),IF(AND(K704="Pending",J704='Date ouverte'!$A$6),INDEX(_xlfn.ANCHORARRAY('Date ouverte'!$B$6),MATCH(TRUE,_xlfn.ANCHORARRAY('Date ouverte'!$B$6)&gt;=$W704,0)),IF(AND(K704="Pending",J704='Date ouverte'!$A$8),INDEX(_xlfn.ANCHORARRAY('Date ouverte'!$B$8),MATCH(TRUE,_xlfn.ANCHORARRAY('Date ouverte'!$B$8)&gt;=$W704,0)),W704))))</f>
        <v>44879</v>
      </c>
      <c r="AB704" s="5" t="str">
        <f>IF(IF($K704="Pending",(IF($J704='Date ouverte'!$A$20,HLOOKUP($AA704,'Date ouverte'!$20:$21,2,FALSE),IF($J704='Date ouverte'!$A$22,HLOOKUP($AA704,'Date ouverte'!$22:$23,2,FALSE),IF($J704='Date ouverte'!$A$24,HLOOKUP($AA704,'Date ouverte'!$24:$25,2,FALSE),IF($J704='Date ouverte'!$A$26,HLOOKUP($AA704,'Date ouverte'!$26:$27,2,FALSE),"j"))))),W704)&lt;&gt;"alert",AA704,"alert")</f>
        <v>alert</v>
      </c>
      <c r="AC704" s="65">
        <f>IF($AB704="alert",(IF($J704='Date ouverte'!$A$29,HLOOKUP($AA704,'Date ouverte'!$29:$30,2,FALSE),IF($J704='Date ouverte'!$A$31,HLOOKUP($AA704,'Date ouverte'!$31:$33,2,FALSE),IF($J704='Date ouverte'!$A$33,HLOOKUP($AA704,'Date ouverte'!$33:$34,2,FALSE),IF($J704='Date ouverte'!$A$35,HLOOKUP($AA704,'Date ouverte'!$35:$36,2,FALSE),"j"))))),0)</f>
        <v>11</v>
      </c>
      <c r="AD7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4" s="5"/>
    </row>
    <row r="705" spans="1:31" x14ac:dyDescent="0.25">
      <c r="A705" t="s">
        <v>1851</v>
      </c>
      <c r="B705" t="s">
        <v>258</v>
      </c>
      <c r="C705" t="s">
        <v>30</v>
      </c>
      <c r="D705" t="s">
        <v>47</v>
      </c>
      <c r="E705" t="s">
        <v>34</v>
      </c>
      <c r="F705" t="s">
        <v>48</v>
      </c>
      <c r="G705" s="1">
        <v>44856</v>
      </c>
      <c r="H705" s="1">
        <v>44906</v>
      </c>
      <c r="I705" s="2">
        <v>44918</v>
      </c>
      <c r="J705" t="s">
        <v>18</v>
      </c>
      <c r="K705" t="s">
        <v>29</v>
      </c>
      <c r="L705" t="s">
        <v>20</v>
      </c>
      <c r="M705" t="s">
        <v>25</v>
      </c>
      <c r="N705" t="s">
        <v>35</v>
      </c>
      <c r="O705" t="s">
        <v>46</v>
      </c>
      <c r="P705">
        <f t="shared" si="535"/>
        <v>1</v>
      </c>
      <c r="Q705" s="5">
        <f t="shared" si="536"/>
        <v>44908</v>
      </c>
      <c r="R705" s="32">
        <f>VLOOKUP(_xlfn.CONCAT(M705," - ",E705),Planning!$C$75:$D$99,2,0)</f>
        <v>21</v>
      </c>
      <c r="S705" s="5">
        <f t="shared" si="537"/>
        <v>44927</v>
      </c>
      <c r="T705" s="3" t="str">
        <f t="shared" si="538"/>
        <v/>
      </c>
      <c r="U705" s="32">
        <f t="shared" ca="1" si="539"/>
        <v>21</v>
      </c>
      <c r="V705" s="32">
        <f t="shared" si="540"/>
        <v>0</v>
      </c>
      <c r="W705" s="5">
        <f t="shared" si="541"/>
        <v>44918</v>
      </c>
      <c r="X705" s="5"/>
      <c r="Z705" s="49"/>
      <c r="AA705" s="50" cm="1">
        <f t="array" ref="AA705">IF(AND(K705="Pending",J705='Date ouverte'!$A$2),INDEX(_xlfn.ANCHORARRAY('Date ouverte'!$B$2),MATCH(TRUE,_xlfn.ANCHORARRAY('Date ouverte'!$B$2)&gt;=$W705,0)),IF(AND(K705="Pending",J705='Date ouverte'!$A$4),INDEX(_xlfn.ANCHORARRAY('Date ouverte'!$B$4),MATCH(TRUE,_xlfn.ANCHORARRAY('Date ouverte'!$B$4)&gt;=$W705,0)),IF(AND(K705="Pending",J705='Date ouverte'!$A$6),INDEX(_xlfn.ANCHORARRAY('Date ouverte'!$B$6),MATCH(TRUE,_xlfn.ANCHORARRAY('Date ouverte'!$B$6)&gt;=$W705,0)),IF(AND(K705="Pending",J705='Date ouverte'!$A$8),INDEX(_xlfn.ANCHORARRAY('Date ouverte'!$B$8),MATCH(TRUE,_xlfn.ANCHORARRAY('Date ouverte'!$B$8)&gt;=$W705,0)),W705))))</f>
        <v>44918</v>
      </c>
      <c r="AB705" s="5">
        <f>IF(IF($K705="Pending",(IF($J705='Date ouverte'!$A$20,HLOOKUP($AA705,'Date ouverte'!$20:$21,2,FALSE),IF($J705='Date ouverte'!$A$22,HLOOKUP($AA705,'Date ouverte'!$22:$23,2,FALSE),IF($J705='Date ouverte'!$A$24,HLOOKUP($AA705,'Date ouverte'!$24:$25,2,FALSE),IF($J705='Date ouverte'!$A$26,HLOOKUP($AA705,'Date ouverte'!$26:$27,2,FALSE),"j"))))),W705)&lt;&gt;"alert",AA705,"alert")</f>
        <v>44918</v>
      </c>
      <c r="AC705" s="65">
        <f>IF($AB705="alert",(IF($J705='Date ouverte'!$A$29,HLOOKUP($AA705,'Date ouverte'!$29:$30,2,FALSE),IF($J705='Date ouverte'!$A$31,HLOOKUP($AA705,'Date ouverte'!$31:$33,2,FALSE),IF($J705='Date ouverte'!$A$33,HLOOKUP($AA705,'Date ouverte'!$33:$34,2,FALSE),IF($J705='Date ouverte'!$A$35,HLOOKUP($AA705,'Date ouverte'!$35:$36,2,FALSE),"j"))))),0)</f>
        <v>0</v>
      </c>
      <c r="AD7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5" s="5"/>
    </row>
    <row r="706" spans="1:31" x14ac:dyDescent="0.25">
      <c r="A706" t="s">
        <v>1852</v>
      </c>
      <c r="B706" t="s">
        <v>258</v>
      </c>
      <c r="C706" t="s">
        <v>14</v>
      </c>
      <c r="D706" t="s">
        <v>47</v>
      </c>
      <c r="E706" t="s">
        <v>34</v>
      </c>
      <c r="F706" t="s">
        <v>48</v>
      </c>
      <c r="G706" s="1">
        <v>44855</v>
      </c>
      <c r="H706" s="1">
        <v>44890</v>
      </c>
      <c r="I706" s="2">
        <v>44905</v>
      </c>
      <c r="J706" t="s">
        <v>28</v>
      </c>
      <c r="K706" t="s">
        <v>29</v>
      </c>
      <c r="L706" t="s">
        <v>24</v>
      </c>
      <c r="M706" t="s">
        <v>25</v>
      </c>
      <c r="N706" t="s">
        <v>26</v>
      </c>
      <c r="O706" t="s">
        <v>46</v>
      </c>
      <c r="P706">
        <f t="shared" si="535"/>
        <v>1</v>
      </c>
      <c r="Q706" s="5">
        <f t="shared" si="536"/>
        <v>44892</v>
      </c>
      <c r="R706" s="32">
        <f>VLOOKUP(_xlfn.CONCAT(M706," - ",E706),Planning!$C$75:$D$99,2,0)</f>
        <v>21</v>
      </c>
      <c r="S706" s="5">
        <f t="shared" si="537"/>
        <v>44911</v>
      </c>
      <c r="T706" s="3" t="str">
        <f t="shared" si="538"/>
        <v/>
      </c>
      <c r="U706" s="32">
        <f t="shared" ca="1" si="539"/>
        <v>21</v>
      </c>
      <c r="V706" s="32">
        <f t="shared" si="540"/>
        <v>0</v>
      </c>
      <c r="W706" s="5">
        <f t="shared" si="541"/>
        <v>44905</v>
      </c>
      <c r="X706" s="5"/>
      <c r="Z706" s="49"/>
      <c r="AA706" s="50" cm="1">
        <f t="array" ref="AA706">IF(AND(K706="Pending",J706='Date ouverte'!$A$2),INDEX(_xlfn.ANCHORARRAY('Date ouverte'!$B$2),MATCH(TRUE,_xlfn.ANCHORARRAY('Date ouverte'!$B$2)&gt;=$W706,0)),IF(AND(K706="Pending",J706='Date ouverte'!$A$4),INDEX(_xlfn.ANCHORARRAY('Date ouverte'!$B$4),MATCH(TRUE,_xlfn.ANCHORARRAY('Date ouverte'!$B$4)&gt;=$W706,0)),IF(AND(K706="Pending",J706='Date ouverte'!$A$6),INDEX(_xlfn.ANCHORARRAY('Date ouverte'!$B$6),MATCH(TRUE,_xlfn.ANCHORARRAY('Date ouverte'!$B$6)&gt;=$W706,0)),IF(AND(K706="Pending",J706='Date ouverte'!$A$8),INDEX(_xlfn.ANCHORARRAY('Date ouverte'!$B$8),MATCH(TRUE,_xlfn.ANCHORARRAY('Date ouverte'!$B$8)&gt;=$W706,0)),W706))))</f>
        <v>44907</v>
      </c>
      <c r="AB706" s="5" t="str">
        <f>IF(IF($K706="Pending",(IF($J706='Date ouverte'!$A$20,HLOOKUP($AA706,'Date ouverte'!$20:$21,2,FALSE),IF($J706='Date ouverte'!$A$22,HLOOKUP($AA706,'Date ouverte'!$22:$23,2,FALSE),IF($J706='Date ouverte'!$A$24,HLOOKUP($AA706,'Date ouverte'!$24:$25,2,FALSE),IF($J706='Date ouverte'!$A$26,HLOOKUP($AA706,'Date ouverte'!$26:$27,2,FALSE),"j"))))),W706)&lt;&gt;"alert",AA706,"alert")</f>
        <v>alert</v>
      </c>
      <c r="AC706" s="65">
        <f>IF($AB706="alert",(IF($J706='Date ouverte'!$A$29,HLOOKUP($AA706,'Date ouverte'!$29:$30,2,FALSE),IF($J706='Date ouverte'!$A$31,HLOOKUP($AA706,'Date ouverte'!$31:$33,2,FALSE),IF($J706='Date ouverte'!$A$33,HLOOKUP($AA706,'Date ouverte'!$33:$34,2,FALSE),IF($J706='Date ouverte'!$A$35,HLOOKUP($AA706,'Date ouverte'!$35:$36,2,FALSE),"j"))))),0)</f>
        <v>15</v>
      </c>
      <c r="AD7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06" s="5"/>
    </row>
    <row r="707" spans="1:31" x14ac:dyDescent="0.25">
      <c r="A707" t="s">
        <v>373</v>
      </c>
      <c r="B707" t="s">
        <v>258</v>
      </c>
      <c r="C707" t="s">
        <v>14</v>
      </c>
      <c r="D707" t="s">
        <v>15</v>
      </c>
      <c r="E707" t="s">
        <v>34</v>
      </c>
      <c r="F707" t="s">
        <v>17</v>
      </c>
      <c r="G707" s="1">
        <v>44810</v>
      </c>
      <c r="H707" s="1">
        <v>44853</v>
      </c>
      <c r="I707" s="2">
        <v>44867.6875</v>
      </c>
      <c r="J707" t="s">
        <v>18</v>
      </c>
      <c r="K707" t="s">
        <v>19</v>
      </c>
      <c r="L707" t="s">
        <v>20</v>
      </c>
      <c r="M707" t="s">
        <v>25</v>
      </c>
      <c r="N707" t="s">
        <v>35</v>
      </c>
      <c r="O707" t="s">
        <v>42</v>
      </c>
      <c r="P707">
        <f t="shared" si="535"/>
        <v>1</v>
      </c>
      <c r="Q707" s="5">
        <f t="shared" si="536"/>
        <v>44855</v>
      </c>
      <c r="R707" s="32">
        <f>VLOOKUP(_xlfn.CONCAT(M707," - ",E707),Planning!$C$75:$D$99,2,0)</f>
        <v>21</v>
      </c>
      <c r="S707" s="5">
        <f t="shared" si="537"/>
        <v>44874</v>
      </c>
      <c r="T707" s="3" t="str">
        <f t="shared" si="538"/>
        <v/>
      </c>
      <c r="U707" s="32">
        <f t="shared" ca="1" si="539"/>
        <v>15</v>
      </c>
      <c r="V707" s="32">
        <f t="shared" si="540"/>
        <v>0</v>
      </c>
      <c r="W707" s="5">
        <f t="shared" si="541"/>
        <v>44867</v>
      </c>
      <c r="X707" s="5"/>
      <c r="Z707" s="49"/>
      <c r="AA707" s="50" cm="1">
        <f t="array" ref="AA707">IF(AND(K707="Pending",J707='Date ouverte'!$A$2),INDEX(_xlfn.ANCHORARRAY('Date ouverte'!$B$2),MATCH(TRUE,_xlfn.ANCHORARRAY('Date ouverte'!$B$2)&gt;=$W707,0)),IF(AND(K707="Pending",J707='Date ouverte'!$A$4),INDEX(_xlfn.ANCHORARRAY('Date ouverte'!$B$4),MATCH(TRUE,_xlfn.ANCHORARRAY('Date ouverte'!$B$4)&gt;=$W707,0)),IF(AND(K707="Pending",J707='Date ouverte'!$A$6),INDEX(_xlfn.ANCHORARRAY('Date ouverte'!$B$6),MATCH(TRUE,_xlfn.ANCHORARRAY('Date ouverte'!$B$6)&gt;=$W707,0)),IF(AND(K707="Pending",J707='Date ouverte'!$A$8),INDEX(_xlfn.ANCHORARRAY('Date ouverte'!$B$8),MATCH(TRUE,_xlfn.ANCHORARRAY('Date ouverte'!$B$8)&gt;=$W707,0)),W707))))</f>
        <v>44867</v>
      </c>
      <c r="AB707" s="5">
        <f>IF(IF($K707="Pending",(IF($J707='Date ouverte'!$A$20,HLOOKUP($AA707,'Date ouverte'!$20:$21,2,FALSE),IF($J707='Date ouverte'!$A$22,HLOOKUP($AA707,'Date ouverte'!$22:$23,2,FALSE),IF($J707='Date ouverte'!$A$24,HLOOKUP($AA707,'Date ouverte'!$24:$25,2,FALSE),IF($J707='Date ouverte'!$A$26,HLOOKUP($AA707,'Date ouverte'!$26:$27,2,FALSE),"j"))))),W707)&lt;&gt;"alert",AA707,"alert")</f>
        <v>44867</v>
      </c>
      <c r="AC707" s="65">
        <f>IF($AB707="alert",(IF($J707='Date ouverte'!$A$29,HLOOKUP($AA707,'Date ouverte'!$29:$30,2,FALSE),IF($J707='Date ouverte'!$A$31,HLOOKUP($AA707,'Date ouverte'!$31:$33,2,FALSE),IF($J707='Date ouverte'!$A$33,HLOOKUP($AA707,'Date ouverte'!$33:$34,2,FALSE),IF($J707='Date ouverte'!$A$35,HLOOKUP($AA707,'Date ouverte'!$35:$36,2,FALSE),"j"))))),0)</f>
        <v>0</v>
      </c>
      <c r="AD7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07" s="5"/>
    </row>
    <row r="708" spans="1:31" x14ac:dyDescent="0.25">
      <c r="A708" t="s">
        <v>2465</v>
      </c>
      <c r="B708" t="s">
        <v>258</v>
      </c>
      <c r="C708" t="s">
        <v>14</v>
      </c>
      <c r="D708" t="s">
        <v>47</v>
      </c>
      <c r="E708" t="s">
        <v>34</v>
      </c>
      <c r="F708" t="s">
        <v>48</v>
      </c>
      <c r="G708" s="1">
        <v>44864</v>
      </c>
      <c r="H708" s="1">
        <v>44890</v>
      </c>
      <c r="I708" s="2">
        <v>44897</v>
      </c>
      <c r="J708" t="s">
        <v>28</v>
      </c>
      <c r="K708" t="s">
        <v>29</v>
      </c>
      <c r="L708" t="s">
        <v>24</v>
      </c>
      <c r="M708" t="s">
        <v>25</v>
      </c>
      <c r="N708" t="s">
        <v>26</v>
      </c>
      <c r="O708" t="s">
        <v>46</v>
      </c>
      <c r="P708">
        <f t="shared" si="535"/>
        <v>1</v>
      </c>
      <c r="Q708" s="5">
        <f t="shared" si="536"/>
        <v>44892</v>
      </c>
      <c r="R708" s="32">
        <f>VLOOKUP(_xlfn.CONCAT(M708," - ",E708),Planning!$C$75:$D$99,2,0)</f>
        <v>21</v>
      </c>
      <c r="S708" s="5">
        <f t="shared" si="537"/>
        <v>44911</v>
      </c>
      <c r="T708" s="3" t="str">
        <f t="shared" si="538"/>
        <v/>
      </c>
      <c r="U708" s="32">
        <f t="shared" ca="1" si="539"/>
        <v>21</v>
      </c>
      <c r="V708" s="32">
        <f t="shared" si="540"/>
        <v>0</v>
      </c>
      <c r="W708" s="5">
        <f t="shared" si="541"/>
        <v>44897</v>
      </c>
      <c r="X708" s="5"/>
      <c r="Z708" s="49"/>
      <c r="AA708" s="50" cm="1">
        <f t="array" ref="AA708">IF(AND(K708="Pending",J708='Date ouverte'!$A$2),INDEX(_xlfn.ANCHORARRAY('Date ouverte'!$B$2),MATCH(TRUE,_xlfn.ANCHORARRAY('Date ouverte'!$B$2)&gt;=$W708,0)),IF(AND(K708="Pending",J708='Date ouverte'!$A$4),INDEX(_xlfn.ANCHORARRAY('Date ouverte'!$B$4),MATCH(TRUE,_xlfn.ANCHORARRAY('Date ouverte'!$B$4)&gt;=$W708,0)),IF(AND(K708="Pending",J708='Date ouverte'!$A$6),INDEX(_xlfn.ANCHORARRAY('Date ouverte'!$B$6),MATCH(TRUE,_xlfn.ANCHORARRAY('Date ouverte'!$B$6)&gt;=$W708,0)),IF(AND(K708="Pending",J708='Date ouverte'!$A$8),INDEX(_xlfn.ANCHORARRAY('Date ouverte'!$B$8),MATCH(TRUE,_xlfn.ANCHORARRAY('Date ouverte'!$B$8)&gt;=$W708,0)),W708))))</f>
        <v>44897</v>
      </c>
      <c r="AB708" s="5">
        <f>IF(IF($K708="Pending",(IF($J708='Date ouverte'!$A$20,HLOOKUP($AA708,'Date ouverte'!$20:$21,2,FALSE),IF($J708='Date ouverte'!$A$22,HLOOKUP($AA708,'Date ouverte'!$22:$23,2,FALSE),IF($J708='Date ouverte'!$A$24,HLOOKUP($AA708,'Date ouverte'!$24:$25,2,FALSE),IF($J708='Date ouverte'!$A$26,HLOOKUP($AA708,'Date ouverte'!$26:$27,2,FALSE),"j"))))),W708)&lt;&gt;"alert",AA708,"alert")</f>
        <v>44897</v>
      </c>
      <c r="AC708" s="65">
        <f>IF($AB708="alert",(IF($J708='Date ouverte'!$A$29,HLOOKUP($AA708,'Date ouverte'!$29:$30,2,FALSE),IF($J708='Date ouverte'!$A$31,HLOOKUP($AA708,'Date ouverte'!$31:$33,2,FALSE),IF($J708='Date ouverte'!$A$33,HLOOKUP($AA708,'Date ouverte'!$33:$34,2,FALSE),IF($J708='Date ouverte'!$A$35,HLOOKUP($AA708,'Date ouverte'!$35:$36,2,FALSE),"j"))))),0)</f>
        <v>0</v>
      </c>
      <c r="AD7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08" s="5"/>
    </row>
    <row r="709" spans="1:31" x14ac:dyDescent="0.25">
      <c r="A709" t="s">
        <v>755</v>
      </c>
      <c r="B709" t="s">
        <v>258</v>
      </c>
      <c r="C709" t="s">
        <v>14</v>
      </c>
      <c r="D709" t="s">
        <v>47</v>
      </c>
      <c r="E709" t="s">
        <v>34</v>
      </c>
      <c r="F709" t="s">
        <v>48</v>
      </c>
      <c r="G709" s="1">
        <v>44827</v>
      </c>
      <c r="H709" s="1">
        <v>44866</v>
      </c>
      <c r="I709" s="2">
        <v>44882.458333333336</v>
      </c>
      <c r="J709" t="s">
        <v>28</v>
      </c>
      <c r="K709" t="s">
        <v>19</v>
      </c>
      <c r="L709" t="s">
        <v>20</v>
      </c>
      <c r="M709" t="s">
        <v>25</v>
      </c>
      <c r="N709" t="s">
        <v>35</v>
      </c>
      <c r="O709" t="s">
        <v>40</v>
      </c>
      <c r="P709">
        <f t="shared" si="535"/>
        <v>1</v>
      </c>
      <c r="Q709" s="5">
        <f t="shared" si="536"/>
        <v>44868</v>
      </c>
      <c r="R709" s="32">
        <f>VLOOKUP(_xlfn.CONCAT(M709," - ",E709),Planning!$C$75:$D$99,2,0)</f>
        <v>21</v>
      </c>
      <c r="S709" s="5">
        <f t="shared" si="537"/>
        <v>44887</v>
      </c>
      <c r="T709" s="3" t="str">
        <f t="shared" si="538"/>
        <v/>
      </c>
      <c r="U709" s="32">
        <f t="shared" ca="1" si="539"/>
        <v>21</v>
      </c>
      <c r="V709" s="32">
        <f t="shared" si="540"/>
        <v>0</v>
      </c>
      <c r="W709" s="5">
        <f t="shared" si="541"/>
        <v>44882</v>
      </c>
      <c r="X709" s="5"/>
      <c r="Z709" s="49"/>
      <c r="AA709" s="50" cm="1">
        <f t="array" ref="AA709">IF(AND(K709="Pending",J709='Date ouverte'!$A$2),INDEX(_xlfn.ANCHORARRAY('Date ouverte'!$B$2),MATCH(TRUE,_xlfn.ANCHORARRAY('Date ouverte'!$B$2)&gt;=$W709,0)),IF(AND(K709="Pending",J709='Date ouverte'!$A$4),INDEX(_xlfn.ANCHORARRAY('Date ouverte'!$B$4),MATCH(TRUE,_xlfn.ANCHORARRAY('Date ouverte'!$B$4)&gt;=$W709,0)),IF(AND(K709="Pending",J709='Date ouverte'!$A$6),INDEX(_xlfn.ANCHORARRAY('Date ouverte'!$B$6),MATCH(TRUE,_xlfn.ANCHORARRAY('Date ouverte'!$B$6)&gt;=$W709,0)),IF(AND(K709="Pending",J709='Date ouverte'!$A$8),INDEX(_xlfn.ANCHORARRAY('Date ouverte'!$B$8),MATCH(TRUE,_xlfn.ANCHORARRAY('Date ouverte'!$B$8)&gt;=$W709,0)),W709))))</f>
        <v>44882</v>
      </c>
      <c r="AB709" s="5">
        <f>IF(IF($K709="Pending",(IF($J709='Date ouverte'!$A$20,HLOOKUP($AA709,'Date ouverte'!$20:$21,2,FALSE),IF($J709='Date ouverte'!$A$22,HLOOKUP($AA709,'Date ouverte'!$22:$23,2,FALSE),IF($J709='Date ouverte'!$A$24,HLOOKUP($AA709,'Date ouverte'!$24:$25,2,FALSE),IF($J709='Date ouverte'!$A$26,HLOOKUP($AA709,'Date ouverte'!$26:$27,2,FALSE),"j"))))),W709)&lt;&gt;"alert",AA709,"alert")</f>
        <v>44882</v>
      </c>
      <c r="AC709" s="65">
        <f>IF($AB709="alert",(IF($J709='Date ouverte'!$A$29,HLOOKUP($AA709,'Date ouverte'!$29:$30,2,FALSE),IF($J709='Date ouverte'!$A$31,HLOOKUP($AA709,'Date ouverte'!$31:$33,2,FALSE),IF($J709='Date ouverte'!$A$33,HLOOKUP($AA709,'Date ouverte'!$33:$34,2,FALSE),IF($J709='Date ouverte'!$A$35,HLOOKUP($AA709,'Date ouverte'!$35:$36,2,FALSE),"j"))))),0)</f>
        <v>0</v>
      </c>
      <c r="AD7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09" s="5"/>
    </row>
    <row r="710" spans="1:31" x14ac:dyDescent="0.25">
      <c r="A710" t="s">
        <v>1256</v>
      </c>
      <c r="B710" t="s">
        <v>258</v>
      </c>
      <c r="C710" t="s">
        <v>30</v>
      </c>
      <c r="D710" t="s">
        <v>47</v>
      </c>
      <c r="E710" t="s">
        <v>34</v>
      </c>
      <c r="F710" t="s">
        <v>48</v>
      </c>
      <c r="G710" s="1">
        <v>44847</v>
      </c>
      <c r="H710" s="1">
        <v>44877</v>
      </c>
      <c r="I710" s="2">
        <v>44883</v>
      </c>
      <c r="J710" t="s">
        <v>28</v>
      </c>
      <c r="K710" t="s">
        <v>29</v>
      </c>
      <c r="L710" t="s">
        <v>24</v>
      </c>
      <c r="M710" t="s">
        <v>25</v>
      </c>
      <c r="N710" t="s">
        <v>26</v>
      </c>
      <c r="O710" t="s">
        <v>45</v>
      </c>
      <c r="P710">
        <f t="shared" si="535"/>
        <v>1</v>
      </c>
      <c r="Q710" s="5">
        <f t="shared" si="536"/>
        <v>44879</v>
      </c>
      <c r="R710" s="32">
        <f>VLOOKUP(_xlfn.CONCAT(M710," - ",E710),Planning!$C$75:$D$99,2,0)</f>
        <v>21</v>
      </c>
      <c r="S710" s="5">
        <f t="shared" si="537"/>
        <v>44898</v>
      </c>
      <c r="T710" s="3" t="str">
        <f t="shared" si="538"/>
        <v/>
      </c>
      <c r="U710" s="32">
        <f t="shared" ca="1" si="539"/>
        <v>21</v>
      </c>
      <c r="V710" s="32">
        <f t="shared" si="540"/>
        <v>0</v>
      </c>
      <c r="W710" s="5">
        <f t="shared" si="541"/>
        <v>44883</v>
      </c>
      <c r="X710" s="5"/>
      <c r="Z710" s="49"/>
      <c r="AA710" s="50" cm="1">
        <f t="array" ref="AA710">IF(AND(K710="Pending",J710='Date ouverte'!$A$2),INDEX(_xlfn.ANCHORARRAY('Date ouverte'!$B$2),MATCH(TRUE,_xlfn.ANCHORARRAY('Date ouverte'!$B$2)&gt;=$W710,0)),IF(AND(K710="Pending",J710='Date ouverte'!$A$4),INDEX(_xlfn.ANCHORARRAY('Date ouverte'!$B$4),MATCH(TRUE,_xlfn.ANCHORARRAY('Date ouverte'!$B$4)&gt;=$W710,0)),IF(AND(K710="Pending",J710='Date ouverte'!$A$6),INDEX(_xlfn.ANCHORARRAY('Date ouverte'!$B$6),MATCH(TRUE,_xlfn.ANCHORARRAY('Date ouverte'!$B$6)&gt;=$W710,0)),IF(AND(K710="Pending",J710='Date ouverte'!$A$8),INDEX(_xlfn.ANCHORARRAY('Date ouverte'!$B$8),MATCH(TRUE,_xlfn.ANCHORARRAY('Date ouverte'!$B$8)&gt;=$W710,0)),W710))))</f>
        <v>44883</v>
      </c>
      <c r="AB710" s="5">
        <f>IF(IF($K710="Pending",(IF($J710='Date ouverte'!$A$20,HLOOKUP($AA710,'Date ouverte'!$20:$21,2,FALSE),IF($J710='Date ouverte'!$A$22,HLOOKUP($AA710,'Date ouverte'!$22:$23,2,FALSE),IF($J710='Date ouverte'!$A$24,HLOOKUP($AA710,'Date ouverte'!$24:$25,2,FALSE),IF($J710='Date ouverte'!$A$26,HLOOKUP($AA710,'Date ouverte'!$26:$27,2,FALSE),"j"))))),W710)&lt;&gt;"alert",AA710,"alert")</f>
        <v>44883</v>
      </c>
      <c r="AC710" s="65">
        <f>IF($AB710="alert",(IF($J710='Date ouverte'!$A$29,HLOOKUP($AA710,'Date ouverte'!$29:$30,2,FALSE),IF($J710='Date ouverte'!$A$31,HLOOKUP($AA710,'Date ouverte'!$31:$33,2,FALSE),IF($J710='Date ouverte'!$A$33,HLOOKUP($AA710,'Date ouverte'!$33:$34,2,FALSE),IF($J710='Date ouverte'!$A$35,HLOOKUP($AA710,'Date ouverte'!$35:$36,2,FALSE),"j"))))),0)</f>
        <v>0</v>
      </c>
      <c r="AD7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10" s="5"/>
    </row>
    <row r="711" spans="1:31" x14ac:dyDescent="0.25">
      <c r="A711" t="s">
        <v>1853</v>
      </c>
      <c r="B711" t="s">
        <v>258</v>
      </c>
      <c r="C711" t="s">
        <v>30</v>
      </c>
      <c r="D711" t="s">
        <v>47</v>
      </c>
      <c r="E711" t="s">
        <v>34</v>
      </c>
      <c r="F711" t="s">
        <v>48</v>
      </c>
      <c r="G711" s="1">
        <v>44847</v>
      </c>
      <c r="H711" s="1">
        <v>44877</v>
      </c>
      <c r="I711" s="2">
        <v>44883</v>
      </c>
      <c r="J711" t="s">
        <v>28</v>
      </c>
      <c r="K711" t="s">
        <v>29</v>
      </c>
      <c r="L711" t="s">
        <v>24</v>
      </c>
      <c r="M711" t="s">
        <v>25</v>
      </c>
      <c r="N711" t="s">
        <v>26</v>
      </c>
      <c r="O711" t="s">
        <v>45</v>
      </c>
      <c r="P711">
        <f t="shared" si="535"/>
        <v>1</v>
      </c>
      <c r="Q711" s="5">
        <f t="shared" si="536"/>
        <v>44879</v>
      </c>
      <c r="R711" s="32">
        <f>VLOOKUP(_xlfn.CONCAT(M711," - ",E711),Planning!$C$75:$D$99,2,0)</f>
        <v>21</v>
      </c>
      <c r="S711" s="5">
        <f t="shared" si="537"/>
        <v>44898</v>
      </c>
      <c r="T711" s="3" t="str">
        <f t="shared" si="538"/>
        <v/>
      </c>
      <c r="U711" s="32">
        <f t="shared" ca="1" si="539"/>
        <v>21</v>
      </c>
      <c r="V711" s="32">
        <f t="shared" si="540"/>
        <v>0</v>
      </c>
      <c r="W711" s="5">
        <f t="shared" si="541"/>
        <v>44883</v>
      </c>
      <c r="X711" s="5"/>
      <c r="Z711" s="49"/>
      <c r="AA711" s="50" cm="1">
        <f t="array" ref="AA711">IF(AND(K711="Pending",J711='Date ouverte'!$A$2),INDEX(_xlfn.ANCHORARRAY('Date ouverte'!$B$2),MATCH(TRUE,_xlfn.ANCHORARRAY('Date ouverte'!$B$2)&gt;=$W711,0)),IF(AND(K711="Pending",J711='Date ouverte'!$A$4),INDEX(_xlfn.ANCHORARRAY('Date ouverte'!$B$4),MATCH(TRUE,_xlfn.ANCHORARRAY('Date ouverte'!$B$4)&gt;=$W711,0)),IF(AND(K711="Pending",J711='Date ouverte'!$A$6),INDEX(_xlfn.ANCHORARRAY('Date ouverte'!$B$6),MATCH(TRUE,_xlfn.ANCHORARRAY('Date ouverte'!$B$6)&gt;=$W711,0)),IF(AND(K711="Pending",J711='Date ouverte'!$A$8),INDEX(_xlfn.ANCHORARRAY('Date ouverte'!$B$8),MATCH(TRUE,_xlfn.ANCHORARRAY('Date ouverte'!$B$8)&gt;=$W711,0)),W711))))</f>
        <v>44883</v>
      </c>
      <c r="AB711" s="5">
        <f>IF(IF($K711="Pending",(IF($J711='Date ouverte'!$A$20,HLOOKUP($AA711,'Date ouverte'!$20:$21,2,FALSE),IF($J711='Date ouverte'!$A$22,HLOOKUP($AA711,'Date ouverte'!$22:$23,2,FALSE),IF($J711='Date ouverte'!$A$24,HLOOKUP($AA711,'Date ouverte'!$24:$25,2,FALSE),IF($J711='Date ouverte'!$A$26,HLOOKUP($AA711,'Date ouverte'!$26:$27,2,FALSE),"j"))))),W711)&lt;&gt;"alert",AA711,"alert")</f>
        <v>44883</v>
      </c>
      <c r="AC711" s="65">
        <f>IF($AB711="alert",(IF($J711='Date ouverte'!$A$29,HLOOKUP($AA711,'Date ouverte'!$29:$30,2,FALSE),IF($J711='Date ouverte'!$A$31,HLOOKUP($AA711,'Date ouverte'!$31:$33,2,FALSE),IF($J711='Date ouverte'!$A$33,HLOOKUP($AA711,'Date ouverte'!$33:$34,2,FALSE),IF($J711='Date ouverte'!$A$35,HLOOKUP($AA711,'Date ouverte'!$35:$36,2,FALSE),"j"))))),0)</f>
        <v>0</v>
      </c>
      <c r="AD7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11" s="5"/>
    </row>
    <row r="712" spans="1:31" x14ac:dyDescent="0.25">
      <c r="A712" t="s">
        <v>1257</v>
      </c>
      <c r="B712" t="s">
        <v>258</v>
      </c>
      <c r="C712" t="s">
        <v>14</v>
      </c>
      <c r="D712" t="s">
        <v>47</v>
      </c>
      <c r="E712" t="s">
        <v>34</v>
      </c>
      <c r="F712" t="s">
        <v>48</v>
      </c>
      <c r="G712" s="1">
        <v>44835</v>
      </c>
      <c r="H712" s="1">
        <v>44877</v>
      </c>
      <c r="I712" s="2">
        <v>44889</v>
      </c>
      <c r="J712" t="s">
        <v>18</v>
      </c>
      <c r="K712" t="s">
        <v>29</v>
      </c>
      <c r="L712" t="s">
        <v>24</v>
      </c>
      <c r="M712" t="s">
        <v>25</v>
      </c>
      <c r="N712" t="s">
        <v>26</v>
      </c>
      <c r="O712" t="s">
        <v>45</v>
      </c>
      <c r="P712">
        <f t="shared" si="535"/>
        <v>1</v>
      </c>
      <c r="Q712" s="5">
        <f t="shared" si="536"/>
        <v>44879</v>
      </c>
      <c r="R712" s="32">
        <f>VLOOKUP(_xlfn.CONCAT(M712," - ",E712),Planning!$C$75:$D$99,2,0)</f>
        <v>21</v>
      </c>
      <c r="S712" s="5">
        <f t="shared" si="537"/>
        <v>44898</v>
      </c>
      <c r="T712" s="3" t="str">
        <f t="shared" si="538"/>
        <v/>
      </c>
      <c r="U712" s="32">
        <f t="shared" ca="1" si="539"/>
        <v>21</v>
      </c>
      <c r="V712" s="32">
        <f t="shared" si="540"/>
        <v>0</v>
      </c>
      <c r="W712" s="5">
        <f t="shared" si="541"/>
        <v>44889</v>
      </c>
      <c r="X712" s="5"/>
      <c r="Z712" s="49"/>
      <c r="AA712" s="50" cm="1">
        <f t="array" ref="AA712">IF(AND(K712="Pending",J712='Date ouverte'!$A$2),INDEX(_xlfn.ANCHORARRAY('Date ouverte'!$B$2),MATCH(TRUE,_xlfn.ANCHORARRAY('Date ouverte'!$B$2)&gt;=$W712,0)),IF(AND(K712="Pending",J712='Date ouverte'!$A$4),INDEX(_xlfn.ANCHORARRAY('Date ouverte'!$B$4),MATCH(TRUE,_xlfn.ANCHORARRAY('Date ouverte'!$B$4)&gt;=$W712,0)),IF(AND(K712="Pending",J712='Date ouverte'!$A$6),INDEX(_xlfn.ANCHORARRAY('Date ouverte'!$B$6),MATCH(TRUE,_xlfn.ANCHORARRAY('Date ouverte'!$B$6)&gt;=$W712,0)),IF(AND(K712="Pending",J712='Date ouverte'!$A$8),INDEX(_xlfn.ANCHORARRAY('Date ouverte'!$B$8),MATCH(TRUE,_xlfn.ANCHORARRAY('Date ouverte'!$B$8)&gt;=$W712,0)),W712))))</f>
        <v>44889</v>
      </c>
      <c r="AB712" s="5" t="str">
        <f>IF(IF($K712="Pending",(IF($J712='Date ouverte'!$A$20,HLOOKUP($AA712,'Date ouverte'!$20:$21,2,FALSE),IF($J712='Date ouverte'!$A$22,HLOOKUP($AA712,'Date ouverte'!$22:$23,2,FALSE),IF($J712='Date ouverte'!$A$24,HLOOKUP($AA712,'Date ouverte'!$24:$25,2,FALSE),IF($J712='Date ouverte'!$A$26,HLOOKUP($AA712,'Date ouverte'!$26:$27,2,FALSE),"j"))))),W712)&lt;&gt;"alert",AA712,"alert")</f>
        <v>alert</v>
      </c>
      <c r="AC712" s="65">
        <f>IF($AB712="alert",(IF($J712='Date ouverte'!$A$29,HLOOKUP($AA712,'Date ouverte'!$29:$30,2,FALSE),IF($J712='Date ouverte'!$A$31,HLOOKUP($AA712,'Date ouverte'!$31:$33,2,FALSE),IF($J712='Date ouverte'!$A$33,HLOOKUP($AA712,'Date ouverte'!$33:$34,2,FALSE),IF($J712='Date ouverte'!$A$35,HLOOKUP($AA712,'Date ouverte'!$35:$36,2,FALSE),"j"))))),0)</f>
        <v>17</v>
      </c>
      <c r="AD7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2" s="5"/>
    </row>
    <row r="713" spans="1:31" x14ac:dyDescent="0.25">
      <c r="A713" t="s">
        <v>831</v>
      </c>
      <c r="B713" t="s">
        <v>258</v>
      </c>
      <c r="C713" t="s">
        <v>30</v>
      </c>
      <c r="D713" t="s">
        <v>47</v>
      </c>
      <c r="E713" t="s">
        <v>34</v>
      </c>
      <c r="F713" t="s">
        <v>48</v>
      </c>
      <c r="G713" s="1">
        <v>44827</v>
      </c>
      <c r="H713" s="1">
        <v>44866</v>
      </c>
      <c r="I713" s="2">
        <v>44880.541666666664</v>
      </c>
      <c r="J713" t="s">
        <v>18</v>
      </c>
      <c r="K713" t="s">
        <v>19</v>
      </c>
      <c r="L713" t="s">
        <v>20</v>
      </c>
      <c r="M713" t="s">
        <v>25</v>
      </c>
      <c r="N713" t="s">
        <v>35</v>
      </c>
      <c r="O713" t="s">
        <v>40</v>
      </c>
      <c r="P713">
        <f t="shared" si="535"/>
        <v>1</v>
      </c>
      <c r="Q713" s="5">
        <f t="shared" si="536"/>
        <v>44868</v>
      </c>
      <c r="R713" s="32">
        <f>VLOOKUP(_xlfn.CONCAT(M713," - ",E713),Planning!$C$75:$D$99,2,0)</f>
        <v>21</v>
      </c>
      <c r="S713" s="5">
        <f t="shared" si="537"/>
        <v>44887</v>
      </c>
      <c r="T713" s="3" t="str">
        <f t="shared" si="538"/>
        <v/>
      </c>
      <c r="U713" s="32">
        <f t="shared" ca="1" si="539"/>
        <v>21</v>
      </c>
      <c r="V713" s="32">
        <f t="shared" si="540"/>
        <v>0</v>
      </c>
      <c r="W713" s="5">
        <f t="shared" si="541"/>
        <v>44880</v>
      </c>
      <c r="X713" s="5"/>
      <c r="Z713" s="49"/>
      <c r="AA713" s="50" cm="1">
        <f t="array" ref="AA713">IF(AND(K713="Pending",J713='Date ouverte'!$A$2),INDEX(_xlfn.ANCHORARRAY('Date ouverte'!$B$2),MATCH(TRUE,_xlfn.ANCHORARRAY('Date ouverte'!$B$2)&gt;=$W713,0)),IF(AND(K713="Pending",J713='Date ouverte'!$A$4),INDEX(_xlfn.ANCHORARRAY('Date ouverte'!$B$4),MATCH(TRUE,_xlfn.ANCHORARRAY('Date ouverte'!$B$4)&gt;=$W713,0)),IF(AND(K713="Pending",J713='Date ouverte'!$A$6),INDEX(_xlfn.ANCHORARRAY('Date ouverte'!$B$6),MATCH(TRUE,_xlfn.ANCHORARRAY('Date ouverte'!$B$6)&gt;=$W713,0)),IF(AND(K713="Pending",J713='Date ouverte'!$A$8),INDEX(_xlfn.ANCHORARRAY('Date ouverte'!$B$8),MATCH(TRUE,_xlfn.ANCHORARRAY('Date ouverte'!$B$8)&gt;=$W713,0)),W713))))</f>
        <v>44880</v>
      </c>
      <c r="AB713" s="5">
        <f>IF(IF($K713="Pending",(IF($J713='Date ouverte'!$A$20,HLOOKUP($AA713,'Date ouverte'!$20:$21,2,FALSE),IF($J713='Date ouverte'!$A$22,HLOOKUP($AA713,'Date ouverte'!$22:$23,2,FALSE),IF($J713='Date ouverte'!$A$24,HLOOKUP($AA713,'Date ouverte'!$24:$25,2,FALSE),IF($J713='Date ouverte'!$A$26,HLOOKUP($AA713,'Date ouverte'!$26:$27,2,FALSE),"j"))))),W713)&lt;&gt;"alert",AA713,"alert")</f>
        <v>44880</v>
      </c>
      <c r="AC713" s="65">
        <f>IF($AB713="alert",(IF($J713='Date ouverte'!$A$29,HLOOKUP($AA713,'Date ouverte'!$29:$30,2,FALSE),IF($J713='Date ouverte'!$A$31,HLOOKUP($AA713,'Date ouverte'!$31:$33,2,FALSE),IF($J713='Date ouverte'!$A$33,HLOOKUP($AA713,'Date ouverte'!$33:$34,2,FALSE),IF($J713='Date ouverte'!$A$35,HLOOKUP($AA713,'Date ouverte'!$35:$36,2,FALSE),"j"))))),0)</f>
        <v>0</v>
      </c>
      <c r="AD7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3" s="5"/>
    </row>
    <row r="714" spans="1:31" x14ac:dyDescent="0.25">
      <c r="A714" t="s">
        <v>1854</v>
      </c>
      <c r="B714" t="s">
        <v>258</v>
      </c>
      <c r="C714" t="s">
        <v>30</v>
      </c>
      <c r="D714" t="s">
        <v>47</v>
      </c>
      <c r="E714" t="s">
        <v>34</v>
      </c>
      <c r="F714" t="s">
        <v>48</v>
      </c>
      <c r="G714" s="1">
        <v>44850</v>
      </c>
      <c r="H714" s="1">
        <v>44900</v>
      </c>
      <c r="I714" s="2">
        <v>44915</v>
      </c>
      <c r="J714" t="s">
        <v>18</v>
      </c>
      <c r="K714" t="s">
        <v>29</v>
      </c>
      <c r="L714" t="s">
        <v>24</v>
      </c>
      <c r="M714" t="s">
        <v>25</v>
      </c>
      <c r="N714" t="s">
        <v>26</v>
      </c>
      <c r="O714" t="s">
        <v>49</v>
      </c>
      <c r="P714">
        <f t="shared" si="535"/>
        <v>1</v>
      </c>
      <c r="Q714" s="5">
        <f t="shared" si="536"/>
        <v>44902</v>
      </c>
      <c r="R714" s="32">
        <f>VLOOKUP(_xlfn.CONCAT(M714," - ",E714),Planning!$C$75:$D$99,2,0)</f>
        <v>21</v>
      </c>
      <c r="S714" s="5">
        <f t="shared" si="537"/>
        <v>44921</v>
      </c>
      <c r="T714" s="3" t="str">
        <f t="shared" si="538"/>
        <v/>
      </c>
      <c r="U714" s="32">
        <f t="shared" ca="1" si="539"/>
        <v>21</v>
      </c>
      <c r="V714" s="32">
        <f t="shared" si="540"/>
        <v>0</v>
      </c>
      <c r="W714" s="5">
        <f t="shared" si="541"/>
        <v>44915</v>
      </c>
      <c r="X714" s="5"/>
      <c r="Z714" s="49"/>
      <c r="AA714" s="50" cm="1">
        <f t="array" ref="AA714">IF(AND(K714="Pending",J714='Date ouverte'!$A$2),INDEX(_xlfn.ANCHORARRAY('Date ouverte'!$B$2),MATCH(TRUE,_xlfn.ANCHORARRAY('Date ouverte'!$B$2)&gt;=$W714,0)),IF(AND(K714="Pending",J714='Date ouverte'!$A$4),INDEX(_xlfn.ANCHORARRAY('Date ouverte'!$B$4),MATCH(TRUE,_xlfn.ANCHORARRAY('Date ouverte'!$B$4)&gt;=$W714,0)),IF(AND(K714="Pending",J714='Date ouverte'!$A$6),INDEX(_xlfn.ANCHORARRAY('Date ouverte'!$B$6),MATCH(TRUE,_xlfn.ANCHORARRAY('Date ouverte'!$B$6)&gt;=$W714,0)),IF(AND(K714="Pending",J714='Date ouverte'!$A$8),INDEX(_xlfn.ANCHORARRAY('Date ouverte'!$B$8),MATCH(TRUE,_xlfn.ANCHORARRAY('Date ouverte'!$B$8)&gt;=$W714,0)),W714))))</f>
        <v>44915</v>
      </c>
      <c r="AB714" s="5">
        <f>IF(IF($K714="Pending",(IF($J714='Date ouverte'!$A$20,HLOOKUP($AA714,'Date ouverte'!$20:$21,2,FALSE),IF($J714='Date ouverte'!$A$22,HLOOKUP($AA714,'Date ouverte'!$22:$23,2,FALSE),IF($J714='Date ouverte'!$A$24,HLOOKUP($AA714,'Date ouverte'!$24:$25,2,FALSE),IF($J714='Date ouverte'!$A$26,HLOOKUP($AA714,'Date ouverte'!$26:$27,2,FALSE),"j"))))),W714)&lt;&gt;"alert",AA714,"alert")</f>
        <v>44915</v>
      </c>
      <c r="AC714" s="65">
        <f>IF($AB714="alert",(IF($J714='Date ouverte'!$A$29,HLOOKUP($AA714,'Date ouverte'!$29:$30,2,FALSE),IF($J714='Date ouverte'!$A$31,HLOOKUP($AA714,'Date ouverte'!$31:$33,2,FALSE),IF($J714='Date ouverte'!$A$33,HLOOKUP($AA714,'Date ouverte'!$33:$34,2,FALSE),IF($J714='Date ouverte'!$A$35,HLOOKUP($AA714,'Date ouverte'!$35:$36,2,FALSE),"j"))))),0)</f>
        <v>0</v>
      </c>
      <c r="AD7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4" s="5"/>
    </row>
    <row r="715" spans="1:31" x14ac:dyDescent="0.25">
      <c r="A715" t="s">
        <v>1258</v>
      </c>
      <c r="B715" t="s">
        <v>258</v>
      </c>
      <c r="C715" t="s">
        <v>14</v>
      </c>
      <c r="D715" t="s">
        <v>47</v>
      </c>
      <c r="E715" t="s">
        <v>34</v>
      </c>
      <c r="F715" t="s">
        <v>48</v>
      </c>
      <c r="G715" s="1">
        <v>44832</v>
      </c>
      <c r="H715" s="1">
        <v>44866</v>
      </c>
      <c r="I715" s="2">
        <v>44875.625</v>
      </c>
      <c r="J715" t="s">
        <v>18</v>
      </c>
      <c r="K715" t="s">
        <v>19</v>
      </c>
      <c r="L715" t="s">
        <v>20</v>
      </c>
      <c r="M715" t="s">
        <v>25</v>
      </c>
      <c r="N715" t="s">
        <v>35</v>
      </c>
      <c r="O715" t="s">
        <v>40</v>
      </c>
      <c r="P715">
        <f t="shared" si="535"/>
        <v>1</v>
      </c>
      <c r="Q715" s="5">
        <f t="shared" si="536"/>
        <v>44868</v>
      </c>
      <c r="R715" s="32">
        <f>VLOOKUP(_xlfn.CONCAT(M715," - ",E715),Planning!$C$75:$D$99,2,0)</f>
        <v>21</v>
      </c>
      <c r="S715" s="5">
        <f t="shared" si="537"/>
        <v>44887</v>
      </c>
      <c r="T715" s="3" t="str">
        <f t="shared" si="538"/>
        <v/>
      </c>
      <c r="U715" s="32">
        <f t="shared" ca="1" si="539"/>
        <v>21</v>
      </c>
      <c r="V715" s="32">
        <f t="shared" si="540"/>
        <v>0</v>
      </c>
      <c r="W715" s="5">
        <f t="shared" si="541"/>
        <v>44875</v>
      </c>
      <c r="X715" s="5"/>
      <c r="Z715" s="49"/>
      <c r="AA715" s="50" cm="1">
        <f t="array" ref="AA715">IF(AND(K715="Pending",J715='Date ouverte'!$A$2),INDEX(_xlfn.ANCHORARRAY('Date ouverte'!$B$2),MATCH(TRUE,_xlfn.ANCHORARRAY('Date ouverte'!$B$2)&gt;=$W715,0)),IF(AND(K715="Pending",J715='Date ouverte'!$A$4),INDEX(_xlfn.ANCHORARRAY('Date ouverte'!$B$4),MATCH(TRUE,_xlfn.ANCHORARRAY('Date ouverte'!$B$4)&gt;=$W715,0)),IF(AND(K715="Pending",J715='Date ouverte'!$A$6),INDEX(_xlfn.ANCHORARRAY('Date ouverte'!$B$6),MATCH(TRUE,_xlfn.ANCHORARRAY('Date ouverte'!$B$6)&gt;=$W715,0)),IF(AND(K715="Pending",J715='Date ouverte'!$A$8),INDEX(_xlfn.ANCHORARRAY('Date ouverte'!$B$8),MATCH(TRUE,_xlfn.ANCHORARRAY('Date ouverte'!$B$8)&gt;=$W715,0)),W715))))</f>
        <v>44875</v>
      </c>
      <c r="AB715" s="5">
        <f>IF(IF($K715="Pending",(IF($J715='Date ouverte'!$A$20,HLOOKUP($AA715,'Date ouverte'!$20:$21,2,FALSE),IF($J715='Date ouverte'!$A$22,HLOOKUP($AA715,'Date ouverte'!$22:$23,2,FALSE),IF($J715='Date ouverte'!$A$24,HLOOKUP($AA715,'Date ouverte'!$24:$25,2,FALSE),IF($J715='Date ouverte'!$A$26,HLOOKUP($AA715,'Date ouverte'!$26:$27,2,FALSE),"j"))))),W715)&lt;&gt;"alert",AA715,"alert")</f>
        <v>44875</v>
      </c>
      <c r="AC715" s="65">
        <f>IF($AB715="alert",(IF($J715='Date ouverte'!$A$29,HLOOKUP($AA715,'Date ouverte'!$29:$30,2,FALSE),IF($J715='Date ouverte'!$A$31,HLOOKUP($AA715,'Date ouverte'!$31:$33,2,FALSE),IF($J715='Date ouverte'!$A$33,HLOOKUP($AA715,'Date ouverte'!$33:$34,2,FALSE),IF($J715='Date ouverte'!$A$35,HLOOKUP($AA715,'Date ouverte'!$35:$36,2,FALSE),"j"))))),0)</f>
        <v>0</v>
      </c>
      <c r="AD7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5" s="5"/>
    </row>
    <row r="716" spans="1:31" x14ac:dyDescent="0.25">
      <c r="A716" t="s">
        <v>1259</v>
      </c>
      <c r="B716" t="s">
        <v>258</v>
      </c>
      <c r="C716" t="s">
        <v>14</v>
      </c>
      <c r="D716" t="s">
        <v>47</v>
      </c>
      <c r="E716" t="s">
        <v>34</v>
      </c>
      <c r="F716" t="s">
        <v>48</v>
      </c>
      <c r="G716" s="1">
        <v>44834</v>
      </c>
      <c r="H716" s="1">
        <v>44877</v>
      </c>
      <c r="I716" s="2">
        <v>44889.3125</v>
      </c>
      <c r="J716" t="s">
        <v>28</v>
      </c>
      <c r="K716" t="s">
        <v>19</v>
      </c>
      <c r="L716" t="s">
        <v>20</v>
      </c>
      <c r="M716" t="s">
        <v>25</v>
      </c>
      <c r="N716" t="s">
        <v>35</v>
      </c>
      <c r="O716" t="s">
        <v>45</v>
      </c>
      <c r="P716">
        <f t="shared" si="535"/>
        <v>1</v>
      </c>
      <c r="Q716" s="5">
        <f t="shared" si="536"/>
        <v>44879</v>
      </c>
      <c r="R716" s="32">
        <f>VLOOKUP(_xlfn.CONCAT(M716," - ",E716),Planning!$C$75:$D$99,2,0)</f>
        <v>21</v>
      </c>
      <c r="S716" s="5">
        <f t="shared" si="537"/>
        <v>44898</v>
      </c>
      <c r="T716" s="3" t="str">
        <f t="shared" si="538"/>
        <v/>
      </c>
      <c r="U716" s="32">
        <f t="shared" ca="1" si="539"/>
        <v>21</v>
      </c>
      <c r="V716" s="32">
        <f t="shared" si="540"/>
        <v>0</v>
      </c>
      <c r="W716" s="5">
        <f t="shared" si="541"/>
        <v>44889</v>
      </c>
      <c r="X716" s="5"/>
      <c r="Z716" s="49"/>
      <c r="AA716" s="50" cm="1">
        <f t="array" ref="AA716">IF(AND(K716="Pending",J716='Date ouverte'!$A$2),INDEX(_xlfn.ANCHORARRAY('Date ouverte'!$B$2),MATCH(TRUE,_xlfn.ANCHORARRAY('Date ouverte'!$B$2)&gt;=$W716,0)),IF(AND(K716="Pending",J716='Date ouverte'!$A$4),INDEX(_xlfn.ANCHORARRAY('Date ouverte'!$B$4),MATCH(TRUE,_xlfn.ANCHORARRAY('Date ouverte'!$B$4)&gt;=$W716,0)),IF(AND(K716="Pending",J716='Date ouverte'!$A$6),INDEX(_xlfn.ANCHORARRAY('Date ouverte'!$B$6),MATCH(TRUE,_xlfn.ANCHORARRAY('Date ouverte'!$B$6)&gt;=$W716,0)),IF(AND(K716="Pending",J716='Date ouverte'!$A$8),INDEX(_xlfn.ANCHORARRAY('Date ouverte'!$B$8),MATCH(TRUE,_xlfn.ANCHORARRAY('Date ouverte'!$B$8)&gt;=$W716,0)),W716))))</f>
        <v>44889</v>
      </c>
      <c r="AB716" s="5">
        <f>IF(IF($K716="Pending",(IF($J716='Date ouverte'!$A$20,HLOOKUP($AA716,'Date ouverte'!$20:$21,2,FALSE),IF($J716='Date ouverte'!$A$22,HLOOKUP($AA716,'Date ouverte'!$22:$23,2,FALSE),IF($J716='Date ouverte'!$A$24,HLOOKUP($AA716,'Date ouverte'!$24:$25,2,FALSE),IF($J716='Date ouverte'!$A$26,HLOOKUP($AA716,'Date ouverte'!$26:$27,2,FALSE),"j"))))),W716)&lt;&gt;"alert",AA716,"alert")</f>
        <v>44889</v>
      </c>
      <c r="AC716" s="65">
        <f>IF($AB716="alert",(IF($J716='Date ouverte'!$A$29,HLOOKUP($AA716,'Date ouverte'!$29:$30,2,FALSE),IF($J716='Date ouverte'!$A$31,HLOOKUP($AA716,'Date ouverte'!$31:$33,2,FALSE),IF($J716='Date ouverte'!$A$33,HLOOKUP($AA716,'Date ouverte'!$33:$34,2,FALSE),IF($J716='Date ouverte'!$A$35,HLOOKUP($AA716,'Date ouverte'!$35:$36,2,FALSE),"j"))))),0)</f>
        <v>0</v>
      </c>
      <c r="AD7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16" s="5"/>
    </row>
    <row r="717" spans="1:31" x14ac:dyDescent="0.25">
      <c r="A717" t="s">
        <v>1855</v>
      </c>
      <c r="B717" t="s">
        <v>258</v>
      </c>
      <c r="C717" t="s">
        <v>14</v>
      </c>
      <c r="D717" t="s">
        <v>47</v>
      </c>
      <c r="E717" t="s">
        <v>34</v>
      </c>
      <c r="F717" t="s">
        <v>48</v>
      </c>
      <c r="G717" s="1">
        <v>44855</v>
      </c>
      <c r="H717" s="1">
        <v>44890</v>
      </c>
      <c r="I717" s="2">
        <v>44905</v>
      </c>
      <c r="J717" t="s">
        <v>18</v>
      </c>
      <c r="K717" t="s">
        <v>29</v>
      </c>
      <c r="L717" t="s">
        <v>24</v>
      </c>
      <c r="M717" t="s">
        <v>25</v>
      </c>
      <c r="N717" t="s">
        <v>26</v>
      </c>
      <c r="O717" t="s">
        <v>46</v>
      </c>
      <c r="P717">
        <f t="shared" si="535"/>
        <v>1</v>
      </c>
      <c r="Q717" s="5">
        <f t="shared" si="536"/>
        <v>44892</v>
      </c>
      <c r="R717" s="32">
        <f>VLOOKUP(_xlfn.CONCAT(M717," - ",E717),Planning!$C$75:$D$99,2,0)</f>
        <v>21</v>
      </c>
      <c r="S717" s="5">
        <f t="shared" si="537"/>
        <v>44911</v>
      </c>
      <c r="T717" s="3" t="str">
        <f t="shared" si="538"/>
        <v/>
      </c>
      <c r="U717" s="32">
        <f t="shared" ca="1" si="539"/>
        <v>21</v>
      </c>
      <c r="V717" s="32">
        <f t="shared" si="540"/>
        <v>0</v>
      </c>
      <c r="W717" s="5">
        <f t="shared" si="541"/>
        <v>44905</v>
      </c>
      <c r="X717" s="5"/>
      <c r="Z717" s="49"/>
      <c r="AA717" s="50" cm="1">
        <f t="array" ref="AA717">IF(AND(K717="Pending",J717='Date ouverte'!$A$2),INDEX(_xlfn.ANCHORARRAY('Date ouverte'!$B$2),MATCH(TRUE,_xlfn.ANCHORARRAY('Date ouverte'!$B$2)&gt;=$W717,0)),IF(AND(K717="Pending",J717='Date ouverte'!$A$4),INDEX(_xlfn.ANCHORARRAY('Date ouverte'!$B$4),MATCH(TRUE,_xlfn.ANCHORARRAY('Date ouverte'!$B$4)&gt;=$W717,0)),IF(AND(K717="Pending",J717='Date ouverte'!$A$6),INDEX(_xlfn.ANCHORARRAY('Date ouverte'!$B$6),MATCH(TRUE,_xlfn.ANCHORARRAY('Date ouverte'!$B$6)&gt;=$W717,0)),IF(AND(K717="Pending",J717='Date ouverte'!$A$8),INDEX(_xlfn.ANCHORARRAY('Date ouverte'!$B$8),MATCH(TRUE,_xlfn.ANCHORARRAY('Date ouverte'!$B$8)&gt;=$W717,0)),W717))))</f>
        <v>44907</v>
      </c>
      <c r="AB717" s="5" t="str">
        <f>IF(IF($K717="Pending",(IF($J717='Date ouverte'!$A$20,HLOOKUP($AA717,'Date ouverte'!$20:$21,2,FALSE),IF($J717='Date ouverte'!$A$22,HLOOKUP($AA717,'Date ouverte'!$22:$23,2,FALSE),IF($J717='Date ouverte'!$A$24,HLOOKUP($AA717,'Date ouverte'!$24:$25,2,FALSE),IF($J717='Date ouverte'!$A$26,HLOOKUP($AA717,'Date ouverte'!$26:$27,2,FALSE),"j"))))),W717)&lt;&gt;"alert",AA717,"alert")</f>
        <v>alert</v>
      </c>
      <c r="AC717" s="65">
        <f>IF($AB717="alert",(IF($J717='Date ouverte'!$A$29,HLOOKUP($AA717,'Date ouverte'!$29:$30,2,FALSE),IF($J717='Date ouverte'!$A$31,HLOOKUP($AA717,'Date ouverte'!$31:$33,2,FALSE),IF($J717='Date ouverte'!$A$33,HLOOKUP($AA717,'Date ouverte'!$33:$34,2,FALSE),IF($J717='Date ouverte'!$A$35,HLOOKUP($AA717,'Date ouverte'!$35:$36,2,FALSE),"j"))))),0)</f>
        <v>11</v>
      </c>
      <c r="AD7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7" s="5"/>
    </row>
    <row r="718" spans="1:31" x14ac:dyDescent="0.25">
      <c r="A718" t="s">
        <v>464</v>
      </c>
      <c r="B718" t="s">
        <v>258</v>
      </c>
      <c r="C718" t="s">
        <v>30</v>
      </c>
      <c r="D718" t="s">
        <v>15</v>
      </c>
      <c r="E718" t="s">
        <v>34</v>
      </c>
      <c r="F718" t="s">
        <v>17</v>
      </c>
      <c r="G718" s="1">
        <v>44815</v>
      </c>
      <c r="H718" s="1">
        <v>44854</v>
      </c>
      <c r="I718" s="2">
        <v>44861.208333333336</v>
      </c>
      <c r="J718" t="s">
        <v>18</v>
      </c>
      <c r="K718" t="s">
        <v>19</v>
      </c>
      <c r="L718" t="s">
        <v>20</v>
      </c>
      <c r="M718" t="s">
        <v>25</v>
      </c>
      <c r="N718" t="s">
        <v>35</v>
      </c>
      <c r="O718" t="s">
        <v>42</v>
      </c>
      <c r="P718">
        <f t="shared" si="535"/>
        <v>1</v>
      </c>
      <c r="Q718" s="5">
        <f t="shared" si="536"/>
        <v>44856</v>
      </c>
      <c r="R718" s="32">
        <f>VLOOKUP(_xlfn.CONCAT(M718," - ",E718),Planning!$C$75:$D$99,2,0)</f>
        <v>21</v>
      </c>
      <c r="S718" s="5">
        <f t="shared" si="537"/>
        <v>44875</v>
      </c>
      <c r="T718" s="3" t="str">
        <f t="shared" si="538"/>
        <v/>
      </c>
      <c r="U718" s="32">
        <f t="shared" ca="1" si="539"/>
        <v>16</v>
      </c>
      <c r="V718" s="32">
        <f t="shared" si="540"/>
        <v>0</v>
      </c>
      <c r="W718" s="5">
        <f t="shared" si="541"/>
        <v>44861</v>
      </c>
      <c r="X718" s="5"/>
      <c r="Z718" s="49"/>
      <c r="AA718" s="50" cm="1">
        <f t="array" ref="AA718">IF(AND(K718="Pending",J718='Date ouverte'!$A$2),INDEX(_xlfn.ANCHORARRAY('Date ouverte'!$B$2),MATCH(TRUE,_xlfn.ANCHORARRAY('Date ouverte'!$B$2)&gt;=$W718,0)),IF(AND(K718="Pending",J718='Date ouverte'!$A$4),INDEX(_xlfn.ANCHORARRAY('Date ouverte'!$B$4),MATCH(TRUE,_xlfn.ANCHORARRAY('Date ouverte'!$B$4)&gt;=$W718,0)),IF(AND(K718="Pending",J718='Date ouverte'!$A$6),INDEX(_xlfn.ANCHORARRAY('Date ouverte'!$B$6),MATCH(TRUE,_xlfn.ANCHORARRAY('Date ouverte'!$B$6)&gt;=$W718,0)),IF(AND(K718="Pending",J718='Date ouverte'!$A$8),INDEX(_xlfn.ANCHORARRAY('Date ouverte'!$B$8),MATCH(TRUE,_xlfn.ANCHORARRAY('Date ouverte'!$B$8)&gt;=$W718,0)),W718))))</f>
        <v>44861</v>
      </c>
      <c r="AB718" s="5">
        <f>IF(IF($K718="Pending",(IF($J718='Date ouverte'!$A$20,HLOOKUP($AA718,'Date ouverte'!$20:$21,2,FALSE),IF($J718='Date ouverte'!$A$22,HLOOKUP($AA718,'Date ouverte'!$22:$23,2,FALSE),IF($J718='Date ouverte'!$A$24,HLOOKUP($AA718,'Date ouverte'!$24:$25,2,FALSE),IF($J718='Date ouverte'!$A$26,HLOOKUP($AA718,'Date ouverte'!$26:$27,2,FALSE),"j"))))),W718)&lt;&gt;"alert",AA718,"alert")</f>
        <v>44861</v>
      </c>
      <c r="AC718" s="65">
        <f>IF($AB718="alert",(IF($J718='Date ouverte'!$A$29,HLOOKUP($AA718,'Date ouverte'!$29:$30,2,FALSE),IF($J718='Date ouverte'!$A$31,HLOOKUP($AA718,'Date ouverte'!$31:$33,2,FALSE),IF($J718='Date ouverte'!$A$33,HLOOKUP($AA718,'Date ouverte'!$33:$34,2,FALSE),IF($J718='Date ouverte'!$A$35,HLOOKUP($AA718,'Date ouverte'!$35:$36,2,FALSE),"j"))))),0)</f>
        <v>0</v>
      </c>
      <c r="AD7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18" s="5"/>
    </row>
    <row r="719" spans="1:31" x14ac:dyDescent="0.25">
      <c r="A719" t="s">
        <v>1856</v>
      </c>
      <c r="B719" t="s">
        <v>258</v>
      </c>
      <c r="C719" t="s">
        <v>14</v>
      </c>
      <c r="D719" t="s">
        <v>47</v>
      </c>
      <c r="E719" t="s">
        <v>34</v>
      </c>
      <c r="F719" t="s">
        <v>48</v>
      </c>
      <c r="G719" s="1">
        <v>44849</v>
      </c>
      <c r="H719" s="1">
        <v>44900</v>
      </c>
      <c r="I719" s="2">
        <v>44915</v>
      </c>
      <c r="J719" t="s">
        <v>28</v>
      </c>
      <c r="K719" t="s">
        <v>29</v>
      </c>
      <c r="L719" t="s">
        <v>24</v>
      </c>
      <c r="M719" t="s">
        <v>25</v>
      </c>
      <c r="N719" t="s">
        <v>26</v>
      </c>
      <c r="O719" t="s">
        <v>49</v>
      </c>
      <c r="P719">
        <f t="shared" si="535"/>
        <v>1</v>
      </c>
      <c r="Q719" s="5">
        <f t="shared" si="536"/>
        <v>44902</v>
      </c>
      <c r="R719" s="32">
        <f>VLOOKUP(_xlfn.CONCAT(M719," - ",E719),Planning!$C$75:$D$99,2,0)</f>
        <v>21</v>
      </c>
      <c r="S719" s="5">
        <f t="shared" si="537"/>
        <v>44921</v>
      </c>
      <c r="T719" s="3" t="str">
        <f t="shared" si="538"/>
        <v/>
      </c>
      <c r="U719" s="32">
        <f t="shared" ca="1" si="539"/>
        <v>21</v>
      </c>
      <c r="V719" s="32">
        <f t="shared" si="540"/>
        <v>0</v>
      </c>
      <c r="W719" s="5">
        <f t="shared" si="541"/>
        <v>44915</v>
      </c>
      <c r="X719" s="5"/>
      <c r="Z719" s="49"/>
      <c r="AA719" s="50" cm="1">
        <f t="array" ref="AA719">IF(AND(K719="Pending",J719='Date ouverte'!$A$2),INDEX(_xlfn.ANCHORARRAY('Date ouverte'!$B$2),MATCH(TRUE,_xlfn.ANCHORARRAY('Date ouverte'!$B$2)&gt;=$W719,0)),IF(AND(K719="Pending",J719='Date ouverte'!$A$4),INDEX(_xlfn.ANCHORARRAY('Date ouverte'!$B$4),MATCH(TRUE,_xlfn.ANCHORARRAY('Date ouverte'!$B$4)&gt;=$W719,0)),IF(AND(K719="Pending",J719='Date ouverte'!$A$6),INDEX(_xlfn.ANCHORARRAY('Date ouverte'!$B$6),MATCH(TRUE,_xlfn.ANCHORARRAY('Date ouverte'!$B$6)&gt;=$W719,0)),IF(AND(K719="Pending",J719='Date ouverte'!$A$8),INDEX(_xlfn.ANCHORARRAY('Date ouverte'!$B$8),MATCH(TRUE,_xlfn.ANCHORARRAY('Date ouverte'!$B$8)&gt;=$W719,0)),W719))))</f>
        <v>44915</v>
      </c>
      <c r="AB719" s="5">
        <f>IF(IF($K719="Pending",(IF($J719='Date ouverte'!$A$20,HLOOKUP($AA719,'Date ouverte'!$20:$21,2,FALSE),IF($J719='Date ouverte'!$A$22,HLOOKUP($AA719,'Date ouverte'!$22:$23,2,FALSE),IF($J719='Date ouverte'!$A$24,HLOOKUP($AA719,'Date ouverte'!$24:$25,2,FALSE),IF($J719='Date ouverte'!$A$26,HLOOKUP($AA719,'Date ouverte'!$26:$27,2,FALSE),"j"))))),W719)&lt;&gt;"alert",AA719,"alert")</f>
        <v>44915</v>
      </c>
      <c r="AC719" s="65">
        <f>IF($AB719="alert",(IF($J719='Date ouverte'!$A$29,HLOOKUP($AA719,'Date ouverte'!$29:$30,2,FALSE),IF($J719='Date ouverte'!$A$31,HLOOKUP($AA719,'Date ouverte'!$31:$33,2,FALSE),IF($J719='Date ouverte'!$A$33,HLOOKUP($AA719,'Date ouverte'!$33:$34,2,FALSE),IF($J719='Date ouverte'!$A$35,HLOOKUP($AA719,'Date ouverte'!$35:$36,2,FALSE),"j"))))),0)</f>
        <v>0</v>
      </c>
      <c r="AD7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19" s="5"/>
    </row>
    <row r="720" spans="1:31" x14ac:dyDescent="0.25">
      <c r="A720" t="s">
        <v>752</v>
      </c>
      <c r="B720" t="s">
        <v>258</v>
      </c>
      <c r="C720" t="s">
        <v>30</v>
      </c>
      <c r="D720" t="s">
        <v>15</v>
      </c>
      <c r="E720" t="s">
        <v>16</v>
      </c>
      <c r="F720" t="s">
        <v>17</v>
      </c>
      <c r="G720" s="1">
        <v>44817</v>
      </c>
      <c r="H720" s="1">
        <v>44858</v>
      </c>
      <c r="I720" s="2">
        <v>44860.291666666664</v>
      </c>
      <c r="J720" t="s">
        <v>28</v>
      </c>
      <c r="K720" t="s">
        <v>19</v>
      </c>
      <c r="L720" t="s">
        <v>24</v>
      </c>
      <c r="M720" t="s">
        <v>25</v>
      </c>
      <c r="N720" t="s">
        <v>26</v>
      </c>
      <c r="O720" t="s">
        <v>42</v>
      </c>
      <c r="P720">
        <f t="shared" si="535"/>
        <v>1</v>
      </c>
      <c r="Q720" s="5">
        <f t="shared" si="536"/>
        <v>44860</v>
      </c>
      <c r="R720" s="32">
        <f>VLOOKUP(_xlfn.CONCAT(M720," - ",E720),Planning!$C$75:$D$99,2,0)</f>
        <v>4</v>
      </c>
      <c r="S720" s="5">
        <f t="shared" si="537"/>
        <v>44862</v>
      </c>
      <c r="T720" s="3" t="str">
        <f t="shared" si="538"/>
        <v/>
      </c>
      <c r="U720" s="32">
        <f t="shared" ca="1" si="539"/>
        <v>4</v>
      </c>
      <c r="V720" s="32">
        <f t="shared" si="540"/>
        <v>0</v>
      </c>
      <c r="W720" s="5">
        <f t="shared" si="541"/>
        <v>44860</v>
      </c>
      <c r="X720" s="5"/>
      <c r="Z720" s="49"/>
      <c r="AA720" s="50" cm="1">
        <f t="array" ref="AA720">IF(AND(K720="Pending",J720='Date ouverte'!$A$2),INDEX(_xlfn.ANCHORARRAY('Date ouverte'!$B$2),MATCH(TRUE,_xlfn.ANCHORARRAY('Date ouverte'!$B$2)&gt;=$W720,0)),IF(AND(K720="Pending",J720='Date ouverte'!$A$4),INDEX(_xlfn.ANCHORARRAY('Date ouverte'!$B$4),MATCH(TRUE,_xlfn.ANCHORARRAY('Date ouverte'!$B$4)&gt;=$W720,0)),IF(AND(K720="Pending",J720='Date ouverte'!$A$6),INDEX(_xlfn.ANCHORARRAY('Date ouverte'!$B$6),MATCH(TRUE,_xlfn.ANCHORARRAY('Date ouverte'!$B$6)&gt;=$W720,0)),IF(AND(K720="Pending",J720='Date ouverte'!$A$8),INDEX(_xlfn.ANCHORARRAY('Date ouverte'!$B$8),MATCH(TRUE,_xlfn.ANCHORARRAY('Date ouverte'!$B$8)&gt;=$W720,0)),W720))))</f>
        <v>44860</v>
      </c>
      <c r="AB720" s="5">
        <f>IF(IF($K720="Pending",(IF($J720='Date ouverte'!$A$20,HLOOKUP($AA720,'Date ouverte'!$20:$21,2,FALSE),IF($J720='Date ouverte'!$A$22,HLOOKUP($AA720,'Date ouverte'!$22:$23,2,FALSE),IF($J720='Date ouverte'!$A$24,HLOOKUP($AA720,'Date ouverte'!$24:$25,2,FALSE),IF($J720='Date ouverte'!$A$26,HLOOKUP($AA720,'Date ouverte'!$26:$27,2,FALSE),"j"))))),W720)&lt;&gt;"alert",AA720,"alert")</f>
        <v>44860</v>
      </c>
      <c r="AC720" s="65">
        <f>IF($AB720="alert",(IF($J720='Date ouverte'!$A$29,HLOOKUP($AA720,'Date ouverte'!$29:$30,2,FALSE),IF($J720='Date ouverte'!$A$31,HLOOKUP($AA720,'Date ouverte'!$31:$33,2,FALSE),IF($J720='Date ouverte'!$A$33,HLOOKUP($AA720,'Date ouverte'!$33:$34,2,FALSE),IF($J720='Date ouverte'!$A$35,HLOOKUP($AA720,'Date ouverte'!$35:$36,2,FALSE),"j"))))),0)</f>
        <v>0</v>
      </c>
      <c r="AD7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0" s="5"/>
    </row>
    <row r="721" spans="1:31" x14ac:dyDescent="0.25">
      <c r="A721" t="s">
        <v>350</v>
      </c>
      <c r="B721" t="s">
        <v>258</v>
      </c>
      <c r="C721" t="s">
        <v>38</v>
      </c>
      <c r="D721" t="s">
        <v>47</v>
      </c>
      <c r="E721" t="s">
        <v>34</v>
      </c>
      <c r="F721" t="s">
        <v>48</v>
      </c>
      <c r="G721" s="1">
        <v>44807</v>
      </c>
      <c r="H721" s="1">
        <v>44860</v>
      </c>
      <c r="I721" s="2">
        <v>44869.416666666664</v>
      </c>
      <c r="J721" t="s">
        <v>18</v>
      </c>
      <c r="K721" t="s">
        <v>19</v>
      </c>
      <c r="L721" t="s">
        <v>24</v>
      </c>
      <c r="M721" t="s">
        <v>25</v>
      </c>
      <c r="N721" t="s">
        <v>26</v>
      </c>
      <c r="O721" t="s">
        <v>36</v>
      </c>
      <c r="P721">
        <f t="shared" si="535"/>
        <v>1</v>
      </c>
      <c r="Q721" s="5">
        <f t="shared" si="536"/>
        <v>44862</v>
      </c>
      <c r="R721" s="32">
        <f>VLOOKUP(_xlfn.CONCAT(M721," - ",E721),Planning!$C$75:$D$99,2,0)</f>
        <v>21</v>
      </c>
      <c r="S721" s="5">
        <f t="shared" si="537"/>
        <v>44881</v>
      </c>
      <c r="T721" s="3" t="str">
        <f t="shared" si="538"/>
        <v/>
      </c>
      <c r="U721" s="32">
        <f t="shared" ca="1" si="539"/>
        <v>21</v>
      </c>
      <c r="V721" s="32">
        <f t="shared" si="540"/>
        <v>0</v>
      </c>
      <c r="W721" s="5">
        <f t="shared" si="541"/>
        <v>44869</v>
      </c>
      <c r="X721" s="5"/>
      <c r="Z721" s="49"/>
      <c r="AA721" s="50" cm="1">
        <f t="array" ref="AA721">IF(AND(K721="Pending",J721='Date ouverte'!$A$2),INDEX(_xlfn.ANCHORARRAY('Date ouverte'!$B$2),MATCH(TRUE,_xlfn.ANCHORARRAY('Date ouverte'!$B$2)&gt;=$W721,0)),IF(AND(K721="Pending",J721='Date ouverte'!$A$4),INDEX(_xlfn.ANCHORARRAY('Date ouverte'!$B$4),MATCH(TRUE,_xlfn.ANCHORARRAY('Date ouverte'!$B$4)&gt;=$W721,0)),IF(AND(K721="Pending",J721='Date ouverte'!$A$6),INDEX(_xlfn.ANCHORARRAY('Date ouverte'!$B$6),MATCH(TRUE,_xlfn.ANCHORARRAY('Date ouverte'!$B$6)&gt;=$W721,0)),IF(AND(K721="Pending",J721='Date ouverte'!$A$8),INDEX(_xlfn.ANCHORARRAY('Date ouverte'!$B$8),MATCH(TRUE,_xlfn.ANCHORARRAY('Date ouverte'!$B$8)&gt;=$W721,0)),W721))))</f>
        <v>44869</v>
      </c>
      <c r="AB721" s="5">
        <f>IF(IF($K721="Pending",(IF($J721='Date ouverte'!$A$20,HLOOKUP($AA721,'Date ouverte'!$20:$21,2,FALSE),IF($J721='Date ouverte'!$A$22,HLOOKUP($AA721,'Date ouverte'!$22:$23,2,FALSE),IF($J721='Date ouverte'!$A$24,HLOOKUP($AA721,'Date ouverte'!$24:$25,2,FALSE),IF($J721='Date ouverte'!$A$26,HLOOKUP($AA721,'Date ouverte'!$26:$27,2,FALSE),"j"))))),W721)&lt;&gt;"alert",AA721,"alert")</f>
        <v>44869</v>
      </c>
      <c r="AC721" s="65">
        <f>IF($AB721="alert",(IF($J721='Date ouverte'!$A$29,HLOOKUP($AA721,'Date ouverte'!$29:$30,2,FALSE),IF($J721='Date ouverte'!$A$31,HLOOKUP($AA721,'Date ouverte'!$31:$33,2,FALSE),IF($J721='Date ouverte'!$A$33,HLOOKUP($AA721,'Date ouverte'!$33:$34,2,FALSE),IF($J721='Date ouverte'!$A$35,HLOOKUP($AA721,'Date ouverte'!$35:$36,2,FALSE),"j"))))),0)</f>
        <v>0</v>
      </c>
      <c r="AD7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1" s="5"/>
    </row>
    <row r="722" spans="1:31" x14ac:dyDescent="0.25">
      <c r="A722" t="s">
        <v>325</v>
      </c>
      <c r="B722" t="s">
        <v>258</v>
      </c>
      <c r="C722" t="s">
        <v>30</v>
      </c>
      <c r="D722" t="s">
        <v>15</v>
      </c>
      <c r="E722" t="s">
        <v>34</v>
      </c>
      <c r="F722" t="s">
        <v>17</v>
      </c>
      <c r="G722" s="1">
        <v>44810</v>
      </c>
      <c r="H722" s="1">
        <v>44853</v>
      </c>
      <c r="I722" s="2">
        <v>44862.541666666664</v>
      </c>
      <c r="J722" t="s">
        <v>18</v>
      </c>
      <c r="K722" t="s">
        <v>19</v>
      </c>
      <c r="L722" t="s">
        <v>20</v>
      </c>
      <c r="M722" t="s">
        <v>25</v>
      </c>
      <c r="N722" t="s">
        <v>35</v>
      </c>
      <c r="O722" t="s">
        <v>42</v>
      </c>
      <c r="P722">
        <f t="shared" si="535"/>
        <v>1</v>
      </c>
      <c r="Q722" s="5">
        <f t="shared" si="536"/>
        <v>44855</v>
      </c>
      <c r="R722" s="32">
        <f>VLOOKUP(_xlfn.CONCAT(M722," - ",E722),Planning!$C$75:$D$99,2,0)</f>
        <v>21</v>
      </c>
      <c r="S722" s="5">
        <f t="shared" si="537"/>
        <v>44874</v>
      </c>
      <c r="T722" s="3" t="str">
        <f t="shared" si="538"/>
        <v/>
      </c>
      <c r="U722" s="32">
        <f t="shared" ca="1" si="539"/>
        <v>15</v>
      </c>
      <c r="V722" s="32">
        <f t="shared" si="540"/>
        <v>0</v>
      </c>
      <c r="W722" s="5">
        <f t="shared" si="541"/>
        <v>44862</v>
      </c>
      <c r="X722" s="5"/>
      <c r="Z722" s="49"/>
      <c r="AA722" s="50" cm="1">
        <f t="array" ref="AA722">IF(AND(K722="Pending",J722='Date ouverte'!$A$2),INDEX(_xlfn.ANCHORARRAY('Date ouverte'!$B$2),MATCH(TRUE,_xlfn.ANCHORARRAY('Date ouverte'!$B$2)&gt;=$W722,0)),IF(AND(K722="Pending",J722='Date ouverte'!$A$4),INDEX(_xlfn.ANCHORARRAY('Date ouverte'!$B$4),MATCH(TRUE,_xlfn.ANCHORARRAY('Date ouverte'!$B$4)&gt;=$W722,0)),IF(AND(K722="Pending",J722='Date ouverte'!$A$6),INDEX(_xlfn.ANCHORARRAY('Date ouverte'!$B$6),MATCH(TRUE,_xlfn.ANCHORARRAY('Date ouverte'!$B$6)&gt;=$W722,0)),IF(AND(K722="Pending",J722='Date ouverte'!$A$8),INDEX(_xlfn.ANCHORARRAY('Date ouverte'!$B$8),MATCH(TRUE,_xlfn.ANCHORARRAY('Date ouverte'!$B$8)&gt;=$W722,0)),W722))))</f>
        <v>44862</v>
      </c>
      <c r="AB722" s="5">
        <f>IF(IF($K722="Pending",(IF($J722='Date ouverte'!$A$20,HLOOKUP($AA722,'Date ouverte'!$20:$21,2,FALSE),IF($J722='Date ouverte'!$A$22,HLOOKUP($AA722,'Date ouverte'!$22:$23,2,FALSE),IF($J722='Date ouverte'!$A$24,HLOOKUP($AA722,'Date ouverte'!$24:$25,2,FALSE),IF($J722='Date ouverte'!$A$26,HLOOKUP($AA722,'Date ouverte'!$26:$27,2,FALSE),"j"))))),W722)&lt;&gt;"alert",AA722,"alert")</f>
        <v>44862</v>
      </c>
      <c r="AC722" s="65">
        <f>IF($AB722="alert",(IF($J722='Date ouverte'!$A$29,HLOOKUP($AA722,'Date ouverte'!$29:$30,2,FALSE),IF($J722='Date ouverte'!$A$31,HLOOKUP($AA722,'Date ouverte'!$31:$33,2,FALSE),IF($J722='Date ouverte'!$A$33,HLOOKUP($AA722,'Date ouverte'!$33:$34,2,FALSE),IF($J722='Date ouverte'!$A$35,HLOOKUP($AA722,'Date ouverte'!$35:$36,2,FALSE),"j"))))),0)</f>
        <v>0</v>
      </c>
      <c r="AD7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2" s="5"/>
    </row>
    <row r="723" spans="1:31" x14ac:dyDescent="0.25">
      <c r="A723" t="s">
        <v>806</v>
      </c>
      <c r="B723" t="s">
        <v>258</v>
      </c>
      <c r="C723" t="s">
        <v>30</v>
      </c>
      <c r="D723" t="s">
        <v>47</v>
      </c>
      <c r="E723" t="s">
        <v>34</v>
      </c>
      <c r="F723" t="s">
        <v>48</v>
      </c>
      <c r="G723" s="1">
        <v>44823</v>
      </c>
      <c r="H723" s="1">
        <v>44866</v>
      </c>
      <c r="I723" s="2">
        <v>44878</v>
      </c>
      <c r="J723" t="s">
        <v>18</v>
      </c>
      <c r="K723" t="s">
        <v>29</v>
      </c>
      <c r="L723" t="s">
        <v>24</v>
      </c>
      <c r="M723" t="s">
        <v>25</v>
      </c>
      <c r="N723" t="s">
        <v>26</v>
      </c>
      <c r="O723" t="s">
        <v>40</v>
      </c>
      <c r="P723">
        <f t="shared" si="535"/>
        <v>1</v>
      </c>
      <c r="Q723" s="5">
        <f t="shared" si="536"/>
        <v>44868</v>
      </c>
      <c r="R723" s="32">
        <f>VLOOKUP(_xlfn.CONCAT(M723," - ",E723),Planning!$C$75:$D$99,2,0)</f>
        <v>21</v>
      </c>
      <c r="S723" s="5">
        <f t="shared" si="537"/>
        <v>44887</v>
      </c>
      <c r="T723" s="3" t="str">
        <f t="shared" si="538"/>
        <v/>
      </c>
      <c r="U723" s="32">
        <f t="shared" ca="1" si="539"/>
        <v>21</v>
      </c>
      <c r="V723" s="32">
        <f t="shared" si="540"/>
        <v>0</v>
      </c>
      <c r="W723" s="5">
        <f t="shared" si="541"/>
        <v>44878</v>
      </c>
      <c r="X723" s="5"/>
      <c r="Z723" s="49"/>
      <c r="AA723" s="50" cm="1">
        <f t="array" ref="AA723">IF(AND(K723="Pending",J723='Date ouverte'!$A$2),INDEX(_xlfn.ANCHORARRAY('Date ouverte'!$B$2),MATCH(TRUE,_xlfn.ANCHORARRAY('Date ouverte'!$B$2)&gt;=$W723,0)),IF(AND(K723="Pending",J723='Date ouverte'!$A$4),INDEX(_xlfn.ANCHORARRAY('Date ouverte'!$B$4),MATCH(TRUE,_xlfn.ANCHORARRAY('Date ouverte'!$B$4)&gt;=$W723,0)),IF(AND(K723="Pending",J723='Date ouverte'!$A$6),INDEX(_xlfn.ANCHORARRAY('Date ouverte'!$B$6),MATCH(TRUE,_xlfn.ANCHORARRAY('Date ouverte'!$B$6)&gt;=$W723,0)),IF(AND(K723="Pending",J723='Date ouverte'!$A$8),INDEX(_xlfn.ANCHORARRAY('Date ouverte'!$B$8),MATCH(TRUE,_xlfn.ANCHORARRAY('Date ouverte'!$B$8)&gt;=$W723,0)),W723))))</f>
        <v>44879</v>
      </c>
      <c r="AB723" s="5" t="str">
        <f>IF(IF($K723="Pending",(IF($J723='Date ouverte'!$A$20,HLOOKUP($AA723,'Date ouverte'!$20:$21,2,FALSE),IF($J723='Date ouverte'!$A$22,HLOOKUP($AA723,'Date ouverte'!$22:$23,2,FALSE),IF($J723='Date ouverte'!$A$24,HLOOKUP($AA723,'Date ouverte'!$24:$25,2,FALSE),IF($J723='Date ouverte'!$A$26,HLOOKUP($AA723,'Date ouverte'!$26:$27,2,FALSE),"j"))))),W723)&lt;&gt;"alert",AA723,"alert")</f>
        <v>alert</v>
      </c>
      <c r="AC723" s="65">
        <f>IF($AB723="alert",(IF($J723='Date ouverte'!$A$29,HLOOKUP($AA723,'Date ouverte'!$29:$30,2,FALSE),IF($J723='Date ouverte'!$A$31,HLOOKUP($AA723,'Date ouverte'!$31:$33,2,FALSE),IF($J723='Date ouverte'!$A$33,HLOOKUP($AA723,'Date ouverte'!$33:$34,2,FALSE),IF($J723='Date ouverte'!$A$35,HLOOKUP($AA723,'Date ouverte'!$35:$36,2,FALSE),"j"))))),0)</f>
        <v>11</v>
      </c>
      <c r="AD7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3" s="5"/>
    </row>
    <row r="724" spans="1:31" x14ac:dyDescent="0.25">
      <c r="A724" t="s">
        <v>1857</v>
      </c>
      <c r="B724" t="s">
        <v>258</v>
      </c>
      <c r="C724" t="s">
        <v>14</v>
      </c>
      <c r="D724" t="s">
        <v>47</v>
      </c>
      <c r="E724" t="s">
        <v>34</v>
      </c>
      <c r="F724" t="s">
        <v>48</v>
      </c>
      <c r="G724" s="1">
        <v>44859</v>
      </c>
      <c r="H724" s="1">
        <v>44895</v>
      </c>
      <c r="I724" s="2">
        <v>44910</v>
      </c>
      <c r="J724" t="s">
        <v>18</v>
      </c>
      <c r="K724" t="s">
        <v>29</v>
      </c>
      <c r="L724" t="s">
        <v>20</v>
      </c>
      <c r="M724" t="s">
        <v>25</v>
      </c>
      <c r="N724" t="s">
        <v>35</v>
      </c>
      <c r="O724" t="s">
        <v>1641</v>
      </c>
      <c r="P724">
        <f t="shared" si="535"/>
        <v>1</v>
      </c>
      <c r="Q724" s="5">
        <f t="shared" si="536"/>
        <v>44897</v>
      </c>
      <c r="R724" s="32">
        <f>VLOOKUP(_xlfn.CONCAT(M724," - ",E724),Planning!$C$75:$D$99,2,0)</f>
        <v>21</v>
      </c>
      <c r="S724" s="5">
        <f t="shared" si="537"/>
        <v>44916</v>
      </c>
      <c r="T724" s="3" t="str">
        <f t="shared" si="538"/>
        <v/>
      </c>
      <c r="U724" s="32">
        <f t="shared" ca="1" si="539"/>
        <v>21</v>
      </c>
      <c r="V724" s="32">
        <f t="shared" si="540"/>
        <v>0</v>
      </c>
      <c r="W724" s="5">
        <f t="shared" si="541"/>
        <v>44910</v>
      </c>
      <c r="X724" s="5"/>
      <c r="Z724" s="49"/>
      <c r="AA724" s="50" cm="1">
        <f t="array" ref="AA724">IF(AND(K724="Pending",J724='Date ouverte'!$A$2),INDEX(_xlfn.ANCHORARRAY('Date ouverte'!$B$2),MATCH(TRUE,_xlfn.ANCHORARRAY('Date ouverte'!$B$2)&gt;=$W724,0)),IF(AND(K724="Pending",J724='Date ouverte'!$A$4),INDEX(_xlfn.ANCHORARRAY('Date ouverte'!$B$4),MATCH(TRUE,_xlfn.ANCHORARRAY('Date ouverte'!$B$4)&gt;=$W724,0)),IF(AND(K724="Pending",J724='Date ouverte'!$A$6),INDEX(_xlfn.ANCHORARRAY('Date ouverte'!$B$6),MATCH(TRUE,_xlfn.ANCHORARRAY('Date ouverte'!$B$6)&gt;=$W724,0)),IF(AND(K724="Pending",J724='Date ouverte'!$A$8),INDEX(_xlfn.ANCHORARRAY('Date ouverte'!$B$8),MATCH(TRUE,_xlfn.ANCHORARRAY('Date ouverte'!$B$8)&gt;=$W724,0)),W724))))</f>
        <v>44910</v>
      </c>
      <c r="AB724" s="5">
        <f>IF(IF($K724="Pending",(IF($J724='Date ouverte'!$A$20,HLOOKUP($AA724,'Date ouverte'!$20:$21,2,FALSE),IF($J724='Date ouverte'!$A$22,HLOOKUP($AA724,'Date ouverte'!$22:$23,2,FALSE),IF($J724='Date ouverte'!$A$24,HLOOKUP($AA724,'Date ouverte'!$24:$25,2,FALSE),IF($J724='Date ouverte'!$A$26,HLOOKUP($AA724,'Date ouverte'!$26:$27,2,FALSE),"j"))))),W724)&lt;&gt;"alert",AA724,"alert")</f>
        <v>44910</v>
      </c>
      <c r="AC724" s="65">
        <f>IF($AB724="alert",(IF($J724='Date ouverte'!$A$29,HLOOKUP($AA724,'Date ouverte'!$29:$30,2,FALSE),IF($J724='Date ouverte'!$A$31,HLOOKUP($AA724,'Date ouverte'!$31:$33,2,FALSE),IF($J724='Date ouverte'!$A$33,HLOOKUP($AA724,'Date ouverte'!$33:$34,2,FALSE),IF($J724='Date ouverte'!$A$35,HLOOKUP($AA724,'Date ouverte'!$35:$36,2,FALSE),"j"))))),0)</f>
        <v>0</v>
      </c>
      <c r="AD7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4" s="5"/>
    </row>
    <row r="725" spans="1:31" x14ac:dyDescent="0.25">
      <c r="A725" t="s">
        <v>1858</v>
      </c>
      <c r="B725" t="s">
        <v>258</v>
      </c>
      <c r="C725" t="s">
        <v>14</v>
      </c>
      <c r="D725" t="s">
        <v>47</v>
      </c>
      <c r="E725" t="s">
        <v>34</v>
      </c>
      <c r="F725" t="s">
        <v>48</v>
      </c>
      <c r="G725" s="1">
        <v>44855</v>
      </c>
      <c r="H725" s="1">
        <v>44890</v>
      </c>
      <c r="I725" s="2">
        <v>44905</v>
      </c>
      <c r="J725" t="s">
        <v>18</v>
      </c>
      <c r="K725" t="s">
        <v>29</v>
      </c>
      <c r="L725" t="s">
        <v>24</v>
      </c>
      <c r="M725" t="s">
        <v>25</v>
      </c>
      <c r="N725" t="s">
        <v>26</v>
      </c>
      <c r="O725" t="s">
        <v>46</v>
      </c>
      <c r="P725">
        <f t="shared" si="535"/>
        <v>1</v>
      </c>
      <c r="Q725" s="5">
        <f t="shared" si="536"/>
        <v>44892</v>
      </c>
      <c r="R725" s="32">
        <f>VLOOKUP(_xlfn.CONCAT(M725," - ",E725),Planning!$C$75:$D$99,2,0)</f>
        <v>21</v>
      </c>
      <c r="S725" s="5">
        <f t="shared" si="537"/>
        <v>44911</v>
      </c>
      <c r="T725" s="3" t="str">
        <f t="shared" si="538"/>
        <v/>
      </c>
      <c r="U725" s="32">
        <f t="shared" ca="1" si="539"/>
        <v>21</v>
      </c>
      <c r="V725" s="32">
        <f t="shared" si="540"/>
        <v>0</v>
      </c>
      <c r="W725" s="5">
        <f t="shared" si="541"/>
        <v>44905</v>
      </c>
      <c r="X725" s="5"/>
      <c r="Z725" s="49"/>
      <c r="AA725" s="50" cm="1">
        <f t="array" ref="AA725">IF(AND(K725="Pending",J725='Date ouverte'!$A$2),INDEX(_xlfn.ANCHORARRAY('Date ouverte'!$B$2),MATCH(TRUE,_xlfn.ANCHORARRAY('Date ouverte'!$B$2)&gt;=$W725,0)),IF(AND(K725="Pending",J725='Date ouverte'!$A$4),INDEX(_xlfn.ANCHORARRAY('Date ouverte'!$B$4),MATCH(TRUE,_xlfn.ANCHORARRAY('Date ouverte'!$B$4)&gt;=$W725,0)),IF(AND(K725="Pending",J725='Date ouverte'!$A$6),INDEX(_xlfn.ANCHORARRAY('Date ouverte'!$B$6),MATCH(TRUE,_xlfn.ANCHORARRAY('Date ouverte'!$B$6)&gt;=$W725,0)),IF(AND(K725="Pending",J725='Date ouverte'!$A$8),INDEX(_xlfn.ANCHORARRAY('Date ouverte'!$B$8),MATCH(TRUE,_xlfn.ANCHORARRAY('Date ouverte'!$B$8)&gt;=$W725,0)),W725))))</f>
        <v>44907</v>
      </c>
      <c r="AB725" s="5" t="str">
        <f>IF(IF($K725="Pending",(IF($J725='Date ouverte'!$A$20,HLOOKUP($AA725,'Date ouverte'!$20:$21,2,FALSE),IF($J725='Date ouverte'!$A$22,HLOOKUP($AA725,'Date ouverte'!$22:$23,2,FALSE),IF($J725='Date ouverte'!$A$24,HLOOKUP($AA725,'Date ouverte'!$24:$25,2,FALSE),IF($J725='Date ouverte'!$A$26,HLOOKUP($AA725,'Date ouverte'!$26:$27,2,FALSE),"j"))))),W725)&lt;&gt;"alert",AA725,"alert")</f>
        <v>alert</v>
      </c>
      <c r="AC725" s="65">
        <f>IF($AB725="alert",(IF($J725='Date ouverte'!$A$29,HLOOKUP($AA725,'Date ouverte'!$29:$30,2,FALSE),IF($J725='Date ouverte'!$A$31,HLOOKUP($AA725,'Date ouverte'!$31:$33,2,FALSE),IF($J725='Date ouverte'!$A$33,HLOOKUP($AA725,'Date ouverte'!$33:$34,2,FALSE),IF($J725='Date ouverte'!$A$35,HLOOKUP($AA725,'Date ouverte'!$35:$36,2,FALSE),"j"))))),0)</f>
        <v>11</v>
      </c>
      <c r="AD7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5" s="5"/>
    </row>
    <row r="726" spans="1:31" x14ac:dyDescent="0.25">
      <c r="A726" t="s">
        <v>1859</v>
      </c>
      <c r="B726" t="s">
        <v>258</v>
      </c>
      <c r="C726" t="s">
        <v>30</v>
      </c>
      <c r="D726" t="s">
        <v>47</v>
      </c>
      <c r="E726" t="s">
        <v>34</v>
      </c>
      <c r="F726" t="s">
        <v>48</v>
      </c>
      <c r="G726" s="1">
        <v>44859</v>
      </c>
      <c r="H726" s="1">
        <v>44895</v>
      </c>
      <c r="I726" s="2">
        <v>44907</v>
      </c>
      <c r="J726" t="s">
        <v>18</v>
      </c>
      <c r="K726" t="s">
        <v>29</v>
      </c>
      <c r="L726" t="s">
        <v>20</v>
      </c>
      <c r="M726" t="s">
        <v>25</v>
      </c>
      <c r="N726" t="s">
        <v>35</v>
      </c>
      <c r="O726" t="s">
        <v>1641</v>
      </c>
      <c r="P726">
        <f t="shared" si="535"/>
        <v>1</v>
      </c>
      <c r="Q726" s="5">
        <f t="shared" si="536"/>
        <v>44897</v>
      </c>
      <c r="R726" s="32">
        <f>VLOOKUP(_xlfn.CONCAT(M726," - ",E726),Planning!$C$75:$D$99,2,0)</f>
        <v>21</v>
      </c>
      <c r="S726" s="5">
        <f t="shared" si="537"/>
        <v>44916</v>
      </c>
      <c r="T726" s="3" t="str">
        <f t="shared" si="538"/>
        <v/>
      </c>
      <c r="U726" s="32">
        <f t="shared" ca="1" si="539"/>
        <v>21</v>
      </c>
      <c r="V726" s="32">
        <f t="shared" si="540"/>
        <v>0</v>
      </c>
      <c r="W726" s="5">
        <f t="shared" si="541"/>
        <v>44907</v>
      </c>
      <c r="X726" s="5"/>
      <c r="Z726" s="49"/>
      <c r="AA726" s="50" cm="1">
        <f t="array" ref="AA726">IF(AND(K726="Pending",J726='Date ouverte'!$A$2),INDEX(_xlfn.ANCHORARRAY('Date ouverte'!$B$2),MATCH(TRUE,_xlfn.ANCHORARRAY('Date ouverte'!$B$2)&gt;=$W726,0)),IF(AND(K726="Pending",J726='Date ouverte'!$A$4),INDEX(_xlfn.ANCHORARRAY('Date ouverte'!$B$4),MATCH(TRUE,_xlfn.ANCHORARRAY('Date ouverte'!$B$4)&gt;=$W726,0)),IF(AND(K726="Pending",J726='Date ouverte'!$A$6),INDEX(_xlfn.ANCHORARRAY('Date ouverte'!$B$6),MATCH(TRUE,_xlfn.ANCHORARRAY('Date ouverte'!$B$6)&gt;=$W726,0)),IF(AND(K726="Pending",J726='Date ouverte'!$A$8),INDEX(_xlfn.ANCHORARRAY('Date ouverte'!$B$8),MATCH(TRUE,_xlfn.ANCHORARRAY('Date ouverte'!$B$8)&gt;=$W726,0)),W726))))</f>
        <v>44907</v>
      </c>
      <c r="AB726" s="5" t="str">
        <f>IF(IF($K726="Pending",(IF($J726='Date ouverte'!$A$20,HLOOKUP($AA726,'Date ouverte'!$20:$21,2,FALSE),IF($J726='Date ouverte'!$A$22,HLOOKUP($AA726,'Date ouverte'!$22:$23,2,FALSE),IF($J726='Date ouverte'!$A$24,HLOOKUP($AA726,'Date ouverte'!$24:$25,2,FALSE),IF($J726='Date ouverte'!$A$26,HLOOKUP($AA726,'Date ouverte'!$26:$27,2,FALSE),"j"))))),W726)&lt;&gt;"alert",AA726,"alert")</f>
        <v>alert</v>
      </c>
      <c r="AC726" s="65">
        <f>IF($AB726="alert",(IF($J726='Date ouverte'!$A$29,HLOOKUP($AA726,'Date ouverte'!$29:$30,2,FALSE),IF($J726='Date ouverte'!$A$31,HLOOKUP($AA726,'Date ouverte'!$31:$33,2,FALSE),IF($J726='Date ouverte'!$A$33,HLOOKUP($AA726,'Date ouverte'!$33:$34,2,FALSE),IF($J726='Date ouverte'!$A$35,HLOOKUP($AA726,'Date ouverte'!$35:$36,2,FALSE),"j"))))),0)</f>
        <v>11</v>
      </c>
      <c r="AD7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6" s="5"/>
    </row>
    <row r="727" spans="1:31" x14ac:dyDescent="0.25">
      <c r="A727" t="s">
        <v>1260</v>
      </c>
      <c r="B727" t="s">
        <v>258</v>
      </c>
      <c r="C727" t="s">
        <v>30</v>
      </c>
      <c r="D727" t="s">
        <v>47</v>
      </c>
      <c r="E727" t="s">
        <v>16</v>
      </c>
      <c r="F727" t="s">
        <v>48</v>
      </c>
      <c r="G727" s="1">
        <v>44837</v>
      </c>
      <c r="H727" s="1">
        <v>44880</v>
      </c>
      <c r="I727" s="2">
        <v>44890</v>
      </c>
      <c r="J727" t="s">
        <v>39</v>
      </c>
      <c r="K727" t="s">
        <v>29</v>
      </c>
      <c r="L727" t="s">
        <v>24</v>
      </c>
      <c r="M727" t="s">
        <v>25</v>
      </c>
      <c r="N727" t="s">
        <v>26</v>
      </c>
      <c r="O727" t="s">
        <v>45</v>
      </c>
      <c r="P727">
        <f t="shared" si="535"/>
        <v>1</v>
      </c>
      <c r="Q727" s="5">
        <f t="shared" si="536"/>
        <v>44882</v>
      </c>
      <c r="R727" s="32">
        <f>VLOOKUP(_xlfn.CONCAT(M727," - ",E727),Planning!$C$75:$D$99,2,0)</f>
        <v>4</v>
      </c>
      <c r="S727" s="5">
        <f t="shared" si="537"/>
        <v>44884</v>
      </c>
      <c r="T727" s="3" t="str">
        <f t="shared" si="538"/>
        <v/>
      </c>
      <c r="U727" s="32">
        <f t="shared" ca="1" si="539"/>
        <v>4</v>
      </c>
      <c r="V727" s="32">
        <f t="shared" si="540"/>
        <v>0</v>
      </c>
      <c r="W727" s="5">
        <f t="shared" si="541"/>
        <v>44890</v>
      </c>
      <c r="X727" s="5"/>
      <c r="Z727" s="49"/>
      <c r="AA727" s="50" cm="1">
        <f t="array" ref="AA727">IF(AND(K727="Pending",J727='Date ouverte'!$A$2),INDEX(_xlfn.ANCHORARRAY('Date ouverte'!$B$2),MATCH(TRUE,_xlfn.ANCHORARRAY('Date ouverte'!$B$2)&gt;=$W727,0)),IF(AND(K727="Pending",J727='Date ouverte'!$A$4),INDEX(_xlfn.ANCHORARRAY('Date ouverte'!$B$4),MATCH(TRUE,_xlfn.ANCHORARRAY('Date ouverte'!$B$4)&gt;=$W727,0)),IF(AND(K727="Pending",J727='Date ouverte'!$A$6),INDEX(_xlfn.ANCHORARRAY('Date ouverte'!$B$6),MATCH(TRUE,_xlfn.ANCHORARRAY('Date ouverte'!$B$6)&gt;=$W727,0)),IF(AND(K727="Pending",J727='Date ouverte'!$A$8),INDEX(_xlfn.ANCHORARRAY('Date ouverte'!$B$8),MATCH(TRUE,_xlfn.ANCHORARRAY('Date ouverte'!$B$8)&gt;=$W727,0)),W727))))</f>
        <v>44890</v>
      </c>
      <c r="AB727" s="5" t="str">
        <f>IF(IF($K727="Pending",(IF($J727='Date ouverte'!$A$20,HLOOKUP($AA727,'Date ouverte'!$20:$21,2,FALSE),IF($J727='Date ouverte'!$A$22,HLOOKUP($AA727,'Date ouverte'!$22:$23,2,FALSE),IF($J727='Date ouverte'!$A$24,HLOOKUP($AA727,'Date ouverte'!$24:$25,2,FALSE),IF($J727='Date ouverte'!$A$26,HLOOKUP($AA727,'Date ouverte'!$26:$27,2,FALSE),"j"))))),W727)&lt;&gt;"alert",AA727,"alert")</f>
        <v>alert</v>
      </c>
      <c r="AC727" s="65">
        <f>IF($AB727="alert",(IF($J727='Date ouverte'!$A$29,HLOOKUP($AA727,'Date ouverte'!$29:$30,2,FALSE),IF($J727='Date ouverte'!$A$31,HLOOKUP($AA727,'Date ouverte'!$31:$33,2,FALSE),IF($J727='Date ouverte'!$A$33,HLOOKUP($AA727,'Date ouverte'!$33:$34,2,FALSE),IF($J727='Date ouverte'!$A$35,HLOOKUP($AA727,'Date ouverte'!$35:$36,2,FALSE),"j"))))),0)</f>
        <v>8</v>
      </c>
      <c r="AD7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727" s="5"/>
    </row>
    <row r="728" spans="1:31" x14ac:dyDescent="0.25">
      <c r="A728" t="s">
        <v>1860</v>
      </c>
      <c r="B728" t="s">
        <v>258</v>
      </c>
      <c r="C728" t="s">
        <v>30</v>
      </c>
      <c r="D728" t="s">
        <v>47</v>
      </c>
      <c r="E728" t="s">
        <v>34</v>
      </c>
      <c r="F728" t="s">
        <v>48</v>
      </c>
      <c r="G728" s="1">
        <v>44850</v>
      </c>
      <c r="H728" s="1">
        <v>44900</v>
      </c>
      <c r="I728" s="2">
        <v>44912</v>
      </c>
      <c r="J728" t="s">
        <v>28</v>
      </c>
      <c r="K728" t="s">
        <v>29</v>
      </c>
      <c r="L728" t="s">
        <v>20</v>
      </c>
      <c r="M728" t="s">
        <v>25</v>
      </c>
      <c r="N728" t="s">
        <v>35</v>
      </c>
      <c r="O728" t="s">
        <v>49</v>
      </c>
      <c r="P728">
        <f t="shared" si="535"/>
        <v>1</v>
      </c>
      <c r="Q728" s="5">
        <f t="shared" si="536"/>
        <v>44902</v>
      </c>
      <c r="R728" s="32">
        <f>VLOOKUP(_xlfn.CONCAT(M728," - ",E728),Planning!$C$75:$D$99,2,0)</f>
        <v>21</v>
      </c>
      <c r="S728" s="5">
        <f t="shared" si="537"/>
        <v>44921</v>
      </c>
      <c r="T728" s="3" t="str">
        <f t="shared" si="538"/>
        <v/>
      </c>
      <c r="U728" s="32">
        <f t="shared" ca="1" si="539"/>
        <v>21</v>
      </c>
      <c r="V728" s="32">
        <f t="shared" si="540"/>
        <v>0</v>
      </c>
      <c r="W728" s="5">
        <f t="shared" si="541"/>
        <v>44912</v>
      </c>
      <c r="X728" s="5"/>
      <c r="Z728" s="49"/>
      <c r="AA728" s="50" cm="1">
        <f t="array" ref="AA728">IF(AND(K728="Pending",J728='Date ouverte'!$A$2),INDEX(_xlfn.ANCHORARRAY('Date ouverte'!$B$2),MATCH(TRUE,_xlfn.ANCHORARRAY('Date ouverte'!$B$2)&gt;=$W728,0)),IF(AND(K728="Pending",J728='Date ouverte'!$A$4),INDEX(_xlfn.ANCHORARRAY('Date ouverte'!$B$4),MATCH(TRUE,_xlfn.ANCHORARRAY('Date ouverte'!$B$4)&gt;=$W728,0)),IF(AND(K728="Pending",J728='Date ouverte'!$A$6),INDEX(_xlfn.ANCHORARRAY('Date ouverte'!$B$6),MATCH(TRUE,_xlfn.ANCHORARRAY('Date ouverte'!$B$6)&gt;=$W728,0)),IF(AND(K728="Pending",J728='Date ouverte'!$A$8),INDEX(_xlfn.ANCHORARRAY('Date ouverte'!$B$8),MATCH(TRUE,_xlfn.ANCHORARRAY('Date ouverte'!$B$8)&gt;=$W728,0)),W728))))</f>
        <v>44914</v>
      </c>
      <c r="AB728" s="5" t="str">
        <f>IF(IF($K728="Pending",(IF($J728='Date ouverte'!$A$20,HLOOKUP($AA728,'Date ouverte'!$20:$21,2,FALSE),IF($J728='Date ouverte'!$A$22,HLOOKUP($AA728,'Date ouverte'!$22:$23,2,FALSE),IF($J728='Date ouverte'!$A$24,HLOOKUP($AA728,'Date ouverte'!$24:$25,2,FALSE),IF($J728='Date ouverte'!$A$26,HLOOKUP($AA728,'Date ouverte'!$26:$27,2,FALSE),"j"))))),W728)&lt;&gt;"alert",AA728,"alert")</f>
        <v>alert</v>
      </c>
      <c r="AC728" s="65">
        <f>IF($AB728="alert",(IF($J728='Date ouverte'!$A$29,HLOOKUP($AA728,'Date ouverte'!$29:$30,2,FALSE),IF($J728='Date ouverte'!$A$31,HLOOKUP($AA728,'Date ouverte'!$31:$33,2,FALSE),IF($J728='Date ouverte'!$A$33,HLOOKUP($AA728,'Date ouverte'!$33:$34,2,FALSE),IF($J728='Date ouverte'!$A$35,HLOOKUP($AA728,'Date ouverte'!$35:$36,2,FALSE),"j"))))),0)</f>
        <v>2</v>
      </c>
      <c r="AD7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28" s="5"/>
    </row>
    <row r="729" spans="1:31" x14ac:dyDescent="0.25">
      <c r="A729" t="s">
        <v>335</v>
      </c>
      <c r="B729" t="s">
        <v>258</v>
      </c>
      <c r="C729" t="s">
        <v>30</v>
      </c>
      <c r="D729" t="s">
        <v>47</v>
      </c>
      <c r="E729" t="s">
        <v>34</v>
      </c>
      <c r="F729" t="s">
        <v>48</v>
      </c>
      <c r="G729" s="1">
        <v>44807</v>
      </c>
      <c r="H729" s="1">
        <v>44860</v>
      </c>
      <c r="I729" s="2">
        <v>44872.541666666664</v>
      </c>
      <c r="J729" t="s">
        <v>18</v>
      </c>
      <c r="K729" t="s">
        <v>19</v>
      </c>
      <c r="L729" t="s">
        <v>24</v>
      </c>
      <c r="M729" t="s">
        <v>25</v>
      </c>
      <c r="N729" t="s">
        <v>26</v>
      </c>
      <c r="O729" t="s">
        <v>36</v>
      </c>
      <c r="P729">
        <f t="shared" si="535"/>
        <v>1</v>
      </c>
      <c r="Q729" s="5">
        <f t="shared" si="536"/>
        <v>44862</v>
      </c>
      <c r="R729" s="32">
        <f>VLOOKUP(_xlfn.CONCAT(M729," - ",E729),Planning!$C$75:$D$99,2,0)</f>
        <v>21</v>
      </c>
      <c r="S729" s="5">
        <f t="shared" si="537"/>
        <v>44881</v>
      </c>
      <c r="T729" s="3" t="str">
        <f t="shared" si="538"/>
        <v/>
      </c>
      <c r="U729" s="32">
        <f t="shared" ca="1" si="539"/>
        <v>21</v>
      </c>
      <c r="V729" s="32">
        <f t="shared" si="540"/>
        <v>0</v>
      </c>
      <c r="W729" s="5">
        <f t="shared" si="541"/>
        <v>44872</v>
      </c>
      <c r="X729" s="5"/>
      <c r="Z729" s="49"/>
      <c r="AA729" s="50" cm="1">
        <f t="array" ref="AA729">IF(AND(K729="Pending",J729='Date ouverte'!$A$2),INDEX(_xlfn.ANCHORARRAY('Date ouverte'!$B$2),MATCH(TRUE,_xlfn.ANCHORARRAY('Date ouverte'!$B$2)&gt;=$W729,0)),IF(AND(K729="Pending",J729='Date ouverte'!$A$4),INDEX(_xlfn.ANCHORARRAY('Date ouverte'!$B$4),MATCH(TRUE,_xlfn.ANCHORARRAY('Date ouverte'!$B$4)&gt;=$W729,0)),IF(AND(K729="Pending",J729='Date ouverte'!$A$6),INDEX(_xlfn.ANCHORARRAY('Date ouverte'!$B$6),MATCH(TRUE,_xlfn.ANCHORARRAY('Date ouverte'!$B$6)&gt;=$W729,0)),IF(AND(K729="Pending",J729='Date ouverte'!$A$8),INDEX(_xlfn.ANCHORARRAY('Date ouverte'!$B$8),MATCH(TRUE,_xlfn.ANCHORARRAY('Date ouverte'!$B$8)&gt;=$W729,0)),W729))))</f>
        <v>44872</v>
      </c>
      <c r="AB729" s="5">
        <f>IF(IF($K729="Pending",(IF($J729='Date ouverte'!$A$20,HLOOKUP($AA729,'Date ouverte'!$20:$21,2,FALSE),IF($J729='Date ouverte'!$A$22,HLOOKUP($AA729,'Date ouverte'!$22:$23,2,FALSE),IF($J729='Date ouverte'!$A$24,HLOOKUP($AA729,'Date ouverte'!$24:$25,2,FALSE),IF($J729='Date ouverte'!$A$26,HLOOKUP($AA729,'Date ouverte'!$26:$27,2,FALSE),"j"))))),W729)&lt;&gt;"alert",AA729,"alert")</f>
        <v>44872</v>
      </c>
      <c r="AC729" s="65">
        <f>IF($AB729="alert",(IF($J729='Date ouverte'!$A$29,HLOOKUP($AA729,'Date ouverte'!$29:$30,2,FALSE),IF($J729='Date ouverte'!$A$31,HLOOKUP($AA729,'Date ouverte'!$31:$33,2,FALSE),IF($J729='Date ouverte'!$A$33,HLOOKUP($AA729,'Date ouverte'!$33:$34,2,FALSE),IF($J729='Date ouverte'!$A$35,HLOOKUP($AA729,'Date ouverte'!$35:$36,2,FALSE),"j"))))),0)</f>
        <v>0</v>
      </c>
      <c r="AD7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29" s="5"/>
    </row>
    <row r="730" spans="1:31" x14ac:dyDescent="0.25">
      <c r="A730" t="s">
        <v>351</v>
      </c>
      <c r="B730" t="s">
        <v>258</v>
      </c>
      <c r="C730" t="s">
        <v>30</v>
      </c>
      <c r="D730" t="s">
        <v>47</v>
      </c>
      <c r="E730" t="s">
        <v>34</v>
      </c>
      <c r="F730" t="s">
        <v>48</v>
      </c>
      <c r="G730" s="1">
        <v>44807</v>
      </c>
      <c r="H730" s="1">
        <v>44860</v>
      </c>
      <c r="I730" s="2">
        <v>44872.208333333336</v>
      </c>
      <c r="J730" t="s">
        <v>18</v>
      </c>
      <c r="K730" t="s">
        <v>19</v>
      </c>
      <c r="L730" t="s">
        <v>24</v>
      </c>
      <c r="M730" t="s">
        <v>25</v>
      </c>
      <c r="N730" t="s">
        <v>26</v>
      </c>
      <c r="O730" t="s">
        <v>36</v>
      </c>
      <c r="P730">
        <f t="shared" si="535"/>
        <v>1</v>
      </c>
      <c r="Q730" s="5">
        <f t="shared" si="536"/>
        <v>44862</v>
      </c>
      <c r="R730" s="32">
        <f>VLOOKUP(_xlfn.CONCAT(M730," - ",E730),Planning!$C$75:$D$99,2,0)</f>
        <v>21</v>
      </c>
      <c r="S730" s="5">
        <f t="shared" si="537"/>
        <v>44881</v>
      </c>
      <c r="T730" s="3" t="str">
        <f t="shared" si="538"/>
        <v/>
      </c>
      <c r="U730" s="32">
        <f t="shared" ca="1" si="539"/>
        <v>21</v>
      </c>
      <c r="V730" s="32">
        <f t="shared" si="540"/>
        <v>0</v>
      </c>
      <c r="W730" s="5">
        <f t="shared" si="541"/>
        <v>44872</v>
      </c>
      <c r="X730" s="5"/>
      <c r="Z730" s="49"/>
      <c r="AA730" s="50" cm="1">
        <f t="array" ref="AA730">IF(AND(K730="Pending",J730='Date ouverte'!$A$2),INDEX(_xlfn.ANCHORARRAY('Date ouverte'!$B$2),MATCH(TRUE,_xlfn.ANCHORARRAY('Date ouverte'!$B$2)&gt;=$W730,0)),IF(AND(K730="Pending",J730='Date ouverte'!$A$4),INDEX(_xlfn.ANCHORARRAY('Date ouverte'!$B$4),MATCH(TRUE,_xlfn.ANCHORARRAY('Date ouverte'!$B$4)&gt;=$W730,0)),IF(AND(K730="Pending",J730='Date ouverte'!$A$6),INDEX(_xlfn.ANCHORARRAY('Date ouverte'!$B$6),MATCH(TRUE,_xlfn.ANCHORARRAY('Date ouverte'!$B$6)&gt;=$W730,0)),IF(AND(K730="Pending",J730='Date ouverte'!$A$8),INDEX(_xlfn.ANCHORARRAY('Date ouverte'!$B$8),MATCH(TRUE,_xlfn.ANCHORARRAY('Date ouverte'!$B$8)&gt;=$W730,0)),W730))))</f>
        <v>44872</v>
      </c>
      <c r="AB730" s="5">
        <f>IF(IF($K730="Pending",(IF($J730='Date ouverte'!$A$20,HLOOKUP($AA730,'Date ouverte'!$20:$21,2,FALSE),IF($J730='Date ouverte'!$A$22,HLOOKUP($AA730,'Date ouverte'!$22:$23,2,FALSE),IF($J730='Date ouverte'!$A$24,HLOOKUP($AA730,'Date ouverte'!$24:$25,2,FALSE),IF($J730='Date ouverte'!$A$26,HLOOKUP($AA730,'Date ouverte'!$26:$27,2,FALSE),"j"))))),W730)&lt;&gt;"alert",AA730,"alert")</f>
        <v>44872</v>
      </c>
      <c r="AC730" s="65">
        <f>IF($AB730="alert",(IF($J730='Date ouverte'!$A$29,HLOOKUP($AA730,'Date ouverte'!$29:$30,2,FALSE),IF($J730='Date ouverte'!$A$31,HLOOKUP($AA730,'Date ouverte'!$31:$33,2,FALSE),IF($J730='Date ouverte'!$A$33,HLOOKUP($AA730,'Date ouverte'!$33:$34,2,FALSE),IF($J730='Date ouverte'!$A$35,HLOOKUP($AA730,'Date ouverte'!$35:$36,2,FALSE),"j"))))),0)</f>
        <v>0</v>
      </c>
      <c r="AD7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0" s="5"/>
    </row>
    <row r="731" spans="1:31" x14ac:dyDescent="0.25">
      <c r="A731" t="s">
        <v>1861</v>
      </c>
      <c r="B731" t="s">
        <v>258</v>
      </c>
      <c r="C731" t="s">
        <v>30</v>
      </c>
      <c r="D731" t="s">
        <v>47</v>
      </c>
      <c r="E731" t="s">
        <v>16</v>
      </c>
      <c r="F731" t="s">
        <v>48</v>
      </c>
      <c r="G731" s="1">
        <v>44858</v>
      </c>
      <c r="H731" s="1">
        <v>44893</v>
      </c>
      <c r="I731" s="2">
        <v>44898</v>
      </c>
      <c r="J731" t="s">
        <v>39</v>
      </c>
      <c r="K731" t="s">
        <v>29</v>
      </c>
      <c r="L731" t="s">
        <v>24</v>
      </c>
      <c r="M731" t="s">
        <v>25</v>
      </c>
      <c r="N731" t="s">
        <v>26</v>
      </c>
      <c r="O731" t="s">
        <v>46</v>
      </c>
      <c r="P731">
        <f t="shared" si="535"/>
        <v>1</v>
      </c>
      <c r="Q731" s="5">
        <f t="shared" si="536"/>
        <v>44895</v>
      </c>
      <c r="R731" s="32">
        <f>VLOOKUP(_xlfn.CONCAT(M731," - ",E731),Planning!$C$75:$D$99,2,0)</f>
        <v>4</v>
      </c>
      <c r="S731" s="5">
        <f t="shared" si="537"/>
        <v>44897</v>
      </c>
      <c r="T731" s="3" t="str">
        <f t="shared" si="538"/>
        <v/>
      </c>
      <c r="U731" s="32">
        <f t="shared" ca="1" si="539"/>
        <v>4</v>
      </c>
      <c r="V731" s="32">
        <f t="shared" si="540"/>
        <v>0</v>
      </c>
      <c r="W731" s="5">
        <f t="shared" si="541"/>
        <v>44898</v>
      </c>
      <c r="X731" s="5"/>
      <c r="Z731" s="49"/>
      <c r="AA731" s="50" cm="1">
        <f t="array" ref="AA731">IF(AND(K731="Pending",J731='Date ouverte'!$A$2),INDEX(_xlfn.ANCHORARRAY('Date ouverte'!$B$2),MATCH(TRUE,_xlfn.ANCHORARRAY('Date ouverte'!$B$2)&gt;=$W731,0)),IF(AND(K731="Pending",J731='Date ouverte'!$A$4),INDEX(_xlfn.ANCHORARRAY('Date ouverte'!$B$4),MATCH(TRUE,_xlfn.ANCHORARRAY('Date ouverte'!$B$4)&gt;=$W731,0)),IF(AND(K731="Pending",J731='Date ouverte'!$A$6),INDEX(_xlfn.ANCHORARRAY('Date ouverte'!$B$6),MATCH(TRUE,_xlfn.ANCHORARRAY('Date ouverte'!$B$6)&gt;=$W731,0)),IF(AND(K731="Pending",J731='Date ouverte'!$A$8),INDEX(_xlfn.ANCHORARRAY('Date ouverte'!$B$8),MATCH(TRUE,_xlfn.ANCHORARRAY('Date ouverte'!$B$8)&gt;=$W731,0)),W731))))</f>
        <v>44900</v>
      </c>
      <c r="AB731" s="5">
        <f>IF(IF($K731="Pending",(IF($J731='Date ouverte'!$A$20,HLOOKUP($AA731,'Date ouverte'!$20:$21,2,FALSE),IF($J731='Date ouverte'!$A$22,HLOOKUP($AA731,'Date ouverte'!$22:$23,2,FALSE),IF($J731='Date ouverte'!$A$24,HLOOKUP($AA731,'Date ouverte'!$24:$25,2,FALSE),IF($J731='Date ouverte'!$A$26,HLOOKUP($AA731,'Date ouverte'!$26:$27,2,FALSE),"j"))))),W731)&lt;&gt;"alert",AA731,"alert")</f>
        <v>44900</v>
      </c>
      <c r="AC731" s="65">
        <f>IF($AB731="alert",(IF($J731='Date ouverte'!$A$29,HLOOKUP($AA731,'Date ouverte'!$29:$30,2,FALSE),IF($J731='Date ouverte'!$A$31,HLOOKUP($AA731,'Date ouverte'!$31:$33,2,FALSE),IF($J731='Date ouverte'!$A$33,HLOOKUP($AA731,'Date ouverte'!$33:$34,2,FALSE),IF($J731='Date ouverte'!$A$35,HLOOKUP($AA731,'Date ouverte'!$35:$36,2,FALSE),"j"))))),0)</f>
        <v>0</v>
      </c>
      <c r="AD7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731" s="5"/>
    </row>
    <row r="732" spans="1:31" x14ac:dyDescent="0.25">
      <c r="A732" t="s">
        <v>1261</v>
      </c>
      <c r="B732" t="s">
        <v>258</v>
      </c>
      <c r="C732" t="s">
        <v>30</v>
      </c>
      <c r="D732" t="s">
        <v>47</v>
      </c>
      <c r="E732" t="s">
        <v>34</v>
      </c>
      <c r="F732" t="s">
        <v>48</v>
      </c>
      <c r="G732" s="1">
        <v>44832</v>
      </c>
      <c r="H732" s="1">
        <v>44866</v>
      </c>
      <c r="I732" s="2">
        <v>44875.541666666664</v>
      </c>
      <c r="J732" t="s">
        <v>18</v>
      </c>
      <c r="K732" t="s">
        <v>19</v>
      </c>
      <c r="L732" t="s">
        <v>20</v>
      </c>
      <c r="M732" t="s">
        <v>25</v>
      </c>
      <c r="N732" t="s">
        <v>35</v>
      </c>
      <c r="O732" t="s">
        <v>40</v>
      </c>
      <c r="P732">
        <f t="shared" si="535"/>
        <v>1</v>
      </c>
      <c r="Q732" s="5">
        <f t="shared" si="536"/>
        <v>44868</v>
      </c>
      <c r="R732" s="32">
        <f>VLOOKUP(_xlfn.CONCAT(M732," - ",E732),Planning!$C$75:$D$99,2,0)</f>
        <v>21</v>
      </c>
      <c r="S732" s="5">
        <f t="shared" si="537"/>
        <v>44887</v>
      </c>
      <c r="T732" s="3" t="str">
        <f t="shared" si="538"/>
        <v/>
      </c>
      <c r="U732" s="32">
        <f t="shared" ca="1" si="539"/>
        <v>21</v>
      </c>
      <c r="V732" s="32">
        <f t="shared" si="540"/>
        <v>0</v>
      </c>
      <c r="W732" s="5">
        <f t="shared" si="541"/>
        <v>44875</v>
      </c>
      <c r="X732" s="5"/>
      <c r="Z732" s="49"/>
      <c r="AA732" s="50" cm="1">
        <f t="array" ref="AA732">IF(AND(K732="Pending",J732='Date ouverte'!$A$2),INDEX(_xlfn.ANCHORARRAY('Date ouverte'!$B$2),MATCH(TRUE,_xlfn.ANCHORARRAY('Date ouverte'!$B$2)&gt;=$W732,0)),IF(AND(K732="Pending",J732='Date ouverte'!$A$4),INDEX(_xlfn.ANCHORARRAY('Date ouverte'!$B$4),MATCH(TRUE,_xlfn.ANCHORARRAY('Date ouverte'!$B$4)&gt;=$W732,0)),IF(AND(K732="Pending",J732='Date ouverte'!$A$6),INDEX(_xlfn.ANCHORARRAY('Date ouverte'!$B$6),MATCH(TRUE,_xlfn.ANCHORARRAY('Date ouverte'!$B$6)&gt;=$W732,0)),IF(AND(K732="Pending",J732='Date ouverte'!$A$8),INDEX(_xlfn.ANCHORARRAY('Date ouverte'!$B$8),MATCH(TRUE,_xlfn.ANCHORARRAY('Date ouverte'!$B$8)&gt;=$W732,0)),W732))))</f>
        <v>44875</v>
      </c>
      <c r="AB732" s="5">
        <f>IF(IF($K732="Pending",(IF($J732='Date ouverte'!$A$20,HLOOKUP($AA732,'Date ouverte'!$20:$21,2,FALSE),IF($J732='Date ouverte'!$A$22,HLOOKUP($AA732,'Date ouverte'!$22:$23,2,FALSE),IF($J732='Date ouverte'!$A$24,HLOOKUP($AA732,'Date ouverte'!$24:$25,2,FALSE),IF($J732='Date ouverte'!$A$26,HLOOKUP($AA732,'Date ouverte'!$26:$27,2,FALSE),"j"))))),W732)&lt;&gt;"alert",AA732,"alert")</f>
        <v>44875</v>
      </c>
      <c r="AC732" s="65">
        <f>IF($AB732="alert",(IF($J732='Date ouverte'!$A$29,HLOOKUP($AA732,'Date ouverte'!$29:$30,2,FALSE),IF($J732='Date ouverte'!$A$31,HLOOKUP($AA732,'Date ouverte'!$31:$33,2,FALSE),IF($J732='Date ouverte'!$A$33,HLOOKUP($AA732,'Date ouverte'!$33:$34,2,FALSE),IF($J732='Date ouverte'!$A$35,HLOOKUP($AA732,'Date ouverte'!$35:$36,2,FALSE),"j"))))),0)</f>
        <v>0</v>
      </c>
      <c r="AD7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2" s="5"/>
    </row>
    <row r="733" spans="1:31" x14ac:dyDescent="0.25">
      <c r="A733" t="s">
        <v>1262</v>
      </c>
      <c r="B733" t="s">
        <v>258</v>
      </c>
      <c r="C733" t="s">
        <v>30</v>
      </c>
      <c r="D733" t="s">
        <v>47</v>
      </c>
      <c r="E733" t="s">
        <v>34</v>
      </c>
      <c r="F733" t="s">
        <v>48</v>
      </c>
      <c r="G733" s="1">
        <v>44847</v>
      </c>
      <c r="H733" s="1">
        <v>44877</v>
      </c>
      <c r="I733" s="2">
        <v>44883</v>
      </c>
      <c r="J733" t="s">
        <v>28</v>
      </c>
      <c r="K733" t="s">
        <v>29</v>
      </c>
      <c r="L733" t="s">
        <v>24</v>
      </c>
      <c r="M733" t="s">
        <v>25</v>
      </c>
      <c r="N733" t="s">
        <v>26</v>
      </c>
      <c r="O733" t="s">
        <v>45</v>
      </c>
      <c r="P733">
        <f t="shared" si="535"/>
        <v>1</v>
      </c>
      <c r="Q733" s="5">
        <f t="shared" si="536"/>
        <v>44879</v>
      </c>
      <c r="R733" s="32">
        <f>VLOOKUP(_xlfn.CONCAT(M733," - ",E733),Planning!$C$75:$D$99,2,0)</f>
        <v>21</v>
      </c>
      <c r="S733" s="5">
        <f t="shared" si="537"/>
        <v>44898</v>
      </c>
      <c r="T733" s="3" t="str">
        <f t="shared" si="538"/>
        <v/>
      </c>
      <c r="U733" s="32">
        <f t="shared" ca="1" si="539"/>
        <v>21</v>
      </c>
      <c r="V733" s="32">
        <f t="shared" si="540"/>
        <v>0</v>
      </c>
      <c r="W733" s="5">
        <f t="shared" si="541"/>
        <v>44883</v>
      </c>
      <c r="X733" s="5"/>
      <c r="Z733" s="49"/>
      <c r="AA733" s="50" cm="1">
        <f t="array" ref="AA733">IF(AND(K733="Pending",J733='Date ouverte'!$A$2),INDEX(_xlfn.ANCHORARRAY('Date ouverte'!$B$2),MATCH(TRUE,_xlfn.ANCHORARRAY('Date ouverte'!$B$2)&gt;=$W733,0)),IF(AND(K733="Pending",J733='Date ouverte'!$A$4),INDEX(_xlfn.ANCHORARRAY('Date ouverte'!$B$4),MATCH(TRUE,_xlfn.ANCHORARRAY('Date ouverte'!$B$4)&gt;=$W733,0)),IF(AND(K733="Pending",J733='Date ouverte'!$A$6),INDEX(_xlfn.ANCHORARRAY('Date ouverte'!$B$6),MATCH(TRUE,_xlfn.ANCHORARRAY('Date ouverte'!$B$6)&gt;=$W733,0)),IF(AND(K733="Pending",J733='Date ouverte'!$A$8),INDEX(_xlfn.ANCHORARRAY('Date ouverte'!$B$8),MATCH(TRUE,_xlfn.ANCHORARRAY('Date ouverte'!$B$8)&gt;=$W733,0)),W733))))</f>
        <v>44883</v>
      </c>
      <c r="AB733" s="5">
        <f>IF(IF($K733="Pending",(IF($J733='Date ouverte'!$A$20,HLOOKUP($AA733,'Date ouverte'!$20:$21,2,FALSE),IF($J733='Date ouverte'!$A$22,HLOOKUP($AA733,'Date ouverte'!$22:$23,2,FALSE),IF($J733='Date ouverte'!$A$24,HLOOKUP($AA733,'Date ouverte'!$24:$25,2,FALSE),IF($J733='Date ouverte'!$A$26,HLOOKUP($AA733,'Date ouverte'!$26:$27,2,FALSE),"j"))))),W733)&lt;&gt;"alert",AA733,"alert")</f>
        <v>44883</v>
      </c>
      <c r="AC733" s="65">
        <f>IF($AB733="alert",(IF($J733='Date ouverte'!$A$29,HLOOKUP($AA733,'Date ouverte'!$29:$30,2,FALSE),IF($J733='Date ouverte'!$A$31,HLOOKUP($AA733,'Date ouverte'!$31:$33,2,FALSE),IF($J733='Date ouverte'!$A$33,HLOOKUP($AA733,'Date ouverte'!$33:$34,2,FALSE),IF($J733='Date ouverte'!$A$35,HLOOKUP($AA733,'Date ouverte'!$35:$36,2,FALSE),"j"))))),0)</f>
        <v>0</v>
      </c>
      <c r="AD7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33" s="5"/>
    </row>
    <row r="734" spans="1:31" x14ac:dyDescent="0.25">
      <c r="A734" t="s">
        <v>68</v>
      </c>
      <c r="B734" t="s">
        <v>258</v>
      </c>
      <c r="C734" t="s">
        <v>30</v>
      </c>
      <c r="D734" t="s">
        <v>15</v>
      </c>
      <c r="E734" t="s">
        <v>34</v>
      </c>
      <c r="F734" t="s">
        <v>17</v>
      </c>
      <c r="G734" s="1">
        <v>44799</v>
      </c>
      <c r="H734" s="1">
        <v>44853</v>
      </c>
      <c r="I734" s="2">
        <v>44865.625</v>
      </c>
      <c r="J734" t="s">
        <v>28</v>
      </c>
      <c r="K734" t="s">
        <v>19</v>
      </c>
      <c r="L734" t="s">
        <v>20</v>
      </c>
      <c r="M734" t="s">
        <v>25</v>
      </c>
      <c r="N734" t="s">
        <v>35</v>
      </c>
      <c r="O734" t="s">
        <v>42</v>
      </c>
      <c r="P734">
        <f t="shared" si="535"/>
        <v>1</v>
      </c>
      <c r="Q734" s="5">
        <f t="shared" si="536"/>
        <v>44855</v>
      </c>
      <c r="R734" s="32">
        <f>VLOOKUP(_xlfn.CONCAT(M734," - ",E734),Planning!$C$75:$D$99,2,0)</f>
        <v>21</v>
      </c>
      <c r="S734" s="5">
        <f t="shared" si="537"/>
        <v>44874</v>
      </c>
      <c r="T734" s="3" t="str">
        <f t="shared" si="538"/>
        <v/>
      </c>
      <c r="U734" s="32">
        <f t="shared" ca="1" si="539"/>
        <v>15</v>
      </c>
      <c r="V734" s="32">
        <f t="shared" si="540"/>
        <v>0</v>
      </c>
      <c r="W734" s="5">
        <f t="shared" si="541"/>
        <v>44865</v>
      </c>
      <c r="X734" s="5"/>
      <c r="Z734" s="49"/>
      <c r="AA734" s="50" cm="1">
        <f t="array" ref="AA734">IF(AND(K734="Pending",J734='Date ouverte'!$A$2),INDEX(_xlfn.ANCHORARRAY('Date ouverte'!$B$2),MATCH(TRUE,_xlfn.ANCHORARRAY('Date ouverte'!$B$2)&gt;=$W734,0)),IF(AND(K734="Pending",J734='Date ouverte'!$A$4),INDEX(_xlfn.ANCHORARRAY('Date ouverte'!$B$4),MATCH(TRUE,_xlfn.ANCHORARRAY('Date ouverte'!$B$4)&gt;=$W734,0)),IF(AND(K734="Pending",J734='Date ouverte'!$A$6),INDEX(_xlfn.ANCHORARRAY('Date ouverte'!$B$6),MATCH(TRUE,_xlfn.ANCHORARRAY('Date ouverte'!$B$6)&gt;=$W734,0)),IF(AND(K734="Pending",J734='Date ouverte'!$A$8),INDEX(_xlfn.ANCHORARRAY('Date ouverte'!$B$8),MATCH(TRUE,_xlfn.ANCHORARRAY('Date ouverte'!$B$8)&gt;=$W734,0)),W734))))</f>
        <v>44865</v>
      </c>
      <c r="AB734" s="5">
        <f>IF(IF($K734="Pending",(IF($J734='Date ouverte'!$A$20,HLOOKUP($AA734,'Date ouverte'!$20:$21,2,FALSE),IF($J734='Date ouverte'!$A$22,HLOOKUP($AA734,'Date ouverte'!$22:$23,2,FALSE),IF($J734='Date ouverte'!$A$24,HLOOKUP($AA734,'Date ouverte'!$24:$25,2,FALSE),IF($J734='Date ouverte'!$A$26,HLOOKUP($AA734,'Date ouverte'!$26:$27,2,FALSE),"j"))))),W734)&lt;&gt;"alert",AA734,"alert")</f>
        <v>44865</v>
      </c>
      <c r="AC734" s="65">
        <f>IF($AB734="alert",(IF($J734='Date ouverte'!$A$29,HLOOKUP($AA734,'Date ouverte'!$29:$30,2,FALSE),IF($J734='Date ouverte'!$A$31,HLOOKUP($AA734,'Date ouverte'!$31:$33,2,FALSE),IF($J734='Date ouverte'!$A$33,HLOOKUP($AA734,'Date ouverte'!$33:$34,2,FALSE),IF($J734='Date ouverte'!$A$35,HLOOKUP($AA734,'Date ouverte'!$35:$36,2,FALSE),"j"))))),0)</f>
        <v>0</v>
      </c>
      <c r="AD7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4" s="5"/>
    </row>
    <row r="735" spans="1:31" x14ac:dyDescent="0.25">
      <c r="A735" t="s">
        <v>1862</v>
      </c>
      <c r="B735" t="s">
        <v>258</v>
      </c>
      <c r="C735" t="s">
        <v>30</v>
      </c>
      <c r="D735" t="s">
        <v>47</v>
      </c>
      <c r="E735" t="s">
        <v>16</v>
      </c>
      <c r="F735" t="s">
        <v>48</v>
      </c>
      <c r="G735" s="1">
        <v>44858</v>
      </c>
      <c r="H735" s="1">
        <v>44893</v>
      </c>
      <c r="I735" s="2">
        <v>44898</v>
      </c>
      <c r="J735" t="s">
        <v>23</v>
      </c>
      <c r="K735" t="s">
        <v>29</v>
      </c>
      <c r="L735" t="s">
        <v>24</v>
      </c>
      <c r="M735" t="s">
        <v>25</v>
      </c>
      <c r="N735" t="s">
        <v>26</v>
      </c>
      <c r="O735" t="s">
        <v>46</v>
      </c>
      <c r="P735">
        <f t="shared" si="535"/>
        <v>1</v>
      </c>
      <c r="Q735" s="5">
        <f t="shared" si="536"/>
        <v>44895</v>
      </c>
      <c r="R735" s="32">
        <f>VLOOKUP(_xlfn.CONCAT(M735," - ",E735),Planning!$C$75:$D$99,2,0)</f>
        <v>4</v>
      </c>
      <c r="S735" s="5">
        <f t="shared" si="537"/>
        <v>44897</v>
      </c>
      <c r="T735" s="3" t="str">
        <f t="shared" si="538"/>
        <v/>
      </c>
      <c r="U735" s="32">
        <f t="shared" ca="1" si="539"/>
        <v>4</v>
      </c>
      <c r="V735" s="32">
        <f t="shared" si="540"/>
        <v>0</v>
      </c>
      <c r="W735" s="5">
        <f t="shared" si="541"/>
        <v>44898</v>
      </c>
      <c r="X735" s="5"/>
      <c r="Z735" s="49"/>
      <c r="AA735" s="50" cm="1">
        <f t="array" ref="AA735">IF(AND(K735="Pending",J735='Date ouverte'!$A$2),INDEX(_xlfn.ANCHORARRAY('Date ouverte'!$B$2),MATCH(TRUE,_xlfn.ANCHORARRAY('Date ouverte'!$B$2)&gt;=$W735,0)),IF(AND(K735="Pending",J735='Date ouverte'!$A$4),INDEX(_xlfn.ANCHORARRAY('Date ouverte'!$B$4),MATCH(TRUE,_xlfn.ANCHORARRAY('Date ouverte'!$B$4)&gt;=$W735,0)),IF(AND(K735="Pending",J735='Date ouverte'!$A$6),INDEX(_xlfn.ANCHORARRAY('Date ouverte'!$B$6),MATCH(TRUE,_xlfn.ANCHORARRAY('Date ouverte'!$B$6)&gt;=$W735,0)),IF(AND(K735="Pending",J735='Date ouverte'!$A$8),INDEX(_xlfn.ANCHORARRAY('Date ouverte'!$B$8),MATCH(TRUE,_xlfn.ANCHORARRAY('Date ouverte'!$B$8)&gt;=$W735,0)),W735))))</f>
        <v>44900</v>
      </c>
      <c r="AB735" s="5" t="str">
        <f>IF(IF($K735="Pending",(IF($J735='Date ouverte'!$A$20,HLOOKUP($AA735,'Date ouverte'!$20:$21,2,FALSE),IF($J735='Date ouverte'!$A$22,HLOOKUP($AA735,'Date ouverte'!$22:$23,2,FALSE),IF($J735='Date ouverte'!$A$24,HLOOKUP($AA735,'Date ouverte'!$24:$25,2,FALSE),IF($J735='Date ouverte'!$A$26,HLOOKUP($AA735,'Date ouverte'!$26:$27,2,FALSE),"j"))))),W735)&lt;&gt;"alert",AA735,"alert")</f>
        <v>alert</v>
      </c>
      <c r="AC735" s="65">
        <f>IF($AB735="alert",(IF($J735='Date ouverte'!$A$29,HLOOKUP($AA735,'Date ouverte'!$29:$30,2,FALSE),IF($J735='Date ouverte'!$A$31,HLOOKUP($AA735,'Date ouverte'!$31:$33,2,FALSE),IF($J735='Date ouverte'!$A$33,HLOOKUP($AA735,'Date ouverte'!$33:$34,2,FALSE),IF($J735='Date ouverte'!$A$35,HLOOKUP($AA735,'Date ouverte'!$35:$36,2,FALSE),"j"))))),0)</f>
        <v>26</v>
      </c>
      <c r="AD7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5" s="5"/>
    </row>
    <row r="736" spans="1:31" x14ac:dyDescent="0.25">
      <c r="A736" t="s">
        <v>1263</v>
      </c>
      <c r="B736" t="s">
        <v>258</v>
      </c>
      <c r="C736" t="s">
        <v>30</v>
      </c>
      <c r="D736" t="s">
        <v>47</v>
      </c>
      <c r="E736" t="s">
        <v>34</v>
      </c>
      <c r="F736" t="s">
        <v>48</v>
      </c>
      <c r="G736" s="1">
        <v>44826</v>
      </c>
      <c r="H736" s="1">
        <v>44860</v>
      </c>
      <c r="I736" s="2">
        <v>44872.333333333336</v>
      </c>
      <c r="J736" t="s">
        <v>23</v>
      </c>
      <c r="K736" t="s">
        <v>19</v>
      </c>
      <c r="L736" t="s">
        <v>20</v>
      </c>
      <c r="M736" t="s">
        <v>25</v>
      </c>
      <c r="N736" t="s">
        <v>35</v>
      </c>
      <c r="O736" t="s">
        <v>36</v>
      </c>
      <c r="P736">
        <f t="shared" si="535"/>
        <v>1</v>
      </c>
      <c r="Q736" s="5">
        <f t="shared" si="536"/>
        <v>44862</v>
      </c>
      <c r="R736" s="32">
        <f>VLOOKUP(_xlfn.CONCAT(M736," - ",E736),Planning!$C$75:$D$99,2,0)</f>
        <v>21</v>
      </c>
      <c r="S736" s="5">
        <f t="shared" si="537"/>
        <v>44881</v>
      </c>
      <c r="T736" s="3" t="str">
        <f t="shared" si="538"/>
        <v/>
      </c>
      <c r="U736" s="32">
        <f t="shared" ca="1" si="539"/>
        <v>21</v>
      </c>
      <c r="V736" s="32">
        <f t="shared" si="540"/>
        <v>0</v>
      </c>
      <c r="W736" s="5">
        <f t="shared" si="541"/>
        <v>44872</v>
      </c>
      <c r="X736" s="5"/>
      <c r="Z736" s="49"/>
      <c r="AA736" s="50" cm="1">
        <f t="array" ref="AA736">IF(AND(K736="Pending",J736='Date ouverte'!$A$2),INDEX(_xlfn.ANCHORARRAY('Date ouverte'!$B$2),MATCH(TRUE,_xlfn.ANCHORARRAY('Date ouverte'!$B$2)&gt;=$W736,0)),IF(AND(K736="Pending",J736='Date ouverte'!$A$4),INDEX(_xlfn.ANCHORARRAY('Date ouverte'!$B$4),MATCH(TRUE,_xlfn.ANCHORARRAY('Date ouverte'!$B$4)&gt;=$W736,0)),IF(AND(K736="Pending",J736='Date ouverte'!$A$6),INDEX(_xlfn.ANCHORARRAY('Date ouverte'!$B$6),MATCH(TRUE,_xlfn.ANCHORARRAY('Date ouverte'!$B$6)&gt;=$W736,0)),IF(AND(K736="Pending",J736='Date ouverte'!$A$8),INDEX(_xlfn.ANCHORARRAY('Date ouverte'!$B$8),MATCH(TRUE,_xlfn.ANCHORARRAY('Date ouverte'!$B$8)&gt;=$W736,0)),W736))))</f>
        <v>44872</v>
      </c>
      <c r="AB736" s="5">
        <f>IF(IF($K736="Pending",(IF($J736='Date ouverte'!$A$20,HLOOKUP($AA736,'Date ouverte'!$20:$21,2,FALSE),IF($J736='Date ouverte'!$A$22,HLOOKUP($AA736,'Date ouverte'!$22:$23,2,FALSE),IF($J736='Date ouverte'!$A$24,HLOOKUP($AA736,'Date ouverte'!$24:$25,2,FALSE),IF($J736='Date ouverte'!$A$26,HLOOKUP($AA736,'Date ouverte'!$26:$27,2,FALSE),"j"))))),W736)&lt;&gt;"alert",AA736,"alert")</f>
        <v>44872</v>
      </c>
      <c r="AC736" s="65">
        <f>IF($AB736="alert",(IF($J736='Date ouverte'!$A$29,HLOOKUP($AA736,'Date ouverte'!$29:$30,2,FALSE),IF($J736='Date ouverte'!$A$31,HLOOKUP($AA736,'Date ouverte'!$31:$33,2,FALSE),IF($J736='Date ouverte'!$A$33,HLOOKUP($AA736,'Date ouverte'!$33:$34,2,FALSE),IF($J736='Date ouverte'!$A$35,HLOOKUP($AA736,'Date ouverte'!$35:$36,2,FALSE),"j"))))),0)</f>
        <v>0</v>
      </c>
      <c r="AD7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6" s="5"/>
    </row>
    <row r="737" spans="1:31" x14ac:dyDescent="0.25">
      <c r="A737" t="s">
        <v>1863</v>
      </c>
      <c r="B737" t="s">
        <v>258</v>
      </c>
      <c r="C737" t="s">
        <v>30</v>
      </c>
      <c r="D737" t="s">
        <v>47</v>
      </c>
      <c r="E737" t="s">
        <v>34</v>
      </c>
      <c r="F737" t="s">
        <v>48</v>
      </c>
      <c r="G737" s="1">
        <v>44847</v>
      </c>
      <c r="H737" s="1">
        <v>44877</v>
      </c>
      <c r="I737" s="2">
        <v>44890.4375</v>
      </c>
      <c r="J737" t="s">
        <v>23</v>
      </c>
      <c r="K737" t="s">
        <v>19</v>
      </c>
      <c r="L737" t="s">
        <v>20</v>
      </c>
      <c r="M737" t="s">
        <v>25</v>
      </c>
      <c r="N737" t="s">
        <v>35</v>
      </c>
      <c r="O737" t="s">
        <v>45</v>
      </c>
      <c r="P737">
        <f t="shared" si="535"/>
        <v>1</v>
      </c>
      <c r="Q737" s="5">
        <f t="shared" si="536"/>
        <v>44879</v>
      </c>
      <c r="R737" s="32">
        <f>VLOOKUP(_xlfn.CONCAT(M737," - ",E737),Planning!$C$75:$D$99,2,0)</f>
        <v>21</v>
      </c>
      <c r="S737" s="5">
        <f t="shared" si="537"/>
        <v>44898</v>
      </c>
      <c r="T737" s="3" t="str">
        <f t="shared" si="538"/>
        <v/>
      </c>
      <c r="U737" s="32">
        <f t="shared" ca="1" si="539"/>
        <v>21</v>
      </c>
      <c r="V737" s="32">
        <f t="shared" si="540"/>
        <v>0</v>
      </c>
      <c r="W737" s="5">
        <f t="shared" si="541"/>
        <v>44890</v>
      </c>
      <c r="X737" s="5"/>
      <c r="Z737" s="49"/>
      <c r="AA737" s="50" cm="1">
        <f t="array" ref="AA737">IF(AND(K737="Pending",J737='Date ouverte'!$A$2),INDEX(_xlfn.ANCHORARRAY('Date ouverte'!$B$2),MATCH(TRUE,_xlfn.ANCHORARRAY('Date ouverte'!$B$2)&gt;=$W737,0)),IF(AND(K737="Pending",J737='Date ouverte'!$A$4),INDEX(_xlfn.ANCHORARRAY('Date ouverte'!$B$4),MATCH(TRUE,_xlfn.ANCHORARRAY('Date ouverte'!$B$4)&gt;=$W737,0)),IF(AND(K737="Pending",J737='Date ouverte'!$A$6),INDEX(_xlfn.ANCHORARRAY('Date ouverte'!$B$6),MATCH(TRUE,_xlfn.ANCHORARRAY('Date ouverte'!$B$6)&gt;=$W737,0)),IF(AND(K737="Pending",J737='Date ouverte'!$A$8),INDEX(_xlfn.ANCHORARRAY('Date ouverte'!$B$8),MATCH(TRUE,_xlfn.ANCHORARRAY('Date ouverte'!$B$8)&gt;=$W737,0)),W737))))</f>
        <v>44890</v>
      </c>
      <c r="AB737" s="5">
        <f>IF(IF($K737="Pending",(IF($J737='Date ouverte'!$A$20,HLOOKUP($AA737,'Date ouverte'!$20:$21,2,FALSE),IF($J737='Date ouverte'!$A$22,HLOOKUP($AA737,'Date ouverte'!$22:$23,2,FALSE),IF($J737='Date ouverte'!$A$24,HLOOKUP($AA737,'Date ouverte'!$24:$25,2,FALSE),IF($J737='Date ouverte'!$A$26,HLOOKUP($AA737,'Date ouverte'!$26:$27,2,FALSE),"j"))))),W737)&lt;&gt;"alert",AA737,"alert")</f>
        <v>44890</v>
      </c>
      <c r="AC737" s="65">
        <f>IF($AB737="alert",(IF($J737='Date ouverte'!$A$29,HLOOKUP($AA737,'Date ouverte'!$29:$30,2,FALSE),IF($J737='Date ouverte'!$A$31,HLOOKUP($AA737,'Date ouverte'!$31:$33,2,FALSE),IF($J737='Date ouverte'!$A$33,HLOOKUP($AA737,'Date ouverte'!$33:$34,2,FALSE),IF($J737='Date ouverte'!$A$35,HLOOKUP($AA737,'Date ouverte'!$35:$36,2,FALSE),"j"))))),0)</f>
        <v>0</v>
      </c>
      <c r="AD7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7" s="5"/>
    </row>
    <row r="738" spans="1:31" x14ac:dyDescent="0.25">
      <c r="A738" t="s">
        <v>1264</v>
      </c>
      <c r="B738" t="s">
        <v>258</v>
      </c>
      <c r="C738" t="s">
        <v>30</v>
      </c>
      <c r="D738" t="s">
        <v>47</v>
      </c>
      <c r="E738" t="s">
        <v>34</v>
      </c>
      <c r="F738" t="s">
        <v>48</v>
      </c>
      <c r="G738" s="1">
        <v>44832</v>
      </c>
      <c r="H738" s="1">
        <v>44866</v>
      </c>
      <c r="I738" s="2">
        <v>44882.666666666664</v>
      </c>
      <c r="J738" t="s">
        <v>23</v>
      </c>
      <c r="K738" t="s">
        <v>19</v>
      </c>
      <c r="L738" t="s">
        <v>20</v>
      </c>
      <c r="M738" t="s">
        <v>25</v>
      </c>
      <c r="N738" t="s">
        <v>35</v>
      </c>
      <c r="O738" t="s">
        <v>40</v>
      </c>
      <c r="P738">
        <f t="shared" si="535"/>
        <v>1</v>
      </c>
      <c r="Q738" s="5">
        <f t="shared" si="536"/>
        <v>44868</v>
      </c>
      <c r="R738" s="32">
        <f>VLOOKUP(_xlfn.CONCAT(M738," - ",E738),Planning!$C$75:$D$99,2,0)</f>
        <v>21</v>
      </c>
      <c r="S738" s="5">
        <f t="shared" si="537"/>
        <v>44887</v>
      </c>
      <c r="T738" s="3" t="str">
        <f t="shared" si="538"/>
        <v/>
      </c>
      <c r="U738" s="32">
        <f t="shared" ca="1" si="539"/>
        <v>21</v>
      </c>
      <c r="V738" s="32">
        <f t="shared" si="540"/>
        <v>0</v>
      </c>
      <c r="W738" s="5">
        <f t="shared" si="541"/>
        <v>44882</v>
      </c>
      <c r="X738" s="5"/>
      <c r="Z738" s="49"/>
      <c r="AA738" s="50" cm="1">
        <f t="array" ref="AA738">IF(AND(K738="Pending",J738='Date ouverte'!$A$2),INDEX(_xlfn.ANCHORARRAY('Date ouverte'!$B$2),MATCH(TRUE,_xlfn.ANCHORARRAY('Date ouverte'!$B$2)&gt;=$W738,0)),IF(AND(K738="Pending",J738='Date ouverte'!$A$4),INDEX(_xlfn.ANCHORARRAY('Date ouverte'!$B$4),MATCH(TRUE,_xlfn.ANCHORARRAY('Date ouverte'!$B$4)&gt;=$W738,0)),IF(AND(K738="Pending",J738='Date ouverte'!$A$6),INDEX(_xlfn.ANCHORARRAY('Date ouverte'!$B$6),MATCH(TRUE,_xlfn.ANCHORARRAY('Date ouverte'!$B$6)&gt;=$W738,0)),IF(AND(K738="Pending",J738='Date ouverte'!$A$8),INDEX(_xlfn.ANCHORARRAY('Date ouverte'!$B$8),MATCH(TRUE,_xlfn.ANCHORARRAY('Date ouverte'!$B$8)&gt;=$W738,0)),W738))))</f>
        <v>44882</v>
      </c>
      <c r="AB738" s="5">
        <f>IF(IF($K738="Pending",(IF($J738='Date ouverte'!$A$20,HLOOKUP($AA738,'Date ouverte'!$20:$21,2,FALSE),IF($J738='Date ouverte'!$A$22,HLOOKUP($AA738,'Date ouverte'!$22:$23,2,FALSE),IF($J738='Date ouverte'!$A$24,HLOOKUP($AA738,'Date ouverte'!$24:$25,2,FALSE),IF($J738='Date ouverte'!$A$26,HLOOKUP($AA738,'Date ouverte'!$26:$27,2,FALSE),"j"))))),W738)&lt;&gt;"alert",AA738,"alert")</f>
        <v>44882</v>
      </c>
      <c r="AC738" s="65">
        <f>IF($AB738="alert",(IF($J738='Date ouverte'!$A$29,HLOOKUP($AA738,'Date ouverte'!$29:$30,2,FALSE),IF($J738='Date ouverte'!$A$31,HLOOKUP($AA738,'Date ouverte'!$31:$33,2,FALSE),IF($J738='Date ouverte'!$A$33,HLOOKUP($AA738,'Date ouverte'!$33:$34,2,FALSE),IF($J738='Date ouverte'!$A$35,HLOOKUP($AA738,'Date ouverte'!$35:$36,2,FALSE),"j"))))),0)</f>
        <v>0</v>
      </c>
      <c r="AD7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8" s="5"/>
    </row>
    <row r="739" spans="1:31" x14ac:dyDescent="0.25">
      <c r="A739" t="s">
        <v>1864</v>
      </c>
      <c r="B739" t="s">
        <v>258</v>
      </c>
      <c r="C739" t="s">
        <v>30</v>
      </c>
      <c r="D739" t="s">
        <v>47</v>
      </c>
      <c r="E739" t="s">
        <v>34</v>
      </c>
      <c r="F739" t="s">
        <v>48</v>
      </c>
      <c r="G739" s="1">
        <v>44847</v>
      </c>
      <c r="H739" s="1">
        <v>44877</v>
      </c>
      <c r="I739" s="2">
        <v>44893.604166666664</v>
      </c>
      <c r="J739" t="s">
        <v>23</v>
      </c>
      <c r="K739" t="s">
        <v>19</v>
      </c>
      <c r="L739" t="s">
        <v>20</v>
      </c>
      <c r="M739" t="s">
        <v>25</v>
      </c>
      <c r="N739" t="s">
        <v>35</v>
      </c>
      <c r="O739" t="s">
        <v>45</v>
      </c>
      <c r="P739">
        <f t="shared" si="535"/>
        <v>1</v>
      </c>
      <c r="Q739" s="5">
        <f t="shared" si="536"/>
        <v>44879</v>
      </c>
      <c r="R739" s="32">
        <f>VLOOKUP(_xlfn.CONCAT(M739," - ",E739),Planning!$C$75:$D$99,2,0)</f>
        <v>21</v>
      </c>
      <c r="S739" s="5">
        <f t="shared" si="537"/>
        <v>44898</v>
      </c>
      <c r="T739" s="3" t="str">
        <f t="shared" si="538"/>
        <v/>
      </c>
      <c r="U739" s="32">
        <f t="shared" ca="1" si="539"/>
        <v>21</v>
      </c>
      <c r="V739" s="32">
        <f t="shared" si="540"/>
        <v>0</v>
      </c>
      <c r="W739" s="5">
        <f t="shared" si="541"/>
        <v>44893</v>
      </c>
      <c r="X739" s="5"/>
      <c r="Z739" s="49"/>
      <c r="AA739" s="50" cm="1">
        <f t="array" ref="AA739">IF(AND(K739="Pending",J739='Date ouverte'!$A$2),INDEX(_xlfn.ANCHORARRAY('Date ouverte'!$B$2),MATCH(TRUE,_xlfn.ANCHORARRAY('Date ouverte'!$B$2)&gt;=$W739,0)),IF(AND(K739="Pending",J739='Date ouverte'!$A$4),INDEX(_xlfn.ANCHORARRAY('Date ouverte'!$B$4),MATCH(TRUE,_xlfn.ANCHORARRAY('Date ouverte'!$B$4)&gt;=$W739,0)),IF(AND(K739="Pending",J739='Date ouverte'!$A$6),INDEX(_xlfn.ANCHORARRAY('Date ouverte'!$B$6),MATCH(TRUE,_xlfn.ANCHORARRAY('Date ouverte'!$B$6)&gt;=$W739,0)),IF(AND(K739="Pending",J739='Date ouverte'!$A$8),INDEX(_xlfn.ANCHORARRAY('Date ouverte'!$B$8),MATCH(TRUE,_xlfn.ANCHORARRAY('Date ouverte'!$B$8)&gt;=$W739,0)),W739))))</f>
        <v>44893</v>
      </c>
      <c r="AB739" s="5">
        <f>IF(IF($K739="Pending",(IF($J739='Date ouverte'!$A$20,HLOOKUP($AA739,'Date ouverte'!$20:$21,2,FALSE),IF($J739='Date ouverte'!$A$22,HLOOKUP($AA739,'Date ouverte'!$22:$23,2,FALSE),IF($J739='Date ouverte'!$A$24,HLOOKUP($AA739,'Date ouverte'!$24:$25,2,FALSE),IF($J739='Date ouverte'!$A$26,HLOOKUP($AA739,'Date ouverte'!$26:$27,2,FALSE),"j"))))),W739)&lt;&gt;"alert",AA739,"alert")</f>
        <v>44893</v>
      </c>
      <c r="AC739" s="65">
        <f>IF($AB739="alert",(IF($J739='Date ouverte'!$A$29,HLOOKUP($AA739,'Date ouverte'!$29:$30,2,FALSE),IF($J739='Date ouverte'!$A$31,HLOOKUP($AA739,'Date ouverte'!$31:$33,2,FALSE),IF($J739='Date ouverte'!$A$33,HLOOKUP($AA739,'Date ouverte'!$33:$34,2,FALSE),IF($J739='Date ouverte'!$A$35,HLOOKUP($AA739,'Date ouverte'!$35:$36,2,FALSE),"j"))))),0)</f>
        <v>0</v>
      </c>
      <c r="AD7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39" s="5"/>
    </row>
    <row r="740" spans="1:31" x14ac:dyDescent="0.25">
      <c r="A740" t="s">
        <v>1265</v>
      </c>
      <c r="B740" t="s">
        <v>258</v>
      </c>
      <c r="C740" t="s">
        <v>30</v>
      </c>
      <c r="D740" t="s">
        <v>47</v>
      </c>
      <c r="E740" t="s">
        <v>34</v>
      </c>
      <c r="F740" t="s">
        <v>48</v>
      </c>
      <c r="G740" s="1">
        <v>44832</v>
      </c>
      <c r="H740" s="1">
        <v>44866</v>
      </c>
      <c r="I740" s="2">
        <v>44879.354166666664</v>
      </c>
      <c r="J740" t="s">
        <v>23</v>
      </c>
      <c r="K740" t="s">
        <v>19</v>
      </c>
      <c r="L740" t="s">
        <v>20</v>
      </c>
      <c r="M740" t="s">
        <v>25</v>
      </c>
      <c r="N740" t="s">
        <v>35</v>
      </c>
      <c r="O740" t="s">
        <v>40</v>
      </c>
      <c r="P740">
        <f t="shared" si="535"/>
        <v>1</v>
      </c>
      <c r="Q740" s="5">
        <f t="shared" si="536"/>
        <v>44868</v>
      </c>
      <c r="R740" s="32">
        <f>VLOOKUP(_xlfn.CONCAT(M740," - ",E740),Planning!$C$75:$D$99,2,0)</f>
        <v>21</v>
      </c>
      <c r="S740" s="5">
        <f t="shared" si="537"/>
        <v>44887</v>
      </c>
      <c r="T740" s="3" t="str">
        <f t="shared" si="538"/>
        <v/>
      </c>
      <c r="U740" s="32">
        <f t="shared" ca="1" si="539"/>
        <v>21</v>
      </c>
      <c r="V740" s="32">
        <f t="shared" si="540"/>
        <v>0</v>
      </c>
      <c r="W740" s="5">
        <f t="shared" si="541"/>
        <v>44879</v>
      </c>
      <c r="X740" s="5"/>
      <c r="Z740" s="49"/>
      <c r="AA740" s="50" cm="1">
        <f t="array" ref="AA740">IF(AND(K740="Pending",J740='Date ouverte'!$A$2),INDEX(_xlfn.ANCHORARRAY('Date ouverte'!$B$2),MATCH(TRUE,_xlfn.ANCHORARRAY('Date ouverte'!$B$2)&gt;=$W740,0)),IF(AND(K740="Pending",J740='Date ouverte'!$A$4),INDEX(_xlfn.ANCHORARRAY('Date ouverte'!$B$4),MATCH(TRUE,_xlfn.ANCHORARRAY('Date ouverte'!$B$4)&gt;=$W740,0)),IF(AND(K740="Pending",J740='Date ouverte'!$A$6),INDEX(_xlfn.ANCHORARRAY('Date ouverte'!$B$6),MATCH(TRUE,_xlfn.ANCHORARRAY('Date ouverte'!$B$6)&gt;=$W740,0)),IF(AND(K740="Pending",J740='Date ouverte'!$A$8),INDEX(_xlfn.ANCHORARRAY('Date ouverte'!$B$8),MATCH(TRUE,_xlfn.ANCHORARRAY('Date ouverte'!$B$8)&gt;=$W740,0)),W740))))</f>
        <v>44879</v>
      </c>
      <c r="AB740" s="5">
        <f>IF(IF($K740="Pending",(IF($J740='Date ouverte'!$A$20,HLOOKUP($AA740,'Date ouverte'!$20:$21,2,FALSE),IF($J740='Date ouverte'!$A$22,HLOOKUP($AA740,'Date ouverte'!$22:$23,2,FALSE),IF($J740='Date ouverte'!$A$24,HLOOKUP($AA740,'Date ouverte'!$24:$25,2,FALSE),IF($J740='Date ouverte'!$A$26,HLOOKUP($AA740,'Date ouverte'!$26:$27,2,FALSE),"j"))))),W740)&lt;&gt;"alert",AA740,"alert")</f>
        <v>44879</v>
      </c>
      <c r="AC740" s="65">
        <f>IF($AB740="alert",(IF($J740='Date ouverte'!$A$29,HLOOKUP($AA740,'Date ouverte'!$29:$30,2,FALSE),IF($J740='Date ouverte'!$A$31,HLOOKUP($AA740,'Date ouverte'!$31:$33,2,FALSE),IF($J740='Date ouverte'!$A$33,HLOOKUP($AA740,'Date ouverte'!$33:$34,2,FALSE),IF($J740='Date ouverte'!$A$35,HLOOKUP($AA740,'Date ouverte'!$35:$36,2,FALSE),"j"))))),0)</f>
        <v>0</v>
      </c>
      <c r="AD7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0" s="5"/>
    </row>
    <row r="741" spans="1:31" x14ac:dyDescent="0.25">
      <c r="A741" t="s">
        <v>1865</v>
      </c>
      <c r="B741" t="s">
        <v>258</v>
      </c>
      <c r="C741" t="s">
        <v>30</v>
      </c>
      <c r="D741" t="s">
        <v>47</v>
      </c>
      <c r="E741" t="s">
        <v>34</v>
      </c>
      <c r="F741" t="s">
        <v>48</v>
      </c>
      <c r="G741" s="1">
        <v>44847</v>
      </c>
      <c r="H741" s="1">
        <v>44877</v>
      </c>
      <c r="I741" s="2">
        <v>44884</v>
      </c>
      <c r="J741" t="s">
        <v>23</v>
      </c>
      <c r="K741" t="s">
        <v>29</v>
      </c>
      <c r="L741" t="s">
        <v>20</v>
      </c>
      <c r="M741" t="s">
        <v>25</v>
      </c>
      <c r="N741" t="s">
        <v>35</v>
      </c>
      <c r="O741" t="s">
        <v>45</v>
      </c>
      <c r="P741">
        <f t="shared" si="535"/>
        <v>1</v>
      </c>
      <c r="Q741" s="5">
        <f t="shared" si="536"/>
        <v>44879</v>
      </c>
      <c r="R741" s="32">
        <f>VLOOKUP(_xlfn.CONCAT(M741," - ",E741),Planning!$C$75:$D$99,2,0)</f>
        <v>21</v>
      </c>
      <c r="S741" s="5">
        <f t="shared" si="537"/>
        <v>44898</v>
      </c>
      <c r="T741" s="3" t="str">
        <f t="shared" si="538"/>
        <v/>
      </c>
      <c r="U741" s="32">
        <f t="shared" ca="1" si="539"/>
        <v>21</v>
      </c>
      <c r="V741" s="32">
        <f t="shared" si="540"/>
        <v>0</v>
      </c>
      <c r="W741" s="5">
        <f t="shared" si="541"/>
        <v>44884</v>
      </c>
      <c r="X741" s="5"/>
      <c r="Z741" s="49"/>
      <c r="AA741" s="50" cm="1">
        <f t="array" ref="AA741">IF(AND(K741="Pending",J741='Date ouverte'!$A$2),INDEX(_xlfn.ANCHORARRAY('Date ouverte'!$B$2),MATCH(TRUE,_xlfn.ANCHORARRAY('Date ouverte'!$B$2)&gt;=$W741,0)),IF(AND(K741="Pending",J741='Date ouverte'!$A$4),INDEX(_xlfn.ANCHORARRAY('Date ouverte'!$B$4),MATCH(TRUE,_xlfn.ANCHORARRAY('Date ouverte'!$B$4)&gt;=$W741,0)),IF(AND(K741="Pending",J741='Date ouverte'!$A$6),INDEX(_xlfn.ANCHORARRAY('Date ouverte'!$B$6),MATCH(TRUE,_xlfn.ANCHORARRAY('Date ouverte'!$B$6)&gt;=$W741,0)),IF(AND(K741="Pending",J741='Date ouverte'!$A$8),INDEX(_xlfn.ANCHORARRAY('Date ouverte'!$B$8),MATCH(TRUE,_xlfn.ANCHORARRAY('Date ouverte'!$B$8)&gt;=$W741,0)),W741))))</f>
        <v>44886</v>
      </c>
      <c r="AB741" s="5">
        <f>IF(IF($K741="Pending",(IF($J741='Date ouverte'!$A$20,HLOOKUP($AA741,'Date ouverte'!$20:$21,2,FALSE),IF($J741='Date ouverte'!$A$22,HLOOKUP($AA741,'Date ouverte'!$22:$23,2,FALSE),IF($J741='Date ouverte'!$A$24,HLOOKUP($AA741,'Date ouverte'!$24:$25,2,FALSE),IF($J741='Date ouverte'!$A$26,HLOOKUP($AA741,'Date ouverte'!$26:$27,2,FALSE),"j"))))),W741)&lt;&gt;"alert",AA741,"alert")</f>
        <v>44886</v>
      </c>
      <c r="AC741" s="65">
        <f>IF($AB741="alert",(IF($J741='Date ouverte'!$A$29,HLOOKUP($AA741,'Date ouverte'!$29:$30,2,FALSE),IF($J741='Date ouverte'!$A$31,HLOOKUP($AA741,'Date ouverte'!$31:$33,2,FALSE),IF($J741='Date ouverte'!$A$33,HLOOKUP($AA741,'Date ouverte'!$33:$34,2,FALSE),IF($J741='Date ouverte'!$A$35,HLOOKUP($AA741,'Date ouverte'!$35:$36,2,FALSE),"j"))))),0)</f>
        <v>0</v>
      </c>
      <c r="AD7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1" s="5"/>
    </row>
    <row r="742" spans="1:31" x14ac:dyDescent="0.25">
      <c r="A742" t="s">
        <v>683</v>
      </c>
      <c r="B742" t="s">
        <v>258</v>
      </c>
      <c r="C742" t="s">
        <v>14</v>
      </c>
      <c r="D742" t="s">
        <v>47</v>
      </c>
      <c r="E742" t="s">
        <v>34</v>
      </c>
      <c r="F742" t="s">
        <v>48</v>
      </c>
      <c r="G742" s="1">
        <v>44823</v>
      </c>
      <c r="H742" s="1">
        <v>44866</v>
      </c>
      <c r="I742" s="2">
        <v>44881</v>
      </c>
      <c r="J742" t="s">
        <v>28</v>
      </c>
      <c r="K742" t="s">
        <v>29</v>
      </c>
      <c r="L742" t="s">
        <v>24</v>
      </c>
      <c r="M742" t="s">
        <v>25</v>
      </c>
      <c r="N742" t="s">
        <v>26</v>
      </c>
      <c r="O742" t="s">
        <v>40</v>
      </c>
      <c r="P742">
        <f t="shared" si="535"/>
        <v>1</v>
      </c>
      <c r="Q742" s="5">
        <f t="shared" si="536"/>
        <v>44868</v>
      </c>
      <c r="R742" s="32">
        <f>VLOOKUP(_xlfn.CONCAT(M742," - ",E742),Planning!$C$75:$D$99,2,0)</f>
        <v>21</v>
      </c>
      <c r="S742" s="5">
        <f t="shared" si="537"/>
        <v>44887</v>
      </c>
      <c r="T742" s="3" t="str">
        <f t="shared" si="538"/>
        <v/>
      </c>
      <c r="U742" s="32">
        <f t="shared" ca="1" si="539"/>
        <v>21</v>
      </c>
      <c r="V742" s="32">
        <f t="shared" si="540"/>
        <v>0</v>
      </c>
      <c r="W742" s="5">
        <f t="shared" si="541"/>
        <v>44881</v>
      </c>
      <c r="X742" s="5"/>
      <c r="Z742" s="49"/>
      <c r="AA742" s="50" cm="1">
        <f t="array" ref="AA742">IF(AND(K742="Pending",J742='Date ouverte'!$A$2),INDEX(_xlfn.ANCHORARRAY('Date ouverte'!$B$2),MATCH(TRUE,_xlfn.ANCHORARRAY('Date ouverte'!$B$2)&gt;=$W742,0)),IF(AND(K742="Pending",J742='Date ouverte'!$A$4),INDEX(_xlfn.ANCHORARRAY('Date ouverte'!$B$4),MATCH(TRUE,_xlfn.ANCHORARRAY('Date ouverte'!$B$4)&gt;=$W742,0)),IF(AND(K742="Pending",J742='Date ouverte'!$A$6),INDEX(_xlfn.ANCHORARRAY('Date ouverte'!$B$6),MATCH(TRUE,_xlfn.ANCHORARRAY('Date ouverte'!$B$6)&gt;=$W742,0)),IF(AND(K742="Pending",J742='Date ouverte'!$A$8),INDEX(_xlfn.ANCHORARRAY('Date ouverte'!$B$8),MATCH(TRUE,_xlfn.ANCHORARRAY('Date ouverte'!$B$8)&gt;=$W742,0)),W742))))</f>
        <v>44881</v>
      </c>
      <c r="AB742" s="5">
        <f>IF(IF($K742="Pending",(IF($J742='Date ouverte'!$A$20,HLOOKUP($AA742,'Date ouverte'!$20:$21,2,FALSE),IF($J742='Date ouverte'!$A$22,HLOOKUP($AA742,'Date ouverte'!$22:$23,2,FALSE),IF($J742='Date ouverte'!$A$24,HLOOKUP($AA742,'Date ouverte'!$24:$25,2,FALSE),IF($J742='Date ouverte'!$A$26,HLOOKUP($AA742,'Date ouverte'!$26:$27,2,FALSE),"j"))))),W742)&lt;&gt;"alert",AA742,"alert")</f>
        <v>44881</v>
      </c>
      <c r="AC742" s="65">
        <f>IF($AB742="alert",(IF($J742='Date ouverte'!$A$29,HLOOKUP($AA742,'Date ouverte'!$29:$30,2,FALSE),IF($J742='Date ouverte'!$A$31,HLOOKUP($AA742,'Date ouverte'!$31:$33,2,FALSE),IF($J742='Date ouverte'!$A$33,HLOOKUP($AA742,'Date ouverte'!$33:$34,2,FALSE),IF($J742='Date ouverte'!$A$35,HLOOKUP($AA742,'Date ouverte'!$35:$36,2,FALSE),"j"))))),0)</f>
        <v>0</v>
      </c>
      <c r="AD7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42" s="5"/>
    </row>
    <row r="743" spans="1:31" x14ac:dyDescent="0.25">
      <c r="A743" t="s">
        <v>1866</v>
      </c>
      <c r="B743" t="s">
        <v>258</v>
      </c>
      <c r="C743" t="s">
        <v>30</v>
      </c>
      <c r="D743" t="s">
        <v>47</v>
      </c>
      <c r="E743" t="s">
        <v>34</v>
      </c>
      <c r="F743" t="s">
        <v>48</v>
      </c>
      <c r="G743" s="1">
        <v>44860</v>
      </c>
      <c r="H743" s="1">
        <v>44891</v>
      </c>
      <c r="I743" s="2">
        <v>44903</v>
      </c>
      <c r="J743" t="s">
        <v>28</v>
      </c>
      <c r="K743" t="s">
        <v>29</v>
      </c>
      <c r="L743" t="s">
        <v>24</v>
      </c>
      <c r="M743" t="s">
        <v>25</v>
      </c>
      <c r="N743" t="s">
        <v>26</v>
      </c>
      <c r="O743" t="s">
        <v>46</v>
      </c>
      <c r="P743">
        <f t="shared" si="535"/>
        <v>1</v>
      </c>
      <c r="Q743" s="5">
        <f t="shared" si="536"/>
        <v>44893</v>
      </c>
      <c r="R743" s="32">
        <f>VLOOKUP(_xlfn.CONCAT(M743," - ",E743),Planning!$C$75:$D$99,2,0)</f>
        <v>21</v>
      </c>
      <c r="S743" s="5">
        <f t="shared" si="537"/>
        <v>44912</v>
      </c>
      <c r="T743" s="3" t="str">
        <f t="shared" si="538"/>
        <v/>
      </c>
      <c r="U743" s="32">
        <f t="shared" ca="1" si="539"/>
        <v>21</v>
      </c>
      <c r="V743" s="32">
        <f t="shared" si="540"/>
        <v>0</v>
      </c>
      <c r="W743" s="5">
        <f t="shared" si="541"/>
        <v>44903</v>
      </c>
      <c r="X743" s="5"/>
      <c r="Z743" s="49"/>
      <c r="AA743" s="50" cm="1">
        <f t="array" ref="AA743">IF(AND(K743="Pending",J743='Date ouverte'!$A$2),INDEX(_xlfn.ANCHORARRAY('Date ouverte'!$B$2),MATCH(TRUE,_xlfn.ANCHORARRAY('Date ouverte'!$B$2)&gt;=$W743,0)),IF(AND(K743="Pending",J743='Date ouverte'!$A$4),INDEX(_xlfn.ANCHORARRAY('Date ouverte'!$B$4),MATCH(TRUE,_xlfn.ANCHORARRAY('Date ouverte'!$B$4)&gt;=$W743,0)),IF(AND(K743="Pending",J743='Date ouverte'!$A$6),INDEX(_xlfn.ANCHORARRAY('Date ouverte'!$B$6),MATCH(TRUE,_xlfn.ANCHORARRAY('Date ouverte'!$B$6)&gt;=$W743,0)),IF(AND(K743="Pending",J743='Date ouverte'!$A$8),INDEX(_xlfn.ANCHORARRAY('Date ouverte'!$B$8),MATCH(TRUE,_xlfn.ANCHORARRAY('Date ouverte'!$B$8)&gt;=$W743,0)),W743))))</f>
        <v>44903</v>
      </c>
      <c r="AB743" s="5">
        <f>IF(IF($K743="Pending",(IF($J743='Date ouverte'!$A$20,HLOOKUP($AA743,'Date ouverte'!$20:$21,2,FALSE),IF($J743='Date ouverte'!$A$22,HLOOKUP($AA743,'Date ouverte'!$22:$23,2,FALSE),IF($J743='Date ouverte'!$A$24,HLOOKUP($AA743,'Date ouverte'!$24:$25,2,FALSE),IF($J743='Date ouverte'!$A$26,HLOOKUP($AA743,'Date ouverte'!$26:$27,2,FALSE),"j"))))),W743)&lt;&gt;"alert",AA743,"alert")</f>
        <v>44903</v>
      </c>
      <c r="AC743" s="65">
        <f>IF($AB743="alert",(IF($J743='Date ouverte'!$A$29,HLOOKUP($AA743,'Date ouverte'!$29:$30,2,FALSE),IF($J743='Date ouverte'!$A$31,HLOOKUP($AA743,'Date ouverte'!$31:$33,2,FALSE),IF($J743='Date ouverte'!$A$33,HLOOKUP($AA743,'Date ouverte'!$33:$34,2,FALSE),IF($J743='Date ouverte'!$A$35,HLOOKUP($AA743,'Date ouverte'!$35:$36,2,FALSE),"j"))))),0)</f>
        <v>0</v>
      </c>
      <c r="AD7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43" s="5"/>
    </row>
    <row r="744" spans="1:31" x14ac:dyDescent="0.25">
      <c r="A744" t="s">
        <v>996</v>
      </c>
      <c r="B744" t="s">
        <v>258</v>
      </c>
      <c r="C744" t="s">
        <v>30</v>
      </c>
      <c r="D744" t="s">
        <v>47</v>
      </c>
      <c r="E744" t="s">
        <v>34</v>
      </c>
      <c r="F744" t="s">
        <v>48</v>
      </c>
      <c r="G744" s="1">
        <v>44826</v>
      </c>
      <c r="H744" s="1">
        <v>44860</v>
      </c>
      <c r="I744" s="2">
        <v>44874.458333333336</v>
      </c>
      <c r="J744" t="s">
        <v>23</v>
      </c>
      <c r="K744" t="s">
        <v>19</v>
      </c>
      <c r="L744" t="s">
        <v>20</v>
      </c>
      <c r="M744" t="s">
        <v>25</v>
      </c>
      <c r="N744" t="s">
        <v>35</v>
      </c>
      <c r="O744" t="s">
        <v>36</v>
      </c>
      <c r="P744">
        <f t="shared" si="535"/>
        <v>1</v>
      </c>
      <c r="Q744" s="5">
        <f t="shared" si="536"/>
        <v>44862</v>
      </c>
      <c r="R744" s="32">
        <f>VLOOKUP(_xlfn.CONCAT(M744," - ",E744),Planning!$C$75:$D$99,2,0)</f>
        <v>21</v>
      </c>
      <c r="S744" s="5">
        <f t="shared" si="537"/>
        <v>44881</v>
      </c>
      <c r="T744" s="3" t="str">
        <f t="shared" si="538"/>
        <v/>
      </c>
      <c r="U744" s="32">
        <f t="shared" ca="1" si="539"/>
        <v>21</v>
      </c>
      <c r="V744" s="32">
        <f t="shared" si="540"/>
        <v>0</v>
      </c>
      <c r="W744" s="5">
        <f t="shared" si="541"/>
        <v>44874</v>
      </c>
      <c r="X744" s="5"/>
      <c r="Z744" s="49"/>
      <c r="AA744" s="50" cm="1">
        <f t="array" ref="AA744">IF(AND(K744="Pending",J744='Date ouverte'!$A$2),INDEX(_xlfn.ANCHORARRAY('Date ouverte'!$B$2),MATCH(TRUE,_xlfn.ANCHORARRAY('Date ouverte'!$B$2)&gt;=$W744,0)),IF(AND(K744="Pending",J744='Date ouverte'!$A$4),INDEX(_xlfn.ANCHORARRAY('Date ouverte'!$B$4),MATCH(TRUE,_xlfn.ANCHORARRAY('Date ouverte'!$B$4)&gt;=$W744,0)),IF(AND(K744="Pending",J744='Date ouverte'!$A$6),INDEX(_xlfn.ANCHORARRAY('Date ouverte'!$B$6),MATCH(TRUE,_xlfn.ANCHORARRAY('Date ouverte'!$B$6)&gt;=$W744,0)),IF(AND(K744="Pending",J744='Date ouverte'!$A$8),INDEX(_xlfn.ANCHORARRAY('Date ouverte'!$B$8),MATCH(TRUE,_xlfn.ANCHORARRAY('Date ouverte'!$B$8)&gt;=$W744,0)),W744))))</f>
        <v>44874</v>
      </c>
      <c r="AB744" s="5">
        <f>IF(IF($K744="Pending",(IF($J744='Date ouverte'!$A$20,HLOOKUP($AA744,'Date ouverte'!$20:$21,2,FALSE),IF($J744='Date ouverte'!$A$22,HLOOKUP($AA744,'Date ouverte'!$22:$23,2,FALSE),IF($J744='Date ouverte'!$A$24,HLOOKUP($AA744,'Date ouverte'!$24:$25,2,FALSE),IF($J744='Date ouverte'!$A$26,HLOOKUP($AA744,'Date ouverte'!$26:$27,2,FALSE),"j"))))),W744)&lt;&gt;"alert",AA744,"alert")</f>
        <v>44874</v>
      </c>
      <c r="AC744" s="65">
        <f>IF($AB744="alert",(IF($J744='Date ouverte'!$A$29,HLOOKUP($AA744,'Date ouverte'!$29:$30,2,FALSE),IF($J744='Date ouverte'!$A$31,HLOOKUP($AA744,'Date ouverte'!$31:$33,2,FALSE),IF($J744='Date ouverte'!$A$33,HLOOKUP($AA744,'Date ouverte'!$33:$34,2,FALSE),IF($J744='Date ouverte'!$A$35,HLOOKUP($AA744,'Date ouverte'!$35:$36,2,FALSE),"j"))))),0)</f>
        <v>0</v>
      </c>
      <c r="AD7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4" s="5"/>
    </row>
    <row r="745" spans="1:31" x14ac:dyDescent="0.25">
      <c r="A745" t="s">
        <v>1266</v>
      </c>
      <c r="B745" t="s">
        <v>258</v>
      </c>
      <c r="C745" t="s">
        <v>30</v>
      </c>
      <c r="D745" t="s">
        <v>47</v>
      </c>
      <c r="E745" t="s">
        <v>16</v>
      </c>
      <c r="F745" t="s">
        <v>48</v>
      </c>
      <c r="G745" s="1">
        <v>44835</v>
      </c>
      <c r="H745" s="1">
        <v>44864</v>
      </c>
      <c r="I745" s="2">
        <v>44873.708333333336</v>
      </c>
      <c r="J745" t="s">
        <v>18</v>
      </c>
      <c r="K745" t="s">
        <v>19</v>
      </c>
      <c r="L745" t="s">
        <v>20</v>
      </c>
      <c r="M745" t="s">
        <v>25</v>
      </c>
      <c r="N745" t="s">
        <v>35</v>
      </c>
      <c r="O745" t="s">
        <v>40</v>
      </c>
      <c r="P745">
        <f t="shared" si="535"/>
        <v>1</v>
      </c>
      <c r="Q745" s="5">
        <f t="shared" si="536"/>
        <v>44866</v>
      </c>
      <c r="R745" s="32">
        <f>VLOOKUP(_xlfn.CONCAT(M745," - ",E745),Planning!$C$75:$D$99,2,0)</f>
        <v>4</v>
      </c>
      <c r="S745" s="5">
        <f t="shared" si="537"/>
        <v>44868</v>
      </c>
      <c r="T745" s="3" t="str">
        <f t="shared" si="538"/>
        <v/>
      </c>
      <c r="U745" s="32">
        <f t="shared" ca="1" si="539"/>
        <v>4</v>
      </c>
      <c r="V745" s="32">
        <f t="shared" si="540"/>
        <v>0</v>
      </c>
      <c r="W745" s="5">
        <f t="shared" si="541"/>
        <v>44873</v>
      </c>
      <c r="X745" s="5"/>
      <c r="Z745" s="49"/>
      <c r="AA745" s="50" cm="1">
        <f t="array" ref="AA745">IF(AND(K745="Pending",J745='Date ouverte'!$A$2),INDEX(_xlfn.ANCHORARRAY('Date ouverte'!$B$2),MATCH(TRUE,_xlfn.ANCHORARRAY('Date ouverte'!$B$2)&gt;=$W745,0)),IF(AND(K745="Pending",J745='Date ouverte'!$A$4),INDEX(_xlfn.ANCHORARRAY('Date ouverte'!$B$4),MATCH(TRUE,_xlfn.ANCHORARRAY('Date ouverte'!$B$4)&gt;=$W745,0)),IF(AND(K745="Pending",J745='Date ouverte'!$A$6),INDEX(_xlfn.ANCHORARRAY('Date ouverte'!$B$6),MATCH(TRUE,_xlfn.ANCHORARRAY('Date ouverte'!$B$6)&gt;=$W745,0)),IF(AND(K745="Pending",J745='Date ouverte'!$A$8),INDEX(_xlfn.ANCHORARRAY('Date ouverte'!$B$8),MATCH(TRUE,_xlfn.ANCHORARRAY('Date ouverte'!$B$8)&gt;=$W745,0)),W745))))</f>
        <v>44873</v>
      </c>
      <c r="AB745" s="5">
        <f>IF(IF($K745="Pending",(IF($J745='Date ouverte'!$A$20,HLOOKUP($AA745,'Date ouverte'!$20:$21,2,FALSE),IF($J745='Date ouverte'!$A$22,HLOOKUP($AA745,'Date ouverte'!$22:$23,2,FALSE),IF($J745='Date ouverte'!$A$24,HLOOKUP($AA745,'Date ouverte'!$24:$25,2,FALSE),IF($J745='Date ouverte'!$A$26,HLOOKUP($AA745,'Date ouverte'!$26:$27,2,FALSE),"j"))))),W745)&lt;&gt;"alert",AA745,"alert")</f>
        <v>44873</v>
      </c>
      <c r="AC745" s="65">
        <f>IF($AB745="alert",(IF($J745='Date ouverte'!$A$29,HLOOKUP($AA745,'Date ouverte'!$29:$30,2,FALSE),IF($J745='Date ouverte'!$A$31,HLOOKUP($AA745,'Date ouverte'!$31:$33,2,FALSE),IF($J745='Date ouverte'!$A$33,HLOOKUP($AA745,'Date ouverte'!$33:$34,2,FALSE),IF($J745='Date ouverte'!$A$35,HLOOKUP($AA745,'Date ouverte'!$35:$36,2,FALSE),"j"))))),0)</f>
        <v>0</v>
      </c>
      <c r="AD7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5" s="5"/>
    </row>
    <row r="746" spans="1:31" x14ac:dyDescent="0.25">
      <c r="A746" t="s">
        <v>1867</v>
      </c>
      <c r="B746" t="s">
        <v>258</v>
      </c>
      <c r="C746" t="s">
        <v>14</v>
      </c>
      <c r="D746" t="s">
        <v>47</v>
      </c>
      <c r="E746" t="s">
        <v>34</v>
      </c>
      <c r="F746" t="s">
        <v>48</v>
      </c>
      <c r="G746" s="1">
        <v>44835</v>
      </c>
      <c r="H746" s="1">
        <v>44877</v>
      </c>
      <c r="I746" s="2">
        <v>44889</v>
      </c>
      <c r="J746" t="s">
        <v>18</v>
      </c>
      <c r="K746" t="s">
        <v>29</v>
      </c>
      <c r="L746" t="s">
        <v>24</v>
      </c>
      <c r="M746" t="s">
        <v>25</v>
      </c>
      <c r="N746" t="s">
        <v>26</v>
      </c>
      <c r="O746" t="s">
        <v>45</v>
      </c>
      <c r="P746">
        <f t="shared" si="535"/>
        <v>1</v>
      </c>
      <c r="Q746" s="5">
        <f t="shared" si="536"/>
        <v>44879</v>
      </c>
      <c r="R746" s="32">
        <f>VLOOKUP(_xlfn.CONCAT(M746," - ",E746),Planning!$C$75:$D$99,2,0)</f>
        <v>21</v>
      </c>
      <c r="S746" s="5">
        <f t="shared" si="537"/>
        <v>44898</v>
      </c>
      <c r="T746" s="3" t="str">
        <f t="shared" si="538"/>
        <v/>
      </c>
      <c r="U746" s="32">
        <f t="shared" ca="1" si="539"/>
        <v>21</v>
      </c>
      <c r="V746" s="32">
        <f t="shared" si="540"/>
        <v>0</v>
      </c>
      <c r="W746" s="5">
        <f t="shared" si="541"/>
        <v>44889</v>
      </c>
      <c r="X746" s="5"/>
      <c r="Z746" s="49"/>
      <c r="AA746" s="50" cm="1">
        <f t="array" ref="AA746">IF(AND(K746="Pending",J746='Date ouverte'!$A$2),INDEX(_xlfn.ANCHORARRAY('Date ouverte'!$B$2),MATCH(TRUE,_xlfn.ANCHORARRAY('Date ouverte'!$B$2)&gt;=$W746,0)),IF(AND(K746="Pending",J746='Date ouverte'!$A$4),INDEX(_xlfn.ANCHORARRAY('Date ouverte'!$B$4),MATCH(TRUE,_xlfn.ANCHORARRAY('Date ouverte'!$B$4)&gt;=$W746,0)),IF(AND(K746="Pending",J746='Date ouverte'!$A$6),INDEX(_xlfn.ANCHORARRAY('Date ouverte'!$B$6),MATCH(TRUE,_xlfn.ANCHORARRAY('Date ouverte'!$B$6)&gt;=$W746,0)),IF(AND(K746="Pending",J746='Date ouverte'!$A$8),INDEX(_xlfn.ANCHORARRAY('Date ouverte'!$B$8),MATCH(TRUE,_xlfn.ANCHORARRAY('Date ouverte'!$B$8)&gt;=$W746,0)),W746))))</f>
        <v>44889</v>
      </c>
      <c r="AB746" s="5" t="str">
        <f>IF(IF($K746="Pending",(IF($J746='Date ouverte'!$A$20,HLOOKUP($AA746,'Date ouverte'!$20:$21,2,FALSE),IF($J746='Date ouverte'!$A$22,HLOOKUP($AA746,'Date ouverte'!$22:$23,2,FALSE),IF($J746='Date ouverte'!$A$24,HLOOKUP($AA746,'Date ouverte'!$24:$25,2,FALSE),IF($J746='Date ouverte'!$A$26,HLOOKUP($AA746,'Date ouverte'!$26:$27,2,FALSE),"j"))))),W746)&lt;&gt;"alert",AA746,"alert")</f>
        <v>alert</v>
      </c>
      <c r="AC746" s="65">
        <f>IF($AB746="alert",(IF($J746='Date ouverte'!$A$29,HLOOKUP($AA746,'Date ouverte'!$29:$30,2,FALSE),IF($J746='Date ouverte'!$A$31,HLOOKUP($AA746,'Date ouverte'!$31:$33,2,FALSE),IF($J746='Date ouverte'!$A$33,HLOOKUP($AA746,'Date ouverte'!$33:$34,2,FALSE),IF($J746='Date ouverte'!$A$35,HLOOKUP($AA746,'Date ouverte'!$35:$36,2,FALSE),"j"))))),0)</f>
        <v>17</v>
      </c>
      <c r="AD7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6" s="5"/>
    </row>
    <row r="747" spans="1:31" x14ac:dyDescent="0.25">
      <c r="A747" t="s">
        <v>2466</v>
      </c>
      <c r="B747" t="s">
        <v>258</v>
      </c>
      <c r="C747" t="s">
        <v>30</v>
      </c>
      <c r="D747" t="s">
        <v>57</v>
      </c>
      <c r="E747" t="s">
        <v>34</v>
      </c>
      <c r="F747" t="s">
        <v>48</v>
      </c>
      <c r="G747" s="1">
        <v>44863</v>
      </c>
      <c r="H747" s="1">
        <v>44899</v>
      </c>
      <c r="I747" s="2">
        <v>44914</v>
      </c>
      <c r="J747" t="s">
        <v>18</v>
      </c>
      <c r="K747" t="s">
        <v>29</v>
      </c>
      <c r="L747" t="s">
        <v>20</v>
      </c>
      <c r="M747" t="s">
        <v>25</v>
      </c>
      <c r="N747" t="s">
        <v>35</v>
      </c>
      <c r="O747" t="s">
        <v>49</v>
      </c>
      <c r="P747">
        <f t="shared" si="535"/>
        <v>1</v>
      </c>
      <c r="Q747" s="5">
        <f t="shared" si="536"/>
        <v>44901</v>
      </c>
      <c r="R747" s="32">
        <f>VLOOKUP(_xlfn.CONCAT(M747," - ",E747),Planning!$C$75:$D$99,2,0)</f>
        <v>21</v>
      </c>
      <c r="S747" s="5">
        <f t="shared" si="537"/>
        <v>44920</v>
      </c>
      <c r="T747" s="3" t="str">
        <f t="shared" si="538"/>
        <v/>
      </c>
      <c r="U747" s="32">
        <f t="shared" ca="1" si="539"/>
        <v>21</v>
      </c>
      <c r="V747" s="32">
        <f t="shared" si="540"/>
        <v>0</v>
      </c>
      <c r="W747" s="5">
        <f t="shared" si="541"/>
        <v>44914</v>
      </c>
      <c r="X747" s="5"/>
      <c r="Z747" s="49"/>
      <c r="AA747" s="50" cm="1">
        <f t="array" ref="AA747">IF(AND(K747="Pending",J747='Date ouverte'!$A$2),INDEX(_xlfn.ANCHORARRAY('Date ouverte'!$B$2),MATCH(TRUE,_xlfn.ANCHORARRAY('Date ouverte'!$B$2)&gt;=$W747,0)),IF(AND(K747="Pending",J747='Date ouverte'!$A$4),INDEX(_xlfn.ANCHORARRAY('Date ouverte'!$B$4),MATCH(TRUE,_xlfn.ANCHORARRAY('Date ouverte'!$B$4)&gt;=$W747,0)),IF(AND(K747="Pending",J747='Date ouverte'!$A$6),INDEX(_xlfn.ANCHORARRAY('Date ouverte'!$B$6),MATCH(TRUE,_xlfn.ANCHORARRAY('Date ouverte'!$B$6)&gt;=$W747,0)),IF(AND(K747="Pending",J747='Date ouverte'!$A$8),INDEX(_xlfn.ANCHORARRAY('Date ouverte'!$B$8),MATCH(TRUE,_xlfn.ANCHORARRAY('Date ouverte'!$B$8)&gt;=$W747,0)),W747))))</f>
        <v>44914</v>
      </c>
      <c r="AB747" s="5" t="str">
        <f>IF(IF($K747="Pending",(IF($J747='Date ouverte'!$A$20,HLOOKUP($AA747,'Date ouverte'!$20:$21,2,FALSE),IF($J747='Date ouverte'!$A$22,HLOOKUP($AA747,'Date ouverte'!$22:$23,2,FALSE),IF($J747='Date ouverte'!$A$24,HLOOKUP($AA747,'Date ouverte'!$24:$25,2,FALSE),IF($J747='Date ouverte'!$A$26,HLOOKUP($AA747,'Date ouverte'!$26:$27,2,FALSE),"j"))))),W747)&lt;&gt;"alert",AA747,"alert")</f>
        <v>alert</v>
      </c>
      <c r="AC747" s="65">
        <f>IF($AB747="alert",(IF($J747='Date ouverte'!$A$29,HLOOKUP($AA747,'Date ouverte'!$29:$30,2,FALSE),IF($J747='Date ouverte'!$A$31,HLOOKUP($AA747,'Date ouverte'!$31:$33,2,FALSE),IF($J747='Date ouverte'!$A$33,HLOOKUP($AA747,'Date ouverte'!$33:$34,2,FALSE),IF($J747='Date ouverte'!$A$35,HLOOKUP($AA747,'Date ouverte'!$35:$36,2,FALSE),"j"))))),0)</f>
        <v>18</v>
      </c>
      <c r="AD7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7" s="5"/>
    </row>
    <row r="748" spans="1:31" x14ac:dyDescent="0.25">
      <c r="A748" t="s">
        <v>1868</v>
      </c>
      <c r="B748" t="s">
        <v>258</v>
      </c>
      <c r="C748" t="s">
        <v>30</v>
      </c>
      <c r="D748" t="s">
        <v>47</v>
      </c>
      <c r="E748" t="s">
        <v>34</v>
      </c>
      <c r="F748" t="s">
        <v>48</v>
      </c>
      <c r="G748" s="1">
        <v>44847</v>
      </c>
      <c r="H748" s="1">
        <v>44877</v>
      </c>
      <c r="I748" s="2">
        <v>44890.6875</v>
      </c>
      <c r="J748" t="s">
        <v>23</v>
      </c>
      <c r="K748" t="s">
        <v>19</v>
      </c>
      <c r="L748" t="s">
        <v>20</v>
      </c>
      <c r="M748" t="s">
        <v>25</v>
      </c>
      <c r="N748" t="s">
        <v>35</v>
      </c>
      <c r="O748" t="s">
        <v>45</v>
      </c>
      <c r="P748">
        <f t="shared" si="535"/>
        <v>1</v>
      </c>
      <c r="Q748" s="5">
        <f t="shared" si="536"/>
        <v>44879</v>
      </c>
      <c r="R748" s="32">
        <f>VLOOKUP(_xlfn.CONCAT(M748," - ",E748),Planning!$C$75:$D$99,2,0)</f>
        <v>21</v>
      </c>
      <c r="S748" s="5">
        <f t="shared" si="537"/>
        <v>44898</v>
      </c>
      <c r="T748" s="3" t="str">
        <f t="shared" si="538"/>
        <v/>
      </c>
      <c r="U748" s="32">
        <f t="shared" ca="1" si="539"/>
        <v>21</v>
      </c>
      <c r="V748" s="32">
        <f t="shared" si="540"/>
        <v>0</v>
      </c>
      <c r="W748" s="5">
        <f t="shared" si="541"/>
        <v>44890</v>
      </c>
      <c r="X748" s="5"/>
      <c r="Z748" s="49"/>
      <c r="AA748" s="50" cm="1">
        <f t="array" ref="AA748">IF(AND(K748="Pending",J748='Date ouverte'!$A$2),INDEX(_xlfn.ANCHORARRAY('Date ouverte'!$B$2),MATCH(TRUE,_xlfn.ANCHORARRAY('Date ouverte'!$B$2)&gt;=$W748,0)),IF(AND(K748="Pending",J748='Date ouverte'!$A$4),INDEX(_xlfn.ANCHORARRAY('Date ouverte'!$B$4),MATCH(TRUE,_xlfn.ANCHORARRAY('Date ouverte'!$B$4)&gt;=$W748,0)),IF(AND(K748="Pending",J748='Date ouverte'!$A$6),INDEX(_xlfn.ANCHORARRAY('Date ouverte'!$B$6),MATCH(TRUE,_xlfn.ANCHORARRAY('Date ouverte'!$B$6)&gt;=$W748,0)),IF(AND(K748="Pending",J748='Date ouverte'!$A$8),INDEX(_xlfn.ANCHORARRAY('Date ouverte'!$B$8),MATCH(TRUE,_xlfn.ANCHORARRAY('Date ouverte'!$B$8)&gt;=$W748,0)),W748))))</f>
        <v>44890</v>
      </c>
      <c r="AB748" s="5">
        <f>IF(IF($K748="Pending",(IF($J748='Date ouverte'!$A$20,HLOOKUP($AA748,'Date ouverte'!$20:$21,2,FALSE),IF($J748='Date ouverte'!$A$22,HLOOKUP($AA748,'Date ouverte'!$22:$23,2,FALSE),IF($J748='Date ouverte'!$A$24,HLOOKUP($AA748,'Date ouverte'!$24:$25,2,FALSE),IF($J748='Date ouverte'!$A$26,HLOOKUP($AA748,'Date ouverte'!$26:$27,2,FALSE),"j"))))),W748)&lt;&gt;"alert",AA748,"alert")</f>
        <v>44890</v>
      </c>
      <c r="AC748" s="65">
        <f>IF($AB748="alert",(IF($J748='Date ouverte'!$A$29,HLOOKUP($AA748,'Date ouverte'!$29:$30,2,FALSE),IF($J748='Date ouverte'!$A$31,HLOOKUP($AA748,'Date ouverte'!$31:$33,2,FALSE),IF($J748='Date ouverte'!$A$33,HLOOKUP($AA748,'Date ouverte'!$33:$34,2,FALSE),IF($J748='Date ouverte'!$A$35,HLOOKUP($AA748,'Date ouverte'!$35:$36,2,FALSE),"j"))))),0)</f>
        <v>0</v>
      </c>
      <c r="AD7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48" s="5"/>
    </row>
    <row r="749" spans="1:31" x14ac:dyDescent="0.25">
      <c r="A749" t="s">
        <v>694</v>
      </c>
      <c r="B749" t="s">
        <v>258</v>
      </c>
      <c r="C749" t="s">
        <v>14</v>
      </c>
      <c r="D749" t="s">
        <v>47</v>
      </c>
      <c r="E749" t="s">
        <v>34</v>
      </c>
      <c r="F749" t="s">
        <v>48</v>
      </c>
      <c r="G749" s="1">
        <v>44823</v>
      </c>
      <c r="H749" s="1">
        <v>44866</v>
      </c>
      <c r="I749" s="2">
        <v>44881</v>
      </c>
      <c r="J749" t="s">
        <v>28</v>
      </c>
      <c r="K749" t="s">
        <v>29</v>
      </c>
      <c r="L749" t="s">
        <v>24</v>
      </c>
      <c r="M749" t="s">
        <v>25</v>
      </c>
      <c r="N749" t="s">
        <v>26</v>
      </c>
      <c r="O749" t="s">
        <v>40</v>
      </c>
      <c r="P749">
        <f t="shared" si="535"/>
        <v>1</v>
      </c>
      <c r="Q749" s="5">
        <f t="shared" si="536"/>
        <v>44868</v>
      </c>
      <c r="R749" s="32">
        <f>VLOOKUP(_xlfn.CONCAT(M749," - ",E749),Planning!$C$75:$D$99,2,0)</f>
        <v>21</v>
      </c>
      <c r="S749" s="5">
        <f t="shared" si="537"/>
        <v>44887</v>
      </c>
      <c r="T749" s="3" t="str">
        <f t="shared" si="538"/>
        <v/>
      </c>
      <c r="U749" s="32">
        <f t="shared" ca="1" si="539"/>
        <v>21</v>
      </c>
      <c r="V749" s="32">
        <f t="shared" si="540"/>
        <v>0</v>
      </c>
      <c r="W749" s="5">
        <f t="shared" si="541"/>
        <v>44881</v>
      </c>
      <c r="X749" s="5"/>
      <c r="Z749" s="49"/>
      <c r="AA749" s="50" cm="1">
        <f t="array" ref="AA749">IF(AND(K749="Pending",J749='Date ouverte'!$A$2),INDEX(_xlfn.ANCHORARRAY('Date ouverte'!$B$2),MATCH(TRUE,_xlfn.ANCHORARRAY('Date ouverte'!$B$2)&gt;=$W749,0)),IF(AND(K749="Pending",J749='Date ouverte'!$A$4),INDEX(_xlfn.ANCHORARRAY('Date ouverte'!$B$4),MATCH(TRUE,_xlfn.ANCHORARRAY('Date ouverte'!$B$4)&gt;=$W749,0)),IF(AND(K749="Pending",J749='Date ouverte'!$A$6),INDEX(_xlfn.ANCHORARRAY('Date ouverte'!$B$6),MATCH(TRUE,_xlfn.ANCHORARRAY('Date ouverte'!$B$6)&gt;=$W749,0)),IF(AND(K749="Pending",J749='Date ouverte'!$A$8),INDEX(_xlfn.ANCHORARRAY('Date ouverte'!$B$8),MATCH(TRUE,_xlfn.ANCHORARRAY('Date ouverte'!$B$8)&gt;=$W749,0)),W749))))</f>
        <v>44881</v>
      </c>
      <c r="AB749" s="5">
        <f>IF(IF($K749="Pending",(IF($J749='Date ouverte'!$A$20,HLOOKUP($AA749,'Date ouverte'!$20:$21,2,FALSE),IF($J749='Date ouverte'!$A$22,HLOOKUP($AA749,'Date ouverte'!$22:$23,2,FALSE),IF($J749='Date ouverte'!$A$24,HLOOKUP($AA749,'Date ouverte'!$24:$25,2,FALSE),IF($J749='Date ouverte'!$A$26,HLOOKUP($AA749,'Date ouverte'!$26:$27,2,FALSE),"j"))))),W749)&lt;&gt;"alert",AA749,"alert")</f>
        <v>44881</v>
      </c>
      <c r="AC749" s="65">
        <f>IF($AB749="alert",(IF($J749='Date ouverte'!$A$29,HLOOKUP($AA749,'Date ouverte'!$29:$30,2,FALSE),IF($J749='Date ouverte'!$A$31,HLOOKUP($AA749,'Date ouverte'!$31:$33,2,FALSE),IF($J749='Date ouverte'!$A$33,HLOOKUP($AA749,'Date ouverte'!$33:$34,2,FALSE),IF($J749='Date ouverte'!$A$35,HLOOKUP($AA749,'Date ouverte'!$35:$36,2,FALSE),"j"))))),0)</f>
        <v>0</v>
      </c>
      <c r="AD7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49" s="5"/>
    </row>
    <row r="750" spans="1:31" x14ac:dyDescent="0.25">
      <c r="A750" t="s">
        <v>1067</v>
      </c>
      <c r="B750" t="s">
        <v>258</v>
      </c>
      <c r="C750" t="s">
        <v>30</v>
      </c>
      <c r="D750" t="s">
        <v>47</v>
      </c>
      <c r="E750" t="s">
        <v>16</v>
      </c>
      <c r="F750" t="s">
        <v>48</v>
      </c>
      <c r="G750" s="1">
        <v>44825</v>
      </c>
      <c r="H750" s="1">
        <v>44864</v>
      </c>
      <c r="I750" s="2">
        <v>44869</v>
      </c>
      <c r="J750" t="s">
        <v>39</v>
      </c>
      <c r="K750" t="s">
        <v>29</v>
      </c>
      <c r="L750" t="s">
        <v>24</v>
      </c>
      <c r="M750" t="s">
        <v>25</v>
      </c>
      <c r="N750" t="s">
        <v>26</v>
      </c>
      <c r="O750" t="s">
        <v>36</v>
      </c>
      <c r="P750">
        <f t="shared" si="535"/>
        <v>1</v>
      </c>
      <c r="Q750" s="5">
        <f t="shared" si="536"/>
        <v>44866</v>
      </c>
      <c r="R750" s="32">
        <f>VLOOKUP(_xlfn.CONCAT(M750," - ",E750),Planning!$C$75:$D$99,2,0)</f>
        <v>4</v>
      </c>
      <c r="S750" s="5">
        <f t="shared" si="537"/>
        <v>44868</v>
      </c>
      <c r="T750" s="3" t="str">
        <f t="shared" si="538"/>
        <v/>
      </c>
      <c r="U750" s="32">
        <f t="shared" ca="1" si="539"/>
        <v>4</v>
      </c>
      <c r="V750" s="32">
        <f t="shared" si="540"/>
        <v>0</v>
      </c>
      <c r="W750" s="5">
        <f t="shared" si="541"/>
        <v>44869</v>
      </c>
      <c r="X750" s="5"/>
      <c r="Z750" s="49"/>
      <c r="AA750" s="50" cm="1">
        <f t="array" ref="AA750">IF(AND(K750="Pending",J750='Date ouverte'!$A$2),INDEX(_xlfn.ANCHORARRAY('Date ouverte'!$B$2),MATCH(TRUE,_xlfn.ANCHORARRAY('Date ouverte'!$B$2)&gt;=$W750,0)),IF(AND(K750="Pending",J750='Date ouverte'!$A$4),INDEX(_xlfn.ANCHORARRAY('Date ouverte'!$B$4),MATCH(TRUE,_xlfn.ANCHORARRAY('Date ouverte'!$B$4)&gt;=$W750,0)),IF(AND(K750="Pending",J750='Date ouverte'!$A$6),INDEX(_xlfn.ANCHORARRAY('Date ouverte'!$B$6),MATCH(TRUE,_xlfn.ANCHORARRAY('Date ouverte'!$B$6)&gt;=$W750,0)),IF(AND(K750="Pending",J750='Date ouverte'!$A$8),INDEX(_xlfn.ANCHORARRAY('Date ouverte'!$B$8),MATCH(TRUE,_xlfn.ANCHORARRAY('Date ouverte'!$B$8)&gt;=$W750,0)),W750))))</f>
        <v>44869</v>
      </c>
      <c r="AB750" s="5">
        <f>IF(IF($K750="Pending",(IF($J750='Date ouverte'!$A$20,HLOOKUP($AA750,'Date ouverte'!$20:$21,2,FALSE),IF($J750='Date ouverte'!$A$22,HLOOKUP($AA750,'Date ouverte'!$22:$23,2,FALSE),IF($J750='Date ouverte'!$A$24,HLOOKUP($AA750,'Date ouverte'!$24:$25,2,FALSE),IF($J750='Date ouverte'!$A$26,HLOOKUP($AA750,'Date ouverte'!$26:$27,2,FALSE),"j"))))),W750)&lt;&gt;"alert",AA750,"alert")</f>
        <v>44869</v>
      </c>
      <c r="AC750" s="65">
        <f>IF($AB750="alert",(IF($J750='Date ouverte'!$A$29,HLOOKUP($AA750,'Date ouverte'!$29:$30,2,FALSE),IF($J750='Date ouverte'!$A$31,HLOOKUP($AA750,'Date ouverte'!$31:$33,2,FALSE),IF($J750='Date ouverte'!$A$33,HLOOKUP($AA750,'Date ouverte'!$33:$34,2,FALSE),IF($J750='Date ouverte'!$A$35,HLOOKUP($AA750,'Date ouverte'!$35:$36,2,FALSE),"j"))))),0)</f>
        <v>0</v>
      </c>
      <c r="AD7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750" s="5"/>
    </row>
    <row r="751" spans="1:31" x14ac:dyDescent="0.25">
      <c r="A751" t="s">
        <v>358</v>
      </c>
      <c r="B751" t="s">
        <v>258</v>
      </c>
      <c r="C751" t="s">
        <v>30</v>
      </c>
      <c r="D751" t="s">
        <v>47</v>
      </c>
      <c r="E751" t="s">
        <v>34</v>
      </c>
      <c r="F751" t="s">
        <v>48</v>
      </c>
      <c r="G751" s="1">
        <v>44807</v>
      </c>
      <c r="H751" s="1">
        <v>44860</v>
      </c>
      <c r="I751" s="2">
        <v>44869.395833333336</v>
      </c>
      <c r="J751" t="s">
        <v>18</v>
      </c>
      <c r="K751" t="s">
        <v>19</v>
      </c>
      <c r="L751" t="s">
        <v>24</v>
      </c>
      <c r="M751" t="s">
        <v>25</v>
      </c>
      <c r="N751" t="s">
        <v>26</v>
      </c>
      <c r="O751" t="s">
        <v>36</v>
      </c>
      <c r="P751">
        <f t="shared" si="535"/>
        <v>1</v>
      </c>
      <c r="Q751" s="5">
        <f t="shared" si="536"/>
        <v>44862</v>
      </c>
      <c r="R751" s="32">
        <f>VLOOKUP(_xlfn.CONCAT(M751," - ",E751),Planning!$C$75:$D$99,2,0)</f>
        <v>21</v>
      </c>
      <c r="S751" s="5">
        <f t="shared" si="537"/>
        <v>44881</v>
      </c>
      <c r="T751" s="3" t="str">
        <f t="shared" si="538"/>
        <v/>
      </c>
      <c r="U751" s="32">
        <f t="shared" ca="1" si="539"/>
        <v>21</v>
      </c>
      <c r="V751" s="32">
        <f t="shared" si="540"/>
        <v>0</v>
      </c>
      <c r="W751" s="5">
        <f t="shared" si="541"/>
        <v>44869</v>
      </c>
      <c r="X751" s="5"/>
      <c r="Z751" s="49"/>
      <c r="AA751" s="50" cm="1">
        <f t="array" ref="AA751">IF(AND(K751="Pending",J751='Date ouverte'!$A$2),INDEX(_xlfn.ANCHORARRAY('Date ouverte'!$B$2),MATCH(TRUE,_xlfn.ANCHORARRAY('Date ouverte'!$B$2)&gt;=$W751,0)),IF(AND(K751="Pending",J751='Date ouverte'!$A$4),INDEX(_xlfn.ANCHORARRAY('Date ouverte'!$B$4),MATCH(TRUE,_xlfn.ANCHORARRAY('Date ouverte'!$B$4)&gt;=$W751,0)),IF(AND(K751="Pending",J751='Date ouverte'!$A$6),INDEX(_xlfn.ANCHORARRAY('Date ouverte'!$B$6),MATCH(TRUE,_xlfn.ANCHORARRAY('Date ouverte'!$B$6)&gt;=$W751,0)),IF(AND(K751="Pending",J751='Date ouverte'!$A$8),INDEX(_xlfn.ANCHORARRAY('Date ouverte'!$B$8),MATCH(TRUE,_xlfn.ANCHORARRAY('Date ouverte'!$B$8)&gt;=$W751,0)),W751))))</f>
        <v>44869</v>
      </c>
      <c r="AB751" s="5">
        <f>IF(IF($K751="Pending",(IF($J751='Date ouverte'!$A$20,HLOOKUP($AA751,'Date ouverte'!$20:$21,2,FALSE),IF($J751='Date ouverte'!$A$22,HLOOKUP($AA751,'Date ouverte'!$22:$23,2,FALSE),IF($J751='Date ouverte'!$A$24,HLOOKUP($AA751,'Date ouverte'!$24:$25,2,FALSE),IF($J751='Date ouverte'!$A$26,HLOOKUP($AA751,'Date ouverte'!$26:$27,2,FALSE),"j"))))),W751)&lt;&gt;"alert",AA751,"alert")</f>
        <v>44869</v>
      </c>
      <c r="AC751" s="65">
        <f>IF($AB751="alert",(IF($J751='Date ouverte'!$A$29,HLOOKUP($AA751,'Date ouverte'!$29:$30,2,FALSE),IF($J751='Date ouverte'!$A$31,HLOOKUP($AA751,'Date ouverte'!$31:$33,2,FALSE),IF($J751='Date ouverte'!$A$33,HLOOKUP($AA751,'Date ouverte'!$33:$34,2,FALSE),IF($J751='Date ouverte'!$A$35,HLOOKUP($AA751,'Date ouverte'!$35:$36,2,FALSE),"j"))))),0)</f>
        <v>0</v>
      </c>
      <c r="AD7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1" s="5"/>
    </row>
    <row r="752" spans="1:31" x14ac:dyDescent="0.25">
      <c r="A752" t="s">
        <v>1869</v>
      </c>
      <c r="B752" t="s">
        <v>258</v>
      </c>
      <c r="C752" t="s">
        <v>30</v>
      </c>
      <c r="D752" t="s">
        <v>47</v>
      </c>
      <c r="E752" t="s">
        <v>34</v>
      </c>
      <c r="F752" t="s">
        <v>48</v>
      </c>
      <c r="G752" s="1">
        <v>44859</v>
      </c>
      <c r="H752" s="1">
        <v>44897</v>
      </c>
      <c r="I752" s="2">
        <v>44912</v>
      </c>
      <c r="J752" t="s">
        <v>18</v>
      </c>
      <c r="K752" t="s">
        <v>29</v>
      </c>
      <c r="L752" t="s">
        <v>20</v>
      </c>
      <c r="M752" t="s">
        <v>25</v>
      </c>
      <c r="O752" t="s">
        <v>49</v>
      </c>
      <c r="P752">
        <f t="shared" si="535"/>
        <v>1</v>
      </c>
      <c r="Q752" s="5">
        <f t="shared" si="536"/>
        <v>44899</v>
      </c>
      <c r="R752" s="32">
        <f>VLOOKUP(_xlfn.CONCAT(M752," - ",E752),Planning!$C$75:$D$99,2,0)</f>
        <v>21</v>
      </c>
      <c r="S752" s="5">
        <f t="shared" si="537"/>
        <v>44918</v>
      </c>
      <c r="T752" s="3" t="str">
        <f t="shared" si="538"/>
        <v/>
      </c>
      <c r="U752" s="32">
        <f t="shared" ca="1" si="539"/>
        <v>21</v>
      </c>
      <c r="V752" s="32">
        <f t="shared" si="540"/>
        <v>0</v>
      </c>
      <c r="W752" s="5">
        <f t="shared" si="541"/>
        <v>44912</v>
      </c>
      <c r="X752" s="5"/>
      <c r="Z752" s="49"/>
      <c r="AA752" s="50" cm="1">
        <f t="array" ref="AA752">IF(AND(K752="Pending",J752='Date ouverte'!$A$2),INDEX(_xlfn.ANCHORARRAY('Date ouverte'!$B$2),MATCH(TRUE,_xlfn.ANCHORARRAY('Date ouverte'!$B$2)&gt;=$W752,0)),IF(AND(K752="Pending",J752='Date ouverte'!$A$4),INDEX(_xlfn.ANCHORARRAY('Date ouverte'!$B$4),MATCH(TRUE,_xlfn.ANCHORARRAY('Date ouverte'!$B$4)&gt;=$W752,0)),IF(AND(K752="Pending",J752='Date ouverte'!$A$6),INDEX(_xlfn.ANCHORARRAY('Date ouverte'!$B$6),MATCH(TRUE,_xlfn.ANCHORARRAY('Date ouverte'!$B$6)&gt;=$W752,0)),IF(AND(K752="Pending",J752='Date ouverte'!$A$8),INDEX(_xlfn.ANCHORARRAY('Date ouverte'!$B$8),MATCH(TRUE,_xlfn.ANCHORARRAY('Date ouverte'!$B$8)&gt;=$W752,0)),W752))))</f>
        <v>44914</v>
      </c>
      <c r="AB752" s="5" t="str">
        <f>IF(IF($K752="Pending",(IF($J752='Date ouverte'!$A$20,HLOOKUP($AA752,'Date ouverte'!$20:$21,2,FALSE),IF($J752='Date ouverte'!$A$22,HLOOKUP($AA752,'Date ouverte'!$22:$23,2,FALSE),IF($J752='Date ouverte'!$A$24,HLOOKUP($AA752,'Date ouverte'!$24:$25,2,FALSE),IF($J752='Date ouverte'!$A$26,HLOOKUP($AA752,'Date ouverte'!$26:$27,2,FALSE),"j"))))),W752)&lt;&gt;"alert",AA752,"alert")</f>
        <v>alert</v>
      </c>
      <c r="AC752" s="65">
        <f>IF($AB752="alert",(IF($J752='Date ouverte'!$A$29,HLOOKUP($AA752,'Date ouverte'!$29:$30,2,FALSE),IF($J752='Date ouverte'!$A$31,HLOOKUP($AA752,'Date ouverte'!$31:$33,2,FALSE),IF($J752='Date ouverte'!$A$33,HLOOKUP($AA752,'Date ouverte'!$33:$34,2,FALSE),IF($J752='Date ouverte'!$A$35,HLOOKUP($AA752,'Date ouverte'!$35:$36,2,FALSE),"j"))))),0)</f>
        <v>18</v>
      </c>
      <c r="AD7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2" s="5"/>
    </row>
    <row r="753" spans="1:31" x14ac:dyDescent="0.25">
      <c r="A753" t="s">
        <v>564</v>
      </c>
      <c r="B753" t="s">
        <v>258</v>
      </c>
      <c r="C753" t="s">
        <v>30</v>
      </c>
      <c r="D753" t="s">
        <v>15</v>
      </c>
      <c r="E753" t="s">
        <v>16</v>
      </c>
      <c r="F753" t="s">
        <v>17</v>
      </c>
      <c r="G753" s="1">
        <v>44815</v>
      </c>
      <c r="H753" s="1">
        <v>44852</v>
      </c>
      <c r="I753" s="2">
        <v>44860.541666666664</v>
      </c>
      <c r="J753" t="s">
        <v>23</v>
      </c>
      <c r="K753" t="s">
        <v>19</v>
      </c>
      <c r="L753" t="s">
        <v>20</v>
      </c>
      <c r="M753" t="s">
        <v>25</v>
      </c>
      <c r="N753" t="s">
        <v>35</v>
      </c>
      <c r="O753" t="s">
        <v>42</v>
      </c>
      <c r="P753">
        <f t="shared" si="535"/>
        <v>1</v>
      </c>
      <c r="Q753" s="5">
        <f t="shared" si="536"/>
        <v>44854</v>
      </c>
      <c r="R753" s="32">
        <f>VLOOKUP(_xlfn.CONCAT(M753," - ",E753),Planning!$C$75:$D$99,2,0)</f>
        <v>4</v>
      </c>
      <c r="S753" s="5">
        <f t="shared" si="537"/>
        <v>44856</v>
      </c>
      <c r="T753" s="3" t="str">
        <f t="shared" si="538"/>
        <v/>
      </c>
      <c r="U753" s="32">
        <f t="shared" ca="1" si="539"/>
        <v>-3</v>
      </c>
      <c r="V753" s="32">
        <f t="shared" si="540"/>
        <v>0</v>
      </c>
      <c r="W753" s="5">
        <f t="shared" si="541"/>
        <v>44860</v>
      </c>
      <c r="X753" s="5"/>
      <c r="Z753" s="49"/>
      <c r="AA753" s="50" cm="1">
        <f t="array" ref="AA753">IF(AND(K753="Pending",J753='Date ouverte'!$A$2),INDEX(_xlfn.ANCHORARRAY('Date ouverte'!$B$2),MATCH(TRUE,_xlfn.ANCHORARRAY('Date ouverte'!$B$2)&gt;=$W753,0)),IF(AND(K753="Pending",J753='Date ouverte'!$A$4),INDEX(_xlfn.ANCHORARRAY('Date ouverte'!$B$4),MATCH(TRUE,_xlfn.ANCHORARRAY('Date ouverte'!$B$4)&gt;=$W753,0)),IF(AND(K753="Pending",J753='Date ouverte'!$A$6),INDEX(_xlfn.ANCHORARRAY('Date ouverte'!$B$6),MATCH(TRUE,_xlfn.ANCHORARRAY('Date ouverte'!$B$6)&gt;=$W753,0)),IF(AND(K753="Pending",J753='Date ouverte'!$A$8),INDEX(_xlfn.ANCHORARRAY('Date ouverte'!$B$8),MATCH(TRUE,_xlfn.ANCHORARRAY('Date ouverte'!$B$8)&gt;=$W753,0)),W753))))</f>
        <v>44860</v>
      </c>
      <c r="AB753" s="5">
        <f>IF(IF($K753="Pending",(IF($J753='Date ouverte'!$A$20,HLOOKUP($AA753,'Date ouverte'!$20:$21,2,FALSE),IF($J753='Date ouverte'!$A$22,HLOOKUP($AA753,'Date ouverte'!$22:$23,2,FALSE),IF($J753='Date ouverte'!$A$24,HLOOKUP($AA753,'Date ouverte'!$24:$25,2,FALSE),IF($J753='Date ouverte'!$A$26,HLOOKUP($AA753,'Date ouverte'!$26:$27,2,FALSE),"j"))))),W753)&lt;&gt;"alert",AA753,"alert")</f>
        <v>44860</v>
      </c>
      <c r="AC753" s="65">
        <f>IF($AB753="alert",(IF($J753='Date ouverte'!$A$29,HLOOKUP($AA753,'Date ouverte'!$29:$30,2,FALSE),IF($J753='Date ouverte'!$A$31,HLOOKUP($AA753,'Date ouverte'!$31:$33,2,FALSE),IF($J753='Date ouverte'!$A$33,HLOOKUP($AA753,'Date ouverte'!$33:$34,2,FALSE),IF($J753='Date ouverte'!$A$35,HLOOKUP($AA753,'Date ouverte'!$35:$36,2,FALSE),"j"))))),0)</f>
        <v>0</v>
      </c>
      <c r="AD7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3" s="5"/>
    </row>
    <row r="754" spans="1:31" x14ac:dyDescent="0.25">
      <c r="A754" t="s">
        <v>1870</v>
      </c>
      <c r="B754" t="s">
        <v>258</v>
      </c>
      <c r="C754" t="s">
        <v>30</v>
      </c>
      <c r="D754" t="s">
        <v>47</v>
      </c>
      <c r="E754" t="s">
        <v>34</v>
      </c>
      <c r="F754" t="s">
        <v>48</v>
      </c>
      <c r="G754" s="1">
        <v>44847</v>
      </c>
      <c r="H754" s="1">
        <v>44877</v>
      </c>
      <c r="I754" s="2">
        <v>44895.270833333336</v>
      </c>
      <c r="J754" t="s">
        <v>23</v>
      </c>
      <c r="K754" t="s">
        <v>19</v>
      </c>
      <c r="L754" t="s">
        <v>20</v>
      </c>
      <c r="M754" t="s">
        <v>25</v>
      </c>
      <c r="N754" t="s">
        <v>35</v>
      </c>
      <c r="O754" t="s">
        <v>45</v>
      </c>
      <c r="P754">
        <f t="shared" si="535"/>
        <v>1</v>
      </c>
      <c r="Q754" s="5">
        <f t="shared" si="536"/>
        <v>44879</v>
      </c>
      <c r="R754" s="32">
        <f>VLOOKUP(_xlfn.CONCAT(M754," - ",E754),Planning!$C$75:$D$99,2,0)</f>
        <v>21</v>
      </c>
      <c r="S754" s="5">
        <f t="shared" si="537"/>
        <v>44898</v>
      </c>
      <c r="T754" s="3" t="str">
        <f t="shared" si="538"/>
        <v/>
      </c>
      <c r="U754" s="32">
        <f t="shared" ca="1" si="539"/>
        <v>21</v>
      </c>
      <c r="V754" s="32">
        <f t="shared" si="540"/>
        <v>0</v>
      </c>
      <c r="W754" s="5">
        <f t="shared" si="541"/>
        <v>44895</v>
      </c>
      <c r="X754" s="5"/>
      <c r="Z754" s="49"/>
      <c r="AA754" s="50" cm="1">
        <f t="array" ref="AA754">IF(AND(K754="Pending",J754='Date ouverte'!$A$2),INDEX(_xlfn.ANCHORARRAY('Date ouverte'!$B$2),MATCH(TRUE,_xlfn.ANCHORARRAY('Date ouverte'!$B$2)&gt;=$W754,0)),IF(AND(K754="Pending",J754='Date ouverte'!$A$4),INDEX(_xlfn.ANCHORARRAY('Date ouverte'!$B$4),MATCH(TRUE,_xlfn.ANCHORARRAY('Date ouverte'!$B$4)&gt;=$W754,0)),IF(AND(K754="Pending",J754='Date ouverte'!$A$6),INDEX(_xlfn.ANCHORARRAY('Date ouverte'!$B$6),MATCH(TRUE,_xlfn.ANCHORARRAY('Date ouverte'!$B$6)&gt;=$W754,0)),IF(AND(K754="Pending",J754='Date ouverte'!$A$8),INDEX(_xlfn.ANCHORARRAY('Date ouverte'!$B$8),MATCH(TRUE,_xlfn.ANCHORARRAY('Date ouverte'!$B$8)&gt;=$W754,0)),W754))))</f>
        <v>44895</v>
      </c>
      <c r="AB754" s="5">
        <f>IF(IF($K754="Pending",(IF($J754='Date ouverte'!$A$20,HLOOKUP($AA754,'Date ouverte'!$20:$21,2,FALSE),IF($J754='Date ouverte'!$A$22,HLOOKUP($AA754,'Date ouverte'!$22:$23,2,FALSE),IF($J754='Date ouverte'!$A$24,HLOOKUP($AA754,'Date ouverte'!$24:$25,2,FALSE),IF($J754='Date ouverte'!$A$26,HLOOKUP($AA754,'Date ouverte'!$26:$27,2,FALSE),"j"))))),W754)&lt;&gt;"alert",AA754,"alert")</f>
        <v>44895</v>
      </c>
      <c r="AC754" s="65">
        <f>IF($AB754="alert",(IF($J754='Date ouverte'!$A$29,HLOOKUP($AA754,'Date ouverte'!$29:$30,2,FALSE),IF($J754='Date ouverte'!$A$31,HLOOKUP($AA754,'Date ouverte'!$31:$33,2,FALSE),IF($J754='Date ouverte'!$A$33,HLOOKUP($AA754,'Date ouverte'!$33:$34,2,FALSE),IF($J754='Date ouverte'!$A$35,HLOOKUP($AA754,'Date ouverte'!$35:$36,2,FALSE),"j"))))),0)</f>
        <v>0</v>
      </c>
      <c r="AD7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4" s="5"/>
    </row>
    <row r="755" spans="1:31" x14ac:dyDescent="0.25">
      <c r="A755" t="s">
        <v>899</v>
      </c>
      <c r="B755" t="s">
        <v>258</v>
      </c>
      <c r="C755" t="s">
        <v>30</v>
      </c>
      <c r="D755" t="s">
        <v>47</v>
      </c>
      <c r="E755" t="s">
        <v>34</v>
      </c>
      <c r="F755" t="s">
        <v>48</v>
      </c>
      <c r="G755" s="1">
        <v>44826</v>
      </c>
      <c r="H755" s="1">
        <v>44860</v>
      </c>
      <c r="I755" s="2">
        <v>44873.666666666664</v>
      </c>
      <c r="J755" t="s">
        <v>28</v>
      </c>
      <c r="K755" t="s">
        <v>19</v>
      </c>
      <c r="L755" t="s">
        <v>20</v>
      </c>
      <c r="M755" t="s">
        <v>25</v>
      </c>
      <c r="N755" t="s">
        <v>35</v>
      </c>
      <c r="O755" t="s">
        <v>36</v>
      </c>
      <c r="P755">
        <f t="shared" si="535"/>
        <v>1</v>
      </c>
      <c r="Q755" s="5">
        <f t="shared" si="536"/>
        <v>44862</v>
      </c>
      <c r="R755" s="32">
        <f>VLOOKUP(_xlfn.CONCAT(M755," - ",E755),Planning!$C$75:$D$99,2,0)</f>
        <v>21</v>
      </c>
      <c r="S755" s="5">
        <f t="shared" si="537"/>
        <v>44881</v>
      </c>
      <c r="T755" s="3" t="str">
        <f t="shared" si="538"/>
        <v/>
      </c>
      <c r="U755" s="32">
        <f t="shared" ca="1" si="539"/>
        <v>21</v>
      </c>
      <c r="V755" s="32">
        <f t="shared" si="540"/>
        <v>0</v>
      </c>
      <c r="W755" s="5">
        <f t="shared" si="541"/>
        <v>44873</v>
      </c>
      <c r="X755" s="5"/>
      <c r="Z755" s="49"/>
      <c r="AA755" s="50" cm="1">
        <f t="array" ref="AA755">IF(AND(K755="Pending",J755='Date ouverte'!$A$2),INDEX(_xlfn.ANCHORARRAY('Date ouverte'!$B$2),MATCH(TRUE,_xlfn.ANCHORARRAY('Date ouverte'!$B$2)&gt;=$W755,0)),IF(AND(K755="Pending",J755='Date ouverte'!$A$4),INDEX(_xlfn.ANCHORARRAY('Date ouverte'!$B$4),MATCH(TRUE,_xlfn.ANCHORARRAY('Date ouverte'!$B$4)&gt;=$W755,0)),IF(AND(K755="Pending",J755='Date ouverte'!$A$6),INDEX(_xlfn.ANCHORARRAY('Date ouverte'!$B$6),MATCH(TRUE,_xlfn.ANCHORARRAY('Date ouverte'!$B$6)&gt;=$W755,0)),IF(AND(K755="Pending",J755='Date ouverte'!$A$8),INDEX(_xlfn.ANCHORARRAY('Date ouverte'!$B$8),MATCH(TRUE,_xlfn.ANCHORARRAY('Date ouverte'!$B$8)&gt;=$W755,0)),W755))))</f>
        <v>44873</v>
      </c>
      <c r="AB755" s="5">
        <f>IF(IF($K755="Pending",(IF($J755='Date ouverte'!$A$20,HLOOKUP($AA755,'Date ouverte'!$20:$21,2,FALSE),IF($J755='Date ouverte'!$A$22,HLOOKUP($AA755,'Date ouverte'!$22:$23,2,FALSE),IF($J755='Date ouverte'!$A$24,HLOOKUP($AA755,'Date ouverte'!$24:$25,2,FALSE),IF($J755='Date ouverte'!$A$26,HLOOKUP($AA755,'Date ouverte'!$26:$27,2,FALSE),"j"))))),W755)&lt;&gt;"alert",AA755,"alert")</f>
        <v>44873</v>
      </c>
      <c r="AC755" s="65">
        <f>IF($AB755="alert",(IF($J755='Date ouverte'!$A$29,HLOOKUP($AA755,'Date ouverte'!$29:$30,2,FALSE),IF($J755='Date ouverte'!$A$31,HLOOKUP($AA755,'Date ouverte'!$31:$33,2,FALSE),IF($J755='Date ouverte'!$A$33,HLOOKUP($AA755,'Date ouverte'!$33:$34,2,FALSE),IF($J755='Date ouverte'!$A$35,HLOOKUP($AA755,'Date ouverte'!$35:$36,2,FALSE),"j"))))),0)</f>
        <v>0</v>
      </c>
      <c r="AD7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5" s="5"/>
    </row>
    <row r="756" spans="1:31" x14ac:dyDescent="0.25">
      <c r="A756" t="s">
        <v>1871</v>
      </c>
      <c r="B756" t="s">
        <v>258</v>
      </c>
      <c r="C756" t="s">
        <v>30</v>
      </c>
      <c r="D756" t="s">
        <v>47</v>
      </c>
      <c r="E756" t="s">
        <v>34</v>
      </c>
      <c r="F756" t="s">
        <v>48</v>
      </c>
      <c r="G756" s="1">
        <v>44847</v>
      </c>
      <c r="H756" s="1">
        <v>44877</v>
      </c>
      <c r="I756" s="2">
        <v>44896.6875</v>
      </c>
      <c r="J756" t="s">
        <v>23</v>
      </c>
      <c r="K756" t="s">
        <v>19</v>
      </c>
      <c r="L756" t="s">
        <v>20</v>
      </c>
      <c r="M756" t="s">
        <v>25</v>
      </c>
      <c r="N756" t="s">
        <v>35</v>
      </c>
      <c r="O756" t="s">
        <v>45</v>
      </c>
      <c r="P756">
        <f t="shared" si="535"/>
        <v>1</v>
      </c>
      <c r="Q756" s="5">
        <f t="shared" si="536"/>
        <v>44879</v>
      </c>
      <c r="R756" s="32">
        <f>VLOOKUP(_xlfn.CONCAT(M756," - ",E756),Planning!$C$75:$D$99,2,0)</f>
        <v>21</v>
      </c>
      <c r="S756" s="5">
        <f t="shared" si="537"/>
        <v>44898</v>
      </c>
      <c r="T756" s="3" t="str">
        <f t="shared" si="538"/>
        <v/>
      </c>
      <c r="U756" s="32">
        <f t="shared" ca="1" si="539"/>
        <v>21</v>
      </c>
      <c r="V756" s="32">
        <f t="shared" si="540"/>
        <v>0</v>
      </c>
      <c r="W756" s="5">
        <f t="shared" si="541"/>
        <v>44896</v>
      </c>
      <c r="X756" s="5"/>
      <c r="Z756" s="49"/>
      <c r="AA756" s="50" cm="1">
        <f t="array" ref="AA756">IF(AND(K756="Pending",J756='Date ouverte'!$A$2),INDEX(_xlfn.ANCHORARRAY('Date ouverte'!$B$2),MATCH(TRUE,_xlfn.ANCHORARRAY('Date ouverte'!$B$2)&gt;=$W756,0)),IF(AND(K756="Pending",J756='Date ouverte'!$A$4),INDEX(_xlfn.ANCHORARRAY('Date ouverte'!$B$4),MATCH(TRUE,_xlfn.ANCHORARRAY('Date ouverte'!$B$4)&gt;=$W756,0)),IF(AND(K756="Pending",J756='Date ouverte'!$A$6),INDEX(_xlfn.ANCHORARRAY('Date ouverte'!$B$6),MATCH(TRUE,_xlfn.ANCHORARRAY('Date ouverte'!$B$6)&gt;=$W756,0)),IF(AND(K756="Pending",J756='Date ouverte'!$A$8),INDEX(_xlfn.ANCHORARRAY('Date ouverte'!$B$8),MATCH(TRUE,_xlfn.ANCHORARRAY('Date ouverte'!$B$8)&gt;=$W756,0)),W756))))</f>
        <v>44896</v>
      </c>
      <c r="AB756" s="5">
        <f>IF(IF($K756="Pending",(IF($J756='Date ouverte'!$A$20,HLOOKUP($AA756,'Date ouverte'!$20:$21,2,FALSE),IF($J756='Date ouverte'!$A$22,HLOOKUP($AA756,'Date ouverte'!$22:$23,2,FALSE),IF($J756='Date ouverte'!$A$24,HLOOKUP($AA756,'Date ouverte'!$24:$25,2,FALSE),IF($J756='Date ouverte'!$A$26,HLOOKUP($AA756,'Date ouverte'!$26:$27,2,FALSE),"j"))))),W756)&lt;&gt;"alert",AA756,"alert")</f>
        <v>44896</v>
      </c>
      <c r="AC756" s="65">
        <f>IF($AB756="alert",(IF($J756='Date ouverte'!$A$29,HLOOKUP($AA756,'Date ouverte'!$29:$30,2,FALSE),IF($J756='Date ouverte'!$A$31,HLOOKUP($AA756,'Date ouverte'!$31:$33,2,FALSE),IF($J756='Date ouverte'!$A$33,HLOOKUP($AA756,'Date ouverte'!$33:$34,2,FALSE),IF($J756='Date ouverte'!$A$35,HLOOKUP($AA756,'Date ouverte'!$35:$36,2,FALSE),"j"))))),0)</f>
        <v>0</v>
      </c>
      <c r="AD7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6" s="5"/>
    </row>
    <row r="757" spans="1:31" x14ac:dyDescent="0.25">
      <c r="A757" t="s">
        <v>438</v>
      </c>
      <c r="B757" t="s">
        <v>258</v>
      </c>
      <c r="C757" t="s">
        <v>14</v>
      </c>
      <c r="D757" t="s">
        <v>47</v>
      </c>
      <c r="E757" t="s">
        <v>34</v>
      </c>
      <c r="F757" t="s">
        <v>48</v>
      </c>
      <c r="G757" s="1">
        <v>44816</v>
      </c>
      <c r="H757" s="1">
        <v>44860</v>
      </c>
      <c r="I757" s="2">
        <v>44873.6875</v>
      </c>
      <c r="J757" t="s">
        <v>28</v>
      </c>
      <c r="K757" t="s">
        <v>19</v>
      </c>
      <c r="L757" t="s">
        <v>20</v>
      </c>
      <c r="M757" t="s">
        <v>25</v>
      </c>
      <c r="N757" t="s">
        <v>35</v>
      </c>
      <c r="O757" t="s">
        <v>36</v>
      </c>
      <c r="P757">
        <f t="shared" si="535"/>
        <v>1</v>
      </c>
      <c r="Q757" s="5">
        <f t="shared" si="536"/>
        <v>44862</v>
      </c>
      <c r="R757" s="32">
        <f>VLOOKUP(_xlfn.CONCAT(M757," - ",E757),Planning!$C$75:$D$99,2,0)</f>
        <v>21</v>
      </c>
      <c r="S757" s="5">
        <f t="shared" si="537"/>
        <v>44881</v>
      </c>
      <c r="T757" s="3" t="str">
        <f t="shared" si="538"/>
        <v/>
      </c>
      <c r="U757" s="32">
        <f t="shared" ca="1" si="539"/>
        <v>21</v>
      </c>
      <c r="V757" s="32">
        <f t="shared" si="540"/>
        <v>0</v>
      </c>
      <c r="W757" s="5">
        <f t="shared" si="541"/>
        <v>44873</v>
      </c>
      <c r="X757" s="5"/>
      <c r="Z757" s="49"/>
      <c r="AA757" s="50" cm="1">
        <f t="array" ref="AA757">IF(AND(K757="Pending",J757='Date ouverte'!$A$2),INDEX(_xlfn.ANCHORARRAY('Date ouverte'!$B$2),MATCH(TRUE,_xlfn.ANCHORARRAY('Date ouverte'!$B$2)&gt;=$W757,0)),IF(AND(K757="Pending",J757='Date ouverte'!$A$4),INDEX(_xlfn.ANCHORARRAY('Date ouverte'!$B$4),MATCH(TRUE,_xlfn.ANCHORARRAY('Date ouverte'!$B$4)&gt;=$W757,0)),IF(AND(K757="Pending",J757='Date ouverte'!$A$6),INDEX(_xlfn.ANCHORARRAY('Date ouverte'!$B$6),MATCH(TRUE,_xlfn.ANCHORARRAY('Date ouverte'!$B$6)&gt;=$W757,0)),IF(AND(K757="Pending",J757='Date ouverte'!$A$8),INDEX(_xlfn.ANCHORARRAY('Date ouverte'!$B$8),MATCH(TRUE,_xlfn.ANCHORARRAY('Date ouverte'!$B$8)&gt;=$W757,0)),W757))))</f>
        <v>44873</v>
      </c>
      <c r="AB757" s="5">
        <f>IF(IF($K757="Pending",(IF($J757='Date ouverte'!$A$20,HLOOKUP($AA757,'Date ouverte'!$20:$21,2,FALSE),IF($J757='Date ouverte'!$A$22,HLOOKUP($AA757,'Date ouverte'!$22:$23,2,FALSE),IF($J757='Date ouverte'!$A$24,HLOOKUP($AA757,'Date ouverte'!$24:$25,2,FALSE),IF($J757='Date ouverte'!$A$26,HLOOKUP($AA757,'Date ouverte'!$26:$27,2,FALSE),"j"))))),W757)&lt;&gt;"alert",AA757,"alert")</f>
        <v>44873</v>
      </c>
      <c r="AC757" s="65">
        <f>IF($AB757="alert",(IF($J757='Date ouverte'!$A$29,HLOOKUP($AA757,'Date ouverte'!$29:$30,2,FALSE),IF($J757='Date ouverte'!$A$31,HLOOKUP($AA757,'Date ouverte'!$31:$33,2,FALSE),IF($J757='Date ouverte'!$A$33,HLOOKUP($AA757,'Date ouverte'!$33:$34,2,FALSE),IF($J757='Date ouverte'!$A$35,HLOOKUP($AA757,'Date ouverte'!$35:$36,2,FALSE),"j"))))),0)</f>
        <v>0</v>
      </c>
      <c r="AD7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7" s="5"/>
    </row>
    <row r="758" spans="1:31" x14ac:dyDescent="0.25">
      <c r="A758" t="s">
        <v>1267</v>
      </c>
      <c r="B758" t="s">
        <v>258</v>
      </c>
      <c r="C758" t="s">
        <v>14</v>
      </c>
      <c r="D758" t="s">
        <v>47</v>
      </c>
      <c r="E758" t="s">
        <v>34</v>
      </c>
      <c r="F758" t="s">
        <v>48</v>
      </c>
      <c r="G758" s="1">
        <v>44835</v>
      </c>
      <c r="H758" s="1">
        <v>44877</v>
      </c>
      <c r="I758" s="2">
        <v>44887.541666666664</v>
      </c>
      <c r="J758" t="s">
        <v>28</v>
      </c>
      <c r="K758" t="s">
        <v>19</v>
      </c>
      <c r="L758" t="s">
        <v>20</v>
      </c>
      <c r="M758" t="s">
        <v>25</v>
      </c>
      <c r="N758" t="s">
        <v>35</v>
      </c>
      <c r="O758" t="s">
        <v>45</v>
      </c>
      <c r="P758">
        <f t="shared" si="535"/>
        <v>1</v>
      </c>
      <c r="Q758" s="5">
        <f t="shared" si="536"/>
        <v>44879</v>
      </c>
      <c r="R758" s="32">
        <f>VLOOKUP(_xlfn.CONCAT(M758," - ",E758),Planning!$C$75:$D$99,2,0)</f>
        <v>21</v>
      </c>
      <c r="S758" s="5">
        <f t="shared" si="537"/>
        <v>44898</v>
      </c>
      <c r="T758" s="3" t="str">
        <f t="shared" si="538"/>
        <v/>
      </c>
      <c r="U758" s="32">
        <f t="shared" ca="1" si="539"/>
        <v>21</v>
      </c>
      <c r="V758" s="32">
        <f t="shared" si="540"/>
        <v>0</v>
      </c>
      <c r="W758" s="5">
        <f t="shared" si="541"/>
        <v>44887</v>
      </c>
      <c r="X758" s="5"/>
      <c r="Z758" s="49"/>
      <c r="AA758" s="50" cm="1">
        <f t="array" ref="AA758">IF(AND(K758="Pending",J758='Date ouverte'!$A$2),INDEX(_xlfn.ANCHORARRAY('Date ouverte'!$B$2),MATCH(TRUE,_xlfn.ANCHORARRAY('Date ouverte'!$B$2)&gt;=$W758,0)),IF(AND(K758="Pending",J758='Date ouverte'!$A$4),INDEX(_xlfn.ANCHORARRAY('Date ouverte'!$B$4),MATCH(TRUE,_xlfn.ANCHORARRAY('Date ouverte'!$B$4)&gt;=$W758,0)),IF(AND(K758="Pending",J758='Date ouverte'!$A$6),INDEX(_xlfn.ANCHORARRAY('Date ouverte'!$B$6),MATCH(TRUE,_xlfn.ANCHORARRAY('Date ouverte'!$B$6)&gt;=$W758,0)),IF(AND(K758="Pending",J758='Date ouverte'!$A$8),INDEX(_xlfn.ANCHORARRAY('Date ouverte'!$B$8),MATCH(TRUE,_xlfn.ANCHORARRAY('Date ouverte'!$B$8)&gt;=$W758,0)),W758))))</f>
        <v>44887</v>
      </c>
      <c r="AB758" s="5">
        <f>IF(IF($K758="Pending",(IF($J758='Date ouverte'!$A$20,HLOOKUP($AA758,'Date ouverte'!$20:$21,2,FALSE),IF($J758='Date ouverte'!$A$22,HLOOKUP($AA758,'Date ouverte'!$22:$23,2,FALSE),IF($J758='Date ouverte'!$A$24,HLOOKUP($AA758,'Date ouverte'!$24:$25,2,FALSE),IF($J758='Date ouverte'!$A$26,HLOOKUP($AA758,'Date ouverte'!$26:$27,2,FALSE),"j"))))),W758)&lt;&gt;"alert",AA758,"alert")</f>
        <v>44887</v>
      </c>
      <c r="AC758" s="65">
        <f>IF($AB758="alert",(IF($J758='Date ouverte'!$A$29,HLOOKUP($AA758,'Date ouverte'!$29:$30,2,FALSE),IF($J758='Date ouverte'!$A$31,HLOOKUP($AA758,'Date ouverte'!$31:$33,2,FALSE),IF($J758='Date ouverte'!$A$33,HLOOKUP($AA758,'Date ouverte'!$33:$34,2,FALSE),IF($J758='Date ouverte'!$A$35,HLOOKUP($AA758,'Date ouverte'!$35:$36,2,FALSE),"j"))))),0)</f>
        <v>0</v>
      </c>
      <c r="AD7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58" s="5"/>
    </row>
    <row r="759" spans="1:31" x14ac:dyDescent="0.25">
      <c r="A759" t="s">
        <v>723</v>
      </c>
      <c r="B759" t="s">
        <v>258</v>
      </c>
      <c r="C759" t="s">
        <v>30</v>
      </c>
      <c r="D759" t="s">
        <v>47</v>
      </c>
      <c r="E759" t="s">
        <v>34</v>
      </c>
      <c r="F759" t="s">
        <v>48</v>
      </c>
      <c r="G759" s="1">
        <v>44826</v>
      </c>
      <c r="H759" s="1">
        <v>44860</v>
      </c>
      <c r="I759" s="2">
        <v>44869.541666666664</v>
      </c>
      <c r="J759" t="s">
        <v>23</v>
      </c>
      <c r="K759" t="s">
        <v>19</v>
      </c>
      <c r="L759" t="s">
        <v>20</v>
      </c>
      <c r="M759" t="s">
        <v>25</v>
      </c>
      <c r="N759" t="s">
        <v>35</v>
      </c>
      <c r="O759" t="s">
        <v>36</v>
      </c>
      <c r="P759">
        <f t="shared" si="535"/>
        <v>1</v>
      </c>
      <c r="Q759" s="5">
        <f t="shared" si="536"/>
        <v>44862</v>
      </c>
      <c r="R759" s="32">
        <f>VLOOKUP(_xlfn.CONCAT(M759," - ",E759),Planning!$C$75:$D$99,2,0)</f>
        <v>21</v>
      </c>
      <c r="S759" s="5">
        <f t="shared" si="537"/>
        <v>44881</v>
      </c>
      <c r="T759" s="3" t="str">
        <f t="shared" si="538"/>
        <v/>
      </c>
      <c r="U759" s="32">
        <f t="shared" ca="1" si="539"/>
        <v>21</v>
      </c>
      <c r="V759" s="32">
        <f t="shared" si="540"/>
        <v>0</v>
      </c>
      <c r="W759" s="5">
        <f t="shared" si="541"/>
        <v>44869</v>
      </c>
      <c r="X759" s="5"/>
      <c r="Z759" s="49"/>
      <c r="AA759" s="50" cm="1">
        <f t="array" ref="AA759">IF(AND(K759="Pending",J759='Date ouverte'!$A$2),INDEX(_xlfn.ANCHORARRAY('Date ouverte'!$B$2),MATCH(TRUE,_xlfn.ANCHORARRAY('Date ouverte'!$B$2)&gt;=$W759,0)),IF(AND(K759="Pending",J759='Date ouverte'!$A$4),INDEX(_xlfn.ANCHORARRAY('Date ouverte'!$B$4),MATCH(TRUE,_xlfn.ANCHORARRAY('Date ouverte'!$B$4)&gt;=$W759,0)),IF(AND(K759="Pending",J759='Date ouverte'!$A$6),INDEX(_xlfn.ANCHORARRAY('Date ouverte'!$B$6),MATCH(TRUE,_xlfn.ANCHORARRAY('Date ouverte'!$B$6)&gt;=$W759,0)),IF(AND(K759="Pending",J759='Date ouverte'!$A$8),INDEX(_xlfn.ANCHORARRAY('Date ouverte'!$B$8),MATCH(TRUE,_xlfn.ANCHORARRAY('Date ouverte'!$B$8)&gt;=$W759,0)),W759))))</f>
        <v>44869</v>
      </c>
      <c r="AB759" s="5">
        <f>IF(IF($K759="Pending",(IF($J759='Date ouverte'!$A$20,HLOOKUP($AA759,'Date ouverte'!$20:$21,2,FALSE),IF($J759='Date ouverte'!$A$22,HLOOKUP($AA759,'Date ouverte'!$22:$23,2,FALSE),IF($J759='Date ouverte'!$A$24,HLOOKUP($AA759,'Date ouverte'!$24:$25,2,FALSE),IF($J759='Date ouverte'!$A$26,HLOOKUP($AA759,'Date ouverte'!$26:$27,2,FALSE),"j"))))),W759)&lt;&gt;"alert",AA759,"alert")</f>
        <v>44869</v>
      </c>
      <c r="AC759" s="65">
        <f>IF($AB759="alert",(IF($J759='Date ouverte'!$A$29,HLOOKUP($AA759,'Date ouverte'!$29:$30,2,FALSE),IF($J759='Date ouverte'!$A$31,HLOOKUP($AA759,'Date ouverte'!$31:$33,2,FALSE),IF($J759='Date ouverte'!$A$33,HLOOKUP($AA759,'Date ouverte'!$33:$34,2,FALSE),IF($J759='Date ouverte'!$A$35,HLOOKUP($AA759,'Date ouverte'!$35:$36,2,FALSE),"j"))))),0)</f>
        <v>0</v>
      </c>
      <c r="AD7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59" s="5"/>
    </row>
    <row r="760" spans="1:31" x14ac:dyDescent="0.25">
      <c r="A760" t="s">
        <v>1872</v>
      </c>
      <c r="B760" t="s">
        <v>258</v>
      </c>
      <c r="C760" t="s">
        <v>30</v>
      </c>
      <c r="D760" t="s">
        <v>47</v>
      </c>
      <c r="E760" t="s">
        <v>34</v>
      </c>
      <c r="F760" t="s">
        <v>48</v>
      </c>
      <c r="G760" s="1">
        <v>44849</v>
      </c>
      <c r="H760" s="1">
        <v>44900</v>
      </c>
      <c r="I760" s="2">
        <v>44912</v>
      </c>
      <c r="J760" t="s">
        <v>18</v>
      </c>
      <c r="K760" t="s">
        <v>29</v>
      </c>
      <c r="L760" t="s">
        <v>24</v>
      </c>
      <c r="M760" t="s">
        <v>25</v>
      </c>
      <c r="N760" t="s">
        <v>26</v>
      </c>
      <c r="O760" t="s">
        <v>49</v>
      </c>
      <c r="P760">
        <f t="shared" ref="P760:P823" si="542">IF(A760&lt;&gt;"",1,0)</f>
        <v>1</v>
      </c>
      <c r="Q760" s="5">
        <f t="shared" ref="Q760:Q823" si="543">ROUNDDOWN(H760,0)+2</f>
        <v>44902</v>
      </c>
      <c r="R760" s="32">
        <f>VLOOKUP(_xlfn.CONCAT(M760," - ",E760),Planning!$C$75:$D$99,2,0)</f>
        <v>21</v>
      </c>
      <c r="S760" s="5">
        <f t="shared" ref="S760:S823" si="544">H760+R760</f>
        <v>44921</v>
      </c>
      <c r="T760" s="3" t="str">
        <f t="shared" ref="T760:T823" si="545">IF(X760-H760&gt;R760,"Alert","")</f>
        <v/>
      </c>
      <c r="U760" s="32">
        <f t="shared" ref="U760:U823" ca="1" si="546">IF(Q760&lt;=TODAY(),(H760+R760)-TODAY(),R760)</f>
        <v>21</v>
      </c>
      <c r="V760" s="32">
        <f t="shared" ref="V760:V823" si="547">IF(X760-H760-R760&gt;0,X760-H760-R760,0)</f>
        <v>0</v>
      </c>
      <c r="W760" s="5">
        <f t="shared" ref="W760:W823" si="548">ROUNDDOWN(I760,0)</f>
        <v>44912</v>
      </c>
      <c r="X760" s="5"/>
      <c r="Z760" s="49"/>
      <c r="AA760" s="50" cm="1">
        <f t="array" ref="AA760">IF(AND(K760="Pending",J760='Date ouverte'!$A$2),INDEX(_xlfn.ANCHORARRAY('Date ouverte'!$B$2),MATCH(TRUE,_xlfn.ANCHORARRAY('Date ouverte'!$B$2)&gt;=$W760,0)),IF(AND(K760="Pending",J760='Date ouverte'!$A$4),INDEX(_xlfn.ANCHORARRAY('Date ouverte'!$B$4),MATCH(TRUE,_xlfn.ANCHORARRAY('Date ouverte'!$B$4)&gt;=$W760,0)),IF(AND(K760="Pending",J760='Date ouverte'!$A$6),INDEX(_xlfn.ANCHORARRAY('Date ouverte'!$B$6),MATCH(TRUE,_xlfn.ANCHORARRAY('Date ouverte'!$B$6)&gt;=$W760,0)),IF(AND(K760="Pending",J760='Date ouverte'!$A$8),INDEX(_xlfn.ANCHORARRAY('Date ouverte'!$B$8),MATCH(TRUE,_xlfn.ANCHORARRAY('Date ouverte'!$B$8)&gt;=$W760,0)),W760))))</f>
        <v>44914</v>
      </c>
      <c r="AB760" s="5" t="str">
        <f>IF(IF($K760="Pending",(IF($J760='Date ouverte'!$A$20,HLOOKUP($AA760,'Date ouverte'!$20:$21,2,FALSE),IF($J760='Date ouverte'!$A$22,HLOOKUP($AA760,'Date ouverte'!$22:$23,2,FALSE),IF($J760='Date ouverte'!$A$24,HLOOKUP($AA760,'Date ouverte'!$24:$25,2,FALSE),IF($J760='Date ouverte'!$A$26,HLOOKUP($AA760,'Date ouverte'!$26:$27,2,FALSE),"j"))))),W760)&lt;&gt;"alert",AA760,"alert")</f>
        <v>alert</v>
      </c>
      <c r="AC760" s="65">
        <f>IF($AB760="alert",(IF($J760='Date ouverte'!$A$29,HLOOKUP($AA760,'Date ouverte'!$29:$30,2,FALSE),IF($J760='Date ouverte'!$A$31,HLOOKUP($AA760,'Date ouverte'!$31:$33,2,FALSE),IF($J760='Date ouverte'!$A$33,HLOOKUP($AA760,'Date ouverte'!$33:$34,2,FALSE),IF($J760='Date ouverte'!$A$35,HLOOKUP($AA760,'Date ouverte'!$35:$36,2,FALSE),"j"))))),0)</f>
        <v>18</v>
      </c>
      <c r="AD7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0" s="5"/>
    </row>
    <row r="761" spans="1:31" x14ac:dyDescent="0.25">
      <c r="A761" t="s">
        <v>2467</v>
      </c>
      <c r="B761" t="s">
        <v>258</v>
      </c>
      <c r="C761" t="s">
        <v>30</v>
      </c>
      <c r="D761" t="s">
        <v>47</v>
      </c>
      <c r="E761" t="s">
        <v>16</v>
      </c>
      <c r="F761" t="s">
        <v>48</v>
      </c>
      <c r="G761" s="1">
        <v>44867</v>
      </c>
      <c r="H761" s="1">
        <v>44900</v>
      </c>
      <c r="I761" s="2">
        <v>44907</v>
      </c>
      <c r="J761" t="s">
        <v>23</v>
      </c>
      <c r="K761" t="s">
        <v>29</v>
      </c>
      <c r="L761" t="s">
        <v>24</v>
      </c>
      <c r="M761" t="s">
        <v>25</v>
      </c>
      <c r="N761" t="s">
        <v>26</v>
      </c>
      <c r="O761" t="s">
        <v>49</v>
      </c>
      <c r="P761">
        <f t="shared" si="542"/>
        <v>1</v>
      </c>
      <c r="Q761" s="5">
        <f t="shared" si="543"/>
        <v>44902</v>
      </c>
      <c r="R761" s="32">
        <f>VLOOKUP(_xlfn.CONCAT(M761," - ",E761),Planning!$C$75:$D$99,2,0)</f>
        <v>4</v>
      </c>
      <c r="S761" s="5">
        <f t="shared" si="544"/>
        <v>44904</v>
      </c>
      <c r="T761" s="3" t="str">
        <f t="shared" si="545"/>
        <v/>
      </c>
      <c r="U761" s="32">
        <f t="shared" ca="1" si="546"/>
        <v>4</v>
      </c>
      <c r="V761" s="32">
        <f t="shared" si="547"/>
        <v>0</v>
      </c>
      <c r="W761" s="5">
        <f t="shared" si="548"/>
        <v>44907</v>
      </c>
      <c r="X761" s="5"/>
      <c r="Z761" s="49"/>
      <c r="AA761" s="50" cm="1">
        <f t="array" ref="AA761">IF(AND(K761="Pending",J761='Date ouverte'!$A$2),INDEX(_xlfn.ANCHORARRAY('Date ouverte'!$B$2),MATCH(TRUE,_xlfn.ANCHORARRAY('Date ouverte'!$B$2)&gt;=$W761,0)),IF(AND(K761="Pending",J761='Date ouverte'!$A$4),INDEX(_xlfn.ANCHORARRAY('Date ouverte'!$B$4),MATCH(TRUE,_xlfn.ANCHORARRAY('Date ouverte'!$B$4)&gt;=$W761,0)),IF(AND(K761="Pending",J761='Date ouverte'!$A$6),INDEX(_xlfn.ANCHORARRAY('Date ouverte'!$B$6),MATCH(TRUE,_xlfn.ANCHORARRAY('Date ouverte'!$B$6)&gt;=$W761,0)),IF(AND(K761="Pending",J761='Date ouverte'!$A$8),INDEX(_xlfn.ANCHORARRAY('Date ouverte'!$B$8),MATCH(TRUE,_xlfn.ANCHORARRAY('Date ouverte'!$B$8)&gt;=$W761,0)),W761))))</f>
        <v>44907</v>
      </c>
      <c r="AB761" s="5">
        <f>IF(IF($K761="Pending",(IF($J761='Date ouverte'!$A$20,HLOOKUP($AA761,'Date ouverte'!$20:$21,2,FALSE),IF($J761='Date ouverte'!$A$22,HLOOKUP($AA761,'Date ouverte'!$22:$23,2,FALSE),IF($J761='Date ouverte'!$A$24,HLOOKUP($AA761,'Date ouverte'!$24:$25,2,FALSE),IF($J761='Date ouverte'!$A$26,HLOOKUP($AA761,'Date ouverte'!$26:$27,2,FALSE),"j"))))),W761)&lt;&gt;"alert",AA761,"alert")</f>
        <v>44907</v>
      </c>
      <c r="AC761" s="65">
        <f>IF($AB761="alert",(IF($J761='Date ouverte'!$A$29,HLOOKUP($AA761,'Date ouverte'!$29:$30,2,FALSE),IF($J761='Date ouverte'!$A$31,HLOOKUP($AA761,'Date ouverte'!$31:$33,2,FALSE),IF($J761='Date ouverte'!$A$33,HLOOKUP($AA761,'Date ouverte'!$33:$34,2,FALSE),IF($J761='Date ouverte'!$A$35,HLOOKUP($AA761,'Date ouverte'!$35:$36,2,FALSE),"j"))))),0)</f>
        <v>0</v>
      </c>
      <c r="AD7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1" s="5"/>
    </row>
    <row r="762" spans="1:31" x14ac:dyDescent="0.25">
      <c r="A762" t="s">
        <v>1268</v>
      </c>
      <c r="B762" t="s">
        <v>258</v>
      </c>
      <c r="C762" t="s">
        <v>14</v>
      </c>
      <c r="D762" t="s">
        <v>47</v>
      </c>
      <c r="E762" t="s">
        <v>34</v>
      </c>
      <c r="F762" t="s">
        <v>48</v>
      </c>
      <c r="G762" s="1">
        <v>44844</v>
      </c>
      <c r="H762" s="1">
        <v>44890</v>
      </c>
      <c r="I762" s="2">
        <v>44905</v>
      </c>
      <c r="J762" t="s">
        <v>28</v>
      </c>
      <c r="K762" t="s">
        <v>29</v>
      </c>
      <c r="L762" t="s">
        <v>20</v>
      </c>
      <c r="M762" t="s">
        <v>25</v>
      </c>
      <c r="N762" t="s">
        <v>35</v>
      </c>
      <c r="O762" t="s">
        <v>46</v>
      </c>
      <c r="P762">
        <f t="shared" si="542"/>
        <v>1</v>
      </c>
      <c r="Q762" s="5">
        <f t="shared" si="543"/>
        <v>44892</v>
      </c>
      <c r="R762" s="32">
        <f>VLOOKUP(_xlfn.CONCAT(M762," - ",E762),Planning!$C$75:$D$99,2,0)</f>
        <v>21</v>
      </c>
      <c r="S762" s="5">
        <f t="shared" si="544"/>
        <v>44911</v>
      </c>
      <c r="T762" s="3" t="str">
        <f t="shared" si="545"/>
        <v/>
      </c>
      <c r="U762" s="32">
        <f t="shared" ca="1" si="546"/>
        <v>21</v>
      </c>
      <c r="V762" s="32">
        <f t="shared" si="547"/>
        <v>0</v>
      </c>
      <c r="W762" s="5">
        <f t="shared" si="548"/>
        <v>44905</v>
      </c>
      <c r="X762" s="5"/>
      <c r="Z762" s="49"/>
      <c r="AA762" s="50" cm="1">
        <f t="array" ref="AA762">IF(AND(K762="Pending",J762='Date ouverte'!$A$2),INDEX(_xlfn.ANCHORARRAY('Date ouverte'!$B$2),MATCH(TRUE,_xlfn.ANCHORARRAY('Date ouverte'!$B$2)&gt;=$W762,0)),IF(AND(K762="Pending",J762='Date ouverte'!$A$4),INDEX(_xlfn.ANCHORARRAY('Date ouverte'!$B$4),MATCH(TRUE,_xlfn.ANCHORARRAY('Date ouverte'!$B$4)&gt;=$W762,0)),IF(AND(K762="Pending",J762='Date ouverte'!$A$6),INDEX(_xlfn.ANCHORARRAY('Date ouverte'!$B$6),MATCH(TRUE,_xlfn.ANCHORARRAY('Date ouverte'!$B$6)&gt;=$W762,0)),IF(AND(K762="Pending",J762='Date ouverte'!$A$8),INDEX(_xlfn.ANCHORARRAY('Date ouverte'!$B$8),MATCH(TRUE,_xlfn.ANCHORARRAY('Date ouverte'!$B$8)&gt;=$W762,0)),W762))))</f>
        <v>44907</v>
      </c>
      <c r="AB762" s="5" t="str">
        <f>IF(IF($K762="Pending",(IF($J762='Date ouverte'!$A$20,HLOOKUP($AA762,'Date ouverte'!$20:$21,2,FALSE),IF($J762='Date ouverte'!$A$22,HLOOKUP($AA762,'Date ouverte'!$22:$23,2,FALSE),IF($J762='Date ouverte'!$A$24,HLOOKUP($AA762,'Date ouverte'!$24:$25,2,FALSE),IF($J762='Date ouverte'!$A$26,HLOOKUP($AA762,'Date ouverte'!$26:$27,2,FALSE),"j"))))),W762)&lt;&gt;"alert",AA762,"alert")</f>
        <v>alert</v>
      </c>
      <c r="AC762" s="65">
        <f>IF($AB762="alert",(IF($J762='Date ouverte'!$A$29,HLOOKUP($AA762,'Date ouverte'!$29:$30,2,FALSE),IF($J762='Date ouverte'!$A$31,HLOOKUP($AA762,'Date ouverte'!$31:$33,2,FALSE),IF($J762='Date ouverte'!$A$33,HLOOKUP($AA762,'Date ouverte'!$33:$34,2,FALSE),IF($J762='Date ouverte'!$A$35,HLOOKUP($AA762,'Date ouverte'!$35:$36,2,FALSE),"j"))))),0)</f>
        <v>15</v>
      </c>
      <c r="AD7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62" s="5"/>
    </row>
    <row r="763" spans="1:31" x14ac:dyDescent="0.25">
      <c r="A763" t="s">
        <v>571</v>
      </c>
      <c r="B763" t="s">
        <v>258</v>
      </c>
      <c r="C763" t="s">
        <v>38</v>
      </c>
      <c r="D763" t="s">
        <v>15</v>
      </c>
      <c r="E763" t="s">
        <v>34</v>
      </c>
      <c r="F763" t="s">
        <v>17</v>
      </c>
      <c r="G763" s="1">
        <v>44815</v>
      </c>
      <c r="H763" s="1">
        <v>44853</v>
      </c>
      <c r="I763" s="2">
        <v>44860.541666666664</v>
      </c>
      <c r="J763" t="s">
        <v>28</v>
      </c>
      <c r="K763" t="s">
        <v>19</v>
      </c>
      <c r="L763" t="s">
        <v>20</v>
      </c>
      <c r="M763" t="s">
        <v>25</v>
      </c>
      <c r="N763" t="s">
        <v>35</v>
      </c>
      <c r="O763" t="s">
        <v>42</v>
      </c>
      <c r="P763">
        <f t="shared" si="542"/>
        <v>1</v>
      </c>
      <c r="Q763" s="5">
        <f t="shared" si="543"/>
        <v>44855</v>
      </c>
      <c r="R763" s="32">
        <f>VLOOKUP(_xlfn.CONCAT(M763," - ",E763),Planning!$C$75:$D$99,2,0)</f>
        <v>21</v>
      </c>
      <c r="S763" s="5">
        <f t="shared" si="544"/>
        <v>44874</v>
      </c>
      <c r="T763" s="3" t="str">
        <f t="shared" si="545"/>
        <v/>
      </c>
      <c r="U763" s="32">
        <f t="shared" ca="1" si="546"/>
        <v>15</v>
      </c>
      <c r="V763" s="32">
        <f t="shared" si="547"/>
        <v>0</v>
      </c>
      <c r="W763" s="5">
        <f t="shared" si="548"/>
        <v>44860</v>
      </c>
      <c r="X763" s="5"/>
      <c r="Z763" s="49"/>
      <c r="AA763" s="50" cm="1">
        <f t="array" ref="AA763">IF(AND(K763="Pending",J763='Date ouverte'!$A$2),INDEX(_xlfn.ANCHORARRAY('Date ouverte'!$B$2),MATCH(TRUE,_xlfn.ANCHORARRAY('Date ouverte'!$B$2)&gt;=$W763,0)),IF(AND(K763="Pending",J763='Date ouverte'!$A$4),INDEX(_xlfn.ANCHORARRAY('Date ouverte'!$B$4),MATCH(TRUE,_xlfn.ANCHORARRAY('Date ouverte'!$B$4)&gt;=$W763,0)),IF(AND(K763="Pending",J763='Date ouverte'!$A$6),INDEX(_xlfn.ANCHORARRAY('Date ouverte'!$B$6),MATCH(TRUE,_xlfn.ANCHORARRAY('Date ouverte'!$B$6)&gt;=$W763,0)),IF(AND(K763="Pending",J763='Date ouverte'!$A$8),INDEX(_xlfn.ANCHORARRAY('Date ouverte'!$B$8),MATCH(TRUE,_xlfn.ANCHORARRAY('Date ouverte'!$B$8)&gt;=$W763,0)),W763))))</f>
        <v>44860</v>
      </c>
      <c r="AB763" s="5">
        <f>IF(IF($K763="Pending",(IF($J763='Date ouverte'!$A$20,HLOOKUP($AA763,'Date ouverte'!$20:$21,2,FALSE),IF($J763='Date ouverte'!$A$22,HLOOKUP($AA763,'Date ouverte'!$22:$23,2,FALSE),IF($J763='Date ouverte'!$A$24,HLOOKUP($AA763,'Date ouverte'!$24:$25,2,FALSE),IF($J763='Date ouverte'!$A$26,HLOOKUP($AA763,'Date ouverte'!$26:$27,2,FALSE),"j"))))),W763)&lt;&gt;"alert",AA763,"alert")</f>
        <v>44860</v>
      </c>
      <c r="AC763" s="65">
        <f>IF($AB763="alert",(IF($J763='Date ouverte'!$A$29,HLOOKUP($AA763,'Date ouverte'!$29:$30,2,FALSE),IF($J763='Date ouverte'!$A$31,HLOOKUP($AA763,'Date ouverte'!$31:$33,2,FALSE),IF($J763='Date ouverte'!$A$33,HLOOKUP($AA763,'Date ouverte'!$33:$34,2,FALSE),IF($J763='Date ouverte'!$A$35,HLOOKUP($AA763,'Date ouverte'!$35:$36,2,FALSE),"j"))))),0)</f>
        <v>0</v>
      </c>
      <c r="AD7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3" s="5"/>
    </row>
    <row r="764" spans="1:31" x14ac:dyDescent="0.25">
      <c r="A764" t="s">
        <v>1873</v>
      </c>
      <c r="B764" t="s">
        <v>258</v>
      </c>
      <c r="C764" t="s">
        <v>30</v>
      </c>
      <c r="D764" t="s">
        <v>47</v>
      </c>
      <c r="E764" t="s">
        <v>34</v>
      </c>
      <c r="F764" t="s">
        <v>48</v>
      </c>
      <c r="G764" s="1">
        <v>44847</v>
      </c>
      <c r="H764" s="1">
        <v>44877</v>
      </c>
      <c r="I764" s="2">
        <v>44894.270833333336</v>
      </c>
      <c r="J764" t="s">
        <v>23</v>
      </c>
      <c r="K764" t="s">
        <v>19</v>
      </c>
      <c r="L764" t="s">
        <v>20</v>
      </c>
      <c r="M764" t="s">
        <v>25</v>
      </c>
      <c r="N764" t="s">
        <v>35</v>
      </c>
      <c r="O764" t="s">
        <v>45</v>
      </c>
      <c r="P764">
        <f t="shared" si="542"/>
        <v>1</v>
      </c>
      <c r="Q764" s="5">
        <f t="shared" si="543"/>
        <v>44879</v>
      </c>
      <c r="R764" s="32">
        <f>VLOOKUP(_xlfn.CONCAT(M764," - ",E764),Planning!$C$75:$D$99,2,0)</f>
        <v>21</v>
      </c>
      <c r="S764" s="5">
        <f t="shared" si="544"/>
        <v>44898</v>
      </c>
      <c r="T764" s="3" t="str">
        <f t="shared" si="545"/>
        <v/>
      </c>
      <c r="U764" s="32">
        <f t="shared" ca="1" si="546"/>
        <v>21</v>
      </c>
      <c r="V764" s="32">
        <f t="shared" si="547"/>
        <v>0</v>
      </c>
      <c r="W764" s="5">
        <f t="shared" si="548"/>
        <v>44894</v>
      </c>
      <c r="X764" s="5"/>
      <c r="Z764" s="49"/>
      <c r="AA764" s="50" cm="1">
        <f t="array" ref="AA764">IF(AND(K764="Pending",J764='Date ouverte'!$A$2),INDEX(_xlfn.ANCHORARRAY('Date ouverte'!$B$2),MATCH(TRUE,_xlfn.ANCHORARRAY('Date ouverte'!$B$2)&gt;=$W764,0)),IF(AND(K764="Pending",J764='Date ouverte'!$A$4),INDEX(_xlfn.ANCHORARRAY('Date ouverte'!$B$4),MATCH(TRUE,_xlfn.ANCHORARRAY('Date ouverte'!$B$4)&gt;=$W764,0)),IF(AND(K764="Pending",J764='Date ouverte'!$A$6),INDEX(_xlfn.ANCHORARRAY('Date ouverte'!$B$6),MATCH(TRUE,_xlfn.ANCHORARRAY('Date ouverte'!$B$6)&gt;=$W764,0)),IF(AND(K764="Pending",J764='Date ouverte'!$A$8),INDEX(_xlfn.ANCHORARRAY('Date ouverte'!$B$8),MATCH(TRUE,_xlfn.ANCHORARRAY('Date ouverte'!$B$8)&gt;=$W764,0)),W764))))</f>
        <v>44894</v>
      </c>
      <c r="AB764" s="5">
        <f>IF(IF($K764="Pending",(IF($J764='Date ouverte'!$A$20,HLOOKUP($AA764,'Date ouverte'!$20:$21,2,FALSE),IF($J764='Date ouverte'!$A$22,HLOOKUP($AA764,'Date ouverte'!$22:$23,2,FALSE),IF($J764='Date ouverte'!$A$24,HLOOKUP($AA764,'Date ouverte'!$24:$25,2,FALSE),IF($J764='Date ouverte'!$A$26,HLOOKUP($AA764,'Date ouverte'!$26:$27,2,FALSE),"j"))))),W764)&lt;&gt;"alert",AA764,"alert")</f>
        <v>44894</v>
      </c>
      <c r="AC764" s="65">
        <f>IF($AB764="alert",(IF($J764='Date ouverte'!$A$29,HLOOKUP($AA764,'Date ouverte'!$29:$30,2,FALSE),IF($J764='Date ouverte'!$A$31,HLOOKUP($AA764,'Date ouverte'!$31:$33,2,FALSE),IF($J764='Date ouverte'!$A$33,HLOOKUP($AA764,'Date ouverte'!$33:$34,2,FALSE),IF($J764='Date ouverte'!$A$35,HLOOKUP($AA764,'Date ouverte'!$35:$36,2,FALSE),"j"))))),0)</f>
        <v>0</v>
      </c>
      <c r="AD7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4" s="5"/>
    </row>
    <row r="765" spans="1:31" x14ac:dyDescent="0.25">
      <c r="A765" t="s">
        <v>1874</v>
      </c>
      <c r="B765" t="s">
        <v>258</v>
      </c>
      <c r="C765" t="s">
        <v>30</v>
      </c>
      <c r="D765" t="s">
        <v>47</v>
      </c>
      <c r="E765" t="s">
        <v>34</v>
      </c>
      <c r="F765" t="s">
        <v>48</v>
      </c>
      <c r="G765" s="1">
        <v>44858</v>
      </c>
      <c r="H765" s="1">
        <v>44890</v>
      </c>
      <c r="I765" s="2">
        <v>44902</v>
      </c>
      <c r="J765" t="s">
        <v>23</v>
      </c>
      <c r="K765" t="s">
        <v>29</v>
      </c>
      <c r="L765" t="s">
        <v>20</v>
      </c>
      <c r="M765" t="s">
        <v>25</v>
      </c>
      <c r="N765" t="s">
        <v>35</v>
      </c>
      <c r="O765" t="s">
        <v>46</v>
      </c>
      <c r="P765">
        <f t="shared" si="542"/>
        <v>1</v>
      </c>
      <c r="Q765" s="5">
        <f t="shared" si="543"/>
        <v>44892</v>
      </c>
      <c r="R765" s="32">
        <f>VLOOKUP(_xlfn.CONCAT(M765," - ",E765),Planning!$C$75:$D$99,2,0)</f>
        <v>21</v>
      </c>
      <c r="S765" s="5">
        <f t="shared" si="544"/>
        <v>44911</v>
      </c>
      <c r="T765" s="3" t="str">
        <f t="shared" si="545"/>
        <v/>
      </c>
      <c r="U765" s="32">
        <f t="shared" ca="1" si="546"/>
        <v>21</v>
      </c>
      <c r="V765" s="32">
        <f t="shared" si="547"/>
        <v>0</v>
      </c>
      <c r="W765" s="5">
        <f t="shared" si="548"/>
        <v>44902</v>
      </c>
      <c r="X765" s="5"/>
      <c r="Z765" s="49"/>
      <c r="AA765" s="50" cm="1">
        <f t="array" ref="AA765">IF(AND(K765="Pending",J765='Date ouverte'!$A$2),INDEX(_xlfn.ANCHORARRAY('Date ouverte'!$B$2),MATCH(TRUE,_xlfn.ANCHORARRAY('Date ouverte'!$B$2)&gt;=$W765,0)),IF(AND(K765="Pending",J765='Date ouverte'!$A$4),INDEX(_xlfn.ANCHORARRAY('Date ouverte'!$B$4),MATCH(TRUE,_xlfn.ANCHORARRAY('Date ouverte'!$B$4)&gt;=$W765,0)),IF(AND(K765="Pending",J765='Date ouverte'!$A$6),INDEX(_xlfn.ANCHORARRAY('Date ouverte'!$B$6),MATCH(TRUE,_xlfn.ANCHORARRAY('Date ouverte'!$B$6)&gt;=$W765,0)),IF(AND(K765="Pending",J765='Date ouverte'!$A$8),INDEX(_xlfn.ANCHORARRAY('Date ouverte'!$B$8),MATCH(TRUE,_xlfn.ANCHORARRAY('Date ouverte'!$B$8)&gt;=$W765,0)),W765))))</f>
        <v>44902</v>
      </c>
      <c r="AB765" s="5" t="str">
        <f>IF(IF($K765="Pending",(IF($J765='Date ouverte'!$A$20,HLOOKUP($AA765,'Date ouverte'!$20:$21,2,FALSE),IF($J765='Date ouverte'!$A$22,HLOOKUP($AA765,'Date ouverte'!$22:$23,2,FALSE),IF($J765='Date ouverte'!$A$24,HLOOKUP($AA765,'Date ouverte'!$24:$25,2,FALSE),IF($J765='Date ouverte'!$A$26,HLOOKUP($AA765,'Date ouverte'!$26:$27,2,FALSE),"j"))))),W765)&lt;&gt;"alert",AA765,"alert")</f>
        <v>alert</v>
      </c>
      <c r="AC765" s="65">
        <f>IF($AB765="alert",(IF($J765='Date ouverte'!$A$29,HLOOKUP($AA765,'Date ouverte'!$29:$30,2,FALSE),IF($J765='Date ouverte'!$A$31,HLOOKUP($AA765,'Date ouverte'!$31:$33,2,FALSE),IF($J765='Date ouverte'!$A$33,HLOOKUP($AA765,'Date ouverte'!$33:$34,2,FALSE),IF($J765='Date ouverte'!$A$35,HLOOKUP($AA765,'Date ouverte'!$35:$36,2,FALSE),"j"))))),0)</f>
        <v>40</v>
      </c>
      <c r="AD7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5" s="5"/>
    </row>
    <row r="766" spans="1:31" x14ac:dyDescent="0.25">
      <c r="A766" t="s">
        <v>543</v>
      </c>
      <c r="B766" t="s">
        <v>258</v>
      </c>
      <c r="C766" t="s">
        <v>14</v>
      </c>
      <c r="D766" t="s">
        <v>47</v>
      </c>
      <c r="E766" t="s">
        <v>34</v>
      </c>
      <c r="F766" t="s">
        <v>48</v>
      </c>
      <c r="G766" s="1">
        <v>44816</v>
      </c>
      <c r="H766" s="1">
        <v>44860</v>
      </c>
      <c r="I766" s="2">
        <v>44873.541666666664</v>
      </c>
      <c r="J766" t="s">
        <v>18</v>
      </c>
      <c r="K766" t="s">
        <v>19</v>
      </c>
      <c r="L766" t="s">
        <v>24</v>
      </c>
      <c r="M766" t="s">
        <v>25</v>
      </c>
      <c r="N766" t="s">
        <v>26</v>
      </c>
      <c r="O766" t="s">
        <v>36</v>
      </c>
      <c r="P766">
        <f t="shared" si="542"/>
        <v>1</v>
      </c>
      <c r="Q766" s="5">
        <f t="shared" si="543"/>
        <v>44862</v>
      </c>
      <c r="R766" s="32">
        <f>VLOOKUP(_xlfn.CONCAT(M766," - ",E766),Planning!$C$75:$D$99,2,0)</f>
        <v>21</v>
      </c>
      <c r="S766" s="5">
        <f t="shared" si="544"/>
        <v>44881</v>
      </c>
      <c r="T766" s="3" t="str">
        <f t="shared" si="545"/>
        <v/>
      </c>
      <c r="U766" s="32">
        <f t="shared" ca="1" si="546"/>
        <v>21</v>
      </c>
      <c r="V766" s="32">
        <f t="shared" si="547"/>
        <v>0</v>
      </c>
      <c r="W766" s="5">
        <f t="shared" si="548"/>
        <v>44873</v>
      </c>
      <c r="X766" s="5"/>
      <c r="Z766" s="49"/>
      <c r="AA766" s="50" cm="1">
        <f t="array" ref="AA766">IF(AND(K766="Pending",J766='Date ouverte'!$A$2),INDEX(_xlfn.ANCHORARRAY('Date ouverte'!$B$2),MATCH(TRUE,_xlfn.ANCHORARRAY('Date ouverte'!$B$2)&gt;=$W766,0)),IF(AND(K766="Pending",J766='Date ouverte'!$A$4),INDEX(_xlfn.ANCHORARRAY('Date ouverte'!$B$4),MATCH(TRUE,_xlfn.ANCHORARRAY('Date ouverte'!$B$4)&gt;=$W766,0)),IF(AND(K766="Pending",J766='Date ouverte'!$A$6),INDEX(_xlfn.ANCHORARRAY('Date ouverte'!$B$6),MATCH(TRUE,_xlfn.ANCHORARRAY('Date ouverte'!$B$6)&gt;=$W766,0)),IF(AND(K766="Pending",J766='Date ouverte'!$A$8),INDEX(_xlfn.ANCHORARRAY('Date ouverte'!$B$8),MATCH(TRUE,_xlfn.ANCHORARRAY('Date ouverte'!$B$8)&gt;=$W766,0)),W766))))</f>
        <v>44873</v>
      </c>
      <c r="AB766" s="5">
        <f>IF(IF($K766="Pending",(IF($J766='Date ouverte'!$A$20,HLOOKUP($AA766,'Date ouverte'!$20:$21,2,FALSE),IF($J766='Date ouverte'!$A$22,HLOOKUP($AA766,'Date ouverte'!$22:$23,2,FALSE),IF($J766='Date ouverte'!$A$24,HLOOKUP($AA766,'Date ouverte'!$24:$25,2,FALSE),IF($J766='Date ouverte'!$A$26,HLOOKUP($AA766,'Date ouverte'!$26:$27,2,FALSE),"j"))))),W766)&lt;&gt;"alert",AA766,"alert")</f>
        <v>44873</v>
      </c>
      <c r="AC766" s="65">
        <f>IF($AB766="alert",(IF($J766='Date ouverte'!$A$29,HLOOKUP($AA766,'Date ouverte'!$29:$30,2,FALSE),IF($J766='Date ouverte'!$A$31,HLOOKUP($AA766,'Date ouverte'!$31:$33,2,FALSE),IF($J766='Date ouverte'!$A$33,HLOOKUP($AA766,'Date ouverte'!$33:$34,2,FALSE),IF($J766='Date ouverte'!$A$35,HLOOKUP($AA766,'Date ouverte'!$35:$36,2,FALSE),"j"))))),0)</f>
        <v>0</v>
      </c>
      <c r="AD7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6" s="5"/>
    </row>
    <row r="767" spans="1:31" x14ac:dyDescent="0.25">
      <c r="A767" t="s">
        <v>1026</v>
      </c>
      <c r="B767" t="s">
        <v>258</v>
      </c>
      <c r="C767" t="s">
        <v>30</v>
      </c>
      <c r="D767" t="s">
        <v>47</v>
      </c>
      <c r="E767" t="s">
        <v>34</v>
      </c>
      <c r="F767" t="s">
        <v>48</v>
      </c>
      <c r="G767" s="1">
        <v>44827</v>
      </c>
      <c r="H767" s="1">
        <v>44860</v>
      </c>
      <c r="I767" s="2">
        <v>44869.208333333336</v>
      </c>
      <c r="J767" t="s">
        <v>18</v>
      </c>
      <c r="K767" t="s">
        <v>19</v>
      </c>
      <c r="L767" t="s">
        <v>24</v>
      </c>
      <c r="M767" t="s">
        <v>25</v>
      </c>
      <c r="N767" t="s">
        <v>26</v>
      </c>
      <c r="O767" t="s">
        <v>36</v>
      </c>
      <c r="P767">
        <f t="shared" si="542"/>
        <v>1</v>
      </c>
      <c r="Q767" s="5">
        <f t="shared" si="543"/>
        <v>44862</v>
      </c>
      <c r="R767" s="32">
        <f>VLOOKUP(_xlfn.CONCAT(M767," - ",E767),Planning!$C$75:$D$99,2,0)</f>
        <v>21</v>
      </c>
      <c r="S767" s="5">
        <f t="shared" si="544"/>
        <v>44881</v>
      </c>
      <c r="T767" s="3" t="str">
        <f t="shared" si="545"/>
        <v/>
      </c>
      <c r="U767" s="32">
        <f t="shared" ca="1" si="546"/>
        <v>21</v>
      </c>
      <c r="V767" s="32">
        <f t="shared" si="547"/>
        <v>0</v>
      </c>
      <c r="W767" s="5">
        <f t="shared" si="548"/>
        <v>44869</v>
      </c>
      <c r="X767" s="5"/>
      <c r="Z767" s="49"/>
      <c r="AA767" s="50" cm="1">
        <f t="array" ref="AA767">IF(AND(K767="Pending",J767='Date ouverte'!$A$2),INDEX(_xlfn.ANCHORARRAY('Date ouverte'!$B$2),MATCH(TRUE,_xlfn.ANCHORARRAY('Date ouverte'!$B$2)&gt;=$W767,0)),IF(AND(K767="Pending",J767='Date ouverte'!$A$4),INDEX(_xlfn.ANCHORARRAY('Date ouverte'!$B$4),MATCH(TRUE,_xlfn.ANCHORARRAY('Date ouverte'!$B$4)&gt;=$W767,0)),IF(AND(K767="Pending",J767='Date ouverte'!$A$6),INDEX(_xlfn.ANCHORARRAY('Date ouverte'!$B$6),MATCH(TRUE,_xlfn.ANCHORARRAY('Date ouverte'!$B$6)&gt;=$W767,0)),IF(AND(K767="Pending",J767='Date ouverte'!$A$8),INDEX(_xlfn.ANCHORARRAY('Date ouverte'!$B$8),MATCH(TRUE,_xlfn.ANCHORARRAY('Date ouverte'!$B$8)&gt;=$W767,0)),W767))))</f>
        <v>44869</v>
      </c>
      <c r="AB767" s="5">
        <f>IF(IF($K767="Pending",(IF($J767='Date ouverte'!$A$20,HLOOKUP($AA767,'Date ouverte'!$20:$21,2,FALSE),IF($J767='Date ouverte'!$A$22,HLOOKUP($AA767,'Date ouverte'!$22:$23,2,FALSE),IF($J767='Date ouverte'!$A$24,HLOOKUP($AA767,'Date ouverte'!$24:$25,2,FALSE),IF($J767='Date ouverte'!$A$26,HLOOKUP($AA767,'Date ouverte'!$26:$27,2,FALSE),"j"))))),W767)&lt;&gt;"alert",AA767,"alert")</f>
        <v>44869</v>
      </c>
      <c r="AC767" s="65">
        <f>IF($AB767="alert",(IF($J767='Date ouverte'!$A$29,HLOOKUP($AA767,'Date ouverte'!$29:$30,2,FALSE),IF($J767='Date ouverte'!$A$31,HLOOKUP($AA767,'Date ouverte'!$31:$33,2,FALSE),IF($J767='Date ouverte'!$A$33,HLOOKUP($AA767,'Date ouverte'!$33:$34,2,FALSE),IF($J767='Date ouverte'!$A$35,HLOOKUP($AA767,'Date ouverte'!$35:$36,2,FALSE),"j"))))),0)</f>
        <v>0</v>
      </c>
      <c r="AD7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7" s="5"/>
    </row>
    <row r="768" spans="1:31" x14ac:dyDescent="0.25">
      <c r="A768" t="s">
        <v>1269</v>
      </c>
      <c r="B768" t="s">
        <v>258</v>
      </c>
      <c r="C768" t="s">
        <v>30</v>
      </c>
      <c r="D768" t="s">
        <v>47</v>
      </c>
      <c r="E768" t="s">
        <v>34</v>
      </c>
      <c r="F768" t="s">
        <v>48</v>
      </c>
      <c r="G768" s="1">
        <v>44832</v>
      </c>
      <c r="H768" s="1">
        <v>44866</v>
      </c>
      <c r="I768" s="2">
        <v>44880.541666666664</v>
      </c>
      <c r="J768" t="s">
        <v>28</v>
      </c>
      <c r="K768" t="s">
        <v>19</v>
      </c>
      <c r="L768" t="s">
        <v>20</v>
      </c>
      <c r="M768" t="s">
        <v>25</v>
      </c>
      <c r="N768" t="s">
        <v>35</v>
      </c>
      <c r="O768" t="s">
        <v>40</v>
      </c>
      <c r="P768">
        <f t="shared" si="542"/>
        <v>1</v>
      </c>
      <c r="Q768" s="5">
        <f t="shared" si="543"/>
        <v>44868</v>
      </c>
      <c r="R768" s="32">
        <f>VLOOKUP(_xlfn.CONCAT(M768," - ",E768),Planning!$C$75:$D$99,2,0)</f>
        <v>21</v>
      </c>
      <c r="S768" s="5">
        <f t="shared" si="544"/>
        <v>44887</v>
      </c>
      <c r="T768" s="3" t="str">
        <f t="shared" si="545"/>
        <v/>
      </c>
      <c r="U768" s="32">
        <f t="shared" ca="1" si="546"/>
        <v>21</v>
      </c>
      <c r="V768" s="32">
        <f t="shared" si="547"/>
        <v>0</v>
      </c>
      <c r="W768" s="5">
        <f t="shared" si="548"/>
        <v>44880</v>
      </c>
      <c r="X768" s="5"/>
      <c r="Z768" s="49"/>
      <c r="AA768" s="50" cm="1">
        <f t="array" ref="AA768">IF(AND(K768="Pending",J768='Date ouverte'!$A$2),INDEX(_xlfn.ANCHORARRAY('Date ouverte'!$B$2),MATCH(TRUE,_xlfn.ANCHORARRAY('Date ouverte'!$B$2)&gt;=$W768,0)),IF(AND(K768="Pending",J768='Date ouverte'!$A$4),INDEX(_xlfn.ANCHORARRAY('Date ouverte'!$B$4),MATCH(TRUE,_xlfn.ANCHORARRAY('Date ouverte'!$B$4)&gt;=$W768,0)),IF(AND(K768="Pending",J768='Date ouverte'!$A$6),INDEX(_xlfn.ANCHORARRAY('Date ouverte'!$B$6),MATCH(TRUE,_xlfn.ANCHORARRAY('Date ouverte'!$B$6)&gt;=$W768,0)),IF(AND(K768="Pending",J768='Date ouverte'!$A$8),INDEX(_xlfn.ANCHORARRAY('Date ouverte'!$B$8),MATCH(TRUE,_xlfn.ANCHORARRAY('Date ouverte'!$B$8)&gt;=$W768,0)),W768))))</f>
        <v>44880</v>
      </c>
      <c r="AB768" s="5">
        <f>IF(IF($K768="Pending",(IF($J768='Date ouverte'!$A$20,HLOOKUP($AA768,'Date ouverte'!$20:$21,2,FALSE),IF($J768='Date ouverte'!$A$22,HLOOKUP($AA768,'Date ouverte'!$22:$23,2,FALSE),IF($J768='Date ouverte'!$A$24,HLOOKUP($AA768,'Date ouverte'!$24:$25,2,FALSE),IF($J768='Date ouverte'!$A$26,HLOOKUP($AA768,'Date ouverte'!$26:$27,2,FALSE),"j"))))),W768)&lt;&gt;"alert",AA768,"alert")</f>
        <v>44880</v>
      </c>
      <c r="AC768" s="65">
        <f>IF($AB768="alert",(IF($J768='Date ouverte'!$A$29,HLOOKUP($AA768,'Date ouverte'!$29:$30,2,FALSE),IF($J768='Date ouverte'!$A$31,HLOOKUP($AA768,'Date ouverte'!$31:$33,2,FALSE),IF($J768='Date ouverte'!$A$33,HLOOKUP($AA768,'Date ouverte'!$33:$34,2,FALSE),IF($J768='Date ouverte'!$A$35,HLOOKUP($AA768,'Date ouverte'!$35:$36,2,FALSE),"j"))))),0)</f>
        <v>0</v>
      </c>
      <c r="AD7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68" s="5"/>
    </row>
    <row r="769" spans="1:31" x14ac:dyDescent="0.25">
      <c r="A769" t="s">
        <v>357</v>
      </c>
      <c r="B769" t="s">
        <v>258</v>
      </c>
      <c r="C769" t="s">
        <v>30</v>
      </c>
      <c r="D769" t="s">
        <v>47</v>
      </c>
      <c r="E769" t="s">
        <v>34</v>
      </c>
      <c r="F769" t="s">
        <v>48</v>
      </c>
      <c r="G769" s="1">
        <v>44807</v>
      </c>
      <c r="H769" s="1">
        <v>44860</v>
      </c>
      <c r="I769" s="2">
        <v>44869.208333333336</v>
      </c>
      <c r="J769" t="s">
        <v>18</v>
      </c>
      <c r="K769" t="s">
        <v>19</v>
      </c>
      <c r="L769" t="s">
        <v>24</v>
      </c>
      <c r="M769" t="s">
        <v>25</v>
      </c>
      <c r="N769" t="s">
        <v>26</v>
      </c>
      <c r="O769" t="s">
        <v>36</v>
      </c>
      <c r="P769">
        <f t="shared" si="542"/>
        <v>1</v>
      </c>
      <c r="Q769" s="5">
        <f t="shared" si="543"/>
        <v>44862</v>
      </c>
      <c r="R769" s="32">
        <f>VLOOKUP(_xlfn.CONCAT(M769," - ",E769),Planning!$C$75:$D$99,2,0)</f>
        <v>21</v>
      </c>
      <c r="S769" s="5">
        <f t="shared" si="544"/>
        <v>44881</v>
      </c>
      <c r="T769" s="3" t="str">
        <f t="shared" si="545"/>
        <v/>
      </c>
      <c r="U769" s="32">
        <f t="shared" ca="1" si="546"/>
        <v>21</v>
      </c>
      <c r="V769" s="32">
        <f t="shared" si="547"/>
        <v>0</v>
      </c>
      <c r="W769" s="5">
        <f t="shared" si="548"/>
        <v>44869</v>
      </c>
      <c r="X769" s="5"/>
      <c r="Z769" s="49"/>
      <c r="AA769" s="50" cm="1">
        <f t="array" ref="AA769">IF(AND(K769="Pending",J769='Date ouverte'!$A$2),INDEX(_xlfn.ANCHORARRAY('Date ouverte'!$B$2),MATCH(TRUE,_xlfn.ANCHORARRAY('Date ouverte'!$B$2)&gt;=$W769,0)),IF(AND(K769="Pending",J769='Date ouverte'!$A$4),INDEX(_xlfn.ANCHORARRAY('Date ouverte'!$B$4),MATCH(TRUE,_xlfn.ANCHORARRAY('Date ouverte'!$B$4)&gt;=$W769,0)),IF(AND(K769="Pending",J769='Date ouverte'!$A$6),INDEX(_xlfn.ANCHORARRAY('Date ouverte'!$B$6),MATCH(TRUE,_xlfn.ANCHORARRAY('Date ouverte'!$B$6)&gt;=$W769,0)),IF(AND(K769="Pending",J769='Date ouverte'!$A$8),INDEX(_xlfn.ANCHORARRAY('Date ouverte'!$B$8),MATCH(TRUE,_xlfn.ANCHORARRAY('Date ouverte'!$B$8)&gt;=$W769,0)),W769))))</f>
        <v>44869</v>
      </c>
      <c r="AB769" s="5">
        <f>IF(IF($K769="Pending",(IF($J769='Date ouverte'!$A$20,HLOOKUP($AA769,'Date ouverte'!$20:$21,2,FALSE),IF($J769='Date ouverte'!$A$22,HLOOKUP($AA769,'Date ouverte'!$22:$23,2,FALSE),IF($J769='Date ouverte'!$A$24,HLOOKUP($AA769,'Date ouverte'!$24:$25,2,FALSE),IF($J769='Date ouverte'!$A$26,HLOOKUP($AA769,'Date ouverte'!$26:$27,2,FALSE),"j"))))),W769)&lt;&gt;"alert",AA769,"alert")</f>
        <v>44869</v>
      </c>
      <c r="AC769" s="65">
        <f>IF($AB769="alert",(IF($J769='Date ouverte'!$A$29,HLOOKUP($AA769,'Date ouverte'!$29:$30,2,FALSE),IF($J769='Date ouverte'!$A$31,HLOOKUP($AA769,'Date ouverte'!$31:$33,2,FALSE),IF($J769='Date ouverte'!$A$33,HLOOKUP($AA769,'Date ouverte'!$33:$34,2,FALSE),IF($J769='Date ouverte'!$A$35,HLOOKUP($AA769,'Date ouverte'!$35:$36,2,FALSE),"j"))))),0)</f>
        <v>0</v>
      </c>
      <c r="AD7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69" s="5"/>
    </row>
    <row r="770" spans="1:31" x14ac:dyDescent="0.25">
      <c r="A770" t="s">
        <v>1875</v>
      </c>
      <c r="B770" t="s">
        <v>258</v>
      </c>
      <c r="C770" t="s">
        <v>14</v>
      </c>
      <c r="D770" t="s">
        <v>47</v>
      </c>
      <c r="E770" t="s">
        <v>34</v>
      </c>
      <c r="F770" t="s">
        <v>48</v>
      </c>
      <c r="G770" s="1">
        <v>44859</v>
      </c>
      <c r="H770" s="1">
        <v>44896</v>
      </c>
      <c r="I770" s="2">
        <v>44911</v>
      </c>
      <c r="J770" t="s">
        <v>28</v>
      </c>
      <c r="K770" t="s">
        <v>29</v>
      </c>
      <c r="L770" t="s">
        <v>20</v>
      </c>
      <c r="M770" t="s">
        <v>25</v>
      </c>
      <c r="N770" t="s">
        <v>35</v>
      </c>
      <c r="O770" t="s">
        <v>1641</v>
      </c>
      <c r="P770">
        <f t="shared" si="542"/>
        <v>1</v>
      </c>
      <c r="Q770" s="5">
        <f t="shared" si="543"/>
        <v>44898</v>
      </c>
      <c r="R770" s="32">
        <f>VLOOKUP(_xlfn.CONCAT(M770," - ",E770),Planning!$C$75:$D$99,2,0)</f>
        <v>21</v>
      </c>
      <c r="S770" s="5">
        <f t="shared" si="544"/>
        <v>44917</v>
      </c>
      <c r="T770" s="3" t="str">
        <f t="shared" si="545"/>
        <v/>
      </c>
      <c r="U770" s="32">
        <f t="shared" ca="1" si="546"/>
        <v>21</v>
      </c>
      <c r="V770" s="32">
        <f t="shared" si="547"/>
        <v>0</v>
      </c>
      <c r="W770" s="5">
        <f t="shared" si="548"/>
        <v>44911</v>
      </c>
      <c r="X770" s="5"/>
      <c r="Z770" s="49"/>
      <c r="AA770" s="50" cm="1">
        <f t="array" ref="AA770">IF(AND(K770="Pending",J770='Date ouverte'!$A$2),INDEX(_xlfn.ANCHORARRAY('Date ouverte'!$B$2),MATCH(TRUE,_xlfn.ANCHORARRAY('Date ouverte'!$B$2)&gt;=$W770,0)),IF(AND(K770="Pending",J770='Date ouverte'!$A$4),INDEX(_xlfn.ANCHORARRAY('Date ouverte'!$B$4),MATCH(TRUE,_xlfn.ANCHORARRAY('Date ouverte'!$B$4)&gt;=$W770,0)),IF(AND(K770="Pending",J770='Date ouverte'!$A$6),INDEX(_xlfn.ANCHORARRAY('Date ouverte'!$B$6),MATCH(TRUE,_xlfn.ANCHORARRAY('Date ouverte'!$B$6)&gt;=$W770,0)),IF(AND(K770="Pending",J770='Date ouverte'!$A$8),INDEX(_xlfn.ANCHORARRAY('Date ouverte'!$B$8),MATCH(TRUE,_xlfn.ANCHORARRAY('Date ouverte'!$B$8)&gt;=$W770,0)),W770))))</f>
        <v>44911</v>
      </c>
      <c r="AB770" s="5">
        <f>IF(IF($K770="Pending",(IF($J770='Date ouverte'!$A$20,HLOOKUP($AA770,'Date ouverte'!$20:$21,2,FALSE),IF($J770='Date ouverte'!$A$22,HLOOKUP($AA770,'Date ouverte'!$22:$23,2,FALSE),IF($J770='Date ouverte'!$A$24,HLOOKUP($AA770,'Date ouverte'!$24:$25,2,FALSE),IF($J770='Date ouverte'!$A$26,HLOOKUP($AA770,'Date ouverte'!$26:$27,2,FALSE),"j"))))),W770)&lt;&gt;"alert",AA770,"alert")</f>
        <v>44911</v>
      </c>
      <c r="AC770" s="65">
        <f>IF($AB770="alert",(IF($J770='Date ouverte'!$A$29,HLOOKUP($AA770,'Date ouverte'!$29:$30,2,FALSE),IF($J770='Date ouverte'!$A$31,HLOOKUP($AA770,'Date ouverte'!$31:$33,2,FALSE),IF($J770='Date ouverte'!$A$33,HLOOKUP($AA770,'Date ouverte'!$33:$34,2,FALSE),IF($J770='Date ouverte'!$A$35,HLOOKUP($AA770,'Date ouverte'!$35:$36,2,FALSE),"j"))))),0)</f>
        <v>0</v>
      </c>
      <c r="AD7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70" s="5"/>
    </row>
    <row r="771" spans="1:31" x14ac:dyDescent="0.25">
      <c r="A771" t="s">
        <v>1876</v>
      </c>
      <c r="B771" t="s">
        <v>258</v>
      </c>
      <c r="C771" t="s">
        <v>30</v>
      </c>
      <c r="D771" t="s">
        <v>47</v>
      </c>
      <c r="E771" t="s">
        <v>34</v>
      </c>
      <c r="F771" t="s">
        <v>48</v>
      </c>
      <c r="G771" s="1">
        <v>44849</v>
      </c>
      <c r="H771" s="1">
        <v>44900</v>
      </c>
      <c r="I771" s="2">
        <v>44912</v>
      </c>
      <c r="J771" t="s">
        <v>28</v>
      </c>
      <c r="K771" t="s">
        <v>29</v>
      </c>
      <c r="L771" t="s">
        <v>24</v>
      </c>
      <c r="M771" t="s">
        <v>25</v>
      </c>
      <c r="N771" t="s">
        <v>26</v>
      </c>
      <c r="O771" t="s">
        <v>49</v>
      </c>
      <c r="P771">
        <f t="shared" si="542"/>
        <v>1</v>
      </c>
      <c r="Q771" s="5">
        <f t="shared" si="543"/>
        <v>44902</v>
      </c>
      <c r="R771" s="32">
        <f>VLOOKUP(_xlfn.CONCAT(M771," - ",E771),Planning!$C$75:$D$99,2,0)</f>
        <v>21</v>
      </c>
      <c r="S771" s="5">
        <f t="shared" si="544"/>
        <v>44921</v>
      </c>
      <c r="T771" s="3" t="str">
        <f t="shared" si="545"/>
        <v/>
      </c>
      <c r="U771" s="32">
        <f t="shared" ca="1" si="546"/>
        <v>21</v>
      </c>
      <c r="V771" s="32">
        <f t="shared" si="547"/>
        <v>0</v>
      </c>
      <c r="W771" s="5">
        <f t="shared" si="548"/>
        <v>44912</v>
      </c>
      <c r="X771" s="5"/>
      <c r="Z771" s="49"/>
      <c r="AA771" s="50" cm="1">
        <f t="array" ref="AA771">IF(AND(K771="Pending",J771='Date ouverte'!$A$2),INDEX(_xlfn.ANCHORARRAY('Date ouverte'!$B$2),MATCH(TRUE,_xlfn.ANCHORARRAY('Date ouverte'!$B$2)&gt;=$W771,0)),IF(AND(K771="Pending",J771='Date ouverte'!$A$4),INDEX(_xlfn.ANCHORARRAY('Date ouverte'!$B$4),MATCH(TRUE,_xlfn.ANCHORARRAY('Date ouverte'!$B$4)&gt;=$W771,0)),IF(AND(K771="Pending",J771='Date ouverte'!$A$6),INDEX(_xlfn.ANCHORARRAY('Date ouverte'!$B$6),MATCH(TRUE,_xlfn.ANCHORARRAY('Date ouverte'!$B$6)&gt;=$W771,0)),IF(AND(K771="Pending",J771='Date ouverte'!$A$8),INDEX(_xlfn.ANCHORARRAY('Date ouverte'!$B$8),MATCH(TRUE,_xlfn.ANCHORARRAY('Date ouverte'!$B$8)&gt;=$W771,0)),W771))))</f>
        <v>44914</v>
      </c>
      <c r="AB771" s="5" t="str">
        <f>IF(IF($K771="Pending",(IF($J771='Date ouverte'!$A$20,HLOOKUP($AA771,'Date ouverte'!$20:$21,2,FALSE),IF($J771='Date ouverte'!$A$22,HLOOKUP($AA771,'Date ouverte'!$22:$23,2,FALSE),IF($J771='Date ouverte'!$A$24,HLOOKUP($AA771,'Date ouverte'!$24:$25,2,FALSE),IF($J771='Date ouverte'!$A$26,HLOOKUP($AA771,'Date ouverte'!$26:$27,2,FALSE),"j"))))),W771)&lt;&gt;"alert",AA771,"alert")</f>
        <v>alert</v>
      </c>
      <c r="AC771" s="65">
        <f>IF($AB771="alert",(IF($J771='Date ouverte'!$A$29,HLOOKUP($AA771,'Date ouverte'!$29:$30,2,FALSE),IF($J771='Date ouverte'!$A$31,HLOOKUP($AA771,'Date ouverte'!$31:$33,2,FALSE),IF($J771='Date ouverte'!$A$33,HLOOKUP($AA771,'Date ouverte'!$33:$34,2,FALSE),IF($J771='Date ouverte'!$A$35,HLOOKUP($AA771,'Date ouverte'!$35:$36,2,FALSE),"j"))))),0)</f>
        <v>2</v>
      </c>
      <c r="AD7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71" s="5"/>
    </row>
    <row r="772" spans="1:31" x14ac:dyDescent="0.25">
      <c r="A772" t="s">
        <v>509</v>
      </c>
      <c r="B772" t="s">
        <v>258</v>
      </c>
      <c r="C772" t="s">
        <v>30</v>
      </c>
      <c r="D772" t="s">
        <v>47</v>
      </c>
      <c r="E772" t="s">
        <v>34</v>
      </c>
      <c r="F772" t="s">
        <v>48</v>
      </c>
      <c r="G772" s="1">
        <v>44816</v>
      </c>
      <c r="H772" s="1">
        <v>44860</v>
      </c>
      <c r="I772" s="2">
        <v>44874.541666666664</v>
      </c>
      <c r="J772" t="s">
        <v>18</v>
      </c>
      <c r="K772" t="s">
        <v>19</v>
      </c>
      <c r="L772" t="s">
        <v>24</v>
      </c>
      <c r="M772" t="s">
        <v>25</v>
      </c>
      <c r="N772" t="s">
        <v>26</v>
      </c>
      <c r="O772" t="s">
        <v>36</v>
      </c>
      <c r="P772">
        <f t="shared" si="542"/>
        <v>1</v>
      </c>
      <c r="Q772" s="5">
        <f t="shared" si="543"/>
        <v>44862</v>
      </c>
      <c r="R772" s="32">
        <f>VLOOKUP(_xlfn.CONCAT(M772," - ",E772),Planning!$C$75:$D$99,2,0)</f>
        <v>21</v>
      </c>
      <c r="S772" s="5">
        <f t="shared" si="544"/>
        <v>44881</v>
      </c>
      <c r="T772" s="3" t="str">
        <f t="shared" si="545"/>
        <v/>
      </c>
      <c r="U772" s="32">
        <f t="shared" ca="1" si="546"/>
        <v>21</v>
      </c>
      <c r="V772" s="32">
        <f t="shared" si="547"/>
        <v>0</v>
      </c>
      <c r="W772" s="5">
        <f t="shared" si="548"/>
        <v>44874</v>
      </c>
      <c r="X772" s="5"/>
      <c r="Z772" s="49"/>
      <c r="AA772" s="50" cm="1">
        <f t="array" ref="AA772">IF(AND(K772="Pending",J772='Date ouverte'!$A$2),INDEX(_xlfn.ANCHORARRAY('Date ouverte'!$B$2),MATCH(TRUE,_xlfn.ANCHORARRAY('Date ouverte'!$B$2)&gt;=$W772,0)),IF(AND(K772="Pending",J772='Date ouverte'!$A$4),INDEX(_xlfn.ANCHORARRAY('Date ouverte'!$B$4),MATCH(TRUE,_xlfn.ANCHORARRAY('Date ouverte'!$B$4)&gt;=$W772,0)),IF(AND(K772="Pending",J772='Date ouverte'!$A$6),INDEX(_xlfn.ANCHORARRAY('Date ouverte'!$B$6),MATCH(TRUE,_xlfn.ANCHORARRAY('Date ouverte'!$B$6)&gt;=$W772,0)),IF(AND(K772="Pending",J772='Date ouverte'!$A$8),INDEX(_xlfn.ANCHORARRAY('Date ouverte'!$B$8),MATCH(TRUE,_xlfn.ANCHORARRAY('Date ouverte'!$B$8)&gt;=$W772,0)),W772))))</f>
        <v>44874</v>
      </c>
      <c r="AB772" s="5">
        <f>IF(IF($K772="Pending",(IF($J772='Date ouverte'!$A$20,HLOOKUP($AA772,'Date ouverte'!$20:$21,2,FALSE),IF($J772='Date ouverte'!$A$22,HLOOKUP($AA772,'Date ouverte'!$22:$23,2,FALSE),IF($J772='Date ouverte'!$A$24,HLOOKUP($AA772,'Date ouverte'!$24:$25,2,FALSE),IF($J772='Date ouverte'!$A$26,HLOOKUP($AA772,'Date ouverte'!$26:$27,2,FALSE),"j"))))),W772)&lt;&gt;"alert",AA772,"alert")</f>
        <v>44874</v>
      </c>
      <c r="AC772" s="65">
        <f>IF($AB772="alert",(IF($J772='Date ouverte'!$A$29,HLOOKUP($AA772,'Date ouverte'!$29:$30,2,FALSE),IF($J772='Date ouverte'!$A$31,HLOOKUP($AA772,'Date ouverte'!$31:$33,2,FALSE),IF($J772='Date ouverte'!$A$33,HLOOKUP($AA772,'Date ouverte'!$33:$34,2,FALSE),IF($J772='Date ouverte'!$A$35,HLOOKUP($AA772,'Date ouverte'!$35:$36,2,FALSE),"j"))))),0)</f>
        <v>0</v>
      </c>
      <c r="AD7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2" s="5"/>
    </row>
    <row r="773" spans="1:31" x14ac:dyDescent="0.25">
      <c r="A773" t="s">
        <v>2468</v>
      </c>
      <c r="B773" t="s">
        <v>258</v>
      </c>
      <c r="C773" t="s">
        <v>14</v>
      </c>
      <c r="D773" t="s">
        <v>57</v>
      </c>
      <c r="E773" t="s">
        <v>34</v>
      </c>
      <c r="F773" t="s">
        <v>48</v>
      </c>
      <c r="G773" s="1">
        <v>44861</v>
      </c>
      <c r="H773" s="1">
        <v>44898</v>
      </c>
      <c r="I773" s="2">
        <v>44913</v>
      </c>
      <c r="J773" t="s">
        <v>18</v>
      </c>
      <c r="K773" t="s">
        <v>29</v>
      </c>
      <c r="L773" t="s">
        <v>24</v>
      </c>
      <c r="M773" t="s">
        <v>25</v>
      </c>
      <c r="N773" t="s">
        <v>26</v>
      </c>
      <c r="O773" t="s">
        <v>49</v>
      </c>
      <c r="P773">
        <f t="shared" si="542"/>
        <v>1</v>
      </c>
      <c r="Q773" s="5">
        <f t="shared" si="543"/>
        <v>44900</v>
      </c>
      <c r="R773" s="32">
        <f>VLOOKUP(_xlfn.CONCAT(M773," - ",E773),Planning!$C$75:$D$99,2,0)</f>
        <v>21</v>
      </c>
      <c r="S773" s="5">
        <f t="shared" si="544"/>
        <v>44919</v>
      </c>
      <c r="T773" s="3" t="str">
        <f t="shared" si="545"/>
        <v/>
      </c>
      <c r="U773" s="32">
        <f t="shared" ca="1" si="546"/>
        <v>21</v>
      </c>
      <c r="V773" s="32">
        <f t="shared" si="547"/>
        <v>0</v>
      </c>
      <c r="W773" s="5">
        <f t="shared" si="548"/>
        <v>44913</v>
      </c>
      <c r="X773" s="5"/>
      <c r="Z773" s="49"/>
      <c r="AA773" s="50" cm="1">
        <f t="array" ref="AA773">IF(AND(K773="Pending",J773='Date ouverte'!$A$2),INDEX(_xlfn.ANCHORARRAY('Date ouverte'!$B$2),MATCH(TRUE,_xlfn.ANCHORARRAY('Date ouverte'!$B$2)&gt;=$W773,0)),IF(AND(K773="Pending",J773='Date ouverte'!$A$4),INDEX(_xlfn.ANCHORARRAY('Date ouverte'!$B$4),MATCH(TRUE,_xlfn.ANCHORARRAY('Date ouverte'!$B$4)&gt;=$W773,0)),IF(AND(K773="Pending",J773='Date ouverte'!$A$6),INDEX(_xlfn.ANCHORARRAY('Date ouverte'!$B$6),MATCH(TRUE,_xlfn.ANCHORARRAY('Date ouverte'!$B$6)&gt;=$W773,0)),IF(AND(K773="Pending",J773='Date ouverte'!$A$8),INDEX(_xlfn.ANCHORARRAY('Date ouverte'!$B$8),MATCH(TRUE,_xlfn.ANCHORARRAY('Date ouverte'!$B$8)&gt;=$W773,0)),W773))))</f>
        <v>44914</v>
      </c>
      <c r="AB773" s="5" t="str">
        <f>IF(IF($K773="Pending",(IF($J773='Date ouverte'!$A$20,HLOOKUP($AA773,'Date ouverte'!$20:$21,2,FALSE),IF($J773='Date ouverte'!$A$22,HLOOKUP($AA773,'Date ouverte'!$22:$23,2,FALSE),IF($J773='Date ouverte'!$A$24,HLOOKUP($AA773,'Date ouverte'!$24:$25,2,FALSE),IF($J773='Date ouverte'!$A$26,HLOOKUP($AA773,'Date ouverte'!$26:$27,2,FALSE),"j"))))),W773)&lt;&gt;"alert",AA773,"alert")</f>
        <v>alert</v>
      </c>
      <c r="AC773" s="65">
        <f>IF($AB773="alert",(IF($J773='Date ouverte'!$A$29,HLOOKUP($AA773,'Date ouverte'!$29:$30,2,FALSE),IF($J773='Date ouverte'!$A$31,HLOOKUP($AA773,'Date ouverte'!$31:$33,2,FALSE),IF($J773='Date ouverte'!$A$33,HLOOKUP($AA773,'Date ouverte'!$33:$34,2,FALSE),IF($J773='Date ouverte'!$A$35,HLOOKUP($AA773,'Date ouverte'!$35:$36,2,FALSE),"j"))))),0)</f>
        <v>18</v>
      </c>
      <c r="AD7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3" s="5"/>
    </row>
    <row r="774" spans="1:31" x14ac:dyDescent="0.25">
      <c r="A774" t="s">
        <v>1877</v>
      </c>
      <c r="B774" t="s">
        <v>258</v>
      </c>
      <c r="C774" t="s">
        <v>14</v>
      </c>
      <c r="D774" t="s">
        <v>47</v>
      </c>
      <c r="E774" t="s">
        <v>34</v>
      </c>
      <c r="F774" t="s">
        <v>48</v>
      </c>
      <c r="G774" s="1">
        <v>44855</v>
      </c>
      <c r="H774" s="1">
        <v>44900</v>
      </c>
      <c r="I774" s="2">
        <v>44915</v>
      </c>
      <c r="J774" t="s">
        <v>28</v>
      </c>
      <c r="K774" t="s">
        <v>29</v>
      </c>
      <c r="L774" t="s">
        <v>20</v>
      </c>
      <c r="M774" t="s">
        <v>25</v>
      </c>
      <c r="N774" t="s">
        <v>35</v>
      </c>
      <c r="O774" t="s">
        <v>49</v>
      </c>
      <c r="P774">
        <f t="shared" si="542"/>
        <v>1</v>
      </c>
      <c r="Q774" s="5">
        <f t="shared" si="543"/>
        <v>44902</v>
      </c>
      <c r="R774" s="32">
        <f>VLOOKUP(_xlfn.CONCAT(M774," - ",E774),Planning!$C$75:$D$99,2,0)</f>
        <v>21</v>
      </c>
      <c r="S774" s="5">
        <f t="shared" si="544"/>
        <v>44921</v>
      </c>
      <c r="T774" s="3" t="str">
        <f t="shared" si="545"/>
        <v/>
      </c>
      <c r="U774" s="32">
        <f t="shared" ca="1" si="546"/>
        <v>21</v>
      </c>
      <c r="V774" s="32">
        <f t="shared" si="547"/>
        <v>0</v>
      </c>
      <c r="W774" s="5">
        <f t="shared" si="548"/>
        <v>44915</v>
      </c>
      <c r="X774" s="5"/>
      <c r="Z774" s="49"/>
      <c r="AA774" s="50" cm="1">
        <f t="array" ref="AA774">IF(AND(K774="Pending",J774='Date ouverte'!$A$2),INDEX(_xlfn.ANCHORARRAY('Date ouverte'!$B$2),MATCH(TRUE,_xlfn.ANCHORARRAY('Date ouverte'!$B$2)&gt;=$W774,0)),IF(AND(K774="Pending",J774='Date ouverte'!$A$4),INDEX(_xlfn.ANCHORARRAY('Date ouverte'!$B$4),MATCH(TRUE,_xlfn.ANCHORARRAY('Date ouverte'!$B$4)&gt;=$W774,0)),IF(AND(K774="Pending",J774='Date ouverte'!$A$6),INDEX(_xlfn.ANCHORARRAY('Date ouverte'!$B$6),MATCH(TRUE,_xlfn.ANCHORARRAY('Date ouverte'!$B$6)&gt;=$W774,0)),IF(AND(K774="Pending",J774='Date ouverte'!$A$8),INDEX(_xlfn.ANCHORARRAY('Date ouverte'!$B$8),MATCH(TRUE,_xlfn.ANCHORARRAY('Date ouverte'!$B$8)&gt;=$W774,0)),W774))))</f>
        <v>44915</v>
      </c>
      <c r="AB774" s="5">
        <f>IF(IF($K774="Pending",(IF($J774='Date ouverte'!$A$20,HLOOKUP($AA774,'Date ouverte'!$20:$21,2,FALSE),IF($J774='Date ouverte'!$A$22,HLOOKUP($AA774,'Date ouverte'!$22:$23,2,FALSE),IF($J774='Date ouverte'!$A$24,HLOOKUP($AA774,'Date ouverte'!$24:$25,2,FALSE),IF($J774='Date ouverte'!$A$26,HLOOKUP($AA774,'Date ouverte'!$26:$27,2,FALSE),"j"))))),W774)&lt;&gt;"alert",AA774,"alert")</f>
        <v>44915</v>
      </c>
      <c r="AC774" s="65">
        <f>IF($AB774="alert",(IF($J774='Date ouverte'!$A$29,HLOOKUP($AA774,'Date ouverte'!$29:$30,2,FALSE),IF($J774='Date ouverte'!$A$31,HLOOKUP($AA774,'Date ouverte'!$31:$33,2,FALSE),IF($J774='Date ouverte'!$A$33,HLOOKUP($AA774,'Date ouverte'!$33:$34,2,FALSE),IF($J774='Date ouverte'!$A$35,HLOOKUP($AA774,'Date ouverte'!$35:$36,2,FALSE),"j"))))),0)</f>
        <v>0</v>
      </c>
      <c r="AD7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74" s="5"/>
    </row>
    <row r="775" spans="1:31" x14ac:dyDescent="0.25">
      <c r="A775" t="s">
        <v>1270</v>
      </c>
      <c r="B775" t="s">
        <v>258</v>
      </c>
      <c r="C775" t="s">
        <v>30</v>
      </c>
      <c r="D775" t="s">
        <v>47</v>
      </c>
      <c r="E775" t="s">
        <v>34</v>
      </c>
      <c r="F775" t="s">
        <v>48</v>
      </c>
      <c r="G775" s="1">
        <v>44847</v>
      </c>
      <c r="H775" s="1">
        <v>44877</v>
      </c>
      <c r="I775" s="2">
        <v>44889.541666666664</v>
      </c>
      <c r="J775" t="s">
        <v>18</v>
      </c>
      <c r="K775" t="s">
        <v>19</v>
      </c>
      <c r="L775" t="s">
        <v>20</v>
      </c>
      <c r="M775" t="s">
        <v>25</v>
      </c>
      <c r="N775" t="s">
        <v>35</v>
      </c>
      <c r="O775" t="s">
        <v>45</v>
      </c>
      <c r="P775">
        <f t="shared" si="542"/>
        <v>1</v>
      </c>
      <c r="Q775" s="5">
        <f t="shared" si="543"/>
        <v>44879</v>
      </c>
      <c r="R775" s="32">
        <f>VLOOKUP(_xlfn.CONCAT(M775," - ",E775),Planning!$C$75:$D$99,2,0)</f>
        <v>21</v>
      </c>
      <c r="S775" s="5">
        <f t="shared" si="544"/>
        <v>44898</v>
      </c>
      <c r="T775" s="3" t="str">
        <f t="shared" si="545"/>
        <v/>
      </c>
      <c r="U775" s="32">
        <f t="shared" ca="1" si="546"/>
        <v>21</v>
      </c>
      <c r="V775" s="32">
        <f t="shared" si="547"/>
        <v>0</v>
      </c>
      <c r="W775" s="5">
        <f t="shared" si="548"/>
        <v>44889</v>
      </c>
      <c r="X775" s="5"/>
      <c r="Z775" s="49"/>
      <c r="AA775" s="50" cm="1">
        <f t="array" ref="AA775">IF(AND(K775="Pending",J775='Date ouverte'!$A$2),INDEX(_xlfn.ANCHORARRAY('Date ouverte'!$B$2),MATCH(TRUE,_xlfn.ANCHORARRAY('Date ouverte'!$B$2)&gt;=$W775,0)),IF(AND(K775="Pending",J775='Date ouverte'!$A$4),INDEX(_xlfn.ANCHORARRAY('Date ouverte'!$B$4),MATCH(TRUE,_xlfn.ANCHORARRAY('Date ouverte'!$B$4)&gt;=$W775,0)),IF(AND(K775="Pending",J775='Date ouverte'!$A$6),INDEX(_xlfn.ANCHORARRAY('Date ouverte'!$B$6),MATCH(TRUE,_xlfn.ANCHORARRAY('Date ouverte'!$B$6)&gt;=$W775,0)),IF(AND(K775="Pending",J775='Date ouverte'!$A$8),INDEX(_xlfn.ANCHORARRAY('Date ouverte'!$B$8),MATCH(TRUE,_xlfn.ANCHORARRAY('Date ouverte'!$B$8)&gt;=$W775,0)),W775))))</f>
        <v>44889</v>
      </c>
      <c r="AB775" s="5">
        <f>IF(IF($K775="Pending",(IF($J775='Date ouverte'!$A$20,HLOOKUP($AA775,'Date ouverte'!$20:$21,2,FALSE),IF($J775='Date ouverte'!$A$22,HLOOKUP($AA775,'Date ouverte'!$22:$23,2,FALSE),IF($J775='Date ouverte'!$A$24,HLOOKUP($AA775,'Date ouverte'!$24:$25,2,FALSE),IF($J775='Date ouverte'!$A$26,HLOOKUP($AA775,'Date ouverte'!$26:$27,2,FALSE),"j"))))),W775)&lt;&gt;"alert",AA775,"alert")</f>
        <v>44889</v>
      </c>
      <c r="AC775" s="65">
        <f>IF($AB775="alert",(IF($J775='Date ouverte'!$A$29,HLOOKUP($AA775,'Date ouverte'!$29:$30,2,FALSE),IF($J775='Date ouverte'!$A$31,HLOOKUP($AA775,'Date ouverte'!$31:$33,2,FALSE),IF($J775='Date ouverte'!$A$33,HLOOKUP($AA775,'Date ouverte'!$33:$34,2,FALSE),IF($J775='Date ouverte'!$A$35,HLOOKUP($AA775,'Date ouverte'!$35:$36,2,FALSE),"j"))))),0)</f>
        <v>0</v>
      </c>
      <c r="AD7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5" s="5"/>
    </row>
    <row r="776" spans="1:31" x14ac:dyDescent="0.25">
      <c r="A776" t="s">
        <v>1271</v>
      </c>
      <c r="B776" t="s">
        <v>258</v>
      </c>
      <c r="C776" t="s">
        <v>30</v>
      </c>
      <c r="D776" t="s">
        <v>47</v>
      </c>
      <c r="E776" t="s">
        <v>34</v>
      </c>
      <c r="F776" t="s">
        <v>48</v>
      </c>
      <c r="G776" s="1">
        <v>44838</v>
      </c>
      <c r="H776" s="1">
        <v>44866</v>
      </c>
      <c r="I776" s="2">
        <v>44878</v>
      </c>
      <c r="J776" t="s">
        <v>18</v>
      </c>
      <c r="K776" t="s">
        <v>29</v>
      </c>
      <c r="L776" t="s">
        <v>24</v>
      </c>
      <c r="M776" t="s">
        <v>25</v>
      </c>
      <c r="N776" t="s">
        <v>26</v>
      </c>
      <c r="O776" t="s">
        <v>40</v>
      </c>
      <c r="P776">
        <f t="shared" si="542"/>
        <v>1</v>
      </c>
      <c r="Q776" s="5">
        <f t="shared" si="543"/>
        <v>44868</v>
      </c>
      <c r="R776" s="32">
        <f>VLOOKUP(_xlfn.CONCAT(M776," - ",E776),Planning!$C$75:$D$99,2,0)</f>
        <v>21</v>
      </c>
      <c r="S776" s="5">
        <f t="shared" si="544"/>
        <v>44887</v>
      </c>
      <c r="T776" s="3" t="str">
        <f t="shared" si="545"/>
        <v/>
      </c>
      <c r="U776" s="32">
        <f t="shared" ca="1" si="546"/>
        <v>21</v>
      </c>
      <c r="V776" s="32">
        <f t="shared" si="547"/>
        <v>0</v>
      </c>
      <c r="W776" s="5">
        <f t="shared" si="548"/>
        <v>44878</v>
      </c>
      <c r="X776" s="5"/>
      <c r="Z776" s="49"/>
      <c r="AA776" s="50" cm="1">
        <f t="array" ref="AA776">IF(AND(K776="Pending",J776='Date ouverte'!$A$2),INDEX(_xlfn.ANCHORARRAY('Date ouverte'!$B$2),MATCH(TRUE,_xlfn.ANCHORARRAY('Date ouverte'!$B$2)&gt;=$W776,0)),IF(AND(K776="Pending",J776='Date ouverte'!$A$4),INDEX(_xlfn.ANCHORARRAY('Date ouverte'!$B$4),MATCH(TRUE,_xlfn.ANCHORARRAY('Date ouverte'!$B$4)&gt;=$W776,0)),IF(AND(K776="Pending",J776='Date ouverte'!$A$6),INDEX(_xlfn.ANCHORARRAY('Date ouverte'!$B$6),MATCH(TRUE,_xlfn.ANCHORARRAY('Date ouverte'!$B$6)&gt;=$W776,0)),IF(AND(K776="Pending",J776='Date ouverte'!$A$8),INDEX(_xlfn.ANCHORARRAY('Date ouverte'!$B$8),MATCH(TRUE,_xlfn.ANCHORARRAY('Date ouverte'!$B$8)&gt;=$W776,0)),W776))))</f>
        <v>44879</v>
      </c>
      <c r="AB776" s="5" t="str">
        <f>IF(IF($K776="Pending",(IF($J776='Date ouverte'!$A$20,HLOOKUP($AA776,'Date ouverte'!$20:$21,2,FALSE),IF($J776='Date ouverte'!$A$22,HLOOKUP($AA776,'Date ouverte'!$22:$23,2,FALSE),IF($J776='Date ouverte'!$A$24,HLOOKUP($AA776,'Date ouverte'!$24:$25,2,FALSE),IF($J776='Date ouverte'!$A$26,HLOOKUP($AA776,'Date ouverte'!$26:$27,2,FALSE),"j"))))),W776)&lt;&gt;"alert",AA776,"alert")</f>
        <v>alert</v>
      </c>
      <c r="AC776" s="65">
        <f>IF($AB776="alert",(IF($J776='Date ouverte'!$A$29,HLOOKUP($AA776,'Date ouverte'!$29:$30,2,FALSE),IF($J776='Date ouverte'!$A$31,HLOOKUP($AA776,'Date ouverte'!$31:$33,2,FALSE),IF($J776='Date ouverte'!$A$33,HLOOKUP($AA776,'Date ouverte'!$33:$34,2,FALSE),IF($J776='Date ouverte'!$A$35,HLOOKUP($AA776,'Date ouverte'!$35:$36,2,FALSE),"j"))))),0)</f>
        <v>11</v>
      </c>
      <c r="AD7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6" s="5"/>
    </row>
    <row r="777" spans="1:31" x14ac:dyDescent="0.25">
      <c r="A777" t="s">
        <v>1878</v>
      </c>
      <c r="B777" t="s">
        <v>258</v>
      </c>
      <c r="C777" t="s">
        <v>30</v>
      </c>
      <c r="D777" t="s">
        <v>47</v>
      </c>
      <c r="E777" t="s">
        <v>34</v>
      </c>
      <c r="F777" t="s">
        <v>48</v>
      </c>
      <c r="G777" s="1">
        <v>44847</v>
      </c>
      <c r="H777" s="1">
        <v>44877</v>
      </c>
      <c r="I777" s="2">
        <v>44890.541666666664</v>
      </c>
      <c r="J777" t="s">
        <v>23</v>
      </c>
      <c r="K777" t="s">
        <v>19</v>
      </c>
      <c r="L777" t="s">
        <v>20</v>
      </c>
      <c r="M777" t="s">
        <v>25</v>
      </c>
      <c r="N777" t="s">
        <v>35</v>
      </c>
      <c r="O777" t="s">
        <v>45</v>
      </c>
      <c r="P777">
        <f t="shared" si="542"/>
        <v>1</v>
      </c>
      <c r="Q777" s="5">
        <f t="shared" si="543"/>
        <v>44879</v>
      </c>
      <c r="R777" s="32">
        <f>VLOOKUP(_xlfn.CONCAT(M777," - ",E777),Planning!$C$75:$D$99,2,0)</f>
        <v>21</v>
      </c>
      <c r="S777" s="5">
        <f t="shared" si="544"/>
        <v>44898</v>
      </c>
      <c r="T777" s="3" t="str">
        <f t="shared" si="545"/>
        <v/>
      </c>
      <c r="U777" s="32">
        <f t="shared" ca="1" si="546"/>
        <v>21</v>
      </c>
      <c r="V777" s="32">
        <f t="shared" si="547"/>
        <v>0</v>
      </c>
      <c r="W777" s="5">
        <f t="shared" si="548"/>
        <v>44890</v>
      </c>
      <c r="X777" s="5"/>
      <c r="Z777" s="49"/>
      <c r="AA777" s="50" cm="1">
        <f t="array" ref="AA777">IF(AND(K777="Pending",J777='Date ouverte'!$A$2),INDEX(_xlfn.ANCHORARRAY('Date ouverte'!$B$2),MATCH(TRUE,_xlfn.ANCHORARRAY('Date ouverte'!$B$2)&gt;=$W777,0)),IF(AND(K777="Pending",J777='Date ouverte'!$A$4),INDEX(_xlfn.ANCHORARRAY('Date ouverte'!$B$4),MATCH(TRUE,_xlfn.ANCHORARRAY('Date ouverte'!$B$4)&gt;=$W777,0)),IF(AND(K777="Pending",J777='Date ouverte'!$A$6),INDEX(_xlfn.ANCHORARRAY('Date ouverte'!$B$6),MATCH(TRUE,_xlfn.ANCHORARRAY('Date ouverte'!$B$6)&gt;=$W777,0)),IF(AND(K777="Pending",J777='Date ouverte'!$A$8),INDEX(_xlfn.ANCHORARRAY('Date ouverte'!$B$8),MATCH(TRUE,_xlfn.ANCHORARRAY('Date ouverte'!$B$8)&gt;=$W777,0)),W777))))</f>
        <v>44890</v>
      </c>
      <c r="AB777" s="5">
        <f>IF(IF($K777="Pending",(IF($J777='Date ouverte'!$A$20,HLOOKUP($AA777,'Date ouverte'!$20:$21,2,FALSE),IF($J777='Date ouverte'!$A$22,HLOOKUP($AA777,'Date ouverte'!$22:$23,2,FALSE),IF($J777='Date ouverte'!$A$24,HLOOKUP($AA777,'Date ouverte'!$24:$25,2,FALSE),IF($J777='Date ouverte'!$A$26,HLOOKUP($AA777,'Date ouverte'!$26:$27,2,FALSE),"j"))))),W777)&lt;&gt;"alert",AA777,"alert")</f>
        <v>44890</v>
      </c>
      <c r="AC777" s="65">
        <f>IF($AB777="alert",(IF($J777='Date ouverte'!$A$29,HLOOKUP($AA777,'Date ouverte'!$29:$30,2,FALSE),IF($J777='Date ouverte'!$A$31,HLOOKUP($AA777,'Date ouverte'!$31:$33,2,FALSE),IF($J777='Date ouverte'!$A$33,HLOOKUP($AA777,'Date ouverte'!$33:$34,2,FALSE),IF($J777='Date ouverte'!$A$35,HLOOKUP($AA777,'Date ouverte'!$35:$36,2,FALSE),"j"))))),0)</f>
        <v>0</v>
      </c>
      <c r="AD7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7" s="5"/>
    </row>
    <row r="778" spans="1:31" x14ac:dyDescent="0.25">
      <c r="A778" t="s">
        <v>1879</v>
      </c>
      <c r="B778" t="s">
        <v>258</v>
      </c>
      <c r="C778" t="s">
        <v>30</v>
      </c>
      <c r="D778" t="s">
        <v>47</v>
      </c>
      <c r="E778" t="s">
        <v>34</v>
      </c>
      <c r="F778" t="s">
        <v>48</v>
      </c>
      <c r="G778" s="1">
        <v>44847</v>
      </c>
      <c r="H778" s="1">
        <v>44877</v>
      </c>
      <c r="I778" s="2">
        <v>44883.208333333336</v>
      </c>
      <c r="J778" t="s">
        <v>28</v>
      </c>
      <c r="K778" t="s">
        <v>19</v>
      </c>
      <c r="L778" t="s">
        <v>20</v>
      </c>
      <c r="M778" t="s">
        <v>25</v>
      </c>
      <c r="N778" t="s">
        <v>35</v>
      </c>
      <c r="O778" t="s">
        <v>45</v>
      </c>
      <c r="P778">
        <f t="shared" si="542"/>
        <v>1</v>
      </c>
      <c r="Q778" s="5">
        <f t="shared" si="543"/>
        <v>44879</v>
      </c>
      <c r="R778" s="32">
        <f>VLOOKUP(_xlfn.CONCAT(M778," - ",E778),Planning!$C$75:$D$99,2,0)</f>
        <v>21</v>
      </c>
      <c r="S778" s="5">
        <f t="shared" si="544"/>
        <v>44898</v>
      </c>
      <c r="T778" s="3" t="str">
        <f t="shared" si="545"/>
        <v/>
      </c>
      <c r="U778" s="32">
        <f t="shared" ca="1" si="546"/>
        <v>21</v>
      </c>
      <c r="V778" s="32">
        <f t="shared" si="547"/>
        <v>0</v>
      </c>
      <c r="W778" s="5">
        <f t="shared" si="548"/>
        <v>44883</v>
      </c>
      <c r="X778" s="5"/>
      <c r="Z778" s="49"/>
      <c r="AA778" s="50" cm="1">
        <f t="array" ref="AA778">IF(AND(K778="Pending",J778='Date ouverte'!$A$2),INDEX(_xlfn.ANCHORARRAY('Date ouverte'!$B$2),MATCH(TRUE,_xlfn.ANCHORARRAY('Date ouverte'!$B$2)&gt;=$W778,0)),IF(AND(K778="Pending",J778='Date ouverte'!$A$4),INDEX(_xlfn.ANCHORARRAY('Date ouverte'!$B$4),MATCH(TRUE,_xlfn.ANCHORARRAY('Date ouverte'!$B$4)&gt;=$W778,0)),IF(AND(K778="Pending",J778='Date ouverte'!$A$6),INDEX(_xlfn.ANCHORARRAY('Date ouverte'!$B$6),MATCH(TRUE,_xlfn.ANCHORARRAY('Date ouverte'!$B$6)&gt;=$W778,0)),IF(AND(K778="Pending",J778='Date ouverte'!$A$8),INDEX(_xlfn.ANCHORARRAY('Date ouverte'!$B$8),MATCH(TRUE,_xlfn.ANCHORARRAY('Date ouverte'!$B$8)&gt;=$W778,0)),W778))))</f>
        <v>44883</v>
      </c>
      <c r="AB778" s="5">
        <f>IF(IF($K778="Pending",(IF($J778='Date ouverte'!$A$20,HLOOKUP($AA778,'Date ouverte'!$20:$21,2,FALSE),IF($J778='Date ouverte'!$A$22,HLOOKUP($AA778,'Date ouverte'!$22:$23,2,FALSE),IF($J778='Date ouverte'!$A$24,HLOOKUP($AA778,'Date ouverte'!$24:$25,2,FALSE),IF($J778='Date ouverte'!$A$26,HLOOKUP($AA778,'Date ouverte'!$26:$27,2,FALSE),"j"))))),W778)&lt;&gt;"alert",AA778,"alert")</f>
        <v>44883</v>
      </c>
      <c r="AC778" s="65">
        <f>IF($AB778="alert",(IF($J778='Date ouverte'!$A$29,HLOOKUP($AA778,'Date ouverte'!$29:$30,2,FALSE),IF($J778='Date ouverte'!$A$31,HLOOKUP($AA778,'Date ouverte'!$31:$33,2,FALSE),IF($J778='Date ouverte'!$A$33,HLOOKUP($AA778,'Date ouverte'!$33:$34,2,FALSE),IF($J778='Date ouverte'!$A$35,HLOOKUP($AA778,'Date ouverte'!$35:$36,2,FALSE),"j"))))),0)</f>
        <v>0</v>
      </c>
      <c r="AD7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78" s="5"/>
    </row>
    <row r="779" spans="1:31" x14ac:dyDescent="0.25">
      <c r="A779" t="s">
        <v>1880</v>
      </c>
      <c r="B779" t="s">
        <v>258</v>
      </c>
      <c r="C779" t="s">
        <v>30</v>
      </c>
      <c r="D779" t="s">
        <v>47</v>
      </c>
      <c r="E779" t="s">
        <v>34</v>
      </c>
      <c r="F779" t="s">
        <v>48</v>
      </c>
      <c r="G779" s="1">
        <v>44847</v>
      </c>
      <c r="H779" s="1">
        <v>44877</v>
      </c>
      <c r="I779" s="2">
        <v>44887.604166666664</v>
      </c>
      <c r="J779" t="s">
        <v>23</v>
      </c>
      <c r="K779" t="s">
        <v>19</v>
      </c>
      <c r="L779" t="s">
        <v>20</v>
      </c>
      <c r="M779" t="s">
        <v>25</v>
      </c>
      <c r="N779" t="s">
        <v>35</v>
      </c>
      <c r="O779" t="s">
        <v>45</v>
      </c>
      <c r="P779">
        <f t="shared" si="542"/>
        <v>1</v>
      </c>
      <c r="Q779" s="5">
        <f t="shared" si="543"/>
        <v>44879</v>
      </c>
      <c r="R779" s="32">
        <f>VLOOKUP(_xlfn.CONCAT(M779," - ",E779),Planning!$C$75:$D$99,2,0)</f>
        <v>21</v>
      </c>
      <c r="S779" s="5">
        <f t="shared" si="544"/>
        <v>44898</v>
      </c>
      <c r="T779" s="3" t="str">
        <f t="shared" si="545"/>
        <v/>
      </c>
      <c r="U779" s="32">
        <f t="shared" ca="1" si="546"/>
        <v>21</v>
      </c>
      <c r="V779" s="32">
        <f t="shared" si="547"/>
        <v>0</v>
      </c>
      <c r="W779" s="5">
        <f t="shared" si="548"/>
        <v>44887</v>
      </c>
      <c r="X779" s="5"/>
      <c r="Z779" s="49"/>
      <c r="AA779" s="50" cm="1">
        <f t="array" ref="AA779">IF(AND(K779="Pending",J779='Date ouverte'!$A$2),INDEX(_xlfn.ANCHORARRAY('Date ouverte'!$B$2),MATCH(TRUE,_xlfn.ANCHORARRAY('Date ouverte'!$B$2)&gt;=$W779,0)),IF(AND(K779="Pending",J779='Date ouverte'!$A$4),INDEX(_xlfn.ANCHORARRAY('Date ouverte'!$B$4),MATCH(TRUE,_xlfn.ANCHORARRAY('Date ouverte'!$B$4)&gt;=$W779,0)),IF(AND(K779="Pending",J779='Date ouverte'!$A$6),INDEX(_xlfn.ANCHORARRAY('Date ouverte'!$B$6),MATCH(TRUE,_xlfn.ANCHORARRAY('Date ouverte'!$B$6)&gt;=$W779,0)),IF(AND(K779="Pending",J779='Date ouverte'!$A$8),INDEX(_xlfn.ANCHORARRAY('Date ouverte'!$B$8),MATCH(TRUE,_xlfn.ANCHORARRAY('Date ouverte'!$B$8)&gt;=$W779,0)),W779))))</f>
        <v>44887</v>
      </c>
      <c r="AB779" s="5">
        <f>IF(IF($K779="Pending",(IF($J779='Date ouverte'!$A$20,HLOOKUP($AA779,'Date ouverte'!$20:$21,2,FALSE),IF($J779='Date ouverte'!$A$22,HLOOKUP($AA779,'Date ouverte'!$22:$23,2,FALSE),IF($J779='Date ouverte'!$A$24,HLOOKUP($AA779,'Date ouverte'!$24:$25,2,FALSE),IF($J779='Date ouverte'!$A$26,HLOOKUP($AA779,'Date ouverte'!$26:$27,2,FALSE),"j"))))),W779)&lt;&gt;"alert",AA779,"alert")</f>
        <v>44887</v>
      </c>
      <c r="AC779" s="65">
        <f>IF($AB779="alert",(IF($J779='Date ouverte'!$A$29,HLOOKUP($AA779,'Date ouverte'!$29:$30,2,FALSE),IF($J779='Date ouverte'!$A$31,HLOOKUP($AA779,'Date ouverte'!$31:$33,2,FALSE),IF($J779='Date ouverte'!$A$33,HLOOKUP($AA779,'Date ouverte'!$33:$34,2,FALSE),IF($J779='Date ouverte'!$A$35,HLOOKUP($AA779,'Date ouverte'!$35:$36,2,FALSE),"j"))))),0)</f>
        <v>0</v>
      </c>
      <c r="AD7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79" s="5"/>
    </row>
    <row r="780" spans="1:31" x14ac:dyDescent="0.25">
      <c r="A780" t="s">
        <v>1881</v>
      </c>
      <c r="B780" t="s">
        <v>258</v>
      </c>
      <c r="C780" t="s">
        <v>30</v>
      </c>
      <c r="D780" t="s">
        <v>47</v>
      </c>
      <c r="E780" t="s">
        <v>16</v>
      </c>
      <c r="F780" t="s">
        <v>48</v>
      </c>
      <c r="G780" s="1">
        <v>44858</v>
      </c>
      <c r="H780" s="1">
        <v>44893</v>
      </c>
      <c r="I780" s="2">
        <v>44898</v>
      </c>
      <c r="J780" t="s">
        <v>23</v>
      </c>
      <c r="K780" t="s">
        <v>29</v>
      </c>
      <c r="L780" t="s">
        <v>24</v>
      </c>
      <c r="M780" t="s">
        <v>25</v>
      </c>
      <c r="N780" t="s">
        <v>26</v>
      </c>
      <c r="O780" t="s">
        <v>46</v>
      </c>
      <c r="P780">
        <f t="shared" si="542"/>
        <v>1</v>
      </c>
      <c r="Q780" s="5">
        <f t="shared" si="543"/>
        <v>44895</v>
      </c>
      <c r="R780" s="32">
        <f>VLOOKUP(_xlfn.CONCAT(M780," - ",E780),Planning!$C$75:$D$99,2,0)</f>
        <v>4</v>
      </c>
      <c r="S780" s="5">
        <f t="shared" si="544"/>
        <v>44897</v>
      </c>
      <c r="T780" s="3" t="str">
        <f t="shared" si="545"/>
        <v/>
      </c>
      <c r="U780" s="32">
        <f t="shared" ca="1" si="546"/>
        <v>4</v>
      </c>
      <c r="V780" s="32">
        <f t="shared" si="547"/>
        <v>0</v>
      </c>
      <c r="W780" s="5">
        <f t="shared" si="548"/>
        <v>44898</v>
      </c>
      <c r="X780" s="5"/>
      <c r="Z780" s="49"/>
      <c r="AA780" s="50" cm="1">
        <f t="array" ref="AA780">IF(AND(K780="Pending",J780='Date ouverte'!$A$2),INDEX(_xlfn.ANCHORARRAY('Date ouverte'!$B$2),MATCH(TRUE,_xlfn.ANCHORARRAY('Date ouverte'!$B$2)&gt;=$W780,0)),IF(AND(K780="Pending",J780='Date ouverte'!$A$4),INDEX(_xlfn.ANCHORARRAY('Date ouverte'!$B$4),MATCH(TRUE,_xlfn.ANCHORARRAY('Date ouverte'!$B$4)&gt;=$W780,0)),IF(AND(K780="Pending",J780='Date ouverte'!$A$6),INDEX(_xlfn.ANCHORARRAY('Date ouverte'!$B$6),MATCH(TRUE,_xlfn.ANCHORARRAY('Date ouverte'!$B$6)&gt;=$W780,0)),IF(AND(K780="Pending",J780='Date ouverte'!$A$8),INDEX(_xlfn.ANCHORARRAY('Date ouverte'!$B$8),MATCH(TRUE,_xlfn.ANCHORARRAY('Date ouverte'!$B$8)&gt;=$W780,0)),W780))))</f>
        <v>44900</v>
      </c>
      <c r="AB780" s="5" t="str">
        <f>IF(IF($K780="Pending",(IF($J780='Date ouverte'!$A$20,HLOOKUP($AA780,'Date ouverte'!$20:$21,2,FALSE),IF($J780='Date ouverte'!$A$22,HLOOKUP($AA780,'Date ouverte'!$22:$23,2,FALSE),IF($J780='Date ouverte'!$A$24,HLOOKUP($AA780,'Date ouverte'!$24:$25,2,FALSE),IF($J780='Date ouverte'!$A$26,HLOOKUP($AA780,'Date ouverte'!$26:$27,2,FALSE),"j"))))),W780)&lt;&gt;"alert",AA780,"alert")</f>
        <v>alert</v>
      </c>
      <c r="AC780" s="65">
        <f>IF($AB780="alert",(IF($J780='Date ouverte'!$A$29,HLOOKUP($AA780,'Date ouverte'!$29:$30,2,FALSE),IF($J780='Date ouverte'!$A$31,HLOOKUP($AA780,'Date ouverte'!$31:$33,2,FALSE),IF($J780='Date ouverte'!$A$33,HLOOKUP($AA780,'Date ouverte'!$33:$34,2,FALSE),IF($J780='Date ouverte'!$A$35,HLOOKUP($AA780,'Date ouverte'!$35:$36,2,FALSE),"j"))))),0)</f>
        <v>26</v>
      </c>
      <c r="AD7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0" s="5"/>
    </row>
    <row r="781" spans="1:31" x14ac:dyDescent="0.25">
      <c r="A781" t="s">
        <v>1882</v>
      </c>
      <c r="B781" t="s">
        <v>258</v>
      </c>
      <c r="C781" t="s">
        <v>14</v>
      </c>
      <c r="D781" t="s">
        <v>47</v>
      </c>
      <c r="E781" t="s">
        <v>34</v>
      </c>
      <c r="F781" t="s">
        <v>48</v>
      </c>
      <c r="G781" s="1">
        <v>44854</v>
      </c>
      <c r="H781" s="1">
        <v>44877</v>
      </c>
      <c r="I781" s="2">
        <v>44884</v>
      </c>
      <c r="J781" t="s">
        <v>18</v>
      </c>
      <c r="K781" t="s">
        <v>29</v>
      </c>
      <c r="L781" t="s">
        <v>24</v>
      </c>
      <c r="M781" t="s">
        <v>25</v>
      </c>
      <c r="N781" t="s">
        <v>26</v>
      </c>
      <c r="O781" t="s">
        <v>45</v>
      </c>
      <c r="P781">
        <f t="shared" si="542"/>
        <v>1</v>
      </c>
      <c r="Q781" s="5">
        <f t="shared" si="543"/>
        <v>44879</v>
      </c>
      <c r="R781" s="32">
        <f>VLOOKUP(_xlfn.CONCAT(M781," - ",E781),Planning!$C$75:$D$99,2,0)</f>
        <v>21</v>
      </c>
      <c r="S781" s="5">
        <f t="shared" si="544"/>
        <v>44898</v>
      </c>
      <c r="T781" s="3" t="str">
        <f t="shared" si="545"/>
        <v/>
      </c>
      <c r="U781" s="32">
        <f t="shared" ca="1" si="546"/>
        <v>21</v>
      </c>
      <c r="V781" s="32">
        <f t="shared" si="547"/>
        <v>0</v>
      </c>
      <c r="W781" s="5">
        <f t="shared" si="548"/>
        <v>44884</v>
      </c>
      <c r="X781" s="5"/>
      <c r="Z781" s="49"/>
      <c r="AA781" s="50" cm="1">
        <f t="array" ref="AA781">IF(AND(K781="Pending",J781='Date ouverte'!$A$2),INDEX(_xlfn.ANCHORARRAY('Date ouverte'!$B$2),MATCH(TRUE,_xlfn.ANCHORARRAY('Date ouverte'!$B$2)&gt;=$W781,0)),IF(AND(K781="Pending",J781='Date ouverte'!$A$4),INDEX(_xlfn.ANCHORARRAY('Date ouverte'!$B$4),MATCH(TRUE,_xlfn.ANCHORARRAY('Date ouverte'!$B$4)&gt;=$W781,0)),IF(AND(K781="Pending",J781='Date ouverte'!$A$6),INDEX(_xlfn.ANCHORARRAY('Date ouverte'!$B$6),MATCH(TRUE,_xlfn.ANCHORARRAY('Date ouverte'!$B$6)&gt;=$W781,0)),IF(AND(K781="Pending",J781='Date ouverte'!$A$8),INDEX(_xlfn.ANCHORARRAY('Date ouverte'!$B$8),MATCH(TRUE,_xlfn.ANCHORARRAY('Date ouverte'!$B$8)&gt;=$W781,0)),W781))))</f>
        <v>44886</v>
      </c>
      <c r="AB781" s="5">
        <f>IF(IF($K781="Pending",(IF($J781='Date ouverte'!$A$20,HLOOKUP($AA781,'Date ouverte'!$20:$21,2,FALSE),IF($J781='Date ouverte'!$A$22,HLOOKUP($AA781,'Date ouverte'!$22:$23,2,FALSE),IF($J781='Date ouverte'!$A$24,HLOOKUP($AA781,'Date ouverte'!$24:$25,2,FALSE),IF($J781='Date ouverte'!$A$26,HLOOKUP($AA781,'Date ouverte'!$26:$27,2,FALSE),"j"))))),W781)&lt;&gt;"alert",AA781,"alert")</f>
        <v>44886</v>
      </c>
      <c r="AC781" s="65">
        <f>IF($AB781="alert",(IF($J781='Date ouverte'!$A$29,HLOOKUP($AA781,'Date ouverte'!$29:$30,2,FALSE),IF($J781='Date ouverte'!$A$31,HLOOKUP($AA781,'Date ouverte'!$31:$33,2,FALSE),IF($J781='Date ouverte'!$A$33,HLOOKUP($AA781,'Date ouverte'!$33:$34,2,FALSE),IF($J781='Date ouverte'!$A$35,HLOOKUP($AA781,'Date ouverte'!$35:$36,2,FALSE),"j"))))),0)</f>
        <v>0</v>
      </c>
      <c r="AD7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1" s="5"/>
    </row>
    <row r="782" spans="1:31" x14ac:dyDescent="0.25">
      <c r="A782" t="s">
        <v>1883</v>
      </c>
      <c r="B782" t="s">
        <v>258</v>
      </c>
      <c r="C782" t="s">
        <v>14</v>
      </c>
      <c r="D782" t="s">
        <v>47</v>
      </c>
      <c r="E782" t="s">
        <v>34</v>
      </c>
      <c r="F782" t="s">
        <v>48</v>
      </c>
      <c r="G782" s="1">
        <v>44854</v>
      </c>
      <c r="H782" s="1">
        <v>44877</v>
      </c>
      <c r="I782" s="2">
        <v>44884</v>
      </c>
      <c r="J782" t="s">
        <v>28</v>
      </c>
      <c r="K782" t="s">
        <v>29</v>
      </c>
      <c r="L782" t="s">
        <v>24</v>
      </c>
      <c r="M782" t="s">
        <v>25</v>
      </c>
      <c r="N782" t="s">
        <v>26</v>
      </c>
      <c r="O782" t="s">
        <v>45</v>
      </c>
      <c r="P782">
        <f t="shared" si="542"/>
        <v>1</v>
      </c>
      <c r="Q782" s="5">
        <f t="shared" si="543"/>
        <v>44879</v>
      </c>
      <c r="R782" s="32">
        <f>VLOOKUP(_xlfn.CONCAT(M782," - ",E782),Planning!$C$75:$D$99,2,0)</f>
        <v>21</v>
      </c>
      <c r="S782" s="5">
        <f t="shared" si="544"/>
        <v>44898</v>
      </c>
      <c r="T782" s="3" t="str">
        <f t="shared" si="545"/>
        <v/>
      </c>
      <c r="U782" s="32">
        <f t="shared" ca="1" si="546"/>
        <v>21</v>
      </c>
      <c r="V782" s="32">
        <f t="shared" si="547"/>
        <v>0</v>
      </c>
      <c r="W782" s="5">
        <f t="shared" si="548"/>
        <v>44884</v>
      </c>
      <c r="X782" s="5"/>
      <c r="Z782" s="49"/>
      <c r="AA782" s="50" cm="1">
        <f t="array" ref="AA782">IF(AND(K782="Pending",J782='Date ouverte'!$A$2),INDEX(_xlfn.ANCHORARRAY('Date ouverte'!$B$2),MATCH(TRUE,_xlfn.ANCHORARRAY('Date ouverte'!$B$2)&gt;=$W782,0)),IF(AND(K782="Pending",J782='Date ouverte'!$A$4),INDEX(_xlfn.ANCHORARRAY('Date ouverte'!$B$4),MATCH(TRUE,_xlfn.ANCHORARRAY('Date ouverte'!$B$4)&gt;=$W782,0)),IF(AND(K782="Pending",J782='Date ouverte'!$A$6),INDEX(_xlfn.ANCHORARRAY('Date ouverte'!$B$6),MATCH(TRUE,_xlfn.ANCHORARRAY('Date ouverte'!$B$6)&gt;=$W782,0)),IF(AND(K782="Pending",J782='Date ouverte'!$A$8),INDEX(_xlfn.ANCHORARRAY('Date ouverte'!$B$8),MATCH(TRUE,_xlfn.ANCHORARRAY('Date ouverte'!$B$8)&gt;=$W782,0)),W782))))</f>
        <v>44886</v>
      </c>
      <c r="AB782" s="5">
        <f>IF(IF($K782="Pending",(IF($J782='Date ouverte'!$A$20,HLOOKUP($AA782,'Date ouverte'!$20:$21,2,FALSE),IF($J782='Date ouverte'!$A$22,HLOOKUP($AA782,'Date ouverte'!$22:$23,2,FALSE),IF($J782='Date ouverte'!$A$24,HLOOKUP($AA782,'Date ouverte'!$24:$25,2,FALSE),IF($J782='Date ouverte'!$A$26,HLOOKUP($AA782,'Date ouverte'!$26:$27,2,FALSE),"j"))))),W782)&lt;&gt;"alert",AA782,"alert")</f>
        <v>44886</v>
      </c>
      <c r="AC782" s="65">
        <f>IF($AB782="alert",(IF($J782='Date ouverte'!$A$29,HLOOKUP($AA782,'Date ouverte'!$29:$30,2,FALSE),IF($J782='Date ouverte'!$A$31,HLOOKUP($AA782,'Date ouverte'!$31:$33,2,FALSE),IF($J782='Date ouverte'!$A$33,HLOOKUP($AA782,'Date ouverte'!$33:$34,2,FALSE),IF($J782='Date ouverte'!$A$35,HLOOKUP($AA782,'Date ouverte'!$35:$36,2,FALSE),"j"))))),0)</f>
        <v>0</v>
      </c>
      <c r="AD7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82" s="5"/>
    </row>
    <row r="783" spans="1:31" x14ac:dyDescent="0.25">
      <c r="A783" t="s">
        <v>2469</v>
      </c>
      <c r="B783" t="s">
        <v>258</v>
      </c>
      <c r="C783" t="s">
        <v>30</v>
      </c>
      <c r="D783" t="s">
        <v>47</v>
      </c>
      <c r="E783" t="s">
        <v>34</v>
      </c>
      <c r="F783" t="s">
        <v>48</v>
      </c>
      <c r="G783" s="1">
        <v>44861</v>
      </c>
      <c r="H783" s="1">
        <v>44898</v>
      </c>
      <c r="I783" s="2">
        <v>44913</v>
      </c>
      <c r="J783" t="s">
        <v>28</v>
      </c>
      <c r="K783" t="s">
        <v>29</v>
      </c>
      <c r="L783" t="s">
        <v>24</v>
      </c>
      <c r="M783" t="s">
        <v>25</v>
      </c>
      <c r="N783" t="s">
        <v>26</v>
      </c>
      <c r="O783" t="s">
        <v>49</v>
      </c>
      <c r="P783">
        <f t="shared" si="542"/>
        <v>1</v>
      </c>
      <c r="Q783" s="5">
        <f t="shared" si="543"/>
        <v>44900</v>
      </c>
      <c r="R783" s="32">
        <f>VLOOKUP(_xlfn.CONCAT(M783," - ",E783),Planning!$C$75:$D$99,2,0)</f>
        <v>21</v>
      </c>
      <c r="S783" s="5">
        <f t="shared" si="544"/>
        <v>44919</v>
      </c>
      <c r="T783" s="3" t="str">
        <f t="shared" si="545"/>
        <v/>
      </c>
      <c r="U783" s="32">
        <f t="shared" ca="1" si="546"/>
        <v>21</v>
      </c>
      <c r="V783" s="32">
        <f t="shared" si="547"/>
        <v>0</v>
      </c>
      <c r="W783" s="5">
        <f t="shared" si="548"/>
        <v>44913</v>
      </c>
      <c r="X783" s="5"/>
      <c r="Z783" s="49"/>
      <c r="AA783" s="50" cm="1">
        <f t="array" ref="AA783">IF(AND(K783="Pending",J783='Date ouverte'!$A$2),INDEX(_xlfn.ANCHORARRAY('Date ouverte'!$B$2),MATCH(TRUE,_xlfn.ANCHORARRAY('Date ouverte'!$B$2)&gt;=$W783,0)),IF(AND(K783="Pending",J783='Date ouverte'!$A$4),INDEX(_xlfn.ANCHORARRAY('Date ouverte'!$B$4),MATCH(TRUE,_xlfn.ANCHORARRAY('Date ouverte'!$B$4)&gt;=$W783,0)),IF(AND(K783="Pending",J783='Date ouverte'!$A$6),INDEX(_xlfn.ANCHORARRAY('Date ouverte'!$B$6),MATCH(TRUE,_xlfn.ANCHORARRAY('Date ouverte'!$B$6)&gt;=$W783,0)),IF(AND(K783="Pending",J783='Date ouverte'!$A$8),INDEX(_xlfn.ANCHORARRAY('Date ouverte'!$B$8),MATCH(TRUE,_xlfn.ANCHORARRAY('Date ouverte'!$B$8)&gt;=$W783,0)),W783))))</f>
        <v>44914</v>
      </c>
      <c r="AB783" s="5" t="str">
        <f>IF(IF($K783="Pending",(IF($J783='Date ouverte'!$A$20,HLOOKUP($AA783,'Date ouverte'!$20:$21,2,FALSE),IF($J783='Date ouverte'!$A$22,HLOOKUP($AA783,'Date ouverte'!$22:$23,2,FALSE),IF($J783='Date ouverte'!$A$24,HLOOKUP($AA783,'Date ouverte'!$24:$25,2,FALSE),IF($J783='Date ouverte'!$A$26,HLOOKUP($AA783,'Date ouverte'!$26:$27,2,FALSE),"j"))))),W783)&lt;&gt;"alert",AA783,"alert")</f>
        <v>alert</v>
      </c>
      <c r="AC783" s="65">
        <f>IF($AB783="alert",(IF($J783='Date ouverte'!$A$29,HLOOKUP($AA783,'Date ouverte'!$29:$30,2,FALSE),IF($J783='Date ouverte'!$A$31,HLOOKUP($AA783,'Date ouverte'!$31:$33,2,FALSE),IF($J783='Date ouverte'!$A$33,HLOOKUP($AA783,'Date ouverte'!$33:$34,2,FALSE),IF($J783='Date ouverte'!$A$35,HLOOKUP($AA783,'Date ouverte'!$35:$36,2,FALSE),"j"))))),0)</f>
        <v>2</v>
      </c>
      <c r="AD7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83" s="5"/>
    </row>
    <row r="784" spans="1:31" x14ac:dyDescent="0.25">
      <c r="A784" t="s">
        <v>1884</v>
      </c>
      <c r="B784" t="s">
        <v>258</v>
      </c>
      <c r="C784" t="s">
        <v>30</v>
      </c>
      <c r="D784" t="s">
        <v>47</v>
      </c>
      <c r="E784" t="s">
        <v>16</v>
      </c>
      <c r="F784" t="s">
        <v>48</v>
      </c>
      <c r="G784" s="1">
        <v>44847</v>
      </c>
      <c r="H784" s="1">
        <v>44880</v>
      </c>
      <c r="I784" s="2">
        <v>44886</v>
      </c>
      <c r="J784" t="s">
        <v>23</v>
      </c>
      <c r="K784" t="s">
        <v>29</v>
      </c>
      <c r="L784" t="s">
        <v>24</v>
      </c>
      <c r="M784" t="s">
        <v>25</v>
      </c>
      <c r="N784" t="s">
        <v>26</v>
      </c>
      <c r="O784" t="s">
        <v>45</v>
      </c>
      <c r="P784">
        <f t="shared" si="542"/>
        <v>1</v>
      </c>
      <c r="Q784" s="5">
        <f t="shared" si="543"/>
        <v>44882</v>
      </c>
      <c r="R784" s="32">
        <f>VLOOKUP(_xlfn.CONCAT(M784," - ",E784),Planning!$C$75:$D$99,2,0)</f>
        <v>4</v>
      </c>
      <c r="S784" s="5">
        <f t="shared" si="544"/>
        <v>44884</v>
      </c>
      <c r="T784" s="3" t="str">
        <f t="shared" si="545"/>
        <v/>
      </c>
      <c r="U784" s="32">
        <f t="shared" ca="1" si="546"/>
        <v>4</v>
      </c>
      <c r="V784" s="32">
        <f t="shared" si="547"/>
        <v>0</v>
      </c>
      <c r="W784" s="5">
        <f t="shared" si="548"/>
        <v>44886</v>
      </c>
      <c r="X784" s="5"/>
      <c r="Z784" s="49"/>
      <c r="AA784" s="50" cm="1">
        <f t="array" ref="AA784">IF(AND(K784="Pending",J784='Date ouverte'!$A$2),INDEX(_xlfn.ANCHORARRAY('Date ouverte'!$B$2),MATCH(TRUE,_xlfn.ANCHORARRAY('Date ouverte'!$B$2)&gt;=$W784,0)),IF(AND(K784="Pending",J784='Date ouverte'!$A$4),INDEX(_xlfn.ANCHORARRAY('Date ouverte'!$B$4),MATCH(TRUE,_xlfn.ANCHORARRAY('Date ouverte'!$B$4)&gt;=$W784,0)),IF(AND(K784="Pending",J784='Date ouverte'!$A$6),INDEX(_xlfn.ANCHORARRAY('Date ouverte'!$B$6),MATCH(TRUE,_xlfn.ANCHORARRAY('Date ouverte'!$B$6)&gt;=$W784,0)),IF(AND(K784="Pending",J784='Date ouverte'!$A$8),INDEX(_xlfn.ANCHORARRAY('Date ouverte'!$B$8),MATCH(TRUE,_xlfn.ANCHORARRAY('Date ouverte'!$B$8)&gt;=$W784,0)),W784))))</f>
        <v>44886</v>
      </c>
      <c r="AB784" s="5">
        <f>IF(IF($K784="Pending",(IF($J784='Date ouverte'!$A$20,HLOOKUP($AA784,'Date ouverte'!$20:$21,2,FALSE),IF($J784='Date ouverte'!$A$22,HLOOKUP($AA784,'Date ouverte'!$22:$23,2,FALSE),IF($J784='Date ouverte'!$A$24,HLOOKUP($AA784,'Date ouverte'!$24:$25,2,FALSE),IF($J784='Date ouverte'!$A$26,HLOOKUP($AA784,'Date ouverte'!$26:$27,2,FALSE),"j"))))),W784)&lt;&gt;"alert",AA784,"alert")</f>
        <v>44886</v>
      </c>
      <c r="AC784" s="65">
        <f>IF($AB784="alert",(IF($J784='Date ouverte'!$A$29,HLOOKUP($AA784,'Date ouverte'!$29:$30,2,FALSE),IF($J784='Date ouverte'!$A$31,HLOOKUP($AA784,'Date ouverte'!$31:$33,2,FALSE),IF($J784='Date ouverte'!$A$33,HLOOKUP($AA784,'Date ouverte'!$33:$34,2,FALSE),IF($J784='Date ouverte'!$A$35,HLOOKUP($AA784,'Date ouverte'!$35:$36,2,FALSE),"j"))))),0)</f>
        <v>0</v>
      </c>
      <c r="AD7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4" s="5"/>
    </row>
    <row r="785" spans="1:31" x14ac:dyDescent="0.25">
      <c r="A785" t="s">
        <v>1885</v>
      </c>
      <c r="B785" t="s">
        <v>258</v>
      </c>
      <c r="C785" t="s">
        <v>30</v>
      </c>
      <c r="D785" t="s">
        <v>47</v>
      </c>
      <c r="E785" t="s">
        <v>34</v>
      </c>
      <c r="F785" t="s">
        <v>48</v>
      </c>
      <c r="G785" s="1">
        <v>44847</v>
      </c>
      <c r="H785" s="1">
        <v>44877</v>
      </c>
      <c r="I785" s="2">
        <v>44893.208333333336</v>
      </c>
      <c r="J785" t="s">
        <v>23</v>
      </c>
      <c r="K785" t="s">
        <v>19</v>
      </c>
      <c r="L785" t="s">
        <v>20</v>
      </c>
      <c r="M785" t="s">
        <v>25</v>
      </c>
      <c r="N785" t="s">
        <v>35</v>
      </c>
      <c r="O785" t="s">
        <v>45</v>
      </c>
      <c r="P785">
        <f t="shared" si="542"/>
        <v>1</v>
      </c>
      <c r="Q785" s="5">
        <f t="shared" si="543"/>
        <v>44879</v>
      </c>
      <c r="R785" s="32">
        <f>VLOOKUP(_xlfn.CONCAT(M785," - ",E785),Planning!$C$75:$D$99,2,0)</f>
        <v>21</v>
      </c>
      <c r="S785" s="5">
        <f t="shared" si="544"/>
        <v>44898</v>
      </c>
      <c r="T785" s="3" t="str">
        <f t="shared" si="545"/>
        <v/>
      </c>
      <c r="U785" s="32">
        <f t="shared" ca="1" si="546"/>
        <v>21</v>
      </c>
      <c r="V785" s="32">
        <f t="shared" si="547"/>
        <v>0</v>
      </c>
      <c r="W785" s="5">
        <f t="shared" si="548"/>
        <v>44893</v>
      </c>
      <c r="X785" s="5"/>
      <c r="Z785" s="49"/>
      <c r="AA785" s="50" cm="1">
        <f t="array" ref="AA785">IF(AND(K785="Pending",J785='Date ouverte'!$A$2),INDEX(_xlfn.ANCHORARRAY('Date ouverte'!$B$2),MATCH(TRUE,_xlfn.ANCHORARRAY('Date ouverte'!$B$2)&gt;=$W785,0)),IF(AND(K785="Pending",J785='Date ouverte'!$A$4),INDEX(_xlfn.ANCHORARRAY('Date ouverte'!$B$4),MATCH(TRUE,_xlfn.ANCHORARRAY('Date ouverte'!$B$4)&gt;=$W785,0)),IF(AND(K785="Pending",J785='Date ouverte'!$A$6),INDEX(_xlfn.ANCHORARRAY('Date ouverte'!$B$6),MATCH(TRUE,_xlfn.ANCHORARRAY('Date ouverte'!$B$6)&gt;=$W785,0)),IF(AND(K785="Pending",J785='Date ouverte'!$A$8),INDEX(_xlfn.ANCHORARRAY('Date ouverte'!$B$8),MATCH(TRUE,_xlfn.ANCHORARRAY('Date ouverte'!$B$8)&gt;=$W785,0)),W785))))</f>
        <v>44893</v>
      </c>
      <c r="AB785" s="5">
        <f>IF(IF($K785="Pending",(IF($J785='Date ouverte'!$A$20,HLOOKUP($AA785,'Date ouverte'!$20:$21,2,FALSE),IF($J785='Date ouverte'!$A$22,HLOOKUP($AA785,'Date ouverte'!$22:$23,2,FALSE),IF($J785='Date ouverte'!$A$24,HLOOKUP($AA785,'Date ouverte'!$24:$25,2,FALSE),IF($J785='Date ouverte'!$A$26,HLOOKUP($AA785,'Date ouverte'!$26:$27,2,FALSE),"j"))))),W785)&lt;&gt;"alert",AA785,"alert")</f>
        <v>44893</v>
      </c>
      <c r="AC785" s="65">
        <f>IF($AB785="alert",(IF($J785='Date ouverte'!$A$29,HLOOKUP($AA785,'Date ouverte'!$29:$30,2,FALSE),IF($J785='Date ouverte'!$A$31,HLOOKUP($AA785,'Date ouverte'!$31:$33,2,FALSE),IF($J785='Date ouverte'!$A$33,HLOOKUP($AA785,'Date ouverte'!$33:$34,2,FALSE),IF($J785='Date ouverte'!$A$35,HLOOKUP($AA785,'Date ouverte'!$35:$36,2,FALSE),"j"))))),0)</f>
        <v>0</v>
      </c>
      <c r="AD7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5" s="5"/>
    </row>
    <row r="786" spans="1:31" x14ac:dyDescent="0.25">
      <c r="A786" t="s">
        <v>1886</v>
      </c>
      <c r="B786" t="s">
        <v>258</v>
      </c>
      <c r="C786" t="s">
        <v>30</v>
      </c>
      <c r="D786" t="s">
        <v>47</v>
      </c>
      <c r="E786" t="s">
        <v>16</v>
      </c>
      <c r="F786" t="s">
        <v>48</v>
      </c>
      <c r="G786" s="1">
        <v>44858</v>
      </c>
      <c r="H786" s="1">
        <v>44893</v>
      </c>
      <c r="I786" s="2">
        <v>44898</v>
      </c>
      <c r="J786" t="s">
        <v>23</v>
      </c>
      <c r="K786" t="s">
        <v>29</v>
      </c>
      <c r="L786" t="s">
        <v>24</v>
      </c>
      <c r="M786" t="s">
        <v>25</v>
      </c>
      <c r="N786" t="s">
        <v>26</v>
      </c>
      <c r="O786" t="s">
        <v>46</v>
      </c>
      <c r="P786">
        <f t="shared" si="542"/>
        <v>1</v>
      </c>
      <c r="Q786" s="5">
        <f t="shared" si="543"/>
        <v>44895</v>
      </c>
      <c r="R786" s="32">
        <f>VLOOKUP(_xlfn.CONCAT(M786," - ",E786),Planning!$C$75:$D$99,2,0)</f>
        <v>4</v>
      </c>
      <c r="S786" s="5">
        <f t="shared" si="544"/>
        <v>44897</v>
      </c>
      <c r="T786" s="3" t="str">
        <f t="shared" si="545"/>
        <v/>
      </c>
      <c r="U786" s="32">
        <f t="shared" ca="1" si="546"/>
        <v>4</v>
      </c>
      <c r="V786" s="32">
        <f t="shared" si="547"/>
        <v>0</v>
      </c>
      <c r="W786" s="5">
        <f t="shared" si="548"/>
        <v>44898</v>
      </c>
      <c r="X786" s="5"/>
      <c r="Z786" s="49"/>
      <c r="AA786" s="50" cm="1">
        <f t="array" ref="AA786">IF(AND(K786="Pending",J786='Date ouverte'!$A$2),INDEX(_xlfn.ANCHORARRAY('Date ouverte'!$B$2),MATCH(TRUE,_xlfn.ANCHORARRAY('Date ouverte'!$B$2)&gt;=$W786,0)),IF(AND(K786="Pending",J786='Date ouverte'!$A$4),INDEX(_xlfn.ANCHORARRAY('Date ouverte'!$B$4),MATCH(TRUE,_xlfn.ANCHORARRAY('Date ouverte'!$B$4)&gt;=$W786,0)),IF(AND(K786="Pending",J786='Date ouverte'!$A$6),INDEX(_xlfn.ANCHORARRAY('Date ouverte'!$B$6),MATCH(TRUE,_xlfn.ANCHORARRAY('Date ouverte'!$B$6)&gt;=$W786,0)),IF(AND(K786="Pending",J786='Date ouverte'!$A$8),INDEX(_xlfn.ANCHORARRAY('Date ouverte'!$B$8),MATCH(TRUE,_xlfn.ANCHORARRAY('Date ouverte'!$B$8)&gt;=$W786,0)),W786))))</f>
        <v>44900</v>
      </c>
      <c r="AB786" s="5" t="str">
        <f>IF(IF($K786="Pending",(IF($J786='Date ouverte'!$A$20,HLOOKUP($AA786,'Date ouverte'!$20:$21,2,FALSE),IF($J786='Date ouverte'!$A$22,HLOOKUP($AA786,'Date ouverte'!$22:$23,2,FALSE),IF($J786='Date ouverte'!$A$24,HLOOKUP($AA786,'Date ouverte'!$24:$25,2,FALSE),IF($J786='Date ouverte'!$A$26,HLOOKUP($AA786,'Date ouverte'!$26:$27,2,FALSE),"j"))))),W786)&lt;&gt;"alert",AA786,"alert")</f>
        <v>alert</v>
      </c>
      <c r="AC786" s="65">
        <f>IF($AB786="alert",(IF($J786='Date ouverte'!$A$29,HLOOKUP($AA786,'Date ouverte'!$29:$30,2,FALSE),IF($J786='Date ouverte'!$A$31,HLOOKUP($AA786,'Date ouverte'!$31:$33,2,FALSE),IF($J786='Date ouverte'!$A$33,HLOOKUP($AA786,'Date ouverte'!$33:$34,2,FALSE),IF($J786='Date ouverte'!$A$35,HLOOKUP($AA786,'Date ouverte'!$35:$36,2,FALSE),"j"))))),0)</f>
        <v>26</v>
      </c>
      <c r="AD7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6" s="5"/>
    </row>
    <row r="787" spans="1:31" x14ac:dyDescent="0.25">
      <c r="A787" t="s">
        <v>926</v>
      </c>
      <c r="B787" t="s">
        <v>258</v>
      </c>
      <c r="C787" t="s">
        <v>30</v>
      </c>
      <c r="D787" t="s">
        <v>47</v>
      </c>
      <c r="E787" t="s">
        <v>34</v>
      </c>
      <c r="F787" t="s">
        <v>48</v>
      </c>
      <c r="G787" s="1">
        <v>44823</v>
      </c>
      <c r="H787" s="1">
        <v>44866</v>
      </c>
      <c r="I787" s="2">
        <v>44878</v>
      </c>
      <c r="J787" t="s">
        <v>28</v>
      </c>
      <c r="K787" t="s">
        <v>29</v>
      </c>
      <c r="L787" t="s">
        <v>24</v>
      </c>
      <c r="M787" t="s">
        <v>25</v>
      </c>
      <c r="N787" t="s">
        <v>26</v>
      </c>
      <c r="O787" t="s">
        <v>40</v>
      </c>
      <c r="P787">
        <f t="shared" si="542"/>
        <v>1</v>
      </c>
      <c r="Q787" s="5">
        <f t="shared" si="543"/>
        <v>44868</v>
      </c>
      <c r="R787" s="32">
        <f>VLOOKUP(_xlfn.CONCAT(M787," - ",E787),Planning!$C$75:$D$99,2,0)</f>
        <v>21</v>
      </c>
      <c r="S787" s="5">
        <f t="shared" si="544"/>
        <v>44887</v>
      </c>
      <c r="T787" s="3" t="str">
        <f t="shared" si="545"/>
        <v/>
      </c>
      <c r="U787" s="32">
        <f t="shared" ca="1" si="546"/>
        <v>21</v>
      </c>
      <c r="V787" s="32">
        <f t="shared" si="547"/>
        <v>0</v>
      </c>
      <c r="W787" s="5">
        <f t="shared" si="548"/>
        <v>44878</v>
      </c>
      <c r="X787" s="5"/>
      <c r="Z787" s="49"/>
      <c r="AA787" s="50" cm="1">
        <f t="array" ref="AA787">IF(AND(K787="Pending",J787='Date ouverte'!$A$2),INDEX(_xlfn.ANCHORARRAY('Date ouverte'!$B$2),MATCH(TRUE,_xlfn.ANCHORARRAY('Date ouverte'!$B$2)&gt;=$W787,0)),IF(AND(K787="Pending",J787='Date ouverte'!$A$4),INDEX(_xlfn.ANCHORARRAY('Date ouverte'!$B$4),MATCH(TRUE,_xlfn.ANCHORARRAY('Date ouverte'!$B$4)&gt;=$W787,0)),IF(AND(K787="Pending",J787='Date ouverte'!$A$6),INDEX(_xlfn.ANCHORARRAY('Date ouverte'!$B$6),MATCH(TRUE,_xlfn.ANCHORARRAY('Date ouverte'!$B$6)&gt;=$W787,0)),IF(AND(K787="Pending",J787='Date ouverte'!$A$8),INDEX(_xlfn.ANCHORARRAY('Date ouverte'!$B$8),MATCH(TRUE,_xlfn.ANCHORARRAY('Date ouverte'!$B$8)&gt;=$W787,0)),W787))))</f>
        <v>44879</v>
      </c>
      <c r="AB787" s="5" t="str">
        <f>IF(IF($K787="Pending",(IF($J787='Date ouverte'!$A$20,HLOOKUP($AA787,'Date ouverte'!$20:$21,2,FALSE),IF($J787='Date ouverte'!$A$22,HLOOKUP($AA787,'Date ouverte'!$22:$23,2,FALSE),IF($J787='Date ouverte'!$A$24,HLOOKUP($AA787,'Date ouverte'!$24:$25,2,FALSE),IF($J787='Date ouverte'!$A$26,HLOOKUP($AA787,'Date ouverte'!$26:$27,2,FALSE),"j"))))),W787)&lt;&gt;"alert",AA787,"alert")</f>
        <v>alert</v>
      </c>
      <c r="AC787" s="65">
        <f>IF($AB787="alert",(IF($J787='Date ouverte'!$A$29,HLOOKUP($AA787,'Date ouverte'!$29:$30,2,FALSE),IF($J787='Date ouverte'!$A$31,HLOOKUP($AA787,'Date ouverte'!$31:$33,2,FALSE),IF($J787='Date ouverte'!$A$33,HLOOKUP($AA787,'Date ouverte'!$33:$34,2,FALSE),IF($J787='Date ouverte'!$A$35,HLOOKUP($AA787,'Date ouverte'!$35:$36,2,FALSE),"j"))))),0)</f>
        <v>12</v>
      </c>
      <c r="AD7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87" s="5"/>
    </row>
    <row r="788" spans="1:31" x14ac:dyDescent="0.25">
      <c r="A788" t="s">
        <v>950</v>
      </c>
      <c r="B788" t="s">
        <v>258</v>
      </c>
      <c r="C788" t="s">
        <v>30</v>
      </c>
      <c r="D788" t="s">
        <v>47</v>
      </c>
      <c r="E788" t="s">
        <v>34</v>
      </c>
      <c r="F788" t="s">
        <v>48</v>
      </c>
      <c r="G788" s="1">
        <v>44826</v>
      </c>
      <c r="H788" s="1">
        <v>44859</v>
      </c>
      <c r="I788" s="2">
        <v>44865.729166666664</v>
      </c>
      <c r="J788" t="s">
        <v>23</v>
      </c>
      <c r="K788" t="s">
        <v>19</v>
      </c>
      <c r="L788" t="s">
        <v>20</v>
      </c>
      <c r="M788" t="s">
        <v>25</v>
      </c>
      <c r="N788" t="s">
        <v>35</v>
      </c>
      <c r="O788" t="s">
        <v>36</v>
      </c>
      <c r="P788">
        <f t="shared" si="542"/>
        <v>1</v>
      </c>
      <c r="Q788" s="5">
        <f t="shared" si="543"/>
        <v>44861</v>
      </c>
      <c r="R788" s="32">
        <f>VLOOKUP(_xlfn.CONCAT(M788," - ",E788),Planning!$C$75:$D$99,2,0)</f>
        <v>21</v>
      </c>
      <c r="S788" s="5">
        <f t="shared" si="544"/>
        <v>44880</v>
      </c>
      <c r="T788" s="3" t="str">
        <f t="shared" si="545"/>
        <v/>
      </c>
      <c r="U788" s="32">
        <f t="shared" ca="1" si="546"/>
        <v>21</v>
      </c>
      <c r="V788" s="32">
        <f t="shared" si="547"/>
        <v>0</v>
      </c>
      <c r="W788" s="5">
        <f t="shared" si="548"/>
        <v>44865</v>
      </c>
      <c r="X788" s="5"/>
      <c r="Z788" s="49"/>
      <c r="AA788" s="50" cm="1">
        <f t="array" ref="AA788">IF(AND(K788="Pending",J788='Date ouverte'!$A$2),INDEX(_xlfn.ANCHORARRAY('Date ouverte'!$B$2),MATCH(TRUE,_xlfn.ANCHORARRAY('Date ouverte'!$B$2)&gt;=$W788,0)),IF(AND(K788="Pending",J788='Date ouverte'!$A$4),INDEX(_xlfn.ANCHORARRAY('Date ouverte'!$B$4),MATCH(TRUE,_xlfn.ANCHORARRAY('Date ouverte'!$B$4)&gt;=$W788,0)),IF(AND(K788="Pending",J788='Date ouverte'!$A$6),INDEX(_xlfn.ANCHORARRAY('Date ouverte'!$B$6),MATCH(TRUE,_xlfn.ANCHORARRAY('Date ouverte'!$B$6)&gt;=$W788,0)),IF(AND(K788="Pending",J788='Date ouverte'!$A$8),INDEX(_xlfn.ANCHORARRAY('Date ouverte'!$B$8),MATCH(TRUE,_xlfn.ANCHORARRAY('Date ouverte'!$B$8)&gt;=$W788,0)),W788))))</f>
        <v>44865</v>
      </c>
      <c r="AB788" s="5">
        <f>IF(IF($K788="Pending",(IF($J788='Date ouverte'!$A$20,HLOOKUP($AA788,'Date ouverte'!$20:$21,2,FALSE),IF($J788='Date ouverte'!$A$22,HLOOKUP($AA788,'Date ouverte'!$22:$23,2,FALSE),IF($J788='Date ouverte'!$A$24,HLOOKUP($AA788,'Date ouverte'!$24:$25,2,FALSE),IF($J788='Date ouverte'!$A$26,HLOOKUP($AA788,'Date ouverte'!$26:$27,2,FALSE),"j"))))),W788)&lt;&gt;"alert",AA788,"alert")</f>
        <v>44865</v>
      </c>
      <c r="AC788" s="65">
        <f>IF($AB788="alert",(IF($J788='Date ouverte'!$A$29,HLOOKUP($AA788,'Date ouverte'!$29:$30,2,FALSE),IF($J788='Date ouverte'!$A$31,HLOOKUP($AA788,'Date ouverte'!$31:$33,2,FALSE),IF($J788='Date ouverte'!$A$33,HLOOKUP($AA788,'Date ouverte'!$33:$34,2,FALSE),IF($J788='Date ouverte'!$A$35,HLOOKUP($AA788,'Date ouverte'!$35:$36,2,FALSE),"j"))))),0)</f>
        <v>0</v>
      </c>
      <c r="AD7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88" s="5"/>
    </row>
    <row r="789" spans="1:31" x14ac:dyDescent="0.25">
      <c r="A789" t="s">
        <v>699</v>
      </c>
      <c r="B789" t="s">
        <v>258</v>
      </c>
      <c r="C789" t="s">
        <v>14</v>
      </c>
      <c r="D789" t="s">
        <v>47</v>
      </c>
      <c r="E789" t="s">
        <v>34</v>
      </c>
      <c r="F789" t="s">
        <v>48</v>
      </c>
      <c r="G789" s="1">
        <v>44823</v>
      </c>
      <c r="H789" s="1">
        <v>44866</v>
      </c>
      <c r="I789" s="2">
        <v>44881</v>
      </c>
      <c r="J789" t="s">
        <v>28</v>
      </c>
      <c r="K789" t="s">
        <v>29</v>
      </c>
      <c r="L789" t="s">
        <v>24</v>
      </c>
      <c r="M789" t="s">
        <v>25</v>
      </c>
      <c r="N789" t="s">
        <v>26</v>
      </c>
      <c r="O789" t="s">
        <v>40</v>
      </c>
      <c r="P789">
        <f t="shared" si="542"/>
        <v>1</v>
      </c>
      <c r="Q789" s="5">
        <f t="shared" si="543"/>
        <v>44868</v>
      </c>
      <c r="R789" s="32">
        <f>VLOOKUP(_xlfn.CONCAT(M789," - ",E789),Planning!$C$75:$D$99,2,0)</f>
        <v>21</v>
      </c>
      <c r="S789" s="5">
        <f t="shared" si="544"/>
        <v>44887</v>
      </c>
      <c r="T789" s="3" t="str">
        <f t="shared" si="545"/>
        <v/>
      </c>
      <c r="U789" s="32">
        <f t="shared" ca="1" si="546"/>
        <v>21</v>
      </c>
      <c r="V789" s="32">
        <f t="shared" si="547"/>
        <v>0</v>
      </c>
      <c r="W789" s="5">
        <f t="shared" si="548"/>
        <v>44881</v>
      </c>
      <c r="X789" s="5"/>
      <c r="Z789" s="49"/>
      <c r="AA789" s="50" cm="1">
        <f t="array" ref="AA789">IF(AND(K789="Pending",J789='Date ouverte'!$A$2),INDEX(_xlfn.ANCHORARRAY('Date ouverte'!$B$2),MATCH(TRUE,_xlfn.ANCHORARRAY('Date ouverte'!$B$2)&gt;=$W789,0)),IF(AND(K789="Pending",J789='Date ouverte'!$A$4),INDEX(_xlfn.ANCHORARRAY('Date ouverte'!$B$4),MATCH(TRUE,_xlfn.ANCHORARRAY('Date ouverte'!$B$4)&gt;=$W789,0)),IF(AND(K789="Pending",J789='Date ouverte'!$A$6),INDEX(_xlfn.ANCHORARRAY('Date ouverte'!$B$6),MATCH(TRUE,_xlfn.ANCHORARRAY('Date ouverte'!$B$6)&gt;=$W789,0)),IF(AND(K789="Pending",J789='Date ouverte'!$A$8),INDEX(_xlfn.ANCHORARRAY('Date ouverte'!$B$8),MATCH(TRUE,_xlfn.ANCHORARRAY('Date ouverte'!$B$8)&gt;=$W789,0)),W789))))</f>
        <v>44881</v>
      </c>
      <c r="AB789" s="5">
        <f>IF(IF($K789="Pending",(IF($J789='Date ouverte'!$A$20,HLOOKUP($AA789,'Date ouverte'!$20:$21,2,FALSE),IF($J789='Date ouverte'!$A$22,HLOOKUP($AA789,'Date ouverte'!$22:$23,2,FALSE),IF($J789='Date ouverte'!$A$24,HLOOKUP($AA789,'Date ouverte'!$24:$25,2,FALSE),IF($J789='Date ouverte'!$A$26,HLOOKUP($AA789,'Date ouverte'!$26:$27,2,FALSE),"j"))))),W789)&lt;&gt;"alert",AA789,"alert")</f>
        <v>44881</v>
      </c>
      <c r="AC789" s="65">
        <f>IF($AB789="alert",(IF($J789='Date ouverte'!$A$29,HLOOKUP($AA789,'Date ouverte'!$29:$30,2,FALSE),IF($J789='Date ouverte'!$A$31,HLOOKUP($AA789,'Date ouverte'!$31:$33,2,FALSE),IF($J789='Date ouverte'!$A$33,HLOOKUP($AA789,'Date ouverte'!$33:$34,2,FALSE),IF($J789='Date ouverte'!$A$35,HLOOKUP($AA789,'Date ouverte'!$35:$36,2,FALSE),"j"))))),0)</f>
        <v>0</v>
      </c>
      <c r="AD7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89" s="5"/>
    </row>
    <row r="790" spans="1:31" x14ac:dyDescent="0.25">
      <c r="A790" t="s">
        <v>1887</v>
      </c>
      <c r="B790" t="s">
        <v>258</v>
      </c>
      <c r="C790" t="s">
        <v>14</v>
      </c>
      <c r="D790" t="s">
        <v>47</v>
      </c>
      <c r="E790" t="s">
        <v>34</v>
      </c>
      <c r="F790" t="s">
        <v>48</v>
      </c>
      <c r="G790" s="1">
        <v>44856</v>
      </c>
      <c r="H790" s="1">
        <v>44890</v>
      </c>
      <c r="I790" s="2">
        <v>44905</v>
      </c>
      <c r="J790" t="s">
        <v>18</v>
      </c>
      <c r="K790" t="s">
        <v>29</v>
      </c>
      <c r="L790" t="s">
        <v>20</v>
      </c>
      <c r="M790" t="s">
        <v>25</v>
      </c>
      <c r="N790" t="s">
        <v>35</v>
      </c>
      <c r="O790" t="s">
        <v>46</v>
      </c>
      <c r="P790">
        <f t="shared" si="542"/>
        <v>1</v>
      </c>
      <c r="Q790" s="5">
        <f t="shared" si="543"/>
        <v>44892</v>
      </c>
      <c r="R790" s="32">
        <f>VLOOKUP(_xlfn.CONCAT(M790," - ",E790),Planning!$C$75:$D$99,2,0)</f>
        <v>21</v>
      </c>
      <c r="S790" s="5">
        <f t="shared" si="544"/>
        <v>44911</v>
      </c>
      <c r="T790" s="3" t="str">
        <f t="shared" si="545"/>
        <v/>
      </c>
      <c r="U790" s="32">
        <f t="shared" ca="1" si="546"/>
        <v>21</v>
      </c>
      <c r="V790" s="32">
        <f t="shared" si="547"/>
        <v>0</v>
      </c>
      <c r="W790" s="5">
        <f t="shared" si="548"/>
        <v>44905</v>
      </c>
      <c r="X790" s="5"/>
      <c r="Z790" s="49"/>
      <c r="AA790" s="50" cm="1">
        <f t="array" ref="AA790">IF(AND(K790="Pending",J790='Date ouverte'!$A$2),INDEX(_xlfn.ANCHORARRAY('Date ouverte'!$B$2),MATCH(TRUE,_xlfn.ANCHORARRAY('Date ouverte'!$B$2)&gt;=$W790,0)),IF(AND(K790="Pending",J790='Date ouverte'!$A$4),INDEX(_xlfn.ANCHORARRAY('Date ouverte'!$B$4),MATCH(TRUE,_xlfn.ANCHORARRAY('Date ouverte'!$B$4)&gt;=$W790,0)),IF(AND(K790="Pending",J790='Date ouverte'!$A$6),INDEX(_xlfn.ANCHORARRAY('Date ouverte'!$B$6),MATCH(TRUE,_xlfn.ANCHORARRAY('Date ouverte'!$B$6)&gt;=$W790,0)),IF(AND(K790="Pending",J790='Date ouverte'!$A$8),INDEX(_xlfn.ANCHORARRAY('Date ouverte'!$B$8),MATCH(TRUE,_xlfn.ANCHORARRAY('Date ouverte'!$B$8)&gt;=$W790,0)),W790))))</f>
        <v>44907</v>
      </c>
      <c r="AB790" s="5" t="str">
        <f>IF(IF($K790="Pending",(IF($J790='Date ouverte'!$A$20,HLOOKUP($AA790,'Date ouverte'!$20:$21,2,FALSE),IF($J790='Date ouverte'!$A$22,HLOOKUP($AA790,'Date ouverte'!$22:$23,2,FALSE),IF($J790='Date ouverte'!$A$24,HLOOKUP($AA790,'Date ouverte'!$24:$25,2,FALSE),IF($J790='Date ouverte'!$A$26,HLOOKUP($AA790,'Date ouverte'!$26:$27,2,FALSE),"j"))))),W790)&lt;&gt;"alert",AA790,"alert")</f>
        <v>alert</v>
      </c>
      <c r="AC790" s="65">
        <f>IF($AB790="alert",(IF($J790='Date ouverte'!$A$29,HLOOKUP($AA790,'Date ouverte'!$29:$30,2,FALSE),IF($J790='Date ouverte'!$A$31,HLOOKUP($AA790,'Date ouverte'!$31:$33,2,FALSE),IF($J790='Date ouverte'!$A$33,HLOOKUP($AA790,'Date ouverte'!$33:$34,2,FALSE),IF($J790='Date ouverte'!$A$35,HLOOKUP($AA790,'Date ouverte'!$35:$36,2,FALSE),"j"))))),0)</f>
        <v>11</v>
      </c>
      <c r="AD7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0" s="5"/>
    </row>
    <row r="791" spans="1:31" x14ac:dyDescent="0.25">
      <c r="A791" t="s">
        <v>1033</v>
      </c>
      <c r="B791" t="s">
        <v>258</v>
      </c>
      <c r="C791" t="s">
        <v>38</v>
      </c>
      <c r="D791" t="s">
        <v>47</v>
      </c>
      <c r="E791" t="s">
        <v>34</v>
      </c>
      <c r="F791" t="s">
        <v>48</v>
      </c>
      <c r="G791" s="1">
        <v>44827</v>
      </c>
      <c r="H791" s="1">
        <v>44860</v>
      </c>
      <c r="I791" s="2">
        <v>44879.541666666664</v>
      </c>
      <c r="J791" t="s">
        <v>18</v>
      </c>
      <c r="K791" t="s">
        <v>19</v>
      </c>
      <c r="L791" t="s">
        <v>24</v>
      </c>
      <c r="M791" t="s">
        <v>25</v>
      </c>
      <c r="N791" t="s">
        <v>26</v>
      </c>
      <c r="O791" t="s">
        <v>36</v>
      </c>
      <c r="P791">
        <f t="shared" si="542"/>
        <v>1</v>
      </c>
      <c r="Q791" s="5">
        <f t="shared" si="543"/>
        <v>44862</v>
      </c>
      <c r="R791" s="32">
        <f>VLOOKUP(_xlfn.CONCAT(M791," - ",E791),Planning!$C$75:$D$99,2,0)</f>
        <v>21</v>
      </c>
      <c r="S791" s="5">
        <f t="shared" si="544"/>
        <v>44881</v>
      </c>
      <c r="T791" s="3" t="str">
        <f t="shared" si="545"/>
        <v/>
      </c>
      <c r="U791" s="32">
        <f t="shared" ca="1" si="546"/>
        <v>21</v>
      </c>
      <c r="V791" s="32">
        <f t="shared" si="547"/>
        <v>0</v>
      </c>
      <c r="W791" s="5">
        <f t="shared" si="548"/>
        <v>44879</v>
      </c>
      <c r="X791" s="5"/>
      <c r="Z791" s="49"/>
      <c r="AA791" s="50" cm="1">
        <f t="array" ref="AA791">IF(AND(K791="Pending",J791='Date ouverte'!$A$2),INDEX(_xlfn.ANCHORARRAY('Date ouverte'!$B$2),MATCH(TRUE,_xlfn.ANCHORARRAY('Date ouverte'!$B$2)&gt;=$W791,0)),IF(AND(K791="Pending",J791='Date ouverte'!$A$4),INDEX(_xlfn.ANCHORARRAY('Date ouverte'!$B$4),MATCH(TRUE,_xlfn.ANCHORARRAY('Date ouverte'!$B$4)&gt;=$W791,0)),IF(AND(K791="Pending",J791='Date ouverte'!$A$6),INDEX(_xlfn.ANCHORARRAY('Date ouverte'!$B$6),MATCH(TRUE,_xlfn.ANCHORARRAY('Date ouverte'!$B$6)&gt;=$W791,0)),IF(AND(K791="Pending",J791='Date ouverte'!$A$8),INDEX(_xlfn.ANCHORARRAY('Date ouverte'!$B$8),MATCH(TRUE,_xlfn.ANCHORARRAY('Date ouverte'!$B$8)&gt;=$W791,0)),W791))))</f>
        <v>44879</v>
      </c>
      <c r="AB791" s="5">
        <f>IF(IF($K791="Pending",(IF($J791='Date ouverte'!$A$20,HLOOKUP($AA791,'Date ouverte'!$20:$21,2,FALSE),IF($J791='Date ouverte'!$A$22,HLOOKUP($AA791,'Date ouverte'!$22:$23,2,FALSE),IF($J791='Date ouverte'!$A$24,HLOOKUP($AA791,'Date ouverte'!$24:$25,2,FALSE),IF($J791='Date ouverte'!$A$26,HLOOKUP($AA791,'Date ouverte'!$26:$27,2,FALSE),"j"))))),W791)&lt;&gt;"alert",AA791,"alert")</f>
        <v>44879</v>
      </c>
      <c r="AC791" s="65">
        <f>IF($AB791="alert",(IF($J791='Date ouverte'!$A$29,HLOOKUP($AA791,'Date ouverte'!$29:$30,2,FALSE),IF($J791='Date ouverte'!$A$31,HLOOKUP($AA791,'Date ouverte'!$31:$33,2,FALSE),IF($J791='Date ouverte'!$A$33,HLOOKUP($AA791,'Date ouverte'!$33:$34,2,FALSE),IF($J791='Date ouverte'!$A$35,HLOOKUP($AA791,'Date ouverte'!$35:$36,2,FALSE),"j"))))),0)</f>
        <v>0</v>
      </c>
      <c r="AD7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1" s="5"/>
    </row>
    <row r="792" spans="1:31" x14ac:dyDescent="0.25">
      <c r="A792" t="s">
        <v>1888</v>
      </c>
      <c r="B792" t="s">
        <v>258</v>
      </c>
      <c r="C792" t="s">
        <v>30</v>
      </c>
      <c r="D792" t="s">
        <v>47</v>
      </c>
      <c r="E792" t="s">
        <v>34</v>
      </c>
      <c r="F792" t="s">
        <v>48</v>
      </c>
      <c r="G792" s="1">
        <v>44847</v>
      </c>
      <c r="H792" s="1">
        <v>44877</v>
      </c>
      <c r="I792" s="2">
        <v>44883</v>
      </c>
      <c r="J792" t="s">
        <v>18</v>
      </c>
      <c r="K792" t="s">
        <v>29</v>
      </c>
      <c r="L792" t="s">
        <v>24</v>
      </c>
      <c r="M792" t="s">
        <v>25</v>
      </c>
      <c r="N792" t="s">
        <v>26</v>
      </c>
      <c r="O792" t="s">
        <v>45</v>
      </c>
      <c r="P792">
        <f t="shared" si="542"/>
        <v>1</v>
      </c>
      <c r="Q792" s="5">
        <f t="shared" si="543"/>
        <v>44879</v>
      </c>
      <c r="R792" s="32">
        <f>VLOOKUP(_xlfn.CONCAT(M792," - ",E792),Planning!$C$75:$D$99,2,0)</f>
        <v>21</v>
      </c>
      <c r="S792" s="5">
        <f t="shared" si="544"/>
        <v>44898</v>
      </c>
      <c r="T792" s="3" t="str">
        <f t="shared" si="545"/>
        <v/>
      </c>
      <c r="U792" s="32">
        <f t="shared" ca="1" si="546"/>
        <v>21</v>
      </c>
      <c r="V792" s="32">
        <f t="shared" si="547"/>
        <v>0</v>
      </c>
      <c r="W792" s="5">
        <f t="shared" si="548"/>
        <v>44883</v>
      </c>
      <c r="X792" s="5"/>
      <c r="Z792" s="49"/>
      <c r="AA792" s="50" cm="1">
        <f t="array" ref="AA792">IF(AND(K792="Pending",J792='Date ouverte'!$A$2),INDEX(_xlfn.ANCHORARRAY('Date ouverte'!$B$2),MATCH(TRUE,_xlfn.ANCHORARRAY('Date ouverte'!$B$2)&gt;=$W792,0)),IF(AND(K792="Pending",J792='Date ouverte'!$A$4),INDEX(_xlfn.ANCHORARRAY('Date ouverte'!$B$4),MATCH(TRUE,_xlfn.ANCHORARRAY('Date ouverte'!$B$4)&gt;=$W792,0)),IF(AND(K792="Pending",J792='Date ouverte'!$A$6),INDEX(_xlfn.ANCHORARRAY('Date ouverte'!$B$6),MATCH(TRUE,_xlfn.ANCHORARRAY('Date ouverte'!$B$6)&gt;=$W792,0)),IF(AND(K792="Pending",J792='Date ouverte'!$A$8),INDEX(_xlfn.ANCHORARRAY('Date ouverte'!$B$8),MATCH(TRUE,_xlfn.ANCHORARRAY('Date ouverte'!$B$8)&gt;=$W792,0)),W792))))</f>
        <v>44883</v>
      </c>
      <c r="AB792" s="5">
        <f>IF(IF($K792="Pending",(IF($J792='Date ouverte'!$A$20,HLOOKUP($AA792,'Date ouverte'!$20:$21,2,FALSE),IF($J792='Date ouverte'!$A$22,HLOOKUP($AA792,'Date ouverte'!$22:$23,2,FALSE),IF($J792='Date ouverte'!$A$24,HLOOKUP($AA792,'Date ouverte'!$24:$25,2,FALSE),IF($J792='Date ouverte'!$A$26,HLOOKUP($AA792,'Date ouverte'!$26:$27,2,FALSE),"j"))))),W792)&lt;&gt;"alert",AA792,"alert")</f>
        <v>44883</v>
      </c>
      <c r="AC792" s="65">
        <f>IF($AB792="alert",(IF($J792='Date ouverte'!$A$29,HLOOKUP($AA792,'Date ouverte'!$29:$30,2,FALSE),IF($J792='Date ouverte'!$A$31,HLOOKUP($AA792,'Date ouverte'!$31:$33,2,FALSE),IF($J792='Date ouverte'!$A$33,HLOOKUP($AA792,'Date ouverte'!$33:$34,2,FALSE),IF($J792='Date ouverte'!$A$35,HLOOKUP($AA792,'Date ouverte'!$35:$36,2,FALSE),"j"))))),0)</f>
        <v>0</v>
      </c>
      <c r="AD7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2" s="5"/>
    </row>
    <row r="793" spans="1:31" x14ac:dyDescent="0.25">
      <c r="A793" t="s">
        <v>735</v>
      </c>
      <c r="B793" t="s">
        <v>258</v>
      </c>
      <c r="C793" t="s">
        <v>30</v>
      </c>
      <c r="D793" t="s">
        <v>47</v>
      </c>
      <c r="E793" t="s">
        <v>34</v>
      </c>
      <c r="F793" t="s">
        <v>48</v>
      </c>
      <c r="G793" s="1">
        <v>44826</v>
      </c>
      <c r="H793" s="1">
        <v>44860</v>
      </c>
      <c r="I793" s="2">
        <v>44867.625</v>
      </c>
      <c r="J793" t="s">
        <v>23</v>
      </c>
      <c r="K793" t="s">
        <v>19</v>
      </c>
      <c r="L793" t="s">
        <v>20</v>
      </c>
      <c r="M793" t="s">
        <v>25</v>
      </c>
      <c r="N793" t="s">
        <v>35</v>
      </c>
      <c r="O793" t="s">
        <v>36</v>
      </c>
      <c r="P793">
        <f t="shared" si="542"/>
        <v>1</v>
      </c>
      <c r="Q793" s="5">
        <f t="shared" si="543"/>
        <v>44862</v>
      </c>
      <c r="R793" s="32">
        <f>VLOOKUP(_xlfn.CONCAT(M793," - ",E793),Planning!$C$75:$D$99,2,0)</f>
        <v>21</v>
      </c>
      <c r="S793" s="5">
        <f t="shared" si="544"/>
        <v>44881</v>
      </c>
      <c r="T793" s="3" t="str">
        <f t="shared" si="545"/>
        <v/>
      </c>
      <c r="U793" s="32">
        <f t="shared" ca="1" si="546"/>
        <v>21</v>
      </c>
      <c r="V793" s="32">
        <f t="shared" si="547"/>
        <v>0</v>
      </c>
      <c r="W793" s="5">
        <f t="shared" si="548"/>
        <v>44867</v>
      </c>
      <c r="X793" s="5"/>
      <c r="Z793" s="49"/>
      <c r="AA793" s="50" cm="1">
        <f t="array" ref="AA793">IF(AND(K793="Pending",J793='Date ouverte'!$A$2),INDEX(_xlfn.ANCHORARRAY('Date ouverte'!$B$2),MATCH(TRUE,_xlfn.ANCHORARRAY('Date ouverte'!$B$2)&gt;=$W793,0)),IF(AND(K793="Pending",J793='Date ouverte'!$A$4),INDEX(_xlfn.ANCHORARRAY('Date ouverte'!$B$4),MATCH(TRUE,_xlfn.ANCHORARRAY('Date ouverte'!$B$4)&gt;=$W793,0)),IF(AND(K793="Pending",J793='Date ouverte'!$A$6),INDEX(_xlfn.ANCHORARRAY('Date ouverte'!$B$6),MATCH(TRUE,_xlfn.ANCHORARRAY('Date ouverte'!$B$6)&gt;=$W793,0)),IF(AND(K793="Pending",J793='Date ouverte'!$A$8),INDEX(_xlfn.ANCHORARRAY('Date ouverte'!$B$8),MATCH(TRUE,_xlfn.ANCHORARRAY('Date ouverte'!$B$8)&gt;=$W793,0)),W793))))</f>
        <v>44867</v>
      </c>
      <c r="AB793" s="5">
        <f>IF(IF($K793="Pending",(IF($J793='Date ouverte'!$A$20,HLOOKUP($AA793,'Date ouverte'!$20:$21,2,FALSE),IF($J793='Date ouverte'!$A$22,HLOOKUP($AA793,'Date ouverte'!$22:$23,2,FALSE),IF($J793='Date ouverte'!$A$24,HLOOKUP($AA793,'Date ouverte'!$24:$25,2,FALSE),IF($J793='Date ouverte'!$A$26,HLOOKUP($AA793,'Date ouverte'!$26:$27,2,FALSE),"j"))))),W793)&lt;&gt;"alert",AA793,"alert")</f>
        <v>44867</v>
      </c>
      <c r="AC793" s="65">
        <f>IF($AB793="alert",(IF($J793='Date ouverte'!$A$29,HLOOKUP($AA793,'Date ouverte'!$29:$30,2,FALSE),IF($J793='Date ouverte'!$A$31,HLOOKUP($AA793,'Date ouverte'!$31:$33,2,FALSE),IF($J793='Date ouverte'!$A$33,HLOOKUP($AA793,'Date ouverte'!$33:$34,2,FALSE),IF($J793='Date ouverte'!$A$35,HLOOKUP($AA793,'Date ouverte'!$35:$36,2,FALSE),"j"))))),0)</f>
        <v>0</v>
      </c>
      <c r="AD7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3" s="5"/>
    </row>
    <row r="794" spans="1:31" x14ac:dyDescent="0.25">
      <c r="A794" t="s">
        <v>1889</v>
      </c>
      <c r="B794" t="s">
        <v>258</v>
      </c>
      <c r="C794" t="s">
        <v>30</v>
      </c>
      <c r="D794" t="s">
        <v>47</v>
      </c>
      <c r="E794" t="s">
        <v>34</v>
      </c>
      <c r="F794" t="s">
        <v>48</v>
      </c>
      <c r="G794" s="1">
        <v>44858</v>
      </c>
      <c r="H794" s="1">
        <v>44890</v>
      </c>
      <c r="I794" s="2">
        <v>44902</v>
      </c>
      <c r="J794" t="s">
        <v>28</v>
      </c>
      <c r="K794" t="s">
        <v>29</v>
      </c>
      <c r="L794" t="s">
        <v>20</v>
      </c>
      <c r="M794" t="s">
        <v>25</v>
      </c>
      <c r="N794" t="s">
        <v>35</v>
      </c>
      <c r="O794" t="s">
        <v>46</v>
      </c>
      <c r="P794">
        <f t="shared" si="542"/>
        <v>1</v>
      </c>
      <c r="Q794" s="5">
        <f t="shared" si="543"/>
        <v>44892</v>
      </c>
      <c r="R794" s="32">
        <f>VLOOKUP(_xlfn.CONCAT(M794," - ",E794),Planning!$C$75:$D$99,2,0)</f>
        <v>21</v>
      </c>
      <c r="S794" s="5">
        <f t="shared" si="544"/>
        <v>44911</v>
      </c>
      <c r="T794" s="3" t="str">
        <f t="shared" si="545"/>
        <v/>
      </c>
      <c r="U794" s="32">
        <f t="shared" ca="1" si="546"/>
        <v>21</v>
      </c>
      <c r="V794" s="32">
        <f t="shared" si="547"/>
        <v>0</v>
      </c>
      <c r="W794" s="5">
        <f t="shared" si="548"/>
        <v>44902</v>
      </c>
      <c r="X794" s="5"/>
      <c r="Z794" s="49"/>
      <c r="AA794" s="50" cm="1">
        <f t="array" ref="AA794">IF(AND(K794="Pending",J794='Date ouverte'!$A$2),INDEX(_xlfn.ANCHORARRAY('Date ouverte'!$B$2),MATCH(TRUE,_xlfn.ANCHORARRAY('Date ouverte'!$B$2)&gt;=$W794,0)),IF(AND(K794="Pending",J794='Date ouverte'!$A$4),INDEX(_xlfn.ANCHORARRAY('Date ouverte'!$B$4),MATCH(TRUE,_xlfn.ANCHORARRAY('Date ouverte'!$B$4)&gt;=$W794,0)),IF(AND(K794="Pending",J794='Date ouverte'!$A$6),INDEX(_xlfn.ANCHORARRAY('Date ouverte'!$B$6),MATCH(TRUE,_xlfn.ANCHORARRAY('Date ouverte'!$B$6)&gt;=$W794,0)),IF(AND(K794="Pending",J794='Date ouverte'!$A$8),INDEX(_xlfn.ANCHORARRAY('Date ouverte'!$B$8),MATCH(TRUE,_xlfn.ANCHORARRAY('Date ouverte'!$B$8)&gt;=$W794,0)),W794))))</f>
        <v>44902</v>
      </c>
      <c r="AB794" s="5">
        <f>IF(IF($K794="Pending",(IF($J794='Date ouverte'!$A$20,HLOOKUP($AA794,'Date ouverte'!$20:$21,2,FALSE),IF($J794='Date ouverte'!$A$22,HLOOKUP($AA794,'Date ouverte'!$22:$23,2,FALSE),IF($J794='Date ouverte'!$A$24,HLOOKUP($AA794,'Date ouverte'!$24:$25,2,FALSE),IF($J794='Date ouverte'!$A$26,HLOOKUP($AA794,'Date ouverte'!$26:$27,2,FALSE),"j"))))),W794)&lt;&gt;"alert",AA794,"alert")</f>
        <v>44902</v>
      </c>
      <c r="AC794" s="65">
        <f>IF($AB794="alert",(IF($J794='Date ouverte'!$A$29,HLOOKUP($AA794,'Date ouverte'!$29:$30,2,FALSE),IF($J794='Date ouverte'!$A$31,HLOOKUP($AA794,'Date ouverte'!$31:$33,2,FALSE),IF($J794='Date ouverte'!$A$33,HLOOKUP($AA794,'Date ouverte'!$33:$34,2,FALSE),IF($J794='Date ouverte'!$A$35,HLOOKUP($AA794,'Date ouverte'!$35:$36,2,FALSE),"j"))))),0)</f>
        <v>0</v>
      </c>
      <c r="AD7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794" s="5"/>
    </row>
    <row r="795" spans="1:31" x14ac:dyDescent="0.25">
      <c r="A795" t="s">
        <v>1890</v>
      </c>
      <c r="B795" t="s">
        <v>258</v>
      </c>
      <c r="C795" t="s">
        <v>30</v>
      </c>
      <c r="D795" t="s">
        <v>47</v>
      </c>
      <c r="E795" t="s">
        <v>34</v>
      </c>
      <c r="F795" t="s">
        <v>48</v>
      </c>
      <c r="G795" s="1">
        <v>44847</v>
      </c>
      <c r="H795" s="1">
        <v>44877</v>
      </c>
      <c r="I795" s="2">
        <v>44896.604166666664</v>
      </c>
      <c r="J795" t="s">
        <v>23</v>
      </c>
      <c r="K795" t="s">
        <v>19</v>
      </c>
      <c r="L795" t="s">
        <v>20</v>
      </c>
      <c r="M795" t="s">
        <v>25</v>
      </c>
      <c r="N795" t="s">
        <v>35</v>
      </c>
      <c r="O795" t="s">
        <v>45</v>
      </c>
      <c r="P795">
        <f t="shared" si="542"/>
        <v>1</v>
      </c>
      <c r="Q795" s="5">
        <f t="shared" si="543"/>
        <v>44879</v>
      </c>
      <c r="R795" s="32">
        <f>VLOOKUP(_xlfn.CONCAT(M795," - ",E795),Planning!$C$75:$D$99,2,0)</f>
        <v>21</v>
      </c>
      <c r="S795" s="5">
        <f t="shared" si="544"/>
        <v>44898</v>
      </c>
      <c r="T795" s="3" t="str">
        <f t="shared" si="545"/>
        <v/>
      </c>
      <c r="U795" s="32">
        <f t="shared" ca="1" si="546"/>
        <v>21</v>
      </c>
      <c r="V795" s="32">
        <f t="shared" si="547"/>
        <v>0</v>
      </c>
      <c r="W795" s="5">
        <f t="shared" si="548"/>
        <v>44896</v>
      </c>
      <c r="X795" s="5"/>
      <c r="Z795" s="49"/>
      <c r="AA795" s="50" cm="1">
        <f t="array" ref="AA795">IF(AND(K795="Pending",J795='Date ouverte'!$A$2),INDEX(_xlfn.ANCHORARRAY('Date ouverte'!$B$2),MATCH(TRUE,_xlfn.ANCHORARRAY('Date ouverte'!$B$2)&gt;=$W795,0)),IF(AND(K795="Pending",J795='Date ouverte'!$A$4),INDEX(_xlfn.ANCHORARRAY('Date ouverte'!$B$4),MATCH(TRUE,_xlfn.ANCHORARRAY('Date ouverte'!$B$4)&gt;=$W795,0)),IF(AND(K795="Pending",J795='Date ouverte'!$A$6),INDEX(_xlfn.ANCHORARRAY('Date ouverte'!$B$6),MATCH(TRUE,_xlfn.ANCHORARRAY('Date ouverte'!$B$6)&gt;=$W795,0)),IF(AND(K795="Pending",J795='Date ouverte'!$A$8),INDEX(_xlfn.ANCHORARRAY('Date ouverte'!$B$8),MATCH(TRUE,_xlfn.ANCHORARRAY('Date ouverte'!$B$8)&gt;=$W795,0)),W795))))</f>
        <v>44896</v>
      </c>
      <c r="AB795" s="5">
        <f>IF(IF($K795="Pending",(IF($J795='Date ouverte'!$A$20,HLOOKUP($AA795,'Date ouverte'!$20:$21,2,FALSE),IF($J795='Date ouverte'!$A$22,HLOOKUP($AA795,'Date ouverte'!$22:$23,2,FALSE),IF($J795='Date ouverte'!$A$24,HLOOKUP($AA795,'Date ouverte'!$24:$25,2,FALSE),IF($J795='Date ouverte'!$A$26,HLOOKUP($AA795,'Date ouverte'!$26:$27,2,FALSE),"j"))))),W795)&lt;&gt;"alert",AA795,"alert")</f>
        <v>44896</v>
      </c>
      <c r="AC795" s="65">
        <f>IF($AB795="alert",(IF($J795='Date ouverte'!$A$29,HLOOKUP($AA795,'Date ouverte'!$29:$30,2,FALSE),IF($J795='Date ouverte'!$A$31,HLOOKUP($AA795,'Date ouverte'!$31:$33,2,FALSE),IF($J795='Date ouverte'!$A$33,HLOOKUP($AA795,'Date ouverte'!$33:$34,2,FALSE),IF($J795='Date ouverte'!$A$35,HLOOKUP($AA795,'Date ouverte'!$35:$36,2,FALSE),"j"))))),0)</f>
        <v>0</v>
      </c>
      <c r="AD7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5" s="5"/>
    </row>
    <row r="796" spans="1:31" x14ac:dyDescent="0.25">
      <c r="A796" t="s">
        <v>798</v>
      </c>
      <c r="B796" t="s">
        <v>258</v>
      </c>
      <c r="C796" t="s">
        <v>14</v>
      </c>
      <c r="D796" t="s">
        <v>47</v>
      </c>
      <c r="E796" t="s">
        <v>34</v>
      </c>
      <c r="F796" t="s">
        <v>48</v>
      </c>
      <c r="G796" s="1">
        <v>44823</v>
      </c>
      <c r="H796" s="1">
        <v>44866</v>
      </c>
      <c r="I796" s="2">
        <v>44881</v>
      </c>
      <c r="J796" t="s">
        <v>18</v>
      </c>
      <c r="K796" t="s">
        <v>29</v>
      </c>
      <c r="L796" t="s">
        <v>24</v>
      </c>
      <c r="M796" t="s">
        <v>25</v>
      </c>
      <c r="N796" t="s">
        <v>26</v>
      </c>
      <c r="O796" t="s">
        <v>40</v>
      </c>
      <c r="P796">
        <f t="shared" si="542"/>
        <v>1</v>
      </c>
      <c r="Q796" s="5">
        <f t="shared" si="543"/>
        <v>44868</v>
      </c>
      <c r="R796" s="32">
        <f>VLOOKUP(_xlfn.CONCAT(M796," - ",E796),Planning!$C$75:$D$99,2,0)</f>
        <v>21</v>
      </c>
      <c r="S796" s="5">
        <f t="shared" si="544"/>
        <v>44887</v>
      </c>
      <c r="T796" s="3" t="str">
        <f t="shared" si="545"/>
        <v/>
      </c>
      <c r="U796" s="32">
        <f t="shared" ca="1" si="546"/>
        <v>21</v>
      </c>
      <c r="V796" s="32">
        <f t="shared" si="547"/>
        <v>0</v>
      </c>
      <c r="W796" s="5">
        <f t="shared" si="548"/>
        <v>44881</v>
      </c>
      <c r="X796" s="5"/>
      <c r="Z796" s="49"/>
      <c r="AA796" s="50" cm="1">
        <f t="array" ref="AA796">IF(AND(K796="Pending",J796='Date ouverte'!$A$2),INDEX(_xlfn.ANCHORARRAY('Date ouverte'!$B$2),MATCH(TRUE,_xlfn.ANCHORARRAY('Date ouverte'!$B$2)&gt;=$W796,0)),IF(AND(K796="Pending",J796='Date ouverte'!$A$4),INDEX(_xlfn.ANCHORARRAY('Date ouverte'!$B$4),MATCH(TRUE,_xlfn.ANCHORARRAY('Date ouverte'!$B$4)&gt;=$W796,0)),IF(AND(K796="Pending",J796='Date ouverte'!$A$6),INDEX(_xlfn.ANCHORARRAY('Date ouverte'!$B$6),MATCH(TRUE,_xlfn.ANCHORARRAY('Date ouverte'!$B$6)&gt;=$W796,0)),IF(AND(K796="Pending",J796='Date ouverte'!$A$8),INDEX(_xlfn.ANCHORARRAY('Date ouverte'!$B$8),MATCH(TRUE,_xlfn.ANCHORARRAY('Date ouverte'!$B$8)&gt;=$W796,0)),W796))))</f>
        <v>44881</v>
      </c>
      <c r="AB796" s="5">
        <f>IF(IF($K796="Pending",(IF($J796='Date ouverte'!$A$20,HLOOKUP($AA796,'Date ouverte'!$20:$21,2,FALSE),IF($J796='Date ouverte'!$A$22,HLOOKUP($AA796,'Date ouverte'!$22:$23,2,FALSE),IF($J796='Date ouverte'!$A$24,HLOOKUP($AA796,'Date ouverte'!$24:$25,2,FALSE),IF($J796='Date ouverte'!$A$26,HLOOKUP($AA796,'Date ouverte'!$26:$27,2,FALSE),"j"))))),W796)&lt;&gt;"alert",AA796,"alert")</f>
        <v>44881</v>
      </c>
      <c r="AC796" s="65">
        <f>IF($AB796="alert",(IF($J796='Date ouverte'!$A$29,HLOOKUP($AA796,'Date ouverte'!$29:$30,2,FALSE),IF($J796='Date ouverte'!$A$31,HLOOKUP($AA796,'Date ouverte'!$31:$33,2,FALSE),IF($J796='Date ouverte'!$A$33,HLOOKUP($AA796,'Date ouverte'!$33:$34,2,FALSE),IF($J796='Date ouverte'!$A$35,HLOOKUP($AA796,'Date ouverte'!$35:$36,2,FALSE),"j"))))),0)</f>
        <v>0</v>
      </c>
      <c r="AD7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6" s="5"/>
    </row>
    <row r="797" spans="1:31" x14ac:dyDescent="0.25">
      <c r="A797" t="s">
        <v>1272</v>
      </c>
      <c r="B797" t="s">
        <v>258</v>
      </c>
      <c r="C797" t="s">
        <v>30</v>
      </c>
      <c r="D797" t="s">
        <v>47</v>
      </c>
      <c r="E797" t="s">
        <v>34</v>
      </c>
      <c r="F797" t="s">
        <v>48</v>
      </c>
      <c r="G797" s="1">
        <v>44835</v>
      </c>
      <c r="H797" s="1">
        <v>44866</v>
      </c>
      <c r="I797" s="2">
        <v>44872.208333333336</v>
      </c>
      <c r="J797" t="s">
        <v>18</v>
      </c>
      <c r="K797" t="s">
        <v>19</v>
      </c>
      <c r="L797" t="s">
        <v>20</v>
      </c>
      <c r="M797" t="s">
        <v>25</v>
      </c>
      <c r="N797" t="s">
        <v>35</v>
      </c>
      <c r="O797" t="s">
        <v>40</v>
      </c>
      <c r="P797">
        <f t="shared" si="542"/>
        <v>1</v>
      </c>
      <c r="Q797" s="5">
        <f t="shared" si="543"/>
        <v>44868</v>
      </c>
      <c r="R797" s="32">
        <f>VLOOKUP(_xlfn.CONCAT(M797," - ",E797),Planning!$C$75:$D$99,2,0)</f>
        <v>21</v>
      </c>
      <c r="S797" s="5">
        <f t="shared" si="544"/>
        <v>44887</v>
      </c>
      <c r="T797" s="3" t="str">
        <f t="shared" si="545"/>
        <v/>
      </c>
      <c r="U797" s="32">
        <f t="shared" ca="1" si="546"/>
        <v>21</v>
      </c>
      <c r="V797" s="32">
        <f t="shared" si="547"/>
        <v>0</v>
      </c>
      <c r="W797" s="5">
        <f t="shared" si="548"/>
        <v>44872</v>
      </c>
      <c r="X797" s="5"/>
      <c r="Z797" s="49"/>
      <c r="AA797" s="50" cm="1">
        <f t="array" ref="AA797">IF(AND(K797="Pending",J797='Date ouverte'!$A$2),INDEX(_xlfn.ANCHORARRAY('Date ouverte'!$B$2),MATCH(TRUE,_xlfn.ANCHORARRAY('Date ouverte'!$B$2)&gt;=$W797,0)),IF(AND(K797="Pending",J797='Date ouverte'!$A$4),INDEX(_xlfn.ANCHORARRAY('Date ouverte'!$B$4),MATCH(TRUE,_xlfn.ANCHORARRAY('Date ouverte'!$B$4)&gt;=$W797,0)),IF(AND(K797="Pending",J797='Date ouverte'!$A$6),INDEX(_xlfn.ANCHORARRAY('Date ouverte'!$B$6),MATCH(TRUE,_xlfn.ANCHORARRAY('Date ouverte'!$B$6)&gt;=$W797,0)),IF(AND(K797="Pending",J797='Date ouverte'!$A$8),INDEX(_xlfn.ANCHORARRAY('Date ouverte'!$B$8),MATCH(TRUE,_xlfn.ANCHORARRAY('Date ouverte'!$B$8)&gt;=$W797,0)),W797))))</f>
        <v>44872</v>
      </c>
      <c r="AB797" s="5">
        <f>IF(IF($K797="Pending",(IF($J797='Date ouverte'!$A$20,HLOOKUP($AA797,'Date ouverte'!$20:$21,2,FALSE),IF($J797='Date ouverte'!$A$22,HLOOKUP($AA797,'Date ouverte'!$22:$23,2,FALSE),IF($J797='Date ouverte'!$A$24,HLOOKUP($AA797,'Date ouverte'!$24:$25,2,FALSE),IF($J797='Date ouverte'!$A$26,HLOOKUP($AA797,'Date ouverte'!$26:$27,2,FALSE),"j"))))),W797)&lt;&gt;"alert",AA797,"alert")</f>
        <v>44872</v>
      </c>
      <c r="AC797" s="65">
        <f>IF($AB797="alert",(IF($J797='Date ouverte'!$A$29,HLOOKUP($AA797,'Date ouverte'!$29:$30,2,FALSE),IF($J797='Date ouverte'!$A$31,HLOOKUP($AA797,'Date ouverte'!$31:$33,2,FALSE),IF($J797='Date ouverte'!$A$33,HLOOKUP($AA797,'Date ouverte'!$33:$34,2,FALSE),IF($J797='Date ouverte'!$A$35,HLOOKUP($AA797,'Date ouverte'!$35:$36,2,FALSE),"j"))))),0)</f>
        <v>0</v>
      </c>
      <c r="AD7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7" s="5"/>
    </row>
    <row r="798" spans="1:31" x14ac:dyDescent="0.25">
      <c r="A798" t="s">
        <v>1891</v>
      </c>
      <c r="B798" t="s">
        <v>258</v>
      </c>
      <c r="C798" t="s">
        <v>30</v>
      </c>
      <c r="D798" t="s">
        <v>47</v>
      </c>
      <c r="E798" t="s">
        <v>34</v>
      </c>
      <c r="F798" t="s">
        <v>48</v>
      </c>
      <c r="G798" s="1">
        <v>44847</v>
      </c>
      <c r="H798" s="1">
        <v>44877</v>
      </c>
      <c r="I798" s="2">
        <v>44896.458333333336</v>
      </c>
      <c r="J798" t="s">
        <v>23</v>
      </c>
      <c r="K798" t="s">
        <v>19</v>
      </c>
      <c r="L798" t="s">
        <v>20</v>
      </c>
      <c r="M798" t="s">
        <v>25</v>
      </c>
      <c r="N798" t="s">
        <v>35</v>
      </c>
      <c r="O798" t="s">
        <v>45</v>
      </c>
      <c r="P798">
        <f t="shared" si="542"/>
        <v>1</v>
      </c>
      <c r="Q798" s="5">
        <f t="shared" si="543"/>
        <v>44879</v>
      </c>
      <c r="R798" s="32">
        <f>VLOOKUP(_xlfn.CONCAT(M798," - ",E798),Planning!$C$75:$D$99,2,0)</f>
        <v>21</v>
      </c>
      <c r="S798" s="5">
        <f t="shared" si="544"/>
        <v>44898</v>
      </c>
      <c r="T798" s="3" t="str">
        <f t="shared" si="545"/>
        <v/>
      </c>
      <c r="U798" s="32">
        <f t="shared" ca="1" si="546"/>
        <v>21</v>
      </c>
      <c r="V798" s="32">
        <f t="shared" si="547"/>
        <v>0</v>
      </c>
      <c r="W798" s="5">
        <f t="shared" si="548"/>
        <v>44896</v>
      </c>
      <c r="X798" s="5"/>
      <c r="Z798" s="49"/>
      <c r="AA798" s="50" cm="1">
        <f t="array" ref="AA798">IF(AND(K798="Pending",J798='Date ouverte'!$A$2),INDEX(_xlfn.ANCHORARRAY('Date ouverte'!$B$2),MATCH(TRUE,_xlfn.ANCHORARRAY('Date ouverte'!$B$2)&gt;=$W798,0)),IF(AND(K798="Pending",J798='Date ouverte'!$A$4),INDEX(_xlfn.ANCHORARRAY('Date ouverte'!$B$4),MATCH(TRUE,_xlfn.ANCHORARRAY('Date ouverte'!$B$4)&gt;=$W798,0)),IF(AND(K798="Pending",J798='Date ouverte'!$A$6),INDEX(_xlfn.ANCHORARRAY('Date ouverte'!$B$6),MATCH(TRUE,_xlfn.ANCHORARRAY('Date ouverte'!$B$6)&gt;=$W798,0)),IF(AND(K798="Pending",J798='Date ouverte'!$A$8),INDEX(_xlfn.ANCHORARRAY('Date ouverte'!$B$8),MATCH(TRUE,_xlfn.ANCHORARRAY('Date ouverte'!$B$8)&gt;=$W798,0)),W798))))</f>
        <v>44896</v>
      </c>
      <c r="AB798" s="5">
        <f>IF(IF($K798="Pending",(IF($J798='Date ouverte'!$A$20,HLOOKUP($AA798,'Date ouverte'!$20:$21,2,FALSE),IF($J798='Date ouverte'!$A$22,HLOOKUP($AA798,'Date ouverte'!$22:$23,2,FALSE),IF($J798='Date ouverte'!$A$24,HLOOKUP($AA798,'Date ouverte'!$24:$25,2,FALSE),IF($J798='Date ouverte'!$A$26,HLOOKUP($AA798,'Date ouverte'!$26:$27,2,FALSE),"j"))))),W798)&lt;&gt;"alert",AA798,"alert")</f>
        <v>44896</v>
      </c>
      <c r="AC798" s="65">
        <f>IF($AB798="alert",(IF($J798='Date ouverte'!$A$29,HLOOKUP($AA798,'Date ouverte'!$29:$30,2,FALSE),IF($J798='Date ouverte'!$A$31,HLOOKUP($AA798,'Date ouverte'!$31:$33,2,FALSE),IF($J798='Date ouverte'!$A$33,HLOOKUP($AA798,'Date ouverte'!$33:$34,2,FALSE),IF($J798='Date ouverte'!$A$35,HLOOKUP($AA798,'Date ouverte'!$35:$36,2,FALSE),"j"))))),0)</f>
        <v>0</v>
      </c>
      <c r="AD7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8" s="5"/>
    </row>
    <row r="799" spans="1:31" x14ac:dyDescent="0.25">
      <c r="A799" t="s">
        <v>1892</v>
      </c>
      <c r="B799" t="s">
        <v>258</v>
      </c>
      <c r="C799" t="s">
        <v>30</v>
      </c>
      <c r="D799" t="s">
        <v>47</v>
      </c>
      <c r="E799" t="s">
        <v>16</v>
      </c>
      <c r="F799" t="s">
        <v>48</v>
      </c>
      <c r="G799" s="1">
        <v>44858</v>
      </c>
      <c r="H799" s="1">
        <v>44893</v>
      </c>
      <c r="I799" s="2">
        <v>44898</v>
      </c>
      <c r="J799" t="s">
        <v>23</v>
      </c>
      <c r="K799" t="s">
        <v>29</v>
      </c>
      <c r="L799" t="s">
        <v>24</v>
      </c>
      <c r="M799" t="s">
        <v>25</v>
      </c>
      <c r="N799" t="s">
        <v>26</v>
      </c>
      <c r="O799" t="s">
        <v>46</v>
      </c>
      <c r="P799">
        <f t="shared" si="542"/>
        <v>1</v>
      </c>
      <c r="Q799" s="5">
        <f t="shared" si="543"/>
        <v>44895</v>
      </c>
      <c r="R799" s="32">
        <f>VLOOKUP(_xlfn.CONCAT(M799," - ",E799),Planning!$C$75:$D$99,2,0)</f>
        <v>4</v>
      </c>
      <c r="S799" s="5">
        <f t="shared" si="544"/>
        <v>44897</v>
      </c>
      <c r="T799" s="3" t="str">
        <f t="shared" si="545"/>
        <v/>
      </c>
      <c r="U799" s="32">
        <f t="shared" ca="1" si="546"/>
        <v>4</v>
      </c>
      <c r="V799" s="32">
        <f t="shared" si="547"/>
        <v>0</v>
      </c>
      <c r="W799" s="5">
        <f t="shared" si="548"/>
        <v>44898</v>
      </c>
      <c r="X799" s="5"/>
      <c r="Z799" s="49"/>
      <c r="AA799" s="50" cm="1">
        <f t="array" ref="AA799">IF(AND(K799="Pending",J799='Date ouverte'!$A$2),INDEX(_xlfn.ANCHORARRAY('Date ouverte'!$B$2),MATCH(TRUE,_xlfn.ANCHORARRAY('Date ouverte'!$B$2)&gt;=$W799,0)),IF(AND(K799="Pending",J799='Date ouverte'!$A$4),INDEX(_xlfn.ANCHORARRAY('Date ouverte'!$B$4),MATCH(TRUE,_xlfn.ANCHORARRAY('Date ouverte'!$B$4)&gt;=$W799,0)),IF(AND(K799="Pending",J799='Date ouverte'!$A$6),INDEX(_xlfn.ANCHORARRAY('Date ouverte'!$B$6),MATCH(TRUE,_xlfn.ANCHORARRAY('Date ouverte'!$B$6)&gt;=$W799,0)),IF(AND(K799="Pending",J799='Date ouverte'!$A$8),INDEX(_xlfn.ANCHORARRAY('Date ouverte'!$B$8),MATCH(TRUE,_xlfn.ANCHORARRAY('Date ouverte'!$B$8)&gt;=$W799,0)),W799))))</f>
        <v>44900</v>
      </c>
      <c r="AB799" s="5" t="str">
        <f>IF(IF($K799="Pending",(IF($J799='Date ouverte'!$A$20,HLOOKUP($AA799,'Date ouverte'!$20:$21,2,FALSE),IF($J799='Date ouverte'!$A$22,HLOOKUP($AA799,'Date ouverte'!$22:$23,2,FALSE),IF($J799='Date ouverte'!$A$24,HLOOKUP($AA799,'Date ouverte'!$24:$25,2,FALSE),IF($J799='Date ouverte'!$A$26,HLOOKUP($AA799,'Date ouverte'!$26:$27,2,FALSE),"j"))))),W799)&lt;&gt;"alert",AA799,"alert")</f>
        <v>alert</v>
      </c>
      <c r="AC799" s="65">
        <f>IF($AB799="alert",(IF($J799='Date ouverte'!$A$29,HLOOKUP($AA799,'Date ouverte'!$29:$30,2,FALSE),IF($J799='Date ouverte'!$A$31,HLOOKUP($AA799,'Date ouverte'!$31:$33,2,FALSE),IF($J799='Date ouverte'!$A$33,HLOOKUP($AA799,'Date ouverte'!$33:$34,2,FALSE),IF($J799='Date ouverte'!$A$35,HLOOKUP($AA799,'Date ouverte'!$35:$36,2,FALSE),"j"))))),0)</f>
        <v>26</v>
      </c>
      <c r="AD7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799" s="5"/>
    </row>
    <row r="800" spans="1:31" x14ac:dyDescent="0.25">
      <c r="A800" t="s">
        <v>574</v>
      </c>
      <c r="B800" t="s">
        <v>258</v>
      </c>
      <c r="C800" t="s">
        <v>14</v>
      </c>
      <c r="D800" t="s">
        <v>47</v>
      </c>
      <c r="E800" t="s">
        <v>34</v>
      </c>
      <c r="F800" t="s">
        <v>48</v>
      </c>
      <c r="G800" s="1">
        <v>44818</v>
      </c>
      <c r="H800" s="1">
        <v>44860</v>
      </c>
      <c r="I800" s="2">
        <v>44869.604166666664</v>
      </c>
      <c r="J800" t="s">
        <v>28</v>
      </c>
      <c r="K800" t="s">
        <v>19</v>
      </c>
      <c r="L800" t="s">
        <v>20</v>
      </c>
      <c r="M800" t="s">
        <v>25</v>
      </c>
      <c r="N800" t="s">
        <v>35</v>
      </c>
      <c r="O800" t="s">
        <v>36</v>
      </c>
      <c r="P800">
        <f t="shared" si="542"/>
        <v>1</v>
      </c>
      <c r="Q800" s="5">
        <f t="shared" si="543"/>
        <v>44862</v>
      </c>
      <c r="R800" s="32">
        <f>VLOOKUP(_xlfn.CONCAT(M800," - ",E800),Planning!$C$75:$D$99,2,0)</f>
        <v>21</v>
      </c>
      <c r="S800" s="5">
        <f t="shared" si="544"/>
        <v>44881</v>
      </c>
      <c r="T800" s="3" t="str">
        <f t="shared" si="545"/>
        <v/>
      </c>
      <c r="U800" s="32">
        <f t="shared" ca="1" si="546"/>
        <v>21</v>
      </c>
      <c r="V800" s="32">
        <f t="shared" si="547"/>
        <v>0</v>
      </c>
      <c r="W800" s="5">
        <f t="shared" si="548"/>
        <v>44869</v>
      </c>
      <c r="X800" s="5"/>
      <c r="Z800" s="49"/>
      <c r="AA800" s="50" cm="1">
        <f t="array" ref="AA800">IF(AND(K800="Pending",J800='Date ouverte'!$A$2),INDEX(_xlfn.ANCHORARRAY('Date ouverte'!$B$2),MATCH(TRUE,_xlfn.ANCHORARRAY('Date ouverte'!$B$2)&gt;=$W800,0)),IF(AND(K800="Pending",J800='Date ouverte'!$A$4),INDEX(_xlfn.ANCHORARRAY('Date ouverte'!$B$4),MATCH(TRUE,_xlfn.ANCHORARRAY('Date ouverte'!$B$4)&gt;=$W800,0)),IF(AND(K800="Pending",J800='Date ouverte'!$A$6),INDEX(_xlfn.ANCHORARRAY('Date ouverte'!$B$6),MATCH(TRUE,_xlfn.ANCHORARRAY('Date ouverte'!$B$6)&gt;=$W800,0)),IF(AND(K800="Pending",J800='Date ouverte'!$A$8),INDEX(_xlfn.ANCHORARRAY('Date ouverte'!$B$8),MATCH(TRUE,_xlfn.ANCHORARRAY('Date ouverte'!$B$8)&gt;=$W800,0)),W800))))</f>
        <v>44869</v>
      </c>
      <c r="AB800" s="5">
        <f>IF(IF($K800="Pending",(IF($J800='Date ouverte'!$A$20,HLOOKUP($AA800,'Date ouverte'!$20:$21,2,FALSE),IF($J800='Date ouverte'!$A$22,HLOOKUP($AA800,'Date ouverte'!$22:$23,2,FALSE),IF($J800='Date ouverte'!$A$24,HLOOKUP($AA800,'Date ouverte'!$24:$25,2,FALSE),IF($J800='Date ouverte'!$A$26,HLOOKUP($AA800,'Date ouverte'!$26:$27,2,FALSE),"j"))))),W800)&lt;&gt;"alert",AA800,"alert")</f>
        <v>44869</v>
      </c>
      <c r="AC800" s="65">
        <f>IF($AB800="alert",(IF($J800='Date ouverte'!$A$29,HLOOKUP($AA800,'Date ouverte'!$29:$30,2,FALSE),IF($J800='Date ouverte'!$A$31,HLOOKUP($AA800,'Date ouverte'!$31:$33,2,FALSE),IF($J800='Date ouverte'!$A$33,HLOOKUP($AA800,'Date ouverte'!$33:$34,2,FALSE),IF($J800='Date ouverte'!$A$35,HLOOKUP($AA800,'Date ouverte'!$35:$36,2,FALSE),"j"))))),0)</f>
        <v>0</v>
      </c>
      <c r="AD8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0" s="5"/>
    </row>
    <row r="801" spans="1:31" x14ac:dyDescent="0.25">
      <c r="A801" t="s">
        <v>1893</v>
      </c>
      <c r="B801" t="s">
        <v>258</v>
      </c>
      <c r="C801" t="s">
        <v>30</v>
      </c>
      <c r="D801" t="s">
        <v>47</v>
      </c>
      <c r="E801" t="s">
        <v>34</v>
      </c>
      <c r="F801" t="s">
        <v>48</v>
      </c>
      <c r="G801" s="1">
        <v>44859</v>
      </c>
      <c r="H801" s="1">
        <v>44895</v>
      </c>
      <c r="I801" s="2">
        <v>44907</v>
      </c>
      <c r="J801" t="s">
        <v>28</v>
      </c>
      <c r="K801" t="s">
        <v>29</v>
      </c>
      <c r="L801" t="s">
        <v>20</v>
      </c>
      <c r="M801" t="s">
        <v>25</v>
      </c>
      <c r="N801" t="s">
        <v>35</v>
      </c>
      <c r="O801" t="s">
        <v>1641</v>
      </c>
      <c r="P801">
        <f t="shared" si="542"/>
        <v>1</v>
      </c>
      <c r="Q801" s="5">
        <f t="shared" si="543"/>
        <v>44897</v>
      </c>
      <c r="R801" s="32">
        <f>VLOOKUP(_xlfn.CONCAT(M801," - ",E801),Planning!$C$75:$D$99,2,0)</f>
        <v>21</v>
      </c>
      <c r="S801" s="5">
        <f t="shared" si="544"/>
        <v>44916</v>
      </c>
      <c r="T801" s="3" t="str">
        <f t="shared" si="545"/>
        <v/>
      </c>
      <c r="U801" s="32">
        <f t="shared" ca="1" si="546"/>
        <v>21</v>
      </c>
      <c r="V801" s="32">
        <f t="shared" si="547"/>
        <v>0</v>
      </c>
      <c r="W801" s="5">
        <f t="shared" si="548"/>
        <v>44907</v>
      </c>
      <c r="X801" s="5"/>
      <c r="Z801" s="49"/>
      <c r="AA801" s="50" cm="1">
        <f t="array" ref="AA801">IF(AND(K801="Pending",J801='Date ouverte'!$A$2),INDEX(_xlfn.ANCHORARRAY('Date ouverte'!$B$2),MATCH(TRUE,_xlfn.ANCHORARRAY('Date ouverte'!$B$2)&gt;=$W801,0)),IF(AND(K801="Pending",J801='Date ouverte'!$A$4),INDEX(_xlfn.ANCHORARRAY('Date ouverte'!$B$4),MATCH(TRUE,_xlfn.ANCHORARRAY('Date ouverte'!$B$4)&gt;=$W801,0)),IF(AND(K801="Pending",J801='Date ouverte'!$A$6),INDEX(_xlfn.ANCHORARRAY('Date ouverte'!$B$6),MATCH(TRUE,_xlfn.ANCHORARRAY('Date ouverte'!$B$6)&gt;=$W801,0)),IF(AND(K801="Pending",J801='Date ouverte'!$A$8),INDEX(_xlfn.ANCHORARRAY('Date ouverte'!$B$8),MATCH(TRUE,_xlfn.ANCHORARRAY('Date ouverte'!$B$8)&gt;=$W801,0)),W801))))</f>
        <v>44907</v>
      </c>
      <c r="AB801" s="5" t="str">
        <f>IF(IF($K801="Pending",(IF($J801='Date ouverte'!$A$20,HLOOKUP($AA801,'Date ouverte'!$20:$21,2,FALSE),IF($J801='Date ouverte'!$A$22,HLOOKUP($AA801,'Date ouverte'!$22:$23,2,FALSE),IF($J801='Date ouverte'!$A$24,HLOOKUP($AA801,'Date ouverte'!$24:$25,2,FALSE),IF($J801='Date ouverte'!$A$26,HLOOKUP($AA801,'Date ouverte'!$26:$27,2,FALSE),"j"))))),W801)&lt;&gt;"alert",AA801,"alert")</f>
        <v>alert</v>
      </c>
      <c r="AC801" s="65">
        <f>IF($AB801="alert",(IF($J801='Date ouverte'!$A$29,HLOOKUP($AA801,'Date ouverte'!$29:$30,2,FALSE),IF($J801='Date ouverte'!$A$31,HLOOKUP($AA801,'Date ouverte'!$31:$33,2,FALSE),IF($J801='Date ouverte'!$A$33,HLOOKUP($AA801,'Date ouverte'!$33:$34,2,FALSE),IF($J801='Date ouverte'!$A$35,HLOOKUP($AA801,'Date ouverte'!$35:$36,2,FALSE),"j"))))),0)</f>
        <v>15</v>
      </c>
      <c r="AD8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01" s="5"/>
    </row>
    <row r="802" spans="1:31" x14ac:dyDescent="0.25">
      <c r="A802" t="s">
        <v>2470</v>
      </c>
      <c r="B802" t="s">
        <v>258</v>
      </c>
      <c r="C802" t="s">
        <v>30</v>
      </c>
      <c r="D802" t="s">
        <v>57</v>
      </c>
      <c r="E802" t="s">
        <v>34</v>
      </c>
      <c r="F802" t="s">
        <v>48</v>
      </c>
      <c r="G802" s="1">
        <v>44861</v>
      </c>
      <c r="H802" s="1">
        <v>44898</v>
      </c>
      <c r="I802" s="2">
        <v>44913</v>
      </c>
      <c r="J802" t="s">
        <v>18</v>
      </c>
      <c r="K802" t="s">
        <v>29</v>
      </c>
      <c r="L802" t="s">
        <v>24</v>
      </c>
      <c r="M802" t="s">
        <v>25</v>
      </c>
      <c r="N802" t="s">
        <v>26</v>
      </c>
      <c r="O802" t="s">
        <v>49</v>
      </c>
      <c r="P802">
        <f t="shared" si="542"/>
        <v>1</v>
      </c>
      <c r="Q802" s="5">
        <f t="shared" si="543"/>
        <v>44900</v>
      </c>
      <c r="R802" s="32">
        <f>VLOOKUP(_xlfn.CONCAT(M802," - ",E802),Planning!$C$75:$D$99,2,0)</f>
        <v>21</v>
      </c>
      <c r="S802" s="5">
        <f t="shared" si="544"/>
        <v>44919</v>
      </c>
      <c r="T802" s="3" t="str">
        <f t="shared" si="545"/>
        <v/>
      </c>
      <c r="U802" s="32">
        <f t="shared" ca="1" si="546"/>
        <v>21</v>
      </c>
      <c r="V802" s="32">
        <f t="shared" si="547"/>
        <v>0</v>
      </c>
      <c r="W802" s="5">
        <f t="shared" si="548"/>
        <v>44913</v>
      </c>
      <c r="X802" s="5"/>
      <c r="Z802" s="49"/>
      <c r="AA802" s="50" cm="1">
        <f t="array" ref="AA802">IF(AND(K802="Pending",J802='Date ouverte'!$A$2),INDEX(_xlfn.ANCHORARRAY('Date ouverte'!$B$2),MATCH(TRUE,_xlfn.ANCHORARRAY('Date ouverte'!$B$2)&gt;=$W802,0)),IF(AND(K802="Pending",J802='Date ouverte'!$A$4),INDEX(_xlfn.ANCHORARRAY('Date ouverte'!$B$4),MATCH(TRUE,_xlfn.ANCHORARRAY('Date ouverte'!$B$4)&gt;=$W802,0)),IF(AND(K802="Pending",J802='Date ouverte'!$A$6),INDEX(_xlfn.ANCHORARRAY('Date ouverte'!$B$6),MATCH(TRUE,_xlfn.ANCHORARRAY('Date ouverte'!$B$6)&gt;=$W802,0)),IF(AND(K802="Pending",J802='Date ouverte'!$A$8),INDEX(_xlfn.ANCHORARRAY('Date ouverte'!$B$8),MATCH(TRUE,_xlfn.ANCHORARRAY('Date ouverte'!$B$8)&gt;=$W802,0)),W802))))</f>
        <v>44914</v>
      </c>
      <c r="AB802" s="5" t="str">
        <f>IF(IF($K802="Pending",(IF($J802='Date ouverte'!$A$20,HLOOKUP($AA802,'Date ouverte'!$20:$21,2,FALSE),IF($J802='Date ouverte'!$A$22,HLOOKUP($AA802,'Date ouverte'!$22:$23,2,FALSE),IF($J802='Date ouverte'!$A$24,HLOOKUP($AA802,'Date ouverte'!$24:$25,2,FALSE),IF($J802='Date ouverte'!$A$26,HLOOKUP($AA802,'Date ouverte'!$26:$27,2,FALSE),"j"))))),W802)&lt;&gt;"alert",AA802,"alert")</f>
        <v>alert</v>
      </c>
      <c r="AC802" s="65">
        <f>IF($AB802="alert",(IF($J802='Date ouverte'!$A$29,HLOOKUP($AA802,'Date ouverte'!$29:$30,2,FALSE),IF($J802='Date ouverte'!$A$31,HLOOKUP($AA802,'Date ouverte'!$31:$33,2,FALSE),IF($J802='Date ouverte'!$A$33,HLOOKUP($AA802,'Date ouverte'!$33:$34,2,FALSE),IF($J802='Date ouverte'!$A$35,HLOOKUP($AA802,'Date ouverte'!$35:$36,2,FALSE),"j"))))),0)</f>
        <v>18</v>
      </c>
      <c r="AD8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2" s="5"/>
    </row>
    <row r="803" spans="1:31" x14ac:dyDescent="0.25">
      <c r="A803" t="s">
        <v>2471</v>
      </c>
      <c r="B803" t="s">
        <v>258</v>
      </c>
      <c r="C803" t="s">
        <v>30</v>
      </c>
      <c r="D803" t="s">
        <v>47</v>
      </c>
      <c r="E803" t="s">
        <v>16</v>
      </c>
      <c r="F803" t="s">
        <v>48</v>
      </c>
      <c r="G803" s="1">
        <v>44867</v>
      </c>
      <c r="H803" s="1">
        <v>44900</v>
      </c>
      <c r="I803" s="2">
        <v>44907</v>
      </c>
      <c r="J803" t="s">
        <v>23</v>
      </c>
      <c r="K803" t="s">
        <v>29</v>
      </c>
      <c r="L803" t="s">
        <v>24</v>
      </c>
      <c r="M803" t="s">
        <v>25</v>
      </c>
      <c r="N803" t="s">
        <v>26</v>
      </c>
      <c r="O803" t="s">
        <v>49</v>
      </c>
      <c r="P803">
        <f t="shared" si="542"/>
        <v>1</v>
      </c>
      <c r="Q803" s="5">
        <f t="shared" si="543"/>
        <v>44902</v>
      </c>
      <c r="R803" s="32">
        <f>VLOOKUP(_xlfn.CONCAT(M803," - ",E803),Planning!$C$75:$D$99,2,0)</f>
        <v>4</v>
      </c>
      <c r="S803" s="5">
        <f t="shared" si="544"/>
        <v>44904</v>
      </c>
      <c r="T803" s="3" t="str">
        <f t="shared" si="545"/>
        <v/>
      </c>
      <c r="U803" s="32">
        <f t="shared" ca="1" si="546"/>
        <v>4</v>
      </c>
      <c r="V803" s="32">
        <f t="shared" si="547"/>
        <v>0</v>
      </c>
      <c r="W803" s="5">
        <f t="shared" si="548"/>
        <v>44907</v>
      </c>
      <c r="X803" s="5"/>
      <c r="Z803" s="49"/>
      <c r="AA803" s="50" cm="1">
        <f t="array" ref="AA803">IF(AND(K803="Pending",J803='Date ouverte'!$A$2),INDEX(_xlfn.ANCHORARRAY('Date ouverte'!$B$2),MATCH(TRUE,_xlfn.ANCHORARRAY('Date ouverte'!$B$2)&gt;=$W803,0)),IF(AND(K803="Pending",J803='Date ouverte'!$A$4),INDEX(_xlfn.ANCHORARRAY('Date ouverte'!$B$4),MATCH(TRUE,_xlfn.ANCHORARRAY('Date ouverte'!$B$4)&gt;=$W803,0)),IF(AND(K803="Pending",J803='Date ouverte'!$A$6),INDEX(_xlfn.ANCHORARRAY('Date ouverte'!$B$6),MATCH(TRUE,_xlfn.ANCHORARRAY('Date ouverte'!$B$6)&gt;=$W803,0)),IF(AND(K803="Pending",J803='Date ouverte'!$A$8),INDEX(_xlfn.ANCHORARRAY('Date ouverte'!$B$8),MATCH(TRUE,_xlfn.ANCHORARRAY('Date ouverte'!$B$8)&gt;=$W803,0)),W803))))</f>
        <v>44907</v>
      </c>
      <c r="AB803" s="5">
        <f>IF(IF($K803="Pending",(IF($J803='Date ouverte'!$A$20,HLOOKUP($AA803,'Date ouverte'!$20:$21,2,FALSE),IF($J803='Date ouverte'!$A$22,HLOOKUP($AA803,'Date ouverte'!$22:$23,2,FALSE),IF($J803='Date ouverte'!$A$24,HLOOKUP($AA803,'Date ouverte'!$24:$25,2,FALSE),IF($J803='Date ouverte'!$A$26,HLOOKUP($AA803,'Date ouverte'!$26:$27,2,FALSE),"j"))))),W803)&lt;&gt;"alert",AA803,"alert")</f>
        <v>44907</v>
      </c>
      <c r="AC803" s="65">
        <f>IF($AB803="alert",(IF($J803='Date ouverte'!$A$29,HLOOKUP($AA803,'Date ouverte'!$29:$30,2,FALSE),IF($J803='Date ouverte'!$A$31,HLOOKUP($AA803,'Date ouverte'!$31:$33,2,FALSE),IF($J803='Date ouverte'!$A$33,HLOOKUP($AA803,'Date ouverte'!$33:$34,2,FALSE),IF($J803='Date ouverte'!$A$35,HLOOKUP($AA803,'Date ouverte'!$35:$36,2,FALSE),"j"))))),0)</f>
        <v>0</v>
      </c>
      <c r="AD8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3" s="5"/>
    </row>
    <row r="804" spans="1:31" x14ac:dyDescent="0.25">
      <c r="A804" t="s">
        <v>944</v>
      </c>
      <c r="B804" t="s">
        <v>258</v>
      </c>
      <c r="C804" t="s">
        <v>30</v>
      </c>
      <c r="D804" t="s">
        <v>47</v>
      </c>
      <c r="E804" t="s">
        <v>16</v>
      </c>
      <c r="F804" t="s">
        <v>48</v>
      </c>
      <c r="G804" s="1">
        <v>44826</v>
      </c>
      <c r="H804" s="1">
        <v>44864</v>
      </c>
      <c r="I804" s="2">
        <v>44869</v>
      </c>
      <c r="J804" t="s">
        <v>39</v>
      </c>
      <c r="K804" t="s">
        <v>29</v>
      </c>
      <c r="L804" t="s">
        <v>24</v>
      </c>
      <c r="M804" t="s">
        <v>25</v>
      </c>
      <c r="N804" t="s">
        <v>26</v>
      </c>
      <c r="O804" t="s">
        <v>36</v>
      </c>
      <c r="P804">
        <f t="shared" si="542"/>
        <v>1</v>
      </c>
      <c r="Q804" s="5">
        <f t="shared" si="543"/>
        <v>44866</v>
      </c>
      <c r="R804" s="32">
        <f>VLOOKUP(_xlfn.CONCAT(M804," - ",E804),Planning!$C$75:$D$99,2,0)</f>
        <v>4</v>
      </c>
      <c r="S804" s="5">
        <f t="shared" si="544"/>
        <v>44868</v>
      </c>
      <c r="T804" s="3" t="str">
        <f t="shared" si="545"/>
        <v/>
      </c>
      <c r="U804" s="32">
        <f t="shared" ca="1" si="546"/>
        <v>4</v>
      </c>
      <c r="V804" s="32">
        <f t="shared" si="547"/>
        <v>0</v>
      </c>
      <c r="W804" s="5">
        <f t="shared" si="548"/>
        <v>44869</v>
      </c>
      <c r="X804" s="5"/>
      <c r="Z804" s="49"/>
      <c r="AA804" s="50" cm="1">
        <f t="array" ref="AA804">IF(AND(K804="Pending",J804='Date ouverte'!$A$2),INDEX(_xlfn.ANCHORARRAY('Date ouverte'!$B$2),MATCH(TRUE,_xlfn.ANCHORARRAY('Date ouverte'!$B$2)&gt;=$W804,0)),IF(AND(K804="Pending",J804='Date ouverte'!$A$4),INDEX(_xlfn.ANCHORARRAY('Date ouverte'!$B$4),MATCH(TRUE,_xlfn.ANCHORARRAY('Date ouverte'!$B$4)&gt;=$W804,0)),IF(AND(K804="Pending",J804='Date ouverte'!$A$6),INDEX(_xlfn.ANCHORARRAY('Date ouverte'!$B$6),MATCH(TRUE,_xlfn.ANCHORARRAY('Date ouverte'!$B$6)&gt;=$W804,0)),IF(AND(K804="Pending",J804='Date ouverte'!$A$8),INDEX(_xlfn.ANCHORARRAY('Date ouverte'!$B$8),MATCH(TRUE,_xlfn.ANCHORARRAY('Date ouverte'!$B$8)&gt;=$W804,0)),W804))))</f>
        <v>44869</v>
      </c>
      <c r="AB804" s="5">
        <f>IF(IF($K804="Pending",(IF($J804='Date ouverte'!$A$20,HLOOKUP($AA804,'Date ouverte'!$20:$21,2,FALSE),IF($J804='Date ouverte'!$A$22,HLOOKUP($AA804,'Date ouverte'!$22:$23,2,FALSE),IF($J804='Date ouverte'!$A$24,HLOOKUP($AA804,'Date ouverte'!$24:$25,2,FALSE),IF($J804='Date ouverte'!$A$26,HLOOKUP($AA804,'Date ouverte'!$26:$27,2,FALSE),"j"))))),W804)&lt;&gt;"alert",AA804,"alert")</f>
        <v>44869</v>
      </c>
      <c r="AC804" s="65">
        <f>IF($AB804="alert",(IF($J804='Date ouverte'!$A$29,HLOOKUP($AA804,'Date ouverte'!$29:$30,2,FALSE),IF($J804='Date ouverte'!$A$31,HLOOKUP($AA804,'Date ouverte'!$31:$33,2,FALSE),IF($J804='Date ouverte'!$A$33,HLOOKUP($AA804,'Date ouverte'!$33:$34,2,FALSE),IF($J804='Date ouverte'!$A$35,HLOOKUP($AA804,'Date ouverte'!$35:$36,2,FALSE),"j"))))),0)</f>
        <v>0</v>
      </c>
      <c r="AD8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04" s="5"/>
    </row>
    <row r="805" spans="1:31" x14ac:dyDescent="0.25">
      <c r="A805" t="s">
        <v>549</v>
      </c>
      <c r="B805" t="s">
        <v>258</v>
      </c>
      <c r="C805" t="s">
        <v>14</v>
      </c>
      <c r="D805" t="s">
        <v>47</v>
      </c>
      <c r="E805" t="s">
        <v>34</v>
      </c>
      <c r="F805" t="s">
        <v>48</v>
      </c>
      <c r="G805" s="1">
        <v>44817</v>
      </c>
      <c r="H805" s="1">
        <v>44860</v>
      </c>
      <c r="I805" s="2">
        <v>44867</v>
      </c>
      <c r="J805" t="s">
        <v>28</v>
      </c>
      <c r="K805" t="s">
        <v>29</v>
      </c>
      <c r="L805" t="s">
        <v>24</v>
      </c>
      <c r="M805" t="s">
        <v>25</v>
      </c>
      <c r="N805" t="s">
        <v>26</v>
      </c>
      <c r="O805" t="s">
        <v>36</v>
      </c>
      <c r="P805">
        <f t="shared" si="542"/>
        <v>1</v>
      </c>
      <c r="Q805" s="5">
        <f t="shared" si="543"/>
        <v>44862</v>
      </c>
      <c r="R805" s="32">
        <f>VLOOKUP(_xlfn.CONCAT(M805," - ",E805),Planning!$C$75:$D$99,2,0)</f>
        <v>21</v>
      </c>
      <c r="S805" s="5">
        <f t="shared" si="544"/>
        <v>44881</v>
      </c>
      <c r="T805" s="3" t="str">
        <f t="shared" si="545"/>
        <v/>
      </c>
      <c r="U805" s="32">
        <f t="shared" ca="1" si="546"/>
        <v>21</v>
      </c>
      <c r="V805" s="32">
        <f t="shared" si="547"/>
        <v>0</v>
      </c>
      <c r="W805" s="5">
        <f t="shared" si="548"/>
        <v>44867</v>
      </c>
      <c r="X805" s="5"/>
      <c r="Z805" s="49"/>
      <c r="AA805" s="50" cm="1">
        <f t="array" ref="AA805">IF(AND(K805="Pending",J805='Date ouverte'!$A$2),INDEX(_xlfn.ANCHORARRAY('Date ouverte'!$B$2),MATCH(TRUE,_xlfn.ANCHORARRAY('Date ouverte'!$B$2)&gt;=$W805,0)),IF(AND(K805="Pending",J805='Date ouverte'!$A$4),INDEX(_xlfn.ANCHORARRAY('Date ouverte'!$B$4),MATCH(TRUE,_xlfn.ANCHORARRAY('Date ouverte'!$B$4)&gt;=$W805,0)),IF(AND(K805="Pending",J805='Date ouverte'!$A$6),INDEX(_xlfn.ANCHORARRAY('Date ouverte'!$B$6),MATCH(TRUE,_xlfn.ANCHORARRAY('Date ouverte'!$B$6)&gt;=$W805,0)),IF(AND(K805="Pending",J805='Date ouverte'!$A$8),INDEX(_xlfn.ANCHORARRAY('Date ouverte'!$B$8),MATCH(TRUE,_xlfn.ANCHORARRAY('Date ouverte'!$B$8)&gt;=$W805,0)),W805))))</f>
        <v>44867</v>
      </c>
      <c r="AB805" s="5">
        <f>IF(IF($K805="Pending",(IF($J805='Date ouverte'!$A$20,HLOOKUP($AA805,'Date ouverte'!$20:$21,2,FALSE),IF($J805='Date ouverte'!$A$22,HLOOKUP($AA805,'Date ouverte'!$22:$23,2,FALSE),IF($J805='Date ouverte'!$A$24,HLOOKUP($AA805,'Date ouverte'!$24:$25,2,FALSE),IF($J805='Date ouverte'!$A$26,HLOOKUP($AA805,'Date ouverte'!$26:$27,2,FALSE),"j"))))),W805)&lt;&gt;"alert",AA805,"alert")</f>
        <v>44867</v>
      </c>
      <c r="AC805" s="65">
        <f>IF($AB805="alert",(IF($J805='Date ouverte'!$A$29,HLOOKUP($AA805,'Date ouverte'!$29:$30,2,FALSE),IF($J805='Date ouverte'!$A$31,HLOOKUP($AA805,'Date ouverte'!$31:$33,2,FALSE),IF($J805='Date ouverte'!$A$33,HLOOKUP($AA805,'Date ouverte'!$33:$34,2,FALSE),IF($J805='Date ouverte'!$A$35,HLOOKUP($AA805,'Date ouverte'!$35:$36,2,FALSE),"j"))))),0)</f>
        <v>0</v>
      </c>
      <c r="AD8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5" s="5"/>
    </row>
    <row r="806" spans="1:31" x14ac:dyDescent="0.25">
      <c r="A806" t="s">
        <v>490</v>
      </c>
      <c r="B806" t="s">
        <v>258</v>
      </c>
      <c r="C806" t="s">
        <v>30</v>
      </c>
      <c r="D806" t="s">
        <v>15</v>
      </c>
      <c r="E806" t="s">
        <v>34</v>
      </c>
      <c r="F806" t="s">
        <v>17</v>
      </c>
      <c r="G806" s="1">
        <v>44815</v>
      </c>
      <c r="H806" s="1">
        <v>44855</v>
      </c>
      <c r="I806" s="2">
        <v>44867.541666666664</v>
      </c>
      <c r="J806" t="s">
        <v>23</v>
      </c>
      <c r="K806" t="s">
        <v>19</v>
      </c>
      <c r="L806" t="s">
        <v>20</v>
      </c>
      <c r="M806" t="s">
        <v>25</v>
      </c>
      <c r="N806" t="s">
        <v>35</v>
      </c>
      <c r="O806" t="s">
        <v>42</v>
      </c>
      <c r="P806">
        <f t="shared" si="542"/>
        <v>1</v>
      </c>
      <c r="Q806" s="5">
        <f t="shared" si="543"/>
        <v>44857</v>
      </c>
      <c r="R806" s="32">
        <f>VLOOKUP(_xlfn.CONCAT(M806," - ",E806),Planning!$C$75:$D$99,2,0)</f>
        <v>21</v>
      </c>
      <c r="S806" s="5">
        <f t="shared" si="544"/>
        <v>44876</v>
      </c>
      <c r="T806" s="3" t="str">
        <f t="shared" si="545"/>
        <v/>
      </c>
      <c r="U806" s="32">
        <f t="shared" ca="1" si="546"/>
        <v>17</v>
      </c>
      <c r="V806" s="32">
        <f t="shared" si="547"/>
        <v>0</v>
      </c>
      <c r="W806" s="5">
        <f t="shared" si="548"/>
        <v>44867</v>
      </c>
      <c r="X806" s="5"/>
      <c r="Z806" s="49"/>
      <c r="AA806" s="50" cm="1">
        <f t="array" ref="AA806">IF(AND(K806="Pending",J806='Date ouverte'!$A$2),INDEX(_xlfn.ANCHORARRAY('Date ouverte'!$B$2),MATCH(TRUE,_xlfn.ANCHORARRAY('Date ouverte'!$B$2)&gt;=$W806,0)),IF(AND(K806="Pending",J806='Date ouverte'!$A$4),INDEX(_xlfn.ANCHORARRAY('Date ouverte'!$B$4),MATCH(TRUE,_xlfn.ANCHORARRAY('Date ouverte'!$B$4)&gt;=$W806,0)),IF(AND(K806="Pending",J806='Date ouverte'!$A$6),INDEX(_xlfn.ANCHORARRAY('Date ouverte'!$B$6),MATCH(TRUE,_xlfn.ANCHORARRAY('Date ouverte'!$B$6)&gt;=$W806,0)),IF(AND(K806="Pending",J806='Date ouverte'!$A$8),INDEX(_xlfn.ANCHORARRAY('Date ouverte'!$B$8),MATCH(TRUE,_xlfn.ANCHORARRAY('Date ouverte'!$B$8)&gt;=$W806,0)),W806))))</f>
        <v>44867</v>
      </c>
      <c r="AB806" s="5">
        <f>IF(IF($K806="Pending",(IF($J806='Date ouverte'!$A$20,HLOOKUP($AA806,'Date ouverte'!$20:$21,2,FALSE),IF($J806='Date ouverte'!$A$22,HLOOKUP($AA806,'Date ouverte'!$22:$23,2,FALSE),IF($J806='Date ouverte'!$A$24,HLOOKUP($AA806,'Date ouverte'!$24:$25,2,FALSE),IF($J806='Date ouverte'!$A$26,HLOOKUP($AA806,'Date ouverte'!$26:$27,2,FALSE),"j"))))),W806)&lt;&gt;"alert",AA806,"alert")</f>
        <v>44867</v>
      </c>
      <c r="AC806" s="65">
        <f>IF($AB806="alert",(IF($J806='Date ouverte'!$A$29,HLOOKUP($AA806,'Date ouverte'!$29:$30,2,FALSE),IF($J806='Date ouverte'!$A$31,HLOOKUP($AA806,'Date ouverte'!$31:$33,2,FALSE),IF($J806='Date ouverte'!$A$33,HLOOKUP($AA806,'Date ouverte'!$33:$34,2,FALSE),IF($J806='Date ouverte'!$A$35,HLOOKUP($AA806,'Date ouverte'!$35:$36,2,FALSE),"j"))))),0)</f>
        <v>0</v>
      </c>
      <c r="AD8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6" s="5"/>
    </row>
    <row r="807" spans="1:31" x14ac:dyDescent="0.25">
      <c r="A807" t="s">
        <v>405</v>
      </c>
      <c r="B807" t="s">
        <v>258</v>
      </c>
      <c r="C807" t="s">
        <v>30</v>
      </c>
      <c r="D807" t="s">
        <v>47</v>
      </c>
      <c r="E807" t="s">
        <v>16</v>
      </c>
      <c r="F807" t="s">
        <v>48</v>
      </c>
      <c r="G807" s="1">
        <v>44814</v>
      </c>
      <c r="H807" s="1">
        <v>44868</v>
      </c>
      <c r="I807" s="2">
        <v>44873</v>
      </c>
      <c r="J807" t="s">
        <v>18</v>
      </c>
      <c r="K807" t="s">
        <v>29</v>
      </c>
      <c r="L807" t="s">
        <v>24</v>
      </c>
      <c r="M807" t="s">
        <v>32</v>
      </c>
      <c r="N807" t="s">
        <v>41</v>
      </c>
      <c r="O807" t="s">
        <v>387</v>
      </c>
      <c r="P807">
        <f t="shared" si="542"/>
        <v>1</v>
      </c>
      <c r="Q807" s="5">
        <f t="shared" si="543"/>
        <v>44870</v>
      </c>
      <c r="R807" s="32">
        <f>VLOOKUP(_xlfn.CONCAT(M807," - ",E807),Planning!$C$75:$D$99,2,0)</f>
        <v>10</v>
      </c>
      <c r="S807" s="5">
        <f t="shared" si="544"/>
        <v>44878</v>
      </c>
      <c r="T807" s="3" t="str">
        <f t="shared" si="545"/>
        <v/>
      </c>
      <c r="U807" s="32">
        <f t="shared" ca="1" si="546"/>
        <v>10</v>
      </c>
      <c r="V807" s="32">
        <f t="shared" si="547"/>
        <v>0</v>
      </c>
      <c r="W807" s="5">
        <f t="shared" si="548"/>
        <v>44873</v>
      </c>
      <c r="X807" s="5"/>
      <c r="Z807" s="49"/>
      <c r="AA807" s="50" cm="1">
        <f t="array" ref="AA807">IF(AND(K807="Pending",J807='Date ouverte'!$A$2),INDEX(_xlfn.ANCHORARRAY('Date ouverte'!$B$2),MATCH(TRUE,_xlfn.ANCHORARRAY('Date ouverte'!$B$2)&gt;=$W807,0)),IF(AND(K807="Pending",J807='Date ouverte'!$A$4),INDEX(_xlfn.ANCHORARRAY('Date ouverte'!$B$4),MATCH(TRUE,_xlfn.ANCHORARRAY('Date ouverte'!$B$4)&gt;=$W807,0)),IF(AND(K807="Pending",J807='Date ouverte'!$A$6),INDEX(_xlfn.ANCHORARRAY('Date ouverte'!$B$6),MATCH(TRUE,_xlfn.ANCHORARRAY('Date ouverte'!$B$6)&gt;=$W807,0)),IF(AND(K807="Pending",J807='Date ouverte'!$A$8),INDEX(_xlfn.ANCHORARRAY('Date ouverte'!$B$8),MATCH(TRUE,_xlfn.ANCHORARRAY('Date ouverte'!$B$8)&gt;=$W807,0)),W807))))</f>
        <v>44873</v>
      </c>
      <c r="AB807" s="5">
        <f>IF(IF($K807="Pending",(IF($J807='Date ouverte'!$A$20,HLOOKUP($AA807,'Date ouverte'!$20:$21,2,FALSE),IF($J807='Date ouverte'!$A$22,HLOOKUP($AA807,'Date ouverte'!$22:$23,2,FALSE),IF($J807='Date ouverte'!$A$24,HLOOKUP($AA807,'Date ouverte'!$24:$25,2,FALSE),IF($J807='Date ouverte'!$A$26,HLOOKUP($AA807,'Date ouverte'!$26:$27,2,FALSE),"j"))))),W807)&lt;&gt;"alert",AA807,"alert")</f>
        <v>44873</v>
      </c>
      <c r="AC807" s="65">
        <f>IF($AB807="alert",(IF($J807='Date ouverte'!$A$29,HLOOKUP($AA807,'Date ouverte'!$29:$30,2,FALSE),IF($J807='Date ouverte'!$A$31,HLOOKUP($AA807,'Date ouverte'!$31:$33,2,FALSE),IF($J807='Date ouverte'!$A$33,HLOOKUP($AA807,'Date ouverte'!$33:$34,2,FALSE),IF($J807='Date ouverte'!$A$35,HLOOKUP($AA807,'Date ouverte'!$35:$36,2,FALSE),"j"))))),0)</f>
        <v>0</v>
      </c>
      <c r="AD8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7" s="5"/>
    </row>
    <row r="808" spans="1:31" x14ac:dyDescent="0.25">
      <c r="A808" t="s">
        <v>925</v>
      </c>
      <c r="B808" t="s">
        <v>258</v>
      </c>
      <c r="C808" t="s">
        <v>30</v>
      </c>
      <c r="D808" t="s">
        <v>47</v>
      </c>
      <c r="E808" t="s">
        <v>34</v>
      </c>
      <c r="F808" t="s">
        <v>48</v>
      </c>
      <c r="G808" s="1">
        <v>44826</v>
      </c>
      <c r="H808" s="1">
        <v>44860</v>
      </c>
      <c r="I808" s="2">
        <v>44862.354166666664</v>
      </c>
      <c r="J808" t="s">
        <v>23</v>
      </c>
      <c r="K808" t="s">
        <v>19</v>
      </c>
      <c r="L808" t="s">
        <v>20</v>
      </c>
      <c r="M808" t="s">
        <v>25</v>
      </c>
      <c r="N808" t="s">
        <v>35</v>
      </c>
      <c r="O808" t="s">
        <v>36</v>
      </c>
      <c r="P808">
        <f t="shared" si="542"/>
        <v>1</v>
      </c>
      <c r="Q808" s="5">
        <f t="shared" si="543"/>
        <v>44862</v>
      </c>
      <c r="R808" s="32">
        <f>VLOOKUP(_xlfn.CONCAT(M808," - ",E808),Planning!$C$75:$D$99,2,0)</f>
        <v>21</v>
      </c>
      <c r="S808" s="5">
        <f t="shared" si="544"/>
        <v>44881</v>
      </c>
      <c r="T808" s="3" t="str">
        <f t="shared" si="545"/>
        <v/>
      </c>
      <c r="U808" s="32">
        <f t="shared" ca="1" si="546"/>
        <v>21</v>
      </c>
      <c r="V808" s="32">
        <f t="shared" si="547"/>
        <v>0</v>
      </c>
      <c r="W808" s="5">
        <f t="shared" si="548"/>
        <v>44862</v>
      </c>
      <c r="X808" s="5"/>
      <c r="Z808" s="49"/>
      <c r="AA808" s="50" cm="1">
        <f t="array" ref="AA808">IF(AND(K808="Pending",J808='Date ouverte'!$A$2),INDEX(_xlfn.ANCHORARRAY('Date ouverte'!$B$2),MATCH(TRUE,_xlfn.ANCHORARRAY('Date ouverte'!$B$2)&gt;=$W808,0)),IF(AND(K808="Pending",J808='Date ouverte'!$A$4),INDEX(_xlfn.ANCHORARRAY('Date ouverte'!$B$4),MATCH(TRUE,_xlfn.ANCHORARRAY('Date ouverte'!$B$4)&gt;=$W808,0)),IF(AND(K808="Pending",J808='Date ouverte'!$A$6),INDEX(_xlfn.ANCHORARRAY('Date ouverte'!$B$6),MATCH(TRUE,_xlfn.ANCHORARRAY('Date ouverte'!$B$6)&gt;=$W808,0)),IF(AND(K808="Pending",J808='Date ouverte'!$A$8),INDEX(_xlfn.ANCHORARRAY('Date ouverte'!$B$8),MATCH(TRUE,_xlfn.ANCHORARRAY('Date ouverte'!$B$8)&gt;=$W808,0)),W808))))</f>
        <v>44862</v>
      </c>
      <c r="AB808" s="5">
        <f>IF(IF($K808="Pending",(IF($J808='Date ouverte'!$A$20,HLOOKUP($AA808,'Date ouverte'!$20:$21,2,FALSE),IF($J808='Date ouverte'!$A$22,HLOOKUP($AA808,'Date ouverte'!$22:$23,2,FALSE),IF($J808='Date ouverte'!$A$24,HLOOKUP($AA808,'Date ouverte'!$24:$25,2,FALSE),IF($J808='Date ouverte'!$A$26,HLOOKUP($AA808,'Date ouverte'!$26:$27,2,FALSE),"j"))))),W808)&lt;&gt;"alert",AA808,"alert")</f>
        <v>44862</v>
      </c>
      <c r="AC808" s="65">
        <f>IF($AB808="alert",(IF($J808='Date ouverte'!$A$29,HLOOKUP($AA808,'Date ouverte'!$29:$30,2,FALSE),IF($J808='Date ouverte'!$A$31,HLOOKUP($AA808,'Date ouverte'!$31:$33,2,FALSE),IF($J808='Date ouverte'!$A$33,HLOOKUP($AA808,'Date ouverte'!$33:$34,2,FALSE),IF($J808='Date ouverte'!$A$35,HLOOKUP($AA808,'Date ouverte'!$35:$36,2,FALSE),"j"))))),0)</f>
        <v>0</v>
      </c>
      <c r="AD8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8" s="5"/>
    </row>
    <row r="809" spans="1:31" x14ac:dyDescent="0.25">
      <c r="A809" t="s">
        <v>1273</v>
      </c>
      <c r="B809" t="s">
        <v>258</v>
      </c>
      <c r="C809" t="s">
        <v>38</v>
      </c>
      <c r="D809" t="s">
        <v>47</v>
      </c>
      <c r="E809" t="s">
        <v>34</v>
      </c>
      <c r="F809" t="s">
        <v>48</v>
      </c>
      <c r="G809" s="1">
        <v>44841</v>
      </c>
      <c r="H809" s="1">
        <v>44877</v>
      </c>
      <c r="I809" s="2">
        <v>44883.354166666664</v>
      </c>
      <c r="J809" t="s">
        <v>18</v>
      </c>
      <c r="K809" t="s">
        <v>19</v>
      </c>
      <c r="L809" t="s">
        <v>20</v>
      </c>
      <c r="M809" t="s">
        <v>25</v>
      </c>
      <c r="N809" t="s">
        <v>35</v>
      </c>
      <c r="O809" t="s">
        <v>45</v>
      </c>
      <c r="P809">
        <f t="shared" si="542"/>
        <v>1</v>
      </c>
      <c r="Q809" s="5">
        <f t="shared" si="543"/>
        <v>44879</v>
      </c>
      <c r="R809" s="32">
        <f>VLOOKUP(_xlfn.CONCAT(M809," - ",E809),Planning!$C$75:$D$99,2,0)</f>
        <v>21</v>
      </c>
      <c r="S809" s="5">
        <f t="shared" si="544"/>
        <v>44898</v>
      </c>
      <c r="T809" s="3" t="str">
        <f t="shared" si="545"/>
        <v/>
      </c>
      <c r="U809" s="32">
        <f t="shared" ca="1" si="546"/>
        <v>21</v>
      </c>
      <c r="V809" s="32">
        <f t="shared" si="547"/>
        <v>0</v>
      </c>
      <c r="W809" s="5">
        <f t="shared" si="548"/>
        <v>44883</v>
      </c>
      <c r="X809" s="5"/>
      <c r="Z809" s="49"/>
      <c r="AA809" s="50" cm="1">
        <f t="array" ref="AA809">IF(AND(K809="Pending",J809='Date ouverte'!$A$2),INDEX(_xlfn.ANCHORARRAY('Date ouverte'!$B$2),MATCH(TRUE,_xlfn.ANCHORARRAY('Date ouverte'!$B$2)&gt;=$W809,0)),IF(AND(K809="Pending",J809='Date ouverte'!$A$4),INDEX(_xlfn.ANCHORARRAY('Date ouverte'!$B$4),MATCH(TRUE,_xlfn.ANCHORARRAY('Date ouverte'!$B$4)&gt;=$W809,0)),IF(AND(K809="Pending",J809='Date ouverte'!$A$6),INDEX(_xlfn.ANCHORARRAY('Date ouverte'!$B$6),MATCH(TRUE,_xlfn.ANCHORARRAY('Date ouverte'!$B$6)&gt;=$W809,0)),IF(AND(K809="Pending",J809='Date ouverte'!$A$8),INDEX(_xlfn.ANCHORARRAY('Date ouverte'!$B$8),MATCH(TRUE,_xlfn.ANCHORARRAY('Date ouverte'!$B$8)&gt;=$W809,0)),W809))))</f>
        <v>44883</v>
      </c>
      <c r="AB809" s="5">
        <f>IF(IF($K809="Pending",(IF($J809='Date ouverte'!$A$20,HLOOKUP($AA809,'Date ouverte'!$20:$21,2,FALSE),IF($J809='Date ouverte'!$A$22,HLOOKUP($AA809,'Date ouverte'!$22:$23,2,FALSE),IF($J809='Date ouverte'!$A$24,HLOOKUP($AA809,'Date ouverte'!$24:$25,2,FALSE),IF($J809='Date ouverte'!$A$26,HLOOKUP($AA809,'Date ouverte'!$26:$27,2,FALSE),"j"))))),W809)&lt;&gt;"alert",AA809,"alert")</f>
        <v>44883</v>
      </c>
      <c r="AC809" s="65">
        <f>IF($AB809="alert",(IF($J809='Date ouverte'!$A$29,HLOOKUP($AA809,'Date ouverte'!$29:$30,2,FALSE),IF($J809='Date ouverte'!$A$31,HLOOKUP($AA809,'Date ouverte'!$31:$33,2,FALSE),IF($J809='Date ouverte'!$A$33,HLOOKUP($AA809,'Date ouverte'!$33:$34,2,FALSE),IF($J809='Date ouverte'!$A$35,HLOOKUP($AA809,'Date ouverte'!$35:$36,2,FALSE),"j"))))),0)</f>
        <v>0</v>
      </c>
      <c r="AD8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09" s="5"/>
    </row>
    <row r="810" spans="1:31" x14ac:dyDescent="0.25">
      <c r="A810" t="s">
        <v>1274</v>
      </c>
      <c r="B810" t="s">
        <v>258</v>
      </c>
      <c r="C810" t="s">
        <v>30</v>
      </c>
      <c r="D810" t="s">
        <v>47</v>
      </c>
      <c r="E810" t="s">
        <v>34</v>
      </c>
      <c r="F810" t="s">
        <v>48</v>
      </c>
      <c r="G810" s="1">
        <v>44832</v>
      </c>
      <c r="H810" s="1">
        <v>44866</v>
      </c>
      <c r="I810" s="2">
        <v>44878</v>
      </c>
      <c r="J810" t="s">
        <v>18</v>
      </c>
      <c r="K810" t="s">
        <v>29</v>
      </c>
      <c r="L810" t="s">
        <v>24</v>
      </c>
      <c r="M810" t="s">
        <v>25</v>
      </c>
      <c r="N810" t="s">
        <v>26</v>
      </c>
      <c r="O810" t="s">
        <v>40</v>
      </c>
      <c r="P810">
        <f t="shared" si="542"/>
        <v>1</v>
      </c>
      <c r="Q810" s="5">
        <f t="shared" si="543"/>
        <v>44868</v>
      </c>
      <c r="R810" s="32">
        <f>VLOOKUP(_xlfn.CONCAT(M810," - ",E810),Planning!$C$75:$D$99,2,0)</f>
        <v>21</v>
      </c>
      <c r="S810" s="5">
        <f t="shared" si="544"/>
        <v>44887</v>
      </c>
      <c r="T810" s="3" t="str">
        <f t="shared" si="545"/>
        <v/>
      </c>
      <c r="U810" s="32">
        <f t="shared" ca="1" si="546"/>
        <v>21</v>
      </c>
      <c r="V810" s="32">
        <f t="shared" si="547"/>
        <v>0</v>
      </c>
      <c r="W810" s="5">
        <f t="shared" si="548"/>
        <v>44878</v>
      </c>
      <c r="X810" s="5"/>
      <c r="Z810" s="49"/>
      <c r="AA810" s="50" cm="1">
        <f t="array" ref="AA810">IF(AND(K810="Pending",J810='Date ouverte'!$A$2),INDEX(_xlfn.ANCHORARRAY('Date ouverte'!$B$2),MATCH(TRUE,_xlfn.ANCHORARRAY('Date ouverte'!$B$2)&gt;=$W810,0)),IF(AND(K810="Pending",J810='Date ouverte'!$A$4),INDEX(_xlfn.ANCHORARRAY('Date ouverte'!$B$4),MATCH(TRUE,_xlfn.ANCHORARRAY('Date ouverte'!$B$4)&gt;=$W810,0)),IF(AND(K810="Pending",J810='Date ouverte'!$A$6),INDEX(_xlfn.ANCHORARRAY('Date ouverte'!$B$6),MATCH(TRUE,_xlfn.ANCHORARRAY('Date ouverte'!$B$6)&gt;=$W810,0)),IF(AND(K810="Pending",J810='Date ouverte'!$A$8),INDEX(_xlfn.ANCHORARRAY('Date ouverte'!$B$8),MATCH(TRUE,_xlfn.ANCHORARRAY('Date ouverte'!$B$8)&gt;=$W810,0)),W810))))</f>
        <v>44879</v>
      </c>
      <c r="AB810" s="5" t="str">
        <f>IF(IF($K810="Pending",(IF($J810='Date ouverte'!$A$20,HLOOKUP($AA810,'Date ouverte'!$20:$21,2,FALSE),IF($J810='Date ouverte'!$A$22,HLOOKUP($AA810,'Date ouverte'!$22:$23,2,FALSE),IF($J810='Date ouverte'!$A$24,HLOOKUP($AA810,'Date ouverte'!$24:$25,2,FALSE),IF($J810='Date ouverte'!$A$26,HLOOKUP($AA810,'Date ouverte'!$26:$27,2,FALSE),"j"))))),W810)&lt;&gt;"alert",AA810,"alert")</f>
        <v>alert</v>
      </c>
      <c r="AC810" s="65">
        <f>IF($AB810="alert",(IF($J810='Date ouverte'!$A$29,HLOOKUP($AA810,'Date ouverte'!$29:$30,2,FALSE),IF($J810='Date ouverte'!$A$31,HLOOKUP($AA810,'Date ouverte'!$31:$33,2,FALSE),IF($J810='Date ouverte'!$A$33,HLOOKUP($AA810,'Date ouverte'!$33:$34,2,FALSE),IF($J810='Date ouverte'!$A$35,HLOOKUP($AA810,'Date ouverte'!$35:$36,2,FALSE),"j"))))),0)</f>
        <v>11</v>
      </c>
      <c r="AD8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0" s="5"/>
    </row>
    <row r="811" spans="1:31" x14ac:dyDescent="0.25">
      <c r="A811" t="s">
        <v>1275</v>
      </c>
      <c r="B811" t="s">
        <v>258</v>
      </c>
      <c r="C811" t="s">
        <v>30</v>
      </c>
      <c r="D811" t="s">
        <v>47</v>
      </c>
      <c r="E811" t="s">
        <v>34</v>
      </c>
      <c r="F811" t="s">
        <v>48</v>
      </c>
      <c r="G811" s="1">
        <v>44832</v>
      </c>
      <c r="H811" s="1">
        <v>44866</v>
      </c>
      <c r="I811" s="2">
        <v>44879.4375</v>
      </c>
      <c r="J811" t="s">
        <v>23</v>
      </c>
      <c r="K811" t="s">
        <v>19</v>
      </c>
      <c r="L811" t="s">
        <v>20</v>
      </c>
      <c r="M811" t="s">
        <v>25</v>
      </c>
      <c r="N811" t="s">
        <v>35</v>
      </c>
      <c r="O811" t="s">
        <v>40</v>
      </c>
      <c r="P811">
        <f t="shared" si="542"/>
        <v>1</v>
      </c>
      <c r="Q811" s="5">
        <f t="shared" si="543"/>
        <v>44868</v>
      </c>
      <c r="R811" s="32">
        <f>VLOOKUP(_xlfn.CONCAT(M811," - ",E811),Planning!$C$75:$D$99,2,0)</f>
        <v>21</v>
      </c>
      <c r="S811" s="5">
        <f t="shared" si="544"/>
        <v>44887</v>
      </c>
      <c r="T811" s="3" t="str">
        <f t="shared" si="545"/>
        <v/>
      </c>
      <c r="U811" s="32">
        <f t="shared" ca="1" si="546"/>
        <v>21</v>
      </c>
      <c r="V811" s="32">
        <f t="shared" si="547"/>
        <v>0</v>
      </c>
      <c r="W811" s="5">
        <f t="shared" si="548"/>
        <v>44879</v>
      </c>
      <c r="X811" s="5"/>
      <c r="Z811" s="49"/>
      <c r="AA811" s="50" cm="1">
        <f t="array" ref="AA811">IF(AND(K811="Pending",J811='Date ouverte'!$A$2),INDEX(_xlfn.ANCHORARRAY('Date ouverte'!$B$2),MATCH(TRUE,_xlfn.ANCHORARRAY('Date ouverte'!$B$2)&gt;=$W811,0)),IF(AND(K811="Pending",J811='Date ouverte'!$A$4),INDEX(_xlfn.ANCHORARRAY('Date ouverte'!$B$4),MATCH(TRUE,_xlfn.ANCHORARRAY('Date ouverte'!$B$4)&gt;=$W811,0)),IF(AND(K811="Pending",J811='Date ouverte'!$A$6),INDEX(_xlfn.ANCHORARRAY('Date ouverte'!$B$6),MATCH(TRUE,_xlfn.ANCHORARRAY('Date ouverte'!$B$6)&gt;=$W811,0)),IF(AND(K811="Pending",J811='Date ouverte'!$A$8),INDEX(_xlfn.ANCHORARRAY('Date ouverte'!$B$8),MATCH(TRUE,_xlfn.ANCHORARRAY('Date ouverte'!$B$8)&gt;=$W811,0)),W811))))</f>
        <v>44879</v>
      </c>
      <c r="AB811" s="5">
        <f>IF(IF($K811="Pending",(IF($J811='Date ouverte'!$A$20,HLOOKUP($AA811,'Date ouverte'!$20:$21,2,FALSE),IF($J811='Date ouverte'!$A$22,HLOOKUP($AA811,'Date ouverte'!$22:$23,2,FALSE),IF($J811='Date ouverte'!$A$24,HLOOKUP($AA811,'Date ouverte'!$24:$25,2,FALSE),IF($J811='Date ouverte'!$A$26,HLOOKUP($AA811,'Date ouverte'!$26:$27,2,FALSE),"j"))))),W811)&lt;&gt;"alert",AA811,"alert")</f>
        <v>44879</v>
      </c>
      <c r="AC811" s="65">
        <f>IF($AB811="alert",(IF($J811='Date ouverte'!$A$29,HLOOKUP($AA811,'Date ouverte'!$29:$30,2,FALSE),IF($J811='Date ouverte'!$A$31,HLOOKUP($AA811,'Date ouverte'!$31:$33,2,FALSE),IF($J811='Date ouverte'!$A$33,HLOOKUP($AA811,'Date ouverte'!$33:$34,2,FALSE),IF($J811='Date ouverte'!$A$35,HLOOKUP($AA811,'Date ouverte'!$35:$36,2,FALSE),"j"))))),0)</f>
        <v>0</v>
      </c>
      <c r="AD8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1" s="5"/>
    </row>
    <row r="812" spans="1:31" x14ac:dyDescent="0.25">
      <c r="A812" t="s">
        <v>1894</v>
      </c>
      <c r="B812" t="s">
        <v>258</v>
      </c>
      <c r="C812" t="s">
        <v>14</v>
      </c>
      <c r="D812" t="s">
        <v>47</v>
      </c>
      <c r="E812" t="s">
        <v>34</v>
      </c>
      <c r="F812" t="s">
        <v>48</v>
      </c>
      <c r="G812" s="1">
        <v>44850</v>
      </c>
      <c r="H812" s="1">
        <v>44900</v>
      </c>
      <c r="I812" s="2">
        <v>44915</v>
      </c>
      <c r="J812" t="s">
        <v>18</v>
      </c>
      <c r="K812" t="s">
        <v>29</v>
      </c>
      <c r="L812" t="s">
        <v>20</v>
      </c>
      <c r="M812" t="s">
        <v>25</v>
      </c>
      <c r="N812" t="s">
        <v>35</v>
      </c>
      <c r="O812" t="s">
        <v>49</v>
      </c>
      <c r="P812">
        <f t="shared" si="542"/>
        <v>1</v>
      </c>
      <c r="Q812" s="5">
        <f t="shared" si="543"/>
        <v>44902</v>
      </c>
      <c r="R812" s="32">
        <f>VLOOKUP(_xlfn.CONCAT(M812," - ",E812),Planning!$C$75:$D$99,2,0)</f>
        <v>21</v>
      </c>
      <c r="S812" s="5">
        <f t="shared" si="544"/>
        <v>44921</v>
      </c>
      <c r="T812" s="3" t="str">
        <f t="shared" si="545"/>
        <v/>
      </c>
      <c r="U812" s="32">
        <f t="shared" ca="1" si="546"/>
        <v>21</v>
      </c>
      <c r="V812" s="32">
        <f t="shared" si="547"/>
        <v>0</v>
      </c>
      <c r="W812" s="5">
        <f t="shared" si="548"/>
        <v>44915</v>
      </c>
      <c r="X812" s="5"/>
      <c r="Z812" s="49"/>
      <c r="AA812" s="50" cm="1">
        <f t="array" ref="AA812">IF(AND(K812="Pending",J812='Date ouverte'!$A$2),INDEX(_xlfn.ANCHORARRAY('Date ouverte'!$B$2),MATCH(TRUE,_xlfn.ANCHORARRAY('Date ouverte'!$B$2)&gt;=$W812,0)),IF(AND(K812="Pending",J812='Date ouverte'!$A$4),INDEX(_xlfn.ANCHORARRAY('Date ouverte'!$B$4),MATCH(TRUE,_xlfn.ANCHORARRAY('Date ouverte'!$B$4)&gt;=$W812,0)),IF(AND(K812="Pending",J812='Date ouverte'!$A$6),INDEX(_xlfn.ANCHORARRAY('Date ouverte'!$B$6),MATCH(TRUE,_xlfn.ANCHORARRAY('Date ouverte'!$B$6)&gt;=$W812,0)),IF(AND(K812="Pending",J812='Date ouverte'!$A$8),INDEX(_xlfn.ANCHORARRAY('Date ouverte'!$B$8),MATCH(TRUE,_xlfn.ANCHORARRAY('Date ouverte'!$B$8)&gt;=$W812,0)),W812))))</f>
        <v>44915</v>
      </c>
      <c r="AB812" s="5">
        <f>IF(IF($K812="Pending",(IF($J812='Date ouverte'!$A$20,HLOOKUP($AA812,'Date ouverte'!$20:$21,2,FALSE),IF($J812='Date ouverte'!$A$22,HLOOKUP($AA812,'Date ouverte'!$22:$23,2,FALSE),IF($J812='Date ouverte'!$A$24,HLOOKUP($AA812,'Date ouverte'!$24:$25,2,FALSE),IF($J812='Date ouverte'!$A$26,HLOOKUP($AA812,'Date ouverte'!$26:$27,2,FALSE),"j"))))),W812)&lt;&gt;"alert",AA812,"alert")</f>
        <v>44915</v>
      </c>
      <c r="AC812" s="65">
        <f>IF($AB812="alert",(IF($J812='Date ouverte'!$A$29,HLOOKUP($AA812,'Date ouverte'!$29:$30,2,FALSE),IF($J812='Date ouverte'!$A$31,HLOOKUP($AA812,'Date ouverte'!$31:$33,2,FALSE),IF($J812='Date ouverte'!$A$33,HLOOKUP($AA812,'Date ouverte'!$33:$34,2,FALSE),IF($J812='Date ouverte'!$A$35,HLOOKUP($AA812,'Date ouverte'!$35:$36,2,FALSE),"j"))))),0)</f>
        <v>0</v>
      </c>
      <c r="AD8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2" s="5"/>
    </row>
    <row r="813" spans="1:31" x14ac:dyDescent="0.25">
      <c r="A813" t="s">
        <v>946</v>
      </c>
      <c r="B813" t="s">
        <v>258</v>
      </c>
      <c r="C813" t="s">
        <v>30</v>
      </c>
      <c r="D813" t="s">
        <v>47</v>
      </c>
      <c r="E813" t="s">
        <v>16</v>
      </c>
      <c r="F813" t="s">
        <v>48</v>
      </c>
      <c r="G813" s="1">
        <v>44828</v>
      </c>
      <c r="H813" s="1">
        <v>44865</v>
      </c>
      <c r="I813" s="2">
        <v>44868.625</v>
      </c>
      <c r="J813" t="s">
        <v>18</v>
      </c>
      <c r="K813" t="s">
        <v>19</v>
      </c>
      <c r="L813" t="s">
        <v>20</v>
      </c>
      <c r="M813" t="s">
        <v>21</v>
      </c>
      <c r="N813" t="s">
        <v>22</v>
      </c>
      <c r="O813" t="s">
        <v>50</v>
      </c>
      <c r="P813">
        <f t="shared" si="542"/>
        <v>1</v>
      </c>
      <c r="Q813" s="5">
        <f t="shared" si="543"/>
        <v>44867</v>
      </c>
      <c r="R813" s="32">
        <f>VLOOKUP(_xlfn.CONCAT(M813," - ",E813),Planning!$C$75:$D$99,2,0)</f>
        <v>7</v>
      </c>
      <c r="S813" s="5">
        <f t="shared" si="544"/>
        <v>44872</v>
      </c>
      <c r="T813" s="3" t="str">
        <f t="shared" si="545"/>
        <v/>
      </c>
      <c r="U813" s="32">
        <f t="shared" ca="1" si="546"/>
        <v>7</v>
      </c>
      <c r="V813" s="32">
        <f t="shared" si="547"/>
        <v>0</v>
      </c>
      <c r="W813" s="5">
        <f t="shared" si="548"/>
        <v>44868</v>
      </c>
      <c r="X813" s="5"/>
      <c r="Z813" s="49"/>
      <c r="AA813" s="50" cm="1">
        <f t="array" ref="AA813">IF(AND(K813="Pending",J813='Date ouverte'!$A$2),INDEX(_xlfn.ANCHORARRAY('Date ouverte'!$B$2),MATCH(TRUE,_xlfn.ANCHORARRAY('Date ouverte'!$B$2)&gt;=$W813,0)),IF(AND(K813="Pending",J813='Date ouverte'!$A$4),INDEX(_xlfn.ANCHORARRAY('Date ouverte'!$B$4),MATCH(TRUE,_xlfn.ANCHORARRAY('Date ouverte'!$B$4)&gt;=$W813,0)),IF(AND(K813="Pending",J813='Date ouverte'!$A$6),INDEX(_xlfn.ANCHORARRAY('Date ouverte'!$B$6),MATCH(TRUE,_xlfn.ANCHORARRAY('Date ouverte'!$B$6)&gt;=$W813,0)),IF(AND(K813="Pending",J813='Date ouverte'!$A$8),INDEX(_xlfn.ANCHORARRAY('Date ouverte'!$B$8),MATCH(TRUE,_xlfn.ANCHORARRAY('Date ouverte'!$B$8)&gt;=$W813,0)),W813))))</f>
        <v>44868</v>
      </c>
      <c r="AB813" s="5">
        <f>IF(IF($K813="Pending",(IF($J813='Date ouverte'!$A$20,HLOOKUP($AA813,'Date ouverte'!$20:$21,2,FALSE),IF($J813='Date ouverte'!$A$22,HLOOKUP($AA813,'Date ouverte'!$22:$23,2,FALSE),IF($J813='Date ouverte'!$A$24,HLOOKUP($AA813,'Date ouverte'!$24:$25,2,FALSE),IF($J813='Date ouverte'!$A$26,HLOOKUP($AA813,'Date ouverte'!$26:$27,2,FALSE),"j"))))),W813)&lt;&gt;"alert",AA813,"alert")</f>
        <v>44868</v>
      </c>
      <c r="AC813" s="65">
        <f>IF($AB813="alert",(IF($J813='Date ouverte'!$A$29,HLOOKUP($AA813,'Date ouverte'!$29:$30,2,FALSE),IF($J813='Date ouverte'!$A$31,HLOOKUP($AA813,'Date ouverte'!$31:$33,2,FALSE),IF($J813='Date ouverte'!$A$33,HLOOKUP($AA813,'Date ouverte'!$33:$34,2,FALSE),IF($J813='Date ouverte'!$A$35,HLOOKUP($AA813,'Date ouverte'!$35:$36,2,FALSE),"j"))))),0)</f>
        <v>0</v>
      </c>
      <c r="AD8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3" s="5"/>
    </row>
    <row r="814" spans="1:31" x14ac:dyDescent="0.25">
      <c r="A814" t="s">
        <v>179</v>
      </c>
      <c r="B814" t="s">
        <v>258</v>
      </c>
      <c r="C814" t="s">
        <v>30</v>
      </c>
      <c r="D814" t="s">
        <v>47</v>
      </c>
      <c r="E814" t="s">
        <v>16</v>
      </c>
      <c r="F814" t="s">
        <v>48</v>
      </c>
      <c r="G814" s="1">
        <v>44808</v>
      </c>
      <c r="H814" s="1">
        <v>44860</v>
      </c>
      <c r="I814" s="2">
        <v>44865.541666666664</v>
      </c>
      <c r="J814" t="s">
        <v>23</v>
      </c>
      <c r="K814" t="s">
        <v>19</v>
      </c>
      <c r="L814" t="s">
        <v>24</v>
      </c>
      <c r="M814" t="s">
        <v>32</v>
      </c>
      <c r="N814" t="s">
        <v>41</v>
      </c>
      <c r="O814" t="s">
        <v>122</v>
      </c>
      <c r="P814">
        <f t="shared" si="542"/>
        <v>1</v>
      </c>
      <c r="Q814" s="5">
        <f t="shared" si="543"/>
        <v>44862</v>
      </c>
      <c r="R814" s="32">
        <f>VLOOKUP(_xlfn.CONCAT(M814," - ",E814),Planning!$C$75:$D$99,2,0)</f>
        <v>10</v>
      </c>
      <c r="S814" s="5">
        <f t="shared" si="544"/>
        <v>44870</v>
      </c>
      <c r="T814" s="3" t="str">
        <f t="shared" si="545"/>
        <v/>
      </c>
      <c r="U814" s="32">
        <f t="shared" ca="1" si="546"/>
        <v>10</v>
      </c>
      <c r="V814" s="32">
        <f t="shared" si="547"/>
        <v>0</v>
      </c>
      <c r="W814" s="5">
        <f t="shared" si="548"/>
        <v>44865</v>
      </c>
      <c r="X814" s="5"/>
      <c r="Z814" s="49"/>
      <c r="AA814" s="50" cm="1">
        <f t="array" ref="AA814">IF(AND(K814="Pending",J814='Date ouverte'!$A$2),INDEX(_xlfn.ANCHORARRAY('Date ouverte'!$B$2),MATCH(TRUE,_xlfn.ANCHORARRAY('Date ouverte'!$B$2)&gt;=$W814,0)),IF(AND(K814="Pending",J814='Date ouverte'!$A$4),INDEX(_xlfn.ANCHORARRAY('Date ouverte'!$B$4),MATCH(TRUE,_xlfn.ANCHORARRAY('Date ouverte'!$B$4)&gt;=$W814,0)),IF(AND(K814="Pending",J814='Date ouverte'!$A$6),INDEX(_xlfn.ANCHORARRAY('Date ouverte'!$B$6),MATCH(TRUE,_xlfn.ANCHORARRAY('Date ouverte'!$B$6)&gt;=$W814,0)),IF(AND(K814="Pending",J814='Date ouverte'!$A$8),INDEX(_xlfn.ANCHORARRAY('Date ouverte'!$B$8),MATCH(TRUE,_xlfn.ANCHORARRAY('Date ouverte'!$B$8)&gt;=$W814,0)),W814))))</f>
        <v>44865</v>
      </c>
      <c r="AB814" s="5">
        <f>IF(IF($K814="Pending",(IF($J814='Date ouverte'!$A$20,HLOOKUP($AA814,'Date ouverte'!$20:$21,2,FALSE),IF($J814='Date ouverte'!$A$22,HLOOKUP($AA814,'Date ouverte'!$22:$23,2,FALSE),IF($J814='Date ouverte'!$A$24,HLOOKUP($AA814,'Date ouverte'!$24:$25,2,FALSE),IF($J814='Date ouverte'!$A$26,HLOOKUP($AA814,'Date ouverte'!$26:$27,2,FALSE),"j"))))),W814)&lt;&gt;"alert",AA814,"alert")</f>
        <v>44865</v>
      </c>
      <c r="AC814" s="65">
        <f>IF($AB814="alert",(IF($J814='Date ouverte'!$A$29,HLOOKUP($AA814,'Date ouverte'!$29:$30,2,FALSE),IF($J814='Date ouverte'!$A$31,HLOOKUP($AA814,'Date ouverte'!$31:$33,2,FALSE),IF($J814='Date ouverte'!$A$33,HLOOKUP($AA814,'Date ouverte'!$33:$34,2,FALSE),IF($J814='Date ouverte'!$A$35,HLOOKUP($AA814,'Date ouverte'!$35:$36,2,FALSE),"j"))))),0)</f>
        <v>0</v>
      </c>
      <c r="AD8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4" s="5"/>
    </row>
    <row r="815" spans="1:31" x14ac:dyDescent="0.25">
      <c r="A815" t="s">
        <v>1895</v>
      </c>
      <c r="B815" t="s">
        <v>258</v>
      </c>
      <c r="C815" t="s">
        <v>30</v>
      </c>
      <c r="D815" t="s">
        <v>47</v>
      </c>
      <c r="E815" t="s">
        <v>16</v>
      </c>
      <c r="F815" t="s">
        <v>48</v>
      </c>
      <c r="G815" s="1">
        <v>44852</v>
      </c>
      <c r="H815" s="1">
        <v>44884</v>
      </c>
      <c r="I815" s="2">
        <v>44889</v>
      </c>
      <c r="J815" t="s">
        <v>23</v>
      </c>
      <c r="K815" t="s">
        <v>29</v>
      </c>
      <c r="L815" t="s">
        <v>24</v>
      </c>
      <c r="M815" t="s">
        <v>32</v>
      </c>
      <c r="N815" t="s">
        <v>41</v>
      </c>
      <c r="O815" t="s">
        <v>1686</v>
      </c>
      <c r="P815">
        <f t="shared" si="542"/>
        <v>1</v>
      </c>
      <c r="Q815" s="5">
        <f t="shared" si="543"/>
        <v>44886</v>
      </c>
      <c r="R815" s="32">
        <f>VLOOKUP(_xlfn.CONCAT(M815," - ",E815),Planning!$C$75:$D$99,2,0)</f>
        <v>10</v>
      </c>
      <c r="S815" s="5">
        <f t="shared" si="544"/>
        <v>44894</v>
      </c>
      <c r="T815" s="3" t="str">
        <f t="shared" si="545"/>
        <v/>
      </c>
      <c r="U815" s="32">
        <f t="shared" ca="1" si="546"/>
        <v>10</v>
      </c>
      <c r="V815" s="32">
        <f t="shared" si="547"/>
        <v>0</v>
      </c>
      <c r="W815" s="5">
        <f t="shared" si="548"/>
        <v>44889</v>
      </c>
      <c r="X815" s="5"/>
      <c r="Z815" s="49"/>
      <c r="AA815" s="50" cm="1">
        <f t="array" ref="AA815">IF(AND(K815="Pending",J815='Date ouverte'!$A$2),INDEX(_xlfn.ANCHORARRAY('Date ouverte'!$B$2),MATCH(TRUE,_xlfn.ANCHORARRAY('Date ouverte'!$B$2)&gt;=$W815,0)),IF(AND(K815="Pending",J815='Date ouverte'!$A$4),INDEX(_xlfn.ANCHORARRAY('Date ouverte'!$B$4),MATCH(TRUE,_xlfn.ANCHORARRAY('Date ouverte'!$B$4)&gt;=$W815,0)),IF(AND(K815="Pending",J815='Date ouverte'!$A$6),INDEX(_xlfn.ANCHORARRAY('Date ouverte'!$B$6),MATCH(TRUE,_xlfn.ANCHORARRAY('Date ouverte'!$B$6)&gt;=$W815,0)),IF(AND(K815="Pending",J815='Date ouverte'!$A$8),INDEX(_xlfn.ANCHORARRAY('Date ouverte'!$B$8),MATCH(TRUE,_xlfn.ANCHORARRAY('Date ouverte'!$B$8)&gt;=$W815,0)),W815))))</f>
        <v>44889</v>
      </c>
      <c r="AB815" s="5" t="str">
        <f>IF(IF($K815="Pending",(IF($J815='Date ouverte'!$A$20,HLOOKUP($AA815,'Date ouverte'!$20:$21,2,FALSE),IF($J815='Date ouverte'!$A$22,HLOOKUP($AA815,'Date ouverte'!$22:$23,2,FALSE),IF($J815='Date ouverte'!$A$24,HLOOKUP($AA815,'Date ouverte'!$24:$25,2,FALSE),IF($J815='Date ouverte'!$A$26,HLOOKUP($AA815,'Date ouverte'!$26:$27,2,FALSE),"j"))))),W815)&lt;&gt;"alert",AA815,"alert")</f>
        <v>alert</v>
      </c>
      <c r="AC815" s="65">
        <f>IF($AB815="alert",(IF($J815='Date ouverte'!$A$29,HLOOKUP($AA815,'Date ouverte'!$29:$30,2,FALSE),IF($J815='Date ouverte'!$A$31,HLOOKUP($AA815,'Date ouverte'!$31:$33,2,FALSE),IF($J815='Date ouverte'!$A$33,HLOOKUP($AA815,'Date ouverte'!$33:$34,2,FALSE),IF($J815='Date ouverte'!$A$35,HLOOKUP($AA815,'Date ouverte'!$35:$36,2,FALSE),"j"))))),0)</f>
        <v>32</v>
      </c>
      <c r="AD8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5" s="5"/>
    </row>
    <row r="816" spans="1:31" x14ac:dyDescent="0.25">
      <c r="A816" t="s">
        <v>1896</v>
      </c>
      <c r="B816" t="s">
        <v>258</v>
      </c>
      <c r="C816" t="s">
        <v>14</v>
      </c>
      <c r="D816" t="s">
        <v>47</v>
      </c>
      <c r="E816" t="s">
        <v>34</v>
      </c>
      <c r="F816" t="s">
        <v>48</v>
      </c>
      <c r="G816" s="1">
        <v>44851</v>
      </c>
      <c r="H816" s="1">
        <v>44900</v>
      </c>
      <c r="I816" s="2">
        <v>44915</v>
      </c>
      <c r="J816" t="s">
        <v>28</v>
      </c>
      <c r="K816" t="s">
        <v>29</v>
      </c>
      <c r="L816" t="s">
        <v>20</v>
      </c>
      <c r="M816" t="s">
        <v>25</v>
      </c>
      <c r="N816" t="s">
        <v>35</v>
      </c>
      <c r="O816" t="s">
        <v>49</v>
      </c>
      <c r="P816">
        <f t="shared" si="542"/>
        <v>1</v>
      </c>
      <c r="Q816" s="5">
        <f t="shared" si="543"/>
        <v>44902</v>
      </c>
      <c r="R816" s="32">
        <f>VLOOKUP(_xlfn.CONCAT(M816," - ",E816),Planning!$C$75:$D$99,2,0)</f>
        <v>21</v>
      </c>
      <c r="S816" s="5">
        <f t="shared" si="544"/>
        <v>44921</v>
      </c>
      <c r="T816" s="3" t="str">
        <f t="shared" si="545"/>
        <v/>
      </c>
      <c r="U816" s="32">
        <f t="shared" ca="1" si="546"/>
        <v>21</v>
      </c>
      <c r="V816" s="32">
        <f t="shared" si="547"/>
        <v>0</v>
      </c>
      <c r="W816" s="5">
        <f t="shared" si="548"/>
        <v>44915</v>
      </c>
      <c r="X816" s="5"/>
      <c r="Z816" s="49"/>
      <c r="AA816" s="50" cm="1">
        <f t="array" ref="AA816">IF(AND(K816="Pending",J816='Date ouverte'!$A$2),INDEX(_xlfn.ANCHORARRAY('Date ouverte'!$B$2),MATCH(TRUE,_xlfn.ANCHORARRAY('Date ouverte'!$B$2)&gt;=$W816,0)),IF(AND(K816="Pending",J816='Date ouverte'!$A$4),INDEX(_xlfn.ANCHORARRAY('Date ouverte'!$B$4),MATCH(TRUE,_xlfn.ANCHORARRAY('Date ouverte'!$B$4)&gt;=$W816,0)),IF(AND(K816="Pending",J816='Date ouverte'!$A$6),INDEX(_xlfn.ANCHORARRAY('Date ouverte'!$B$6),MATCH(TRUE,_xlfn.ANCHORARRAY('Date ouverte'!$B$6)&gt;=$W816,0)),IF(AND(K816="Pending",J816='Date ouverte'!$A$8),INDEX(_xlfn.ANCHORARRAY('Date ouverte'!$B$8),MATCH(TRUE,_xlfn.ANCHORARRAY('Date ouverte'!$B$8)&gt;=$W816,0)),W816))))</f>
        <v>44915</v>
      </c>
      <c r="AB816" s="5">
        <f>IF(IF($K816="Pending",(IF($J816='Date ouverte'!$A$20,HLOOKUP($AA816,'Date ouverte'!$20:$21,2,FALSE),IF($J816='Date ouverte'!$A$22,HLOOKUP($AA816,'Date ouverte'!$22:$23,2,FALSE),IF($J816='Date ouverte'!$A$24,HLOOKUP($AA816,'Date ouverte'!$24:$25,2,FALSE),IF($J816='Date ouverte'!$A$26,HLOOKUP($AA816,'Date ouverte'!$26:$27,2,FALSE),"j"))))),W816)&lt;&gt;"alert",AA816,"alert")</f>
        <v>44915</v>
      </c>
      <c r="AC816" s="65">
        <f>IF($AB816="alert",(IF($J816='Date ouverte'!$A$29,HLOOKUP($AA816,'Date ouverte'!$29:$30,2,FALSE),IF($J816='Date ouverte'!$A$31,HLOOKUP($AA816,'Date ouverte'!$31:$33,2,FALSE),IF($J816='Date ouverte'!$A$33,HLOOKUP($AA816,'Date ouverte'!$33:$34,2,FALSE),IF($J816='Date ouverte'!$A$35,HLOOKUP($AA816,'Date ouverte'!$35:$36,2,FALSE),"j"))))),0)</f>
        <v>0</v>
      </c>
      <c r="AD8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16" s="5"/>
    </row>
    <row r="817" spans="1:31" x14ac:dyDescent="0.25">
      <c r="A817" t="s">
        <v>1897</v>
      </c>
      <c r="B817" t="s">
        <v>258</v>
      </c>
      <c r="C817" t="s">
        <v>30</v>
      </c>
      <c r="D817" t="s">
        <v>47</v>
      </c>
      <c r="E817" t="s">
        <v>34</v>
      </c>
      <c r="F817" t="s">
        <v>48</v>
      </c>
      <c r="G817" s="1">
        <v>44859</v>
      </c>
      <c r="H817" s="1">
        <v>44895</v>
      </c>
      <c r="I817" s="2">
        <v>44907</v>
      </c>
      <c r="J817" t="s">
        <v>28</v>
      </c>
      <c r="K817" t="s">
        <v>29</v>
      </c>
      <c r="L817" t="s">
        <v>20</v>
      </c>
      <c r="M817" t="s">
        <v>25</v>
      </c>
      <c r="N817" t="s">
        <v>35</v>
      </c>
      <c r="O817" t="s">
        <v>1641</v>
      </c>
      <c r="P817">
        <f t="shared" si="542"/>
        <v>1</v>
      </c>
      <c r="Q817" s="5">
        <f t="shared" si="543"/>
        <v>44897</v>
      </c>
      <c r="R817" s="32">
        <f>VLOOKUP(_xlfn.CONCAT(M817," - ",E817),Planning!$C$75:$D$99,2,0)</f>
        <v>21</v>
      </c>
      <c r="S817" s="5">
        <f t="shared" si="544"/>
        <v>44916</v>
      </c>
      <c r="T817" s="3" t="str">
        <f t="shared" si="545"/>
        <v/>
      </c>
      <c r="U817" s="32">
        <f t="shared" ca="1" si="546"/>
        <v>21</v>
      </c>
      <c r="V817" s="32">
        <f t="shared" si="547"/>
        <v>0</v>
      </c>
      <c r="W817" s="5">
        <f t="shared" si="548"/>
        <v>44907</v>
      </c>
      <c r="X817" s="5"/>
      <c r="Z817" s="49"/>
      <c r="AA817" s="50" cm="1">
        <f t="array" ref="AA817">IF(AND(K817="Pending",J817='Date ouverte'!$A$2),INDEX(_xlfn.ANCHORARRAY('Date ouverte'!$B$2),MATCH(TRUE,_xlfn.ANCHORARRAY('Date ouverte'!$B$2)&gt;=$W817,0)),IF(AND(K817="Pending",J817='Date ouverte'!$A$4),INDEX(_xlfn.ANCHORARRAY('Date ouverte'!$B$4),MATCH(TRUE,_xlfn.ANCHORARRAY('Date ouverte'!$B$4)&gt;=$W817,0)),IF(AND(K817="Pending",J817='Date ouverte'!$A$6),INDEX(_xlfn.ANCHORARRAY('Date ouverte'!$B$6),MATCH(TRUE,_xlfn.ANCHORARRAY('Date ouverte'!$B$6)&gt;=$W817,0)),IF(AND(K817="Pending",J817='Date ouverte'!$A$8),INDEX(_xlfn.ANCHORARRAY('Date ouverte'!$B$8),MATCH(TRUE,_xlfn.ANCHORARRAY('Date ouverte'!$B$8)&gt;=$W817,0)),W817))))</f>
        <v>44907</v>
      </c>
      <c r="AB817" s="5" t="str">
        <f>IF(IF($K817="Pending",(IF($J817='Date ouverte'!$A$20,HLOOKUP($AA817,'Date ouverte'!$20:$21,2,FALSE),IF($J817='Date ouverte'!$A$22,HLOOKUP($AA817,'Date ouverte'!$22:$23,2,FALSE),IF($J817='Date ouverte'!$A$24,HLOOKUP($AA817,'Date ouverte'!$24:$25,2,FALSE),IF($J817='Date ouverte'!$A$26,HLOOKUP($AA817,'Date ouverte'!$26:$27,2,FALSE),"j"))))),W817)&lt;&gt;"alert",AA817,"alert")</f>
        <v>alert</v>
      </c>
      <c r="AC817" s="65">
        <f>IF($AB817="alert",(IF($J817='Date ouverte'!$A$29,HLOOKUP($AA817,'Date ouverte'!$29:$30,2,FALSE),IF($J817='Date ouverte'!$A$31,HLOOKUP($AA817,'Date ouverte'!$31:$33,2,FALSE),IF($J817='Date ouverte'!$A$33,HLOOKUP($AA817,'Date ouverte'!$33:$34,2,FALSE),IF($J817='Date ouverte'!$A$35,HLOOKUP($AA817,'Date ouverte'!$35:$36,2,FALSE),"j"))))),0)</f>
        <v>15</v>
      </c>
      <c r="AD8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17" s="5"/>
    </row>
    <row r="818" spans="1:31" x14ac:dyDescent="0.25">
      <c r="A818" t="s">
        <v>1276</v>
      </c>
      <c r="B818" t="s">
        <v>258</v>
      </c>
      <c r="C818" t="s">
        <v>30</v>
      </c>
      <c r="D818" t="s">
        <v>47</v>
      </c>
      <c r="E818" t="s">
        <v>16</v>
      </c>
      <c r="F818" t="s">
        <v>48</v>
      </c>
      <c r="G818" s="1">
        <v>44828</v>
      </c>
      <c r="H818" s="1">
        <v>44865</v>
      </c>
      <c r="I818" s="2">
        <v>44873.416666666664</v>
      </c>
      <c r="J818" t="s">
        <v>23</v>
      </c>
      <c r="K818" t="s">
        <v>19</v>
      </c>
      <c r="L818" t="s">
        <v>20</v>
      </c>
      <c r="M818" t="s">
        <v>21</v>
      </c>
      <c r="N818" t="s">
        <v>22</v>
      </c>
      <c r="O818" t="s">
        <v>50</v>
      </c>
      <c r="P818">
        <f t="shared" si="542"/>
        <v>1</v>
      </c>
      <c r="Q818" s="5">
        <f t="shared" si="543"/>
        <v>44867</v>
      </c>
      <c r="R818" s="32">
        <f>VLOOKUP(_xlfn.CONCAT(M818," - ",E818),Planning!$C$75:$D$99,2,0)</f>
        <v>7</v>
      </c>
      <c r="S818" s="5">
        <f t="shared" si="544"/>
        <v>44872</v>
      </c>
      <c r="T818" s="3" t="str">
        <f t="shared" si="545"/>
        <v/>
      </c>
      <c r="U818" s="32">
        <f t="shared" ca="1" si="546"/>
        <v>7</v>
      </c>
      <c r="V818" s="32">
        <f t="shared" si="547"/>
        <v>0</v>
      </c>
      <c r="W818" s="5">
        <f t="shared" si="548"/>
        <v>44873</v>
      </c>
      <c r="X818" s="5"/>
      <c r="Z818" s="49"/>
      <c r="AA818" s="50" cm="1">
        <f t="array" ref="AA818">IF(AND(K818="Pending",J818='Date ouverte'!$A$2),INDEX(_xlfn.ANCHORARRAY('Date ouverte'!$B$2),MATCH(TRUE,_xlfn.ANCHORARRAY('Date ouverte'!$B$2)&gt;=$W818,0)),IF(AND(K818="Pending",J818='Date ouverte'!$A$4),INDEX(_xlfn.ANCHORARRAY('Date ouverte'!$B$4),MATCH(TRUE,_xlfn.ANCHORARRAY('Date ouverte'!$B$4)&gt;=$W818,0)),IF(AND(K818="Pending",J818='Date ouverte'!$A$6),INDEX(_xlfn.ANCHORARRAY('Date ouverte'!$B$6),MATCH(TRUE,_xlfn.ANCHORARRAY('Date ouverte'!$B$6)&gt;=$W818,0)),IF(AND(K818="Pending",J818='Date ouverte'!$A$8),INDEX(_xlfn.ANCHORARRAY('Date ouverte'!$B$8),MATCH(TRUE,_xlfn.ANCHORARRAY('Date ouverte'!$B$8)&gt;=$W818,0)),W818))))</f>
        <v>44873</v>
      </c>
      <c r="AB818" s="5">
        <f>IF(IF($K818="Pending",(IF($J818='Date ouverte'!$A$20,HLOOKUP($AA818,'Date ouverte'!$20:$21,2,FALSE),IF($J818='Date ouverte'!$A$22,HLOOKUP($AA818,'Date ouverte'!$22:$23,2,FALSE),IF($J818='Date ouverte'!$A$24,HLOOKUP($AA818,'Date ouverte'!$24:$25,2,FALSE),IF($J818='Date ouverte'!$A$26,HLOOKUP($AA818,'Date ouverte'!$26:$27,2,FALSE),"j"))))),W818)&lt;&gt;"alert",AA818,"alert")</f>
        <v>44873</v>
      </c>
      <c r="AC818" s="65">
        <f>IF($AB818="alert",(IF($J818='Date ouverte'!$A$29,HLOOKUP($AA818,'Date ouverte'!$29:$30,2,FALSE),IF($J818='Date ouverte'!$A$31,HLOOKUP($AA818,'Date ouverte'!$31:$33,2,FALSE),IF($J818='Date ouverte'!$A$33,HLOOKUP($AA818,'Date ouverte'!$33:$34,2,FALSE),IF($J818='Date ouverte'!$A$35,HLOOKUP($AA818,'Date ouverte'!$35:$36,2,FALSE),"j"))))),0)</f>
        <v>0</v>
      </c>
      <c r="AD8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8" s="5"/>
    </row>
    <row r="819" spans="1:31" x14ac:dyDescent="0.25">
      <c r="A819" t="s">
        <v>604</v>
      </c>
      <c r="B819" t="s">
        <v>258</v>
      </c>
      <c r="C819" t="s">
        <v>30</v>
      </c>
      <c r="D819" t="s">
        <v>47</v>
      </c>
      <c r="E819" t="s">
        <v>34</v>
      </c>
      <c r="F819" t="s">
        <v>48</v>
      </c>
      <c r="G819" s="1">
        <v>44818</v>
      </c>
      <c r="H819" s="1">
        <v>44860</v>
      </c>
      <c r="I819" s="2">
        <v>44867.541666666664</v>
      </c>
      <c r="J819" t="s">
        <v>28</v>
      </c>
      <c r="K819" t="s">
        <v>19</v>
      </c>
      <c r="L819" t="s">
        <v>20</v>
      </c>
      <c r="M819" t="s">
        <v>25</v>
      </c>
      <c r="N819" t="s">
        <v>35</v>
      </c>
      <c r="O819" t="s">
        <v>36</v>
      </c>
      <c r="P819">
        <f t="shared" si="542"/>
        <v>1</v>
      </c>
      <c r="Q819" s="5">
        <f t="shared" si="543"/>
        <v>44862</v>
      </c>
      <c r="R819" s="32">
        <f>VLOOKUP(_xlfn.CONCAT(M819," - ",E819),Planning!$C$75:$D$99,2,0)</f>
        <v>21</v>
      </c>
      <c r="S819" s="5">
        <f t="shared" si="544"/>
        <v>44881</v>
      </c>
      <c r="T819" s="3" t="str">
        <f t="shared" si="545"/>
        <v/>
      </c>
      <c r="U819" s="32">
        <f t="shared" ca="1" si="546"/>
        <v>21</v>
      </c>
      <c r="V819" s="32">
        <f t="shared" si="547"/>
        <v>0</v>
      </c>
      <c r="W819" s="5">
        <f t="shared" si="548"/>
        <v>44867</v>
      </c>
      <c r="X819" s="5"/>
      <c r="Z819" s="49"/>
      <c r="AA819" s="50" cm="1">
        <f t="array" ref="AA819">IF(AND(K819="Pending",J819='Date ouverte'!$A$2),INDEX(_xlfn.ANCHORARRAY('Date ouverte'!$B$2),MATCH(TRUE,_xlfn.ANCHORARRAY('Date ouverte'!$B$2)&gt;=$W819,0)),IF(AND(K819="Pending",J819='Date ouverte'!$A$4),INDEX(_xlfn.ANCHORARRAY('Date ouverte'!$B$4),MATCH(TRUE,_xlfn.ANCHORARRAY('Date ouverte'!$B$4)&gt;=$W819,0)),IF(AND(K819="Pending",J819='Date ouverte'!$A$6),INDEX(_xlfn.ANCHORARRAY('Date ouverte'!$B$6),MATCH(TRUE,_xlfn.ANCHORARRAY('Date ouverte'!$B$6)&gt;=$W819,0)),IF(AND(K819="Pending",J819='Date ouverte'!$A$8),INDEX(_xlfn.ANCHORARRAY('Date ouverte'!$B$8),MATCH(TRUE,_xlfn.ANCHORARRAY('Date ouverte'!$B$8)&gt;=$W819,0)),W819))))</f>
        <v>44867</v>
      </c>
      <c r="AB819" s="5">
        <f>IF(IF($K819="Pending",(IF($J819='Date ouverte'!$A$20,HLOOKUP($AA819,'Date ouverte'!$20:$21,2,FALSE),IF($J819='Date ouverte'!$A$22,HLOOKUP($AA819,'Date ouverte'!$22:$23,2,FALSE),IF($J819='Date ouverte'!$A$24,HLOOKUP($AA819,'Date ouverte'!$24:$25,2,FALSE),IF($J819='Date ouverte'!$A$26,HLOOKUP($AA819,'Date ouverte'!$26:$27,2,FALSE),"j"))))),W819)&lt;&gt;"alert",AA819,"alert")</f>
        <v>44867</v>
      </c>
      <c r="AC819" s="65">
        <f>IF($AB819="alert",(IF($J819='Date ouverte'!$A$29,HLOOKUP($AA819,'Date ouverte'!$29:$30,2,FALSE),IF($J819='Date ouverte'!$A$31,HLOOKUP($AA819,'Date ouverte'!$31:$33,2,FALSE),IF($J819='Date ouverte'!$A$33,HLOOKUP($AA819,'Date ouverte'!$33:$34,2,FALSE),IF($J819='Date ouverte'!$A$35,HLOOKUP($AA819,'Date ouverte'!$35:$36,2,FALSE),"j"))))),0)</f>
        <v>0</v>
      </c>
      <c r="AD8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19" s="5"/>
    </row>
    <row r="820" spans="1:31" x14ac:dyDescent="0.25">
      <c r="A820" t="s">
        <v>1015</v>
      </c>
      <c r="B820" t="s">
        <v>258</v>
      </c>
      <c r="C820" t="s">
        <v>14</v>
      </c>
      <c r="D820" t="s">
        <v>47</v>
      </c>
      <c r="E820" t="s">
        <v>34</v>
      </c>
      <c r="F820" t="s">
        <v>48</v>
      </c>
      <c r="G820" s="1">
        <v>44827</v>
      </c>
      <c r="H820" s="1">
        <v>44860</v>
      </c>
      <c r="I820" s="2">
        <v>44875.333333333336</v>
      </c>
      <c r="J820" t="s">
        <v>18</v>
      </c>
      <c r="K820" t="s">
        <v>19</v>
      </c>
      <c r="L820" t="s">
        <v>24</v>
      </c>
      <c r="M820" t="s">
        <v>25</v>
      </c>
      <c r="N820" t="s">
        <v>26</v>
      </c>
      <c r="O820" t="s">
        <v>36</v>
      </c>
      <c r="P820">
        <f t="shared" si="542"/>
        <v>1</v>
      </c>
      <c r="Q820" s="5">
        <f t="shared" si="543"/>
        <v>44862</v>
      </c>
      <c r="R820" s="32">
        <f>VLOOKUP(_xlfn.CONCAT(M820," - ",E820),Planning!$C$75:$D$99,2,0)</f>
        <v>21</v>
      </c>
      <c r="S820" s="5">
        <f t="shared" si="544"/>
        <v>44881</v>
      </c>
      <c r="T820" s="3" t="str">
        <f t="shared" si="545"/>
        <v/>
      </c>
      <c r="U820" s="32">
        <f t="shared" ca="1" si="546"/>
        <v>21</v>
      </c>
      <c r="V820" s="32">
        <f t="shared" si="547"/>
        <v>0</v>
      </c>
      <c r="W820" s="5">
        <f t="shared" si="548"/>
        <v>44875</v>
      </c>
      <c r="X820" s="5"/>
      <c r="Z820" s="49"/>
      <c r="AA820" s="50" cm="1">
        <f t="array" ref="AA820">IF(AND(K820="Pending",J820='Date ouverte'!$A$2),INDEX(_xlfn.ANCHORARRAY('Date ouverte'!$B$2),MATCH(TRUE,_xlfn.ANCHORARRAY('Date ouverte'!$B$2)&gt;=$W820,0)),IF(AND(K820="Pending",J820='Date ouverte'!$A$4),INDEX(_xlfn.ANCHORARRAY('Date ouverte'!$B$4),MATCH(TRUE,_xlfn.ANCHORARRAY('Date ouverte'!$B$4)&gt;=$W820,0)),IF(AND(K820="Pending",J820='Date ouverte'!$A$6),INDEX(_xlfn.ANCHORARRAY('Date ouverte'!$B$6),MATCH(TRUE,_xlfn.ANCHORARRAY('Date ouverte'!$B$6)&gt;=$W820,0)),IF(AND(K820="Pending",J820='Date ouverte'!$A$8),INDEX(_xlfn.ANCHORARRAY('Date ouverte'!$B$8),MATCH(TRUE,_xlfn.ANCHORARRAY('Date ouverte'!$B$8)&gt;=$W820,0)),W820))))</f>
        <v>44875</v>
      </c>
      <c r="AB820" s="5">
        <f>IF(IF($K820="Pending",(IF($J820='Date ouverte'!$A$20,HLOOKUP($AA820,'Date ouverte'!$20:$21,2,FALSE),IF($J820='Date ouverte'!$A$22,HLOOKUP($AA820,'Date ouverte'!$22:$23,2,FALSE),IF($J820='Date ouverte'!$A$24,HLOOKUP($AA820,'Date ouverte'!$24:$25,2,FALSE),IF($J820='Date ouverte'!$A$26,HLOOKUP($AA820,'Date ouverte'!$26:$27,2,FALSE),"j"))))),W820)&lt;&gt;"alert",AA820,"alert")</f>
        <v>44875</v>
      </c>
      <c r="AC820" s="65">
        <f>IF($AB820="alert",(IF($J820='Date ouverte'!$A$29,HLOOKUP($AA820,'Date ouverte'!$29:$30,2,FALSE),IF($J820='Date ouverte'!$A$31,HLOOKUP($AA820,'Date ouverte'!$31:$33,2,FALSE),IF($J820='Date ouverte'!$A$33,HLOOKUP($AA820,'Date ouverte'!$33:$34,2,FALSE),IF($J820='Date ouverte'!$A$35,HLOOKUP($AA820,'Date ouverte'!$35:$36,2,FALSE),"j"))))),0)</f>
        <v>0</v>
      </c>
      <c r="AD8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0" s="5"/>
    </row>
    <row r="821" spans="1:31" x14ac:dyDescent="0.25">
      <c r="A821" t="s">
        <v>677</v>
      </c>
      <c r="B821" t="s">
        <v>258</v>
      </c>
      <c r="C821" t="s">
        <v>30</v>
      </c>
      <c r="D821" t="s">
        <v>47</v>
      </c>
      <c r="E821" t="s">
        <v>51</v>
      </c>
      <c r="F821" t="s">
        <v>48</v>
      </c>
      <c r="G821" s="1">
        <v>44821</v>
      </c>
      <c r="H821" s="1">
        <v>44861</v>
      </c>
      <c r="I821" s="2">
        <v>44874.291666666664</v>
      </c>
      <c r="J821" t="s">
        <v>28</v>
      </c>
      <c r="K821" t="s">
        <v>19</v>
      </c>
      <c r="L821" t="s">
        <v>24</v>
      </c>
      <c r="M821" t="s">
        <v>32</v>
      </c>
      <c r="N821" t="s">
        <v>41</v>
      </c>
      <c r="O821" t="s">
        <v>664</v>
      </c>
      <c r="P821">
        <f t="shared" si="542"/>
        <v>1</v>
      </c>
      <c r="Q821" s="5">
        <f t="shared" si="543"/>
        <v>44863</v>
      </c>
      <c r="R821" s="32">
        <f>VLOOKUP(_xlfn.CONCAT(M821," - ",E821),Planning!$C$75:$D$99,2,0)</f>
        <v>5</v>
      </c>
      <c r="S821" s="5">
        <f t="shared" si="544"/>
        <v>44866</v>
      </c>
      <c r="T821" s="3" t="str">
        <f t="shared" si="545"/>
        <v/>
      </c>
      <c r="U821" s="32">
        <f t="shared" ca="1" si="546"/>
        <v>5</v>
      </c>
      <c r="V821" s="32">
        <f t="shared" si="547"/>
        <v>0</v>
      </c>
      <c r="W821" s="5">
        <f t="shared" si="548"/>
        <v>44874</v>
      </c>
      <c r="X821" s="5"/>
      <c r="Z821" s="49"/>
      <c r="AA821" s="50" cm="1">
        <f t="array" ref="AA821">IF(AND(K821="Pending",J821='Date ouverte'!$A$2),INDEX(_xlfn.ANCHORARRAY('Date ouverte'!$B$2),MATCH(TRUE,_xlfn.ANCHORARRAY('Date ouverte'!$B$2)&gt;=$W821,0)),IF(AND(K821="Pending",J821='Date ouverte'!$A$4),INDEX(_xlfn.ANCHORARRAY('Date ouverte'!$B$4),MATCH(TRUE,_xlfn.ANCHORARRAY('Date ouverte'!$B$4)&gt;=$W821,0)),IF(AND(K821="Pending",J821='Date ouverte'!$A$6),INDEX(_xlfn.ANCHORARRAY('Date ouverte'!$B$6),MATCH(TRUE,_xlfn.ANCHORARRAY('Date ouverte'!$B$6)&gt;=$W821,0)),IF(AND(K821="Pending",J821='Date ouverte'!$A$8),INDEX(_xlfn.ANCHORARRAY('Date ouverte'!$B$8),MATCH(TRUE,_xlfn.ANCHORARRAY('Date ouverte'!$B$8)&gt;=$W821,0)),W821))))</f>
        <v>44874</v>
      </c>
      <c r="AB821" s="5">
        <f>IF(IF($K821="Pending",(IF($J821='Date ouverte'!$A$20,HLOOKUP($AA821,'Date ouverte'!$20:$21,2,FALSE),IF($J821='Date ouverte'!$A$22,HLOOKUP($AA821,'Date ouverte'!$22:$23,2,FALSE),IF($J821='Date ouverte'!$A$24,HLOOKUP($AA821,'Date ouverte'!$24:$25,2,FALSE),IF($J821='Date ouverte'!$A$26,HLOOKUP($AA821,'Date ouverte'!$26:$27,2,FALSE),"j"))))),W821)&lt;&gt;"alert",AA821,"alert")</f>
        <v>44874</v>
      </c>
      <c r="AC821" s="65">
        <f>IF($AB821="alert",(IF($J821='Date ouverte'!$A$29,HLOOKUP($AA821,'Date ouverte'!$29:$30,2,FALSE),IF($J821='Date ouverte'!$A$31,HLOOKUP($AA821,'Date ouverte'!$31:$33,2,FALSE),IF($J821='Date ouverte'!$A$33,HLOOKUP($AA821,'Date ouverte'!$33:$34,2,FALSE),IF($J821='Date ouverte'!$A$35,HLOOKUP($AA821,'Date ouverte'!$35:$36,2,FALSE),"j"))))),0)</f>
        <v>0</v>
      </c>
      <c r="AD8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1" s="5"/>
    </row>
    <row r="822" spans="1:31" x14ac:dyDescent="0.25">
      <c r="A822" t="s">
        <v>757</v>
      </c>
      <c r="B822" t="s">
        <v>258</v>
      </c>
      <c r="C822" t="s">
        <v>14</v>
      </c>
      <c r="D822" t="s">
        <v>47</v>
      </c>
      <c r="E822" t="s">
        <v>16</v>
      </c>
      <c r="F822" t="s">
        <v>48</v>
      </c>
      <c r="G822" s="1">
        <v>44827</v>
      </c>
      <c r="H822" s="1">
        <v>44872</v>
      </c>
      <c r="I822" s="2">
        <v>44879</v>
      </c>
      <c r="J822" t="s">
        <v>39</v>
      </c>
      <c r="K822" t="s">
        <v>29</v>
      </c>
      <c r="L822" t="s">
        <v>24</v>
      </c>
      <c r="M822" t="s">
        <v>32</v>
      </c>
      <c r="N822" t="s">
        <v>41</v>
      </c>
      <c r="O822" t="s">
        <v>609</v>
      </c>
      <c r="P822">
        <f t="shared" si="542"/>
        <v>1</v>
      </c>
      <c r="Q822" s="5">
        <f t="shared" si="543"/>
        <v>44874</v>
      </c>
      <c r="R822" s="32">
        <f>VLOOKUP(_xlfn.CONCAT(M822," - ",E822),Planning!$C$75:$D$99,2,0)</f>
        <v>10</v>
      </c>
      <c r="S822" s="5">
        <f t="shared" si="544"/>
        <v>44882</v>
      </c>
      <c r="T822" s="3" t="str">
        <f t="shared" si="545"/>
        <v/>
      </c>
      <c r="U822" s="32">
        <f t="shared" ca="1" si="546"/>
        <v>10</v>
      </c>
      <c r="V822" s="32">
        <f t="shared" si="547"/>
        <v>0</v>
      </c>
      <c r="W822" s="5">
        <f t="shared" si="548"/>
        <v>44879</v>
      </c>
      <c r="X822" s="5"/>
      <c r="Z822" s="49"/>
      <c r="AA822" s="50" cm="1">
        <f t="array" ref="AA822">IF(AND(K822="Pending",J822='Date ouverte'!$A$2),INDEX(_xlfn.ANCHORARRAY('Date ouverte'!$B$2),MATCH(TRUE,_xlfn.ANCHORARRAY('Date ouverte'!$B$2)&gt;=$W822,0)),IF(AND(K822="Pending",J822='Date ouverte'!$A$4),INDEX(_xlfn.ANCHORARRAY('Date ouverte'!$B$4),MATCH(TRUE,_xlfn.ANCHORARRAY('Date ouverte'!$B$4)&gt;=$W822,0)),IF(AND(K822="Pending",J822='Date ouverte'!$A$6),INDEX(_xlfn.ANCHORARRAY('Date ouverte'!$B$6),MATCH(TRUE,_xlfn.ANCHORARRAY('Date ouverte'!$B$6)&gt;=$W822,0)),IF(AND(K822="Pending",J822='Date ouverte'!$A$8),INDEX(_xlfn.ANCHORARRAY('Date ouverte'!$B$8),MATCH(TRUE,_xlfn.ANCHORARRAY('Date ouverte'!$B$8)&gt;=$W822,0)),W822))))</f>
        <v>44879</v>
      </c>
      <c r="AB822" s="5" t="str">
        <f>IF(IF($K822="Pending",(IF($J822='Date ouverte'!$A$20,HLOOKUP($AA822,'Date ouverte'!$20:$21,2,FALSE),IF($J822='Date ouverte'!$A$22,HLOOKUP($AA822,'Date ouverte'!$22:$23,2,FALSE),IF($J822='Date ouverte'!$A$24,HLOOKUP($AA822,'Date ouverte'!$24:$25,2,FALSE),IF($J822='Date ouverte'!$A$26,HLOOKUP($AA822,'Date ouverte'!$26:$27,2,FALSE),"j"))))),W822)&lt;&gt;"alert",AA822,"alert")</f>
        <v>alert</v>
      </c>
      <c r="AC822" s="65">
        <f>IF($AB822="alert",(IF($J822='Date ouverte'!$A$29,HLOOKUP($AA822,'Date ouverte'!$29:$30,2,FALSE),IF($J822='Date ouverte'!$A$31,HLOOKUP($AA822,'Date ouverte'!$31:$33,2,FALSE),IF($J822='Date ouverte'!$A$33,HLOOKUP($AA822,'Date ouverte'!$33:$34,2,FALSE),IF($J822='Date ouverte'!$A$35,HLOOKUP($AA822,'Date ouverte'!$35:$36,2,FALSE),"j"))))),0)</f>
        <v>52</v>
      </c>
      <c r="AD8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22" s="5"/>
    </row>
    <row r="823" spans="1:31" x14ac:dyDescent="0.25">
      <c r="A823" t="s">
        <v>1898</v>
      </c>
      <c r="B823" t="s">
        <v>258</v>
      </c>
      <c r="C823" t="s">
        <v>30</v>
      </c>
      <c r="D823" t="s">
        <v>47</v>
      </c>
      <c r="E823" t="s">
        <v>34</v>
      </c>
      <c r="F823" t="s">
        <v>48</v>
      </c>
      <c r="G823" s="1">
        <v>44850</v>
      </c>
      <c r="H823" s="1">
        <v>44900</v>
      </c>
      <c r="I823" s="2">
        <v>44915</v>
      </c>
      <c r="J823" t="s">
        <v>18</v>
      </c>
      <c r="K823" t="s">
        <v>29</v>
      </c>
      <c r="L823" t="s">
        <v>24</v>
      </c>
      <c r="M823" t="s">
        <v>25</v>
      </c>
      <c r="N823" t="s">
        <v>26</v>
      </c>
      <c r="O823" t="s">
        <v>49</v>
      </c>
      <c r="P823">
        <f t="shared" si="542"/>
        <v>1</v>
      </c>
      <c r="Q823" s="5">
        <f t="shared" si="543"/>
        <v>44902</v>
      </c>
      <c r="R823" s="32">
        <f>VLOOKUP(_xlfn.CONCAT(M823," - ",E823),Planning!$C$75:$D$99,2,0)</f>
        <v>21</v>
      </c>
      <c r="S823" s="5">
        <f t="shared" si="544"/>
        <v>44921</v>
      </c>
      <c r="T823" s="3" t="str">
        <f t="shared" si="545"/>
        <v/>
      </c>
      <c r="U823" s="32">
        <f t="shared" ca="1" si="546"/>
        <v>21</v>
      </c>
      <c r="V823" s="32">
        <f t="shared" si="547"/>
        <v>0</v>
      </c>
      <c r="W823" s="5">
        <f t="shared" si="548"/>
        <v>44915</v>
      </c>
      <c r="X823" s="5"/>
      <c r="Z823" s="49"/>
      <c r="AA823" s="50" cm="1">
        <f t="array" ref="AA823">IF(AND(K823="Pending",J823='Date ouverte'!$A$2),INDEX(_xlfn.ANCHORARRAY('Date ouverte'!$B$2),MATCH(TRUE,_xlfn.ANCHORARRAY('Date ouverte'!$B$2)&gt;=$W823,0)),IF(AND(K823="Pending",J823='Date ouverte'!$A$4),INDEX(_xlfn.ANCHORARRAY('Date ouverte'!$B$4),MATCH(TRUE,_xlfn.ANCHORARRAY('Date ouverte'!$B$4)&gt;=$W823,0)),IF(AND(K823="Pending",J823='Date ouverte'!$A$6),INDEX(_xlfn.ANCHORARRAY('Date ouverte'!$B$6),MATCH(TRUE,_xlfn.ANCHORARRAY('Date ouverte'!$B$6)&gt;=$W823,0)),IF(AND(K823="Pending",J823='Date ouverte'!$A$8),INDEX(_xlfn.ANCHORARRAY('Date ouverte'!$B$8),MATCH(TRUE,_xlfn.ANCHORARRAY('Date ouverte'!$B$8)&gt;=$W823,0)),W823))))</f>
        <v>44915</v>
      </c>
      <c r="AB823" s="5">
        <f>IF(IF($K823="Pending",(IF($J823='Date ouverte'!$A$20,HLOOKUP($AA823,'Date ouverte'!$20:$21,2,FALSE),IF($J823='Date ouverte'!$A$22,HLOOKUP($AA823,'Date ouverte'!$22:$23,2,FALSE),IF($J823='Date ouverte'!$A$24,HLOOKUP($AA823,'Date ouverte'!$24:$25,2,FALSE),IF($J823='Date ouverte'!$A$26,HLOOKUP($AA823,'Date ouverte'!$26:$27,2,FALSE),"j"))))),W823)&lt;&gt;"alert",AA823,"alert")</f>
        <v>44915</v>
      </c>
      <c r="AC823" s="65">
        <f>IF($AB823="alert",(IF($J823='Date ouverte'!$A$29,HLOOKUP($AA823,'Date ouverte'!$29:$30,2,FALSE),IF($J823='Date ouverte'!$A$31,HLOOKUP($AA823,'Date ouverte'!$31:$33,2,FALSE),IF($J823='Date ouverte'!$A$33,HLOOKUP($AA823,'Date ouverte'!$33:$34,2,FALSE),IF($J823='Date ouverte'!$A$35,HLOOKUP($AA823,'Date ouverte'!$35:$36,2,FALSE),"j"))))),0)</f>
        <v>0</v>
      </c>
      <c r="AD8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3" s="5"/>
    </row>
    <row r="824" spans="1:31" x14ac:dyDescent="0.25">
      <c r="A824" t="s">
        <v>1899</v>
      </c>
      <c r="B824" t="s">
        <v>258</v>
      </c>
      <c r="C824" t="s">
        <v>30</v>
      </c>
      <c r="D824" t="s">
        <v>47</v>
      </c>
      <c r="E824" t="s">
        <v>34</v>
      </c>
      <c r="F824" t="s">
        <v>48</v>
      </c>
      <c r="G824" s="1">
        <v>44850</v>
      </c>
      <c r="H824" s="1">
        <v>44900</v>
      </c>
      <c r="I824" s="2">
        <v>44912</v>
      </c>
      <c r="J824" t="s">
        <v>18</v>
      </c>
      <c r="K824" t="s">
        <v>29</v>
      </c>
      <c r="L824" t="s">
        <v>20</v>
      </c>
      <c r="M824" t="s">
        <v>25</v>
      </c>
      <c r="N824" t="s">
        <v>35</v>
      </c>
      <c r="O824" t="s">
        <v>49</v>
      </c>
      <c r="P824">
        <f t="shared" ref="P824:P887" si="549">IF(A824&lt;&gt;"",1,0)</f>
        <v>1</v>
      </c>
      <c r="Q824" s="5">
        <f t="shared" ref="Q824:Q887" si="550">ROUNDDOWN(H824,0)+2</f>
        <v>44902</v>
      </c>
      <c r="R824" s="32">
        <f>VLOOKUP(_xlfn.CONCAT(M824," - ",E824),Planning!$C$75:$D$99,2,0)</f>
        <v>21</v>
      </c>
      <c r="S824" s="5">
        <f t="shared" ref="S824:S887" si="551">H824+R824</f>
        <v>44921</v>
      </c>
      <c r="T824" s="3" t="str">
        <f t="shared" ref="T824:T887" si="552">IF(X824-H824&gt;R824,"Alert","")</f>
        <v/>
      </c>
      <c r="U824" s="32">
        <f t="shared" ref="U824:U887" ca="1" si="553">IF(Q824&lt;=TODAY(),(H824+R824)-TODAY(),R824)</f>
        <v>21</v>
      </c>
      <c r="V824" s="32">
        <f t="shared" ref="V824:V887" si="554">IF(X824-H824-R824&gt;0,X824-H824-R824,0)</f>
        <v>0</v>
      </c>
      <c r="W824" s="5">
        <f t="shared" ref="W824:W887" si="555">ROUNDDOWN(I824,0)</f>
        <v>44912</v>
      </c>
      <c r="X824" s="5"/>
      <c r="Z824" s="49"/>
      <c r="AA824" s="50" cm="1">
        <f t="array" ref="AA824">IF(AND(K824="Pending",J824='Date ouverte'!$A$2),INDEX(_xlfn.ANCHORARRAY('Date ouverte'!$B$2),MATCH(TRUE,_xlfn.ANCHORARRAY('Date ouverte'!$B$2)&gt;=$W824,0)),IF(AND(K824="Pending",J824='Date ouverte'!$A$4),INDEX(_xlfn.ANCHORARRAY('Date ouverte'!$B$4),MATCH(TRUE,_xlfn.ANCHORARRAY('Date ouverte'!$B$4)&gt;=$W824,0)),IF(AND(K824="Pending",J824='Date ouverte'!$A$6),INDEX(_xlfn.ANCHORARRAY('Date ouverte'!$B$6),MATCH(TRUE,_xlfn.ANCHORARRAY('Date ouverte'!$B$6)&gt;=$W824,0)),IF(AND(K824="Pending",J824='Date ouverte'!$A$8),INDEX(_xlfn.ANCHORARRAY('Date ouverte'!$B$8),MATCH(TRUE,_xlfn.ANCHORARRAY('Date ouverte'!$B$8)&gt;=$W824,0)),W824))))</f>
        <v>44914</v>
      </c>
      <c r="AB824" s="5" t="str">
        <f>IF(IF($K824="Pending",(IF($J824='Date ouverte'!$A$20,HLOOKUP($AA824,'Date ouverte'!$20:$21,2,FALSE),IF($J824='Date ouverte'!$A$22,HLOOKUP($AA824,'Date ouverte'!$22:$23,2,FALSE),IF($J824='Date ouverte'!$A$24,HLOOKUP($AA824,'Date ouverte'!$24:$25,2,FALSE),IF($J824='Date ouverte'!$A$26,HLOOKUP($AA824,'Date ouverte'!$26:$27,2,FALSE),"j"))))),W824)&lt;&gt;"alert",AA824,"alert")</f>
        <v>alert</v>
      </c>
      <c r="AC824" s="65">
        <f>IF($AB824="alert",(IF($J824='Date ouverte'!$A$29,HLOOKUP($AA824,'Date ouverte'!$29:$30,2,FALSE),IF($J824='Date ouverte'!$A$31,HLOOKUP($AA824,'Date ouverte'!$31:$33,2,FALSE),IF($J824='Date ouverte'!$A$33,HLOOKUP($AA824,'Date ouverte'!$33:$34,2,FALSE),IF($J824='Date ouverte'!$A$35,HLOOKUP($AA824,'Date ouverte'!$35:$36,2,FALSE),"j"))))),0)</f>
        <v>18</v>
      </c>
      <c r="AD8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4" s="5"/>
    </row>
    <row r="825" spans="1:31" x14ac:dyDescent="0.25">
      <c r="A825" t="s">
        <v>951</v>
      </c>
      <c r="B825" t="s">
        <v>258</v>
      </c>
      <c r="C825" t="s">
        <v>30</v>
      </c>
      <c r="D825" t="s">
        <v>47</v>
      </c>
      <c r="E825" t="s">
        <v>16</v>
      </c>
      <c r="F825" t="s">
        <v>48</v>
      </c>
      <c r="G825" s="1">
        <v>44826</v>
      </c>
      <c r="H825" s="1">
        <v>44872</v>
      </c>
      <c r="I825" s="2">
        <v>44877</v>
      </c>
      <c r="J825" t="s">
        <v>39</v>
      </c>
      <c r="K825" t="s">
        <v>29</v>
      </c>
      <c r="L825" t="s">
        <v>24</v>
      </c>
      <c r="M825" t="s">
        <v>32</v>
      </c>
      <c r="N825" t="s">
        <v>41</v>
      </c>
      <c r="O825" t="s">
        <v>609</v>
      </c>
      <c r="P825">
        <f t="shared" si="549"/>
        <v>1</v>
      </c>
      <c r="Q825" s="5">
        <f t="shared" si="550"/>
        <v>44874</v>
      </c>
      <c r="R825" s="32">
        <f>VLOOKUP(_xlfn.CONCAT(M825," - ",E825),Planning!$C$75:$D$99,2,0)</f>
        <v>10</v>
      </c>
      <c r="S825" s="5">
        <f t="shared" si="551"/>
        <v>44882</v>
      </c>
      <c r="T825" s="3" t="str">
        <f t="shared" si="552"/>
        <v/>
      </c>
      <c r="U825" s="32">
        <f t="shared" ca="1" si="553"/>
        <v>10</v>
      </c>
      <c r="V825" s="32">
        <f t="shared" si="554"/>
        <v>0</v>
      </c>
      <c r="W825" s="5">
        <f t="shared" si="555"/>
        <v>44877</v>
      </c>
      <c r="X825" s="5"/>
      <c r="Z825" s="49"/>
      <c r="AA825" s="50" cm="1">
        <f t="array" ref="AA825">IF(AND(K825="Pending",J825='Date ouverte'!$A$2),INDEX(_xlfn.ANCHORARRAY('Date ouverte'!$B$2),MATCH(TRUE,_xlfn.ANCHORARRAY('Date ouverte'!$B$2)&gt;=$W825,0)),IF(AND(K825="Pending",J825='Date ouverte'!$A$4),INDEX(_xlfn.ANCHORARRAY('Date ouverte'!$B$4),MATCH(TRUE,_xlfn.ANCHORARRAY('Date ouverte'!$B$4)&gt;=$W825,0)),IF(AND(K825="Pending",J825='Date ouverte'!$A$6),INDEX(_xlfn.ANCHORARRAY('Date ouverte'!$B$6),MATCH(TRUE,_xlfn.ANCHORARRAY('Date ouverte'!$B$6)&gt;=$W825,0)),IF(AND(K825="Pending",J825='Date ouverte'!$A$8),INDEX(_xlfn.ANCHORARRAY('Date ouverte'!$B$8),MATCH(TRUE,_xlfn.ANCHORARRAY('Date ouverte'!$B$8)&gt;=$W825,0)),W825))))</f>
        <v>44879</v>
      </c>
      <c r="AB825" s="5" t="str">
        <f>IF(IF($K825="Pending",(IF($J825='Date ouverte'!$A$20,HLOOKUP($AA825,'Date ouverte'!$20:$21,2,FALSE),IF($J825='Date ouverte'!$A$22,HLOOKUP($AA825,'Date ouverte'!$22:$23,2,FALSE),IF($J825='Date ouverte'!$A$24,HLOOKUP($AA825,'Date ouverte'!$24:$25,2,FALSE),IF($J825='Date ouverte'!$A$26,HLOOKUP($AA825,'Date ouverte'!$26:$27,2,FALSE),"j"))))),W825)&lt;&gt;"alert",AA825,"alert")</f>
        <v>alert</v>
      </c>
      <c r="AC825" s="65">
        <f>IF($AB825="alert",(IF($J825='Date ouverte'!$A$29,HLOOKUP($AA825,'Date ouverte'!$29:$30,2,FALSE),IF($J825='Date ouverte'!$A$31,HLOOKUP($AA825,'Date ouverte'!$31:$33,2,FALSE),IF($J825='Date ouverte'!$A$33,HLOOKUP($AA825,'Date ouverte'!$33:$34,2,FALSE),IF($J825='Date ouverte'!$A$35,HLOOKUP($AA825,'Date ouverte'!$35:$36,2,FALSE),"j"))))),0)</f>
        <v>52</v>
      </c>
      <c r="AD8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25" s="5"/>
    </row>
    <row r="826" spans="1:31" x14ac:dyDescent="0.25">
      <c r="A826" t="s">
        <v>493</v>
      </c>
      <c r="B826" t="s">
        <v>258</v>
      </c>
      <c r="C826" t="s">
        <v>30</v>
      </c>
      <c r="D826" t="s">
        <v>47</v>
      </c>
      <c r="E826" t="s">
        <v>34</v>
      </c>
      <c r="F826" t="s">
        <v>48</v>
      </c>
      <c r="G826" s="1">
        <v>44817</v>
      </c>
      <c r="H826" s="1">
        <v>44860</v>
      </c>
      <c r="I826" s="2">
        <v>44880.541666666664</v>
      </c>
      <c r="J826" t="s">
        <v>18</v>
      </c>
      <c r="K826" t="s">
        <v>19</v>
      </c>
      <c r="L826" t="s">
        <v>24</v>
      </c>
      <c r="M826" t="s">
        <v>25</v>
      </c>
      <c r="N826" t="s">
        <v>26</v>
      </c>
      <c r="O826" t="s">
        <v>36</v>
      </c>
      <c r="P826">
        <f t="shared" si="549"/>
        <v>1</v>
      </c>
      <c r="Q826" s="5">
        <f t="shared" si="550"/>
        <v>44862</v>
      </c>
      <c r="R826" s="32">
        <f>VLOOKUP(_xlfn.CONCAT(M826," - ",E826),Planning!$C$75:$D$99,2,0)</f>
        <v>21</v>
      </c>
      <c r="S826" s="5">
        <f t="shared" si="551"/>
        <v>44881</v>
      </c>
      <c r="T826" s="3" t="str">
        <f t="shared" si="552"/>
        <v/>
      </c>
      <c r="U826" s="32">
        <f t="shared" ca="1" si="553"/>
        <v>21</v>
      </c>
      <c r="V826" s="32">
        <f t="shared" si="554"/>
        <v>0</v>
      </c>
      <c r="W826" s="5">
        <f t="shared" si="555"/>
        <v>44880</v>
      </c>
      <c r="X826" s="5"/>
      <c r="Z826" s="49"/>
      <c r="AA826" s="50" cm="1">
        <f t="array" ref="AA826">IF(AND(K826="Pending",J826='Date ouverte'!$A$2),INDEX(_xlfn.ANCHORARRAY('Date ouverte'!$B$2),MATCH(TRUE,_xlfn.ANCHORARRAY('Date ouverte'!$B$2)&gt;=$W826,0)),IF(AND(K826="Pending",J826='Date ouverte'!$A$4),INDEX(_xlfn.ANCHORARRAY('Date ouverte'!$B$4),MATCH(TRUE,_xlfn.ANCHORARRAY('Date ouverte'!$B$4)&gt;=$W826,0)),IF(AND(K826="Pending",J826='Date ouverte'!$A$6),INDEX(_xlfn.ANCHORARRAY('Date ouverte'!$B$6),MATCH(TRUE,_xlfn.ANCHORARRAY('Date ouverte'!$B$6)&gt;=$W826,0)),IF(AND(K826="Pending",J826='Date ouverte'!$A$8),INDEX(_xlfn.ANCHORARRAY('Date ouverte'!$B$8),MATCH(TRUE,_xlfn.ANCHORARRAY('Date ouverte'!$B$8)&gt;=$W826,0)),W826))))</f>
        <v>44880</v>
      </c>
      <c r="AB826" s="5">
        <f>IF(IF($K826="Pending",(IF($J826='Date ouverte'!$A$20,HLOOKUP($AA826,'Date ouverte'!$20:$21,2,FALSE),IF($J826='Date ouverte'!$A$22,HLOOKUP($AA826,'Date ouverte'!$22:$23,2,FALSE),IF($J826='Date ouverte'!$A$24,HLOOKUP($AA826,'Date ouverte'!$24:$25,2,FALSE),IF($J826='Date ouverte'!$A$26,HLOOKUP($AA826,'Date ouverte'!$26:$27,2,FALSE),"j"))))),W826)&lt;&gt;"alert",AA826,"alert")</f>
        <v>44880</v>
      </c>
      <c r="AC826" s="65">
        <f>IF($AB826="alert",(IF($J826='Date ouverte'!$A$29,HLOOKUP($AA826,'Date ouverte'!$29:$30,2,FALSE),IF($J826='Date ouverte'!$A$31,HLOOKUP($AA826,'Date ouverte'!$31:$33,2,FALSE),IF($J826='Date ouverte'!$A$33,HLOOKUP($AA826,'Date ouverte'!$33:$34,2,FALSE),IF($J826='Date ouverte'!$A$35,HLOOKUP($AA826,'Date ouverte'!$35:$36,2,FALSE),"j"))))),0)</f>
        <v>0</v>
      </c>
      <c r="AD8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6" s="5"/>
    </row>
    <row r="827" spans="1:31" x14ac:dyDescent="0.25">
      <c r="A827" t="s">
        <v>1900</v>
      </c>
      <c r="B827" t="s">
        <v>258</v>
      </c>
      <c r="C827" t="s">
        <v>30</v>
      </c>
      <c r="D827" t="s">
        <v>47</v>
      </c>
      <c r="E827" t="s">
        <v>16</v>
      </c>
      <c r="F827" t="s">
        <v>48</v>
      </c>
      <c r="G827" s="1">
        <v>44858</v>
      </c>
      <c r="H827" s="1">
        <v>44893</v>
      </c>
      <c r="I827" s="2">
        <v>44898</v>
      </c>
      <c r="J827" t="s">
        <v>23</v>
      </c>
      <c r="K827" t="s">
        <v>29</v>
      </c>
      <c r="L827" t="s">
        <v>24</v>
      </c>
      <c r="M827" t="s">
        <v>25</v>
      </c>
      <c r="N827" t="s">
        <v>26</v>
      </c>
      <c r="O827" t="s">
        <v>46</v>
      </c>
      <c r="P827">
        <f t="shared" si="549"/>
        <v>1</v>
      </c>
      <c r="Q827" s="5">
        <f t="shared" si="550"/>
        <v>44895</v>
      </c>
      <c r="R827" s="32">
        <f>VLOOKUP(_xlfn.CONCAT(M827," - ",E827),Planning!$C$75:$D$99,2,0)</f>
        <v>4</v>
      </c>
      <c r="S827" s="5">
        <f t="shared" si="551"/>
        <v>44897</v>
      </c>
      <c r="T827" s="3" t="str">
        <f t="shared" si="552"/>
        <v/>
      </c>
      <c r="U827" s="32">
        <f t="shared" ca="1" si="553"/>
        <v>4</v>
      </c>
      <c r="V827" s="32">
        <f t="shared" si="554"/>
        <v>0</v>
      </c>
      <c r="W827" s="5">
        <f t="shared" si="555"/>
        <v>44898</v>
      </c>
      <c r="X827" s="5"/>
      <c r="Z827" s="49"/>
      <c r="AA827" s="50" cm="1">
        <f t="array" ref="AA827">IF(AND(K827="Pending",J827='Date ouverte'!$A$2),INDEX(_xlfn.ANCHORARRAY('Date ouverte'!$B$2),MATCH(TRUE,_xlfn.ANCHORARRAY('Date ouverte'!$B$2)&gt;=$W827,0)),IF(AND(K827="Pending",J827='Date ouverte'!$A$4),INDEX(_xlfn.ANCHORARRAY('Date ouverte'!$B$4),MATCH(TRUE,_xlfn.ANCHORARRAY('Date ouverte'!$B$4)&gt;=$W827,0)),IF(AND(K827="Pending",J827='Date ouverte'!$A$6),INDEX(_xlfn.ANCHORARRAY('Date ouverte'!$B$6),MATCH(TRUE,_xlfn.ANCHORARRAY('Date ouverte'!$B$6)&gt;=$W827,0)),IF(AND(K827="Pending",J827='Date ouverte'!$A$8),INDEX(_xlfn.ANCHORARRAY('Date ouverte'!$B$8),MATCH(TRUE,_xlfn.ANCHORARRAY('Date ouverte'!$B$8)&gt;=$W827,0)),W827))))</f>
        <v>44900</v>
      </c>
      <c r="AB827" s="5" t="str">
        <f>IF(IF($K827="Pending",(IF($J827='Date ouverte'!$A$20,HLOOKUP($AA827,'Date ouverte'!$20:$21,2,FALSE),IF($J827='Date ouverte'!$A$22,HLOOKUP($AA827,'Date ouverte'!$22:$23,2,FALSE),IF($J827='Date ouverte'!$A$24,HLOOKUP($AA827,'Date ouverte'!$24:$25,2,FALSE),IF($J827='Date ouverte'!$A$26,HLOOKUP($AA827,'Date ouverte'!$26:$27,2,FALSE),"j"))))),W827)&lt;&gt;"alert",AA827,"alert")</f>
        <v>alert</v>
      </c>
      <c r="AC827" s="65">
        <f>IF($AB827="alert",(IF($J827='Date ouverte'!$A$29,HLOOKUP($AA827,'Date ouverte'!$29:$30,2,FALSE),IF($J827='Date ouverte'!$A$31,HLOOKUP($AA827,'Date ouverte'!$31:$33,2,FALSE),IF($J827='Date ouverte'!$A$33,HLOOKUP($AA827,'Date ouverte'!$33:$34,2,FALSE),IF($J827='Date ouverte'!$A$35,HLOOKUP($AA827,'Date ouverte'!$35:$36,2,FALSE),"j"))))),0)</f>
        <v>26</v>
      </c>
      <c r="AD8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7" s="5"/>
    </row>
    <row r="828" spans="1:31" x14ac:dyDescent="0.25">
      <c r="A828" t="s">
        <v>824</v>
      </c>
      <c r="B828" t="s">
        <v>258</v>
      </c>
      <c r="C828" t="s">
        <v>14</v>
      </c>
      <c r="D828" t="s">
        <v>47</v>
      </c>
      <c r="E828" t="s">
        <v>34</v>
      </c>
      <c r="F828" t="s">
        <v>48</v>
      </c>
      <c r="G828" s="1">
        <v>44823</v>
      </c>
      <c r="H828" s="1">
        <v>44866</v>
      </c>
      <c r="I828" s="2">
        <v>44881</v>
      </c>
      <c r="J828" t="s">
        <v>28</v>
      </c>
      <c r="K828" t="s">
        <v>29</v>
      </c>
      <c r="L828" t="s">
        <v>24</v>
      </c>
      <c r="M828" t="s">
        <v>25</v>
      </c>
      <c r="N828" t="s">
        <v>26</v>
      </c>
      <c r="O828" t="s">
        <v>40</v>
      </c>
      <c r="P828">
        <f t="shared" si="549"/>
        <v>1</v>
      </c>
      <c r="Q828" s="5">
        <f t="shared" si="550"/>
        <v>44868</v>
      </c>
      <c r="R828" s="32">
        <f>VLOOKUP(_xlfn.CONCAT(M828," - ",E828),Planning!$C$75:$D$99,2,0)</f>
        <v>21</v>
      </c>
      <c r="S828" s="5">
        <f t="shared" si="551"/>
        <v>44887</v>
      </c>
      <c r="T828" s="3" t="str">
        <f t="shared" si="552"/>
        <v/>
      </c>
      <c r="U828" s="32">
        <f t="shared" ca="1" si="553"/>
        <v>21</v>
      </c>
      <c r="V828" s="32">
        <f t="shared" si="554"/>
        <v>0</v>
      </c>
      <c r="W828" s="5">
        <f t="shared" si="555"/>
        <v>44881</v>
      </c>
      <c r="X828" s="5"/>
      <c r="Z828" s="49"/>
      <c r="AA828" s="50" cm="1">
        <f t="array" ref="AA828">IF(AND(K828="Pending",J828='Date ouverte'!$A$2),INDEX(_xlfn.ANCHORARRAY('Date ouverte'!$B$2),MATCH(TRUE,_xlfn.ANCHORARRAY('Date ouverte'!$B$2)&gt;=$W828,0)),IF(AND(K828="Pending",J828='Date ouverte'!$A$4),INDEX(_xlfn.ANCHORARRAY('Date ouverte'!$B$4),MATCH(TRUE,_xlfn.ANCHORARRAY('Date ouverte'!$B$4)&gt;=$W828,0)),IF(AND(K828="Pending",J828='Date ouverte'!$A$6),INDEX(_xlfn.ANCHORARRAY('Date ouverte'!$B$6),MATCH(TRUE,_xlfn.ANCHORARRAY('Date ouverte'!$B$6)&gt;=$W828,0)),IF(AND(K828="Pending",J828='Date ouverte'!$A$8),INDEX(_xlfn.ANCHORARRAY('Date ouverte'!$B$8),MATCH(TRUE,_xlfn.ANCHORARRAY('Date ouverte'!$B$8)&gt;=$W828,0)),W828))))</f>
        <v>44881</v>
      </c>
      <c r="AB828" s="5">
        <f>IF(IF($K828="Pending",(IF($J828='Date ouverte'!$A$20,HLOOKUP($AA828,'Date ouverte'!$20:$21,2,FALSE),IF($J828='Date ouverte'!$A$22,HLOOKUP($AA828,'Date ouverte'!$22:$23,2,FALSE),IF($J828='Date ouverte'!$A$24,HLOOKUP($AA828,'Date ouverte'!$24:$25,2,FALSE),IF($J828='Date ouverte'!$A$26,HLOOKUP($AA828,'Date ouverte'!$26:$27,2,FALSE),"j"))))),W828)&lt;&gt;"alert",AA828,"alert")</f>
        <v>44881</v>
      </c>
      <c r="AC828" s="65">
        <f>IF($AB828="alert",(IF($J828='Date ouverte'!$A$29,HLOOKUP($AA828,'Date ouverte'!$29:$30,2,FALSE),IF($J828='Date ouverte'!$A$31,HLOOKUP($AA828,'Date ouverte'!$31:$33,2,FALSE),IF($J828='Date ouverte'!$A$33,HLOOKUP($AA828,'Date ouverte'!$33:$34,2,FALSE),IF($J828='Date ouverte'!$A$35,HLOOKUP($AA828,'Date ouverte'!$35:$36,2,FALSE),"j"))))),0)</f>
        <v>0</v>
      </c>
      <c r="AD8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28" s="5"/>
    </row>
    <row r="829" spans="1:31" x14ac:dyDescent="0.25">
      <c r="A829" t="s">
        <v>125</v>
      </c>
      <c r="B829" t="s">
        <v>258</v>
      </c>
      <c r="C829" t="s">
        <v>14</v>
      </c>
      <c r="D829" t="s">
        <v>47</v>
      </c>
      <c r="E829" t="s">
        <v>16</v>
      </c>
      <c r="F829" t="s">
        <v>48</v>
      </c>
      <c r="G829" s="1">
        <v>44798</v>
      </c>
      <c r="H829" s="1">
        <v>44860</v>
      </c>
      <c r="I829" s="2">
        <v>44867.208333333336</v>
      </c>
      <c r="J829" t="s">
        <v>18</v>
      </c>
      <c r="K829" t="s">
        <v>19</v>
      </c>
      <c r="L829" t="s">
        <v>24</v>
      </c>
      <c r="M829" t="s">
        <v>32</v>
      </c>
      <c r="N829" t="s">
        <v>41</v>
      </c>
      <c r="O829" t="s">
        <v>122</v>
      </c>
      <c r="P829">
        <f t="shared" si="549"/>
        <v>1</v>
      </c>
      <c r="Q829" s="5">
        <f t="shared" si="550"/>
        <v>44862</v>
      </c>
      <c r="R829" s="32">
        <f>VLOOKUP(_xlfn.CONCAT(M829," - ",E829),Planning!$C$75:$D$99,2,0)</f>
        <v>10</v>
      </c>
      <c r="S829" s="5">
        <f t="shared" si="551"/>
        <v>44870</v>
      </c>
      <c r="T829" s="3" t="str">
        <f t="shared" si="552"/>
        <v/>
      </c>
      <c r="U829" s="32">
        <f t="shared" ca="1" si="553"/>
        <v>10</v>
      </c>
      <c r="V829" s="32">
        <f t="shared" si="554"/>
        <v>0</v>
      </c>
      <c r="W829" s="5">
        <f t="shared" si="555"/>
        <v>44867</v>
      </c>
      <c r="X829" s="5"/>
      <c r="Z829" s="49"/>
      <c r="AA829" s="50" cm="1">
        <f t="array" ref="AA829">IF(AND(K829="Pending",J829='Date ouverte'!$A$2),INDEX(_xlfn.ANCHORARRAY('Date ouverte'!$B$2),MATCH(TRUE,_xlfn.ANCHORARRAY('Date ouverte'!$B$2)&gt;=$W829,0)),IF(AND(K829="Pending",J829='Date ouverte'!$A$4),INDEX(_xlfn.ANCHORARRAY('Date ouverte'!$B$4),MATCH(TRUE,_xlfn.ANCHORARRAY('Date ouverte'!$B$4)&gt;=$W829,0)),IF(AND(K829="Pending",J829='Date ouverte'!$A$6),INDEX(_xlfn.ANCHORARRAY('Date ouverte'!$B$6),MATCH(TRUE,_xlfn.ANCHORARRAY('Date ouverte'!$B$6)&gt;=$W829,0)),IF(AND(K829="Pending",J829='Date ouverte'!$A$8),INDEX(_xlfn.ANCHORARRAY('Date ouverte'!$B$8),MATCH(TRUE,_xlfn.ANCHORARRAY('Date ouverte'!$B$8)&gt;=$W829,0)),W829))))</f>
        <v>44867</v>
      </c>
      <c r="AB829" s="5">
        <f>IF(IF($K829="Pending",(IF($J829='Date ouverte'!$A$20,HLOOKUP($AA829,'Date ouverte'!$20:$21,2,FALSE),IF($J829='Date ouverte'!$A$22,HLOOKUP($AA829,'Date ouverte'!$22:$23,2,FALSE),IF($J829='Date ouverte'!$A$24,HLOOKUP($AA829,'Date ouverte'!$24:$25,2,FALSE),IF($J829='Date ouverte'!$A$26,HLOOKUP($AA829,'Date ouverte'!$26:$27,2,FALSE),"j"))))),W829)&lt;&gt;"alert",AA829,"alert")</f>
        <v>44867</v>
      </c>
      <c r="AC829" s="65">
        <f>IF($AB829="alert",(IF($J829='Date ouverte'!$A$29,HLOOKUP($AA829,'Date ouverte'!$29:$30,2,FALSE),IF($J829='Date ouverte'!$A$31,HLOOKUP($AA829,'Date ouverte'!$31:$33,2,FALSE),IF($J829='Date ouverte'!$A$33,HLOOKUP($AA829,'Date ouverte'!$33:$34,2,FALSE),IF($J829='Date ouverte'!$A$35,HLOOKUP($AA829,'Date ouverte'!$35:$36,2,FALSE),"j"))))),0)</f>
        <v>0</v>
      </c>
      <c r="AD8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29" s="5"/>
    </row>
    <row r="830" spans="1:31" x14ac:dyDescent="0.25">
      <c r="A830" t="s">
        <v>180</v>
      </c>
      <c r="B830" t="s">
        <v>258</v>
      </c>
      <c r="C830" t="s">
        <v>30</v>
      </c>
      <c r="D830" t="s">
        <v>47</v>
      </c>
      <c r="E830" t="s">
        <v>16</v>
      </c>
      <c r="F830" t="s">
        <v>48</v>
      </c>
      <c r="G830" s="1">
        <v>44802</v>
      </c>
      <c r="H830" s="1">
        <v>44860</v>
      </c>
      <c r="I830" s="2">
        <v>44862.395833333336</v>
      </c>
      <c r="J830" t="s">
        <v>39</v>
      </c>
      <c r="K830" t="s">
        <v>19</v>
      </c>
      <c r="L830" t="s">
        <v>24</v>
      </c>
      <c r="M830" t="s">
        <v>32</v>
      </c>
      <c r="N830" t="s">
        <v>41</v>
      </c>
      <c r="O830" t="s">
        <v>122</v>
      </c>
      <c r="P830">
        <f t="shared" si="549"/>
        <v>1</v>
      </c>
      <c r="Q830" s="5">
        <f t="shared" si="550"/>
        <v>44862</v>
      </c>
      <c r="R830" s="32">
        <f>VLOOKUP(_xlfn.CONCAT(M830," - ",E830),Planning!$C$75:$D$99,2,0)</f>
        <v>10</v>
      </c>
      <c r="S830" s="5">
        <f t="shared" si="551"/>
        <v>44870</v>
      </c>
      <c r="T830" s="3" t="str">
        <f t="shared" si="552"/>
        <v/>
      </c>
      <c r="U830" s="32">
        <f t="shared" ca="1" si="553"/>
        <v>10</v>
      </c>
      <c r="V830" s="32">
        <f t="shared" si="554"/>
        <v>0</v>
      </c>
      <c r="W830" s="5">
        <f t="shared" si="555"/>
        <v>44862</v>
      </c>
      <c r="X830" s="5"/>
      <c r="Z830" s="49"/>
      <c r="AA830" s="50" cm="1">
        <f t="array" ref="AA830">IF(AND(K830="Pending",J830='Date ouverte'!$A$2),INDEX(_xlfn.ANCHORARRAY('Date ouverte'!$B$2),MATCH(TRUE,_xlfn.ANCHORARRAY('Date ouverte'!$B$2)&gt;=$W830,0)),IF(AND(K830="Pending",J830='Date ouverte'!$A$4),INDEX(_xlfn.ANCHORARRAY('Date ouverte'!$B$4),MATCH(TRUE,_xlfn.ANCHORARRAY('Date ouverte'!$B$4)&gt;=$W830,0)),IF(AND(K830="Pending",J830='Date ouverte'!$A$6),INDEX(_xlfn.ANCHORARRAY('Date ouverte'!$B$6),MATCH(TRUE,_xlfn.ANCHORARRAY('Date ouverte'!$B$6)&gt;=$W830,0)),IF(AND(K830="Pending",J830='Date ouverte'!$A$8),INDEX(_xlfn.ANCHORARRAY('Date ouverte'!$B$8),MATCH(TRUE,_xlfn.ANCHORARRAY('Date ouverte'!$B$8)&gt;=$W830,0)),W830))))</f>
        <v>44862</v>
      </c>
      <c r="AB830" s="5">
        <f>IF(IF($K830="Pending",(IF($J830='Date ouverte'!$A$20,HLOOKUP($AA830,'Date ouverte'!$20:$21,2,FALSE),IF($J830='Date ouverte'!$A$22,HLOOKUP($AA830,'Date ouverte'!$22:$23,2,FALSE),IF($J830='Date ouverte'!$A$24,HLOOKUP($AA830,'Date ouverte'!$24:$25,2,FALSE),IF($J830='Date ouverte'!$A$26,HLOOKUP($AA830,'Date ouverte'!$26:$27,2,FALSE),"j"))))),W830)&lt;&gt;"alert",AA830,"alert")</f>
        <v>44862</v>
      </c>
      <c r="AC830" s="65">
        <f>IF($AB830="alert",(IF($J830='Date ouverte'!$A$29,HLOOKUP($AA830,'Date ouverte'!$29:$30,2,FALSE),IF($J830='Date ouverte'!$A$31,HLOOKUP($AA830,'Date ouverte'!$31:$33,2,FALSE),IF($J830='Date ouverte'!$A$33,HLOOKUP($AA830,'Date ouverte'!$33:$34,2,FALSE),IF($J830='Date ouverte'!$A$35,HLOOKUP($AA830,'Date ouverte'!$35:$36,2,FALSE),"j"))))),0)</f>
        <v>0</v>
      </c>
      <c r="AD8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30" s="5"/>
    </row>
    <row r="831" spans="1:31" x14ac:dyDescent="0.25">
      <c r="A831" t="s">
        <v>1068</v>
      </c>
      <c r="B831" t="s">
        <v>258</v>
      </c>
      <c r="C831" t="s">
        <v>30</v>
      </c>
      <c r="D831" t="s">
        <v>47</v>
      </c>
      <c r="E831" t="s">
        <v>16</v>
      </c>
      <c r="F831" t="s">
        <v>48</v>
      </c>
      <c r="G831" s="1">
        <v>44825</v>
      </c>
      <c r="H831" s="1">
        <v>44864</v>
      </c>
      <c r="I831" s="2">
        <v>44869</v>
      </c>
      <c r="J831" t="s">
        <v>39</v>
      </c>
      <c r="K831" t="s">
        <v>29</v>
      </c>
      <c r="L831" t="s">
        <v>24</v>
      </c>
      <c r="M831" t="s">
        <v>25</v>
      </c>
      <c r="N831" t="s">
        <v>26</v>
      </c>
      <c r="O831" t="s">
        <v>36</v>
      </c>
      <c r="P831">
        <f t="shared" si="549"/>
        <v>1</v>
      </c>
      <c r="Q831" s="5">
        <f t="shared" si="550"/>
        <v>44866</v>
      </c>
      <c r="R831" s="32">
        <f>VLOOKUP(_xlfn.CONCAT(M831," - ",E831),Planning!$C$75:$D$99,2,0)</f>
        <v>4</v>
      </c>
      <c r="S831" s="5">
        <f t="shared" si="551"/>
        <v>44868</v>
      </c>
      <c r="T831" s="3" t="str">
        <f t="shared" si="552"/>
        <v/>
      </c>
      <c r="U831" s="32">
        <f t="shared" ca="1" si="553"/>
        <v>4</v>
      </c>
      <c r="V831" s="32">
        <f t="shared" si="554"/>
        <v>0</v>
      </c>
      <c r="W831" s="5">
        <f t="shared" si="555"/>
        <v>44869</v>
      </c>
      <c r="X831" s="5"/>
      <c r="Z831" s="49"/>
      <c r="AA831" s="50" cm="1">
        <f t="array" ref="AA831">IF(AND(K831="Pending",J831='Date ouverte'!$A$2),INDEX(_xlfn.ANCHORARRAY('Date ouverte'!$B$2),MATCH(TRUE,_xlfn.ANCHORARRAY('Date ouverte'!$B$2)&gt;=$W831,0)),IF(AND(K831="Pending",J831='Date ouverte'!$A$4),INDEX(_xlfn.ANCHORARRAY('Date ouverte'!$B$4),MATCH(TRUE,_xlfn.ANCHORARRAY('Date ouverte'!$B$4)&gt;=$W831,0)),IF(AND(K831="Pending",J831='Date ouverte'!$A$6),INDEX(_xlfn.ANCHORARRAY('Date ouverte'!$B$6),MATCH(TRUE,_xlfn.ANCHORARRAY('Date ouverte'!$B$6)&gt;=$W831,0)),IF(AND(K831="Pending",J831='Date ouverte'!$A$8),INDEX(_xlfn.ANCHORARRAY('Date ouverte'!$B$8),MATCH(TRUE,_xlfn.ANCHORARRAY('Date ouverte'!$B$8)&gt;=$W831,0)),W831))))</f>
        <v>44869</v>
      </c>
      <c r="AB831" s="5">
        <f>IF(IF($K831="Pending",(IF($J831='Date ouverte'!$A$20,HLOOKUP($AA831,'Date ouverte'!$20:$21,2,FALSE),IF($J831='Date ouverte'!$A$22,HLOOKUP($AA831,'Date ouverte'!$22:$23,2,FALSE),IF($J831='Date ouverte'!$A$24,HLOOKUP($AA831,'Date ouverte'!$24:$25,2,FALSE),IF($J831='Date ouverte'!$A$26,HLOOKUP($AA831,'Date ouverte'!$26:$27,2,FALSE),"j"))))),W831)&lt;&gt;"alert",AA831,"alert")</f>
        <v>44869</v>
      </c>
      <c r="AC831" s="65">
        <f>IF($AB831="alert",(IF($J831='Date ouverte'!$A$29,HLOOKUP($AA831,'Date ouverte'!$29:$30,2,FALSE),IF($J831='Date ouverte'!$A$31,HLOOKUP($AA831,'Date ouverte'!$31:$33,2,FALSE),IF($J831='Date ouverte'!$A$33,HLOOKUP($AA831,'Date ouverte'!$33:$34,2,FALSE),IF($J831='Date ouverte'!$A$35,HLOOKUP($AA831,'Date ouverte'!$35:$36,2,FALSE),"j"))))),0)</f>
        <v>0</v>
      </c>
      <c r="AD8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31" s="5"/>
    </row>
    <row r="832" spans="1:31" x14ac:dyDescent="0.25">
      <c r="A832" t="s">
        <v>2472</v>
      </c>
      <c r="B832" t="s">
        <v>258</v>
      </c>
      <c r="C832" t="s">
        <v>30</v>
      </c>
      <c r="D832" t="s">
        <v>47</v>
      </c>
      <c r="E832" t="s">
        <v>16</v>
      </c>
      <c r="F832" t="s">
        <v>48</v>
      </c>
      <c r="G832" s="1">
        <v>44867</v>
      </c>
      <c r="H832" s="1">
        <v>44900</v>
      </c>
      <c r="I832" s="2">
        <v>44907</v>
      </c>
      <c r="J832" t="s">
        <v>23</v>
      </c>
      <c r="K832" t="s">
        <v>29</v>
      </c>
      <c r="L832" t="s">
        <v>24</v>
      </c>
      <c r="M832" t="s">
        <v>25</v>
      </c>
      <c r="N832" t="s">
        <v>26</v>
      </c>
      <c r="O832" t="s">
        <v>49</v>
      </c>
      <c r="P832">
        <f t="shared" si="549"/>
        <v>1</v>
      </c>
      <c r="Q832" s="5">
        <f t="shared" si="550"/>
        <v>44902</v>
      </c>
      <c r="R832" s="32">
        <f>VLOOKUP(_xlfn.CONCAT(M832," - ",E832),Planning!$C$75:$D$99,2,0)</f>
        <v>4</v>
      </c>
      <c r="S832" s="5">
        <f t="shared" si="551"/>
        <v>44904</v>
      </c>
      <c r="T832" s="3" t="str">
        <f t="shared" si="552"/>
        <v/>
      </c>
      <c r="U832" s="32">
        <f t="shared" ca="1" si="553"/>
        <v>4</v>
      </c>
      <c r="V832" s="32">
        <f t="shared" si="554"/>
        <v>0</v>
      </c>
      <c r="W832" s="5">
        <f t="shared" si="555"/>
        <v>44907</v>
      </c>
      <c r="X832" s="5"/>
      <c r="Z832" s="49"/>
      <c r="AA832" s="50" cm="1">
        <f t="array" ref="AA832">IF(AND(K832="Pending",J832='Date ouverte'!$A$2),INDEX(_xlfn.ANCHORARRAY('Date ouverte'!$B$2),MATCH(TRUE,_xlfn.ANCHORARRAY('Date ouverte'!$B$2)&gt;=$W832,0)),IF(AND(K832="Pending",J832='Date ouverte'!$A$4),INDEX(_xlfn.ANCHORARRAY('Date ouverte'!$B$4),MATCH(TRUE,_xlfn.ANCHORARRAY('Date ouverte'!$B$4)&gt;=$W832,0)),IF(AND(K832="Pending",J832='Date ouverte'!$A$6),INDEX(_xlfn.ANCHORARRAY('Date ouverte'!$B$6),MATCH(TRUE,_xlfn.ANCHORARRAY('Date ouverte'!$B$6)&gt;=$W832,0)),IF(AND(K832="Pending",J832='Date ouverte'!$A$8),INDEX(_xlfn.ANCHORARRAY('Date ouverte'!$B$8),MATCH(TRUE,_xlfn.ANCHORARRAY('Date ouverte'!$B$8)&gt;=$W832,0)),W832))))</f>
        <v>44907</v>
      </c>
      <c r="AB832" s="5">
        <f>IF(IF($K832="Pending",(IF($J832='Date ouverte'!$A$20,HLOOKUP($AA832,'Date ouverte'!$20:$21,2,FALSE),IF($J832='Date ouverte'!$A$22,HLOOKUP($AA832,'Date ouverte'!$22:$23,2,FALSE),IF($J832='Date ouverte'!$A$24,HLOOKUP($AA832,'Date ouverte'!$24:$25,2,FALSE),IF($J832='Date ouverte'!$A$26,HLOOKUP($AA832,'Date ouverte'!$26:$27,2,FALSE),"j"))))),W832)&lt;&gt;"alert",AA832,"alert")</f>
        <v>44907</v>
      </c>
      <c r="AC832" s="65">
        <f>IF($AB832="alert",(IF($J832='Date ouverte'!$A$29,HLOOKUP($AA832,'Date ouverte'!$29:$30,2,FALSE),IF($J832='Date ouverte'!$A$31,HLOOKUP($AA832,'Date ouverte'!$31:$33,2,FALSE),IF($J832='Date ouverte'!$A$33,HLOOKUP($AA832,'Date ouverte'!$33:$34,2,FALSE),IF($J832='Date ouverte'!$A$35,HLOOKUP($AA832,'Date ouverte'!$35:$36,2,FALSE),"j"))))),0)</f>
        <v>0</v>
      </c>
      <c r="AD8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2" s="5"/>
    </row>
    <row r="833" spans="1:31" x14ac:dyDescent="0.25">
      <c r="A833" t="s">
        <v>1901</v>
      </c>
      <c r="B833" t="s">
        <v>258</v>
      </c>
      <c r="C833" t="s">
        <v>30</v>
      </c>
      <c r="D833" t="s">
        <v>47</v>
      </c>
      <c r="E833" t="s">
        <v>16</v>
      </c>
      <c r="F833" t="s">
        <v>48</v>
      </c>
      <c r="G833" s="1">
        <v>44847</v>
      </c>
      <c r="H833" s="1">
        <v>44880</v>
      </c>
      <c r="I833" s="2">
        <v>44886</v>
      </c>
      <c r="J833" t="s">
        <v>23</v>
      </c>
      <c r="K833" t="s">
        <v>29</v>
      </c>
      <c r="L833" t="s">
        <v>24</v>
      </c>
      <c r="M833" t="s">
        <v>25</v>
      </c>
      <c r="N833" t="s">
        <v>26</v>
      </c>
      <c r="O833" t="s">
        <v>45</v>
      </c>
      <c r="P833">
        <f t="shared" si="549"/>
        <v>1</v>
      </c>
      <c r="Q833" s="5">
        <f t="shared" si="550"/>
        <v>44882</v>
      </c>
      <c r="R833" s="32">
        <f>VLOOKUP(_xlfn.CONCAT(M833," - ",E833),Planning!$C$75:$D$99,2,0)</f>
        <v>4</v>
      </c>
      <c r="S833" s="5">
        <f t="shared" si="551"/>
        <v>44884</v>
      </c>
      <c r="T833" s="3" t="str">
        <f t="shared" si="552"/>
        <v/>
      </c>
      <c r="U833" s="32">
        <f t="shared" ca="1" si="553"/>
        <v>4</v>
      </c>
      <c r="V833" s="32">
        <f t="shared" si="554"/>
        <v>0</v>
      </c>
      <c r="W833" s="5">
        <f t="shared" si="555"/>
        <v>44886</v>
      </c>
      <c r="X833" s="5"/>
      <c r="Z833" s="49"/>
      <c r="AA833" s="50" cm="1">
        <f t="array" ref="AA833">IF(AND(K833="Pending",J833='Date ouverte'!$A$2),INDEX(_xlfn.ANCHORARRAY('Date ouverte'!$B$2),MATCH(TRUE,_xlfn.ANCHORARRAY('Date ouverte'!$B$2)&gt;=$W833,0)),IF(AND(K833="Pending",J833='Date ouverte'!$A$4),INDEX(_xlfn.ANCHORARRAY('Date ouverte'!$B$4),MATCH(TRUE,_xlfn.ANCHORARRAY('Date ouverte'!$B$4)&gt;=$W833,0)),IF(AND(K833="Pending",J833='Date ouverte'!$A$6),INDEX(_xlfn.ANCHORARRAY('Date ouverte'!$B$6),MATCH(TRUE,_xlfn.ANCHORARRAY('Date ouverte'!$B$6)&gt;=$W833,0)),IF(AND(K833="Pending",J833='Date ouverte'!$A$8),INDEX(_xlfn.ANCHORARRAY('Date ouverte'!$B$8),MATCH(TRUE,_xlfn.ANCHORARRAY('Date ouverte'!$B$8)&gt;=$W833,0)),W833))))</f>
        <v>44886</v>
      </c>
      <c r="AB833" s="5">
        <f>IF(IF($K833="Pending",(IF($J833='Date ouverte'!$A$20,HLOOKUP($AA833,'Date ouverte'!$20:$21,2,FALSE),IF($J833='Date ouverte'!$A$22,HLOOKUP($AA833,'Date ouverte'!$22:$23,2,FALSE),IF($J833='Date ouverte'!$A$24,HLOOKUP($AA833,'Date ouverte'!$24:$25,2,FALSE),IF($J833='Date ouverte'!$A$26,HLOOKUP($AA833,'Date ouverte'!$26:$27,2,FALSE),"j"))))),W833)&lt;&gt;"alert",AA833,"alert")</f>
        <v>44886</v>
      </c>
      <c r="AC833" s="65">
        <f>IF($AB833="alert",(IF($J833='Date ouverte'!$A$29,HLOOKUP($AA833,'Date ouverte'!$29:$30,2,FALSE),IF($J833='Date ouverte'!$A$31,HLOOKUP($AA833,'Date ouverte'!$31:$33,2,FALSE),IF($J833='Date ouverte'!$A$33,HLOOKUP($AA833,'Date ouverte'!$33:$34,2,FALSE),IF($J833='Date ouverte'!$A$35,HLOOKUP($AA833,'Date ouverte'!$35:$36,2,FALSE),"j"))))),0)</f>
        <v>0</v>
      </c>
      <c r="AD8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3" s="5"/>
    </row>
    <row r="834" spans="1:31" x14ac:dyDescent="0.25">
      <c r="A834" t="s">
        <v>1902</v>
      </c>
      <c r="B834" t="s">
        <v>258</v>
      </c>
      <c r="C834" t="s">
        <v>30</v>
      </c>
      <c r="D834" t="s">
        <v>47</v>
      </c>
      <c r="E834" t="s">
        <v>16</v>
      </c>
      <c r="F834" t="s">
        <v>48</v>
      </c>
      <c r="G834" s="1">
        <v>44852</v>
      </c>
      <c r="H834" s="1">
        <v>44884</v>
      </c>
      <c r="I834" s="2">
        <v>44889</v>
      </c>
      <c r="J834" t="s">
        <v>23</v>
      </c>
      <c r="K834" t="s">
        <v>29</v>
      </c>
      <c r="L834" t="s">
        <v>24</v>
      </c>
      <c r="M834" t="s">
        <v>32</v>
      </c>
      <c r="N834" t="s">
        <v>41</v>
      </c>
      <c r="O834" t="s">
        <v>1686</v>
      </c>
      <c r="P834">
        <f t="shared" si="549"/>
        <v>1</v>
      </c>
      <c r="Q834" s="5">
        <f t="shared" si="550"/>
        <v>44886</v>
      </c>
      <c r="R834" s="32">
        <f>VLOOKUP(_xlfn.CONCAT(M834," - ",E834),Planning!$C$75:$D$99,2,0)</f>
        <v>10</v>
      </c>
      <c r="S834" s="5">
        <f t="shared" si="551"/>
        <v>44894</v>
      </c>
      <c r="T834" s="3" t="str">
        <f t="shared" si="552"/>
        <v/>
      </c>
      <c r="U834" s="32">
        <f t="shared" ca="1" si="553"/>
        <v>10</v>
      </c>
      <c r="V834" s="32">
        <f t="shared" si="554"/>
        <v>0</v>
      </c>
      <c r="W834" s="5">
        <f t="shared" si="555"/>
        <v>44889</v>
      </c>
      <c r="X834" s="5"/>
      <c r="Z834" s="49"/>
      <c r="AA834" s="50" cm="1">
        <f t="array" ref="AA834">IF(AND(K834="Pending",J834='Date ouverte'!$A$2),INDEX(_xlfn.ANCHORARRAY('Date ouverte'!$B$2),MATCH(TRUE,_xlfn.ANCHORARRAY('Date ouverte'!$B$2)&gt;=$W834,0)),IF(AND(K834="Pending",J834='Date ouverte'!$A$4),INDEX(_xlfn.ANCHORARRAY('Date ouverte'!$B$4),MATCH(TRUE,_xlfn.ANCHORARRAY('Date ouverte'!$B$4)&gt;=$W834,0)),IF(AND(K834="Pending",J834='Date ouverte'!$A$6),INDEX(_xlfn.ANCHORARRAY('Date ouverte'!$B$6),MATCH(TRUE,_xlfn.ANCHORARRAY('Date ouverte'!$B$6)&gt;=$W834,0)),IF(AND(K834="Pending",J834='Date ouverte'!$A$8),INDEX(_xlfn.ANCHORARRAY('Date ouverte'!$B$8),MATCH(TRUE,_xlfn.ANCHORARRAY('Date ouverte'!$B$8)&gt;=$W834,0)),W834))))</f>
        <v>44889</v>
      </c>
      <c r="AB834" s="5" t="str">
        <f>IF(IF($K834="Pending",(IF($J834='Date ouverte'!$A$20,HLOOKUP($AA834,'Date ouverte'!$20:$21,2,FALSE),IF($J834='Date ouverte'!$A$22,HLOOKUP($AA834,'Date ouverte'!$22:$23,2,FALSE),IF($J834='Date ouverte'!$A$24,HLOOKUP($AA834,'Date ouverte'!$24:$25,2,FALSE),IF($J834='Date ouverte'!$A$26,HLOOKUP($AA834,'Date ouverte'!$26:$27,2,FALSE),"j"))))),W834)&lt;&gt;"alert",AA834,"alert")</f>
        <v>alert</v>
      </c>
      <c r="AC834" s="65">
        <f>IF($AB834="alert",(IF($J834='Date ouverte'!$A$29,HLOOKUP($AA834,'Date ouverte'!$29:$30,2,FALSE),IF($J834='Date ouverte'!$A$31,HLOOKUP($AA834,'Date ouverte'!$31:$33,2,FALSE),IF($J834='Date ouverte'!$A$33,HLOOKUP($AA834,'Date ouverte'!$33:$34,2,FALSE),IF($J834='Date ouverte'!$A$35,HLOOKUP($AA834,'Date ouverte'!$35:$36,2,FALSE),"j"))))),0)</f>
        <v>32</v>
      </c>
      <c r="AD8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4" s="5"/>
    </row>
    <row r="835" spans="1:31" x14ac:dyDescent="0.25">
      <c r="A835" t="s">
        <v>691</v>
      </c>
      <c r="B835" t="s">
        <v>258</v>
      </c>
      <c r="C835" t="s">
        <v>30</v>
      </c>
      <c r="D835" t="s">
        <v>47</v>
      </c>
      <c r="E835" t="s">
        <v>51</v>
      </c>
      <c r="F835" t="s">
        <v>48</v>
      </c>
      <c r="G835" s="1">
        <v>44821</v>
      </c>
      <c r="H835" s="1">
        <v>44862</v>
      </c>
      <c r="I835" s="2">
        <v>44872.416666666664</v>
      </c>
      <c r="J835" t="s">
        <v>28</v>
      </c>
      <c r="K835" t="s">
        <v>19</v>
      </c>
      <c r="L835" t="s">
        <v>24</v>
      </c>
      <c r="M835" t="s">
        <v>32</v>
      </c>
      <c r="N835" t="s">
        <v>41</v>
      </c>
      <c r="O835" t="s">
        <v>664</v>
      </c>
      <c r="P835">
        <f t="shared" si="549"/>
        <v>1</v>
      </c>
      <c r="Q835" s="5">
        <f t="shared" si="550"/>
        <v>44864</v>
      </c>
      <c r="R835" s="32">
        <f>VLOOKUP(_xlfn.CONCAT(M835," - ",E835),Planning!$C$75:$D$99,2,0)</f>
        <v>5</v>
      </c>
      <c r="S835" s="5">
        <f t="shared" si="551"/>
        <v>44867</v>
      </c>
      <c r="T835" s="3" t="str">
        <f t="shared" si="552"/>
        <v/>
      </c>
      <c r="U835" s="32">
        <f t="shared" ca="1" si="553"/>
        <v>5</v>
      </c>
      <c r="V835" s="32">
        <f t="shared" si="554"/>
        <v>0</v>
      </c>
      <c r="W835" s="5">
        <f t="shared" si="555"/>
        <v>44872</v>
      </c>
      <c r="X835" s="5"/>
      <c r="Z835" s="49"/>
      <c r="AA835" s="50" cm="1">
        <f t="array" ref="AA835">IF(AND(K835="Pending",J835='Date ouverte'!$A$2),INDEX(_xlfn.ANCHORARRAY('Date ouverte'!$B$2),MATCH(TRUE,_xlfn.ANCHORARRAY('Date ouverte'!$B$2)&gt;=$W835,0)),IF(AND(K835="Pending",J835='Date ouverte'!$A$4),INDEX(_xlfn.ANCHORARRAY('Date ouverte'!$B$4),MATCH(TRUE,_xlfn.ANCHORARRAY('Date ouverte'!$B$4)&gt;=$W835,0)),IF(AND(K835="Pending",J835='Date ouverte'!$A$6),INDEX(_xlfn.ANCHORARRAY('Date ouverte'!$B$6),MATCH(TRUE,_xlfn.ANCHORARRAY('Date ouverte'!$B$6)&gt;=$W835,0)),IF(AND(K835="Pending",J835='Date ouverte'!$A$8),INDEX(_xlfn.ANCHORARRAY('Date ouverte'!$B$8),MATCH(TRUE,_xlfn.ANCHORARRAY('Date ouverte'!$B$8)&gt;=$W835,0)),W835))))</f>
        <v>44872</v>
      </c>
      <c r="AB835" s="5">
        <f>IF(IF($K835="Pending",(IF($J835='Date ouverte'!$A$20,HLOOKUP($AA835,'Date ouverte'!$20:$21,2,FALSE),IF($J835='Date ouverte'!$A$22,HLOOKUP($AA835,'Date ouverte'!$22:$23,2,FALSE),IF($J835='Date ouverte'!$A$24,HLOOKUP($AA835,'Date ouverte'!$24:$25,2,FALSE),IF($J835='Date ouverte'!$A$26,HLOOKUP($AA835,'Date ouverte'!$26:$27,2,FALSE),"j"))))),W835)&lt;&gt;"alert",AA835,"alert")</f>
        <v>44872</v>
      </c>
      <c r="AC835" s="65">
        <f>IF($AB835="alert",(IF($J835='Date ouverte'!$A$29,HLOOKUP($AA835,'Date ouverte'!$29:$30,2,FALSE),IF($J835='Date ouverte'!$A$31,HLOOKUP($AA835,'Date ouverte'!$31:$33,2,FALSE),IF($J835='Date ouverte'!$A$33,HLOOKUP($AA835,'Date ouverte'!$33:$34,2,FALSE),IF($J835='Date ouverte'!$A$35,HLOOKUP($AA835,'Date ouverte'!$35:$36,2,FALSE),"j"))))),0)</f>
        <v>0</v>
      </c>
      <c r="AD8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5" s="5"/>
    </row>
    <row r="836" spans="1:31" x14ac:dyDescent="0.25">
      <c r="A836" t="s">
        <v>1903</v>
      </c>
      <c r="B836" t="s">
        <v>258</v>
      </c>
      <c r="C836" t="s">
        <v>30</v>
      </c>
      <c r="D836" t="s">
        <v>47</v>
      </c>
      <c r="E836" t="s">
        <v>34</v>
      </c>
      <c r="F836" t="s">
        <v>48</v>
      </c>
      <c r="G836" s="1">
        <v>44851</v>
      </c>
      <c r="H836" s="1">
        <v>44900</v>
      </c>
      <c r="I836" s="2">
        <v>44912</v>
      </c>
      <c r="J836" t="s">
        <v>23</v>
      </c>
      <c r="K836" t="s">
        <v>29</v>
      </c>
      <c r="L836" t="s">
        <v>20</v>
      </c>
      <c r="M836" t="s">
        <v>25</v>
      </c>
      <c r="N836" t="s">
        <v>35</v>
      </c>
      <c r="O836" t="s">
        <v>49</v>
      </c>
      <c r="P836">
        <f t="shared" si="549"/>
        <v>1</v>
      </c>
      <c r="Q836" s="5">
        <f t="shared" si="550"/>
        <v>44902</v>
      </c>
      <c r="R836" s="32">
        <f>VLOOKUP(_xlfn.CONCAT(M836," - ",E836),Planning!$C$75:$D$99,2,0)</f>
        <v>21</v>
      </c>
      <c r="S836" s="5">
        <f t="shared" si="551"/>
        <v>44921</v>
      </c>
      <c r="T836" s="3" t="str">
        <f t="shared" si="552"/>
        <v/>
      </c>
      <c r="U836" s="32">
        <f t="shared" ca="1" si="553"/>
        <v>21</v>
      </c>
      <c r="V836" s="32">
        <f t="shared" si="554"/>
        <v>0</v>
      </c>
      <c r="W836" s="5">
        <f t="shared" si="555"/>
        <v>44912</v>
      </c>
      <c r="X836" s="5"/>
      <c r="Z836" s="49"/>
      <c r="AA836" s="50" cm="1">
        <f t="array" ref="AA836">IF(AND(K836="Pending",J836='Date ouverte'!$A$2),INDEX(_xlfn.ANCHORARRAY('Date ouverte'!$B$2),MATCH(TRUE,_xlfn.ANCHORARRAY('Date ouverte'!$B$2)&gt;=$W836,0)),IF(AND(K836="Pending",J836='Date ouverte'!$A$4),INDEX(_xlfn.ANCHORARRAY('Date ouverte'!$B$4),MATCH(TRUE,_xlfn.ANCHORARRAY('Date ouverte'!$B$4)&gt;=$W836,0)),IF(AND(K836="Pending",J836='Date ouverte'!$A$6),INDEX(_xlfn.ANCHORARRAY('Date ouverte'!$B$6),MATCH(TRUE,_xlfn.ANCHORARRAY('Date ouverte'!$B$6)&gt;=$W836,0)),IF(AND(K836="Pending",J836='Date ouverte'!$A$8),INDEX(_xlfn.ANCHORARRAY('Date ouverte'!$B$8),MATCH(TRUE,_xlfn.ANCHORARRAY('Date ouverte'!$B$8)&gt;=$W836,0)),W836))))</f>
        <v>44914</v>
      </c>
      <c r="AB836" s="5">
        <f>IF(IF($K836="Pending",(IF($J836='Date ouverte'!$A$20,HLOOKUP($AA836,'Date ouverte'!$20:$21,2,FALSE),IF($J836='Date ouverte'!$A$22,HLOOKUP($AA836,'Date ouverte'!$22:$23,2,FALSE),IF($J836='Date ouverte'!$A$24,HLOOKUP($AA836,'Date ouverte'!$24:$25,2,FALSE),IF($J836='Date ouverte'!$A$26,HLOOKUP($AA836,'Date ouverte'!$26:$27,2,FALSE),"j"))))),W836)&lt;&gt;"alert",AA836,"alert")</f>
        <v>44914</v>
      </c>
      <c r="AC836" s="65">
        <f>IF($AB836="alert",(IF($J836='Date ouverte'!$A$29,HLOOKUP($AA836,'Date ouverte'!$29:$30,2,FALSE),IF($J836='Date ouverte'!$A$31,HLOOKUP($AA836,'Date ouverte'!$31:$33,2,FALSE),IF($J836='Date ouverte'!$A$33,HLOOKUP($AA836,'Date ouverte'!$33:$34,2,FALSE),IF($J836='Date ouverte'!$A$35,HLOOKUP($AA836,'Date ouverte'!$35:$36,2,FALSE),"j"))))),0)</f>
        <v>0</v>
      </c>
      <c r="AD8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6" s="5"/>
    </row>
    <row r="837" spans="1:31" x14ac:dyDescent="0.25">
      <c r="A837" t="s">
        <v>1904</v>
      </c>
      <c r="B837" t="s">
        <v>258</v>
      </c>
      <c r="C837" t="s">
        <v>30</v>
      </c>
      <c r="D837" t="s">
        <v>47</v>
      </c>
      <c r="E837" t="s">
        <v>34</v>
      </c>
      <c r="F837" t="s">
        <v>48</v>
      </c>
      <c r="G837" s="1">
        <v>44847</v>
      </c>
      <c r="H837" s="1">
        <v>44877</v>
      </c>
      <c r="I837" s="2">
        <v>44887.4375</v>
      </c>
      <c r="J837" t="s">
        <v>23</v>
      </c>
      <c r="K837" t="s">
        <v>19</v>
      </c>
      <c r="L837" t="s">
        <v>20</v>
      </c>
      <c r="M837" t="s">
        <v>25</v>
      </c>
      <c r="N837" t="s">
        <v>35</v>
      </c>
      <c r="O837" t="s">
        <v>45</v>
      </c>
      <c r="P837">
        <f t="shared" si="549"/>
        <v>1</v>
      </c>
      <c r="Q837" s="5">
        <f t="shared" si="550"/>
        <v>44879</v>
      </c>
      <c r="R837" s="32">
        <f>VLOOKUP(_xlfn.CONCAT(M837," - ",E837),Planning!$C$75:$D$99,2,0)</f>
        <v>21</v>
      </c>
      <c r="S837" s="5">
        <f t="shared" si="551"/>
        <v>44898</v>
      </c>
      <c r="T837" s="3" t="str">
        <f t="shared" si="552"/>
        <v/>
      </c>
      <c r="U837" s="32">
        <f t="shared" ca="1" si="553"/>
        <v>21</v>
      </c>
      <c r="V837" s="32">
        <f t="shared" si="554"/>
        <v>0</v>
      </c>
      <c r="W837" s="5">
        <f t="shared" si="555"/>
        <v>44887</v>
      </c>
      <c r="X837" s="5"/>
      <c r="Z837" s="49"/>
      <c r="AA837" s="50" cm="1">
        <f t="array" ref="AA837">IF(AND(K837="Pending",J837='Date ouverte'!$A$2),INDEX(_xlfn.ANCHORARRAY('Date ouverte'!$B$2),MATCH(TRUE,_xlfn.ANCHORARRAY('Date ouverte'!$B$2)&gt;=$W837,0)),IF(AND(K837="Pending",J837='Date ouverte'!$A$4),INDEX(_xlfn.ANCHORARRAY('Date ouverte'!$B$4),MATCH(TRUE,_xlfn.ANCHORARRAY('Date ouverte'!$B$4)&gt;=$W837,0)),IF(AND(K837="Pending",J837='Date ouverte'!$A$6),INDEX(_xlfn.ANCHORARRAY('Date ouverte'!$B$6),MATCH(TRUE,_xlfn.ANCHORARRAY('Date ouverte'!$B$6)&gt;=$W837,0)),IF(AND(K837="Pending",J837='Date ouverte'!$A$8),INDEX(_xlfn.ANCHORARRAY('Date ouverte'!$B$8),MATCH(TRUE,_xlfn.ANCHORARRAY('Date ouverte'!$B$8)&gt;=$W837,0)),W837))))</f>
        <v>44887</v>
      </c>
      <c r="AB837" s="5">
        <f>IF(IF($K837="Pending",(IF($J837='Date ouverte'!$A$20,HLOOKUP($AA837,'Date ouverte'!$20:$21,2,FALSE),IF($J837='Date ouverte'!$A$22,HLOOKUP($AA837,'Date ouverte'!$22:$23,2,FALSE),IF($J837='Date ouverte'!$A$24,HLOOKUP($AA837,'Date ouverte'!$24:$25,2,FALSE),IF($J837='Date ouverte'!$A$26,HLOOKUP($AA837,'Date ouverte'!$26:$27,2,FALSE),"j"))))),W837)&lt;&gt;"alert",AA837,"alert")</f>
        <v>44887</v>
      </c>
      <c r="AC837" s="65">
        <f>IF($AB837="alert",(IF($J837='Date ouverte'!$A$29,HLOOKUP($AA837,'Date ouverte'!$29:$30,2,FALSE),IF($J837='Date ouverte'!$A$31,HLOOKUP($AA837,'Date ouverte'!$31:$33,2,FALSE),IF($J837='Date ouverte'!$A$33,HLOOKUP($AA837,'Date ouverte'!$33:$34,2,FALSE),IF($J837='Date ouverte'!$A$35,HLOOKUP($AA837,'Date ouverte'!$35:$36,2,FALSE),"j"))))),0)</f>
        <v>0</v>
      </c>
      <c r="AD8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7" s="5"/>
    </row>
    <row r="838" spans="1:31" x14ac:dyDescent="0.25">
      <c r="A838" t="s">
        <v>769</v>
      </c>
      <c r="B838" t="s">
        <v>258</v>
      </c>
      <c r="C838" t="s">
        <v>14</v>
      </c>
      <c r="D838" t="s">
        <v>47</v>
      </c>
      <c r="E838" t="s">
        <v>16</v>
      </c>
      <c r="F838" t="s">
        <v>48</v>
      </c>
      <c r="G838" s="1">
        <v>44827</v>
      </c>
      <c r="H838" s="1">
        <v>44868</v>
      </c>
      <c r="I838" s="2">
        <v>44875</v>
      </c>
      <c r="J838" t="s">
        <v>18</v>
      </c>
      <c r="K838" t="s">
        <v>29</v>
      </c>
      <c r="L838" t="s">
        <v>24</v>
      </c>
      <c r="M838" t="s">
        <v>32</v>
      </c>
      <c r="N838" t="s">
        <v>41</v>
      </c>
      <c r="O838" t="s">
        <v>387</v>
      </c>
      <c r="P838">
        <f t="shared" si="549"/>
        <v>1</v>
      </c>
      <c r="Q838" s="5">
        <f t="shared" si="550"/>
        <v>44870</v>
      </c>
      <c r="R838" s="32">
        <f>VLOOKUP(_xlfn.CONCAT(M838," - ",E838),Planning!$C$75:$D$99,2,0)</f>
        <v>10</v>
      </c>
      <c r="S838" s="5">
        <f t="shared" si="551"/>
        <v>44878</v>
      </c>
      <c r="T838" s="3" t="str">
        <f t="shared" si="552"/>
        <v/>
      </c>
      <c r="U838" s="32">
        <f t="shared" ca="1" si="553"/>
        <v>10</v>
      </c>
      <c r="V838" s="32">
        <f t="shared" si="554"/>
        <v>0</v>
      </c>
      <c r="W838" s="5">
        <f t="shared" si="555"/>
        <v>44875</v>
      </c>
      <c r="X838" s="5"/>
      <c r="Z838" s="49"/>
      <c r="AA838" s="50" cm="1">
        <f t="array" ref="AA838">IF(AND(K838="Pending",J838='Date ouverte'!$A$2),INDEX(_xlfn.ANCHORARRAY('Date ouverte'!$B$2),MATCH(TRUE,_xlfn.ANCHORARRAY('Date ouverte'!$B$2)&gt;=$W838,0)),IF(AND(K838="Pending",J838='Date ouverte'!$A$4),INDEX(_xlfn.ANCHORARRAY('Date ouverte'!$B$4),MATCH(TRUE,_xlfn.ANCHORARRAY('Date ouverte'!$B$4)&gt;=$W838,0)),IF(AND(K838="Pending",J838='Date ouverte'!$A$6),INDEX(_xlfn.ANCHORARRAY('Date ouverte'!$B$6),MATCH(TRUE,_xlfn.ANCHORARRAY('Date ouverte'!$B$6)&gt;=$W838,0)),IF(AND(K838="Pending",J838='Date ouverte'!$A$8),INDEX(_xlfn.ANCHORARRAY('Date ouverte'!$B$8),MATCH(TRUE,_xlfn.ANCHORARRAY('Date ouverte'!$B$8)&gt;=$W838,0)),W838))))</f>
        <v>44875</v>
      </c>
      <c r="AB838" s="5">
        <f>IF(IF($K838="Pending",(IF($J838='Date ouverte'!$A$20,HLOOKUP($AA838,'Date ouverte'!$20:$21,2,FALSE),IF($J838='Date ouverte'!$A$22,HLOOKUP($AA838,'Date ouverte'!$22:$23,2,FALSE),IF($J838='Date ouverte'!$A$24,HLOOKUP($AA838,'Date ouverte'!$24:$25,2,FALSE),IF($J838='Date ouverte'!$A$26,HLOOKUP($AA838,'Date ouverte'!$26:$27,2,FALSE),"j"))))),W838)&lt;&gt;"alert",AA838,"alert")</f>
        <v>44875</v>
      </c>
      <c r="AC838" s="65">
        <f>IF($AB838="alert",(IF($J838='Date ouverte'!$A$29,HLOOKUP($AA838,'Date ouverte'!$29:$30,2,FALSE),IF($J838='Date ouverte'!$A$31,HLOOKUP($AA838,'Date ouverte'!$31:$33,2,FALSE),IF($J838='Date ouverte'!$A$33,HLOOKUP($AA838,'Date ouverte'!$33:$34,2,FALSE),IF($J838='Date ouverte'!$A$35,HLOOKUP($AA838,'Date ouverte'!$35:$36,2,FALSE),"j"))))),0)</f>
        <v>0</v>
      </c>
      <c r="AD8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8" s="5"/>
    </row>
    <row r="839" spans="1:31" x14ac:dyDescent="0.25">
      <c r="A839" t="s">
        <v>1277</v>
      </c>
      <c r="B839" t="s">
        <v>258</v>
      </c>
      <c r="C839" t="s">
        <v>30</v>
      </c>
      <c r="D839" t="s">
        <v>47</v>
      </c>
      <c r="E839" t="s">
        <v>34</v>
      </c>
      <c r="F839" t="s">
        <v>48</v>
      </c>
      <c r="G839" s="1">
        <v>44834</v>
      </c>
      <c r="H839" s="1">
        <v>44877</v>
      </c>
      <c r="I839" s="2">
        <v>44882.395833333336</v>
      </c>
      <c r="J839" t="s">
        <v>18</v>
      </c>
      <c r="K839" t="s">
        <v>19</v>
      </c>
      <c r="L839" t="s">
        <v>20</v>
      </c>
      <c r="M839" t="s">
        <v>25</v>
      </c>
      <c r="N839" t="s">
        <v>35</v>
      </c>
      <c r="O839" t="s">
        <v>45</v>
      </c>
      <c r="P839">
        <f t="shared" si="549"/>
        <v>1</v>
      </c>
      <c r="Q839" s="5">
        <f t="shared" si="550"/>
        <v>44879</v>
      </c>
      <c r="R839" s="32">
        <f>VLOOKUP(_xlfn.CONCAT(M839," - ",E839),Planning!$C$75:$D$99,2,0)</f>
        <v>21</v>
      </c>
      <c r="S839" s="5">
        <f t="shared" si="551"/>
        <v>44898</v>
      </c>
      <c r="T839" s="3" t="str">
        <f t="shared" si="552"/>
        <v/>
      </c>
      <c r="U839" s="32">
        <f t="shared" ca="1" si="553"/>
        <v>21</v>
      </c>
      <c r="V839" s="32">
        <f t="shared" si="554"/>
        <v>0</v>
      </c>
      <c r="W839" s="5">
        <f t="shared" si="555"/>
        <v>44882</v>
      </c>
      <c r="X839" s="5"/>
      <c r="Z839" s="49"/>
      <c r="AA839" s="50" cm="1">
        <f t="array" ref="AA839">IF(AND(K839="Pending",J839='Date ouverte'!$A$2),INDEX(_xlfn.ANCHORARRAY('Date ouverte'!$B$2),MATCH(TRUE,_xlfn.ANCHORARRAY('Date ouverte'!$B$2)&gt;=$W839,0)),IF(AND(K839="Pending",J839='Date ouverte'!$A$4),INDEX(_xlfn.ANCHORARRAY('Date ouverte'!$B$4),MATCH(TRUE,_xlfn.ANCHORARRAY('Date ouverte'!$B$4)&gt;=$W839,0)),IF(AND(K839="Pending",J839='Date ouverte'!$A$6),INDEX(_xlfn.ANCHORARRAY('Date ouverte'!$B$6),MATCH(TRUE,_xlfn.ANCHORARRAY('Date ouverte'!$B$6)&gt;=$W839,0)),IF(AND(K839="Pending",J839='Date ouverte'!$A$8),INDEX(_xlfn.ANCHORARRAY('Date ouverte'!$B$8),MATCH(TRUE,_xlfn.ANCHORARRAY('Date ouverte'!$B$8)&gt;=$W839,0)),W839))))</f>
        <v>44882</v>
      </c>
      <c r="AB839" s="5">
        <f>IF(IF($K839="Pending",(IF($J839='Date ouverte'!$A$20,HLOOKUP($AA839,'Date ouverte'!$20:$21,2,FALSE),IF($J839='Date ouverte'!$A$22,HLOOKUP($AA839,'Date ouverte'!$22:$23,2,FALSE),IF($J839='Date ouverte'!$A$24,HLOOKUP($AA839,'Date ouverte'!$24:$25,2,FALSE),IF($J839='Date ouverte'!$A$26,HLOOKUP($AA839,'Date ouverte'!$26:$27,2,FALSE),"j"))))),W839)&lt;&gt;"alert",AA839,"alert")</f>
        <v>44882</v>
      </c>
      <c r="AC839" s="65">
        <f>IF($AB839="alert",(IF($J839='Date ouverte'!$A$29,HLOOKUP($AA839,'Date ouverte'!$29:$30,2,FALSE),IF($J839='Date ouverte'!$A$31,HLOOKUP($AA839,'Date ouverte'!$31:$33,2,FALSE),IF($J839='Date ouverte'!$A$33,HLOOKUP($AA839,'Date ouverte'!$33:$34,2,FALSE),IF($J839='Date ouverte'!$A$35,HLOOKUP($AA839,'Date ouverte'!$35:$36,2,FALSE),"j"))))),0)</f>
        <v>0</v>
      </c>
      <c r="AD8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39" s="5"/>
    </row>
    <row r="840" spans="1:31" x14ac:dyDescent="0.25">
      <c r="A840" t="s">
        <v>2473</v>
      </c>
      <c r="B840" t="s">
        <v>258</v>
      </c>
      <c r="C840" t="s">
        <v>14</v>
      </c>
      <c r="D840" t="s">
        <v>47</v>
      </c>
      <c r="E840" t="s">
        <v>34</v>
      </c>
      <c r="F840" t="s">
        <v>48</v>
      </c>
      <c r="G840" s="1">
        <v>44861</v>
      </c>
      <c r="H840" s="1">
        <v>44898</v>
      </c>
      <c r="I840" s="2">
        <v>44913</v>
      </c>
      <c r="J840" t="s">
        <v>28</v>
      </c>
      <c r="K840" t="s">
        <v>29</v>
      </c>
      <c r="L840" t="s">
        <v>24</v>
      </c>
      <c r="M840" t="s">
        <v>25</v>
      </c>
      <c r="N840" t="s">
        <v>26</v>
      </c>
      <c r="O840" t="s">
        <v>49</v>
      </c>
      <c r="P840">
        <f t="shared" si="549"/>
        <v>1</v>
      </c>
      <c r="Q840" s="5">
        <f t="shared" si="550"/>
        <v>44900</v>
      </c>
      <c r="R840" s="32">
        <f>VLOOKUP(_xlfn.CONCAT(M840," - ",E840),Planning!$C$75:$D$99,2,0)</f>
        <v>21</v>
      </c>
      <c r="S840" s="5">
        <f t="shared" si="551"/>
        <v>44919</v>
      </c>
      <c r="T840" s="3" t="str">
        <f t="shared" si="552"/>
        <v/>
      </c>
      <c r="U840" s="32">
        <f t="shared" ca="1" si="553"/>
        <v>21</v>
      </c>
      <c r="V840" s="32">
        <f t="shared" si="554"/>
        <v>0</v>
      </c>
      <c r="W840" s="5">
        <f t="shared" si="555"/>
        <v>44913</v>
      </c>
      <c r="X840" s="5"/>
      <c r="Z840" s="49"/>
      <c r="AA840" s="50" cm="1">
        <f t="array" ref="AA840">IF(AND(K840="Pending",J840='Date ouverte'!$A$2),INDEX(_xlfn.ANCHORARRAY('Date ouverte'!$B$2),MATCH(TRUE,_xlfn.ANCHORARRAY('Date ouverte'!$B$2)&gt;=$W840,0)),IF(AND(K840="Pending",J840='Date ouverte'!$A$4),INDEX(_xlfn.ANCHORARRAY('Date ouverte'!$B$4),MATCH(TRUE,_xlfn.ANCHORARRAY('Date ouverte'!$B$4)&gt;=$W840,0)),IF(AND(K840="Pending",J840='Date ouverte'!$A$6),INDEX(_xlfn.ANCHORARRAY('Date ouverte'!$B$6),MATCH(TRUE,_xlfn.ANCHORARRAY('Date ouverte'!$B$6)&gt;=$W840,0)),IF(AND(K840="Pending",J840='Date ouverte'!$A$8),INDEX(_xlfn.ANCHORARRAY('Date ouverte'!$B$8),MATCH(TRUE,_xlfn.ANCHORARRAY('Date ouverte'!$B$8)&gt;=$W840,0)),W840))))</f>
        <v>44914</v>
      </c>
      <c r="AB840" s="5" t="str">
        <f>IF(IF($K840="Pending",(IF($J840='Date ouverte'!$A$20,HLOOKUP($AA840,'Date ouverte'!$20:$21,2,FALSE),IF($J840='Date ouverte'!$A$22,HLOOKUP($AA840,'Date ouverte'!$22:$23,2,FALSE),IF($J840='Date ouverte'!$A$24,HLOOKUP($AA840,'Date ouverte'!$24:$25,2,FALSE),IF($J840='Date ouverte'!$A$26,HLOOKUP($AA840,'Date ouverte'!$26:$27,2,FALSE),"j"))))),W840)&lt;&gt;"alert",AA840,"alert")</f>
        <v>alert</v>
      </c>
      <c r="AC840" s="65">
        <f>IF($AB840="alert",(IF($J840='Date ouverte'!$A$29,HLOOKUP($AA840,'Date ouverte'!$29:$30,2,FALSE),IF($J840='Date ouverte'!$A$31,HLOOKUP($AA840,'Date ouverte'!$31:$33,2,FALSE),IF($J840='Date ouverte'!$A$33,HLOOKUP($AA840,'Date ouverte'!$33:$34,2,FALSE),IF($J840='Date ouverte'!$A$35,HLOOKUP($AA840,'Date ouverte'!$35:$36,2,FALSE),"j"))))),0)</f>
        <v>2</v>
      </c>
      <c r="AD8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40" s="5"/>
    </row>
    <row r="841" spans="1:31" x14ac:dyDescent="0.25">
      <c r="A841" t="s">
        <v>1905</v>
      </c>
      <c r="B841" t="s">
        <v>258</v>
      </c>
      <c r="C841" t="s">
        <v>14</v>
      </c>
      <c r="D841" t="s">
        <v>47</v>
      </c>
      <c r="E841" t="s">
        <v>34</v>
      </c>
      <c r="F841" t="s">
        <v>48</v>
      </c>
      <c r="G841" s="1">
        <v>44850</v>
      </c>
      <c r="H841" s="1">
        <v>44900</v>
      </c>
      <c r="I841" s="2">
        <v>44915</v>
      </c>
      <c r="J841" t="s">
        <v>18</v>
      </c>
      <c r="K841" t="s">
        <v>29</v>
      </c>
      <c r="L841" t="s">
        <v>24</v>
      </c>
      <c r="M841" t="s">
        <v>25</v>
      </c>
      <c r="N841" t="s">
        <v>26</v>
      </c>
      <c r="O841" t="s">
        <v>49</v>
      </c>
      <c r="P841">
        <f t="shared" si="549"/>
        <v>1</v>
      </c>
      <c r="Q841" s="5">
        <f t="shared" si="550"/>
        <v>44902</v>
      </c>
      <c r="R841" s="32">
        <f>VLOOKUP(_xlfn.CONCAT(M841," - ",E841),Planning!$C$75:$D$99,2,0)</f>
        <v>21</v>
      </c>
      <c r="S841" s="5">
        <f t="shared" si="551"/>
        <v>44921</v>
      </c>
      <c r="T841" s="3" t="str">
        <f t="shared" si="552"/>
        <v/>
      </c>
      <c r="U841" s="32">
        <f t="shared" ca="1" si="553"/>
        <v>21</v>
      </c>
      <c r="V841" s="32">
        <f t="shared" si="554"/>
        <v>0</v>
      </c>
      <c r="W841" s="5">
        <f t="shared" si="555"/>
        <v>44915</v>
      </c>
      <c r="X841" s="5"/>
      <c r="Z841" s="49"/>
      <c r="AA841" s="50" cm="1">
        <f t="array" ref="AA841">IF(AND(K841="Pending",J841='Date ouverte'!$A$2),INDEX(_xlfn.ANCHORARRAY('Date ouverte'!$B$2),MATCH(TRUE,_xlfn.ANCHORARRAY('Date ouverte'!$B$2)&gt;=$W841,0)),IF(AND(K841="Pending",J841='Date ouverte'!$A$4),INDEX(_xlfn.ANCHORARRAY('Date ouverte'!$B$4),MATCH(TRUE,_xlfn.ANCHORARRAY('Date ouverte'!$B$4)&gt;=$W841,0)),IF(AND(K841="Pending",J841='Date ouverte'!$A$6),INDEX(_xlfn.ANCHORARRAY('Date ouverte'!$B$6),MATCH(TRUE,_xlfn.ANCHORARRAY('Date ouverte'!$B$6)&gt;=$W841,0)),IF(AND(K841="Pending",J841='Date ouverte'!$A$8),INDEX(_xlfn.ANCHORARRAY('Date ouverte'!$B$8),MATCH(TRUE,_xlfn.ANCHORARRAY('Date ouverte'!$B$8)&gt;=$W841,0)),W841))))</f>
        <v>44915</v>
      </c>
      <c r="AB841" s="5">
        <f>IF(IF($K841="Pending",(IF($J841='Date ouverte'!$A$20,HLOOKUP($AA841,'Date ouverte'!$20:$21,2,FALSE),IF($J841='Date ouverte'!$A$22,HLOOKUP($AA841,'Date ouverte'!$22:$23,2,FALSE),IF($J841='Date ouverte'!$A$24,HLOOKUP($AA841,'Date ouverte'!$24:$25,2,FALSE),IF($J841='Date ouverte'!$A$26,HLOOKUP($AA841,'Date ouverte'!$26:$27,2,FALSE),"j"))))),W841)&lt;&gt;"alert",AA841,"alert")</f>
        <v>44915</v>
      </c>
      <c r="AC841" s="65">
        <f>IF($AB841="alert",(IF($J841='Date ouverte'!$A$29,HLOOKUP($AA841,'Date ouverte'!$29:$30,2,FALSE),IF($J841='Date ouverte'!$A$31,HLOOKUP($AA841,'Date ouverte'!$31:$33,2,FALSE),IF($J841='Date ouverte'!$A$33,HLOOKUP($AA841,'Date ouverte'!$33:$34,2,FALSE),IF($J841='Date ouverte'!$A$35,HLOOKUP($AA841,'Date ouverte'!$35:$36,2,FALSE),"j"))))),0)</f>
        <v>0</v>
      </c>
      <c r="AD8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1" s="5"/>
    </row>
    <row r="842" spans="1:31" x14ac:dyDescent="0.25">
      <c r="A842" t="s">
        <v>1278</v>
      </c>
      <c r="B842" t="s">
        <v>258</v>
      </c>
      <c r="C842" t="s">
        <v>14</v>
      </c>
      <c r="D842" t="s">
        <v>47</v>
      </c>
      <c r="E842" t="s">
        <v>34</v>
      </c>
      <c r="F842" t="s">
        <v>48</v>
      </c>
      <c r="G842" s="1">
        <v>44845</v>
      </c>
      <c r="H842" s="1">
        <v>44890</v>
      </c>
      <c r="I842" s="2">
        <v>44905</v>
      </c>
      <c r="J842" t="s">
        <v>28</v>
      </c>
      <c r="K842" t="s">
        <v>29</v>
      </c>
      <c r="L842" t="s">
        <v>20</v>
      </c>
      <c r="M842" t="s">
        <v>25</v>
      </c>
      <c r="N842" t="s">
        <v>35</v>
      </c>
      <c r="O842" t="s">
        <v>46</v>
      </c>
      <c r="P842">
        <f t="shared" si="549"/>
        <v>1</v>
      </c>
      <c r="Q842" s="5">
        <f t="shared" si="550"/>
        <v>44892</v>
      </c>
      <c r="R842" s="32">
        <f>VLOOKUP(_xlfn.CONCAT(M842," - ",E842),Planning!$C$75:$D$99,2,0)</f>
        <v>21</v>
      </c>
      <c r="S842" s="5">
        <f t="shared" si="551"/>
        <v>44911</v>
      </c>
      <c r="T842" s="3" t="str">
        <f t="shared" si="552"/>
        <v/>
      </c>
      <c r="U842" s="32">
        <f t="shared" ca="1" si="553"/>
        <v>21</v>
      </c>
      <c r="V842" s="32">
        <f t="shared" si="554"/>
        <v>0</v>
      </c>
      <c r="W842" s="5">
        <f t="shared" si="555"/>
        <v>44905</v>
      </c>
      <c r="X842" s="5"/>
      <c r="Z842" s="49"/>
      <c r="AA842" s="50" cm="1">
        <f t="array" ref="AA842">IF(AND(K842="Pending",J842='Date ouverte'!$A$2),INDEX(_xlfn.ANCHORARRAY('Date ouverte'!$B$2),MATCH(TRUE,_xlfn.ANCHORARRAY('Date ouverte'!$B$2)&gt;=$W842,0)),IF(AND(K842="Pending",J842='Date ouverte'!$A$4),INDEX(_xlfn.ANCHORARRAY('Date ouverte'!$B$4),MATCH(TRUE,_xlfn.ANCHORARRAY('Date ouverte'!$B$4)&gt;=$W842,0)),IF(AND(K842="Pending",J842='Date ouverte'!$A$6),INDEX(_xlfn.ANCHORARRAY('Date ouverte'!$B$6),MATCH(TRUE,_xlfn.ANCHORARRAY('Date ouverte'!$B$6)&gt;=$W842,0)),IF(AND(K842="Pending",J842='Date ouverte'!$A$8),INDEX(_xlfn.ANCHORARRAY('Date ouverte'!$B$8),MATCH(TRUE,_xlfn.ANCHORARRAY('Date ouverte'!$B$8)&gt;=$W842,0)),W842))))</f>
        <v>44907</v>
      </c>
      <c r="AB842" s="5" t="str">
        <f>IF(IF($K842="Pending",(IF($J842='Date ouverte'!$A$20,HLOOKUP($AA842,'Date ouverte'!$20:$21,2,FALSE),IF($J842='Date ouverte'!$A$22,HLOOKUP($AA842,'Date ouverte'!$22:$23,2,FALSE),IF($J842='Date ouverte'!$A$24,HLOOKUP($AA842,'Date ouverte'!$24:$25,2,FALSE),IF($J842='Date ouverte'!$A$26,HLOOKUP($AA842,'Date ouverte'!$26:$27,2,FALSE),"j"))))),W842)&lt;&gt;"alert",AA842,"alert")</f>
        <v>alert</v>
      </c>
      <c r="AC842" s="65">
        <f>IF($AB842="alert",(IF($J842='Date ouverte'!$A$29,HLOOKUP($AA842,'Date ouverte'!$29:$30,2,FALSE),IF($J842='Date ouverte'!$A$31,HLOOKUP($AA842,'Date ouverte'!$31:$33,2,FALSE),IF($J842='Date ouverte'!$A$33,HLOOKUP($AA842,'Date ouverte'!$33:$34,2,FALSE),IF($J842='Date ouverte'!$A$35,HLOOKUP($AA842,'Date ouverte'!$35:$36,2,FALSE),"j"))))),0)</f>
        <v>15</v>
      </c>
      <c r="AD8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42" s="5"/>
    </row>
    <row r="843" spans="1:31" x14ac:dyDescent="0.25">
      <c r="A843" t="s">
        <v>2474</v>
      </c>
      <c r="B843" t="s">
        <v>258</v>
      </c>
      <c r="C843" t="s">
        <v>14</v>
      </c>
      <c r="D843" t="s">
        <v>57</v>
      </c>
      <c r="E843" t="s">
        <v>34</v>
      </c>
      <c r="F843" t="s">
        <v>48</v>
      </c>
      <c r="G843" s="1">
        <v>44861</v>
      </c>
      <c r="H843" s="1">
        <v>44898</v>
      </c>
      <c r="I843" s="2">
        <v>44913</v>
      </c>
      <c r="J843" t="s">
        <v>18</v>
      </c>
      <c r="K843" t="s">
        <v>29</v>
      </c>
      <c r="L843" t="s">
        <v>24</v>
      </c>
      <c r="M843" t="s">
        <v>25</v>
      </c>
      <c r="N843" t="s">
        <v>26</v>
      </c>
      <c r="O843" t="s">
        <v>49</v>
      </c>
      <c r="P843">
        <f t="shared" si="549"/>
        <v>1</v>
      </c>
      <c r="Q843" s="5">
        <f t="shared" si="550"/>
        <v>44900</v>
      </c>
      <c r="R843" s="32">
        <f>VLOOKUP(_xlfn.CONCAT(M843," - ",E843),Planning!$C$75:$D$99,2,0)</f>
        <v>21</v>
      </c>
      <c r="S843" s="5">
        <f t="shared" si="551"/>
        <v>44919</v>
      </c>
      <c r="T843" s="3" t="str">
        <f t="shared" si="552"/>
        <v/>
      </c>
      <c r="U843" s="32">
        <f t="shared" ca="1" si="553"/>
        <v>21</v>
      </c>
      <c r="V843" s="32">
        <f t="shared" si="554"/>
        <v>0</v>
      </c>
      <c r="W843" s="5">
        <f t="shared" si="555"/>
        <v>44913</v>
      </c>
      <c r="X843" s="5"/>
      <c r="Z843" s="49"/>
      <c r="AA843" s="50" cm="1">
        <f t="array" ref="AA843">IF(AND(K843="Pending",J843='Date ouverte'!$A$2),INDEX(_xlfn.ANCHORARRAY('Date ouverte'!$B$2),MATCH(TRUE,_xlfn.ANCHORARRAY('Date ouverte'!$B$2)&gt;=$W843,0)),IF(AND(K843="Pending",J843='Date ouverte'!$A$4),INDEX(_xlfn.ANCHORARRAY('Date ouverte'!$B$4),MATCH(TRUE,_xlfn.ANCHORARRAY('Date ouverte'!$B$4)&gt;=$W843,0)),IF(AND(K843="Pending",J843='Date ouverte'!$A$6),INDEX(_xlfn.ANCHORARRAY('Date ouverte'!$B$6),MATCH(TRUE,_xlfn.ANCHORARRAY('Date ouverte'!$B$6)&gt;=$W843,0)),IF(AND(K843="Pending",J843='Date ouverte'!$A$8),INDEX(_xlfn.ANCHORARRAY('Date ouverte'!$B$8),MATCH(TRUE,_xlfn.ANCHORARRAY('Date ouverte'!$B$8)&gt;=$W843,0)),W843))))</f>
        <v>44914</v>
      </c>
      <c r="AB843" s="5" t="str">
        <f>IF(IF($K843="Pending",(IF($J843='Date ouverte'!$A$20,HLOOKUP($AA843,'Date ouverte'!$20:$21,2,FALSE),IF($J843='Date ouverte'!$A$22,HLOOKUP($AA843,'Date ouverte'!$22:$23,2,FALSE),IF($J843='Date ouverte'!$A$24,HLOOKUP($AA843,'Date ouverte'!$24:$25,2,FALSE),IF($J843='Date ouverte'!$A$26,HLOOKUP($AA843,'Date ouverte'!$26:$27,2,FALSE),"j"))))),W843)&lt;&gt;"alert",AA843,"alert")</f>
        <v>alert</v>
      </c>
      <c r="AC843" s="65">
        <f>IF($AB843="alert",(IF($J843='Date ouverte'!$A$29,HLOOKUP($AA843,'Date ouverte'!$29:$30,2,FALSE),IF($J843='Date ouverte'!$A$31,HLOOKUP($AA843,'Date ouverte'!$31:$33,2,FALSE),IF($J843='Date ouverte'!$A$33,HLOOKUP($AA843,'Date ouverte'!$33:$34,2,FALSE),IF($J843='Date ouverte'!$A$35,HLOOKUP($AA843,'Date ouverte'!$35:$36,2,FALSE),"j"))))),0)</f>
        <v>18</v>
      </c>
      <c r="AD8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3" s="5"/>
    </row>
    <row r="844" spans="1:31" x14ac:dyDescent="0.25">
      <c r="A844" t="s">
        <v>1279</v>
      </c>
      <c r="B844" t="s">
        <v>258</v>
      </c>
      <c r="C844" t="s">
        <v>14</v>
      </c>
      <c r="D844" t="s">
        <v>47</v>
      </c>
      <c r="E844" t="s">
        <v>34</v>
      </c>
      <c r="F844" t="s">
        <v>48</v>
      </c>
      <c r="G844" s="1">
        <v>44835</v>
      </c>
      <c r="H844" s="1">
        <v>44877</v>
      </c>
      <c r="I844" s="2">
        <v>44889</v>
      </c>
      <c r="J844" t="s">
        <v>18</v>
      </c>
      <c r="K844" t="s">
        <v>29</v>
      </c>
      <c r="L844" t="s">
        <v>24</v>
      </c>
      <c r="M844" t="s">
        <v>25</v>
      </c>
      <c r="N844" t="s">
        <v>26</v>
      </c>
      <c r="O844" t="s">
        <v>45</v>
      </c>
      <c r="P844">
        <f t="shared" si="549"/>
        <v>1</v>
      </c>
      <c r="Q844" s="5">
        <f t="shared" si="550"/>
        <v>44879</v>
      </c>
      <c r="R844" s="32">
        <f>VLOOKUP(_xlfn.CONCAT(M844," - ",E844),Planning!$C$75:$D$99,2,0)</f>
        <v>21</v>
      </c>
      <c r="S844" s="5">
        <f t="shared" si="551"/>
        <v>44898</v>
      </c>
      <c r="T844" s="3" t="str">
        <f t="shared" si="552"/>
        <v/>
      </c>
      <c r="U844" s="32">
        <f t="shared" ca="1" si="553"/>
        <v>21</v>
      </c>
      <c r="V844" s="32">
        <f t="shared" si="554"/>
        <v>0</v>
      </c>
      <c r="W844" s="5">
        <f t="shared" si="555"/>
        <v>44889</v>
      </c>
      <c r="X844" s="5"/>
      <c r="Z844" s="49"/>
      <c r="AA844" s="50" cm="1">
        <f t="array" ref="AA844">IF(AND(K844="Pending",J844='Date ouverte'!$A$2),INDEX(_xlfn.ANCHORARRAY('Date ouverte'!$B$2),MATCH(TRUE,_xlfn.ANCHORARRAY('Date ouverte'!$B$2)&gt;=$W844,0)),IF(AND(K844="Pending",J844='Date ouverte'!$A$4),INDEX(_xlfn.ANCHORARRAY('Date ouverte'!$B$4),MATCH(TRUE,_xlfn.ANCHORARRAY('Date ouverte'!$B$4)&gt;=$W844,0)),IF(AND(K844="Pending",J844='Date ouverte'!$A$6),INDEX(_xlfn.ANCHORARRAY('Date ouverte'!$B$6),MATCH(TRUE,_xlfn.ANCHORARRAY('Date ouverte'!$B$6)&gt;=$W844,0)),IF(AND(K844="Pending",J844='Date ouverte'!$A$8),INDEX(_xlfn.ANCHORARRAY('Date ouverte'!$B$8),MATCH(TRUE,_xlfn.ANCHORARRAY('Date ouverte'!$B$8)&gt;=$W844,0)),W844))))</f>
        <v>44889</v>
      </c>
      <c r="AB844" s="5" t="str">
        <f>IF(IF($K844="Pending",(IF($J844='Date ouverte'!$A$20,HLOOKUP($AA844,'Date ouverte'!$20:$21,2,FALSE),IF($J844='Date ouverte'!$A$22,HLOOKUP($AA844,'Date ouverte'!$22:$23,2,FALSE),IF($J844='Date ouverte'!$A$24,HLOOKUP($AA844,'Date ouverte'!$24:$25,2,FALSE),IF($J844='Date ouverte'!$A$26,HLOOKUP($AA844,'Date ouverte'!$26:$27,2,FALSE),"j"))))),W844)&lt;&gt;"alert",AA844,"alert")</f>
        <v>alert</v>
      </c>
      <c r="AC844" s="65">
        <f>IF($AB844="alert",(IF($J844='Date ouverte'!$A$29,HLOOKUP($AA844,'Date ouverte'!$29:$30,2,FALSE),IF($J844='Date ouverte'!$A$31,HLOOKUP($AA844,'Date ouverte'!$31:$33,2,FALSE),IF($J844='Date ouverte'!$A$33,HLOOKUP($AA844,'Date ouverte'!$33:$34,2,FALSE),IF($J844='Date ouverte'!$A$35,HLOOKUP($AA844,'Date ouverte'!$35:$36,2,FALSE),"j"))))),0)</f>
        <v>17</v>
      </c>
      <c r="AD8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4" s="5"/>
    </row>
    <row r="845" spans="1:31" x14ac:dyDescent="0.25">
      <c r="A845" t="s">
        <v>927</v>
      </c>
      <c r="B845" t="s">
        <v>258</v>
      </c>
      <c r="C845" t="s">
        <v>30</v>
      </c>
      <c r="D845" t="s">
        <v>47</v>
      </c>
      <c r="E845" t="s">
        <v>16</v>
      </c>
      <c r="F845" t="s">
        <v>48</v>
      </c>
      <c r="G845" s="1">
        <v>44826</v>
      </c>
      <c r="H845" s="1">
        <v>44872</v>
      </c>
      <c r="I845" s="2">
        <v>44877</v>
      </c>
      <c r="J845" t="s">
        <v>28</v>
      </c>
      <c r="K845" t="s">
        <v>29</v>
      </c>
      <c r="L845" t="s">
        <v>24</v>
      </c>
      <c r="M845" t="s">
        <v>32</v>
      </c>
      <c r="N845" t="s">
        <v>41</v>
      </c>
      <c r="O845" t="s">
        <v>609</v>
      </c>
      <c r="P845">
        <f t="shared" si="549"/>
        <v>1</v>
      </c>
      <c r="Q845" s="5">
        <f t="shared" si="550"/>
        <v>44874</v>
      </c>
      <c r="R845" s="32">
        <f>VLOOKUP(_xlfn.CONCAT(M845," - ",E845),Planning!$C$75:$D$99,2,0)</f>
        <v>10</v>
      </c>
      <c r="S845" s="5">
        <f t="shared" si="551"/>
        <v>44882</v>
      </c>
      <c r="T845" s="3" t="str">
        <f t="shared" si="552"/>
        <v/>
      </c>
      <c r="U845" s="32">
        <f t="shared" ca="1" si="553"/>
        <v>10</v>
      </c>
      <c r="V845" s="32">
        <f t="shared" si="554"/>
        <v>0</v>
      </c>
      <c r="W845" s="5">
        <f t="shared" si="555"/>
        <v>44877</v>
      </c>
      <c r="X845" s="5"/>
      <c r="Z845" s="49"/>
      <c r="AA845" s="50" cm="1">
        <f t="array" ref="AA845">IF(AND(K845="Pending",J845='Date ouverte'!$A$2),INDEX(_xlfn.ANCHORARRAY('Date ouverte'!$B$2),MATCH(TRUE,_xlfn.ANCHORARRAY('Date ouverte'!$B$2)&gt;=$W845,0)),IF(AND(K845="Pending",J845='Date ouverte'!$A$4),INDEX(_xlfn.ANCHORARRAY('Date ouverte'!$B$4),MATCH(TRUE,_xlfn.ANCHORARRAY('Date ouverte'!$B$4)&gt;=$W845,0)),IF(AND(K845="Pending",J845='Date ouverte'!$A$6),INDEX(_xlfn.ANCHORARRAY('Date ouverte'!$B$6),MATCH(TRUE,_xlfn.ANCHORARRAY('Date ouverte'!$B$6)&gt;=$W845,0)),IF(AND(K845="Pending",J845='Date ouverte'!$A$8),INDEX(_xlfn.ANCHORARRAY('Date ouverte'!$B$8),MATCH(TRUE,_xlfn.ANCHORARRAY('Date ouverte'!$B$8)&gt;=$W845,0)),W845))))</f>
        <v>44879</v>
      </c>
      <c r="AB845" s="5" t="str">
        <f>IF(IF($K845="Pending",(IF($J845='Date ouverte'!$A$20,HLOOKUP($AA845,'Date ouverte'!$20:$21,2,FALSE),IF($J845='Date ouverte'!$A$22,HLOOKUP($AA845,'Date ouverte'!$22:$23,2,FALSE),IF($J845='Date ouverte'!$A$24,HLOOKUP($AA845,'Date ouverte'!$24:$25,2,FALSE),IF($J845='Date ouverte'!$A$26,HLOOKUP($AA845,'Date ouverte'!$26:$27,2,FALSE),"j"))))),W845)&lt;&gt;"alert",AA845,"alert")</f>
        <v>alert</v>
      </c>
      <c r="AC845" s="65">
        <f>IF($AB845="alert",(IF($J845='Date ouverte'!$A$29,HLOOKUP($AA845,'Date ouverte'!$29:$30,2,FALSE),IF($J845='Date ouverte'!$A$31,HLOOKUP($AA845,'Date ouverte'!$31:$33,2,FALSE),IF($J845='Date ouverte'!$A$33,HLOOKUP($AA845,'Date ouverte'!$33:$34,2,FALSE),IF($J845='Date ouverte'!$A$35,HLOOKUP($AA845,'Date ouverte'!$35:$36,2,FALSE),"j"))))),0)</f>
        <v>12</v>
      </c>
      <c r="AD8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45" s="5"/>
    </row>
    <row r="846" spans="1:31" x14ac:dyDescent="0.25">
      <c r="A846" t="s">
        <v>1906</v>
      </c>
      <c r="B846" t="s">
        <v>258</v>
      </c>
      <c r="C846" t="s">
        <v>14</v>
      </c>
      <c r="D846" t="s">
        <v>47</v>
      </c>
      <c r="E846" t="s">
        <v>34</v>
      </c>
      <c r="F846" t="s">
        <v>48</v>
      </c>
      <c r="G846" s="1">
        <v>44855</v>
      </c>
      <c r="H846" s="1">
        <v>44890</v>
      </c>
      <c r="I846" s="2">
        <v>44905</v>
      </c>
      <c r="J846" t="s">
        <v>18</v>
      </c>
      <c r="K846" t="s">
        <v>29</v>
      </c>
      <c r="L846" t="s">
        <v>24</v>
      </c>
      <c r="M846" t="s">
        <v>25</v>
      </c>
      <c r="N846" t="s">
        <v>26</v>
      </c>
      <c r="O846" t="s">
        <v>46</v>
      </c>
      <c r="P846">
        <f t="shared" si="549"/>
        <v>1</v>
      </c>
      <c r="Q846" s="5">
        <f t="shared" si="550"/>
        <v>44892</v>
      </c>
      <c r="R846" s="32">
        <f>VLOOKUP(_xlfn.CONCAT(M846," - ",E846),Planning!$C$75:$D$99,2,0)</f>
        <v>21</v>
      </c>
      <c r="S846" s="5">
        <f t="shared" si="551"/>
        <v>44911</v>
      </c>
      <c r="T846" s="3" t="str">
        <f t="shared" si="552"/>
        <v/>
      </c>
      <c r="U846" s="32">
        <f t="shared" ca="1" si="553"/>
        <v>21</v>
      </c>
      <c r="V846" s="32">
        <f t="shared" si="554"/>
        <v>0</v>
      </c>
      <c r="W846" s="5">
        <f t="shared" si="555"/>
        <v>44905</v>
      </c>
      <c r="X846" s="5"/>
      <c r="Z846" s="49"/>
      <c r="AA846" s="50" cm="1">
        <f t="array" ref="AA846">IF(AND(K846="Pending",J846='Date ouverte'!$A$2),INDEX(_xlfn.ANCHORARRAY('Date ouverte'!$B$2),MATCH(TRUE,_xlfn.ANCHORARRAY('Date ouverte'!$B$2)&gt;=$W846,0)),IF(AND(K846="Pending",J846='Date ouverte'!$A$4),INDEX(_xlfn.ANCHORARRAY('Date ouverte'!$B$4),MATCH(TRUE,_xlfn.ANCHORARRAY('Date ouverte'!$B$4)&gt;=$W846,0)),IF(AND(K846="Pending",J846='Date ouverte'!$A$6),INDEX(_xlfn.ANCHORARRAY('Date ouverte'!$B$6),MATCH(TRUE,_xlfn.ANCHORARRAY('Date ouverte'!$B$6)&gt;=$W846,0)),IF(AND(K846="Pending",J846='Date ouverte'!$A$8),INDEX(_xlfn.ANCHORARRAY('Date ouverte'!$B$8),MATCH(TRUE,_xlfn.ANCHORARRAY('Date ouverte'!$B$8)&gt;=$W846,0)),W846))))</f>
        <v>44907</v>
      </c>
      <c r="AB846" s="5" t="str">
        <f>IF(IF($K846="Pending",(IF($J846='Date ouverte'!$A$20,HLOOKUP($AA846,'Date ouverte'!$20:$21,2,FALSE),IF($J846='Date ouverte'!$A$22,HLOOKUP($AA846,'Date ouverte'!$22:$23,2,FALSE),IF($J846='Date ouverte'!$A$24,HLOOKUP($AA846,'Date ouverte'!$24:$25,2,FALSE),IF($J846='Date ouverte'!$A$26,HLOOKUP($AA846,'Date ouverte'!$26:$27,2,FALSE),"j"))))),W846)&lt;&gt;"alert",AA846,"alert")</f>
        <v>alert</v>
      </c>
      <c r="AC846" s="65">
        <f>IF($AB846="alert",(IF($J846='Date ouverte'!$A$29,HLOOKUP($AA846,'Date ouverte'!$29:$30,2,FALSE),IF($J846='Date ouverte'!$A$31,HLOOKUP($AA846,'Date ouverte'!$31:$33,2,FALSE),IF($J846='Date ouverte'!$A$33,HLOOKUP($AA846,'Date ouverte'!$33:$34,2,FALSE),IF($J846='Date ouverte'!$A$35,HLOOKUP($AA846,'Date ouverte'!$35:$36,2,FALSE),"j"))))),0)</f>
        <v>11</v>
      </c>
      <c r="AD8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6" s="5"/>
    </row>
    <row r="847" spans="1:31" x14ac:dyDescent="0.25">
      <c r="A847" t="s">
        <v>523</v>
      </c>
      <c r="B847" t="s">
        <v>258</v>
      </c>
      <c r="C847" t="s">
        <v>30</v>
      </c>
      <c r="D847" t="s">
        <v>47</v>
      </c>
      <c r="E847" t="s">
        <v>34</v>
      </c>
      <c r="F847" t="s">
        <v>48</v>
      </c>
      <c r="G847" s="1">
        <v>44816</v>
      </c>
      <c r="H847" s="1">
        <v>44860</v>
      </c>
      <c r="I847" s="2">
        <v>44874.333333333336</v>
      </c>
      <c r="J847" t="s">
        <v>18</v>
      </c>
      <c r="K847" t="s">
        <v>19</v>
      </c>
      <c r="L847" t="s">
        <v>24</v>
      </c>
      <c r="M847" t="s">
        <v>25</v>
      </c>
      <c r="N847" t="s">
        <v>26</v>
      </c>
      <c r="O847" t="s">
        <v>36</v>
      </c>
      <c r="P847">
        <f t="shared" si="549"/>
        <v>1</v>
      </c>
      <c r="Q847" s="5">
        <f t="shared" si="550"/>
        <v>44862</v>
      </c>
      <c r="R847" s="32">
        <f>VLOOKUP(_xlfn.CONCAT(M847," - ",E847),Planning!$C$75:$D$99,2,0)</f>
        <v>21</v>
      </c>
      <c r="S847" s="5">
        <f t="shared" si="551"/>
        <v>44881</v>
      </c>
      <c r="T847" s="3" t="str">
        <f t="shared" si="552"/>
        <v/>
      </c>
      <c r="U847" s="32">
        <f t="shared" ca="1" si="553"/>
        <v>21</v>
      </c>
      <c r="V847" s="32">
        <f t="shared" si="554"/>
        <v>0</v>
      </c>
      <c r="W847" s="5">
        <f t="shared" si="555"/>
        <v>44874</v>
      </c>
      <c r="X847" s="5"/>
      <c r="Z847" s="49"/>
      <c r="AA847" s="50" cm="1">
        <f t="array" ref="AA847">IF(AND(K847="Pending",J847='Date ouverte'!$A$2),INDEX(_xlfn.ANCHORARRAY('Date ouverte'!$B$2),MATCH(TRUE,_xlfn.ANCHORARRAY('Date ouverte'!$B$2)&gt;=$W847,0)),IF(AND(K847="Pending",J847='Date ouverte'!$A$4),INDEX(_xlfn.ANCHORARRAY('Date ouverte'!$B$4),MATCH(TRUE,_xlfn.ANCHORARRAY('Date ouverte'!$B$4)&gt;=$W847,0)),IF(AND(K847="Pending",J847='Date ouverte'!$A$6),INDEX(_xlfn.ANCHORARRAY('Date ouverte'!$B$6),MATCH(TRUE,_xlfn.ANCHORARRAY('Date ouverte'!$B$6)&gt;=$W847,0)),IF(AND(K847="Pending",J847='Date ouverte'!$A$8),INDEX(_xlfn.ANCHORARRAY('Date ouverte'!$B$8),MATCH(TRUE,_xlfn.ANCHORARRAY('Date ouverte'!$B$8)&gt;=$W847,0)),W847))))</f>
        <v>44874</v>
      </c>
      <c r="AB847" s="5">
        <f>IF(IF($K847="Pending",(IF($J847='Date ouverte'!$A$20,HLOOKUP($AA847,'Date ouverte'!$20:$21,2,FALSE),IF($J847='Date ouverte'!$A$22,HLOOKUP($AA847,'Date ouverte'!$22:$23,2,FALSE),IF($J847='Date ouverte'!$A$24,HLOOKUP($AA847,'Date ouverte'!$24:$25,2,FALSE),IF($J847='Date ouverte'!$A$26,HLOOKUP($AA847,'Date ouverte'!$26:$27,2,FALSE),"j"))))),W847)&lt;&gt;"alert",AA847,"alert")</f>
        <v>44874</v>
      </c>
      <c r="AC847" s="65">
        <f>IF($AB847="alert",(IF($J847='Date ouverte'!$A$29,HLOOKUP($AA847,'Date ouverte'!$29:$30,2,FALSE),IF($J847='Date ouverte'!$A$31,HLOOKUP($AA847,'Date ouverte'!$31:$33,2,FALSE),IF($J847='Date ouverte'!$A$33,HLOOKUP($AA847,'Date ouverte'!$33:$34,2,FALSE),IF($J847='Date ouverte'!$A$35,HLOOKUP($AA847,'Date ouverte'!$35:$36,2,FALSE),"j"))))),0)</f>
        <v>0</v>
      </c>
      <c r="AD8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7" s="5"/>
    </row>
    <row r="848" spans="1:31" x14ac:dyDescent="0.25">
      <c r="A848" t="s">
        <v>544</v>
      </c>
      <c r="B848" t="s">
        <v>258</v>
      </c>
      <c r="C848" t="s">
        <v>14</v>
      </c>
      <c r="D848" t="s">
        <v>47</v>
      </c>
      <c r="E848" t="s">
        <v>34</v>
      </c>
      <c r="F848" t="s">
        <v>48</v>
      </c>
      <c r="G848" s="1">
        <v>44816</v>
      </c>
      <c r="H848" s="1">
        <v>44860</v>
      </c>
      <c r="I848" s="2">
        <v>44873.208333333336</v>
      </c>
      <c r="J848" t="s">
        <v>18</v>
      </c>
      <c r="K848" t="s">
        <v>19</v>
      </c>
      <c r="L848" t="s">
        <v>24</v>
      </c>
      <c r="M848" t="s">
        <v>25</v>
      </c>
      <c r="N848" t="s">
        <v>26</v>
      </c>
      <c r="O848" t="s">
        <v>36</v>
      </c>
      <c r="P848">
        <f t="shared" si="549"/>
        <v>1</v>
      </c>
      <c r="Q848" s="5">
        <f t="shared" si="550"/>
        <v>44862</v>
      </c>
      <c r="R848" s="32">
        <f>VLOOKUP(_xlfn.CONCAT(M848," - ",E848),Planning!$C$75:$D$99,2,0)</f>
        <v>21</v>
      </c>
      <c r="S848" s="5">
        <f t="shared" si="551"/>
        <v>44881</v>
      </c>
      <c r="T848" s="3" t="str">
        <f t="shared" si="552"/>
        <v/>
      </c>
      <c r="U848" s="32">
        <f t="shared" ca="1" si="553"/>
        <v>21</v>
      </c>
      <c r="V848" s="32">
        <f t="shared" si="554"/>
        <v>0</v>
      </c>
      <c r="W848" s="5">
        <f t="shared" si="555"/>
        <v>44873</v>
      </c>
      <c r="X848" s="5"/>
      <c r="Z848" s="49"/>
      <c r="AA848" s="50" cm="1">
        <f t="array" ref="AA848">IF(AND(K848="Pending",J848='Date ouverte'!$A$2),INDEX(_xlfn.ANCHORARRAY('Date ouverte'!$B$2),MATCH(TRUE,_xlfn.ANCHORARRAY('Date ouverte'!$B$2)&gt;=$W848,0)),IF(AND(K848="Pending",J848='Date ouverte'!$A$4),INDEX(_xlfn.ANCHORARRAY('Date ouverte'!$B$4),MATCH(TRUE,_xlfn.ANCHORARRAY('Date ouverte'!$B$4)&gt;=$W848,0)),IF(AND(K848="Pending",J848='Date ouverte'!$A$6),INDEX(_xlfn.ANCHORARRAY('Date ouverte'!$B$6),MATCH(TRUE,_xlfn.ANCHORARRAY('Date ouverte'!$B$6)&gt;=$W848,0)),IF(AND(K848="Pending",J848='Date ouverte'!$A$8),INDEX(_xlfn.ANCHORARRAY('Date ouverte'!$B$8),MATCH(TRUE,_xlfn.ANCHORARRAY('Date ouverte'!$B$8)&gt;=$W848,0)),W848))))</f>
        <v>44873</v>
      </c>
      <c r="AB848" s="5">
        <f>IF(IF($K848="Pending",(IF($J848='Date ouverte'!$A$20,HLOOKUP($AA848,'Date ouverte'!$20:$21,2,FALSE),IF($J848='Date ouverte'!$A$22,HLOOKUP($AA848,'Date ouverte'!$22:$23,2,FALSE),IF($J848='Date ouverte'!$A$24,HLOOKUP($AA848,'Date ouverte'!$24:$25,2,FALSE),IF($J848='Date ouverte'!$A$26,HLOOKUP($AA848,'Date ouverte'!$26:$27,2,FALSE),"j"))))),W848)&lt;&gt;"alert",AA848,"alert")</f>
        <v>44873</v>
      </c>
      <c r="AC848" s="65">
        <f>IF($AB848="alert",(IF($J848='Date ouverte'!$A$29,HLOOKUP($AA848,'Date ouverte'!$29:$30,2,FALSE),IF($J848='Date ouverte'!$A$31,HLOOKUP($AA848,'Date ouverte'!$31:$33,2,FALSE),IF($J848='Date ouverte'!$A$33,HLOOKUP($AA848,'Date ouverte'!$33:$34,2,FALSE),IF($J848='Date ouverte'!$A$35,HLOOKUP($AA848,'Date ouverte'!$35:$36,2,FALSE),"j"))))),0)</f>
        <v>0</v>
      </c>
      <c r="AD8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8" s="5"/>
    </row>
    <row r="849" spans="1:31" x14ac:dyDescent="0.25">
      <c r="A849" t="s">
        <v>276</v>
      </c>
      <c r="B849" t="s">
        <v>258</v>
      </c>
      <c r="C849" t="s">
        <v>30</v>
      </c>
      <c r="D849" t="s">
        <v>47</v>
      </c>
      <c r="E849" t="s">
        <v>16</v>
      </c>
      <c r="F849" t="s">
        <v>48</v>
      </c>
      <c r="G849" s="1">
        <v>44808</v>
      </c>
      <c r="H849" s="1">
        <v>44868</v>
      </c>
      <c r="I849" s="2">
        <v>44873</v>
      </c>
      <c r="J849" t="s">
        <v>18</v>
      </c>
      <c r="K849" t="s">
        <v>29</v>
      </c>
      <c r="L849" t="s">
        <v>24</v>
      </c>
      <c r="M849" t="s">
        <v>32</v>
      </c>
      <c r="N849" t="s">
        <v>41</v>
      </c>
      <c r="O849" t="s">
        <v>387</v>
      </c>
      <c r="P849">
        <f t="shared" si="549"/>
        <v>1</v>
      </c>
      <c r="Q849" s="5">
        <f t="shared" si="550"/>
        <v>44870</v>
      </c>
      <c r="R849" s="32">
        <f>VLOOKUP(_xlfn.CONCAT(M849," - ",E849),Planning!$C$75:$D$99,2,0)</f>
        <v>10</v>
      </c>
      <c r="S849" s="5">
        <f t="shared" si="551"/>
        <v>44878</v>
      </c>
      <c r="T849" s="3" t="str">
        <f t="shared" si="552"/>
        <v/>
      </c>
      <c r="U849" s="32">
        <f t="shared" ca="1" si="553"/>
        <v>10</v>
      </c>
      <c r="V849" s="32">
        <f t="shared" si="554"/>
        <v>0</v>
      </c>
      <c r="W849" s="5">
        <f t="shared" si="555"/>
        <v>44873</v>
      </c>
      <c r="X849" s="5"/>
      <c r="Z849" s="49"/>
      <c r="AA849" s="50" cm="1">
        <f t="array" ref="AA849">IF(AND(K849="Pending",J849='Date ouverte'!$A$2),INDEX(_xlfn.ANCHORARRAY('Date ouverte'!$B$2),MATCH(TRUE,_xlfn.ANCHORARRAY('Date ouverte'!$B$2)&gt;=$W849,0)),IF(AND(K849="Pending",J849='Date ouverte'!$A$4),INDEX(_xlfn.ANCHORARRAY('Date ouverte'!$B$4),MATCH(TRUE,_xlfn.ANCHORARRAY('Date ouverte'!$B$4)&gt;=$W849,0)),IF(AND(K849="Pending",J849='Date ouverte'!$A$6),INDEX(_xlfn.ANCHORARRAY('Date ouverte'!$B$6),MATCH(TRUE,_xlfn.ANCHORARRAY('Date ouverte'!$B$6)&gt;=$W849,0)),IF(AND(K849="Pending",J849='Date ouverte'!$A$8),INDEX(_xlfn.ANCHORARRAY('Date ouverte'!$B$8),MATCH(TRUE,_xlfn.ANCHORARRAY('Date ouverte'!$B$8)&gt;=$W849,0)),W849))))</f>
        <v>44873</v>
      </c>
      <c r="AB849" s="5">
        <f>IF(IF($K849="Pending",(IF($J849='Date ouverte'!$A$20,HLOOKUP($AA849,'Date ouverte'!$20:$21,2,FALSE),IF($J849='Date ouverte'!$A$22,HLOOKUP($AA849,'Date ouverte'!$22:$23,2,FALSE),IF($J849='Date ouverte'!$A$24,HLOOKUP($AA849,'Date ouverte'!$24:$25,2,FALSE),IF($J849='Date ouverte'!$A$26,HLOOKUP($AA849,'Date ouverte'!$26:$27,2,FALSE),"j"))))),W849)&lt;&gt;"alert",AA849,"alert")</f>
        <v>44873</v>
      </c>
      <c r="AC849" s="65">
        <f>IF($AB849="alert",(IF($J849='Date ouverte'!$A$29,HLOOKUP($AA849,'Date ouverte'!$29:$30,2,FALSE),IF($J849='Date ouverte'!$A$31,HLOOKUP($AA849,'Date ouverte'!$31:$33,2,FALSE),IF($J849='Date ouverte'!$A$33,HLOOKUP($AA849,'Date ouverte'!$33:$34,2,FALSE),IF($J849='Date ouverte'!$A$35,HLOOKUP($AA849,'Date ouverte'!$35:$36,2,FALSE),"j"))))),0)</f>
        <v>0</v>
      </c>
      <c r="AD8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49" s="5"/>
    </row>
    <row r="850" spans="1:31" x14ac:dyDescent="0.25">
      <c r="A850" t="s">
        <v>440</v>
      </c>
      <c r="B850" t="s">
        <v>258</v>
      </c>
      <c r="C850" t="s">
        <v>30</v>
      </c>
      <c r="D850" t="s">
        <v>47</v>
      </c>
      <c r="E850" t="s">
        <v>34</v>
      </c>
      <c r="F850" t="s">
        <v>48</v>
      </c>
      <c r="G850" s="1">
        <v>44816</v>
      </c>
      <c r="H850" s="1">
        <v>44866</v>
      </c>
      <c r="I850" s="2">
        <v>44882.3125</v>
      </c>
      <c r="J850" t="s">
        <v>28</v>
      </c>
      <c r="K850" t="s">
        <v>19</v>
      </c>
      <c r="L850" t="s">
        <v>20</v>
      </c>
      <c r="M850" t="s">
        <v>25</v>
      </c>
      <c r="N850" t="s">
        <v>35</v>
      </c>
      <c r="O850" t="s">
        <v>40</v>
      </c>
      <c r="P850">
        <f t="shared" si="549"/>
        <v>1</v>
      </c>
      <c r="Q850" s="5">
        <f t="shared" si="550"/>
        <v>44868</v>
      </c>
      <c r="R850" s="32">
        <f>VLOOKUP(_xlfn.CONCAT(M850," - ",E850),Planning!$C$75:$D$99,2,0)</f>
        <v>21</v>
      </c>
      <c r="S850" s="5">
        <f t="shared" si="551"/>
        <v>44887</v>
      </c>
      <c r="T850" s="3" t="str">
        <f t="shared" si="552"/>
        <v/>
      </c>
      <c r="U850" s="32">
        <f t="shared" ca="1" si="553"/>
        <v>21</v>
      </c>
      <c r="V850" s="32">
        <f t="shared" si="554"/>
        <v>0</v>
      </c>
      <c r="W850" s="5">
        <f t="shared" si="555"/>
        <v>44882</v>
      </c>
      <c r="X850" s="5"/>
      <c r="Z850" s="49"/>
      <c r="AA850" s="50" cm="1">
        <f t="array" ref="AA850">IF(AND(K850="Pending",J850='Date ouverte'!$A$2),INDEX(_xlfn.ANCHORARRAY('Date ouverte'!$B$2),MATCH(TRUE,_xlfn.ANCHORARRAY('Date ouverte'!$B$2)&gt;=$W850,0)),IF(AND(K850="Pending",J850='Date ouverte'!$A$4),INDEX(_xlfn.ANCHORARRAY('Date ouverte'!$B$4),MATCH(TRUE,_xlfn.ANCHORARRAY('Date ouverte'!$B$4)&gt;=$W850,0)),IF(AND(K850="Pending",J850='Date ouverte'!$A$6),INDEX(_xlfn.ANCHORARRAY('Date ouverte'!$B$6),MATCH(TRUE,_xlfn.ANCHORARRAY('Date ouverte'!$B$6)&gt;=$W850,0)),IF(AND(K850="Pending",J850='Date ouverte'!$A$8),INDEX(_xlfn.ANCHORARRAY('Date ouverte'!$B$8),MATCH(TRUE,_xlfn.ANCHORARRAY('Date ouverte'!$B$8)&gt;=$W850,0)),W850))))</f>
        <v>44882</v>
      </c>
      <c r="AB850" s="5">
        <f>IF(IF($K850="Pending",(IF($J850='Date ouverte'!$A$20,HLOOKUP($AA850,'Date ouverte'!$20:$21,2,FALSE),IF($J850='Date ouverte'!$A$22,HLOOKUP($AA850,'Date ouverte'!$22:$23,2,FALSE),IF($J850='Date ouverte'!$A$24,HLOOKUP($AA850,'Date ouverte'!$24:$25,2,FALSE),IF($J850='Date ouverte'!$A$26,HLOOKUP($AA850,'Date ouverte'!$26:$27,2,FALSE),"j"))))),W850)&lt;&gt;"alert",AA850,"alert")</f>
        <v>44882</v>
      </c>
      <c r="AC850" s="65">
        <f>IF($AB850="alert",(IF($J850='Date ouverte'!$A$29,HLOOKUP($AA850,'Date ouverte'!$29:$30,2,FALSE),IF($J850='Date ouverte'!$A$31,HLOOKUP($AA850,'Date ouverte'!$31:$33,2,FALSE),IF($J850='Date ouverte'!$A$33,HLOOKUP($AA850,'Date ouverte'!$33:$34,2,FALSE),IF($J850='Date ouverte'!$A$35,HLOOKUP($AA850,'Date ouverte'!$35:$36,2,FALSE),"j"))))),0)</f>
        <v>0</v>
      </c>
      <c r="AD8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50" s="5"/>
    </row>
    <row r="851" spans="1:31" x14ac:dyDescent="0.25">
      <c r="A851" t="s">
        <v>331</v>
      </c>
      <c r="B851" t="s">
        <v>258</v>
      </c>
      <c r="C851" t="s">
        <v>30</v>
      </c>
      <c r="D851" t="s">
        <v>47</v>
      </c>
      <c r="E851" t="s">
        <v>16</v>
      </c>
      <c r="F851" t="s">
        <v>48</v>
      </c>
      <c r="G851" s="1">
        <v>44808</v>
      </c>
      <c r="H851" s="1">
        <v>44868</v>
      </c>
      <c r="I851" s="2">
        <v>44873</v>
      </c>
      <c r="J851" t="s">
        <v>28</v>
      </c>
      <c r="K851" t="s">
        <v>29</v>
      </c>
      <c r="L851" t="s">
        <v>24</v>
      </c>
      <c r="M851" t="s">
        <v>32</v>
      </c>
      <c r="N851" t="s">
        <v>41</v>
      </c>
      <c r="O851" t="s">
        <v>387</v>
      </c>
      <c r="P851">
        <f t="shared" si="549"/>
        <v>1</v>
      </c>
      <c r="Q851" s="5">
        <f t="shared" si="550"/>
        <v>44870</v>
      </c>
      <c r="R851" s="32">
        <f>VLOOKUP(_xlfn.CONCAT(M851," - ",E851),Planning!$C$75:$D$99,2,0)</f>
        <v>10</v>
      </c>
      <c r="S851" s="5">
        <f t="shared" si="551"/>
        <v>44878</v>
      </c>
      <c r="T851" s="3" t="str">
        <f t="shared" si="552"/>
        <v/>
      </c>
      <c r="U851" s="32">
        <f t="shared" ca="1" si="553"/>
        <v>10</v>
      </c>
      <c r="V851" s="32">
        <f t="shared" si="554"/>
        <v>0</v>
      </c>
      <c r="W851" s="5">
        <f t="shared" si="555"/>
        <v>44873</v>
      </c>
      <c r="X851" s="5"/>
      <c r="Z851" s="49"/>
      <c r="AA851" s="50" cm="1">
        <f t="array" ref="AA851">IF(AND(K851="Pending",J851='Date ouverte'!$A$2),INDEX(_xlfn.ANCHORARRAY('Date ouverte'!$B$2),MATCH(TRUE,_xlfn.ANCHORARRAY('Date ouverte'!$B$2)&gt;=$W851,0)),IF(AND(K851="Pending",J851='Date ouverte'!$A$4),INDEX(_xlfn.ANCHORARRAY('Date ouverte'!$B$4),MATCH(TRUE,_xlfn.ANCHORARRAY('Date ouverte'!$B$4)&gt;=$W851,0)),IF(AND(K851="Pending",J851='Date ouverte'!$A$6),INDEX(_xlfn.ANCHORARRAY('Date ouverte'!$B$6),MATCH(TRUE,_xlfn.ANCHORARRAY('Date ouverte'!$B$6)&gt;=$W851,0)),IF(AND(K851="Pending",J851='Date ouverte'!$A$8),INDEX(_xlfn.ANCHORARRAY('Date ouverte'!$B$8),MATCH(TRUE,_xlfn.ANCHORARRAY('Date ouverte'!$B$8)&gt;=$W851,0)),W851))))</f>
        <v>44873</v>
      </c>
      <c r="AB851" s="5" t="str">
        <f>IF(IF($K851="Pending",(IF($J851='Date ouverte'!$A$20,HLOOKUP($AA851,'Date ouverte'!$20:$21,2,FALSE),IF($J851='Date ouverte'!$A$22,HLOOKUP($AA851,'Date ouverte'!$22:$23,2,FALSE),IF($J851='Date ouverte'!$A$24,HLOOKUP($AA851,'Date ouverte'!$24:$25,2,FALSE),IF($J851='Date ouverte'!$A$26,HLOOKUP($AA851,'Date ouverte'!$26:$27,2,FALSE),"j"))))),W851)&lt;&gt;"alert",AA851,"alert")</f>
        <v>alert</v>
      </c>
      <c r="AC851" s="65">
        <f>IF($AB851="alert",(IF($J851='Date ouverte'!$A$29,HLOOKUP($AA851,'Date ouverte'!$29:$30,2,FALSE),IF($J851='Date ouverte'!$A$31,HLOOKUP($AA851,'Date ouverte'!$31:$33,2,FALSE),IF($J851='Date ouverte'!$A$33,HLOOKUP($AA851,'Date ouverte'!$33:$34,2,FALSE),IF($J851='Date ouverte'!$A$35,HLOOKUP($AA851,'Date ouverte'!$35:$36,2,FALSE),"j"))))),0)</f>
        <v>15</v>
      </c>
      <c r="AD8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1" s="5"/>
    </row>
    <row r="852" spans="1:31" x14ac:dyDescent="0.25">
      <c r="A852" t="s">
        <v>474</v>
      </c>
      <c r="B852" t="s">
        <v>258</v>
      </c>
      <c r="C852" t="s">
        <v>30</v>
      </c>
      <c r="D852" t="s">
        <v>47</v>
      </c>
      <c r="E852" t="s">
        <v>16</v>
      </c>
      <c r="F852" t="s">
        <v>48</v>
      </c>
      <c r="G852" s="1">
        <v>44823</v>
      </c>
      <c r="H852" s="1">
        <v>44868</v>
      </c>
      <c r="I852" s="2">
        <v>44873</v>
      </c>
      <c r="J852" t="s">
        <v>28</v>
      </c>
      <c r="K852" t="s">
        <v>29</v>
      </c>
      <c r="L852" t="s">
        <v>24</v>
      </c>
      <c r="M852" t="s">
        <v>32</v>
      </c>
      <c r="N852" t="s">
        <v>41</v>
      </c>
      <c r="O852" t="s">
        <v>387</v>
      </c>
      <c r="P852">
        <f t="shared" si="549"/>
        <v>1</v>
      </c>
      <c r="Q852" s="5">
        <f t="shared" si="550"/>
        <v>44870</v>
      </c>
      <c r="R852" s="32">
        <f>VLOOKUP(_xlfn.CONCAT(M852," - ",E852),Planning!$C$75:$D$99,2,0)</f>
        <v>10</v>
      </c>
      <c r="S852" s="5">
        <f t="shared" si="551"/>
        <v>44878</v>
      </c>
      <c r="T852" s="3" t="str">
        <f t="shared" si="552"/>
        <v/>
      </c>
      <c r="U852" s="32">
        <f t="shared" ca="1" si="553"/>
        <v>10</v>
      </c>
      <c r="V852" s="32">
        <f t="shared" si="554"/>
        <v>0</v>
      </c>
      <c r="W852" s="5">
        <f t="shared" si="555"/>
        <v>44873</v>
      </c>
      <c r="X852" s="5"/>
      <c r="Z852" s="49"/>
      <c r="AA852" s="50" cm="1">
        <f t="array" ref="AA852">IF(AND(K852="Pending",J852='Date ouverte'!$A$2),INDEX(_xlfn.ANCHORARRAY('Date ouverte'!$B$2),MATCH(TRUE,_xlfn.ANCHORARRAY('Date ouverte'!$B$2)&gt;=$W852,0)),IF(AND(K852="Pending",J852='Date ouverte'!$A$4),INDEX(_xlfn.ANCHORARRAY('Date ouverte'!$B$4),MATCH(TRUE,_xlfn.ANCHORARRAY('Date ouverte'!$B$4)&gt;=$W852,0)),IF(AND(K852="Pending",J852='Date ouverte'!$A$6),INDEX(_xlfn.ANCHORARRAY('Date ouverte'!$B$6),MATCH(TRUE,_xlfn.ANCHORARRAY('Date ouverte'!$B$6)&gt;=$W852,0)),IF(AND(K852="Pending",J852='Date ouverte'!$A$8),INDEX(_xlfn.ANCHORARRAY('Date ouverte'!$B$8),MATCH(TRUE,_xlfn.ANCHORARRAY('Date ouverte'!$B$8)&gt;=$W852,0)),W852))))</f>
        <v>44873</v>
      </c>
      <c r="AB852" s="5" t="str">
        <f>IF(IF($K852="Pending",(IF($J852='Date ouverte'!$A$20,HLOOKUP($AA852,'Date ouverte'!$20:$21,2,FALSE),IF($J852='Date ouverte'!$A$22,HLOOKUP($AA852,'Date ouverte'!$22:$23,2,FALSE),IF($J852='Date ouverte'!$A$24,HLOOKUP($AA852,'Date ouverte'!$24:$25,2,FALSE),IF($J852='Date ouverte'!$A$26,HLOOKUP($AA852,'Date ouverte'!$26:$27,2,FALSE),"j"))))),W852)&lt;&gt;"alert",AA852,"alert")</f>
        <v>alert</v>
      </c>
      <c r="AC852" s="65">
        <f>IF($AB852="alert",(IF($J852='Date ouverte'!$A$29,HLOOKUP($AA852,'Date ouverte'!$29:$30,2,FALSE),IF($J852='Date ouverte'!$A$31,HLOOKUP($AA852,'Date ouverte'!$31:$33,2,FALSE),IF($J852='Date ouverte'!$A$33,HLOOKUP($AA852,'Date ouverte'!$33:$34,2,FALSE),IF($J852='Date ouverte'!$A$35,HLOOKUP($AA852,'Date ouverte'!$35:$36,2,FALSE),"j"))))),0)</f>
        <v>15</v>
      </c>
      <c r="AD8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2" s="5"/>
    </row>
    <row r="853" spans="1:31" x14ac:dyDescent="0.25">
      <c r="A853" t="s">
        <v>726</v>
      </c>
      <c r="B853" t="s">
        <v>258</v>
      </c>
      <c r="C853" t="s">
        <v>30</v>
      </c>
      <c r="D853" t="s">
        <v>47</v>
      </c>
      <c r="E853" t="s">
        <v>34</v>
      </c>
      <c r="F853" t="s">
        <v>48</v>
      </c>
      <c r="G853" s="1">
        <v>44826</v>
      </c>
      <c r="H853" s="1">
        <v>44860</v>
      </c>
      <c r="I853" s="2">
        <v>44869.604166666664</v>
      </c>
      <c r="J853" t="s">
        <v>23</v>
      </c>
      <c r="K853" t="s">
        <v>19</v>
      </c>
      <c r="L853" t="s">
        <v>20</v>
      </c>
      <c r="M853" t="s">
        <v>25</v>
      </c>
      <c r="N853" t="s">
        <v>35</v>
      </c>
      <c r="O853" t="s">
        <v>36</v>
      </c>
      <c r="P853">
        <f t="shared" si="549"/>
        <v>1</v>
      </c>
      <c r="Q853" s="5">
        <f t="shared" si="550"/>
        <v>44862</v>
      </c>
      <c r="R853" s="32">
        <f>VLOOKUP(_xlfn.CONCAT(M853," - ",E853),Planning!$C$75:$D$99,2,0)</f>
        <v>21</v>
      </c>
      <c r="S853" s="5">
        <f t="shared" si="551"/>
        <v>44881</v>
      </c>
      <c r="T853" s="3" t="str">
        <f t="shared" si="552"/>
        <v/>
      </c>
      <c r="U853" s="32">
        <f t="shared" ca="1" si="553"/>
        <v>21</v>
      </c>
      <c r="V853" s="32">
        <f t="shared" si="554"/>
        <v>0</v>
      </c>
      <c r="W853" s="5">
        <f t="shared" si="555"/>
        <v>44869</v>
      </c>
      <c r="X853" s="5"/>
      <c r="Z853" s="49"/>
      <c r="AA853" s="50" cm="1">
        <f t="array" ref="AA853">IF(AND(K853="Pending",J853='Date ouverte'!$A$2),INDEX(_xlfn.ANCHORARRAY('Date ouverte'!$B$2),MATCH(TRUE,_xlfn.ANCHORARRAY('Date ouverte'!$B$2)&gt;=$W853,0)),IF(AND(K853="Pending",J853='Date ouverte'!$A$4),INDEX(_xlfn.ANCHORARRAY('Date ouverte'!$B$4),MATCH(TRUE,_xlfn.ANCHORARRAY('Date ouverte'!$B$4)&gt;=$W853,0)),IF(AND(K853="Pending",J853='Date ouverte'!$A$6),INDEX(_xlfn.ANCHORARRAY('Date ouverte'!$B$6),MATCH(TRUE,_xlfn.ANCHORARRAY('Date ouverte'!$B$6)&gt;=$W853,0)),IF(AND(K853="Pending",J853='Date ouverte'!$A$8),INDEX(_xlfn.ANCHORARRAY('Date ouverte'!$B$8),MATCH(TRUE,_xlfn.ANCHORARRAY('Date ouverte'!$B$8)&gt;=$W853,0)),W853))))</f>
        <v>44869</v>
      </c>
      <c r="AB853" s="5">
        <f>IF(IF($K853="Pending",(IF($J853='Date ouverte'!$A$20,HLOOKUP($AA853,'Date ouverte'!$20:$21,2,FALSE),IF($J853='Date ouverte'!$A$22,HLOOKUP($AA853,'Date ouverte'!$22:$23,2,FALSE),IF($J853='Date ouverte'!$A$24,HLOOKUP($AA853,'Date ouverte'!$24:$25,2,FALSE),IF($J853='Date ouverte'!$A$26,HLOOKUP($AA853,'Date ouverte'!$26:$27,2,FALSE),"j"))))),W853)&lt;&gt;"alert",AA853,"alert")</f>
        <v>44869</v>
      </c>
      <c r="AC853" s="65">
        <f>IF($AB853="alert",(IF($J853='Date ouverte'!$A$29,HLOOKUP($AA853,'Date ouverte'!$29:$30,2,FALSE),IF($J853='Date ouverte'!$A$31,HLOOKUP($AA853,'Date ouverte'!$31:$33,2,FALSE),IF($J853='Date ouverte'!$A$33,HLOOKUP($AA853,'Date ouverte'!$33:$34,2,FALSE),IF($J853='Date ouverte'!$A$35,HLOOKUP($AA853,'Date ouverte'!$35:$36,2,FALSE),"j"))))),0)</f>
        <v>0</v>
      </c>
      <c r="AD8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3" s="5"/>
    </row>
    <row r="854" spans="1:31" x14ac:dyDescent="0.25">
      <c r="A854" t="s">
        <v>898</v>
      </c>
      <c r="B854" t="s">
        <v>258</v>
      </c>
      <c r="C854" t="s">
        <v>14</v>
      </c>
      <c r="D854" t="s">
        <v>47</v>
      </c>
      <c r="E854" t="s">
        <v>34</v>
      </c>
      <c r="F854" t="s">
        <v>48</v>
      </c>
      <c r="G854" s="1">
        <v>44826</v>
      </c>
      <c r="H854" s="1">
        <v>44860</v>
      </c>
      <c r="I854" s="2">
        <v>44873.416666666664</v>
      </c>
      <c r="J854" t="s">
        <v>28</v>
      </c>
      <c r="K854" t="s">
        <v>19</v>
      </c>
      <c r="L854" t="s">
        <v>20</v>
      </c>
      <c r="M854" t="s">
        <v>25</v>
      </c>
      <c r="N854" t="s">
        <v>35</v>
      </c>
      <c r="O854" t="s">
        <v>36</v>
      </c>
      <c r="P854">
        <f t="shared" si="549"/>
        <v>1</v>
      </c>
      <c r="Q854" s="5">
        <f t="shared" si="550"/>
        <v>44862</v>
      </c>
      <c r="R854" s="32">
        <f>VLOOKUP(_xlfn.CONCAT(M854," - ",E854),Planning!$C$75:$D$99,2,0)</f>
        <v>21</v>
      </c>
      <c r="S854" s="5">
        <f t="shared" si="551"/>
        <v>44881</v>
      </c>
      <c r="T854" s="3" t="str">
        <f t="shared" si="552"/>
        <v/>
      </c>
      <c r="U854" s="32">
        <f t="shared" ca="1" si="553"/>
        <v>21</v>
      </c>
      <c r="V854" s="32">
        <f t="shared" si="554"/>
        <v>0</v>
      </c>
      <c r="W854" s="5">
        <f t="shared" si="555"/>
        <v>44873</v>
      </c>
      <c r="X854" s="5"/>
      <c r="Z854" s="49"/>
      <c r="AA854" s="50" cm="1">
        <f t="array" ref="AA854">IF(AND(K854="Pending",J854='Date ouverte'!$A$2),INDEX(_xlfn.ANCHORARRAY('Date ouverte'!$B$2),MATCH(TRUE,_xlfn.ANCHORARRAY('Date ouverte'!$B$2)&gt;=$W854,0)),IF(AND(K854="Pending",J854='Date ouverte'!$A$4),INDEX(_xlfn.ANCHORARRAY('Date ouverte'!$B$4),MATCH(TRUE,_xlfn.ANCHORARRAY('Date ouverte'!$B$4)&gt;=$W854,0)),IF(AND(K854="Pending",J854='Date ouverte'!$A$6),INDEX(_xlfn.ANCHORARRAY('Date ouverte'!$B$6),MATCH(TRUE,_xlfn.ANCHORARRAY('Date ouverte'!$B$6)&gt;=$W854,0)),IF(AND(K854="Pending",J854='Date ouverte'!$A$8),INDEX(_xlfn.ANCHORARRAY('Date ouverte'!$B$8),MATCH(TRUE,_xlfn.ANCHORARRAY('Date ouverte'!$B$8)&gt;=$W854,0)),W854))))</f>
        <v>44873</v>
      </c>
      <c r="AB854" s="5">
        <f>IF(IF($K854="Pending",(IF($J854='Date ouverte'!$A$20,HLOOKUP($AA854,'Date ouverte'!$20:$21,2,FALSE),IF($J854='Date ouverte'!$A$22,HLOOKUP($AA854,'Date ouverte'!$22:$23,2,FALSE),IF($J854='Date ouverte'!$A$24,HLOOKUP($AA854,'Date ouverte'!$24:$25,2,FALSE),IF($J854='Date ouverte'!$A$26,HLOOKUP($AA854,'Date ouverte'!$26:$27,2,FALSE),"j"))))),W854)&lt;&gt;"alert",AA854,"alert")</f>
        <v>44873</v>
      </c>
      <c r="AC854" s="65">
        <f>IF($AB854="alert",(IF($J854='Date ouverte'!$A$29,HLOOKUP($AA854,'Date ouverte'!$29:$30,2,FALSE),IF($J854='Date ouverte'!$A$31,HLOOKUP($AA854,'Date ouverte'!$31:$33,2,FALSE),IF($J854='Date ouverte'!$A$33,HLOOKUP($AA854,'Date ouverte'!$33:$34,2,FALSE),IF($J854='Date ouverte'!$A$35,HLOOKUP($AA854,'Date ouverte'!$35:$36,2,FALSE),"j"))))),0)</f>
        <v>0</v>
      </c>
      <c r="AD8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4" s="5"/>
    </row>
    <row r="855" spans="1:31" x14ac:dyDescent="0.25">
      <c r="A855" t="s">
        <v>952</v>
      </c>
      <c r="B855" t="s">
        <v>258</v>
      </c>
      <c r="C855" t="s">
        <v>30</v>
      </c>
      <c r="D855" t="s">
        <v>47</v>
      </c>
      <c r="E855" t="s">
        <v>16</v>
      </c>
      <c r="F855" t="s">
        <v>48</v>
      </c>
      <c r="G855" s="1">
        <v>44826</v>
      </c>
      <c r="H855" s="1">
        <v>44872</v>
      </c>
      <c r="I855" s="2">
        <v>44877</v>
      </c>
      <c r="J855" t="s">
        <v>39</v>
      </c>
      <c r="K855" t="s">
        <v>29</v>
      </c>
      <c r="L855" t="s">
        <v>24</v>
      </c>
      <c r="M855" t="s">
        <v>32</v>
      </c>
      <c r="N855" t="s">
        <v>41</v>
      </c>
      <c r="O855" t="s">
        <v>609</v>
      </c>
      <c r="P855">
        <f t="shared" si="549"/>
        <v>1</v>
      </c>
      <c r="Q855" s="5">
        <f t="shared" si="550"/>
        <v>44874</v>
      </c>
      <c r="R855" s="32">
        <f>VLOOKUP(_xlfn.CONCAT(M855," - ",E855),Planning!$C$75:$D$99,2,0)</f>
        <v>10</v>
      </c>
      <c r="S855" s="5">
        <f t="shared" si="551"/>
        <v>44882</v>
      </c>
      <c r="T855" s="3" t="str">
        <f t="shared" si="552"/>
        <v/>
      </c>
      <c r="U855" s="32">
        <f t="shared" ca="1" si="553"/>
        <v>10</v>
      </c>
      <c r="V855" s="32">
        <f t="shared" si="554"/>
        <v>0</v>
      </c>
      <c r="W855" s="5">
        <f t="shared" si="555"/>
        <v>44877</v>
      </c>
      <c r="X855" s="5"/>
      <c r="Z855" s="49"/>
      <c r="AA855" s="50" cm="1">
        <f t="array" ref="AA855">IF(AND(K855="Pending",J855='Date ouverte'!$A$2),INDEX(_xlfn.ANCHORARRAY('Date ouverte'!$B$2),MATCH(TRUE,_xlfn.ANCHORARRAY('Date ouverte'!$B$2)&gt;=$W855,0)),IF(AND(K855="Pending",J855='Date ouverte'!$A$4),INDEX(_xlfn.ANCHORARRAY('Date ouverte'!$B$4),MATCH(TRUE,_xlfn.ANCHORARRAY('Date ouverte'!$B$4)&gt;=$W855,0)),IF(AND(K855="Pending",J855='Date ouverte'!$A$6),INDEX(_xlfn.ANCHORARRAY('Date ouverte'!$B$6),MATCH(TRUE,_xlfn.ANCHORARRAY('Date ouverte'!$B$6)&gt;=$W855,0)),IF(AND(K855="Pending",J855='Date ouverte'!$A$8),INDEX(_xlfn.ANCHORARRAY('Date ouverte'!$B$8),MATCH(TRUE,_xlfn.ANCHORARRAY('Date ouverte'!$B$8)&gt;=$W855,0)),W855))))</f>
        <v>44879</v>
      </c>
      <c r="AB855" s="5" t="str">
        <f>IF(IF($K855="Pending",(IF($J855='Date ouverte'!$A$20,HLOOKUP($AA855,'Date ouverte'!$20:$21,2,FALSE),IF($J855='Date ouverte'!$A$22,HLOOKUP($AA855,'Date ouverte'!$22:$23,2,FALSE),IF($J855='Date ouverte'!$A$24,HLOOKUP($AA855,'Date ouverte'!$24:$25,2,FALSE),IF($J855='Date ouverte'!$A$26,HLOOKUP($AA855,'Date ouverte'!$26:$27,2,FALSE),"j"))))),W855)&lt;&gt;"alert",AA855,"alert")</f>
        <v>alert</v>
      </c>
      <c r="AC855" s="65">
        <f>IF($AB855="alert",(IF($J855='Date ouverte'!$A$29,HLOOKUP($AA855,'Date ouverte'!$29:$30,2,FALSE),IF($J855='Date ouverte'!$A$31,HLOOKUP($AA855,'Date ouverte'!$31:$33,2,FALSE),IF($J855='Date ouverte'!$A$33,HLOOKUP($AA855,'Date ouverte'!$33:$34,2,FALSE),IF($J855='Date ouverte'!$A$35,HLOOKUP($AA855,'Date ouverte'!$35:$36,2,FALSE),"j"))))),0)</f>
        <v>52</v>
      </c>
      <c r="AD8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55" s="5"/>
    </row>
    <row r="856" spans="1:31" x14ac:dyDescent="0.25">
      <c r="A856" t="s">
        <v>1907</v>
      </c>
      <c r="B856" t="s">
        <v>258</v>
      </c>
      <c r="C856" t="s">
        <v>30</v>
      </c>
      <c r="D856" t="s">
        <v>47</v>
      </c>
      <c r="E856" t="s">
        <v>34</v>
      </c>
      <c r="F856" t="s">
        <v>48</v>
      </c>
      <c r="G856" s="1">
        <v>44858</v>
      </c>
      <c r="H856" s="1">
        <v>44890</v>
      </c>
      <c r="I856" s="2">
        <v>44902</v>
      </c>
      <c r="J856" t="s">
        <v>23</v>
      </c>
      <c r="K856" t="s">
        <v>29</v>
      </c>
      <c r="L856" t="s">
        <v>20</v>
      </c>
      <c r="M856" t="s">
        <v>25</v>
      </c>
      <c r="N856" t="s">
        <v>35</v>
      </c>
      <c r="O856" t="s">
        <v>46</v>
      </c>
      <c r="P856">
        <f t="shared" si="549"/>
        <v>1</v>
      </c>
      <c r="Q856" s="5">
        <f t="shared" si="550"/>
        <v>44892</v>
      </c>
      <c r="R856" s="32">
        <f>VLOOKUP(_xlfn.CONCAT(M856," - ",E856),Planning!$C$75:$D$99,2,0)</f>
        <v>21</v>
      </c>
      <c r="S856" s="5">
        <f t="shared" si="551"/>
        <v>44911</v>
      </c>
      <c r="T856" s="3" t="str">
        <f t="shared" si="552"/>
        <v/>
      </c>
      <c r="U856" s="32">
        <f t="shared" ca="1" si="553"/>
        <v>21</v>
      </c>
      <c r="V856" s="32">
        <f t="shared" si="554"/>
        <v>0</v>
      </c>
      <c r="W856" s="5">
        <f t="shared" si="555"/>
        <v>44902</v>
      </c>
      <c r="X856" s="5"/>
      <c r="Z856" s="49"/>
      <c r="AA856" s="50" cm="1">
        <f t="array" ref="AA856">IF(AND(K856="Pending",J856='Date ouverte'!$A$2),INDEX(_xlfn.ANCHORARRAY('Date ouverte'!$B$2),MATCH(TRUE,_xlfn.ANCHORARRAY('Date ouverte'!$B$2)&gt;=$W856,0)),IF(AND(K856="Pending",J856='Date ouverte'!$A$4),INDEX(_xlfn.ANCHORARRAY('Date ouverte'!$B$4),MATCH(TRUE,_xlfn.ANCHORARRAY('Date ouverte'!$B$4)&gt;=$W856,0)),IF(AND(K856="Pending",J856='Date ouverte'!$A$6),INDEX(_xlfn.ANCHORARRAY('Date ouverte'!$B$6),MATCH(TRUE,_xlfn.ANCHORARRAY('Date ouverte'!$B$6)&gt;=$W856,0)),IF(AND(K856="Pending",J856='Date ouverte'!$A$8),INDEX(_xlfn.ANCHORARRAY('Date ouverte'!$B$8),MATCH(TRUE,_xlfn.ANCHORARRAY('Date ouverte'!$B$8)&gt;=$W856,0)),W856))))</f>
        <v>44902</v>
      </c>
      <c r="AB856" s="5" t="str">
        <f>IF(IF($K856="Pending",(IF($J856='Date ouverte'!$A$20,HLOOKUP($AA856,'Date ouverte'!$20:$21,2,FALSE),IF($J856='Date ouverte'!$A$22,HLOOKUP($AA856,'Date ouverte'!$22:$23,2,FALSE),IF($J856='Date ouverte'!$A$24,HLOOKUP($AA856,'Date ouverte'!$24:$25,2,FALSE),IF($J856='Date ouverte'!$A$26,HLOOKUP($AA856,'Date ouverte'!$26:$27,2,FALSE),"j"))))),W856)&lt;&gt;"alert",AA856,"alert")</f>
        <v>alert</v>
      </c>
      <c r="AC856" s="65">
        <f>IF($AB856="alert",(IF($J856='Date ouverte'!$A$29,HLOOKUP($AA856,'Date ouverte'!$29:$30,2,FALSE),IF($J856='Date ouverte'!$A$31,HLOOKUP($AA856,'Date ouverte'!$31:$33,2,FALSE),IF($J856='Date ouverte'!$A$33,HLOOKUP($AA856,'Date ouverte'!$33:$34,2,FALSE),IF($J856='Date ouverte'!$A$35,HLOOKUP($AA856,'Date ouverte'!$35:$36,2,FALSE),"j"))))),0)</f>
        <v>40</v>
      </c>
      <c r="AD8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56" s="5"/>
    </row>
    <row r="857" spans="1:31" x14ac:dyDescent="0.25">
      <c r="A857" t="s">
        <v>1908</v>
      </c>
      <c r="B857" t="s">
        <v>258</v>
      </c>
      <c r="C857" t="s">
        <v>14</v>
      </c>
      <c r="D857" t="s">
        <v>47</v>
      </c>
      <c r="E857" t="s">
        <v>16</v>
      </c>
      <c r="F857" t="s">
        <v>48</v>
      </c>
      <c r="G857" s="1">
        <v>44859</v>
      </c>
      <c r="H857" s="1">
        <v>44893</v>
      </c>
      <c r="I857" s="2">
        <v>44900</v>
      </c>
      <c r="J857" t="s">
        <v>28</v>
      </c>
      <c r="K857" t="s">
        <v>29</v>
      </c>
      <c r="L857" t="s">
        <v>24</v>
      </c>
      <c r="M857" t="s">
        <v>25</v>
      </c>
      <c r="N857" t="s">
        <v>26</v>
      </c>
      <c r="O857" t="s">
        <v>46</v>
      </c>
      <c r="P857">
        <f t="shared" si="549"/>
        <v>1</v>
      </c>
      <c r="Q857" s="5">
        <f t="shared" si="550"/>
        <v>44895</v>
      </c>
      <c r="R857" s="32">
        <f>VLOOKUP(_xlfn.CONCAT(M857," - ",E857),Planning!$C$75:$D$99,2,0)</f>
        <v>4</v>
      </c>
      <c r="S857" s="5">
        <f t="shared" si="551"/>
        <v>44897</v>
      </c>
      <c r="T857" s="3" t="str">
        <f t="shared" si="552"/>
        <v/>
      </c>
      <c r="U857" s="32">
        <f t="shared" ca="1" si="553"/>
        <v>4</v>
      </c>
      <c r="V857" s="32">
        <f t="shared" si="554"/>
        <v>0</v>
      </c>
      <c r="W857" s="5">
        <f t="shared" si="555"/>
        <v>44900</v>
      </c>
      <c r="X857" s="5"/>
      <c r="Z857" s="49"/>
      <c r="AA857" s="50" cm="1">
        <f t="array" ref="AA857">IF(AND(K857="Pending",J857='Date ouverte'!$A$2),INDEX(_xlfn.ANCHORARRAY('Date ouverte'!$B$2),MATCH(TRUE,_xlfn.ANCHORARRAY('Date ouverte'!$B$2)&gt;=$W857,0)),IF(AND(K857="Pending",J857='Date ouverte'!$A$4),INDEX(_xlfn.ANCHORARRAY('Date ouverte'!$B$4),MATCH(TRUE,_xlfn.ANCHORARRAY('Date ouverte'!$B$4)&gt;=$W857,0)),IF(AND(K857="Pending",J857='Date ouverte'!$A$6),INDEX(_xlfn.ANCHORARRAY('Date ouverte'!$B$6),MATCH(TRUE,_xlfn.ANCHORARRAY('Date ouverte'!$B$6)&gt;=$W857,0)),IF(AND(K857="Pending",J857='Date ouverte'!$A$8),INDEX(_xlfn.ANCHORARRAY('Date ouverte'!$B$8),MATCH(TRUE,_xlfn.ANCHORARRAY('Date ouverte'!$B$8)&gt;=$W857,0)),W857))))</f>
        <v>44900</v>
      </c>
      <c r="AB857" s="5" t="str">
        <f>IF(IF($K857="Pending",(IF($J857='Date ouverte'!$A$20,HLOOKUP($AA857,'Date ouverte'!$20:$21,2,FALSE),IF($J857='Date ouverte'!$A$22,HLOOKUP($AA857,'Date ouverte'!$22:$23,2,FALSE),IF($J857='Date ouverte'!$A$24,HLOOKUP($AA857,'Date ouverte'!$24:$25,2,FALSE),IF($J857='Date ouverte'!$A$26,HLOOKUP($AA857,'Date ouverte'!$26:$27,2,FALSE),"j"))))),W857)&lt;&gt;"alert",AA857,"alert")</f>
        <v>alert</v>
      </c>
      <c r="AC857" s="65">
        <f>IF($AB857="alert",(IF($J857='Date ouverte'!$A$29,HLOOKUP($AA857,'Date ouverte'!$29:$30,2,FALSE),IF($J857='Date ouverte'!$A$31,HLOOKUP($AA857,'Date ouverte'!$31:$33,2,FALSE),IF($J857='Date ouverte'!$A$33,HLOOKUP($AA857,'Date ouverte'!$33:$34,2,FALSE),IF($J857='Date ouverte'!$A$35,HLOOKUP($AA857,'Date ouverte'!$35:$36,2,FALSE),"j"))))),0)</f>
        <v>15</v>
      </c>
      <c r="AD8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57" s="5"/>
    </row>
    <row r="858" spans="1:31" x14ac:dyDescent="0.25">
      <c r="A858" t="s">
        <v>1280</v>
      </c>
      <c r="B858" t="s">
        <v>258</v>
      </c>
      <c r="C858" t="s">
        <v>30</v>
      </c>
      <c r="D858" t="s">
        <v>47</v>
      </c>
      <c r="E858" t="s">
        <v>16</v>
      </c>
      <c r="F858" t="s">
        <v>48</v>
      </c>
      <c r="G858" s="1">
        <v>44833</v>
      </c>
      <c r="H858" s="1">
        <v>44873</v>
      </c>
      <c r="I858" s="2">
        <v>44880</v>
      </c>
      <c r="J858" t="s">
        <v>39</v>
      </c>
      <c r="K858" t="s">
        <v>29</v>
      </c>
      <c r="L858" t="s">
        <v>20</v>
      </c>
      <c r="M858" t="s">
        <v>21</v>
      </c>
      <c r="N858" t="s">
        <v>22</v>
      </c>
      <c r="O858" t="s">
        <v>1152</v>
      </c>
      <c r="P858">
        <f t="shared" si="549"/>
        <v>1</v>
      </c>
      <c r="Q858" s="5">
        <f t="shared" si="550"/>
        <v>44875</v>
      </c>
      <c r="R858" s="32">
        <f>VLOOKUP(_xlfn.CONCAT(M858," - ",E858),Planning!$C$75:$D$99,2,0)</f>
        <v>7</v>
      </c>
      <c r="S858" s="5">
        <f t="shared" si="551"/>
        <v>44880</v>
      </c>
      <c r="T858" s="3" t="str">
        <f t="shared" si="552"/>
        <v/>
      </c>
      <c r="U858" s="32">
        <f t="shared" ca="1" si="553"/>
        <v>7</v>
      </c>
      <c r="V858" s="32">
        <f t="shared" si="554"/>
        <v>0</v>
      </c>
      <c r="W858" s="5">
        <f t="shared" si="555"/>
        <v>44880</v>
      </c>
      <c r="X858" s="5"/>
      <c r="Z858" s="49"/>
      <c r="AA858" s="50" cm="1">
        <f t="array" ref="AA858">IF(AND(K858="Pending",J858='Date ouverte'!$A$2),INDEX(_xlfn.ANCHORARRAY('Date ouverte'!$B$2),MATCH(TRUE,_xlfn.ANCHORARRAY('Date ouverte'!$B$2)&gt;=$W858,0)),IF(AND(K858="Pending",J858='Date ouverte'!$A$4),INDEX(_xlfn.ANCHORARRAY('Date ouverte'!$B$4),MATCH(TRUE,_xlfn.ANCHORARRAY('Date ouverte'!$B$4)&gt;=$W858,0)),IF(AND(K858="Pending",J858='Date ouverte'!$A$6),INDEX(_xlfn.ANCHORARRAY('Date ouverte'!$B$6),MATCH(TRUE,_xlfn.ANCHORARRAY('Date ouverte'!$B$6)&gt;=$W858,0)),IF(AND(K858="Pending",J858='Date ouverte'!$A$8),INDEX(_xlfn.ANCHORARRAY('Date ouverte'!$B$8),MATCH(TRUE,_xlfn.ANCHORARRAY('Date ouverte'!$B$8)&gt;=$W858,0)),W858))))</f>
        <v>44880</v>
      </c>
      <c r="AB858" s="5">
        <f>IF(IF($K858="Pending",(IF($J858='Date ouverte'!$A$20,HLOOKUP($AA858,'Date ouverte'!$20:$21,2,FALSE),IF($J858='Date ouverte'!$A$22,HLOOKUP($AA858,'Date ouverte'!$22:$23,2,FALSE),IF($J858='Date ouverte'!$A$24,HLOOKUP($AA858,'Date ouverte'!$24:$25,2,FALSE),IF($J858='Date ouverte'!$A$26,HLOOKUP($AA858,'Date ouverte'!$26:$27,2,FALSE),"j"))))),W858)&lt;&gt;"alert",AA858,"alert")</f>
        <v>44880</v>
      </c>
      <c r="AC858" s="65">
        <f>IF($AB858="alert",(IF($J858='Date ouverte'!$A$29,HLOOKUP($AA858,'Date ouverte'!$29:$30,2,FALSE),IF($J858='Date ouverte'!$A$31,HLOOKUP($AA858,'Date ouverte'!$31:$33,2,FALSE),IF($J858='Date ouverte'!$A$33,HLOOKUP($AA858,'Date ouverte'!$33:$34,2,FALSE),IF($J858='Date ouverte'!$A$35,HLOOKUP($AA858,'Date ouverte'!$35:$36,2,FALSE),"j"))))),0)</f>
        <v>0</v>
      </c>
      <c r="AD8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58" s="5"/>
    </row>
    <row r="859" spans="1:31" x14ac:dyDescent="0.25">
      <c r="A859" t="s">
        <v>1909</v>
      </c>
      <c r="B859" t="s">
        <v>258</v>
      </c>
      <c r="C859" t="s">
        <v>14</v>
      </c>
      <c r="D859" t="s">
        <v>47</v>
      </c>
      <c r="E859" t="s">
        <v>34</v>
      </c>
      <c r="F859" t="s">
        <v>48</v>
      </c>
      <c r="G859" s="1">
        <v>44855</v>
      </c>
      <c r="H859" s="1">
        <v>44890</v>
      </c>
      <c r="I859" s="2">
        <v>44905</v>
      </c>
      <c r="J859" t="s">
        <v>28</v>
      </c>
      <c r="K859" t="s">
        <v>29</v>
      </c>
      <c r="L859" t="s">
        <v>24</v>
      </c>
      <c r="M859" t="s">
        <v>25</v>
      </c>
      <c r="N859" t="s">
        <v>26</v>
      </c>
      <c r="O859" t="s">
        <v>46</v>
      </c>
      <c r="P859">
        <f t="shared" si="549"/>
        <v>1</v>
      </c>
      <c r="Q859" s="5">
        <f t="shared" si="550"/>
        <v>44892</v>
      </c>
      <c r="R859" s="32">
        <f>VLOOKUP(_xlfn.CONCAT(M859," - ",E859),Planning!$C$75:$D$99,2,0)</f>
        <v>21</v>
      </c>
      <c r="S859" s="5">
        <f t="shared" si="551"/>
        <v>44911</v>
      </c>
      <c r="T859" s="3" t="str">
        <f t="shared" si="552"/>
        <v/>
      </c>
      <c r="U859" s="32">
        <f t="shared" ca="1" si="553"/>
        <v>21</v>
      </c>
      <c r="V859" s="32">
        <f t="shared" si="554"/>
        <v>0</v>
      </c>
      <c r="W859" s="5">
        <f t="shared" si="555"/>
        <v>44905</v>
      </c>
      <c r="X859" s="5"/>
      <c r="Z859" s="49"/>
      <c r="AA859" s="50" cm="1">
        <f t="array" ref="AA859">IF(AND(K859="Pending",J859='Date ouverte'!$A$2),INDEX(_xlfn.ANCHORARRAY('Date ouverte'!$B$2),MATCH(TRUE,_xlfn.ANCHORARRAY('Date ouverte'!$B$2)&gt;=$W859,0)),IF(AND(K859="Pending",J859='Date ouverte'!$A$4),INDEX(_xlfn.ANCHORARRAY('Date ouverte'!$B$4),MATCH(TRUE,_xlfn.ANCHORARRAY('Date ouverte'!$B$4)&gt;=$W859,0)),IF(AND(K859="Pending",J859='Date ouverte'!$A$6),INDEX(_xlfn.ANCHORARRAY('Date ouverte'!$B$6),MATCH(TRUE,_xlfn.ANCHORARRAY('Date ouverte'!$B$6)&gt;=$W859,0)),IF(AND(K859="Pending",J859='Date ouverte'!$A$8),INDEX(_xlfn.ANCHORARRAY('Date ouverte'!$B$8),MATCH(TRUE,_xlfn.ANCHORARRAY('Date ouverte'!$B$8)&gt;=$W859,0)),W859))))</f>
        <v>44907</v>
      </c>
      <c r="AB859" s="5" t="str">
        <f>IF(IF($K859="Pending",(IF($J859='Date ouverte'!$A$20,HLOOKUP($AA859,'Date ouverte'!$20:$21,2,FALSE),IF($J859='Date ouverte'!$A$22,HLOOKUP($AA859,'Date ouverte'!$22:$23,2,FALSE),IF($J859='Date ouverte'!$A$24,HLOOKUP($AA859,'Date ouverte'!$24:$25,2,FALSE),IF($J859='Date ouverte'!$A$26,HLOOKUP($AA859,'Date ouverte'!$26:$27,2,FALSE),"j"))))),W859)&lt;&gt;"alert",AA859,"alert")</f>
        <v>alert</v>
      </c>
      <c r="AC859" s="65">
        <f>IF($AB859="alert",(IF($J859='Date ouverte'!$A$29,HLOOKUP($AA859,'Date ouverte'!$29:$30,2,FALSE),IF($J859='Date ouverte'!$A$31,HLOOKUP($AA859,'Date ouverte'!$31:$33,2,FALSE),IF($J859='Date ouverte'!$A$33,HLOOKUP($AA859,'Date ouverte'!$33:$34,2,FALSE),IF($J859='Date ouverte'!$A$35,HLOOKUP($AA859,'Date ouverte'!$35:$36,2,FALSE),"j"))))),0)</f>
        <v>15</v>
      </c>
      <c r="AD8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59" s="5"/>
    </row>
    <row r="860" spans="1:31" x14ac:dyDescent="0.25">
      <c r="A860" t="s">
        <v>1910</v>
      </c>
      <c r="B860" t="s">
        <v>258</v>
      </c>
      <c r="C860" t="s">
        <v>30</v>
      </c>
      <c r="D860" t="s">
        <v>47</v>
      </c>
      <c r="E860" t="s">
        <v>34</v>
      </c>
      <c r="F860" t="s">
        <v>48</v>
      </c>
      <c r="G860" s="1">
        <v>44847</v>
      </c>
      <c r="H860" s="1">
        <v>44877</v>
      </c>
      <c r="I860" s="2">
        <v>44887.604166666664</v>
      </c>
      <c r="J860" t="s">
        <v>23</v>
      </c>
      <c r="K860" t="s">
        <v>19</v>
      </c>
      <c r="L860" t="s">
        <v>20</v>
      </c>
      <c r="M860" t="s">
        <v>25</v>
      </c>
      <c r="N860" t="s">
        <v>35</v>
      </c>
      <c r="O860" t="s">
        <v>45</v>
      </c>
      <c r="P860">
        <f t="shared" si="549"/>
        <v>1</v>
      </c>
      <c r="Q860" s="5">
        <f t="shared" si="550"/>
        <v>44879</v>
      </c>
      <c r="R860" s="32">
        <f>VLOOKUP(_xlfn.CONCAT(M860," - ",E860),Planning!$C$75:$D$99,2,0)</f>
        <v>21</v>
      </c>
      <c r="S860" s="5">
        <f t="shared" si="551"/>
        <v>44898</v>
      </c>
      <c r="T860" s="3" t="str">
        <f t="shared" si="552"/>
        <v/>
      </c>
      <c r="U860" s="32">
        <f t="shared" ca="1" si="553"/>
        <v>21</v>
      </c>
      <c r="V860" s="32">
        <f t="shared" si="554"/>
        <v>0</v>
      </c>
      <c r="W860" s="5">
        <f t="shared" si="555"/>
        <v>44887</v>
      </c>
      <c r="X860" s="5"/>
      <c r="Z860" s="49"/>
      <c r="AA860" s="50" cm="1">
        <f t="array" ref="AA860">IF(AND(K860="Pending",J860='Date ouverte'!$A$2),INDEX(_xlfn.ANCHORARRAY('Date ouverte'!$B$2),MATCH(TRUE,_xlfn.ANCHORARRAY('Date ouverte'!$B$2)&gt;=$W860,0)),IF(AND(K860="Pending",J860='Date ouverte'!$A$4),INDEX(_xlfn.ANCHORARRAY('Date ouverte'!$B$4),MATCH(TRUE,_xlfn.ANCHORARRAY('Date ouverte'!$B$4)&gt;=$W860,0)),IF(AND(K860="Pending",J860='Date ouverte'!$A$6),INDEX(_xlfn.ANCHORARRAY('Date ouverte'!$B$6),MATCH(TRUE,_xlfn.ANCHORARRAY('Date ouverte'!$B$6)&gt;=$W860,0)),IF(AND(K860="Pending",J860='Date ouverte'!$A$8),INDEX(_xlfn.ANCHORARRAY('Date ouverte'!$B$8),MATCH(TRUE,_xlfn.ANCHORARRAY('Date ouverte'!$B$8)&gt;=$W860,0)),W860))))</f>
        <v>44887</v>
      </c>
      <c r="AB860" s="5">
        <f>IF(IF($K860="Pending",(IF($J860='Date ouverte'!$A$20,HLOOKUP($AA860,'Date ouverte'!$20:$21,2,FALSE),IF($J860='Date ouverte'!$A$22,HLOOKUP($AA860,'Date ouverte'!$22:$23,2,FALSE),IF($J860='Date ouverte'!$A$24,HLOOKUP($AA860,'Date ouverte'!$24:$25,2,FALSE),IF($J860='Date ouverte'!$A$26,HLOOKUP($AA860,'Date ouverte'!$26:$27,2,FALSE),"j"))))),W860)&lt;&gt;"alert",AA860,"alert")</f>
        <v>44887</v>
      </c>
      <c r="AC860" s="65">
        <f>IF($AB860="alert",(IF($J860='Date ouverte'!$A$29,HLOOKUP($AA860,'Date ouverte'!$29:$30,2,FALSE),IF($J860='Date ouverte'!$A$31,HLOOKUP($AA860,'Date ouverte'!$31:$33,2,FALSE),IF($J860='Date ouverte'!$A$33,HLOOKUP($AA860,'Date ouverte'!$33:$34,2,FALSE),IF($J860='Date ouverte'!$A$35,HLOOKUP($AA860,'Date ouverte'!$35:$36,2,FALSE),"j"))))),0)</f>
        <v>0</v>
      </c>
      <c r="AD8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0" s="5"/>
    </row>
    <row r="861" spans="1:31" x14ac:dyDescent="0.25">
      <c r="A861" t="s">
        <v>1029</v>
      </c>
      <c r="B861" t="s">
        <v>258</v>
      </c>
      <c r="C861" t="s">
        <v>14</v>
      </c>
      <c r="D861" t="s">
        <v>47</v>
      </c>
      <c r="E861" t="s">
        <v>34</v>
      </c>
      <c r="F861" t="s">
        <v>48</v>
      </c>
      <c r="G861" s="1">
        <v>44827</v>
      </c>
      <c r="H861" s="1">
        <v>44860</v>
      </c>
      <c r="I861" s="2">
        <v>44867.541666666664</v>
      </c>
      <c r="J861" t="s">
        <v>18</v>
      </c>
      <c r="K861" t="s">
        <v>19</v>
      </c>
      <c r="L861" t="s">
        <v>24</v>
      </c>
      <c r="M861" t="s">
        <v>25</v>
      </c>
      <c r="N861" t="s">
        <v>26</v>
      </c>
      <c r="O861" t="s">
        <v>36</v>
      </c>
      <c r="P861">
        <f t="shared" si="549"/>
        <v>1</v>
      </c>
      <c r="Q861" s="5">
        <f t="shared" si="550"/>
        <v>44862</v>
      </c>
      <c r="R861" s="32">
        <f>VLOOKUP(_xlfn.CONCAT(M861," - ",E861),Planning!$C$75:$D$99,2,0)</f>
        <v>21</v>
      </c>
      <c r="S861" s="5">
        <f t="shared" si="551"/>
        <v>44881</v>
      </c>
      <c r="T861" s="3" t="str">
        <f t="shared" si="552"/>
        <v/>
      </c>
      <c r="U861" s="32">
        <f t="shared" ca="1" si="553"/>
        <v>21</v>
      </c>
      <c r="V861" s="32">
        <f t="shared" si="554"/>
        <v>0</v>
      </c>
      <c r="W861" s="5">
        <f t="shared" si="555"/>
        <v>44867</v>
      </c>
      <c r="X861" s="5"/>
      <c r="Z861" s="49"/>
      <c r="AA861" s="50" cm="1">
        <f t="array" ref="AA861">IF(AND(K861="Pending",J861='Date ouverte'!$A$2),INDEX(_xlfn.ANCHORARRAY('Date ouverte'!$B$2),MATCH(TRUE,_xlfn.ANCHORARRAY('Date ouverte'!$B$2)&gt;=$W861,0)),IF(AND(K861="Pending",J861='Date ouverte'!$A$4),INDEX(_xlfn.ANCHORARRAY('Date ouverte'!$B$4),MATCH(TRUE,_xlfn.ANCHORARRAY('Date ouverte'!$B$4)&gt;=$W861,0)),IF(AND(K861="Pending",J861='Date ouverte'!$A$6),INDEX(_xlfn.ANCHORARRAY('Date ouverte'!$B$6),MATCH(TRUE,_xlfn.ANCHORARRAY('Date ouverte'!$B$6)&gt;=$W861,0)),IF(AND(K861="Pending",J861='Date ouverte'!$A$8),INDEX(_xlfn.ANCHORARRAY('Date ouverte'!$B$8),MATCH(TRUE,_xlfn.ANCHORARRAY('Date ouverte'!$B$8)&gt;=$W861,0)),W861))))</f>
        <v>44867</v>
      </c>
      <c r="AB861" s="5">
        <f>IF(IF($K861="Pending",(IF($J861='Date ouverte'!$A$20,HLOOKUP($AA861,'Date ouverte'!$20:$21,2,FALSE),IF($J861='Date ouverte'!$A$22,HLOOKUP($AA861,'Date ouverte'!$22:$23,2,FALSE),IF($J861='Date ouverte'!$A$24,HLOOKUP($AA861,'Date ouverte'!$24:$25,2,FALSE),IF($J861='Date ouverte'!$A$26,HLOOKUP($AA861,'Date ouverte'!$26:$27,2,FALSE),"j"))))),W861)&lt;&gt;"alert",AA861,"alert")</f>
        <v>44867</v>
      </c>
      <c r="AC861" s="65">
        <f>IF($AB861="alert",(IF($J861='Date ouverte'!$A$29,HLOOKUP($AA861,'Date ouverte'!$29:$30,2,FALSE),IF($J861='Date ouverte'!$A$31,HLOOKUP($AA861,'Date ouverte'!$31:$33,2,FALSE),IF($J861='Date ouverte'!$A$33,HLOOKUP($AA861,'Date ouverte'!$33:$34,2,FALSE),IF($J861='Date ouverte'!$A$35,HLOOKUP($AA861,'Date ouverte'!$35:$36,2,FALSE),"j"))))),0)</f>
        <v>0</v>
      </c>
      <c r="AD8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1" s="5"/>
    </row>
    <row r="862" spans="1:31" x14ac:dyDescent="0.25">
      <c r="A862" t="s">
        <v>640</v>
      </c>
      <c r="B862" t="s">
        <v>258</v>
      </c>
      <c r="C862" t="s">
        <v>30</v>
      </c>
      <c r="D862" t="s">
        <v>15</v>
      </c>
      <c r="E862" t="s">
        <v>34</v>
      </c>
      <c r="F862" t="s">
        <v>17</v>
      </c>
      <c r="G862" s="1">
        <v>44815</v>
      </c>
      <c r="H862" s="1">
        <v>44854</v>
      </c>
      <c r="I862" s="2">
        <v>44865.541666666664</v>
      </c>
      <c r="J862" t="s">
        <v>28</v>
      </c>
      <c r="K862" t="s">
        <v>19</v>
      </c>
      <c r="L862" t="s">
        <v>20</v>
      </c>
      <c r="M862" t="s">
        <v>25</v>
      </c>
      <c r="N862" t="s">
        <v>35</v>
      </c>
      <c r="O862" t="s">
        <v>42</v>
      </c>
      <c r="P862">
        <f t="shared" si="549"/>
        <v>1</v>
      </c>
      <c r="Q862" s="5">
        <f t="shared" si="550"/>
        <v>44856</v>
      </c>
      <c r="R862" s="32">
        <f>VLOOKUP(_xlfn.CONCAT(M862," - ",E862),Planning!$C$75:$D$99,2,0)</f>
        <v>21</v>
      </c>
      <c r="S862" s="5">
        <f t="shared" si="551"/>
        <v>44875</v>
      </c>
      <c r="T862" s="3" t="str">
        <f t="shared" si="552"/>
        <v/>
      </c>
      <c r="U862" s="32">
        <f t="shared" ca="1" si="553"/>
        <v>16</v>
      </c>
      <c r="V862" s="32">
        <f t="shared" si="554"/>
        <v>0</v>
      </c>
      <c r="W862" s="5">
        <f t="shared" si="555"/>
        <v>44865</v>
      </c>
      <c r="X862" s="5"/>
      <c r="Z862" s="49"/>
      <c r="AA862" s="50" cm="1">
        <f t="array" ref="AA862">IF(AND(K862="Pending",J862='Date ouverte'!$A$2),INDEX(_xlfn.ANCHORARRAY('Date ouverte'!$B$2),MATCH(TRUE,_xlfn.ANCHORARRAY('Date ouverte'!$B$2)&gt;=$W862,0)),IF(AND(K862="Pending",J862='Date ouverte'!$A$4),INDEX(_xlfn.ANCHORARRAY('Date ouverte'!$B$4),MATCH(TRUE,_xlfn.ANCHORARRAY('Date ouverte'!$B$4)&gt;=$W862,0)),IF(AND(K862="Pending",J862='Date ouverte'!$A$6),INDEX(_xlfn.ANCHORARRAY('Date ouverte'!$B$6),MATCH(TRUE,_xlfn.ANCHORARRAY('Date ouverte'!$B$6)&gt;=$W862,0)),IF(AND(K862="Pending",J862='Date ouverte'!$A$8),INDEX(_xlfn.ANCHORARRAY('Date ouverte'!$B$8),MATCH(TRUE,_xlfn.ANCHORARRAY('Date ouverte'!$B$8)&gt;=$W862,0)),W862))))</f>
        <v>44865</v>
      </c>
      <c r="AB862" s="5">
        <f>IF(IF($K862="Pending",(IF($J862='Date ouverte'!$A$20,HLOOKUP($AA862,'Date ouverte'!$20:$21,2,FALSE),IF($J862='Date ouverte'!$A$22,HLOOKUP($AA862,'Date ouverte'!$22:$23,2,FALSE),IF($J862='Date ouverte'!$A$24,HLOOKUP($AA862,'Date ouverte'!$24:$25,2,FALSE),IF($J862='Date ouverte'!$A$26,HLOOKUP($AA862,'Date ouverte'!$26:$27,2,FALSE),"j"))))),W862)&lt;&gt;"alert",AA862,"alert")</f>
        <v>44865</v>
      </c>
      <c r="AC862" s="65">
        <f>IF($AB862="alert",(IF($J862='Date ouverte'!$A$29,HLOOKUP($AA862,'Date ouverte'!$29:$30,2,FALSE),IF($J862='Date ouverte'!$A$31,HLOOKUP($AA862,'Date ouverte'!$31:$33,2,FALSE),IF($J862='Date ouverte'!$A$33,HLOOKUP($AA862,'Date ouverte'!$33:$34,2,FALSE),IF($J862='Date ouverte'!$A$35,HLOOKUP($AA862,'Date ouverte'!$35:$36,2,FALSE),"j"))))),0)</f>
        <v>0</v>
      </c>
      <c r="AD8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2" s="5"/>
    </row>
    <row r="863" spans="1:31" x14ac:dyDescent="0.25">
      <c r="A863" t="s">
        <v>643</v>
      </c>
      <c r="B863" t="s">
        <v>258</v>
      </c>
      <c r="C863" t="s">
        <v>30</v>
      </c>
      <c r="D863" t="s">
        <v>47</v>
      </c>
      <c r="E863" t="s">
        <v>34</v>
      </c>
      <c r="F863" t="s">
        <v>48</v>
      </c>
      <c r="G863" s="1">
        <v>44818</v>
      </c>
      <c r="H863" s="1">
        <v>44860</v>
      </c>
      <c r="I863" s="2">
        <v>44869.208333333336</v>
      </c>
      <c r="J863" t="s">
        <v>18</v>
      </c>
      <c r="K863" t="s">
        <v>19</v>
      </c>
      <c r="L863" t="s">
        <v>20</v>
      </c>
      <c r="M863" t="s">
        <v>25</v>
      </c>
      <c r="N863" t="s">
        <v>35</v>
      </c>
      <c r="O863" t="s">
        <v>36</v>
      </c>
      <c r="P863">
        <f t="shared" si="549"/>
        <v>1</v>
      </c>
      <c r="Q863" s="5">
        <f t="shared" si="550"/>
        <v>44862</v>
      </c>
      <c r="R863" s="32">
        <f>VLOOKUP(_xlfn.CONCAT(M863," - ",E863),Planning!$C$75:$D$99,2,0)</f>
        <v>21</v>
      </c>
      <c r="S863" s="5">
        <f t="shared" si="551"/>
        <v>44881</v>
      </c>
      <c r="T863" s="3" t="str">
        <f t="shared" si="552"/>
        <v/>
      </c>
      <c r="U863" s="32">
        <f t="shared" ca="1" si="553"/>
        <v>21</v>
      </c>
      <c r="V863" s="32">
        <f t="shared" si="554"/>
        <v>0</v>
      </c>
      <c r="W863" s="5">
        <f t="shared" si="555"/>
        <v>44869</v>
      </c>
      <c r="X863" s="5"/>
      <c r="Z863" s="49"/>
      <c r="AA863" s="50" cm="1">
        <f t="array" ref="AA863">IF(AND(K863="Pending",J863='Date ouverte'!$A$2),INDEX(_xlfn.ANCHORARRAY('Date ouverte'!$B$2),MATCH(TRUE,_xlfn.ANCHORARRAY('Date ouverte'!$B$2)&gt;=$W863,0)),IF(AND(K863="Pending",J863='Date ouverte'!$A$4),INDEX(_xlfn.ANCHORARRAY('Date ouverte'!$B$4),MATCH(TRUE,_xlfn.ANCHORARRAY('Date ouverte'!$B$4)&gt;=$W863,0)),IF(AND(K863="Pending",J863='Date ouverte'!$A$6),INDEX(_xlfn.ANCHORARRAY('Date ouverte'!$B$6),MATCH(TRUE,_xlfn.ANCHORARRAY('Date ouverte'!$B$6)&gt;=$W863,0)),IF(AND(K863="Pending",J863='Date ouverte'!$A$8),INDEX(_xlfn.ANCHORARRAY('Date ouverte'!$B$8),MATCH(TRUE,_xlfn.ANCHORARRAY('Date ouverte'!$B$8)&gt;=$W863,0)),W863))))</f>
        <v>44869</v>
      </c>
      <c r="AB863" s="5">
        <f>IF(IF($K863="Pending",(IF($J863='Date ouverte'!$A$20,HLOOKUP($AA863,'Date ouverte'!$20:$21,2,FALSE),IF($J863='Date ouverte'!$A$22,HLOOKUP($AA863,'Date ouverte'!$22:$23,2,FALSE),IF($J863='Date ouverte'!$A$24,HLOOKUP($AA863,'Date ouverte'!$24:$25,2,FALSE),IF($J863='Date ouverte'!$A$26,HLOOKUP($AA863,'Date ouverte'!$26:$27,2,FALSE),"j"))))),W863)&lt;&gt;"alert",AA863,"alert")</f>
        <v>44869</v>
      </c>
      <c r="AC863" s="65">
        <f>IF($AB863="alert",(IF($J863='Date ouverte'!$A$29,HLOOKUP($AA863,'Date ouverte'!$29:$30,2,FALSE),IF($J863='Date ouverte'!$A$31,HLOOKUP($AA863,'Date ouverte'!$31:$33,2,FALSE),IF($J863='Date ouverte'!$A$33,HLOOKUP($AA863,'Date ouverte'!$33:$34,2,FALSE),IF($J863='Date ouverte'!$A$35,HLOOKUP($AA863,'Date ouverte'!$35:$36,2,FALSE),"j"))))),0)</f>
        <v>0</v>
      </c>
      <c r="AD8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3" s="5"/>
    </row>
    <row r="864" spans="1:31" x14ac:dyDescent="0.25">
      <c r="A864" t="s">
        <v>354</v>
      </c>
      <c r="B864" t="s">
        <v>258</v>
      </c>
      <c r="C864" t="s">
        <v>14</v>
      </c>
      <c r="D864" t="s">
        <v>47</v>
      </c>
      <c r="E864" t="s">
        <v>34</v>
      </c>
      <c r="F864" t="s">
        <v>48</v>
      </c>
      <c r="G864" s="1">
        <v>44807</v>
      </c>
      <c r="H864" s="1">
        <v>44860</v>
      </c>
      <c r="I864" s="2">
        <v>44868.541666666664</v>
      </c>
      <c r="J864" t="s">
        <v>28</v>
      </c>
      <c r="K864" t="s">
        <v>19</v>
      </c>
      <c r="L864" t="s">
        <v>24</v>
      </c>
      <c r="M864" t="s">
        <v>25</v>
      </c>
      <c r="N864" t="s">
        <v>26</v>
      </c>
      <c r="O864" t="s">
        <v>36</v>
      </c>
      <c r="P864">
        <f t="shared" si="549"/>
        <v>1</v>
      </c>
      <c r="Q864" s="5">
        <f t="shared" si="550"/>
        <v>44862</v>
      </c>
      <c r="R864" s="32">
        <f>VLOOKUP(_xlfn.CONCAT(M864," - ",E864),Planning!$C$75:$D$99,2,0)</f>
        <v>21</v>
      </c>
      <c r="S864" s="5">
        <f t="shared" si="551"/>
        <v>44881</v>
      </c>
      <c r="T864" s="3" t="str">
        <f t="shared" si="552"/>
        <v/>
      </c>
      <c r="U864" s="32">
        <f t="shared" ca="1" si="553"/>
        <v>21</v>
      </c>
      <c r="V864" s="32">
        <f t="shared" si="554"/>
        <v>0</v>
      </c>
      <c r="W864" s="5">
        <f t="shared" si="555"/>
        <v>44868</v>
      </c>
      <c r="X864" s="5"/>
      <c r="Z864" s="49"/>
      <c r="AA864" s="50" cm="1">
        <f t="array" ref="AA864">IF(AND(K864="Pending",J864='Date ouverte'!$A$2),INDEX(_xlfn.ANCHORARRAY('Date ouverte'!$B$2),MATCH(TRUE,_xlfn.ANCHORARRAY('Date ouverte'!$B$2)&gt;=$W864,0)),IF(AND(K864="Pending",J864='Date ouverte'!$A$4),INDEX(_xlfn.ANCHORARRAY('Date ouverte'!$B$4),MATCH(TRUE,_xlfn.ANCHORARRAY('Date ouverte'!$B$4)&gt;=$W864,0)),IF(AND(K864="Pending",J864='Date ouverte'!$A$6),INDEX(_xlfn.ANCHORARRAY('Date ouverte'!$B$6),MATCH(TRUE,_xlfn.ANCHORARRAY('Date ouverte'!$B$6)&gt;=$W864,0)),IF(AND(K864="Pending",J864='Date ouverte'!$A$8),INDEX(_xlfn.ANCHORARRAY('Date ouverte'!$B$8),MATCH(TRUE,_xlfn.ANCHORARRAY('Date ouverte'!$B$8)&gt;=$W864,0)),W864))))</f>
        <v>44868</v>
      </c>
      <c r="AB864" s="5">
        <f>IF(IF($K864="Pending",(IF($J864='Date ouverte'!$A$20,HLOOKUP($AA864,'Date ouverte'!$20:$21,2,FALSE),IF($J864='Date ouverte'!$A$22,HLOOKUP($AA864,'Date ouverte'!$22:$23,2,FALSE),IF($J864='Date ouverte'!$A$24,HLOOKUP($AA864,'Date ouverte'!$24:$25,2,FALSE),IF($J864='Date ouverte'!$A$26,HLOOKUP($AA864,'Date ouverte'!$26:$27,2,FALSE),"j"))))),W864)&lt;&gt;"alert",AA864,"alert")</f>
        <v>44868</v>
      </c>
      <c r="AC864" s="65">
        <f>IF($AB864="alert",(IF($J864='Date ouverte'!$A$29,HLOOKUP($AA864,'Date ouverte'!$29:$30,2,FALSE),IF($J864='Date ouverte'!$A$31,HLOOKUP($AA864,'Date ouverte'!$31:$33,2,FALSE),IF($J864='Date ouverte'!$A$33,HLOOKUP($AA864,'Date ouverte'!$33:$34,2,FALSE),IF($J864='Date ouverte'!$A$35,HLOOKUP($AA864,'Date ouverte'!$35:$36,2,FALSE),"j"))))),0)</f>
        <v>0</v>
      </c>
      <c r="AD8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4" s="5"/>
    </row>
    <row r="865" spans="1:31" x14ac:dyDescent="0.25">
      <c r="A865" t="s">
        <v>1281</v>
      </c>
      <c r="B865" t="s">
        <v>258</v>
      </c>
      <c r="C865" t="s">
        <v>30</v>
      </c>
      <c r="D865" t="s">
        <v>47</v>
      </c>
      <c r="E865" t="s">
        <v>34</v>
      </c>
      <c r="F865" t="s">
        <v>48</v>
      </c>
      <c r="G865" s="1">
        <v>44834</v>
      </c>
      <c r="H865" s="1">
        <v>44877</v>
      </c>
      <c r="I865" s="2">
        <v>44889.208333333336</v>
      </c>
      <c r="J865" t="s">
        <v>18</v>
      </c>
      <c r="K865" t="s">
        <v>19</v>
      </c>
      <c r="L865" t="s">
        <v>20</v>
      </c>
      <c r="M865" t="s">
        <v>25</v>
      </c>
      <c r="N865" t="s">
        <v>35</v>
      </c>
      <c r="O865" t="s">
        <v>45</v>
      </c>
      <c r="P865">
        <f t="shared" si="549"/>
        <v>1</v>
      </c>
      <c r="Q865" s="5">
        <f t="shared" si="550"/>
        <v>44879</v>
      </c>
      <c r="R865" s="32">
        <f>VLOOKUP(_xlfn.CONCAT(M865," - ",E865),Planning!$C$75:$D$99,2,0)</f>
        <v>21</v>
      </c>
      <c r="S865" s="5">
        <f t="shared" si="551"/>
        <v>44898</v>
      </c>
      <c r="T865" s="3" t="str">
        <f t="shared" si="552"/>
        <v/>
      </c>
      <c r="U865" s="32">
        <f t="shared" ca="1" si="553"/>
        <v>21</v>
      </c>
      <c r="V865" s="32">
        <f t="shared" si="554"/>
        <v>0</v>
      </c>
      <c r="W865" s="5">
        <f t="shared" si="555"/>
        <v>44889</v>
      </c>
      <c r="X865" s="5"/>
      <c r="Z865" s="49"/>
      <c r="AA865" s="50" cm="1">
        <f t="array" ref="AA865">IF(AND(K865="Pending",J865='Date ouverte'!$A$2),INDEX(_xlfn.ANCHORARRAY('Date ouverte'!$B$2),MATCH(TRUE,_xlfn.ANCHORARRAY('Date ouverte'!$B$2)&gt;=$W865,0)),IF(AND(K865="Pending",J865='Date ouverte'!$A$4),INDEX(_xlfn.ANCHORARRAY('Date ouverte'!$B$4),MATCH(TRUE,_xlfn.ANCHORARRAY('Date ouverte'!$B$4)&gt;=$W865,0)),IF(AND(K865="Pending",J865='Date ouverte'!$A$6),INDEX(_xlfn.ANCHORARRAY('Date ouverte'!$B$6),MATCH(TRUE,_xlfn.ANCHORARRAY('Date ouverte'!$B$6)&gt;=$W865,0)),IF(AND(K865="Pending",J865='Date ouverte'!$A$8),INDEX(_xlfn.ANCHORARRAY('Date ouverte'!$B$8),MATCH(TRUE,_xlfn.ANCHORARRAY('Date ouverte'!$B$8)&gt;=$W865,0)),W865))))</f>
        <v>44889</v>
      </c>
      <c r="AB865" s="5">
        <f>IF(IF($K865="Pending",(IF($J865='Date ouverte'!$A$20,HLOOKUP($AA865,'Date ouverte'!$20:$21,2,FALSE),IF($J865='Date ouverte'!$A$22,HLOOKUP($AA865,'Date ouverte'!$22:$23,2,FALSE),IF($J865='Date ouverte'!$A$24,HLOOKUP($AA865,'Date ouverte'!$24:$25,2,FALSE),IF($J865='Date ouverte'!$A$26,HLOOKUP($AA865,'Date ouverte'!$26:$27,2,FALSE),"j"))))),W865)&lt;&gt;"alert",AA865,"alert")</f>
        <v>44889</v>
      </c>
      <c r="AC865" s="65">
        <f>IF($AB865="alert",(IF($J865='Date ouverte'!$A$29,HLOOKUP($AA865,'Date ouverte'!$29:$30,2,FALSE),IF($J865='Date ouverte'!$A$31,HLOOKUP($AA865,'Date ouverte'!$31:$33,2,FALSE),IF($J865='Date ouverte'!$A$33,HLOOKUP($AA865,'Date ouverte'!$33:$34,2,FALSE),IF($J865='Date ouverte'!$A$35,HLOOKUP($AA865,'Date ouverte'!$35:$36,2,FALSE),"j"))))),0)</f>
        <v>0</v>
      </c>
      <c r="AD8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5" s="5"/>
    </row>
    <row r="866" spans="1:31" x14ac:dyDescent="0.25">
      <c r="A866" t="s">
        <v>1282</v>
      </c>
      <c r="B866" t="s">
        <v>258</v>
      </c>
      <c r="C866" t="s">
        <v>30</v>
      </c>
      <c r="D866" t="s">
        <v>47</v>
      </c>
      <c r="E866" t="s">
        <v>34</v>
      </c>
      <c r="F866" t="s">
        <v>48</v>
      </c>
      <c r="G866" s="1">
        <v>44836</v>
      </c>
      <c r="H866" s="1">
        <v>44866</v>
      </c>
      <c r="I866" s="2">
        <v>44878</v>
      </c>
      <c r="J866" t="s">
        <v>28</v>
      </c>
      <c r="K866" t="s">
        <v>29</v>
      </c>
      <c r="L866" t="s">
        <v>24</v>
      </c>
      <c r="M866" t="s">
        <v>25</v>
      </c>
      <c r="N866" t="s">
        <v>26</v>
      </c>
      <c r="O866" t="s">
        <v>40</v>
      </c>
      <c r="P866">
        <f t="shared" si="549"/>
        <v>1</v>
      </c>
      <c r="Q866" s="5">
        <f t="shared" si="550"/>
        <v>44868</v>
      </c>
      <c r="R866" s="32">
        <f>VLOOKUP(_xlfn.CONCAT(M866," - ",E866),Planning!$C$75:$D$99,2,0)</f>
        <v>21</v>
      </c>
      <c r="S866" s="5">
        <f t="shared" si="551"/>
        <v>44887</v>
      </c>
      <c r="T866" s="3" t="str">
        <f t="shared" si="552"/>
        <v/>
      </c>
      <c r="U866" s="32">
        <f t="shared" ca="1" si="553"/>
        <v>21</v>
      </c>
      <c r="V866" s="32">
        <f t="shared" si="554"/>
        <v>0</v>
      </c>
      <c r="W866" s="5">
        <f t="shared" si="555"/>
        <v>44878</v>
      </c>
      <c r="X866" s="5"/>
      <c r="Z866" s="49"/>
      <c r="AA866" s="50" cm="1">
        <f t="array" ref="AA866">IF(AND(K866="Pending",J866='Date ouverte'!$A$2),INDEX(_xlfn.ANCHORARRAY('Date ouverte'!$B$2),MATCH(TRUE,_xlfn.ANCHORARRAY('Date ouverte'!$B$2)&gt;=$W866,0)),IF(AND(K866="Pending",J866='Date ouverte'!$A$4),INDEX(_xlfn.ANCHORARRAY('Date ouverte'!$B$4),MATCH(TRUE,_xlfn.ANCHORARRAY('Date ouverte'!$B$4)&gt;=$W866,0)),IF(AND(K866="Pending",J866='Date ouverte'!$A$6),INDEX(_xlfn.ANCHORARRAY('Date ouverte'!$B$6),MATCH(TRUE,_xlfn.ANCHORARRAY('Date ouverte'!$B$6)&gt;=$W866,0)),IF(AND(K866="Pending",J866='Date ouverte'!$A$8),INDEX(_xlfn.ANCHORARRAY('Date ouverte'!$B$8),MATCH(TRUE,_xlfn.ANCHORARRAY('Date ouverte'!$B$8)&gt;=$W866,0)),W866))))</f>
        <v>44879</v>
      </c>
      <c r="AB866" s="5" t="str">
        <f>IF(IF($K866="Pending",(IF($J866='Date ouverte'!$A$20,HLOOKUP($AA866,'Date ouverte'!$20:$21,2,FALSE),IF($J866='Date ouverte'!$A$22,HLOOKUP($AA866,'Date ouverte'!$22:$23,2,FALSE),IF($J866='Date ouverte'!$A$24,HLOOKUP($AA866,'Date ouverte'!$24:$25,2,FALSE),IF($J866='Date ouverte'!$A$26,HLOOKUP($AA866,'Date ouverte'!$26:$27,2,FALSE),"j"))))),W866)&lt;&gt;"alert",AA866,"alert")</f>
        <v>alert</v>
      </c>
      <c r="AC866" s="65">
        <f>IF($AB866="alert",(IF($J866='Date ouverte'!$A$29,HLOOKUP($AA866,'Date ouverte'!$29:$30,2,FALSE),IF($J866='Date ouverte'!$A$31,HLOOKUP($AA866,'Date ouverte'!$31:$33,2,FALSE),IF($J866='Date ouverte'!$A$33,HLOOKUP($AA866,'Date ouverte'!$33:$34,2,FALSE),IF($J866='Date ouverte'!$A$35,HLOOKUP($AA866,'Date ouverte'!$35:$36,2,FALSE),"j"))))),0)</f>
        <v>12</v>
      </c>
      <c r="AD8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66" s="5"/>
    </row>
    <row r="867" spans="1:31" x14ac:dyDescent="0.25">
      <c r="A867" t="s">
        <v>1012</v>
      </c>
      <c r="B867" t="s">
        <v>258</v>
      </c>
      <c r="C867" t="s">
        <v>38</v>
      </c>
      <c r="D867" t="s">
        <v>47</v>
      </c>
      <c r="E867" t="s">
        <v>34</v>
      </c>
      <c r="F867" t="s">
        <v>48</v>
      </c>
      <c r="G867" s="1">
        <v>44827</v>
      </c>
      <c r="H867" s="1">
        <v>44860</v>
      </c>
      <c r="I867" s="2">
        <v>44880.208333333336</v>
      </c>
      <c r="J867" t="s">
        <v>18</v>
      </c>
      <c r="K867" t="s">
        <v>19</v>
      </c>
      <c r="L867" t="s">
        <v>24</v>
      </c>
      <c r="M867" t="s">
        <v>25</v>
      </c>
      <c r="N867" t="s">
        <v>26</v>
      </c>
      <c r="O867" t="s">
        <v>36</v>
      </c>
      <c r="P867">
        <f t="shared" si="549"/>
        <v>1</v>
      </c>
      <c r="Q867" s="5">
        <f t="shared" si="550"/>
        <v>44862</v>
      </c>
      <c r="R867" s="32">
        <f>VLOOKUP(_xlfn.CONCAT(M867," - ",E867),Planning!$C$75:$D$99,2,0)</f>
        <v>21</v>
      </c>
      <c r="S867" s="5">
        <f t="shared" si="551"/>
        <v>44881</v>
      </c>
      <c r="T867" s="3" t="str">
        <f t="shared" si="552"/>
        <v/>
      </c>
      <c r="U867" s="32">
        <f t="shared" ca="1" si="553"/>
        <v>21</v>
      </c>
      <c r="V867" s="32">
        <f t="shared" si="554"/>
        <v>0</v>
      </c>
      <c r="W867" s="5">
        <f t="shared" si="555"/>
        <v>44880</v>
      </c>
      <c r="X867" s="5"/>
      <c r="Z867" s="49"/>
      <c r="AA867" s="50" cm="1">
        <f t="array" ref="AA867">IF(AND(K867="Pending",J867='Date ouverte'!$A$2),INDEX(_xlfn.ANCHORARRAY('Date ouverte'!$B$2),MATCH(TRUE,_xlfn.ANCHORARRAY('Date ouverte'!$B$2)&gt;=$W867,0)),IF(AND(K867="Pending",J867='Date ouverte'!$A$4),INDEX(_xlfn.ANCHORARRAY('Date ouverte'!$B$4),MATCH(TRUE,_xlfn.ANCHORARRAY('Date ouverte'!$B$4)&gt;=$W867,0)),IF(AND(K867="Pending",J867='Date ouverte'!$A$6),INDEX(_xlfn.ANCHORARRAY('Date ouverte'!$B$6),MATCH(TRUE,_xlfn.ANCHORARRAY('Date ouverte'!$B$6)&gt;=$W867,0)),IF(AND(K867="Pending",J867='Date ouverte'!$A$8),INDEX(_xlfn.ANCHORARRAY('Date ouverte'!$B$8),MATCH(TRUE,_xlfn.ANCHORARRAY('Date ouverte'!$B$8)&gt;=$W867,0)),W867))))</f>
        <v>44880</v>
      </c>
      <c r="AB867" s="5">
        <f>IF(IF($K867="Pending",(IF($J867='Date ouverte'!$A$20,HLOOKUP($AA867,'Date ouverte'!$20:$21,2,FALSE),IF($J867='Date ouverte'!$A$22,HLOOKUP($AA867,'Date ouverte'!$22:$23,2,FALSE),IF($J867='Date ouverte'!$A$24,HLOOKUP($AA867,'Date ouverte'!$24:$25,2,FALSE),IF($J867='Date ouverte'!$A$26,HLOOKUP($AA867,'Date ouverte'!$26:$27,2,FALSE),"j"))))),W867)&lt;&gt;"alert",AA867,"alert")</f>
        <v>44880</v>
      </c>
      <c r="AC867" s="65">
        <f>IF($AB867="alert",(IF($J867='Date ouverte'!$A$29,HLOOKUP($AA867,'Date ouverte'!$29:$30,2,FALSE),IF($J867='Date ouverte'!$A$31,HLOOKUP($AA867,'Date ouverte'!$31:$33,2,FALSE),IF($J867='Date ouverte'!$A$33,HLOOKUP($AA867,'Date ouverte'!$33:$34,2,FALSE),IF($J867='Date ouverte'!$A$35,HLOOKUP($AA867,'Date ouverte'!$35:$36,2,FALSE),"j"))))),0)</f>
        <v>0</v>
      </c>
      <c r="AD8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7" s="5"/>
    </row>
    <row r="868" spans="1:31" x14ac:dyDescent="0.25">
      <c r="A868" t="s">
        <v>1911</v>
      </c>
      <c r="B868" t="s">
        <v>258</v>
      </c>
      <c r="C868" t="s">
        <v>14</v>
      </c>
      <c r="D868" t="s">
        <v>47</v>
      </c>
      <c r="E868" t="s">
        <v>34</v>
      </c>
      <c r="F868" t="s">
        <v>48</v>
      </c>
      <c r="G868" s="1">
        <v>44858</v>
      </c>
      <c r="H868" s="1">
        <v>44890</v>
      </c>
      <c r="I868" s="2">
        <v>44905</v>
      </c>
      <c r="J868" t="s">
        <v>28</v>
      </c>
      <c r="K868" t="s">
        <v>29</v>
      </c>
      <c r="L868" t="s">
        <v>24</v>
      </c>
      <c r="M868" t="s">
        <v>25</v>
      </c>
      <c r="N868" t="s">
        <v>26</v>
      </c>
      <c r="O868" t="s">
        <v>46</v>
      </c>
      <c r="P868">
        <f t="shared" si="549"/>
        <v>1</v>
      </c>
      <c r="Q868" s="5">
        <f t="shared" si="550"/>
        <v>44892</v>
      </c>
      <c r="R868" s="32">
        <f>VLOOKUP(_xlfn.CONCAT(M868," - ",E868),Planning!$C$75:$D$99,2,0)</f>
        <v>21</v>
      </c>
      <c r="S868" s="5">
        <f t="shared" si="551"/>
        <v>44911</v>
      </c>
      <c r="T868" s="3" t="str">
        <f t="shared" si="552"/>
        <v/>
      </c>
      <c r="U868" s="32">
        <f t="shared" ca="1" si="553"/>
        <v>21</v>
      </c>
      <c r="V868" s="32">
        <f t="shared" si="554"/>
        <v>0</v>
      </c>
      <c r="W868" s="5">
        <f t="shared" si="555"/>
        <v>44905</v>
      </c>
      <c r="X868" s="5"/>
      <c r="Z868" s="49"/>
      <c r="AA868" s="50" cm="1">
        <f t="array" ref="AA868">IF(AND(K868="Pending",J868='Date ouverte'!$A$2),INDEX(_xlfn.ANCHORARRAY('Date ouverte'!$B$2),MATCH(TRUE,_xlfn.ANCHORARRAY('Date ouverte'!$B$2)&gt;=$W868,0)),IF(AND(K868="Pending",J868='Date ouverte'!$A$4),INDEX(_xlfn.ANCHORARRAY('Date ouverte'!$B$4),MATCH(TRUE,_xlfn.ANCHORARRAY('Date ouverte'!$B$4)&gt;=$W868,0)),IF(AND(K868="Pending",J868='Date ouverte'!$A$6),INDEX(_xlfn.ANCHORARRAY('Date ouverte'!$B$6),MATCH(TRUE,_xlfn.ANCHORARRAY('Date ouverte'!$B$6)&gt;=$W868,0)),IF(AND(K868="Pending",J868='Date ouverte'!$A$8),INDEX(_xlfn.ANCHORARRAY('Date ouverte'!$B$8),MATCH(TRUE,_xlfn.ANCHORARRAY('Date ouverte'!$B$8)&gt;=$W868,0)),W868))))</f>
        <v>44907</v>
      </c>
      <c r="AB868" s="5" t="str">
        <f>IF(IF($K868="Pending",(IF($J868='Date ouverte'!$A$20,HLOOKUP($AA868,'Date ouverte'!$20:$21,2,FALSE),IF($J868='Date ouverte'!$A$22,HLOOKUP($AA868,'Date ouverte'!$22:$23,2,FALSE),IF($J868='Date ouverte'!$A$24,HLOOKUP($AA868,'Date ouverte'!$24:$25,2,FALSE),IF($J868='Date ouverte'!$A$26,HLOOKUP($AA868,'Date ouverte'!$26:$27,2,FALSE),"j"))))),W868)&lt;&gt;"alert",AA868,"alert")</f>
        <v>alert</v>
      </c>
      <c r="AC868" s="65">
        <f>IF($AB868="alert",(IF($J868='Date ouverte'!$A$29,HLOOKUP($AA868,'Date ouverte'!$29:$30,2,FALSE),IF($J868='Date ouverte'!$A$31,HLOOKUP($AA868,'Date ouverte'!$31:$33,2,FALSE),IF($J868='Date ouverte'!$A$33,HLOOKUP($AA868,'Date ouverte'!$33:$34,2,FALSE),IF($J868='Date ouverte'!$A$35,HLOOKUP($AA868,'Date ouverte'!$35:$36,2,FALSE),"j"))))),0)</f>
        <v>15</v>
      </c>
      <c r="AD8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68" s="5"/>
    </row>
    <row r="869" spans="1:31" x14ac:dyDescent="0.25">
      <c r="A869" t="s">
        <v>1912</v>
      </c>
      <c r="B869" t="s">
        <v>258</v>
      </c>
      <c r="C869" t="s">
        <v>30</v>
      </c>
      <c r="D869" t="s">
        <v>47</v>
      </c>
      <c r="E869" t="s">
        <v>34</v>
      </c>
      <c r="F869" t="s">
        <v>48</v>
      </c>
      <c r="G869" s="1">
        <v>44856</v>
      </c>
      <c r="H869" s="1">
        <v>44906</v>
      </c>
      <c r="I869" s="2">
        <v>44921</v>
      </c>
      <c r="J869" t="s">
        <v>18</v>
      </c>
      <c r="K869" t="s">
        <v>29</v>
      </c>
      <c r="L869" t="s">
        <v>20</v>
      </c>
      <c r="M869" t="s">
        <v>25</v>
      </c>
      <c r="N869" t="s">
        <v>35</v>
      </c>
      <c r="O869" t="s">
        <v>46</v>
      </c>
      <c r="P869">
        <f t="shared" si="549"/>
        <v>1</v>
      </c>
      <c r="Q869" s="5">
        <f t="shared" si="550"/>
        <v>44908</v>
      </c>
      <c r="R869" s="32">
        <f>VLOOKUP(_xlfn.CONCAT(M869," - ",E869),Planning!$C$75:$D$99,2,0)</f>
        <v>21</v>
      </c>
      <c r="S869" s="5">
        <f t="shared" si="551"/>
        <v>44927</v>
      </c>
      <c r="T869" s="3" t="str">
        <f t="shared" si="552"/>
        <v/>
      </c>
      <c r="U869" s="32">
        <f t="shared" ca="1" si="553"/>
        <v>21</v>
      </c>
      <c r="V869" s="32">
        <f t="shared" si="554"/>
        <v>0</v>
      </c>
      <c r="W869" s="5">
        <f t="shared" si="555"/>
        <v>44921</v>
      </c>
      <c r="X869" s="5"/>
      <c r="Z869" s="49"/>
      <c r="AA869" s="50" cm="1">
        <f t="array" ref="AA869">IF(AND(K869="Pending",J869='Date ouverte'!$A$2),INDEX(_xlfn.ANCHORARRAY('Date ouverte'!$B$2),MATCH(TRUE,_xlfn.ANCHORARRAY('Date ouverte'!$B$2)&gt;=$W869,0)),IF(AND(K869="Pending",J869='Date ouverte'!$A$4),INDEX(_xlfn.ANCHORARRAY('Date ouverte'!$B$4),MATCH(TRUE,_xlfn.ANCHORARRAY('Date ouverte'!$B$4)&gt;=$W869,0)),IF(AND(K869="Pending",J869='Date ouverte'!$A$6),INDEX(_xlfn.ANCHORARRAY('Date ouverte'!$B$6),MATCH(TRUE,_xlfn.ANCHORARRAY('Date ouverte'!$B$6)&gt;=$W869,0)),IF(AND(K869="Pending",J869='Date ouverte'!$A$8),INDEX(_xlfn.ANCHORARRAY('Date ouverte'!$B$8),MATCH(TRUE,_xlfn.ANCHORARRAY('Date ouverte'!$B$8)&gt;=$W869,0)),W869))))</f>
        <v>44921</v>
      </c>
      <c r="AB869" s="5">
        <f>IF(IF($K869="Pending",(IF($J869='Date ouverte'!$A$20,HLOOKUP($AA869,'Date ouverte'!$20:$21,2,FALSE),IF($J869='Date ouverte'!$A$22,HLOOKUP($AA869,'Date ouverte'!$22:$23,2,FALSE),IF($J869='Date ouverte'!$A$24,HLOOKUP($AA869,'Date ouverte'!$24:$25,2,FALSE),IF($J869='Date ouverte'!$A$26,HLOOKUP($AA869,'Date ouverte'!$26:$27,2,FALSE),"j"))))),W869)&lt;&gt;"alert",AA869,"alert")</f>
        <v>44921</v>
      </c>
      <c r="AC869" s="65">
        <f>IF($AB869="alert",(IF($J869='Date ouverte'!$A$29,HLOOKUP($AA869,'Date ouverte'!$29:$30,2,FALSE),IF($J869='Date ouverte'!$A$31,HLOOKUP($AA869,'Date ouverte'!$31:$33,2,FALSE),IF($J869='Date ouverte'!$A$33,HLOOKUP($AA869,'Date ouverte'!$33:$34,2,FALSE),IF($J869='Date ouverte'!$A$35,HLOOKUP($AA869,'Date ouverte'!$35:$36,2,FALSE),"j"))))),0)</f>
        <v>0</v>
      </c>
      <c r="AD8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69" s="5"/>
    </row>
    <row r="870" spans="1:31" x14ac:dyDescent="0.25">
      <c r="A870" t="s">
        <v>1283</v>
      </c>
      <c r="B870" t="s">
        <v>258</v>
      </c>
      <c r="C870" t="s">
        <v>30</v>
      </c>
      <c r="D870" t="s">
        <v>47</v>
      </c>
      <c r="E870" t="s">
        <v>34</v>
      </c>
      <c r="F870" t="s">
        <v>48</v>
      </c>
      <c r="G870" s="1">
        <v>44836</v>
      </c>
      <c r="H870" s="1">
        <v>44866</v>
      </c>
      <c r="I870" s="2">
        <v>44878</v>
      </c>
      <c r="J870" t="s">
        <v>28</v>
      </c>
      <c r="K870" t="s">
        <v>29</v>
      </c>
      <c r="L870" t="s">
        <v>24</v>
      </c>
      <c r="M870" t="s">
        <v>25</v>
      </c>
      <c r="N870" t="s">
        <v>26</v>
      </c>
      <c r="O870" t="s">
        <v>40</v>
      </c>
      <c r="P870">
        <f t="shared" si="549"/>
        <v>1</v>
      </c>
      <c r="Q870" s="5">
        <f t="shared" si="550"/>
        <v>44868</v>
      </c>
      <c r="R870" s="32">
        <f>VLOOKUP(_xlfn.CONCAT(M870," - ",E870),Planning!$C$75:$D$99,2,0)</f>
        <v>21</v>
      </c>
      <c r="S870" s="5">
        <f t="shared" si="551"/>
        <v>44887</v>
      </c>
      <c r="T870" s="3" t="str">
        <f t="shared" si="552"/>
        <v/>
      </c>
      <c r="U870" s="32">
        <f t="shared" ca="1" si="553"/>
        <v>21</v>
      </c>
      <c r="V870" s="32">
        <f t="shared" si="554"/>
        <v>0</v>
      </c>
      <c r="W870" s="5">
        <f t="shared" si="555"/>
        <v>44878</v>
      </c>
      <c r="X870" s="5"/>
      <c r="Z870" s="49"/>
      <c r="AA870" s="50" cm="1">
        <f t="array" ref="AA870">IF(AND(K870="Pending",J870='Date ouverte'!$A$2),INDEX(_xlfn.ANCHORARRAY('Date ouverte'!$B$2),MATCH(TRUE,_xlfn.ANCHORARRAY('Date ouverte'!$B$2)&gt;=$W870,0)),IF(AND(K870="Pending",J870='Date ouverte'!$A$4),INDEX(_xlfn.ANCHORARRAY('Date ouverte'!$B$4),MATCH(TRUE,_xlfn.ANCHORARRAY('Date ouverte'!$B$4)&gt;=$W870,0)),IF(AND(K870="Pending",J870='Date ouverte'!$A$6),INDEX(_xlfn.ANCHORARRAY('Date ouverte'!$B$6),MATCH(TRUE,_xlfn.ANCHORARRAY('Date ouverte'!$B$6)&gt;=$W870,0)),IF(AND(K870="Pending",J870='Date ouverte'!$A$8),INDEX(_xlfn.ANCHORARRAY('Date ouverte'!$B$8),MATCH(TRUE,_xlfn.ANCHORARRAY('Date ouverte'!$B$8)&gt;=$W870,0)),W870))))</f>
        <v>44879</v>
      </c>
      <c r="AB870" s="5" t="str">
        <f>IF(IF($K870="Pending",(IF($J870='Date ouverte'!$A$20,HLOOKUP($AA870,'Date ouverte'!$20:$21,2,FALSE),IF($J870='Date ouverte'!$A$22,HLOOKUP($AA870,'Date ouverte'!$22:$23,2,FALSE),IF($J870='Date ouverte'!$A$24,HLOOKUP($AA870,'Date ouverte'!$24:$25,2,FALSE),IF($J870='Date ouverte'!$A$26,HLOOKUP($AA870,'Date ouverte'!$26:$27,2,FALSE),"j"))))),W870)&lt;&gt;"alert",AA870,"alert")</f>
        <v>alert</v>
      </c>
      <c r="AC870" s="65">
        <f>IF($AB870="alert",(IF($J870='Date ouverte'!$A$29,HLOOKUP($AA870,'Date ouverte'!$29:$30,2,FALSE),IF($J870='Date ouverte'!$A$31,HLOOKUP($AA870,'Date ouverte'!$31:$33,2,FALSE),IF($J870='Date ouverte'!$A$33,HLOOKUP($AA870,'Date ouverte'!$33:$34,2,FALSE),IF($J870='Date ouverte'!$A$35,HLOOKUP($AA870,'Date ouverte'!$35:$36,2,FALSE),"j"))))),0)</f>
        <v>12</v>
      </c>
      <c r="AD8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70" s="5"/>
    </row>
    <row r="871" spans="1:31" x14ac:dyDescent="0.25">
      <c r="A871" t="s">
        <v>1284</v>
      </c>
      <c r="B871" t="s">
        <v>258</v>
      </c>
      <c r="C871" t="s">
        <v>14</v>
      </c>
      <c r="D871" t="s">
        <v>47</v>
      </c>
      <c r="E871" t="s">
        <v>34</v>
      </c>
      <c r="F871" t="s">
        <v>48</v>
      </c>
      <c r="G871" s="1">
        <v>44832</v>
      </c>
      <c r="H871" s="1">
        <v>44866</v>
      </c>
      <c r="I871" s="2">
        <v>44882.541666666664</v>
      </c>
      <c r="J871" t="s">
        <v>28</v>
      </c>
      <c r="K871" t="s">
        <v>19</v>
      </c>
      <c r="L871" t="s">
        <v>20</v>
      </c>
      <c r="M871" t="s">
        <v>25</v>
      </c>
      <c r="N871" t="s">
        <v>35</v>
      </c>
      <c r="O871" t="s">
        <v>40</v>
      </c>
      <c r="P871">
        <f t="shared" si="549"/>
        <v>1</v>
      </c>
      <c r="Q871" s="5">
        <f t="shared" si="550"/>
        <v>44868</v>
      </c>
      <c r="R871" s="32">
        <f>VLOOKUP(_xlfn.CONCAT(M871," - ",E871),Planning!$C$75:$D$99,2,0)</f>
        <v>21</v>
      </c>
      <c r="S871" s="5">
        <f t="shared" si="551"/>
        <v>44887</v>
      </c>
      <c r="T871" s="3" t="str">
        <f t="shared" si="552"/>
        <v/>
      </c>
      <c r="U871" s="32">
        <f t="shared" ca="1" si="553"/>
        <v>21</v>
      </c>
      <c r="V871" s="32">
        <f t="shared" si="554"/>
        <v>0</v>
      </c>
      <c r="W871" s="5">
        <f t="shared" si="555"/>
        <v>44882</v>
      </c>
      <c r="X871" s="5"/>
      <c r="Z871" s="49"/>
      <c r="AA871" s="50" cm="1">
        <f t="array" ref="AA871">IF(AND(K871="Pending",J871='Date ouverte'!$A$2),INDEX(_xlfn.ANCHORARRAY('Date ouverte'!$B$2),MATCH(TRUE,_xlfn.ANCHORARRAY('Date ouverte'!$B$2)&gt;=$W871,0)),IF(AND(K871="Pending",J871='Date ouverte'!$A$4),INDEX(_xlfn.ANCHORARRAY('Date ouverte'!$B$4),MATCH(TRUE,_xlfn.ANCHORARRAY('Date ouverte'!$B$4)&gt;=$W871,0)),IF(AND(K871="Pending",J871='Date ouverte'!$A$6),INDEX(_xlfn.ANCHORARRAY('Date ouverte'!$B$6),MATCH(TRUE,_xlfn.ANCHORARRAY('Date ouverte'!$B$6)&gt;=$W871,0)),IF(AND(K871="Pending",J871='Date ouverte'!$A$8),INDEX(_xlfn.ANCHORARRAY('Date ouverte'!$B$8),MATCH(TRUE,_xlfn.ANCHORARRAY('Date ouverte'!$B$8)&gt;=$W871,0)),W871))))</f>
        <v>44882</v>
      </c>
      <c r="AB871" s="5">
        <f>IF(IF($K871="Pending",(IF($J871='Date ouverte'!$A$20,HLOOKUP($AA871,'Date ouverte'!$20:$21,2,FALSE),IF($J871='Date ouverte'!$A$22,HLOOKUP($AA871,'Date ouverte'!$22:$23,2,FALSE),IF($J871='Date ouverte'!$A$24,HLOOKUP($AA871,'Date ouverte'!$24:$25,2,FALSE),IF($J871='Date ouverte'!$A$26,HLOOKUP($AA871,'Date ouverte'!$26:$27,2,FALSE),"j"))))),W871)&lt;&gt;"alert",AA871,"alert")</f>
        <v>44882</v>
      </c>
      <c r="AC871" s="65">
        <f>IF($AB871="alert",(IF($J871='Date ouverte'!$A$29,HLOOKUP($AA871,'Date ouverte'!$29:$30,2,FALSE),IF($J871='Date ouverte'!$A$31,HLOOKUP($AA871,'Date ouverte'!$31:$33,2,FALSE),IF($J871='Date ouverte'!$A$33,HLOOKUP($AA871,'Date ouverte'!$33:$34,2,FALSE),IF($J871='Date ouverte'!$A$35,HLOOKUP($AA871,'Date ouverte'!$35:$36,2,FALSE),"j"))))),0)</f>
        <v>0</v>
      </c>
      <c r="AD8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71" s="5"/>
    </row>
    <row r="872" spans="1:31" x14ac:dyDescent="0.25">
      <c r="A872" t="s">
        <v>324</v>
      </c>
      <c r="B872" t="s">
        <v>258</v>
      </c>
      <c r="C872" t="s">
        <v>14</v>
      </c>
      <c r="D872" t="s">
        <v>15</v>
      </c>
      <c r="E872" t="s">
        <v>34</v>
      </c>
      <c r="F872" t="s">
        <v>17</v>
      </c>
      <c r="G872" s="1">
        <v>44810</v>
      </c>
      <c r="H872" s="1">
        <v>44853</v>
      </c>
      <c r="I872" s="2">
        <v>44865.541666666664</v>
      </c>
      <c r="J872" t="s">
        <v>18</v>
      </c>
      <c r="K872" t="s">
        <v>19</v>
      </c>
      <c r="L872" t="s">
        <v>20</v>
      </c>
      <c r="M872" t="s">
        <v>25</v>
      </c>
      <c r="N872" t="s">
        <v>35</v>
      </c>
      <c r="O872" t="s">
        <v>42</v>
      </c>
      <c r="P872">
        <f t="shared" si="549"/>
        <v>1</v>
      </c>
      <c r="Q872" s="5">
        <f t="shared" si="550"/>
        <v>44855</v>
      </c>
      <c r="R872" s="32">
        <f>VLOOKUP(_xlfn.CONCAT(M872," - ",E872),Planning!$C$75:$D$99,2,0)</f>
        <v>21</v>
      </c>
      <c r="S872" s="5">
        <f t="shared" si="551"/>
        <v>44874</v>
      </c>
      <c r="T872" s="3" t="str">
        <f t="shared" si="552"/>
        <v/>
      </c>
      <c r="U872" s="32">
        <f t="shared" ca="1" si="553"/>
        <v>15</v>
      </c>
      <c r="V872" s="32">
        <f t="shared" si="554"/>
        <v>0</v>
      </c>
      <c r="W872" s="5">
        <f t="shared" si="555"/>
        <v>44865</v>
      </c>
      <c r="X872" s="5"/>
      <c r="Z872" s="49"/>
      <c r="AA872" s="50" cm="1">
        <f t="array" ref="AA872">IF(AND(K872="Pending",J872='Date ouverte'!$A$2),INDEX(_xlfn.ANCHORARRAY('Date ouverte'!$B$2),MATCH(TRUE,_xlfn.ANCHORARRAY('Date ouverte'!$B$2)&gt;=$W872,0)),IF(AND(K872="Pending",J872='Date ouverte'!$A$4),INDEX(_xlfn.ANCHORARRAY('Date ouverte'!$B$4),MATCH(TRUE,_xlfn.ANCHORARRAY('Date ouverte'!$B$4)&gt;=$W872,0)),IF(AND(K872="Pending",J872='Date ouverte'!$A$6),INDEX(_xlfn.ANCHORARRAY('Date ouverte'!$B$6),MATCH(TRUE,_xlfn.ANCHORARRAY('Date ouverte'!$B$6)&gt;=$W872,0)),IF(AND(K872="Pending",J872='Date ouverte'!$A$8),INDEX(_xlfn.ANCHORARRAY('Date ouverte'!$B$8),MATCH(TRUE,_xlfn.ANCHORARRAY('Date ouverte'!$B$8)&gt;=$W872,0)),W872))))</f>
        <v>44865</v>
      </c>
      <c r="AB872" s="5">
        <f>IF(IF($K872="Pending",(IF($J872='Date ouverte'!$A$20,HLOOKUP($AA872,'Date ouverte'!$20:$21,2,FALSE),IF($J872='Date ouverte'!$A$22,HLOOKUP($AA872,'Date ouverte'!$22:$23,2,FALSE),IF($J872='Date ouverte'!$A$24,HLOOKUP($AA872,'Date ouverte'!$24:$25,2,FALSE),IF($J872='Date ouverte'!$A$26,HLOOKUP($AA872,'Date ouverte'!$26:$27,2,FALSE),"j"))))),W872)&lt;&gt;"alert",AA872,"alert")</f>
        <v>44865</v>
      </c>
      <c r="AC872" s="65">
        <f>IF($AB872="alert",(IF($J872='Date ouverte'!$A$29,HLOOKUP($AA872,'Date ouverte'!$29:$30,2,FALSE),IF($J872='Date ouverte'!$A$31,HLOOKUP($AA872,'Date ouverte'!$31:$33,2,FALSE),IF($J872='Date ouverte'!$A$33,HLOOKUP($AA872,'Date ouverte'!$33:$34,2,FALSE),IF($J872='Date ouverte'!$A$35,HLOOKUP($AA872,'Date ouverte'!$35:$36,2,FALSE),"j"))))),0)</f>
        <v>0</v>
      </c>
      <c r="AD8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2" s="5"/>
    </row>
    <row r="873" spans="1:31" x14ac:dyDescent="0.25">
      <c r="A873" t="s">
        <v>1285</v>
      </c>
      <c r="B873" t="s">
        <v>258</v>
      </c>
      <c r="C873" t="s">
        <v>14</v>
      </c>
      <c r="D873" t="s">
        <v>47</v>
      </c>
      <c r="E873" t="s">
        <v>34</v>
      </c>
      <c r="F873" t="s">
        <v>48</v>
      </c>
      <c r="G873" s="1">
        <v>44835</v>
      </c>
      <c r="H873" s="1">
        <v>44877</v>
      </c>
      <c r="I873" s="2">
        <v>44889</v>
      </c>
      <c r="J873" t="s">
        <v>18</v>
      </c>
      <c r="K873" t="s">
        <v>29</v>
      </c>
      <c r="L873" t="s">
        <v>24</v>
      </c>
      <c r="M873" t="s">
        <v>25</v>
      </c>
      <c r="N873" t="s">
        <v>26</v>
      </c>
      <c r="O873" t="s">
        <v>45</v>
      </c>
      <c r="P873">
        <f t="shared" si="549"/>
        <v>1</v>
      </c>
      <c r="Q873" s="5">
        <f t="shared" si="550"/>
        <v>44879</v>
      </c>
      <c r="R873" s="32">
        <f>VLOOKUP(_xlfn.CONCAT(M873," - ",E873),Planning!$C$75:$D$99,2,0)</f>
        <v>21</v>
      </c>
      <c r="S873" s="5">
        <f t="shared" si="551"/>
        <v>44898</v>
      </c>
      <c r="T873" s="3" t="str">
        <f t="shared" si="552"/>
        <v/>
      </c>
      <c r="U873" s="32">
        <f t="shared" ca="1" si="553"/>
        <v>21</v>
      </c>
      <c r="V873" s="32">
        <f t="shared" si="554"/>
        <v>0</v>
      </c>
      <c r="W873" s="5">
        <f t="shared" si="555"/>
        <v>44889</v>
      </c>
      <c r="X873" s="5"/>
      <c r="Z873" s="49"/>
      <c r="AA873" s="50" cm="1">
        <f t="array" ref="AA873">IF(AND(K873="Pending",J873='Date ouverte'!$A$2),INDEX(_xlfn.ANCHORARRAY('Date ouverte'!$B$2),MATCH(TRUE,_xlfn.ANCHORARRAY('Date ouverte'!$B$2)&gt;=$W873,0)),IF(AND(K873="Pending",J873='Date ouverte'!$A$4),INDEX(_xlfn.ANCHORARRAY('Date ouverte'!$B$4),MATCH(TRUE,_xlfn.ANCHORARRAY('Date ouverte'!$B$4)&gt;=$W873,0)),IF(AND(K873="Pending",J873='Date ouverte'!$A$6),INDEX(_xlfn.ANCHORARRAY('Date ouverte'!$B$6),MATCH(TRUE,_xlfn.ANCHORARRAY('Date ouverte'!$B$6)&gt;=$W873,0)),IF(AND(K873="Pending",J873='Date ouverte'!$A$8),INDEX(_xlfn.ANCHORARRAY('Date ouverte'!$B$8),MATCH(TRUE,_xlfn.ANCHORARRAY('Date ouverte'!$B$8)&gt;=$W873,0)),W873))))</f>
        <v>44889</v>
      </c>
      <c r="AB873" s="5" t="str">
        <f>IF(IF($K873="Pending",(IF($J873='Date ouverte'!$A$20,HLOOKUP($AA873,'Date ouverte'!$20:$21,2,FALSE),IF($J873='Date ouverte'!$A$22,HLOOKUP($AA873,'Date ouverte'!$22:$23,2,FALSE),IF($J873='Date ouverte'!$A$24,HLOOKUP($AA873,'Date ouverte'!$24:$25,2,FALSE),IF($J873='Date ouverte'!$A$26,HLOOKUP($AA873,'Date ouverte'!$26:$27,2,FALSE),"j"))))),W873)&lt;&gt;"alert",AA873,"alert")</f>
        <v>alert</v>
      </c>
      <c r="AC873" s="65">
        <f>IF($AB873="alert",(IF($J873='Date ouverte'!$A$29,HLOOKUP($AA873,'Date ouverte'!$29:$30,2,FALSE),IF($J873='Date ouverte'!$A$31,HLOOKUP($AA873,'Date ouverte'!$31:$33,2,FALSE),IF($J873='Date ouverte'!$A$33,HLOOKUP($AA873,'Date ouverte'!$33:$34,2,FALSE),IF($J873='Date ouverte'!$A$35,HLOOKUP($AA873,'Date ouverte'!$35:$36,2,FALSE),"j"))))),0)</f>
        <v>17</v>
      </c>
      <c r="AD8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3" s="5"/>
    </row>
    <row r="874" spans="1:31" x14ac:dyDescent="0.25">
      <c r="A874" t="s">
        <v>697</v>
      </c>
      <c r="B874" t="s">
        <v>258</v>
      </c>
      <c r="C874" t="s">
        <v>30</v>
      </c>
      <c r="D874" t="s">
        <v>47</v>
      </c>
      <c r="E874" t="s">
        <v>34</v>
      </c>
      <c r="F874" t="s">
        <v>48</v>
      </c>
      <c r="G874" s="1">
        <v>44828</v>
      </c>
      <c r="H874" s="1">
        <v>44877</v>
      </c>
      <c r="I874" s="2">
        <v>44893.4375</v>
      </c>
      <c r="J874" t="s">
        <v>28</v>
      </c>
      <c r="K874" t="s">
        <v>19</v>
      </c>
      <c r="L874" t="s">
        <v>20</v>
      </c>
      <c r="M874" t="s">
        <v>25</v>
      </c>
      <c r="N874" t="s">
        <v>35</v>
      </c>
      <c r="O874" t="s">
        <v>45</v>
      </c>
      <c r="P874">
        <f t="shared" si="549"/>
        <v>1</v>
      </c>
      <c r="Q874" s="5">
        <f t="shared" si="550"/>
        <v>44879</v>
      </c>
      <c r="R874" s="32">
        <f>VLOOKUP(_xlfn.CONCAT(M874," - ",E874),Planning!$C$75:$D$99,2,0)</f>
        <v>21</v>
      </c>
      <c r="S874" s="5">
        <f t="shared" si="551"/>
        <v>44898</v>
      </c>
      <c r="T874" s="3" t="str">
        <f t="shared" si="552"/>
        <v/>
      </c>
      <c r="U874" s="32">
        <f t="shared" ca="1" si="553"/>
        <v>21</v>
      </c>
      <c r="V874" s="32">
        <f t="shared" si="554"/>
        <v>0</v>
      </c>
      <c r="W874" s="5">
        <f t="shared" si="555"/>
        <v>44893</v>
      </c>
      <c r="X874" s="5"/>
      <c r="Z874" s="49"/>
      <c r="AA874" s="50" cm="1">
        <f t="array" ref="AA874">IF(AND(K874="Pending",J874='Date ouverte'!$A$2),INDEX(_xlfn.ANCHORARRAY('Date ouverte'!$B$2),MATCH(TRUE,_xlfn.ANCHORARRAY('Date ouverte'!$B$2)&gt;=$W874,0)),IF(AND(K874="Pending",J874='Date ouverte'!$A$4),INDEX(_xlfn.ANCHORARRAY('Date ouverte'!$B$4),MATCH(TRUE,_xlfn.ANCHORARRAY('Date ouverte'!$B$4)&gt;=$W874,0)),IF(AND(K874="Pending",J874='Date ouverte'!$A$6),INDEX(_xlfn.ANCHORARRAY('Date ouverte'!$B$6),MATCH(TRUE,_xlfn.ANCHORARRAY('Date ouverte'!$B$6)&gt;=$W874,0)),IF(AND(K874="Pending",J874='Date ouverte'!$A$8),INDEX(_xlfn.ANCHORARRAY('Date ouverte'!$B$8),MATCH(TRUE,_xlfn.ANCHORARRAY('Date ouverte'!$B$8)&gt;=$W874,0)),W874))))</f>
        <v>44893</v>
      </c>
      <c r="AB874" s="5">
        <f>IF(IF($K874="Pending",(IF($J874='Date ouverte'!$A$20,HLOOKUP($AA874,'Date ouverte'!$20:$21,2,FALSE),IF($J874='Date ouverte'!$A$22,HLOOKUP($AA874,'Date ouverte'!$22:$23,2,FALSE),IF($J874='Date ouverte'!$A$24,HLOOKUP($AA874,'Date ouverte'!$24:$25,2,FALSE),IF($J874='Date ouverte'!$A$26,HLOOKUP($AA874,'Date ouverte'!$26:$27,2,FALSE),"j"))))),W874)&lt;&gt;"alert",AA874,"alert")</f>
        <v>44893</v>
      </c>
      <c r="AC874" s="65">
        <f>IF($AB874="alert",(IF($J874='Date ouverte'!$A$29,HLOOKUP($AA874,'Date ouverte'!$29:$30,2,FALSE),IF($J874='Date ouverte'!$A$31,HLOOKUP($AA874,'Date ouverte'!$31:$33,2,FALSE),IF($J874='Date ouverte'!$A$33,HLOOKUP($AA874,'Date ouverte'!$33:$34,2,FALSE),IF($J874='Date ouverte'!$A$35,HLOOKUP($AA874,'Date ouverte'!$35:$36,2,FALSE),"j"))))),0)</f>
        <v>0</v>
      </c>
      <c r="AD8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74" s="5"/>
    </row>
    <row r="875" spans="1:31" x14ac:dyDescent="0.25">
      <c r="A875" t="s">
        <v>359</v>
      </c>
      <c r="B875" t="s">
        <v>258</v>
      </c>
      <c r="C875" t="s">
        <v>30</v>
      </c>
      <c r="D875" t="s">
        <v>47</v>
      </c>
      <c r="E875" t="s">
        <v>34</v>
      </c>
      <c r="F875" t="s">
        <v>48</v>
      </c>
      <c r="G875" s="1">
        <v>44807</v>
      </c>
      <c r="H875" s="1">
        <v>44860</v>
      </c>
      <c r="I875" s="2">
        <v>44869.541666666664</v>
      </c>
      <c r="J875" t="s">
        <v>18</v>
      </c>
      <c r="K875" t="s">
        <v>19</v>
      </c>
      <c r="L875" t="s">
        <v>24</v>
      </c>
      <c r="M875" t="s">
        <v>25</v>
      </c>
      <c r="N875" t="s">
        <v>26</v>
      </c>
      <c r="O875" t="s">
        <v>36</v>
      </c>
      <c r="P875">
        <f t="shared" si="549"/>
        <v>1</v>
      </c>
      <c r="Q875" s="5">
        <f t="shared" si="550"/>
        <v>44862</v>
      </c>
      <c r="R875" s="32">
        <f>VLOOKUP(_xlfn.CONCAT(M875," - ",E875),Planning!$C$75:$D$99,2,0)</f>
        <v>21</v>
      </c>
      <c r="S875" s="5">
        <f t="shared" si="551"/>
        <v>44881</v>
      </c>
      <c r="T875" s="3" t="str">
        <f t="shared" si="552"/>
        <v/>
      </c>
      <c r="U875" s="32">
        <f t="shared" ca="1" si="553"/>
        <v>21</v>
      </c>
      <c r="V875" s="32">
        <f t="shared" si="554"/>
        <v>0</v>
      </c>
      <c r="W875" s="5">
        <f t="shared" si="555"/>
        <v>44869</v>
      </c>
      <c r="X875" s="5"/>
      <c r="Z875" s="49"/>
      <c r="AA875" s="50" cm="1">
        <f t="array" ref="AA875">IF(AND(K875="Pending",J875='Date ouverte'!$A$2),INDEX(_xlfn.ANCHORARRAY('Date ouverte'!$B$2),MATCH(TRUE,_xlfn.ANCHORARRAY('Date ouverte'!$B$2)&gt;=$W875,0)),IF(AND(K875="Pending",J875='Date ouverte'!$A$4),INDEX(_xlfn.ANCHORARRAY('Date ouverte'!$B$4),MATCH(TRUE,_xlfn.ANCHORARRAY('Date ouverte'!$B$4)&gt;=$W875,0)),IF(AND(K875="Pending",J875='Date ouverte'!$A$6),INDEX(_xlfn.ANCHORARRAY('Date ouverte'!$B$6),MATCH(TRUE,_xlfn.ANCHORARRAY('Date ouverte'!$B$6)&gt;=$W875,0)),IF(AND(K875="Pending",J875='Date ouverte'!$A$8),INDEX(_xlfn.ANCHORARRAY('Date ouverte'!$B$8),MATCH(TRUE,_xlfn.ANCHORARRAY('Date ouverte'!$B$8)&gt;=$W875,0)),W875))))</f>
        <v>44869</v>
      </c>
      <c r="AB875" s="5">
        <f>IF(IF($K875="Pending",(IF($J875='Date ouverte'!$A$20,HLOOKUP($AA875,'Date ouverte'!$20:$21,2,FALSE),IF($J875='Date ouverte'!$A$22,HLOOKUP($AA875,'Date ouverte'!$22:$23,2,FALSE),IF($J875='Date ouverte'!$A$24,HLOOKUP($AA875,'Date ouverte'!$24:$25,2,FALSE),IF($J875='Date ouverte'!$A$26,HLOOKUP($AA875,'Date ouverte'!$26:$27,2,FALSE),"j"))))),W875)&lt;&gt;"alert",AA875,"alert")</f>
        <v>44869</v>
      </c>
      <c r="AC875" s="65">
        <f>IF($AB875="alert",(IF($J875='Date ouverte'!$A$29,HLOOKUP($AA875,'Date ouverte'!$29:$30,2,FALSE),IF($J875='Date ouverte'!$A$31,HLOOKUP($AA875,'Date ouverte'!$31:$33,2,FALSE),IF($J875='Date ouverte'!$A$33,HLOOKUP($AA875,'Date ouverte'!$33:$34,2,FALSE),IF($J875='Date ouverte'!$A$35,HLOOKUP($AA875,'Date ouverte'!$35:$36,2,FALSE),"j"))))),0)</f>
        <v>0</v>
      </c>
      <c r="AD8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5" s="5"/>
    </row>
    <row r="876" spans="1:31" x14ac:dyDescent="0.25">
      <c r="A876" t="s">
        <v>1913</v>
      </c>
      <c r="B876" t="s">
        <v>258</v>
      </c>
      <c r="C876" t="s">
        <v>30</v>
      </c>
      <c r="D876" t="s">
        <v>47</v>
      </c>
      <c r="E876" t="s">
        <v>34</v>
      </c>
      <c r="F876" t="s">
        <v>48</v>
      </c>
      <c r="G876" s="1">
        <v>44858</v>
      </c>
      <c r="H876" s="1">
        <v>44890</v>
      </c>
      <c r="I876" s="2">
        <v>44902</v>
      </c>
      <c r="J876" t="s">
        <v>23</v>
      </c>
      <c r="K876" t="s">
        <v>29</v>
      </c>
      <c r="L876" t="s">
        <v>20</v>
      </c>
      <c r="M876" t="s">
        <v>25</v>
      </c>
      <c r="N876" t="s">
        <v>35</v>
      </c>
      <c r="O876" t="s">
        <v>46</v>
      </c>
      <c r="P876">
        <f t="shared" si="549"/>
        <v>1</v>
      </c>
      <c r="Q876" s="5">
        <f t="shared" si="550"/>
        <v>44892</v>
      </c>
      <c r="R876" s="32">
        <f>VLOOKUP(_xlfn.CONCAT(M876," - ",E876),Planning!$C$75:$D$99,2,0)</f>
        <v>21</v>
      </c>
      <c r="S876" s="5">
        <f t="shared" si="551"/>
        <v>44911</v>
      </c>
      <c r="T876" s="3" t="str">
        <f t="shared" si="552"/>
        <v/>
      </c>
      <c r="U876" s="32">
        <f t="shared" ca="1" si="553"/>
        <v>21</v>
      </c>
      <c r="V876" s="32">
        <f t="shared" si="554"/>
        <v>0</v>
      </c>
      <c r="W876" s="5">
        <f t="shared" si="555"/>
        <v>44902</v>
      </c>
      <c r="X876" s="5"/>
      <c r="Z876" s="49"/>
      <c r="AA876" s="50" cm="1">
        <f t="array" ref="AA876">IF(AND(K876="Pending",J876='Date ouverte'!$A$2),INDEX(_xlfn.ANCHORARRAY('Date ouverte'!$B$2),MATCH(TRUE,_xlfn.ANCHORARRAY('Date ouverte'!$B$2)&gt;=$W876,0)),IF(AND(K876="Pending",J876='Date ouverte'!$A$4),INDEX(_xlfn.ANCHORARRAY('Date ouverte'!$B$4),MATCH(TRUE,_xlfn.ANCHORARRAY('Date ouverte'!$B$4)&gt;=$W876,0)),IF(AND(K876="Pending",J876='Date ouverte'!$A$6),INDEX(_xlfn.ANCHORARRAY('Date ouverte'!$B$6),MATCH(TRUE,_xlfn.ANCHORARRAY('Date ouverte'!$B$6)&gt;=$W876,0)),IF(AND(K876="Pending",J876='Date ouverte'!$A$8),INDEX(_xlfn.ANCHORARRAY('Date ouverte'!$B$8),MATCH(TRUE,_xlfn.ANCHORARRAY('Date ouverte'!$B$8)&gt;=$W876,0)),W876))))</f>
        <v>44902</v>
      </c>
      <c r="AB876" s="5" t="str">
        <f>IF(IF($K876="Pending",(IF($J876='Date ouverte'!$A$20,HLOOKUP($AA876,'Date ouverte'!$20:$21,2,FALSE),IF($J876='Date ouverte'!$A$22,HLOOKUP($AA876,'Date ouverte'!$22:$23,2,FALSE),IF($J876='Date ouverte'!$A$24,HLOOKUP($AA876,'Date ouverte'!$24:$25,2,FALSE),IF($J876='Date ouverte'!$A$26,HLOOKUP($AA876,'Date ouverte'!$26:$27,2,FALSE),"j"))))),W876)&lt;&gt;"alert",AA876,"alert")</f>
        <v>alert</v>
      </c>
      <c r="AC876" s="65">
        <f>IF($AB876="alert",(IF($J876='Date ouverte'!$A$29,HLOOKUP($AA876,'Date ouverte'!$29:$30,2,FALSE),IF($J876='Date ouverte'!$A$31,HLOOKUP($AA876,'Date ouverte'!$31:$33,2,FALSE),IF($J876='Date ouverte'!$A$33,HLOOKUP($AA876,'Date ouverte'!$33:$34,2,FALSE),IF($J876='Date ouverte'!$A$35,HLOOKUP($AA876,'Date ouverte'!$35:$36,2,FALSE),"j"))))),0)</f>
        <v>40</v>
      </c>
      <c r="AD8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6" s="5"/>
    </row>
    <row r="877" spans="1:31" x14ac:dyDescent="0.25">
      <c r="A877" t="s">
        <v>1914</v>
      </c>
      <c r="B877" t="s">
        <v>258</v>
      </c>
      <c r="C877" t="s">
        <v>30</v>
      </c>
      <c r="D877" t="s">
        <v>47</v>
      </c>
      <c r="E877" t="s">
        <v>34</v>
      </c>
      <c r="F877" t="s">
        <v>48</v>
      </c>
      <c r="G877" s="1">
        <v>44858</v>
      </c>
      <c r="H877" s="1">
        <v>44890</v>
      </c>
      <c r="I877" s="2">
        <v>44902</v>
      </c>
      <c r="J877" t="s">
        <v>23</v>
      </c>
      <c r="K877" t="s">
        <v>29</v>
      </c>
      <c r="L877" t="s">
        <v>20</v>
      </c>
      <c r="M877" t="s">
        <v>25</v>
      </c>
      <c r="N877" t="s">
        <v>35</v>
      </c>
      <c r="O877" t="s">
        <v>46</v>
      </c>
      <c r="P877">
        <f t="shared" si="549"/>
        <v>1</v>
      </c>
      <c r="Q877" s="5">
        <f t="shared" si="550"/>
        <v>44892</v>
      </c>
      <c r="R877" s="32">
        <f>VLOOKUP(_xlfn.CONCAT(M877," - ",E877),Planning!$C$75:$D$99,2,0)</f>
        <v>21</v>
      </c>
      <c r="S877" s="5">
        <f t="shared" si="551"/>
        <v>44911</v>
      </c>
      <c r="T877" s="3" t="str">
        <f t="shared" si="552"/>
        <v/>
      </c>
      <c r="U877" s="32">
        <f t="shared" ca="1" si="553"/>
        <v>21</v>
      </c>
      <c r="V877" s="32">
        <f t="shared" si="554"/>
        <v>0</v>
      </c>
      <c r="W877" s="5">
        <f t="shared" si="555"/>
        <v>44902</v>
      </c>
      <c r="X877" s="5"/>
      <c r="Z877" s="49"/>
      <c r="AA877" s="50" cm="1">
        <f t="array" ref="AA877">IF(AND(K877="Pending",J877='Date ouverte'!$A$2),INDEX(_xlfn.ANCHORARRAY('Date ouverte'!$B$2),MATCH(TRUE,_xlfn.ANCHORARRAY('Date ouverte'!$B$2)&gt;=$W877,0)),IF(AND(K877="Pending",J877='Date ouverte'!$A$4),INDEX(_xlfn.ANCHORARRAY('Date ouverte'!$B$4),MATCH(TRUE,_xlfn.ANCHORARRAY('Date ouverte'!$B$4)&gt;=$W877,0)),IF(AND(K877="Pending",J877='Date ouverte'!$A$6),INDEX(_xlfn.ANCHORARRAY('Date ouverte'!$B$6),MATCH(TRUE,_xlfn.ANCHORARRAY('Date ouverte'!$B$6)&gt;=$W877,0)),IF(AND(K877="Pending",J877='Date ouverte'!$A$8),INDEX(_xlfn.ANCHORARRAY('Date ouverte'!$B$8),MATCH(TRUE,_xlfn.ANCHORARRAY('Date ouverte'!$B$8)&gt;=$W877,0)),W877))))</f>
        <v>44902</v>
      </c>
      <c r="AB877" s="5" t="str">
        <f>IF(IF($K877="Pending",(IF($J877='Date ouverte'!$A$20,HLOOKUP($AA877,'Date ouverte'!$20:$21,2,FALSE),IF($J877='Date ouverte'!$A$22,HLOOKUP($AA877,'Date ouverte'!$22:$23,2,FALSE),IF($J877='Date ouverte'!$A$24,HLOOKUP($AA877,'Date ouverte'!$24:$25,2,FALSE),IF($J877='Date ouverte'!$A$26,HLOOKUP($AA877,'Date ouverte'!$26:$27,2,FALSE),"j"))))),W877)&lt;&gt;"alert",AA877,"alert")</f>
        <v>alert</v>
      </c>
      <c r="AC877" s="65">
        <f>IF($AB877="alert",(IF($J877='Date ouverte'!$A$29,HLOOKUP($AA877,'Date ouverte'!$29:$30,2,FALSE),IF($J877='Date ouverte'!$A$31,HLOOKUP($AA877,'Date ouverte'!$31:$33,2,FALSE),IF($J877='Date ouverte'!$A$33,HLOOKUP($AA877,'Date ouverte'!$33:$34,2,FALSE),IF($J877='Date ouverte'!$A$35,HLOOKUP($AA877,'Date ouverte'!$35:$36,2,FALSE),"j"))))),0)</f>
        <v>40</v>
      </c>
      <c r="AD8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7" s="5"/>
    </row>
    <row r="878" spans="1:31" x14ac:dyDescent="0.25">
      <c r="A878" t="s">
        <v>900</v>
      </c>
      <c r="B878" t="s">
        <v>258</v>
      </c>
      <c r="C878" t="s">
        <v>30</v>
      </c>
      <c r="D878" t="s">
        <v>47</v>
      </c>
      <c r="E878" t="s">
        <v>34</v>
      </c>
      <c r="F878" t="s">
        <v>48</v>
      </c>
      <c r="G878" s="1">
        <v>44826</v>
      </c>
      <c r="H878" s="1">
        <v>44859</v>
      </c>
      <c r="I878" s="2">
        <v>44874.3125</v>
      </c>
      <c r="J878" t="s">
        <v>28</v>
      </c>
      <c r="K878" t="s">
        <v>19</v>
      </c>
      <c r="L878" t="s">
        <v>20</v>
      </c>
      <c r="M878" t="s">
        <v>25</v>
      </c>
      <c r="N878" t="s">
        <v>35</v>
      </c>
      <c r="O878" t="s">
        <v>36</v>
      </c>
      <c r="P878">
        <f t="shared" si="549"/>
        <v>1</v>
      </c>
      <c r="Q878" s="5">
        <f t="shared" si="550"/>
        <v>44861</v>
      </c>
      <c r="R878" s="32">
        <f>VLOOKUP(_xlfn.CONCAT(M878," - ",E878),Planning!$C$75:$D$99,2,0)</f>
        <v>21</v>
      </c>
      <c r="S878" s="5">
        <f t="shared" si="551"/>
        <v>44880</v>
      </c>
      <c r="T878" s="3" t="str">
        <f t="shared" si="552"/>
        <v/>
      </c>
      <c r="U878" s="32">
        <f t="shared" ca="1" si="553"/>
        <v>21</v>
      </c>
      <c r="V878" s="32">
        <f t="shared" si="554"/>
        <v>0</v>
      </c>
      <c r="W878" s="5">
        <f t="shared" si="555"/>
        <v>44874</v>
      </c>
      <c r="X878" s="5"/>
      <c r="Z878" s="49"/>
      <c r="AA878" s="50" cm="1">
        <f t="array" ref="AA878">IF(AND(K878="Pending",J878='Date ouverte'!$A$2),INDEX(_xlfn.ANCHORARRAY('Date ouverte'!$B$2),MATCH(TRUE,_xlfn.ANCHORARRAY('Date ouverte'!$B$2)&gt;=$W878,0)),IF(AND(K878="Pending",J878='Date ouverte'!$A$4),INDEX(_xlfn.ANCHORARRAY('Date ouverte'!$B$4),MATCH(TRUE,_xlfn.ANCHORARRAY('Date ouverte'!$B$4)&gt;=$W878,0)),IF(AND(K878="Pending",J878='Date ouverte'!$A$6),INDEX(_xlfn.ANCHORARRAY('Date ouverte'!$B$6),MATCH(TRUE,_xlfn.ANCHORARRAY('Date ouverte'!$B$6)&gt;=$W878,0)),IF(AND(K878="Pending",J878='Date ouverte'!$A$8),INDEX(_xlfn.ANCHORARRAY('Date ouverte'!$B$8),MATCH(TRUE,_xlfn.ANCHORARRAY('Date ouverte'!$B$8)&gt;=$W878,0)),W878))))</f>
        <v>44874</v>
      </c>
      <c r="AB878" s="5">
        <f>IF(IF($K878="Pending",(IF($J878='Date ouverte'!$A$20,HLOOKUP($AA878,'Date ouverte'!$20:$21,2,FALSE),IF($J878='Date ouverte'!$A$22,HLOOKUP($AA878,'Date ouverte'!$22:$23,2,FALSE),IF($J878='Date ouverte'!$A$24,HLOOKUP($AA878,'Date ouverte'!$24:$25,2,FALSE),IF($J878='Date ouverte'!$A$26,HLOOKUP($AA878,'Date ouverte'!$26:$27,2,FALSE),"j"))))),W878)&lt;&gt;"alert",AA878,"alert")</f>
        <v>44874</v>
      </c>
      <c r="AC878" s="65">
        <f>IF($AB878="alert",(IF($J878='Date ouverte'!$A$29,HLOOKUP($AA878,'Date ouverte'!$29:$30,2,FALSE),IF($J878='Date ouverte'!$A$31,HLOOKUP($AA878,'Date ouverte'!$31:$33,2,FALSE),IF($J878='Date ouverte'!$A$33,HLOOKUP($AA878,'Date ouverte'!$33:$34,2,FALSE),IF($J878='Date ouverte'!$A$35,HLOOKUP($AA878,'Date ouverte'!$35:$36,2,FALSE),"j"))))),0)</f>
        <v>0</v>
      </c>
      <c r="AD8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8" s="5"/>
    </row>
    <row r="879" spans="1:31" x14ac:dyDescent="0.25">
      <c r="A879" t="s">
        <v>2475</v>
      </c>
      <c r="B879" t="s">
        <v>258</v>
      </c>
      <c r="C879" t="s">
        <v>30</v>
      </c>
      <c r="D879" t="s">
        <v>57</v>
      </c>
      <c r="E879" t="s">
        <v>34</v>
      </c>
      <c r="F879" t="s">
        <v>48</v>
      </c>
      <c r="G879" s="1">
        <v>44863</v>
      </c>
      <c r="H879" s="1">
        <v>44899</v>
      </c>
      <c r="I879" s="2">
        <v>44914</v>
      </c>
      <c r="J879" t="s">
        <v>18</v>
      </c>
      <c r="K879" t="s">
        <v>29</v>
      </c>
      <c r="L879" t="s">
        <v>20</v>
      </c>
      <c r="M879" t="s">
        <v>25</v>
      </c>
      <c r="N879" t="s">
        <v>35</v>
      </c>
      <c r="O879" t="s">
        <v>49</v>
      </c>
      <c r="P879">
        <f t="shared" si="549"/>
        <v>1</v>
      </c>
      <c r="Q879" s="5">
        <f t="shared" si="550"/>
        <v>44901</v>
      </c>
      <c r="R879" s="32">
        <f>VLOOKUP(_xlfn.CONCAT(M879," - ",E879),Planning!$C$75:$D$99,2,0)</f>
        <v>21</v>
      </c>
      <c r="S879" s="5">
        <f t="shared" si="551"/>
        <v>44920</v>
      </c>
      <c r="T879" s="3" t="str">
        <f t="shared" si="552"/>
        <v/>
      </c>
      <c r="U879" s="32">
        <f t="shared" ca="1" si="553"/>
        <v>21</v>
      </c>
      <c r="V879" s="32">
        <f t="shared" si="554"/>
        <v>0</v>
      </c>
      <c r="W879" s="5">
        <f t="shared" si="555"/>
        <v>44914</v>
      </c>
      <c r="X879" s="5"/>
      <c r="Z879" s="49"/>
      <c r="AA879" s="50" cm="1">
        <f t="array" ref="AA879">IF(AND(K879="Pending",J879='Date ouverte'!$A$2),INDEX(_xlfn.ANCHORARRAY('Date ouverte'!$B$2),MATCH(TRUE,_xlfn.ANCHORARRAY('Date ouverte'!$B$2)&gt;=$W879,0)),IF(AND(K879="Pending",J879='Date ouverte'!$A$4),INDEX(_xlfn.ANCHORARRAY('Date ouverte'!$B$4),MATCH(TRUE,_xlfn.ANCHORARRAY('Date ouverte'!$B$4)&gt;=$W879,0)),IF(AND(K879="Pending",J879='Date ouverte'!$A$6),INDEX(_xlfn.ANCHORARRAY('Date ouverte'!$B$6),MATCH(TRUE,_xlfn.ANCHORARRAY('Date ouverte'!$B$6)&gt;=$W879,0)),IF(AND(K879="Pending",J879='Date ouverte'!$A$8),INDEX(_xlfn.ANCHORARRAY('Date ouverte'!$B$8),MATCH(TRUE,_xlfn.ANCHORARRAY('Date ouverte'!$B$8)&gt;=$W879,0)),W879))))</f>
        <v>44914</v>
      </c>
      <c r="AB879" s="5" t="str">
        <f>IF(IF($K879="Pending",(IF($J879='Date ouverte'!$A$20,HLOOKUP($AA879,'Date ouverte'!$20:$21,2,FALSE),IF($J879='Date ouverte'!$A$22,HLOOKUP($AA879,'Date ouverte'!$22:$23,2,FALSE),IF($J879='Date ouverte'!$A$24,HLOOKUP($AA879,'Date ouverte'!$24:$25,2,FALSE),IF($J879='Date ouverte'!$A$26,HLOOKUP($AA879,'Date ouverte'!$26:$27,2,FALSE),"j"))))),W879)&lt;&gt;"alert",AA879,"alert")</f>
        <v>alert</v>
      </c>
      <c r="AC879" s="65">
        <f>IF($AB879="alert",(IF($J879='Date ouverte'!$A$29,HLOOKUP($AA879,'Date ouverte'!$29:$30,2,FALSE),IF($J879='Date ouverte'!$A$31,HLOOKUP($AA879,'Date ouverte'!$31:$33,2,FALSE),IF($J879='Date ouverte'!$A$33,HLOOKUP($AA879,'Date ouverte'!$33:$34,2,FALSE),IF($J879='Date ouverte'!$A$35,HLOOKUP($AA879,'Date ouverte'!$35:$36,2,FALSE),"j"))))),0)</f>
        <v>18</v>
      </c>
      <c r="AD8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79" s="5"/>
    </row>
    <row r="880" spans="1:31" x14ac:dyDescent="0.25">
      <c r="A880" t="s">
        <v>1915</v>
      </c>
      <c r="B880" t="s">
        <v>258</v>
      </c>
      <c r="C880" t="s">
        <v>30</v>
      </c>
      <c r="D880" t="s">
        <v>47</v>
      </c>
      <c r="E880" t="s">
        <v>34</v>
      </c>
      <c r="F880" t="s">
        <v>48</v>
      </c>
      <c r="G880" s="1">
        <v>44858</v>
      </c>
      <c r="H880" s="1">
        <v>44890</v>
      </c>
      <c r="I880" s="2">
        <v>44902</v>
      </c>
      <c r="J880" t="s">
        <v>23</v>
      </c>
      <c r="K880" t="s">
        <v>29</v>
      </c>
      <c r="L880" t="s">
        <v>20</v>
      </c>
      <c r="M880" t="s">
        <v>25</v>
      </c>
      <c r="N880" t="s">
        <v>35</v>
      </c>
      <c r="O880" t="s">
        <v>46</v>
      </c>
      <c r="P880">
        <f t="shared" si="549"/>
        <v>1</v>
      </c>
      <c r="Q880" s="5">
        <f t="shared" si="550"/>
        <v>44892</v>
      </c>
      <c r="R880" s="32">
        <f>VLOOKUP(_xlfn.CONCAT(M880," - ",E880),Planning!$C$75:$D$99,2,0)</f>
        <v>21</v>
      </c>
      <c r="S880" s="5">
        <f t="shared" si="551"/>
        <v>44911</v>
      </c>
      <c r="T880" s="3" t="str">
        <f t="shared" si="552"/>
        <v/>
      </c>
      <c r="U880" s="32">
        <f t="shared" ca="1" si="553"/>
        <v>21</v>
      </c>
      <c r="V880" s="32">
        <f t="shared" si="554"/>
        <v>0</v>
      </c>
      <c r="W880" s="5">
        <f t="shared" si="555"/>
        <v>44902</v>
      </c>
      <c r="X880" s="5"/>
      <c r="Z880" s="49"/>
      <c r="AA880" s="50" cm="1">
        <f t="array" ref="AA880">IF(AND(K880="Pending",J880='Date ouverte'!$A$2),INDEX(_xlfn.ANCHORARRAY('Date ouverte'!$B$2),MATCH(TRUE,_xlfn.ANCHORARRAY('Date ouverte'!$B$2)&gt;=$W880,0)),IF(AND(K880="Pending",J880='Date ouverte'!$A$4),INDEX(_xlfn.ANCHORARRAY('Date ouverte'!$B$4),MATCH(TRUE,_xlfn.ANCHORARRAY('Date ouverte'!$B$4)&gt;=$W880,0)),IF(AND(K880="Pending",J880='Date ouverte'!$A$6),INDEX(_xlfn.ANCHORARRAY('Date ouverte'!$B$6),MATCH(TRUE,_xlfn.ANCHORARRAY('Date ouverte'!$B$6)&gt;=$W880,0)),IF(AND(K880="Pending",J880='Date ouverte'!$A$8),INDEX(_xlfn.ANCHORARRAY('Date ouverte'!$B$8),MATCH(TRUE,_xlfn.ANCHORARRAY('Date ouverte'!$B$8)&gt;=$W880,0)),W880))))</f>
        <v>44902</v>
      </c>
      <c r="AB880" s="5" t="str">
        <f>IF(IF($K880="Pending",(IF($J880='Date ouverte'!$A$20,HLOOKUP($AA880,'Date ouverte'!$20:$21,2,FALSE),IF($J880='Date ouverte'!$A$22,HLOOKUP($AA880,'Date ouverte'!$22:$23,2,FALSE),IF($J880='Date ouverte'!$A$24,HLOOKUP($AA880,'Date ouverte'!$24:$25,2,FALSE),IF($J880='Date ouverte'!$A$26,HLOOKUP($AA880,'Date ouverte'!$26:$27,2,FALSE),"j"))))),W880)&lt;&gt;"alert",AA880,"alert")</f>
        <v>alert</v>
      </c>
      <c r="AC880" s="65">
        <f>IF($AB880="alert",(IF($J880='Date ouverte'!$A$29,HLOOKUP($AA880,'Date ouverte'!$29:$30,2,FALSE),IF($J880='Date ouverte'!$A$31,HLOOKUP($AA880,'Date ouverte'!$31:$33,2,FALSE),IF($J880='Date ouverte'!$A$33,HLOOKUP($AA880,'Date ouverte'!$33:$34,2,FALSE),IF($J880='Date ouverte'!$A$35,HLOOKUP($AA880,'Date ouverte'!$35:$36,2,FALSE),"j"))))),0)</f>
        <v>40</v>
      </c>
      <c r="AD8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0" s="5"/>
    </row>
    <row r="881" spans="1:31" x14ac:dyDescent="0.25">
      <c r="A881" t="s">
        <v>1054</v>
      </c>
      <c r="B881" t="s">
        <v>258</v>
      </c>
      <c r="C881" t="s">
        <v>30</v>
      </c>
      <c r="D881" t="s">
        <v>47</v>
      </c>
      <c r="E881" t="s">
        <v>16</v>
      </c>
      <c r="F881" t="s">
        <v>48</v>
      </c>
      <c r="G881" s="1">
        <v>44828</v>
      </c>
      <c r="H881" s="1">
        <v>44866</v>
      </c>
      <c r="I881" s="2">
        <v>44872.541666666664</v>
      </c>
      <c r="J881" t="s">
        <v>28</v>
      </c>
      <c r="K881" t="s">
        <v>19</v>
      </c>
      <c r="L881" t="s">
        <v>20</v>
      </c>
      <c r="M881" t="s">
        <v>25</v>
      </c>
      <c r="N881" t="s">
        <v>35</v>
      </c>
      <c r="O881" t="s">
        <v>36</v>
      </c>
      <c r="P881">
        <f t="shared" si="549"/>
        <v>1</v>
      </c>
      <c r="Q881" s="5">
        <f t="shared" si="550"/>
        <v>44868</v>
      </c>
      <c r="R881" s="32">
        <f>VLOOKUP(_xlfn.CONCAT(M881," - ",E881),Planning!$C$75:$D$99,2,0)</f>
        <v>4</v>
      </c>
      <c r="S881" s="5">
        <f t="shared" si="551"/>
        <v>44870</v>
      </c>
      <c r="T881" s="3" t="str">
        <f t="shared" si="552"/>
        <v/>
      </c>
      <c r="U881" s="32">
        <f t="shared" ca="1" si="553"/>
        <v>4</v>
      </c>
      <c r="V881" s="32">
        <f t="shared" si="554"/>
        <v>0</v>
      </c>
      <c r="W881" s="5">
        <f t="shared" si="555"/>
        <v>44872</v>
      </c>
      <c r="X881" s="5"/>
      <c r="Z881" s="49"/>
      <c r="AA881" s="50" cm="1">
        <f t="array" ref="AA881">IF(AND(K881="Pending",J881='Date ouverte'!$A$2),INDEX(_xlfn.ANCHORARRAY('Date ouverte'!$B$2),MATCH(TRUE,_xlfn.ANCHORARRAY('Date ouverte'!$B$2)&gt;=$W881,0)),IF(AND(K881="Pending",J881='Date ouverte'!$A$4),INDEX(_xlfn.ANCHORARRAY('Date ouverte'!$B$4),MATCH(TRUE,_xlfn.ANCHORARRAY('Date ouverte'!$B$4)&gt;=$W881,0)),IF(AND(K881="Pending",J881='Date ouverte'!$A$6),INDEX(_xlfn.ANCHORARRAY('Date ouverte'!$B$6),MATCH(TRUE,_xlfn.ANCHORARRAY('Date ouverte'!$B$6)&gt;=$W881,0)),IF(AND(K881="Pending",J881='Date ouverte'!$A$8),INDEX(_xlfn.ANCHORARRAY('Date ouverte'!$B$8),MATCH(TRUE,_xlfn.ANCHORARRAY('Date ouverte'!$B$8)&gt;=$W881,0)),W881))))</f>
        <v>44872</v>
      </c>
      <c r="AB881" s="5">
        <f>IF(IF($K881="Pending",(IF($J881='Date ouverte'!$A$20,HLOOKUP($AA881,'Date ouverte'!$20:$21,2,FALSE),IF($J881='Date ouverte'!$A$22,HLOOKUP($AA881,'Date ouverte'!$22:$23,2,FALSE),IF($J881='Date ouverte'!$A$24,HLOOKUP($AA881,'Date ouverte'!$24:$25,2,FALSE),IF($J881='Date ouverte'!$A$26,HLOOKUP($AA881,'Date ouverte'!$26:$27,2,FALSE),"j"))))),W881)&lt;&gt;"alert",AA881,"alert")</f>
        <v>44872</v>
      </c>
      <c r="AC881" s="65">
        <f>IF($AB881="alert",(IF($J881='Date ouverte'!$A$29,HLOOKUP($AA881,'Date ouverte'!$29:$30,2,FALSE),IF($J881='Date ouverte'!$A$31,HLOOKUP($AA881,'Date ouverte'!$31:$33,2,FALSE),IF($J881='Date ouverte'!$A$33,HLOOKUP($AA881,'Date ouverte'!$33:$34,2,FALSE),IF($J881='Date ouverte'!$A$35,HLOOKUP($AA881,'Date ouverte'!$35:$36,2,FALSE),"j"))))),0)</f>
        <v>0</v>
      </c>
      <c r="AD8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1" s="5"/>
    </row>
    <row r="882" spans="1:31" x14ac:dyDescent="0.25">
      <c r="A882" t="s">
        <v>1916</v>
      </c>
      <c r="B882" t="s">
        <v>258</v>
      </c>
      <c r="C882" t="s">
        <v>30</v>
      </c>
      <c r="D882" t="s">
        <v>47</v>
      </c>
      <c r="E882" t="s">
        <v>34</v>
      </c>
      <c r="F882" t="s">
        <v>48</v>
      </c>
      <c r="G882" s="1">
        <v>44847</v>
      </c>
      <c r="H882" s="1">
        <v>44877</v>
      </c>
      <c r="I882" s="2">
        <v>44896.291666666664</v>
      </c>
      <c r="J882" t="s">
        <v>23</v>
      </c>
      <c r="K882" t="s">
        <v>19</v>
      </c>
      <c r="L882" t="s">
        <v>20</v>
      </c>
      <c r="M882" t="s">
        <v>25</v>
      </c>
      <c r="N882" t="s">
        <v>35</v>
      </c>
      <c r="O882" t="s">
        <v>45</v>
      </c>
      <c r="P882">
        <f t="shared" si="549"/>
        <v>1</v>
      </c>
      <c r="Q882" s="5">
        <f t="shared" si="550"/>
        <v>44879</v>
      </c>
      <c r="R882" s="32">
        <f>VLOOKUP(_xlfn.CONCAT(M882," - ",E882),Planning!$C$75:$D$99,2,0)</f>
        <v>21</v>
      </c>
      <c r="S882" s="5">
        <f t="shared" si="551"/>
        <v>44898</v>
      </c>
      <c r="T882" s="3" t="str">
        <f t="shared" si="552"/>
        <v/>
      </c>
      <c r="U882" s="32">
        <f t="shared" ca="1" si="553"/>
        <v>21</v>
      </c>
      <c r="V882" s="32">
        <f t="shared" si="554"/>
        <v>0</v>
      </c>
      <c r="W882" s="5">
        <f t="shared" si="555"/>
        <v>44896</v>
      </c>
      <c r="X882" s="5"/>
      <c r="Z882" s="49"/>
      <c r="AA882" s="50" cm="1">
        <f t="array" ref="AA882">IF(AND(K882="Pending",J882='Date ouverte'!$A$2),INDEX(_xlfn.ANCHORARRAY('Date ouverte'!$B$2),MATCH(TRUE,_xlfn.ANCHORARRAY('Date ouverte'!$B$2)&gt;=$W882,0)),IF(AND(K882="Pending",J882='Date ouverte'!$A$4),INDEX(_xlfn.ANCHORARRAY('Date ouverte'!$B$4),MATCH(TRUE,_xlfn.ANCHORARRAY('Date ouverte'!$B$4)&gt;=$W882,0)),IF(AND(K882="Pending",J882='Date ouverte'!$A$6),INDEX(_xlfn.ANCHORARRAY('Date ouverte'!$B$6),MATCH(TRUE,_xlfn.ANCHORARRAY('Date ouverte'!$B$6)&gt;=$W882,0)),IF(AND(K882="Pending",J882='Date ouverte'!$A$8),INDEX(_xlfn.ANCHORARRAY('Date ouverte'!$B$8),MATCH(TRUE,_xlfn.ANCHORARRAY('Date ouverte'!$B$8)&gt;=$W882,0)),W882))))</f>
        <v>44896</v>
      </c>
      <c r="AB882" s="5">
        <f>IF(IF($K882="Pending",(IF($J882='Date ouverte'!$A$20,HLOOKUP($AA882,'Date ouverte'!$20:$21,2,FALSE),IF($J882='Date ouverte'!$A$22,HLOOKUP($AA882,'Date ouverte'!$22:$23,2,FALSE),IF($J882='Date ouverte'!$A$24,HLOOKUP($AA882,'Date ouverte'!$24:$25,2,FALSE),IF($J882='Date ouverte'!$A$26,HLOOKUP($AA882,'Date ouverte'!$26:$27,2,FALSE),"j"))))),W882)&lt;&gt;"alert",AA882,"alert")</f>
        <v>44896</v>
      </c>
      <c r="AC882" s="65">
        <f>IF($AB882="alert",(IF($J882='Date ouverte'!$A$29,HLOOKUP($AA882,'Date ouverte'!$29:$30,2,FALSE),IF($J882='Date ouverte'!$A$31,HLOOKUP($AA882,'Date ouverte'!$31:$33,2,FALSE),IF($J882='Date ouverte'!$A$33,HLOOKUP($AA882,'Date ouverte'!$33:$34,2,FALSE),IF($J882='Date ouverte'!$A$35,HLOOKUP($AA882,'Date ouverte'!$35:$36,2,FALSE),"j"))))),0)</f>
        <v>0</v>
      </c>
      <c r="AD8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2" s="5"/>
    </row>
    <row r="883" spans="1:31" x14ac:dyDescent="0.25">
      <c r="A883" t="s">
        <v>462</v>
      </c>
      <c r="B883" t="s">
        <v>258</v>
      </c>
      <c r="C883" t="s">
        <v>30</v>
      </c>
      <c r="D883" t="s">
        <v>15</v>
      </c>
      <c r="E883" t="s">
        <v>34</v>
      </c>
      <c r="F883" t="s">
        <v>17</v>
      </c>
      <c r="G883" s="1">
        <v>44815</v>
      </c>
      <c r="H883" s="1">
        <v>44853</v>
      </c>
      <c r="I883" s="2">
        <v>44862.541666666664</v>
      </c>
      <c r="J883" t="s">
        <v>18</v>
      </c>
      <c r="K883" t="s">
        <v>19</v>
      </c>
      <c r="L883" t="s">
        <v>20</v>
      </c>
      <c r="M883" t="s">
        <v>25</v>
      </c>
      <c r="N883" t="s">
        <v>35</v>
      </c>
      <c r="O883" t="s">
        <v>42</v>
      </c>
      <c r="P883">
        <f t="shared" si="549"/>
        <v>1</v>
      </c>
      <c r="Q883" s="5">
        <f t="shared" si="550"/>
        <v>44855</v>
      </c>
      <c r="R883" s="32">
        <f>VLOOKUP(_xlfn.CONCAT(M883," - ",E883),Planning!$C$75:$D$99,2,0)</f>
        <v>21</v>
      </c>
      <c r="S883" s="5">
        <f t="shared" si="551"/>
        <v>44874</v>
      </c>
      <c r="T883" s="3" t="str">
        <f t="shared" si="552"/>
        <v/>
      </c>
      <c r="U883" s="32">
        <f t="shared" ca="1" si="553"/>
        <v>15</v>
      </c>
      <c r="V883" s="32">
        <f t="shared" si="554"/>
        <v>0</v>
      </c>
      <c r="W883" s="5">
        <f t="shared" si="555"/>
        <v>44862</v>
      </c>
      <c r="X883" s="5"/>
      <c r="Z883" s="49"/>
      <c r="AA883" s="50" cm="1">
        <f t="array" ref="AA883">IF(AND(K883="Pending",J883='Date ouverte'!$A$2),INDEX(_xlfn.ANCHORARRAY('Date ouverte'!$B$2),MATCH(TRUE,_xlfn.ANCHORARRAY('Date ouverte'!$B$2)&gt;=$W883,0)),IF(AND(K883="Pending",J883='Date ouverte'!$A$4),INDEX(_xlfn.ANCHORARRAY('Date ouverte'!$B$4),MATCH(TRUE,_xlfn.ANCHORARRAY('Date ouverte'!$B$4)&gt;=$W883,0)),IF(AND(K883="Pending",J883='Date ouverte'!$A$6),INDEX(_xlfn.ANCHORARRAY('Date ouverte'!$B$6),MATCH(TRUE,_xlfn.ANCHORARRAY('Date ouverte'!$B$6)&gt;=$W883,0)),IF(AND(K883="Pending",J883='Date ouverte'!$A$8),INDEX(_xlfn.ANCHORARRAY('Date ouverte'!$B$8),MATCH(TRUE,_xlfn.ANCHORARRAY('Date ouverte'!$B$8)&gt;=$W883,0)),W883))))</f>
        <v>44862</v>
      </c>
      <c r="AB883" s="5">
        <f>IF(IF($K883="Pending",(IF($J883='Date ouverte'!$A$20,HLOOKUP($AA883,'Date ouverte'!$20:$21,2,FALSE),IF($J883='Date ouverte'!$A$22,HLOOKUP($AA883,'Date ouverte'!$22:$23,2,FALSE),IF($J883='Date ouverte'!$A$24,HLOOKUP($AA883,'Date ouverte'!$24:$25,2,FALSE),IF($J883='Date ouverte'!$A$26,HLOOKUP($AA883,'Date ouverte'!$26:$27,2,FALSE),"j"))))),W883)&lt;&gt;"alert",AA883,"alert")</f>
        <v>44862</v>
      </c>
      <c r="AC883" s="65">
        <f>IF($AB883="alert",(IF($J883='Date ouverte'!$A$29,HLOOKUP($AA883,'Date ouverte'!$29:$30,2,FALSE),IF($J883='Date ouverte'!$A$31,HLOOKUP($AA883,'Date ouverte'!$31:$33,2,FALSE),IF($J883='Date ouverte'!$A$33,HLOOKUP($AA883,'Date ouverte'!$33:$34,2,FALSE),IF($J883='Date ouverte'!$A$35,HLOOKUP($AA883,'Date ouverte'!$35:$36,2,FALSE),"j"))))),0)</f>
        <v>0</v>
      </c>
      <c r="AD8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3" s="5"/>
    </row>
    <row r="884" spans="1:31" x14ac:dyDescent="0.25">
      <c r="A884" t="s">
        <v>1286</v>
      </c>
      <c r="B884" t="s">
        <v>258</v>
      </c>
      <c r="C884" t="s">
        <v>30</v>
      </c>
      <c r="D884" t="s">
        <v>47</v>
      </c>
      <c r="E884" t="s">
        <v>34</v>
      </c>
      <c r="F884" t="s">
        <v>48</v>
      </c>
      <c r="G884" s="1">
        <v>44848</v>
      </c>
      <c r="H884" s="1">
        <v>44890</v>
      </c>
      <c r="I884" s="2">
        <v>44902</v>
      </c>
      <c r="J884" t="s">
        <v>28</v>
      </c>
      <c r="K884" t="s">
        <v>29</v>
      </c>
      <c r="L884" t="s">
        <v>20</v>
      </c>
      <c r="M884" t="s">
        <v>25</v>
      </c>
      <c r="N884" t="s">
        <v>35</v>
      </c>
      <c r="O884" t="s">
        <v>46</v>
      </c>
      <c r="P884">
        <f t="shared" si="549"/>
        <v>1</v>
      </c>
      <c r="Q884" s="5">
        <f t="shared" si="550"/>
        <v>44892</v>
      </c>
      <c r="R884" s="32">
        <f>VLOOKUP(_xlfn.CONCAT(M884," - ",E884),Planning!$C$75:$D$99,2,0)</f>
        <v>21</v>
      </c>
      <c r="S884" s="5">
        <f t="shared" si="551"/>
        <v>44911</v>
      </c>
      <c r="T884" s="3" t="str">
        <f t="shared" si="552"/>
        <v/>
      </c>
      <c r="U884" s="32">
        <f t="shared" ca="1" si="553"/>
        <v>21</v>
      </c>
      <c r="V884" s="32">
        <f t="shared" si="554"/>
        <v>0</v>
      </c>
      <c r="W884" s="5">
        <f t="shared" si="555"/>
        <v>44902</v>
      </c>
      <c r="X884" s="5"/>
      <c r="Z884" s="49"/>
      <c r="AA884" s="50" cm="1">
        <f t="array" ref="AA884">IF(AND(K884="Pending",J884='Date ouverte'!$A$2),INDEX(_xlfn.ANCHORARRAY('Date ouverte'!$B$2),MATCH(TRUE,_xlfn.ANCHORARRAY('Date ouverte'!$B$2)&gt;=$W884,0)),IF(AND(K884="Pending",J884='Date ouverte'!$A$4),INDEX(_xlfn.ANCHORARRAY('Date ouverte'!$B$4),MATCH(TRUE,_xlfn.ANCHORARRAY('Date ouverte'!$B$4)&gt;=$W884,0)),IF(AND(K884="Pending",J884='Date ouverte'!$A$6),INDEX(_xlfn.ANCHORARRAY('Date ouverte'!$B$6),MATCH(TRUE,_xlfn.ANCHORARRAY('Date ouverte'!$B$6)&gt;=$W884,0)),IF(AND(K884="Pending",J884='Date ouverte'!$A$8),INDEX(_xlfn.ANCHORARRAY('Date ouverte'!$B$8),MATCH(TRUE,_xlfn.ANCHORARRAY('Date ouverte'!$B$8)&gt;=$W884,0)),W884))))</f>
        <v>44902</v>
      </c>
      <c r="AB884" s="5">
        <f>IF(IF($K884="Pending",(IF($J884='Date ouverte'!$A$20,HLOOKUP($AA884,'Date ouverte'!$20:$21,2,FALSE),IF($J884='Date ouverte'!$A$22,HLOOKUP($AA884,'Date ouverte'!$22:$23,2,FALSE),IF($J884='Date ouverte'!$A$24,HLOOKUP($AA884,'Date ouverte'!$24:$25,2,FALSE),IF($J884='Date ouverte'!$A$26,HLOOKUP($AA884,'Date ouverte'!$26:$27,2,FALSE),"j"))))),W884)&lt;&gt;"alert",AA884,"alert")</f>
        <v>44902</v>
      </c>
      <c r="AC884" s="65">
        <f>IF($AB884="alert",(IF($J884='Date ouverte'!$A$29,HLOOKUP($AA884,'Date ouverte'!$29:$30,2,FALSE),IF($J884='Date ouverte'!$A$31,HLOOKUP($AA884,'Date ouverte'!$31:$33,2,FALSE),IF($J884='Date ouverte'!$A$33,HLOOKUP($AA884,'Date ouverte'!$33:$34,2,FALSE),IF($J884='Date ouverte'!$A$35,HLOOKUP($AA884,'Date ouverte'!$35:$36,2,FALSE),"j"))))),0)</f>
        <v>0</v>
      </c>
      <c r="AD8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84" s="5"/>
    </row>
    <row r="885" spans="1:31" x14ac:dyDescent="0.25">
      <c r="A885" t="s">
        <v>1287</v>
      </c>
      <c r="B885" t="s">
        <v>258</v>
      </c>
      <c r="C885" t="s">
        <v>30</v>
      </c>
      <c r="D885" t="s">
        <v>47</v>
      </c>
      <c r="E885" t="s">
        <v>34</v>
      </c>
      <c r="F885" t="s">
        <v>48</v>
      </c>
      <c r="G885" s="1">
        <v>44847</v>
      </c>
      <c r="H885" s="1">
        <v>44877</v>
      </c>
      <c r="I885" s="2">
        <v>44886.3125</v>
      </c>
      <c r="J885" t="s">
        <v>23</v>
      </c>
      <c r="K885" t="s">
        <v>19</v>
      </c>
      <c r="L885" t="s">
        <v>20</v>
      </c>
      <c r="M885" t="s">
        <v>25</v>
      </c>
      <c r="N885" t="s">
        <v>35</v>
      </c>
      <c r="O885" t="s">
        <v>45</v>
      </c>
      <c r="P885">
        <f t="shared" si="549"/>
        <v>1</v>
      </c>
      <c r="Q885" s="5">
        <f t="shared" si="550"/>
        <v>44879</v>
      </c>
      <c r="R885" s="32">
        <f>VLOOKUP(_xlfn.CONCAT(M885," - ",E885),Planning!$C$75:$D$99,2,0)</f>
        <v>21</v>
      </c>
      <c r="S885" s="5">
        <f t="shared" si="551"/>
        <v>44898</v>
      </c>
      <c r="T885" s="3" t="str">
        <f t="shared" si="552"/>
        <v/>
      </c>
      <c r="U885" s="32">
        <f t="shared" ca="1" si="553"/>
        <v>21</v>
      </c>
      <c r="V885" s="32">
        <f t="shared" si="554"/>
        <v>0</v>
      </c>
      <c r="W885" s="5">
        <f t="shared" si="555"/>
        <v>44886</v>
      </c>
      <c r="X885" s="5"/>
      <c r="Z885" s="49"/>
      <c r="AA885" s="50" cm="1">
        <f t="array" ref="AA885">IF(AND(K885="Pending",J885='Date ouverte'!$A$2),INDEX(_xlfn.ANCHORARRAY('Date ouverte'!$B$2),MATCH(TRUE,_xlfn.ANCHORARRAY('Date ouverte'!$B$2)&gt;=$W885,0)),IF(AND(K885="Pending",J885='Date ouverte'!$A$4),INDEX(_xlfn.ANCHORARRAY('Date ouverte'!$B$4),MATCH(TRUE,_xlfn.ANCHORARRAY('Date ouverte'!$B$4)&gt;=$W885,0)),IF(AND(K885="Pending",J885='Date ouverte'!$A$6),INDEX(_xlfn.ANCHORARRAY('Date ouverte'!$B$6),MATCH(TRUE,_xlfn.ANCHORARRAY('Date ouverte'!$B$6)&gt;=$W885,0)),IF(AND(K885="Pending",J885='Date ouverte'!$A$8),INDEX(_xlfn.ANCHORARRAY('Date ouverte'!$B$8),MATCH(TRUE,_xlfn.ANCHORARRAY('Date ouverte'!$B$8)&gt;=$W885,0)),W885))))</f>
        <v>44886</v>
      </c>
      <c r="AB885" s="5">
        <f>IF(IF($K885="Pending",(IF($J885='Date ouverte'!$A$20,HLOOKUP($AA885,'Date ouverte'!$20:$21,2,FALSE),IF($J885='Date ouverte'!$A$22,HLOOKUP($AA885,'Date ouverte'!$22:$23,2,FALSE),IF($J885='Date ouverte'!$A$24,HLOOKUP($AA885,'Date ouverte'!$24:$25,2,FALSE),IF($J885='Date ouverte'!$A$26,HLOOKUP($AA885,'Date ouverte'!$26:$27,2,FALSE),"j"))))),W885)&lt;&gt;"alert",AA885,"alert")</f>
        <v>44886</v>
      </c>
      <c r="AC885" s="65">
        <f>IF($AB885="alert",(IF($J885='Date ouverte'!$A$29,HLOOKUP($AA885,'Date ouverte'!$29:$30,2,FALSE),IF($J885='Date ouverte'!$A$31,HLOOKUP($AA885,'Date ouverte'!$31:$33,2,FALSE),IF($J885='Date ouverte'!$A$33,HLOOKUP($AA885,'Date ouverte'!$33:$34,2,FALSE),IF($J885='Date ouverte'!$A$35,HLOOKUP($AA885,'Date ouverte'!$35:$36,2,FALSE),"j"))))),0)</f>
        <v>0</v>
      </c>
      <c r="AD8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5" s="5"/>
    </row>
    <row r="886" spans="1:31" x14ac:dyDescent="0.25">
      <c r="A886" t="s">
        <v>708</v>
      </c>
      <c r="B886" t="s">
        <v>258</v>
      </c>
      <c r="C886" t="s">
        <v>14</v>
      </c>
      <c r="D886" t="s">
        <v>47</v>
      </c>
      <c r="E886" t="s">
        <v>34</v>
      </c>
      <c r="F886" t="s">
        <v>48</v>
      </c>
      <c r="G886" s="1">
        <v>44822</v>
      </c>
      <c r="H886" s="1">
        <v>44860</v>
      </c>
      <c r="I886" s="2">
        <v>44868.375</v>
      </c>
      <c r="J886" t="s">
        <v>28</v>
      </c>
      <c r="K886" t="s">
        <v>19</v>
      </c>
      <c r="L886" t="s">
        <v>20</v>
      </c>
      <c r="M886" t="s">
        <v>25</v>
      </c>
      <c r="N886" t="s">
        <v>35</v>
      </c>
      <c r="O886" t="s">
        <v>36</v>
      </c>
      <c r="P886">
        <f t="shared" si="549"/>
        <v>1</v>
      </c>
      <c r="Q886" s="5">
        <f t="shared" si="550"/>
        <v>44862</v>
      </c>
      <c r="R886" s="32">
        <f>VLOOKUP(_xlfn.CONCAT(M886," - ",E886),Planning!$C$75:$D$99,2,0)</f>
        <v>21</v>
      </c>
      <c r="S886" s="5">
        <f t="shared" si="551"/>
        <v>44881</v>
      </c>
      <c r="T886" s="3" t="str">
        <f t="shared" si="552"/>
        <v/>
      </c>
      <c r="U886" s="32">
        <f t="shared" ca="1" si="553"/>
        <v>21</v>
      </c>
      <c r="V886" s="32">
        <f t="shared" si="554"/>
        <v>0</v>
      </c>
      <c r="W886" s="5">
        <f t="shared" si="555"/>
        <v>44868</v>
      </c>
      <c r="X886" s="5"/>
      <c r="Z886" s="49"/>
      <c r="AA886" s="50" cm="1">
        <f t="array" ref="AA886">IF(AND(K886="Pending",J886='Date ouverte'!$A$2),INDEX(_xlfn.ANCHORARRAY('Date ouverte'!$B$2),MATCH(TRUE,_xlfn.ANCHORARRAY('Date ouverte'!$B$2)&gt;=$W886,0)),IF(AND(K886="Pending",J886='Date ouverte'!$A$4),INDEX(_xlfn.ANCHORARRAY('Date ouverte'!$B$4),MATCH(TRUE,_xlfn.ANCHORARRAY('Date ouverte'!$B$4)&gt;=$W886,0)),IF(AND(K886="Pending",J886='Date ouverte'!$A$6),INDEX(_xlfn.ANCHORARRAY('Date ouverte'!$B$6),MATCH(TRUE,_xlfn.ANCHORARRAY('Date ouverte'!$B$6)&gt;=$W886,0)),IF(AND(K886="Pending",J886='Date ouverte'!$A$8),INDEX(_xlfn.ANCHORARRAY('Date ouverte'!$B$8),MATCH(TRUE,_xlfn.ANCHORARRAY('Date ouverte'!$B$8)&gt;=$W886,0)),W886))))</f>
        <v>44868</v>
      </c>
      <c r="AB886" s="5">
        <f>IF(IF($K886="Pending",(IF($J886='Date ouverte'!$A$20,HLOOKUP($AA886,'Date ouverte'!$20:$21,2,FALSE),IF($J886='Date ouverte'!$A$22,HLOOKUP($AA886,'Date ouverte'!$22:$23,2,FALSE),IF($J886='Date ouverte'!$A$24,HLOOKUP($AA886,'Date ouverte'!$24:$25,2,FALSE),IF($J886='Date ouverte'!$A$26,HLOOKUP($AA886,'Date ouverte'!$26:$27,2,FALSE),"j"))))),W886)&lt;&gt;"alert",AA886,"alert")</f>
        <v>44868</v>
      </c>
      <c r="AC886" s="65">
        <f>IF($AB886="alert",(IF($J886='Date ouverte'!$A$29,HLOOKUP($AA886,'Date ouverte'!$29:$30,2,FALSE),IF($J886='Date ouverte'!$A$31,HLOOKUP($AA886,'Date ouverte'!$31:$33,2,FALSE),IF($J886='Date ouverte'!$A$33,HLOOKUP($AA886,'Date ouverte'!$33:$34,2,FALSE),IF($J886='Date ouverte'!$A$35,HLOOKUP($AA886,'Date ouverte'!$35:$36,2,FALSE),"j"))))),0)</f>
        <v>0</v>
      </c>
      <c r="AD8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6" s="5"/>
    </row>
    <row r="887" spans="1:31" x14ac:dyDescent="0.25">
      <c r="A887" t="s">
        <v>1917</v>
      </c>
      <c r="B887" t="s">
        <v>258</v>
      </c>
      <c r="C887" t="s">
        <v>30</v>
      </c>
      <c r="D887" t="s">
        <v>47</v>
      </c>
      <c r="E887" t="s">
        <v>34</v>
      </c>
      <c r="F887" t="s">
        <v>48</v>
      </c>
      <c r="G887" s="1">
        <v>44856</v>
      </c>
      <c r="H887" s="1">
        <v>44906</v>
      </c>
      <c r="I887" s="2">
        <v>44921</v>
      </c>
      <c r="J887" t="s">
        <v>28</v>
      </c>
      <c r="K887" t="s">
        <v>29</v>
      </c>
      <c r="L887" t="s">
        <v>20</v>
      </c>
      <c r="M887" t="s">
        <v>25</v>
      </c>
      <c r="N887" t="s">
        <v>35</v>
      </c>
      <c r="O887" t="s">
        <v>46</v>
      </c>
      <c r="P887">
        <f t="shared" si="549"/>
        <v>1</v>
      </c>
      <c r="Q887" s="5">
        <f t="shared" si="550"/>
        <v>44908</v>
      </c>
      <c r="R887" s="32">
        <f>VLOOKUP(_xlfn.CONCAT(M887," - ",E887),Planning!$C$75:$D$99,2,0)</f>
        <v>21</v>
      </c>
      <c r="S887" s="5">
        <f t="shared" si="551"/>
        <v>44927</v>
      </c>
      <c r="T887" s="3" t="str">
        <f t="shared" si="552"/>
        <v/>
      </c>
      <c r="U887" s="32">
        <f t="shared" ca="1" si="553"/>
        <v>21</v>
      </c>
      <c r="V887" s="32">
        <f t="shared" si="554"/>
        <v>0</v>
      </c>
      <c r="W887" s="5">
        <f t="shared" si="555"/>
        <v>44921</v>
      </c>
      <c r="X887" s="5"/>
      <c r="Z887" s="49"/>
      <c r="AA887" s="50" cm="1">
        <f t="array" ref="AA887">IF(AND(K887="Pending",J887='Date ouverte'!$A$2),INDEX(_xlfn.ANCHORARRAY('Date ouverte'!$B$2),MATCH(TRUE,_xlfn.ANCHORARRAY('Date ouverte'!$B$2)&gt;=$W887,0)),IF(AND(K887="Pending",J887='Date ouverte'!$A$4),INDEX(_xlfn.ANCHORARRAY('Date ouverte'!$B$4),MATCH(TRUE,_xlfn.ANCHORARRAY('Date ouverte'!$B$4)&gt;=$W887,0)),IF(AND(K887="Pending",J887='Date ouverte'!$A$6),INDEX(_xlfn.ANCHORARRAY('Date ouverte'!$B$6),MATCH(TRUE,_xlfn.ANCHORARRAY('Date ouverte'!$B$6)&gt;=$W887,0)),IF(AND(K887="Pending",J887='Date ouverte'!$A$8),INDEX(_xlfn.ANCHORARRAY('Date ouverte'!$B$8),MATCH(TRUE,_xlfn.ANCHORARRAY('Date ouverte'!$B$8)&gt;=$W887,0)),W887))))</f>
        <v>44921</v>
      </c>
      <c r="AB887" s="5">
        <f>IF(IF($K887="Pending",(IF($J887='Date ouverte'!$A$20,HLOOKUP($AA887,'Date ouverte'!$20:$21,2,FALSE),IF($J887='Date ouverte'!$A$22,HLOOKUP($AA887,'Date ouverte'!$22:$23,2,FALSE),IF($J887='Date ouverte'!$A$24,HLOOKUP($AA887,'Date ouverte'!$24:$25,2,FALSE),IF($J887='Date ouverte'!$A$26,HLOOKUP($AA887,'Date ouverte'!$26:$27,2,FALSE),"j"))))),W887)&lt;&gt;"alert",AA887,"alert")</f>
        <v>44921</v>
      </c>
      <c r="AC887" s="65">
        <f>IF($AB887="alert",(IF($J887='Date ouverte'!$A$29,HLOOKUP($AA887,'Date ouverte'!$29:$30,2,FALSE),IF($J887='Date ouverte'!$A$31,HLOOKUP($AA887,'Date ouverte'!$31:$33,2,FALSE),IF($J887='Date ouverte'!$A$33,HLOOKUP($AA887,'Date ouverte'!$33:$34,2,FALSE),IF($J887='Date ouverte'!$A$35,HLOOKUP($AA887,'Date ouverte'!$35:$36,2,FALSE),"j"))))),0)</f>
        <v>0</v>
      </c>
      <c r="AD8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87" s="5"/>
    </row>
    <row r="888" spans="1:31" x14ac:dyDescent="0.25">
      <c r="A888" t="s">
        <v>423</v>
      </c>
      <c r="B888" t="s">
        <v>258</v>
      </c>
      <c r="C888" t="s">
        <v>14</v>
      </c>
      <c r="D888" t="s">
        <v>47</v>
      </c>
      <c r="E888" t="s">
        <v>34</v>
      </c>
      <c r="F888" t="s">
        <v>48</v>
      </c>
      <c r="G888" s="1">
        <v>44816</v>
      </c>
      <c r="H888" s="1">
        <v>44860</v>
      </c>
      <c r="I888" s="2">
        <v>44875.541666666664</v>
      </c>
      <c r="J888" t="s">
        <v>18</v>
      </c>
      <c r="K888" t="s">
        <v>19</v>
      </c>
      <c r="L888" t="s">
        <v>24</v>
      </c>
      <c r="M888" t="s">
        <v>25</v>
      </c>
      <c r="N888" t="s">
        <v>26</v>
      </c>
      <c r="O888" t="s">
        <v>36</v>
      </c>
      <c r="P888">
        <f t="shared" ref="P888:P951" si="556">IF(A888&lt;&gt;"",1,0)</f>
        <v>1</v>
      </c>
      <c r="Q888" s="5">
        <f t="shared" ref="Q888:Q951" si="557">ROUNDDOWN(H888,0)+2</f>
        <v>44862</v>
      </c>
      <c r="R888" s="32">
        <f>VLOOKUP(_xlfn.CONCAT(M888," - ",E888),Planning!$C$75:$D$99,2,0)</f>
        <v>21</v>
      </c>
      <c r="S888" s="5">
        <f t="shared" ref="S888:S951" si="558">H888+R888</f>
        <v>44881</v>
      </c>
      <c r="T888" s="3" t="str">
        <f t="shared" ref="T888:T951" si="559">IF(X888-H888&gt;R888,"Alert","")</f>
        <v/>
      </c>
      <c r="U888" s="32">
        <f t="shared" ref="U888:U951" ca="1" si="560">IF(Q888&lt;=TODAY(),(H888+R888)-TODAY(),R888)</f>
        <v>21</v>
      </c>
      <c r="V888" s="32">
        <f t="shared" ref="V888:V951" si="561">IF(X888-H888-R888&gt;0,X888-H888-R888,0)</f>
        <v>0</v>
      </c>
      <c r="W888" s="5">
        <f t="shared" ref="W888:W951" si="562">ROUNDDOWN(I888,0)</f>
        <v>44875</v>
      </c>
      <c r="X888" s="5"/>
      <c r="Z888" s="49"/>
      <c r="AA888" s="50" cm="1">
        <f t="array" ref="AA888">IF(AND(K888="Pending",J888='Date ouverte'!$A$2),INDEX(_xlfn.ANCHORARRAY('Date ouverte'!$B$2),MATCH(TRUE,_xlfn.ANCHORARRAY('Date ouverte'!$B$2)&gt;=$W888,0)),IF(AND(K888="Pending",J888='Date ouverte'!$A$4),INDEX(_xlfn.ANCHORARRAY('Date ouverte'!$B$4),MATCH(TRUE,_xlfn.ANCHORARRAY('Date ouverte'!$B$4)&gt;=$W888,0)),IF(AND(K888="Pending",J888='Date ouverte'!$A$6),INDEX(_xlfn.ANCHORARRAY('Date ouverte'!$B$6),MATCH(TRUE,_xlfn.ANCHORARRAY('Date ouverte'!$B$6)&gt;=$W888,0)),IF(AND(K888="Pending",J888='Date ouverte'!$A$8),INDEX(_xlfn.ANCHORARRAY('Date ouverte'!$B$8),MATCH(TRUE,_xlfn.ANCHORARRAY('Date ouverte'!$B$8)&gt;=$W888,0)),W888))))</f>
        <v>44875</v>
      </c>
      <c r="AB888" s="5">
        <f>IF(IF($K888="Pending",(IF($J888='Date ouverte'!$A$20,HLOOKUP($AA888,'Date ouverte'!$20:$21,2,FALSE),IF($J888='Date ouverte'!$A$22,HLOOKUP($AA888,'Date ouverte'!$22:$23,2,FALSE),IF($J888='Date ouverte'!$A$24,HLOOKUP($AA888,'Date ouverte'!$24:$25,2,FALSE),IF($J888='Date ouverte'!$A$26,HLOOKUP($AA888,'Date ouverte'!$26:$27,2,FALSE),"j"))))),W888)&lt;&gt;"alert",AA888,"alert")</f>
        <v>44875</v>
      </c>
      <c r="AC888" s="65">
        <f>IF($AB888="alert",(IF($J888='Date ouverte'!$A$29,HLOOKUP($AA888,'Date ouverte'!$29:$30,2,FALSE),IF($J888='Date ouverte'!$A$31,HLOOKUP($AA888,'Date ouverte'!$31:$33,2,FALSE),IF($J888='Date ouverte'!$A$33,HLOOKUP($AA888,'Date ouverte'!$33:$34,2,FALSE),IF($J888='Date ouverte'!$A$35,HLOOKUP($AA888,'Date ouverte'!$35:$36,2,FALSE),"j"))))),0)</f>
        <v>0</v>
      </c>
      <c r="AD8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88" s="5"/>
    </row>
    <row r="889" spans="1:31" x14ac:dyDescent="0.25">
      <c r="A889" t="s">
        <v>1288</v>
      </c>
      <c r="B889" t="s">
        <v>258</v>
      </c>
      <c r="C889" t="s">
        <v>14</v>
      </c>
      <c r="D889" t="s">
        <v>47</v>
      </c>
      <c r="E889" t="s">
        <v>34</v>
      </c>
      <c r="F889" t="s">
        <v>48</v>
      </c>
      <c r="G889" s="1">
        <v>44832</v>
      </c>
      <c r="H889" s="1">
        <v>44890</v>
      </c>
      <c r="I889" s="2">
        <v>44905</v>
      </c>
      <c r="J889" t="s">
        <v>28</v>
      </c>
      <c r="K889" t="s">
        <v>29</v>
      </c>
      <c r="L889" t="s">
        <v>20</v>
      </c>
      <c r="M889" t="s">
        <v>25</v>
      </c>
      <c r="N889" t="s">
        <v>35</v>
      </c>
      <c r="O889" t="s">
        <v>46</v>
      </c>
      <c r="P889">
        <f t="shared" si="556"/>
        <v>1</v>
      </c>
      <c r="Q889" s="5">
        <f t="shared" si="557"/>
        <v>44892</v>
      </c>
      <c r="R889" s="32">
        <f>VLOOKUP(_xlfn.CONCAT(M889," - ",E889),Planning!$C$75:$D$99,2,0)</f>
        <v>21</v>
      </c>
      <c r="S889" s="5">
        <f t="shared" si="558"/>
        <v>44911</v>
      </c>
      <c r="T889" s="3" t="str">
        <f t="shared" si="559"/>
        <v/>
      </c>
      <c r="U889" s="32">
        <f t="shared" ca="1" si="560"/>
        <v>21</v>
      </c>
      <c r="V889" s="32">
        <f t="shared" si="561"/>
        <v>0</v>
      </c>
      <c r="W889" s="5">
        <f t="shared" si="562"/>
        <v>44905</v>
      </c>
      <c r="X889" s="5"/>
      <c r="Z889" s="49"/>
      <c r="AA889" s="50" cm="1">
        <f t="array" ref="AA889">IF(AND(K889="Pending",J889='Date ouverte'!$A$2),INDEX(_xlfn.ANCHORARRAY('Date ouverte'!$B$2),MATCH(TRUE,_xlfn.ANCHORARRAY('Date ouverte'!$B$2)&gt;=$W889,0)),IF(AND(K889="Pending",J889='Date ouverte'!$A$4),INDEX(_xlfn.ANCHORARRAY('Date ouverte'!$B$4),MATCH(TRUE,_xlfn.ANCHORARRAY('Date ouverte'!$B$4)&gt;=$W889,0)),IF(AND(K889="Pending",J889='Date ouverte'!$A$6),INDEX(_xlfn.ANCHORARRAY('Date ouverte'!$B$6),MATCH(TRUE,_xlfn.ANCHORARRAY('Date ouverte'!$B$6)&gt;=$W889,0)),IF(AND(K889="Pending",J889='Date ouverte'!$A$8),INDEX(_xlfn.ANCHORARRAY('Date ouverte'!$B$8),MATCH(TRUE,_xlfn.ANCHORARRAY('Date ouverte'!$B$8)&gt;=$W889,0)),W889))))</f>
        <v>44907</v>
      </c>
      <c r="AB889" s="5" t="str">
        <f>IF(IF($K889="Pending",(IF($J889='Date ouverte'!$A$20,HLOOKUP($AA889,'Date ouverte'!$20:$21,2,FALSE),IF($J889='Date ouverte'!$A$22,HLOOKUP($AA889,'Date ouverte'!$22:$23,2,FALSE),IF($J889='Date ouverte'!$A$24,HLOOKUP($AA889,'Date ouverte'!$24:$25,2,FALSE),IF($J889='Date ouverte'!$A$26,HLOOKUP($AA889,'Date ouverte'!$26:$27,2,FALSE),"j"))))),W889)&lt;&gt;"alert",AA889,"alert")</f>
        <v>alert</v>
      </c>
      <c r="AC889" s="65">
        <f>IF($AB889="alert",(IF($J889='Date ouverte'!$A$29,HLOOKUP($AA889,'Date ouverte'!$29:$30,2,FALSE),IF($J889='Date ouverte'!$A$31,HLOOKUP($AA889,'Date ouverte'!$31:$33,2,FALSE),IF($J889='Date ouverte'!$A$33,HLOOKUP($AA889,'Date ouverte'!$33:$34,2,FALSE),IF($J889='Date ouverte'!$A$35,HLOOKUP($AA889,'Date ouverte'!$35:$36,2,FALSE),"j"))))),0)</f>
        <v>15</v>
      </c>
      <c r="AD8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89" s="5"/>
    </row>
    <row r="890" spans="1:31" x14ac:dyDescent="0.25">
      <c r="A890" t="s">
        <v>181</v>
      </c>
      <c r="B890" t="s">
        <v>258</v>
      </c>
      <c r="C890" t="s">
        <v>30</v>
      </c>
      <c r="D890" t="s">
        <v>47</v>
      </c>
      <c r="E890" t="s">
        <v>16</v>
      </c>
      <c r="F890" t="s">
        <v>48</v>
      </c>
      <c r="G890" s="1">
        <v>44802</v>
      </c>
      <c r="H890" s="1">
        <v>44860</v>
      </c>
      <c r="I890" s="2">
        <v>44862.708333333336</v>
      </c>
      <c r="J890" t="s">
        <v>39</v>
      </c>
      <c r="K890" t="s">
        <v>19</v>
      </c>
      <c r="L890" t="s">
        <v>24</v>
      </c>
      <c r="M890" t="s">
        <v>32</v>
      </c>
      <c r="N890" t="s">
        <v>41</v>
      </c>
      <c r="O890" t="s">
        <v>122</v>
      </c>
      <c r="P890">
        <f t="shared" si="556"/>
        <v>1</v>
      </c>
      <c r="Q890" s="5">
        <f t="shared" si="557"/>
        <v>44862</v>
      </c>
      <c r="R890" s="32">
        <f>VLOOKUP(_xlfn.CONCAT(M890," - ",E890),Planning!$C$75:$D$99,2,0)</f>
        <v>10</v>
      </c>
      <c r="S890" s="5">
        <f t="shared" si="558"/>
        <v>44870</v>
      </c>
      <c r="T890" s="3" t="str">
        <f t="shared" si="559"/>
        <v/>
      </c>
      <c r="U890" s="32">
        <f t="shared" ca="1" si="560"/>
        <v>10</v>
      </c>
      <c r="V890" s="32">
        <f t="shared" si="561"/>
        <v>0</v>
      </c>
      <c r="W890" s="5">
        <f t="shared" si="562"/>
        <v>44862</v>
      </c>
      <c r="X890" s="5"/>
      <c r="Z890" s="49"/>
      <c r="AA890" s="50" cm="1">
        <f t="array" ref="AA890">IF(AND(K890="Pending",J890='Date ouverte'!$A$2),INDEX(_xlfn.ANCHORARRAY('Date ouverte'!$B$2),MATCH(TRUE,_xlfn.ANCHORARRAY('Date ouverte'!$B$2)&gt;=$W890,0)),IF(AND(K890="Pending",J890='Date ouverte'!$A$4),INDEX(_xlfn.ANCHORARRAY('Date ouverte'!$B$4),MATCH(TRUE,_xlfn.ANCHORARRAY('Date ouverte'!$B$4)&gt;=$W890,0)),IF(AND(K890="Pending",J890='Date ouverte'!$A$6),INDEX(_xlfn.ANCHORARRAY('Date ouverte'!$B$6),MATCH(TRUE,_xlfn.ANCHORARRAY('Date ouverte'!$B$6)&gt;=$W890,0)),IF(AND(K890="Pending",J890='Date ouverte'!$A$8),INDEX(_xlfn.ANCHORARRAY('Date ouverte'!$B$8),MATCH(TRUE,_xlfn.ANCHORARRAY('Date ouverte'!$B$8)&gt;=$W890,0)),W890))))</f>
        <v>44862</v>
      </c>
      <c r="AB890" s="5">
        <f>IF(IF($K890="Pending",(IF($J890='Date ouverte'!$A$20,HLOOKUP($AA890,'Date ouverte'!$20:$21,2,FALSE),IF($J890='Date ouverte'!$A$22,HLOOKUP($AA890,'Date ouverte'!$22:$23,2,FALSE),IF($J890='Date ouverte'!$A$24,HLOOKUP($AA890,'Date ouverte'!$24:$25,2,FALSE),IF($J890='Date ouverte'!$A$26,HLOOKUP($AA890,'Date ouverte'!$26:$27,2,FALSE),"j"))))),W890)&lt;&gt;"alert",AA890,"alert")</f>
        <v>44862</v>
      </c>
      <c r="AC890" s="65">
        <f>IF($AB890="alert",(IF($J890='Date ouverte'!$A$29,HLOOKUP($AA890,'Date ouverte'!$29:$30,2,FALSE),IF($J890='Date ouverte'!$A$31,HLOOKUP($AA890,'Date ouverte'!$31:$33,2,FALSE),IF($J890='Date ouverte'!$A$33,HLOOKUP($AA890,'Date ouverte'!$33:$34,2,FALSE),IF($J890='Date ouverte'!$A$35,HLOOKUP($AA890,'Date ouverte'!$35:$36,2,FALSE),"j"))))),0)</f>
        <v>0</v>
      </c>
      <c r="AD8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890" s="5"/>
    </row>
    <row r="891" spans="1:31" x14ac:dyDescent="0.25">
      <c r="A891" t="s">
        <v>537</v>
      </c>
      <c r="B891" t="s">
        <v>258</v>
      </c>
      <c r="C891" t="s">
        <v>30</v>
      </c>
      <c r="D891" t="s">
        <v>47</v>
      </c>
      <c r="E891" t="s">
        <v>16</v>
      </c>
      <c r="F891" t="s">
        <v>48</v>
      </c>
      <c r="G891" s="1">
        <v>44823</v>
      </c>
      <c r="H891" s="1">
        <v>44868</v>
      </c>
      <c r="I891" s="2">
        <v>44873</v>
      </c>
      <c r="J891" t="s">
        <v>28</v>
      </c>
      <c r="K891" t="s">
        <v>29</v>
      </c>
      <c r="L891" t="s">
        <v>24</v>
      </c>
      <c r="M891" t="s">
        <v>32</v>
      </c>
      <c r="N891" t="s">
        <v>41</v>
      </c>
      <c r="O891" t="s">
        <v>387</v>
      </c>
      <c r="P891">
        <f t="shared" si="556"/>
        <v>1</v>
      </c>
      <c r="Q891" s="5">
        <f t="shared" si="557"/>
        <v>44870</v>
      </c>
      <c r="R891" s="32">
        <f>VLOOKUP(_xlfn.CONCAT(M891," - ",E891),Planning!$C$75:$D$99,2,0)</f>
        <v>10</v>
      </c>
      <c r="S891" s="5">
        <f t="shared" si="558"/>
        <v>44878</v>
      </c>
      <c r="T891" s="3" t="str">
        <f t="shared" si="559"/>
        <v/>
      </c>
      <c r="U891" s="32">
        <f t="shared" ca="1" si="560"/>
        <v>10</v>
      </c>
      <c r="V891" s="32">
        <f t="shared" si="561"/>
        <v>0</v>
      </c>
      <c r="W891" s="5">
        <f t="shared" si="562"/>
        <v>44873</v>
      </c>
      <c r="X891" s="5"/>
      <c r="Z891" s="49"/>
      <c r="AA891" s="50" cm="1">
        <f t="array" ref="AA891">IF(AND(K891="Pending",J891='Date ouverte'!$A$2),INDEX(_xlfn.ANCHORARRAY('Date ouverte'!$B$2),MATCH(TRUE,_xlfn.ANCHORARRAY('Date ouverte'!$B$2)&gt;=$W891,0)),IF(AND(K891="Pending",J891='Date ouverte'!$A$4),INDEX(_xlfn.ANCHORARRAY('Date ouverte'!$B$4),MATCH(TRUE,_xlfn.ANCHORARRAY('Date ouverte'!$B$4)&gt;=$W891,0)),IF(AND(K891="Pending",J891='Date ouverte'!$A$6),INDEX(_xlfn.ANCHORARRAY('Date ouverte'!$B$6),MATCH(TRUE,_xlfn.ANCHORARRAY('Date ouverte'!$B$6)&gt;=$W891,0)),IF(AND(K891="Pending",J891='Date ouverte'!$A$8),INDEX(_xlfn.ANCHORARRAY('Date ouverte'!$B$8),MATCH(TRUE,_xlfn.ANCHORARRAY('Date ouverte'!$B$8)&gt;=$W891,0)),W891))))</f>
        <v>44873</v>
      </c>
      <c r="AB891" s="5" t="str">
        <f>IF(IF($K891="Pending",(IF($J891='Date ouverte'!$A$20,HLOOKUP($AA891,'Date ouverte'!$20:$21,2,FALSE),IF($J891='Date ouverte'!$A$22,HLOOKUP($AA891,'Date ouverte'!$22:$23,2,FALSE),IF($J891='Date ouverte'!$A$24,HLOOKUP($AA891,'Date ouverte'!$24:$25,2,FALSE),IF($J891='Date ouverte'!$A$26,HLOOKUP($AA891,'Date ouverte'!$26:$27,2,FALSE),"j"))))),W891)&lt;&gt;"alert",AA891,"alert")</f>
        <v>alert</v>
      </c>
      <c r="AC891" s="65">
        <f>IF($AB891="alert",(IF($J891='Date ouverte'!$A$29,HLOOKUP($AA891,'Date ouverte'!$29:$30,2,FALSE),IF($J891='Date ouverte'!$A$31,HLOOKUP($AA891,'Date ouverte'!$31:$33,2,FALSE),IF($J891='Date ouverte'!$A$33,HLOOKUP($AA891,'Date ouverte'!$33:$34,2,FALSE),IF($J891='Date ouverte'!$A$35,HLOOKUP($AA891,'Date ouverte'!$35:$36,2,FALSE),"j"))))),0)</f>
        <v>15</v>
      </c>
      <c r="AD8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1" s="5"/>
    </row>
    <row r="892" spans="1:31" x14ac:dyDescent="0.25">
      <c r="A892" t="s">
        <v>1918</v>
      </c>
      <c r="B892" t="s">
        <v>258</v>
      </c>
      <c r="C892" t="s">
        <v>30</v>
      </c>
      <c r="D892" t="s">
        <v>47</v>
      </c>
      <c r="E892" t="s">
        <v>16</v>
      </c>
      <c r="F892" t="s">
        <v>48</v>
      </c>
      <c r="G892" s="1">
        <v>44860</v>
      </c>
      <c r="H892" s="1">
        <v>44888</v>
      </c>
      <c r="I892" s="2">
        <v>44893</v>
      </c>
      <c r="J892" t="s">
        <v>28</v>
      </c>
      <c r="K892" t="s">
        <v>29</v>
      </c>
      <c r="L892" t="s">
        <v>24</v>
      </c>
      <c r="M892" t="s">
        <v>32</v>
      </c>
      <c r="N892" t="s">
        <v>33</v>
      </c>
      <c r="O892" t="s">
        <v>1919</v>
      </c>
      <c r="P892">
        <f t="shared" si="556"/>
        <v>1</v>
      </c>
      <c r="Q892" s="5">
        <f t="shared" si="557"/>
        <v>44890</v>
      </c>
      <c r="R892" s="32">
        <f>VLOOKUP(_xlfn.CONCAT(M892," - ",E892),Planning!$C$75:$D$99,2,0)</f>
        <v>10</v>
      </c>
      <c r="S892" s="5">
        <f t="shared" si="558"/>
        <v>44898</v>
      </c>
      <c r="T892" s="3" t="str">
        <f t="shared" si="559"/>
        <v/>
      </c>
      <c r="U892" s="32">
        <f t="shared" ca="1" si="560"/>
        <v>10</v>
      </c>
      <c r="V892" s="32">
        <f t="shared" si="561"/>
        <v>0</v>
      </c>
      <c r="W892" s="5">
        <f t="shared" si="562"/>
        <v>44893</v>
      </c>
      <c r="X892" s="5"/>
      <c r="Z892" s="49"/>
      <c r="AA892" s="50" cm="1">
        <f t="array" ref="AA892">IF(AND(K892="Pending",J892='Date ouverte'!$A$2),INDEX(_xlfn.ANCHORARRAY('Date ouverte'!$B$2),MATCH(TRUE,_xlfn.ANCHORARRAY('Date ouverte'!$B$2)&gt;=$W892,0)),IF(AND(K892="Pending",J892='Date ouverte'!$A$4),INDEX(_xlfn.ANCHORARRAY('Date ouverte'!$B$4),MATCH(TRUE,_xlfn.ANCHORARRAY('Date ouverte'!$B$4)&gt;=$W892,0)),IF(AND(K892="Pending",J892='Date ouverte'!$A$6),INDEX(_xlfn.ANCHORARRAY('Date ouverte'!$B$6),MATCH(TRUE,_xlfn.ANCHORARRAY('Date ouverte'!$B$6)&gt;=$W892,0)),IF(AND(K892="Pending",J892='Date ouverte'!$A$8),INDEX(_xlfn.ANCHORARRAY('Date ouverte'!$B$8),MATCH(TRUE,_xlfn.ANCHORARRAY('Date ouverte'!$B$8)&gt;=$W892,0)),W892))))</f>
        <v>44893</v>
      </c>
      <c r="AB892" s="5">
        <f>IF(IF($K892="Pending",(IF($J892='Date ouverte'!$A$20,HLOOKUP($AA892,'Date ouverte'!$20:$21,2,FALSE),IF($J892='Date ouverte'!$A$22,HLOOKUP($AA892,'Date ouverte'!$22:$23,2,FALSE),IF($J892='Date ouverte'!$A$24,HLOOKUP($AA892,'Date ouverte'!$24:$25,2,FALSE),IF($J892='Date ouverte'!$A$26,HLOOKUP($AA892,'Date ouverte'!$26:$27,2,FALSE),"j"))))),W892)&lt;&gt;"alert",AA892,"alert")</f>
        <v>44893</v>
      </c>
      <c r="AC892" s="65">
        <f>IF($AB892="alert",(IF($J892='Date ouverte'!$A$29,HLOOKUP($AA892,'Date ouverte'!$29:$30,2,FALSE),IF($J892='Date ouverte'!$A$31,HLOOKUP($AA892,'Date ouverte'!$31:$33,2,FALSE),IF($J892='Date ouverte'!$A$33,HLOOKUP($AA892,'Date ouverte'!$33:$34,2,FALSE),IF($J892='Date ouverte'!$A$35,HLOOKUP($AA892,'Date ouverte'!$35:$36,2,FALSE),"j"))))),0)</f>
        <v>0</v>
      </c>
      <c r="AD8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92" s="5"/>
    </row>
    <row r="893" spans="1:31" x14ac:dyDescent="0.25">
      <c r="A893" t="s">
        <v>1289</v>
      </c>
      <c r="B893" t="s">
        <v>258</v>
      </c>
      <c r="C893" t="s">
        <v>30</v>
      </c>
      <c r="D893" t="s">
        <v>47</v>
      </c>
      <c r="E893" t="s">
        <v>16</v>
      </c>
      <c r="F893" t="s">
        <v>48</v>
      </c>
      <c r="G893" s="1">
        <v>44846</v>
      </c>
      <c r="H893" s="1">
        <v>44885</v>
      </c>
      <c r="I893" s="2">
        <v>44890</v>
      </c>
      <c r="J893" t="s">
        <v>23</v>
      </c>
      <c r="K893" t="s">
        <v>29</v>
      </c>
      <c r="L893" t="s">
        <v>24</v>
      </c>
      <c r="M893" t="s">
        <v>32</v>
      </c>
      <c r="N893" t="s">
        <v>41</v>
      </c>
      <c r="O893" t="s">
        <v>1106</v>
      </c>
      <c r="P893">
        <f t="shared" si="556"/>
        <v>1</v>
      </c>
      <c r="Q893" s="5">
        <f t="shared" si="557"/>
        <v>44887</v>
      </c>
      <c r="R893" s="32">
        <f>VLOOKUP(_xlfn.CONCAT(M893," - ",E893),Planning!$C$75:$D$99,2,0)</f>
        <v>10</v>
      </c>
      <c r="S893" s="5">
        <f t="shared" si="558"/>
        <v>44895</v>
      </c>
      <c r="T893" s="3" t="str">
        <f t="shared" si="559"/>
        <v/>
      </c>
      <c r="U893" s="32">
        <f t="shared" ca="1" si="560"/>
        <v>10</v>
      </c>
      <c r="V893" s="32">
        <f t="shared" si="561"/>
        <v>0</v>
      </c>
      <c r="W893" s="5">
        <f t="shared" si="562"/>
        <v>44890</v>
      </c>
      <c r="X893" s="5"/>
      <c r="Z893" s="49"/>
      <c r="AA893" s="50" cm="1">
        <f t="array" ref="AA893">IF(AND(K893="Pending",J893='Date ouverte'!$A$2),INDEX(_xlfn.ANCHORARRAY('Date ouverte'!$B$2),MATCH(TRUE,_xlfn.ANCHORARRAY('Date ouverte'!$B$2)&gt;=$W893,0)),IF(AND(K893="Pending",J893='Date ouverte'!$A$4),INDEX(_xlfn.ANCHORARRAY('Date ouverte'!$B$4),MATCH(TRUE,_xlfn.ANCHORARRAY('Date ouverte'!$B$4)&gt;=$W893,0)),IF(AND(K893="Pending",J893='Date ouverte'!$A$6),INDEX(_xlfn.ANCHORARRAY('Date ouverte'!$B$6),MATCH(TRUE,_xlfn.ANCHORARRAY('Date ouverte'!$B$6)&gt;=$W893,0)),IF(AND(K893="Pending",J893='Date ouverte'!$A$8),INDEX(_xlfn.ANCHORARRAY('Date ouverte'!$B$8),MATCH(TRUE,_xlfn.ANCHORARRAY('Date ouverte'!$B$8)&gt;=$W893,0)),W893))))</f>
        <v>44890</v>
      </c>
      <c r="AB893" s="5" t="str">
        <f>IF(IF($K893="Pending",(IF($J893='Date ouverte'!$A$20,HLOOKUP($AA893,'Date ouverte'!$20:$21,2,FALSE),IF($J893='Date ouverte'!$A$22,HLOOKUP($AA893,'Date ouverte'!$22:$23,2,FALSE),IF($J893='Date ouverte'!$A$24,HLOOKUP($AA893,'Date ouverte'!$24:$25,2,FALSE),IF($J893='Date ouverte'!$A$26,HLOOKUP($AA893,'Date ouverte'!$26:$27,2,FALSE),"j"))))),W893)&lt;&gt;"alert",AA893,"alert")</f>
        <v>alert</v>
      </c>
      <c r="AC893" s="65">
        <f>IF($AB893="alert",(IF($J893='Date ouverte'!$A$29,HLOOKUP($AA893,'Date ouverte'!$29:$30,2,FALSE),IF($J893='Date ouverte'!$A$31,HLOOKUP($AA893,'Date ouverte'!$31:$33,2,FALSE),IF($J893='Date ouverte'!$A$33,HLOOKUP($AA893,'Date ouverte'!$33:$34,2,FALSE),IF($J893='Date ouverte'!$A$35,HLOOKUP($AA893,'Date ouverte'!$35:$36,2,FALSE),"j"))))),0)</f>
        <v>96</v>
      </c>
      <c r="AD8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3" s="5"/>
    </row>
    <row r="894" spans="1:31" x14ac:dyDescent="0.25">
      <c r="A894" t="s">
        <v>1920</v>
      </c>
      <c r="B894" t="s">
        <v>258</v>
      </c>
      <c r="C894" t="s">
        <v>14</v>
      </c>
      <c r="D894" t="s">
        <v>47</v>
      </c>
      <c r="E894" t="s">
        <v>16</v>
      </c>
      <c r="F894" t="s">
        <v>48</v>
      </c>
      <c r="G894" s="1">
        <v>44850</v>
      </c>
      <c r="H894" s="1">
        <v>44884</v>
      </c>
      <c r="I894" s="2">
        <v>44891</v>
      </c>
      <c r="J894" t="s">
        <v>28</v>
      </c>
      <c r="K894" t="s">
        <v>29</v>
      </c>
      <c r="L894" t="s">
        <v>24</v>
      </c>
      <c r="M894" t="s">
        <v>32</v>
      </c>
      <c r="N894" t="s">
        <v>41</v>
      </c>
      <c r="O894" t="s">
        <v>1686</v>
      </c>
      <c r="P894">
        <f t="shared" si="556"/>
        <v>1</v>
      </c>
      <c r="Q894" s="5">
        <f t="shared" si="557"/>
        <v>44886</v>
      </c>
      <c r="R894" s="32">
        <f>VLOOKUP(_xlfn.CONCAT(M894," - ",E894),Planning!$C$75:$D$99,2,0)</f>
        <v>10</v>
      </c>
      <c r="S894" s="5">
        <f t="shared" si="558"/>
        <v>44894</v>
      </c>
      <c r="T894" s="3" t="str">
        <f t="shared" si="559"/>
        <v/>
      </c>
      <c r="U894" s="32">
        <f t="shared" ca="1" si="560"/>
        <v>10</v>
      </c>
      <c r="V894" s="32">
        <f t="shared" si="561"/>
        <v>0</v>
      </c>
      <c r="W894" s="5">
        <f t="shared" si="562"/>
        <v>44891</v>
      </c>
      <c r="X894" s="5"/>
      <c r="Z894" s="49"/>
      <c r="AA894" s="50" cm="1">
        <f t="array" ref="AA894">IF(AND(K894="Pending",J894='Date ouverte'!$A$2),INDEX(_xlfn.ANCHORARRAY('Date ouverte'!$B$2),MATCH(TRUE,_xlfn.ANCHORARRAY('Date ouverte'!$B$2)&gt;=$W894,0)),IF(AND(K894="Pending",J894='Date ouverte'!$A$4),INDEX(_xlfn.ANCHORARRAY('Date ouverte'!$B$4),MATCH(TRUE,_xlfn.ANCHORARRAY('Date ouverte'!$B$4)&gt;=$W894,0)),IF(AND(K894="Pending",J894='Date ouverte'!$A$6),INDEX(_xlfn.ANCHORARRAY('Date ouverte'!$B$6),MATCH(TRUE,_xlfn.ANCHORARRAY('Date ouverte'!$B$6)&gt;=$W894,0)),IF(AND(K894="Pending",J894='Date ouverte'!$A$8),INDEX(_xlfn.ANCHORARRAY('Date ouverte'!$B$8),MATCH(TRUE,_xlfn.ANCHORARRAY('Date ouverte'!$B$8)&gt;=$W894,0)),W894))))</f>
        <v>44893</v>
      </c>
      <c r="AB894" s="5">
        <f>IF(IF($K894="Pending",(IF($J894='Date ouverte'!$A$20,HLOOKUP($AA894,'Date ouverte'!$20:$21,2,FALSE),IF($J894='Date ouverte'!$A$22,HLOOKUP($AA894,'Date ouverte'!$22:$23,2,FALSE),IF($J894='Date ouverte'!$A$24,HLOOKUP($AA894,'Date ouverte'!$24:$25,2,FALSE),IF($J894='Date ouverte'!$A$26,HLOOKUP($AA894,'Date ouverte'!$26:$27,2,FALSE),"j"))))),W894)&lt;&gt;"alert",AA894,"alert")</f>
        <v>44893</v>
      </c>
      <c r="AC894" s="65">
        <f>IF($AB894="alert",(IF($J894='Date ouverte'!$A$29,HLOOKUP($AA894,'Date ouverte'!$29:$30,2,FALSE),IF($J894='Date ouverte'!$A$31,HLOOKUP($AA894,'Date ouverte'!$31:$33,2,FALSE),IF($J894='Date ouverte'!$A$33,HLOOKUP($AA894,'Date ouverte'!$33:$34,2,FALSE),IF($J894='Date ouverte'!$A$35,HLOOKUP($AA894,'Date ouverte'!$35:$36,2,FALSE),"j"))))),0)</f>
        <v>0</v>
      </c>
      <c r="AD8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94" s="5"/>
    </row>
    <row r="895" spans="1:31" x14ac:dyDescent="0.25">
      <c r="A895" t="s">
        <v>1290</v>
      </c>
      <c r="B895" t="s">
        <v>258</v>
      </c>
      <c r="C895" t="s">
        <v>30</v>
      </c>
      <c r="D895" t="s">
        <v>47</v>
      </c>
      <c r="E895" t="s">
        <v>16</v>
      </c>
      <c r="F895" t="s">
        <v>48</v>
      </c>
      <c r="G895" s="1">
        <v>44839</v>
      </c>
      <c r="H895" s="1">
        <v>44881</v>
      </c>
      <c r="I895" s="2">
        <v>44890</v>
      </c>
      <c r="J895" t="s">
        <v>23</v>
      </c>
      <c r="K895" t="s">
        <v>29</v>
      </c>
      <c r="L895" t="s">
        <v>24</v>
      </c>
      <c r="M895" t="s">
        <v>32</v>
      </c>
      <c r="N895" t="s">
        <v>41</v>
      </c>
      <c r="O895" t="s">
        <v>43</v>
      </c>
      <c r="P895">
        <f t="shared" si="556"/>
        <v>1</v>
      </c>
      <c r="Q895" s="5">
        <f t="shared" si="557"/>
        <v>44883</v>
      </c>
      <c r="R895" s="32">
        <f>VLOOKUP(_xlfn.CONCAT(M895," - ",E895),Planning!$C$75:$D$99,2,0)</f>
        <v>10</v>
      </c>
      <c r="S895" s="5">
        <f t="shared" si="558"/>
        <v>44891</v>
      </c>
      <c r="T895" s="3" t="str">
        <f t="shared" si="559"/>
        <v/>
      </c>
      <c r="U895" s="32">
        <f t="shared" ca="1" si="560"/>
        <v>10</v>
      </c>
      <c r="V895" s="32">
        <f t="shared" si="561"/>
        <v>0</v>
      </c>
      <c r="W895" s="5">
        <f t="shared" si="562"/>
        <v>44890</v>
      </c>
      <c r="X895" s="5"/>
      <c r="Z895" s="49"/>
      <c r="AA895" s="50" cm="1">
        <f t="array" ref="AA895">IF(AND(K895="Pending",J895='Date ouverte'!$A$2),INDEX(_xlfn.ANCHORARRAY('Date ouverte'!$B$2),MATCH(TRUE,_xlfn.ANCHORARRAY('Date ouverte'!$B$2)&gt;=$W895,0)),IF(AND(K895="Pending",J895='Date ouverte'!$A$4),INDEX(_xlfn.ANCHORARRAY('Date ouverte'!$B$4),MATCH(TRUE,_xlfn.ANCHORARRAY('Date ouverte'!$B$4)&gt;=$W895,0)),IF(AND(K895="Pending",J895='Date ouverte'!$A$6),INDEX(_xlfn.ANCHORARRAY('Date ouverte'!$B$6),MATCH(TRUE,_xlfn.ANCHORARRAY('Date ouverte'!$B$6)&gt;=$W895,0)),IF(AND(K895="Pending",J895='Date ouverte'!$A$8),INDEX(_xlfn.ANCHORARRAY('Date ouverte'!$B$8),MATCH(TRUE,_xlfn.ANCHORARRAY('Date ouverte'!$B$8)&gt;=$W895,0)),W895))))</f>
        <v>44890</v>
      </c>
      <c r="AB895" s="5" t="str">
        <f>IF(IF($K895="Pending",(IF($J895='Date ouverte'!$A$20,HLOOKUP($AA895,'Date ouverte'!$20:$21,2,FALSE),IF($J895='Date ouverte'!$A$22,HLOOKUP($AA895,'Date ouverte'!$22:$23,2,FALSE),IF($J895='Date ouverte'!$A$24,HLOOKUP($AA895,'Date ouverte'!$24:$25,2,FALSE),IF($J895='Date ouverte'!$A$26,HLOOKUP($AA895,'Date ouverte'!$26:$27,2,FALSE),"j"))))),W895)&lt;&gt;"alert",AA895,"alert")</f>
        <v>alert</v>
      </c>
      <c r="AC895" s="65">
        <f>IF($AB895="alert",(IF($J895='Date ouverte'!$A$29,HLOOKUP($AA895,'Date ouverte'!$29:$30,2,FALSE),IF($J895='Date ouverte'!$A$31,HLOOKUP($AA895,'Date ouverte'!$31:$33,2,FALSE),IF($J895='Date ouverte'!$A$33,HLOOKUP($AA895,'Date ouverte'!$33:$34,2,FALSE),IF($J895='Date ouverte'!$A$35,HLOOKUP($AA895,'Date ouverte'!$35:$36,2,FALSE),"j"))))),0)</f>
        <v>96</v>
      </c>
      <c r="AD8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5" s="5"/>
    </row>
    <row r="896" spans="1:31" x14ac:dyDescent="0.25">
      <c r="A896" t="s">
        <v>1291</v>
      </c>
      <c r="B896" t="s">
        <v>258</v>
      </c>
      <c r="C896" t="s">
        <v>14</v>
      </c>
      <c r="D896" t="s">
        <v>47</v>
      </c>
      <c r="E896" t="s">
        <v>16</v>
      </c>
      <c r="F896" t="s">
        <v>48</v>
      </c>
      <c r="G896" s="1">
        <v>44850</v>
      </c>
      <c r="H896" s="1">
        <v>44885</v>
      </c>
      <c r="I896" s="2">
        <v>44892</v>
      </c>
      <c r="J896" t="s">
        <v>28</v>
      </c>
      <c r="K896" t="s">
        <v>29</v>
      </c>
      <c r="L896" t="s">
        <v>24</v>
      </c>
      <c r="M896" t="s">
        <v>32</v>
      </c>
      <c r="N896" t="s">
        <v>41</v>
      </c>
      <c r="O896" t="s">
        <v>1106</v>
      </c>
      <c r="P896">
        <f t="shared" si="556"/>
        <v>1</v>
      </c>
      <c r="Q896" s="5">
        <f t="shared" si="557"/>
        <v>44887</v>
      </c>
      <c r="R896" s="32">
        <f>VLOOKUP(_xlfn.CONCAT(M896," - ",E896),Planning!$C$75:$D$99,2,0)</f>
        <v>10</v>
      </c>
      <c r="S896" s="5">
        <f t="shared" si="558"/>
        <v>44895</v>
      </c>
      <c r="T896" s="3" t="str">
        <f t="shared" si="559"/>
        <v/>
      </c>
      <c r="U896" s="32">
        <f t="shared" ca="1" si="560"/>
        <v>10</v>
      </c>
      <c r="V896" s="32">
        <f t="shared" si="561"/>
        <v>0</v>
      </c>
      <c r="W896" s="5">
        <f t="shared" si="562"/>
        <v>44892</v>
      </c>
      <c r="X896" s="5"/>
      <c r="Z896" s="49"/>
      <c r="AA896" s="50" cm="1">
        <f t="array" ref="AA896">IF(AND(K896="Pending",J896='Date ouverte'!$A$2),INDEX(_xlfn.ANCHORARRAY('Date ouverte'!$B$2),MATCH(TRUE,_xlfn.ANCHORARRAY('Date ouverte'!$B$2)&gt;=$W896,0)),IF(AND(K896="Pending",J896='Date ouverte'!$A$4),INDEX(_xlfn.ANCHORARRAY('Date ouverte'!$B$4),MATCH(TRUE,_xlfn.ANCHORARRAY('Date ouverte'!$B$4)&gt;=$W896,0)),IF(AND(K896="Pending",J896='Date ouverte'!$A$6),INDEX(_xlfn.ANCHORARRAY('Date ouverte'!$B$6),MATCH(TRUE,_xlfn.ANCHORARRAY('Date ouverte'!$B$6)&gt;=$W896,0)),IF(AND(K896="Pending",J896='Date ouverte'!$A$8),INDEX(_xlfn.ANCHORARRAY('Date ouverte'!$B$8),MATCH(TRUE,_xlfn.ANCHORARRAY('Date ouverte'!$B$8)&gt;=$W896,0)),W896))))</f>
        <v>44893</v>
      </c>
      <c r="AB896" s="5">
        <f>IF(IF($K896="Pending",(IF($J896='Date ouverte'!$A$20,HLOOKUP($AA896,'Date ouverte'!$20:$21,2,FALSE),IF($J896='Date ouverte'!$A$22,HLOOKUP($AA896,'Date ouverte'!$22:$23,2,FALSE),IF($J896='Date ouverte'!$A$24,HLOOKUP($AA896,'Date ouverte'!$24:$25,2,FALSE),IF($J896='Date ouverte'!$A$26,HLOOKUP($AA896,'Date ouverte'!$26:$27,2,FALSE),"j"))))),W896)&lt;&gt;"alert",AA896,"alert")</f>
        <v>44893</v>
      </c>
      <c r="AC896" s="65">
        <f>IF($AB896="alert",(IF($J896='Date ouverte'!$A$29,HLOOKUP($AA896,'Date ouverte'!$29:$30,2,FALSE),IF($J896='Date ouverte'!$A$31,HLOOKUP($AA896,'Date ouverte'!$31:$33,2,FALSE),IF($J896='Date ouverte'!$A$33,HLOOKUP($AA896,'Date ouverte'!$33:$34,2,FALSE),IF($J896='Date ouverte'!$A$35,HLOOKUP($AA896,'Date ouverte'!$35:$36,2,FALSE),"j"))))),0)</f>
        <v>0</v>
      </c>
      <c r="AD8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896" s="5"/>
    </row>
    <row r="897" spans="1:31" x14ac:dyDescent="0.25">
      <c r="A897" t="s">
        <v>636</v>
      </c>
      <c r="B897" t="s">
        <v>258</v>
      </c>
      <c r="C897" t="s">
        <v>38</v>
      </c>
      <c r="D897" t="s">
        <v>47</v>
      </c>
      <c r="E897" t="s">
        <v>16</v>
      </c>
      <c r="F897" t="s">
        <v>48</v>
      </c>
      <c r="G897" s="1">
        <v>44823</v>
      </c>
      <c r="H897" s="1">
        <v>44868</v>
      </c>
      <c r="I897" s="2">
        <v>44878</v>
      </c>
      <c r="J897" t="s">
        <v>18</v>
      </c>
      <c r="K897" t="s">
        <v>29</v>
      </c>
      <c r="L897" t="s">
        <v>24</v>
      </c>
      <c r="M897" t="s">
        <v>32</v>
      </c>
      <c r="N897" t="s">
        <v>41</v>
      </c>
      <c r="O897" t="s">
        <v>387</v>
      </c>
      <c r="P897">
        <f t="shared" si="556"/>
        <v>1</v>
      </c>
      <c r="Q897" s="5">
        <f t="shared" si="557"/>
        <v>44870</v>
      </c>
      <c r="R897" s="32">
        <f>VLOOKUP(_xlfn.CONCAT(M897," - ",E897),Planning!$C$75:$D$99,2,0)</f>
        <v>10</v>
      </c>
      <c r="S897" s="5">
        <f t="shared" si="558"/>
        <v>44878</v>
      </c>
      <c r="T897" s="3" t="str">
        <f t="shared" si="559"/>
        <v/>
      </c>
      <c r="U897" s="32">
        <f t="shared" ca="1" si="560"/>
        <v>10</v>
      </c>
      <c r="V897" s="32">
        <f t="shared" si="561"/>
        <v>0</v>
      </c>
      <c r="W897" s="5">
        <f t="shared" si="562"/>
        <v>44878</v>
      </c>
      <c r="X897" s="5"/>
      <c r="Z897" s="49"/>
      <c r="AA897" s="50" cm="1">
        <f t="array" ref="AA897">IF(AND(K897="Pending",J897='Date ouverte'!$A$2),INDEX(_xlfn.ANCHORARRAY('Date ouverte'!$B$2),MATCH(TRUE,_xlfn.ANCHORARRAY('Date ouverte'!$B$2)&gt;=$W897,0)),IF(AND(K897="Pending",J897='Date ouverte'!$A$4),INDEX(_xlfn.ANCHORARRAY('Date ouverte'!$B$4),MATCH(TRUE,_xlfn.ANCHORARRAY('Date ouverte'!$B$4)&gt;=$W897,0)),IF(AND(K897="Pending",J897='Date ouverte'!$A$6),INDEX(_xlfn.ANCHORARRAY('Date ouverte'!$B$6),MATCH(TRUE,_xlfn.ANCHORARRAY('Date ouverte'!$B$6)&gt;=$W897,0)),IF(AND(K897="Pending",J897='Date ouverte'!$A$8),INDEX(_xlfn.ANCHORARRAY('Date ouverte'!$B$8),MATCH(TRUE,_xlfn.ANCHORARRAY('Date ouverte'!$B$8)&gt;=$W897,0)),W897))))</f>
        <v>44879</v>
      </c>
      <c r="AB897" s="5" t="str">
        <f>IF(IF($K897="Pending",(IF($J897='Date ouverte'!$A$20,HLOOKUP($AA897,'Date ouverte'!$20:$21,2,FALSE),IF($J897='Date ouverte'!$A$22,HLOOKUP($AA897,'Date ouverte'!$22:$23,2,FALSE),IF($J897='Date ouverte'!$A$24,HLOOKUP($AA897,'Date ouverte'!$24:$25,2,FALSE),IF($J897='Date ouverte'!$A$26,HLOOKUP($AA897,'Date ouverte'!$26:$27,2,FALSE),"j"))))),W897)&lt;&gt;"alert",AA897,"alert")</f>
        <v>alert</v>
      </c>
      <c r="AC897" s="65">
        <f>IF($AB897="alert",(IF($J897='Date ouverte'!$A$29,HLOOKUP($AA897,'Date ouverte'!$29:$30,2,FALSE),IF($J897='Date ouverte'!$A$31,HLOOKUP($AA897,'Date ouverte'!$31:$33,2,FALSE),IF($J897='Date ouverte'!$A$33,HLOOKUP($AA897,'Date ouverte'!$33:$34,2,FALSE),IF($J897='Date ouverte'!$A$35,HLOOKUP($AA897,'Date ouverte'!$35:$36,2,FALSE),"j"))))),0)</f>
        <v>11</v>
      </c>
      <c r="AD8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7" s="5"/>
    </row>
    <row r="898" spans="1:31" x14ac:dyDescent="0.25">
      <c r="A898" t="s">
        <v>821</v>
      </c>
      <c r="B898" t="s">
        <v>258</v>
      </c>
      <c r="C898" t="s">
        <v>30</v>
      </c>
      <c r="D898" t="s">
        <v>47</v>
      </c>
      <c r="E898" t="s">
        <v>16</v>
      </c>
      <c r="F898" t="s">
        <v>48</v>
      </c>
      <c r="G898" s="1">
        <v>44827</v>
      </c>
      <c r="H898" s="1">
        <v>44868</v>
      </c>
      <c r="I898" s="2">
        <v>44873</v>
      </c>
      <c r="J898" t="s">
        <v>28</v>
      </c>
      <c r="K898" t="s">
        <v>29</v>
      </c>
      <c r="L898" t="s">
        <v>24</v>
      </c>
      <c r="M898" t="s">
        <v>32</v>
      </c>
      <c r="N898" t="s">
        <v>41</v>
      </c>
      <c r="O898" t="s">
        <v>387</v>
      </c>
      <c r="P898">
        <f t="shared" si="556"/>
        <v>1</v>
      </c>
      <c r="Q898" s="5">
        <f t="shared" si="557"/>
        <v>44870</v>
      </c>
      <c r="R898" s="32">
        <f>VLOOKUP(_xlfn.CONCAT(M898," - ",E898),Planning!$C$75:$D$99,2,0)</f>
        <v>10</v>
      </c>
      <c r="S898" s="5">
        <f t="shared" si="558"/>
        <v>44878</v>
      </c>
      <c r="T898" s="3" t="str">
        <f t="shared" si="559"/>
        <v/>
      </c>
      <c r="U898" s="32">
        <f t="shared" ca="1" si="560"/>
        <v>10</v>
      </c>
      <c r="V898" s="32">
        <f t="shared" si="561"/>
        <v>0</v>
      </c>
      <c r="W898" s="5">
        <f t="shared" si="562"/>
        <v>44873</v>
      </c>
      <c r="X898" s="5"/>
      <c r="Z898" s="49"/>
      <c r="AA898" s="50" cm="1">
        <f t="array" ref="AA898">IF(AND(K898="Pending",J898='Date ouverte'!$A$2),INDEX(_xlfn.ANCHORARRAY('Date ouverte'!$B$2),MATCH(TRUE,_xlfn.ANCHORARRAY('Date ouverte'!$B$2)&gt;=$W898,0)),IF(AND(K898="Pending",J898='Date ouverte'!$A$4),INDEX(_xlfn.ANCHORARRAY('Date ouverte'!$B$4),MATCH(TRUE,_xlfn.ANCHORARRAY('Date ouverte'!$B$4)&gt;=$W898,0)),IF(AND(K898="Pending",J898='Date ouverte'!$A$6),INDEX(_xlfn.ANCHORARRAY('Date ouverte'!$B$6),MATCH(TRUE,_xlfn.ANCHORARRAY('Date ouverte'!$B$6)&gt;=$W898,0)),IF(AND(K898="Pending",J898='Date ouverte'!$A$8),INDEX(_xlfn.ANCHORARRAY('Date ouverte'!$B$8),MATCH(TRUE,_xlfn.ANCHORARRAY('Date ouverte'!$B$8)&gt;=$W898,0)),W898))))</f>
        <v>44873</v>
      </c>
      <c r="AB898" s="5" t="str">
        <f>IF(IF($K898="Pending",(IF($J898='Date ouverte'!$A$20,HLOOKUP($AA898,'Date ouverte'!$20:$21,2,FALSE),IF($J898='Date ouverte'!$A$22,HLOOKUP($AA898,'Date ouverte'!$22:$23,2,FALSE),IF($J898='Date ouverte'!$A$24,HLOOKUP($AA898,'Date ouverte'!$24:$25,2,FALSE),IF($J898='Date ouverte'!$A$26,HLOOKUP($AA898,'Date ouverte'!$26:$27,2,FALSE),"j"))))),W898)&lt;&gt;"alert",AA898,"alert")</f>
        <v>alert</v>
      </c>
      <c r="AC898" s="65">
        <f>IF($AB898="alert",(IF($J898='Date ouverte'!$A$29,HLOOKUP($AA898,'Date ouverte'!$29:$30,2,FALSE),IF($J898='Date ouverte'!$A$31,HLOOKUP($AA898,'Date ouverte'!$31:$33,2,FALSE),IF($J898='Date ouverte'!$A$33,HLOOKUP($AA898,'Date ouverte'!$33:$34,2,FALSE),IF($J898='Date ouverte'!$A$35,HLOOKUP($AA898,'Date ouverte'!$35:$36,2,FALSE),"j"))))),0)</f>
        <v>15</v>
      </c>
      <c r="AD8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8" s="5"/>
    </row>
    <row r="899" spans="1:31" x14ac:dyDescent="0.25">
      <c r="A899" t="s">
        <v>1921</v>
      </c>
      <c r="B899" t="s">
        <v>258</v>
      </c>
      <c r="C899" t="s">
        <v>30</v>
      </c>
      <c r="D899" t="s">
        <v>47</v>
      </c>
      <c r="E899" t="s">
        <v>16</v>
      </c>
      <c r="F899" t="s">
        <v>48</v>
      </c>
      <c r="G899" s="1">
        <v>44852</v>
      </c>
      <c r="H899" s="1">
        <v>44884</v>
      </c>
      <c r="I899" s="2">
        <v>44889</v>
      </c>
      <c r="J899" t="s">
        <v>23</v>
      </c>
      <c r="K899" t="s">
        <v>29</v>
      </c>
      <c r="L899" t="s">
        <v>24</v>
      </c>
      <c r="M899" t="s">
        <v>32</v>
      </c>
      <c r="N899" t="s">
        <v>41</v>
      </c>
      <c r="O899" t="s">
        <v>1686</v>
      </c>
      <c r="P899">
        <f t="shared" si="556"/>
        <v>1</v>
      </c>
      <c r="Q899" s="5">
        <f t="shared" si="557"/>
        <v>44886</v>
      </c>
      <c r="R899" s="32">
        <f>VLOOKUP(_xlfn.CONCAT(M899," - ",E899),Planning!$C$75:$D$99,2,0)</f>
        <v>10</v>
      </c>
      <c r="S899" s="5">
        <f t="shared" si="558"/>
        <v>44894</v>
      </c>
      <c r="T899" s="3" t="str">
        <f t="shared" si="559"/>
        <v/>
      </c>
      <c r="U899" s="32">
        <f t="shared" ca="1" si="560"/>
        <v>10</v>
      </c>
      <c r="V899" s="32">
        <f t="shared" si="561"/>
        <v>0</v>
      </c>
      <c r="W899" s="5">
        <f t="shared" si="562"/>
        <v>44889</v>
      </c>
      <c r="X899" s="5"/>
      <c r="Z899" s="49"/>
      <c r="AA899" s="50" cm="1">
        <f t="array" ref="AA899">IF(AND(K899="Pending",J899='Date ouverte'!$A$2),INDEX(_xlfn.ANCHORARRAY('Date ouverte'!$B$2),MATCH(TRUE,_xlfn.ANCHORARRAY('Date ouverte'!$B$2)&gt;=$W899,0)),IF(AND(K899="Pending",J899='Date ouverte'!$A$4),INDEX(_xlfn.ANCHORARRAY('Date ouverte'!$B$4),MATCH(TRUE,_xlfn.ANCHORARRAY('Date ouverte'!$B$4)&gt;=$W899,0)),IF(AND(K899="Pending",J899='Date ouverte'!$A$6),INDEX(_xlfn.ANCHORARRAY('Date ouverte'!$B$6),MATCH(TRUE,_xlfn.ANCHORARRAY('Date ouverte'!$B$6)&gt;=$W899,0)),IF(AND(K899="Pending",J899='Date ouverte'!$A$8),INDEX(_xlfn.ANCHORARRAY('Date ouverte'!$B$8),MATCH(TRUE,_xlfn.ANCHORARRAY('Date ouverte'!$B$8)&gt;=$W899,0)),W899))))</f>
        <v>44889</v>
      </c>
      <c r="AB899" s="5" t="str">
        <f>IF(IF($K899="Pending",(IF($J899='Date ouverte'!$A$20,HLOOKUP($AA899,'Date ouverte'!$20:$21,2,FALSE),IF($J899='Date ouverte'!$A$22,HLOOKUP($AA899,'Date ouverte'!$22:$23,2,FALSE),IF($J899='Date ouverte'!$A$24,HLOOKUP($AA899,'Date ouverte'!$24:$25,2,FALSE),IF($J899='Date ouverte'!$A$26,HLOOKUP($AA899,'Date ouverte'!$26:$27,2,FALSE),"j"))))),W899)&lt;&gt;"alert",AA899,"alert")</f>
        <v>alert</v>
      </c>
      <c r="AC899" s="65">
        <f>IF($AB899="alert",(IF($J899='Date ouverte'!$A$29,HLOOKUP($AA899,'Date ouverte'!$29:$30,2,FALSE),IF($J899='Date ouverte'!$A$31,HLOOKUP($AA899,'Date ouverte'!$31:$33,2,FALSE),IF($J899='Date ouverte'!$A$33,HLOOKUP($AA899,'Date ouverte'!$33:$34,2,FALSE),IF($J899='Date ouverte'!$A$35,HLOOKUP($AA899,'Date ouverte'!$35:$36,2,FALSE),"j"))))),0)</f>
        <v>32</v>
      </c>
      <c r="AD8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899" s="5"/>
    </row>
    <row r="900" spans="1:31" x14ac:dyDescent="0.25">
      <c r="A900" t="s">
        <v>2476</v>
      </c>
      <c r="B900" t="s">
        <v>258</v>
      </c>
      <c r="C900" t="s">
        <v>14</v>
      </c>
      <c r="D900" t="s">
        <v>47</v>
      </c>
      <c r="E900" t="s">
        <v>16</v>
      </c>
      <c r="F900" t="s">
        <v>48</v>
      </c>
      <c r="G900" s="1">
        <v>44857</v>
      </c>
      <c r="H900" s="1">
        <v>44884</v>
      </c>
      <c r="I900" s="2">
        <v>44891</v>
      </c>
      <c r="J900" t="s">
        <v>28</v>
      </c>
      <c r="K900" t="s">
        <v>29</v>
      </c>
      <c r="L900" t="s">
        <v>24</v>
      </c>
      <c r="M900" t="s">
        <v>32</v>
      </c>
      <c r="N900" t="s">
        <v>41</v>
      </c>
      <c r="O900" t="s">
        <v>1686</v>
      </c>
      <c r="P900">
        <f t="shared" si="556"/>
        <v>1</v>
      </c>
      <c r="Q900" s="5">
        <f t="shared" si="557"/>
        <v>44886</v>
      </c>
      <c r="R900" s="32">
        <f>VLOOKUP(_xlfn.CONCAT(M900," - ",E900),Planning!$C$75:$D$99,2,0)</f>
        <v>10</v>
      </c>
      <c r="S900" s="5">
        <f t="shared" si="558"/>
        <v>44894</v>
      </c>
      <c r="T900" s="3" t="str">
        <f t="shared" si="559"/>
        <v/>
      </c>
      <c r="U900" s="32">
        <f t="shared" ca="1" si="560"/>
        <v>10</v>
      </c>
      <c r="V900" s="32">
        <f t="shared" si="561"/>
        <v>0</v>
      </c>
      <c r="W900" s="5">
        <f t="shared" si="562"/>
        <v>44891</v>
      </c>
      <c r="X900" s="5"/>
      <c r="Z900" s="49"/>
      <c r="AA900" s="50" cm="1">
        <f t="array" ref="AA900">IF(AND(K900="Pending",J900='Date ouverte'!$A$2),INDEX(_xlfn.ANCHORARRAY('Date ouverte'!$B$2),MATCH(TRUE,_xlfn.ANCHORARRAY('Date ouverte'!$B$2)&gt;=$W900,0)),IF(AND(K900="Pending",J900='Date ouverte'!$A$4),INDEX(_xlfn.ANCHORARRAY('Date ouverte'!$B$4),MATCH(TRUE,_xlfn.ANCHORARRAY('Date ouverte'!$B$4)&gt;=$W900,0)),IF(AND(K900="Pending",J900='Date ouverte'!$A$6),INDEX(_xlfn.ANCHORARRAY('Date ouverte'!$B$6),MATCH(TRUE,_xlfn.ANCHORARRAY('Date ouverte'!$B$6)&gt;=$W900,0)),IF(AND(K900="Pending",J900='Date ouverte'!$A$8),INDEX(_xlfn.ANCHORARRAY('Date ouverte'!$B$8),MATCH(TRUE,_xlfn.ANCHORARRAY('Date ouverte'!$B$8)&gt;=$W900,0)),W900))))</f>
        <v>44893</v>
      </c>
      <c r="AB900" s="5">
        <f>IF(IF($K900="Pending",(IF($J900='Date ouverte'!$A$20,HLOOKUP($AA900,'Date ouverte'!$20:$21,2,FALSE),IF($J900='Date ouverte'!$A$22,HLOOKUP($AA900,'Date ouverte'!$22:$23,2,FALSE),IF($J900='Date ouverte'!$A$24,HLOOKUP($AA900,'Date ouverte'!$24:$25,2,FALSE),IF($J900='Date ouverte'!$A$26,HLOOKUP($AA900,'Date ouverte'!$26:$27,2,FALSE),"j"))))),W900)&lt;&gt;"alert",AA900,"alert")</f>
        <v>44893</v>
      </c>
      <c r="AC900" s="65">
        <f>IF($AB900="alert",(IF($J900='Date ouverte'!$A$29,HLOOKUP($AA900,'Date ouverte'!$29:$30,2,FALSE),IF($J900='Date ouverte'!$A$31,HLOOKUP($AA900,'Date ouverte'!$31:$33,2,FALSE),IF($J900='Date ouverte'!$A$33,HLOOKUP($AA900,'Date ouverte'!$33:$34,2,FALSE),IF($J900='Date ouverte'!$A$35,HLOOKUP($AA900,'Date ouverte'!$35:$36,2,FALSE),"j"))))),0)</f>
        <v>0</v>
      </c>
      <c r="AD9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00" s="5"/>
    </row>
    <row r="901" spans="1:31" x14ac:dyDescent="0.25">
      <c r="A901" t="s">
        <v>958</v>
      </c>
      <c r="B901" t="s">
        <v>258</v>
      </c>
      <c r="C901" t="s">
        <v>30</v>
      </c>
      <c r="D901" t="s">
        <v>47</v>
      </c>
      <c r="E901" t="s">
        <v>16</v>
      </c>
      <c r="F901" t="s">
        <v>48</v>
      </c>
      <c r="G901" s="1">
        <v>44826</v>
      </c>
      <c r="H901" s="1">
        <v>44872</v>
      </c>
      <c r="I901" s="2">
        <v>44877</v>
      </c>
      <c r="J901" t="s">
        <v>39</v>
      </c>
      <c r="K901" t="s">
        <v>29</v>
      </c>
      <c r="L901" t="s">
        <v>24</v>
      </c>
      <c r="M901" t="s">
        <v>32</v>
      </c>
      <c r="N901" t="s">
        <v>41</v>
      </c>
      <c r="O901" t="s">
        <v>609</v>
      </c>
      <c r="P901">
        <f t="shared" si="556"/>
        <v>1</v>
      </c>
      <c r="Q901" s="5">
        <f t="shared" si="557"/>
        <v>44874</v>
      </c>
      <c r="R901" s="32">
        <f>VLOOKUP(_xlfn.CONCAT(M901," - ",E901),Planning!$C$75:$D$99,2,0)</f>
        <v>10</v>
      </c>
      <c r="S901" s="5">
        <f t="shared" si="558"/>
        <v>44882</v>
      </c>
      <c r="T901" s="3" t="str">
        <f t="shared" si="559"/>
        <v/>
      </c>
      <c r="U901" s="32">
        <f t="shared" ca="1" si="560"/>
        <v>10</v>
      </c>
      <c r="V901" s="32">
        <f t="shared" si="561"/>
        <v>0</v>
      </c>
      <c r="W901" s="5">
        <f t="shared" si="562"/>
        <v>44877</v>
      </c>
      <c r="X901" s="5"/>
      <c r="Z901" s="49"/>
      <c r="AA901" s="50" cm="1">
        <f t="array" ref="AA901">IF(AND(K901="Pending",J901='Date ouverte'!$A$2),INDEX(_xlfn.ANCHORARRAY('Date ouverte'!$B$2),MATCH(TRUE,_xlfn.ANCHORARRAY('Date ouverte'!$B$2)&gt;=$W901,0)),IF(AND(K901="Pending",J901='Date ouverte'!$A$4),INDEX(_xlfn.ANCHORARRAY('Date ouverte'!$B$4),MATCH(TRUE,_xlfn.ANCHORARRAY('Date ouverte'!$B$4)&gt;=$W901,0)),IF(AND(K901="Pending",J901='Date ouverte'!$A$6),INDEX(_xlfn.ANCHORARRAY('Date ouverte'!$B$6),MATCH(TRUE,_xlfn.ANCHORARRAY('Date ouverte'!$B$6)&gt;=$W901,0)),IF(AND(K901="Pending",J901='Date ouverte'!$A$8),INDEX(_xlfn.ANCHORARRAY('Date ouverte'!$B$8),MATCH(TRUE,_xlfn.ANCHORARRAY('Date ouverte'!$B$8)&gt;=$W901,0)),W901))))</f>
        <v>44879</v>
      </c>
      <c r="AB901" s="5" t="str">
        <f>IF(IF($K901="Pending",(IF($J901='Date ouverte'!$A$20,HLOOKUP($AA901,'Date ouverte'!$20:$21,2,FALSE),IF($J901='Date ouverte'!$A$22,HLOOKUP($AA901,'Date ouverte'!$22:$23,2,FALSE),IF($J901='Date ouverte'!$A$24,HLOOKUP($AA901,'Date ouverte'!$24:$25,2,FALSE),IF($J901='Date ouverte'!$A$26,HLOOKUP($AA901,'Date ouverte'!$26:$27,2,FALSE),"j"))))),W901)&lt;&gt;"alert",AA901,"alert")</f>
        <v>alert</v>
      </c>
      <c r="AC901" s="65">
        <f>IF($AB901="alert",(IF($J901='Date ouverte'!$A$29,HLOOKUP($AA901,'Date ouverte'!$29:$30,2,FALSE),IF($J901='Date ouverte'!$A$31,HLOOKUP($AA901,'Date ouverte'!$31:$33,2,FALSE),IF($J901='Date ouverte'!$A$33,HLOOKUP($AA901,'Date ouverte'!$33:$34,2,FALSE),IF($J901='Date ouverte'!$A$35,HLOOKUP($AA901,'Date ouverte'!$35:$36,2,FALSE),"j"))))),0)</f>
        <v>52</v>
      </c>
      <c r="AD9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01" s="5"/>
    </row>
    <row r="902" spans="1:31" x14ac:dyDescent="0.25">
      <c r="A902" t="s">
        <v>1922</v>
      </c>
      <c r="B902" t="s">
        <v>258</v>
      </c>
      <c r="C902" t="s">
        <v>14</v>
      </c>
      <c r="D902" t="s">
        <v>47</v>
      </c>
      <c r="E902" t="s">
        <v>16</v>
      </c>
      <c r="F902" t="s">
        <v>48</v>
      </c>
      <c r="G902" s="1">
        <v>44855</v>
      </c>
      <c r="H902" s="1">
        <v>44893</v>
      </c>
      <c r="I902" s="2">
        <v>44900</v>
      </c>
      <c r="J902" t="s">
        <v>28</v>
      </c>
      <c r="K902" t="s">
        <v>29</v>
      </c>
      <c r="L902" t="s">
        <v>24</v>
      </c>
      <c r="M902" t="s">
        <v>32</v>
      </c>
      <c r="N902" t="s">
        <v>41</v>
      </c>
      <c r="O902" t="s">
        <v>1728</v>
      </c>
      <c r="P902">
        <f t="shared" si="556"/>
        <v>1</v>
      </c>
      <c r="Q902" s="5">
        <f t="shared" si="557"/>
        <v>44895</v>
      </c>
      <c r="R902" s="32">
        <f>VLOOKUP(_xlfn.CONCAT(M902," - ",E902),Planning!$C$75:$D$99,2,0)</f>
        <v>10</v>
      </c>
      <c r="S902" s="5">
        <f t="shared" si="558"/>
        <v>44903</v>
      </c>
      <c r="T902" s="3" t="str">
        <f t="shared" si="559"/>
        <v/>
      </c>
      <c r="U902" s="32">
        <f t="shared" ca="1" si="560"/>
        <v>10</v>
      </c>
      <c r="V902" s="32">
        <f t="shared" si="561"/>
        <v>0</v>
      </c>
      <c r="W902" s="5">
        <f t="shared" si="562"/>
        <v>44900</v>
      </c>
      <c r="X902" s="5"/>
      <c r="Z902" s="49"/>
      <c r="AA902" s="50" cm="1">
        <f t="array" ref="AA902">IF(AND(K902="Pending",J902='Date ouverte'!$A$2),INDEX(_xlfn.ANCHORARRAY('Date ouverte'!$B$2),MATCH(TRUE,_xlfn.ANCHORARRAY('Date ouverte'!$B$2)&gt;=$W902,0)),IF(AND(K902="Pending",J902='Date ouverte'!$A$4),INDEX(_xlfn.ANCHORARRAY('Date ouverte'!$B$4),MATCH(TRUE,_xlfn.ANCHORARRAY('Date ouverte'!$B$4)&gt;=$W902,0)),IF(AND(K902="Pending",J902='Date ouverte'!$A$6),INDEX(_xlfn.ANCHORARRAY('Date ouverte'!$B$6),MATCH(TRUE,_xlfn.ANCHORARRAY('Date ouverte'!$B$6)&gt;=$W902,0)),IF(AND(K902="Pending",J902='Date ouverte'!$A$8),INDEX(_xlfn.ANCHORARRAY('Date ouverte'!$B$8),MATCH(TRUE,_xlfn.ANCHORARRAY('Date ouverte'!$B$8)&gt;=$W902,0)),W902))))</f>
        <v>44900</v>
      </c>
      <c r="AB902" s="5" t="str">
        <f>IF(IF($K902="Pending",(IF($J902='Date ouverte'!$A$20,HLOOKUP($AA902,'Date ouverte'!$20:$21,2,FALSE),IF($J902='Date ouverte'!$A$22,HLOOKUP($AA902,'Date ouverte'!$22:$23,2,FALSE),IF($J902='Date ouverte'!$A$24,HLOOKUP($AA902,'Date ouverte'!$24:$25,2,FALSE),IF($J902='Date ouverte'!$A$26,HLOOKUP($AA902,'Date ouverte'!$26:$27,2,FALSE),"j"))))),W902)&lt;&gt;"alert",AA902,"alert")</f>
        <v>alert</v>
      </c>
      <c r="AC902" s="65">
        <f>IF($AB902="alert",(IF($J902='Date ouverte'!$A$29,HLOOKUP($AA902,'Date ouverte'!$29:$30,2,FALSE),IF($J902='Date ouverte'!$A$31,HLOOKUP($AA902,'Date ouverte'!$31:$33,2,FALSE),IF($J902='Date ouverte'!$A$33,HLOOKUP($AA902,'Date ouverte'!$33:$34,2,FALSE),IF($J902='Date ouverte'!$A$35,HLOOKUP($AA902,'Date ouverte'!$35:$36,2,FALSE),"j"))))),0)</f>
        <v>15</v>
      </c>
      <c r="AD9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02" s="5"/>
    </row>
    <row r="903" spans="1:31" x14ac:dyDescent="0.25">
      <c r="A903" t="s">
        <v>1923</v>
      </c>
      <c r="B903" t="s">
        <v>258</v>
      </c>
      <c r="C903" t="s">
        <v>30</v>
      </c>
      <c r="D903" t="s">
        <v>47</v>
      </c>
      <c r="E903" t="s">
        <v>16</v>
      </c>
      <c r="F903" t="s">
        <v>48</v>
      </c>
      <c r="G903" s="1">
        <v>44861</v>
      </c>
      <c r="H903" s="1">
        <v>44893</v>
      </c>
      <c r="I903" s="2">
        <v>44900</v>
      </c>
      <c r="J903" t="s">
        <v>23</v>
      </c>
      <c r="K903" t="s">
        <v>29</v>
      </c>
      <c r="L903" t="s">
        <v>24</v>
      </c>
      <c r="M903" t="s">
        <v>32</v>
      </c>
      <c r="N903" t="s">
        <v>41</v>
      </c>
      <c r="O903" t="s">
        <v>1728</v>
      </c>
      <c r="P903">
        <f t="shared" si="556"/>
        <v>1</v>
      </c>
      <c r="Q903" s="5">
        <f t="shared" si="557"/>
        <v>44895</v>
      </c>
      <c r="R903" s="32">
        <f>VLOOKUP(_xlfn.CONCAT(M903," - ",E903),Planning!$C$75:$D$99,2,0)</f>
        <v>10</v>
      </c>
      <c r="S903" s="5">
        <f t="shared" si="558"/>
        <v>44903</v>
      </c>
      <c r="T903" s="3" t="str">
        <f t="shared" si="559"/>
        <v/>
      </c>
      <c r="U903" s="32">
        <f t="shared" ca="1" si="560"/>
        <v>10</v>
      </c>
      <c r="V903" s="32">
        <f t="shared" si="561"/>
        <v>0</v>
      </c>
      <c r="W903" s="5">
        <f t="shared" si="562"/>
        <v>44900</v>
      </c>
      <c r="X903" s="5"/>
      <c r="Z903" s="49"/>
      <c r="AA903" s="50" cm="1">
        <f t="array" ref="AA903">IF(AND(K903="Pending",J903='Date ouverte'!$A$2),INDEX(_xlfn.ANCHORARRAY('Date ouverte'!$B$2),MATCH(TRUE,_xlfn.ANCHORARRAY('Date ouverte'!$B$2)&gt;=$W903,0)),IF(AND(K903="Pending",J903='Date ouverte'!$A$4),INDEX(_xlfn.ANCHORARRAY('Date ouverte'!$B$4),MATCH(TRUE,_xlfn.ANCHORARRAY('Date ouverte'!$B$4)&gt;=$W903,0)),IF(AND(K903="Pending",J903='Date ouverte'!$A$6),INDEX(_xlfn.ANCHORARRAY('Date ouverte'!$B$6),MATCH(TRUE,_xlfn.ANCHORARRAY('Date ouverte'!$B$6)&gt;=$W903,0)),IF(AND(K903="Pending",J903='Date ouverte'!$A$8),INDEX(_xlfn.ANCHORARRAY('Date ouverte'!$B$8),MATCH(TRUE,_xlfn.ANCHORARRAY('Date ouverte'!$B$8)&gt;=$W903,0)),W903))))</f>
        <v>44900</v>
      </c>
      <c r="AB903" s="5" t="str">
        <f>IF(IF($K903="Pending",(IF($J903='Date ouverte'!$A$20,HLOOKUP($AA903,'Date ouverte'!$20:$21,2,FALSE),IF($J903='Date ouverte'!$A$22,HLOOKUP($AA903,'Date ouverte'!$22:$23,2,FALSE),IF($J903='Date ouverte'!$A$24,HLOOKUP($AA903,'Date ouverte'!$24:$25,2,FALSE),IF($J903='Date ouverte'!$A$26,HLOOKUP($AA903,'Date ouverte'!$26:$27,2,FALSE),"j"))))),W903)&lt;&gt;"alert",AA903,"alert")</f>
        <v>alert</v>
      </c>
      <c r="AC903" s="65">
        <f>IF($AB903="alert",(IF($J903='Date ouverte'!$A$29,HLOOKUP($AA903,'Date ouverte'!$29:$30,2,FALSE),IF($J903='Date ouverte'!$A$31,HLOOKUP($AA903,'Date ouverte'!$31:$33,2,FALSE),IF($J903='Date ouverte'!$A$33,HLOOKUP($AA903,'Date ouverte'!$33:$34,2,FALSE),IF($J903='Date ouverte'!$A$35,HLOOKUP($AA903,'Date ouverte'!$35:$36,2,FALSE),"j"))))),0)</f>
        <v>26</v>
      </c>
      <c r="AD9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3" s="5"/>
    </row>
    <row r="904" spans="1:31" x14ac:dyDescent="0.25">
      <c r="A904" t="s">
        <v>1924</v>
      </c>
      <c r="B904" t="s">
        <v>258</v>
      </c>
      <c r="C904" t="s">
        <v>30</v>
      </c>
      <c r="D904" t="s">
        <v>47</v>
      </c>
      <c r="E904" t="s">
        <v>16</v>
      </c>
      <c r="F904" t="s">
        <v>48</v>
      </c>
      <c r="G904" s="1">
        <v>44846</v>
      </c>
      <c r="H904" s="1">
        <v>44885</v>
      </c>
      <c r="I904" s="2">
        <v>44890</v>
      </c>
      <c r="J904" t="s">
        <v>23</v>
      </c>
      <c r="K904" t="s">
        <v>29</v>
      </c>
      <c r="L904" t="s">
        <v>24</v>
      </c>
      <c r="M904" t="s">
        <v>32</v>
      </c>
      <c r="N904" t="s">
        <v>41</v>
      </c>
      <c r="O904" t="s">
        <v>1106</v>
      </c>
      <c r="P904">
        <f t="shared" si="556"/>
        <v>1</v>
      </c>
      <c r="Q904" s="5">
        <f t="shared" si="557"/>
        <v>44887</v>
      </c>
      <c r="R904" s="32">
        <f>VLOOKUP(_xlfn.CONCAT(M904," - ",E904),Planning!$C$75:$D$99,2,0)</f>
        <v>10</v>
      </c>
      <c r="S904" s="5">
        <f t="shared" si="558"/>
        <v>44895</v>
      </c>
      <c r="T904" s="3" t="str">
        <f t="shared" si="559"/>
        <v/>
      </c>
      <c r="U904" s="32">
        <f t="shared" ca="1" si="560"/>
        <v>10</v>
      </c>
      <c r="V904" s="32">
        <f t="shared" si="561"/>
        <v>0</v>
      </c>
      <c r="W904" s="5">
        <f t="shared" si="562"/>
        <v>44890</v>
      </c>
      <c r="X904" s="5"/>
      <c r="Z904" s="49"/>
      <c r="AA904" s="50" cm="1">
        <f t="array" ref="AA904">IF(AND(K904="Pending",J904='Date ouverte'!$A$2),INDEX(_xlfn.ANCHORARRAY('Date ouverte'!$B$2),MATCH(TRUE,_xlfn.ANCHORARRAY('Date ouverte'!$B$2)&gt;=$W904,0)),IF(AND(K904="Pending",J904='Date ouverte'!$A$4),INDEX(_xlfn.ANCHORARRAY('Date ouverte'!$B$4),MATCH(TRUE,_xlfn.ANCHORARRAY('Date ouverte'!$B$4)&gt;=$W904,0)),IF(AND(K904="Pending",J904='Date ouverte'!$A$6),INDEX(_xlfn.ANCHORARRAY('Date ouverte'!$B$6),MATCH(TRUE,_xlfn.ANCHORARRAY('Date ouverte'!$B$6)&gt;=$W904,0)),IF(AND(K904="Pending",J904='Date ouverte'!$A$8),INDEX(_xlfn.ANCHORARRAY('Date ouverte'!$B$8),MATCH(TRUE,_xlfn.ANCHORARRAY('Date ouverte'!$B$8)&gt;=$W904,0)),W904))))</f>
        <v>44890</v>
      </c>
      <c r="AB904" s="5" t="str">
        <f>IF(IF($K904="Pending",(IF($J904='Date ouverte'!$A$20,HLOOKUP($AA904,'Date ouverte'!$20:$21,2,FALSE),IF($J904='Date ouverte'!$A$22,HLOOKUP($AA904,'Date ouverte'!$22:$23,2,FALSE),IF($J904='Date ouverte'!$A$24,HLOOKUP($AA904,'Date ouverte'!$24:$25,2,FALSE),IF($J904='Date ouverte'!$A$26,HLOOKUP($AA904,'Date ouverte'!$26:$27,2,FALSE),"j"))))),W904)&lt;&gt;"alert",AA904,"alert")</f>
        <v>alert</v>
      </c>
      <c r="AC904" s="65">
        <f>IF($AB904="alert",(IF($J904='Date ouverte'!$A$29,HLOOKUP($AA904,'Date ouverte'!$29:$30,2,FALSE),IF($J904='Date ouverte'!$A$31,HLOOKUP($AA904,'Date ouverte'!$31:$33,2,FALSE),IF($J904='Date ouverte'!$A$33,HLOOKUP($AA904,'Date ouverte'!$33:$34,2,FALSE),IF($J904='Date ouverte'!$A$35,HLOOKUP($AA904,'Date ouverte'!$35:$36,2,FALSE),"j"))))),0)</f>
        <v>96</v>
      </c>
      <c r="AD9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4" s="5"/>
    </row>
    <row r="905" spans="1:31" x14ac:dyDescent="0.25">
      <c r="A905" t="s">
        <v>182</v>
      </c>
      <c r="B905" t="s">
        <v>258</v>
      </c>
      <c r="C905" t="s">
        <v>30</v>
      </c>
      <c r="D905" t="s">
        <v>47</v>
      </c>
      <c r="E905" t="s">
        <v>16</v>
      </c>
      <c r="F905" t="s">
        <v>48</v>
      </c>
      <c r="G905" s="1">
        <v>44802</v>
      </c>
      <c r="H905" s="1">
        <v>44860</v>
      </c>
      <c r="I905" s="2">
        <v>44868.354166666664</v>
      </c>
      <c r="J905" t="s">
        <v>39</v>
      </c>
      <c r="K905" t="s">
        <v>19</v>
      </c>
      <c r="L905" t="s">
        <v>24</v>
      </c>
      <c r="M905" t="s">
        <v>32</v>
      </c>
      <c r="N905" t="s">
        <v>41</v>
      </c>
      <c r="O905" t="s">
        <v>122</v>
      </c>
      <c r="P905">
        <f t="shared" si="556"/>
        <v>1</v>
      </c>
      <c r="Q905" s="5">
        <f t="shared" si="557"/>
        <v>44862</v>
      </c>
      <c r="R905" s="32">
        <f>VLOOKUP(_xlfn.CONCAT(M905," - ",E905),Planning!$C$75:$D$99,2,0)</f>
        <v>10</v>
      </c>
      <c r="S905" s="5">
        <f t="shared" si="558"/>
        <v>44870</v>
      </c>
      <c r="T905" s="3" t="str">
        <f t="shared" si="559"/>
        <v/>
      </c>
      <c r="U905" s="32">
        <f t="shared" ca="1" si="560"/>
        <v>10</v>
      </c>
      <c r="V905" s="32">
        <f t="shared" si="561"/>
        <v>0</v>
      </c>
      <c r="W905" s="5">
        <f t="shared" si="562"/>
        <v>44868</v>
      </c>
      <c r="X905" s="5"/>
      <c r="Z905" s="49"/>
      <c r="AA905" s="50" cm="1">
        <f t="array" ref="AA905">IF(AND(K905="Pending",J905='Date ouverte'!$A$2),INDEX(_xlfn.ANCHORARRAY('Date ouverte'!$B$2),MATCH(TRUE,_xlfn.ANCHORARRAY('Date ouverte'!$B$2)&gt;=$W905,0)),IF(AND(K905="Pending",J905='Date ouverte'!$A$4),INDEX(_xlfn.ANCHORARRAY('Date ouverte'!$B$4),MATCH(TRUE,_xlfn.ANCHORARRAY('Date ouverte'!$B$4)&gt;=$W905,0)),IF(AND(K905="Pending",J905='Date ouverte'!$A$6),INDEX(_xlfn.ANCHORARRAY('Date ouverte'!$B$6),MATCH(TRUE,_xlfn.ANCHORARRAY('Date ouverte'!$B$6)&gt;=$W905,0)),IF(AND(K905="Pending",J905='Date ouverte'!$A$8),INDEX(_xlfn.ANCHORARRAY('Date ouverte'!$B$8),MATCH(TRUE,_xlfn.ANCHORARRAY('Date ouverte'!$B$8)&gt;=$W905,0)),W905))))</f>
        <v>44868</v>
      </c>
      <c r="AB905" s="5">
        <f>IF(IF($K905="Pending",(IF($J905='Date ouverte'!$A$20,HLOOKUP($AA905,'Date ouverte'!$20:$21,2,FALSE),IF($J905='Date ouverte'!$A$22,HLOOKUP($AA905,'Date ouverte'!$22:$23,2,FALSE),IF($J905='Date ouverte'!$A$24,HLOOKUP($AA905,'Date ouverte'!$24:$25,2,FALSE),IF($J905='Date ouverte'!$A$26,HLOOKUP($AA905,'Date ouverte'!$26:$27,2,FALSE),"j"))))),W905)&lt;&gt;"alert",AA905,"alert")</f>
        <v>44868</v>
      </c>
      <c r="AC905" s="65">
        <f>IF($AB905="alert",(IF($J905='Date ouverte'!$A$29,HLOOKUP($AA905,'Date ouverte'!$29:$30,2,FALSE),IF($J905='Date ouverte'!$A$31,HLOOKUP($AA905,'Date ouverte'!$31:$33,2,FALSE),IF($J905='Date ouverte'!$A$33,HLOOKUP($AA905,'Date ouverte'!$33:$34,2,FALSE),IF($J905='Date ouverte'!$A$35,HLOOKUP($AA905,'Date ouverte'!$35:$36,2,FALSE),"j"))))),0)</f>
        <v>0</v>
      </c>
      <c r="AD9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05" s="5"/>
    </row>
    <row r="906" spans="1:31" x14ac:dyDescent="0.25">
      <c r="A906" t="s">
        <v>408</v>
      </c>
      <c r="B906" t="s">
        <v>258</v>
      </c>
      <c r="C906" t="s">
        <v>30</v>
      </c>
      <c r="D906" t="s">
        <v>47</v>
      </c>
      <c r="E906" t="s">
        <v>16</v>
      </c>
      <c r="F906" t="s">
        <v>48</v>
      </c>
      <c r="G906" s="1">
        <v>44814</v>
      </c>
      <c r="H906" s="1">
        <v>44868</v>
      </c>
      <c r="I906" s="2">
        <v>44873</v>
      </c>
      <c r="J906" t="s">
        <v>28</v>
      </c>
      <c r="K906" t="s">
        <v>29</v>
      </c>
      <c r="L906" t="s">
        <v>24</v>
      </c>
      <c r="M906" t="s">
        <v>32</v>
      </c>
      <c r="N906" t="s">
        <v>41</v>
      </c>
      <c r="O906" t="s">
        <v>387</v>
      </c>
      <c r="P906">
        <f t="shared" si="556"/>
        <v>1</v>
      </c>
      <c r="Q906" s="5">
        <f t="shared" si="557"/>
        <v>44870</v>
      </c>
      <c r="R906" s="32">
        <f>VLOOKUP(_xlfn.CONCAT(M906," - ",E906),Planning!$C$75:$D$99,2,0)</f>
        <v>10</v>
      </c>
      <c r="S906" s="5">
        <f t="shared" si="558"/>
        <v>44878</v>
      </c>
      <c r="T906" s="3" t="str">
        <f t="shared" si="559"/>
        <v/>
      </c>
      <c r="U906" s="32">
        <f t="shared" ca="1" si="560"/>
        <v>10</v>
      </c>
      <c r="V906" s="32">
        <f t="shared" si="561"/>
        <v>0</v>
      </c>
      <c r="W906" s="5">
        <f t="shared" si="562"/>
        <v>44873</v>
      </c>
      <c r="X906" s="5"/>
      <c r="Z906" s="49"/>
      <c r="AA906" s="50" cm="1">
        <f t="array" ref="AA906">IF(AND(K906="Pending",J906='Date ouverte'!$A$2),INDEX(_xlfn.ANCHORARRAY('Date ouverte'!$B$2),MATCH(TRUE,_xlfn.ANCHORARRAY('Date ouverte'!$B$2)&gt;=$W906,0)),IF(AND(K906="Pending",J906='Date ouverte'!$A$4),INDEX(_xlfn.ANCHORARRAY('Date ouverte'!$B$4),MATCH(TRUE,_xlfn.ANCHORARRAY('Date ouverte'!$B$4)&gt;=$W906,0)),IF(AND(K906="Pending",J906='Date ouverte'!$A$6),INDEX(_xlfn.ANCHORARRAY('Date ouverte'!$B$6),MATCH(TRUE,_xlfn.ANCHORARRAY('Date ouverte'!$B$6)&gt;=$W906,0)),IF(AND(K906="Pending",J906='Date ouverte'!$A$8),INDEX(_xlfn.ANCHORARRAY('Date ouverte'!$B$8),MATCH(TRUE,_xlfn.ANCHORARRAY('Date ouverte'!$B$8)&gt;=$W906,0)),W906))))</f>
        <v>44873</v>
      </c>
      <c r="AB906" s="5" t="str">
        <f>IF(IF($K906="Pending",(IF($J906='Date ouverte'!$A$20,HLOOKUP($AA906,'Date ouverte'!$20:$21,2,FALSE),IF($J906='Date ouverte'!$A$22,HLOOKUP($AA906,'Date ouverte'!$22:$23,2,FALSE),IF($J906='Date ouverte'!$A$24,HLOOKUP($AA906,'Date ouverte'!$24:$25,2,FALSE),IF($J906='Date ouverte'!$A$26,HLOOKUP($AA906,'Date ouverte'!$26:$27,2,FALSE),"j"))))),W906)&lt;&gt;"alert",AA906,"alert")</f>
        <v>alert</v>
      </c>
      <c r="AC906" s="65">
        <f>IF($AB906="alert",(IF($J906='Date ouverte'!$A$29,HLOOKUP($AA906,'Date ouverte'!$29:$30,2,FALSE),IF($J906='Date ouverte'!$A$31,HLOOKUP($AA906,'Date ouverte'!$31:$33,2,FALSE),IF($J906='Date ouverte'!$A$33,HLOOKUP($AA906,'Date ouverte'!$33:$34,2,FALSE),IF($J906='Date ouverte'!$A$35,HLOOKUP($AA906,'Date ouverte'!$35:$36,2,FALSE),"j"))))),0)</f>
        <v>15</v>
      </c>
      <c r="AD9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6" s="5"/>
    </row>
    <row r="907" spans="1:31" x14ac:dyDescent="0.25">
      <c r="A907" t="s">
        <v>1292</v>
      </c>
      <c r="B907" t="s">
        <v>258</v>
      </c>
      <c r="C907" t="s">
        <v>30</v>
      </c>
      <c r="D907" t="s">
        <v>47</v>
      </c>
      <c r="E907" t="s">
        <v>16</v>
      </c>
      <c r="F907" t="s">
        <v>48</v>
      </c>
      <c r="G907" s="1">
        <v>44846</v>
      </c>
      <c r="H907" s="1">
        <v>44885</v>
      </c>
      <c r="I907" s="2">
        <v>44890</v>
      </c>
      <c r="J907" t="s">
        <v>23</v>
      </c>
      <c r="K907" t="s">
        <v>29</v>
      </c>
      <c r="L907" t="s">
        <v>24</v>
      </c>
      <c r="M907" t="s">
        <v>32</v>
      </c>
      <c r="N907" t="s">
        <v>41</v>
      </c>
      <c r="O907" t="s">
        <v>1106</v>
      </c>
      <c r="P907">
        <f t="shared" si="556"/>
        <v>1</v>
      </c>
      <c r="Q907" s="5">
        <f t="shared" si="557"/>
        <v>44887</v>
      </c>
      <c r="R907" s="32">
        <f>VLOOKUP(_xlfn.CONCAT(M907," - ",E907),Planning!$C$75:$D$99,2,0)</f>
        <v>10</v>
      </c>
      <c r="S907" s="5">
        <f t="shared" si="558"/>
        <v>44895</v>
      </c>
      <c r="T907" s="3" t="str">
        <f t="shared" si="559"/>
        <v/>
      </c>
      <c r="U907" s="32">
        <f t="shared" ca="1" si="560"/>
        <v>10</v>
      </c>
      <c r="V907" s="32">
        <f t="shared" si="561"/>
        <v>0</v>
      </c>
      <c r="W907" s="5">
        <f t="shared" si="562"/>
        <v>44890</v>
      </c>
      <c r="X907" s="5"/>
      <c r="Z907" s="49"/>
      <c r="AA907" s="50" cm="1">
        <f t="array" ref="AA907">IF(AND(K907="Pending",J907='Date ouverte'!$A$2),INDEX(_xlfn.ANCHORARRAY('Date ouverte'!$B$2),MATCH(TRUE,_xlfn.ANCHORARRAY('Date ouverte'!$B$2)&gt;=$W907,0)),IF(AND(K907="Pending",J907='Date ouverte'!$A$4),INDEX(_xlfn.ANCHORARRAY('Date ouverte'!$B$4),MATCH(TRUE,_xlfn.ANCHORARRAY('Date ouverte'!$B$4)&gt;=$W907,0)),IF(AND(K907="Pending",J907='Date ouverte'!$A$6),INDEX(_xlfn.ANCHORARRAY('Date ouverte'!$B$6),MATCH(TRUE,_xlfn.ANCHORARRAY('Date ouverte'!$B$6)&gt;=$W907,0)),IF(AND(K907="Pending",J907='Date ouverte'!$A$8),INDEX(_xlfn.ANCHORARRAY('Date ouverte'!$B$8),MATCH(TRUE,_xlfn.ANCHORARRAY('Date ouverte'!$B$8)&gt;=$W907,0)),W907))))</f>
        <v>44890</v>
      </c>
      <c r="AB907" s="5" t="str">
        <f>IF(IF($K907="Pending",(IF($J907='Date ouverte'!$A$20,HLOOKUP($AA907,'Date ouverte'!$20:$21,2,FALSE),IF($J907='Date ouverte'!$A$22,HLOOKUP($AA907,'Date ouverte'!$22:$23,2,FALSE),IF($J907='Date ouverte'!$A$24,HLOOKUP($AA907,'Date ouverte'!$24:$25,2,FALSE),IF($J907='Date ouverte'!$A$26,HLOOKUP($AA907,'Date ouverte'!$26:$27,2,FALSE),"j"))))),W907)&lt;&gt;"alert",AA907,"alert")</f>
        <v>alert</v>
      </c>
      <c r="AC907" s="65">
        <f>IF($AB907="alert",(IF($J907='Date ouverte'!$A$29,HLOOKUP($AA907,'Date ouverte'!$29:$30,2,FALSE),IF($J907='Date ouverte'!$A$31,HLOOKUP($AA907,'Date ouverte'!$31:$33,2,FALSE),IF($J907='Date ouverte'!$A$33,HLOOKUP($AA907,'Date ouverte'!$33:$34,2,FALSE),IF($J907='Date ouverte'!$A$35,HLOOKUP($AA907,'Date ouverte'!$35:$36,2,FALSE),"j"))))),0)</f>
        <v>96</v>
      </c>
      <c r="AD9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7" s="5"/>
    </row>
    <row r="908" spans="1:31" x14ac:dyDescent="0.25">
      <c r="A908" t="s">
        <v>1925</v>
      </c>
      <c r="B908" t="s">
        <v>258</v>
      </c>
      <c r="C908" t="s">
        <v>30</v>
      </c>
      <c r="D908" t="s">
        <v>47</v>
      </c>
      <c r="E908" t="s">
        <v>16</v>
      </c>
      <c r="F908" t="s">
        <v>48</v>
      </c>
      <c r="G908" s="1">
        <v>44850</v>
      </c>
      <c r="H908" s="1">
        <v>44881</v>
      </c>
      <c r="I908" s="2">
        <v>44888</v>
      </c>
      <c r="J908" t="s">
        <v>28</v>
      </c>
      <c r="K908" t="s">
        <v>29</v>
      </c>
      <c r="L908" t="s">
        <v>24</v>
      </c>
      <c r="M908" t="s">
        <v>32</v>
      </c>
      <c r="N908" t="s">
        <v>33</v>
      </c>
      <c r="O908" t="s">
        <v>58</v>
      </c>
      <c r="P908">
        <f t="shared" si="556"/>
        <v>1</v>
      </c>
      <c r="Q908" s="5">
        <f t="shared" si="557"/>
        <v>44883</v>
      </c>
      <c r="R908" s="32">
        <f>VLOOKUP(_xlfn.CONCAT(M908," - ",E908),Planning!$C$75:$D$99,2,0)</f>
        <v>10</v>
      </c>
      <c r="S908" s="5">
        <f t="shared" si="558"/>
        <v>44891</v>
      </c>
      <c r="T908" s="3" t="str">
        <f t="shared" si="559"/>
        <v/>
      </c>
      <c r="U908" s="32">
        <f t="shared" ca="1" si="560"/>
        <v>10</v>
      </c>
      <c r="V908" s="32">
        <f t="shared" si="561"/>
        <v>0</v>
      </c>
      <c r="W908" s="5">
        <f t="shared" si="562"/>
        <v>44888</v>
      </c>
      <c r="X908" s="5"/>
      <c r="Z908" s="49"/>
      <c r="AA908" s="50" cm="1">
        <f t="array" ref="AA908">IF(AND(K908="Pending",J908='Date ouverte'!$A$2),INDEX(_xlfn.ANCHORARRAY('Date ouverte'!$B$2),MATCH(TRUE,_xlfn.ANCHORARRAY('Date ouverte'!$B$2)&gt;=$W908,0)),IF(AND(K908="Pending",J908='Date ouverte'!$A$4),INDEX(_xlfn.ANCHORARRAY('Date ouverte'!$B$4),MATCH(TRUE,_xlfn.ANCHORARRAY('Date ouverte'!$B$4)&gt;=$W908,0)),IF(AND(K908="Pending",J908='Date ouverte'!$A$6),INDEX(_xlfn.ANCHORARRAY('Date ouverte'!$B$6),MATCH(TRUE,_xlfn.ANCHORARRAY('Date ouverte'!$B$6)&gt;=$W908,0)),IF(AND(K908="Pending",J908='Date ouverte'!$A$8),INDEX(_xlfn.ANCHORARRAY('Date ouverte'!$B$8),MATCH(TRUE,_xlfn.ANCHORARRAY('Date ouverte'!$B$8)&gt;=$W908,0)),W908))))</f>
        <v>44888</v>
      </c>
      <c r="AB908" s="5">
        <f>IF(IF($K908="Pending",(IF($J908='Date ouverte'!$A$20,HLOOKUP($AA908,'Date ouverte'!$20:$21,2,FALSE),IF($J908='Date ouverte'!$A$22,HLOOKUP($AA908,'Date ouverte'!$22:$23,2,FALSE),IF($J908='Date ouverte'!$A$24,HLOOKUP($AA908,'Date ouverte'!$24:$25,2,FALSE),IF($J908='Date ouverte'!$A$26,HLOOKUP($AA908,'Date ouverte'!$26:$27,2,FALSE),"j"))))),W908)&lt;&gt;"alert",AA908,"alert")</f>
        <v>44888</v>
      </c>
      <c r="AC908" s="65">
        <f>IF($AB908="alert",(IF($J908='Date ouverte'!$A$29,HLOOKUP($AA908,'Date ouverte'!$29:$30,2,FALSE),IF($J908='Date ouverte'!$A$31,HLOOKUP($AA908,'Date ouverte'!$31:$33,2,FALSE),IF($J908='Date ouverte'!$A$33,HLOOKUP($AA908,'Date ouverte'!$33:$34,2,FALSE),IF($J908='Date ouverte'!$A$35,HLOOKUP($AA908,'Date ouverte'!$35:$36,2,FALSE),"j"))))),0)</f>
        <v>0</v>
      </c>
      <c r="AD9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08" s="5"/>
    </row>
    <row r="909" spans="1:31" x14ac:dyDescent="0.25">
      <c r="A909" t="s">
        <v>183</v>
      </c>
      <c r="B909" t="s">
        <v>258</v>
      </c>
      <c r="C909" t="s">
        <v>30</v>
      </c>
      <c r="D909" t="s">
        <v>47</v>
      </c>
      <c r="E909" t="s">
        <v>16</v>
      </c>
      <c r="F909" t="s">
        <v>48</v>
      </c>
      <c r="G909" s="1">
        <v>44808</v>
      </c>
      <c r="H909" s="1">
        <v>44860</v>
      </c>
      <c r="I909" s="2">
        <v>44862.6875</v>
      </c>
      <c r="J909" t="s">
        <v>28</v>
      </c>
      <c r="K909" t="s">
        <v>19</v>
      </c>
      <c r="L909" t="s">
        <v>24</v>
      </c>
      <c r="M909" t="s">
        <v>32</v>
      </c>
      <c r="N909" t="s">
        <v>41</v>
      </c>
      <c r="O909" t="s">
        <v>122</v>
      </c>
      <c r="P909">
        <f t="shared" si="556"/>
        <v>1</v>
      </c>
      <c r="Q909" s="5">
        <f t="shared" si="557"/>
        <v>44862</v>
      </c>
      <c r="R909" s="32">
        <f>VLOOKUP(_xlfn.CONCAT(M909," - ",E909),Planning!$C$75:$D$99,2,0)</f>
        <v>10</v>
      </c>
      <c r="S909" s="5">
        <f t="shared" si="558"/>
        <v>44870</v>
      </c>
      <c r="T909" s="3" t="str">
        <f t="shared" si="559"/>
        <v/>
      </c>
      <c r="U909" s="32">
        <f t="shared" ca="1" si="560"/>
        <v>10</v>
      </c>
      <c r="V909" s="32">
        <f t="shared" si="561"/>
        <v>0</v>
      </c>
      <c r="W909" s="5">
        <f t="shared" si="562"/>
        <v>44862</v>
      </c>
      <c r="X909" s="5"/>
      <c r="Z909" s="49"/>
      <c r="AA909" s="50" cm="1">
        <f t="array" ref="AA909">IF(AND(K909="Pending",J909='Date ouverte'!$A$2),INDEX(_xlfn.ANCHORARRAY('Date ouverte'!$B$2),MATCH(TRUE,_xlfn.ANCHORARRAY('Date ouverte'!$B$2)&gt;=$W909,0)),IF(AND(K909="Pending",J909='Date ouverte'!$A$4),INDEX(_xlfn.ANCHORARRAY('Date ouverte'!$B$4),MATCH(TRUE,_xlfn.ANCHORARRAY('Date ouverte'!$B$4)&gt;=$W909,0)),IF(AND(K909="Pending",J909='Date ouverte'!$A$6),INDEX(_xlfn.ANCHORARRAY('Date ouverte'!$B$6),MATCH(TRUE,_xlfn.ANCHORARRAY('Date ouverte'!$B$6)&gt;=$W909,0)),IF(AND(K909="Pending",J909='Date ouverte'!$A$8),INDEX(_xlfn.ANCHORARRAY('Date ouverte'!$B$8),MATCH(TRUE,_xlfn.ANCHORARRAY('Date ouverte'!$B$8)&gt;=$W909,0)),W909))))</f>
        <v>44862</v>
      </c>
      <c r="AB909" s="5">
        <f>IF(IF($K909="Pending",(IF($J909='Date ouverte'!$A$20,HLOOKUP($AA909,'Date ouverte'!$20:$21,2,FALSE),IF($J909='Date ouverte'!$A$22,HLOOKUP($AA909,'Date ouverte'!$22:$23,2,FALSE),IF($J909='Date ouverte'!$A$24,HLOOKUP($AA909,'Date ouverte'!$24:$25,2,FALSE),IF($J909='Date ouverte'!$A$26,HLOOKUP($AA909,'Date ouverte'!$26:$27,2,FALSE),"j"))))),W909)&lt;&gt;"alert",AA909,"alert")</f>
        <v>44862</v>
      </c>
      <c r="AC909" s="65">
        <f>IF($AB909="alert",(IF($J909='Date ouverte'!$A$29,HLOOKUP($AA909,'Date ouverte'!$29:$30,2,FALSE),IF($J909='Date ouverte'!$A$31,HLOOKUP($AA909,'Date ouverte'!$31:$33,2,FALSE),IF($J909='Date ouverte'!$A$33,HLOOKUP($AA909,'Date ouverte'!$33:$34,2,FALSE),IF($J909='Date ouverte'!$A$35,HLOOKUP($AA909,'Date ouverte'!$35:$36,2,FALSE),"j"))))),0)</f>
        <v>0</v>
      </c>
      <c r="AD9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09" s="5"/>
    </row>
    <row r="910" spans="1:31" x14ac:dyDescent="0.25">
      <c r="A910" t="s">
        <v>1293</v>
      </c>
      <c r="B910" t="s">
        <v>258</v>
      </c>
      <c r="C910" t="s">
        <v>30</v>
      </c>
      <c r="D910" t="s">
        <v>47</v>
      </c>
      <c r="E910" t="s">
        <v>16</v>
      </c>
      <c r="F910" t="s">
        <v>48</v>
      </c>
      <c r="G910" s="1">
        <v>44839</v>
      </c>
      <c r="H910" s="1">
        <v>44881</v>
      </c>
      <c r="I910" s="2">
        <v>44890</v>
      </c>
      <c r="J910" t="s">
        <v>23</v>
      </c>
      <c r="K910" t="s">
        <v>29</v>
      </c>
      <c r="L910" t="s">
        <v>24</v>
      </c>
      <c r="M910" t="s">
        <v>32</v>
      </c>
      <c r="N910" t="s">
        <v>41</v>
      </c>
      <c r="O910" t="s">
        <v>43</v>
      </c>
      <c r="P910">
        <f t="shared" si="556"/>
        <v>1</v>
      </c>
      <c r="Q910" s="5">
        <f t="shared" si="557"/>
        <v>44883</v>
      </c>
      <c r="R910" s="32">
        <f>VLOOKUP(_xlfn.CONCAT(M910," - ",E910),Planning!$C$75:$D$99,2,0)</f>
        <v>10</v>
      </c>
      <c r="S910" s="5">
        <f t="shared" si="558"/>
        <v>44891</v>
      </c>
      <c r="T910" s="3" t="str">
        <f t="shared" si="559"/>
        <v/>
      </c>
      <c r="U910" s="32">
        <f t="shared" ca="1" si="560"/>
        <v>10</v>
      </c>
      <c r="V910" s="32">
        <f t="shared" si="561"/>
        <v>0</v>
      </c>
      <c r="W910" s="5">
        <f t="shared" si="562"/>
        <v>44890</v>
      </c>
      <c r="X910" s="5"/>
      <c r="Z910" s="49"/>
      <c r="AA910" s="50" cm="1">
        <f t="array" ref="AA910">IF(AND(K910="Pending",J910='Date ouverte'!$A$2),INDEX(_xlfn.ANCHORARRAY('Date ouverte'!$B$2),MATCH(TRUE,_xlfn.ANCHORARRAY('Date ouverte'!$B$2)&gt;=$W910,0)),IF(AND(K910="Pending",J910='Date ouverte'!$A$4),INDEX(_xlfn.ANCHORARRAY('Date ouverte'!$B$4),MATCH(TRUE,_xlfn.ANCHORARRAY('Date ouverte'!$B$4)&gt;=$W910,0)),IF(AND(K910="Pending",J910='Date ouverte'!$A$6),INDEX(_xlfn.ANCHORARRAY('Date ouverte'!$B$6),MATCH(TRUE,_xlfn.ANCHORARRAY('Date ouverte'!$B$6)&gt;=$W910,0)),IF(AND(K910="Pending",J910='Date ouverte'!$A$8),INDEX(_xlfn.ANCHORARRAY('Date ouverte'!$B$8),MATCH(TRUE,_xlfn.ANCHORARRAY('Date ouverte'!$B$8)&gt;=$W910,0)),W910))))</f>
        <v>44890</v>
      </c>
      <c r="AB910" s="5" t="str">
        <f>IF(IF($K910="Pending",(IF($J910='Date ouverte'!$A$20,HLOOKUP($AA910,'Date ouverte'!$20:$21,2,FALSE),IF($J910='Date ouverte'!$A$22,HLOOKUP($AA910,'Date ouverte'!$22:$23,2,FALSE),IF($J910='Date ouverte'!$A$24,HLOOKUP($AA910,'Date ouverte'!$24:$25,2,FALSE),IF($J910='Date ouverte'!$A$26,HLOOKUP($AA910,'Date ouverte'!$26:$27,2,FALSE),"j"))))),W910)&lt;&gt;"alert",AA910,"alert")</f>
        <v>alert</v>
      </c>
      <c r="AC910" s="65">
        <f>IF($AB910="alert",(IF($J910='Date ouverte'!$A$29,HLOOKUP($AA910,'Date ouverte'!$29:$30,2,FALSE),IF($J910='Date ouverte'!$A$31,HLOOKUP($AA910,'Date ouverte'!$31:$33,2,FALSE),IF($J910='Date ouverte'!$A$33,HLOOKUP($AA910,'Date ouverte'!$33:$34,2,FALSE),IF($J910='Date ouverte'!$A$35,HLOOKUP($AA910,'Date ouverte'!$35:$36,2,FALSE),"j"))))),0)</f>
        <v>96</v>
      </c>
      <c r="AD9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0" s="5"/>
    </row>
    <row r="911" spans="1:31" x14ac:dyDescent="0.25">
      <c r="A911" t="s">
        <v>1926</v>
      </c>
      <c r="B911" t="s">
        <v>258</v>
      </c>
      <c r="C911" t="s">
        <v>30</v>
      </c>
      <c r="D911" t="s">
        <v>47</v>
      </c>
      <c r="E911" t="s">
        <v>16</v>
      </c>
      <c r="F911" t="s">
        <v>48</v>
      </c>
      <c r="G911" s="1">
        <v>44861</v>
      </c>
      <c r="H911" s="1">
        <v>44893</v>
      </c>
      <c r="I911" s="2">
        <v>44900</v>
      </c>
      <c r="J911" t="s">
        <v>23</v>
      </c>
      <c r="K911" t="s">
        <v>29</v>
      </c>
      <c r="L911" t="s">
        <v>24</v>
      </c>
      <c r="M911" t="s">
        <v>32</v>
      </c>
      <c r="N911" t="s">
        <v>41</v>
      </c>
      <c r="O911" t="s">
        <v>1728</v>
      </c>
      <c r="P911">
        <f t="shared" si="556"/>
        <v>1</v>
      </c>
      <c r="Q911" s="5">
        <f t="shared" si="557"/>
        <v>44895</v>
      </c>
      <c r="R911" s="32">
        <f>VLOOKUP(_xlfn.CONCAT(M911," - ",E911),Planning!$C$75:$D$99,2,0)</f>
        <v>10</v>
      </c>
      <c r="S911" s="5">
        <f t="shared" si="558"/>
        <v>44903</v>
      </c>
      <c r="T911" s="3" t="str">
        <f t="shared" si="559"/>
        <v/>
      </c>
      <c r="U911" s="32">
        <f t="shared" ca="1" si="560"/>
        <v>10</v>
      </c>
      <c r="V911" s="32">
        <f t="shared" si="561"/>
        <v>0</v>
      </c>
      <c r="W911" s="5">
        <f t="shared" si="562"/>
        <v>44900</v>
      </c>
      <c r="X911" s="5"/>
      <c r="Z911" s="49"/>
      <c r="AA911" s="50" cm="1">
        <f t="array" ref="AA911">IF(AND(K911="Pending",J911='Date ouverte'!$A$2),INDEX(_xlfn.ANCHORARRAY('Date ouverte'!$B$2),MATCH(TRUE,_xlfn.ANCHORARRAY('Date ouverte'!$B$2)&gt;=$W911,0)),IF(AND(K911="Pending",J911='Date ouverte'!$A$4),INDEX(_xlfn.ANCHORARRAY('Date ouverte'!$B$4),MATCH(TRUE,_xlfn.ANCHORARRAY('Date ouverte'!$B$4)&gt;=$W911,0)),IF(AND(K911="Pending",J911='Date ouverte'!$A$6),INDEX(_xlfn.ANCHORARRAY('Date ouverte'!$B$6),MATCH(TRUE,_xlfn.ANCHORARRAY('Date ouverte'!$B$6)&gt;=$W911,0)),IF(AND(K911="Pending",J911='Date ouverte'!$A$8),INDEX(_xlfn.ANCHORARRAY('Date ouverte'!$B$8),MATCH(TRUE,_xlfn.ANCHORARRAY('Date ouverte'!$B$8)&gt;=$W911,0)),W911))))</f>
        <v>44900</v>
      </c>
      <c r="AB911" s="5" t="str">
        <f>IF(IF($K911="Pending",(IF($J911='Date ouverte'!$A$20,HLOOKUP($AA911,'Date ouverte'!$20:$21,2,FALSE),IF($J911='Date ouverte'!$A$22,HLOOKUP($AA911,'Date ouverte'!$22:$23,2,FALSE),IF($J911='Date ouverte'!$A$24,HLOOKUP($AA911,'Date ouverte'!$24:$25,2,FALSE),IF($J911='Date ouverte'!$A$26,HLOOKUP($AA911,'Date ouverte'!$26:$27,2,FALSE),"j"))))),W911)&lt;&gt;"alert",AA911,"alert")</f>
        <v>alert</v>
      </c>
      <c r="AC911" s="65">
        <f>IF($AB911="alert",(IF($J911='Date ouverte'!$A$29,HLOOKUP($AA911,'Date ouverte'!$29:$30,2,FALSE),IF($J911='Date ouverte'!$A$31,HLOOKUP($AA911,'Date ouverte'!$31:$33,2,FALSE),IF($J911='Date ouverte'!$A$33,HLOOKUP($AA911,'Date ouverte'!$33:$34,2,FALSE),IF($J911='Date ouverte'!$A$35,HLOOKUP($AA911,'Date ouverte'!$35:$36,2,FALSE),"j"))))),0)</f>
        <v>26</v>
      </c>
      <c r="AD9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1" s="5"/>
    </row>
    <row r="912" spans="1:31" x14ac:dyDescent="0.25">
      <c r="A912" t="s">
        <v>1927</v>
      </c>
      <c r="B912" t="s">
        <v>258</v>
      </c>
      <c r="C912" t="s">
        <v>30</v>
      </c>
      <c r="D912" t="s">
        <v>47</v>
      </c>
      <c r="E912" t="s">
        <v>16</v>
      </c>
      <c r="F912" t="s">
        <v>48</v>
      </c>
      <c r="G912" s="1">
        <v>44861</v>
      </c>
      <c r="H912" s="1">
        <v>44893</v>
      </c>
      <c r="I912" s="2">
        <v>44900</v>
      </c>
      <c r="J912" t="s">
        <v>23</v>
      </c>
      <c r="K912" t="s">
        <v>29</v>
      </c>
      <c r="L912" t="s">
        <v>24</v>
      </c>
      <c r="M912" t="s">
        <v>32</v>
      </c>
      <c r="N912" t="s">
        <v>41</v>
      </c>
      <c r="O912" t="s">
        <v>1728</v>
      </c>
      <c r="P912">
        <f t="shared" si="556"/>
        <v>1</v>
      </c>
      <c r="Q912" s="5">
        <f t="shared" si="557"/>
        <v>44895</v>
      </c>
      <c r="R912" s="32">
        <f>VLOOKUP(_xlfn.CONCAT(M912," - ",E912),Planning!$C$75:$D$99,2,0)</f>
        <v>10</v>
      </c>
      <c r="S912" s="5">
        <f t="shared" si="558"/>
        <v>44903</v>
      </c>
      <c r="T912" s="3" t="str">
        <f t="shared" si="559"/>
        <v/>
      </c>
      <c r="U912" s="32">
        <f t="shared" ca="1" si="560"/>
        <v>10</v>
      </c>
      <c r="V912" s="32">
        <f t="shared" si="561"/>
        <v>0</v>
      </c>
      <c r="W912" s="5">
        <f t="shared" si="562"/>
        <v>44900</v>
      </c>
      <c r="X912" s="5"/>
      <c r="Z912" s="49"/>
      <c r="AA912" s="50" cm="1">
        <f t="array" ref="AA912">IF(AND(K912="Pending",J912='Date ouverte'!$A$2),INDEX(_xlfn.ANCHORARRAY('Date ouverte'!$B$2),MATCH(TRUE,_xlfn.ANCHORARRAY('Date ouverte'!$B$2)&gt;=$W912,0)),IF(AND(K912="Pending",J912='Date ouverte'!$A$4),INDEX(_xlfn.ANCHORARRAY('Date ouverte'!$B$4),MATCH(TRUE,_xlfn.ANCHORARRAY('Date ouverte'!$B$4)&gt;=$W912,0)),IF(AND(K912="Pending",J912='Date ouverte'!$A$6),INDEX(_xlfn.ANCHORARRAY('Date ouverte'!$B$6),MATCH(TRUE,_xlfn.ANCHORARRAY('Date ouverte'!$B$6)&gt;=$W912,0)),IF(AND(K912="Pending",J912='Date ouverte'!$A$8),INDEX(_xlfn.ANCHORARRAY('Date ouverte'!$B$8),MATCH(TRUE,_xlfn.ANCHORARRAY('Date ouverte'!$B$8)&gt;=$W912,0)),W912))))</f>
        <v>44900</v>
      </c>
      <c r="AB912" s="5" t="str">
        <f>IF(IF($K912="Pending",(IF($J912='Date ouverte'!$A$20,HLOOKUP($AA912,'Date ouverte'!$20:$21,2,FALSE),IF($J912='Date ouverte'!$A$22,HLOOKUP($AA912,'Date ouverte'!$22:$23,2,FALSE),IF($J912='Date ouverte'!$A$24,HLOOKUP($AA912,'Date ouverte'!$24:$25,2,FALSE),IF($J912='Date ouverte'!$A$26,HLOOKUP($AA912,'Date ouverte'!$26:$27,2,FALSE),"j"))))),W912)&lt;&gt;"alert",AA912,"alert")</f>
        <v>alert</v>
      </c>
      <c r="AC912" s="65">
        <f>IF($AB912="alert",(IF($J912='Date ouverte'!$A$29,HLOOKUP($AA912,'Date ouverte'!$29:$30,2,FALSE),IF($J912='Date ouverte'!$A$31,HLOOKUP($AA912,'Date ouverte'!$31:$33,2,FALSE),IF($J912='Date ouverte'!$A$33,HLOOKUP($AA912,'Date ouverte'!$33:$34,2,FALSE),IF($J912='Date ouverte'!$A$35,HLOOKUP($AA912,'Date ouverte'!$35:$36,2,FALSE),"j"))))),0)</f>
        <v>26</v>
      </c>
      <c r="AD9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2" s="5"/>
    </row>
    <row r="913" spans="1:31" x14ac:dyDescent="0.25">
      <c r="A913" t="s">
        <v>658</v>
      </c>
      <c r="B913" t="s">
        <v>258</v>
      </c>
      <c r="C913" t="s">
        <v>30</v>
      </c>
      <c r="D913" t="s">
        <v>47</v>
      </c>
      <c r="E913" t="s">
        <v>16</v>
      </c>
      <c r="F913" t="s">
        <v>48</v>
      </c>
      <c r="G913" s="1">
        <v>44821</v>
      </c>
      <c r="H913" s="1">
        <v>44872</v>
      </c>
      <c r="I913" s="2">
        <v>44877</v>
      </c>
      <c r="J913" t="s">
        <v>39</v>
      </c>
      <c r="K913" t="s">
        <v>29</v>
      </c>
      <c r="L913" t="s">
        <v>24</v>
      </c>
      <c r="M913" t="s">
        <v>32</v>
      </c>
      <c r="N913" t="s">
        <v>41</v>
      </c>
      <c r="O913" t="s">
        <v>609</v>
      </c>
      <c r="P913">
        <f t="shared" si="556"/>
        <v>1</v>
      </c>
      <c r="Q913" s="5">
        <f t="shared" si="557"/>
        <v>44874</v>
      </c>
      <c r="R913" s="32">
        <f>VLOOKUP(_xlfn.CONCAT(M913," - ",E913),Planning!$C$75:$D$99,2,0)</f>
        <v>10</v>
      </c>
      <c r="S913" s="5">
        <f t="shared" si="558"/>
        <v>44882</v>
      </c>
      <c r="T913" s="3" t="str">
        <f t="shared" si="559"/>
        <v/>
      </c>
      <c r="U913" s="32">
        <f t="shared" ca="1" si="560"/>
        <v>10</v>
      </c>
      <c r="V913" s="32">
        <f t="shared" si="561"/>
        <v>0</v>
      </c>
      <c r="W913" s="5">
        <f t="shared" si="562"/>
        <v>44877</v>
      </c>
      <c r="X913" s="5"/>
      <c r="Z913" s="49"/>
      <c r="AA913" s="50" cm="1">
        <f t="array" ref="AA913">IF(AND(K913="Pending",J913='Date ouverte'!$A$2),INDEX(_xlfn.ANCHORARRAY('Date ouverte'!$B$2),MATCH(TRUE,_xlfn.ANCHORARRAY('Date ouverte'!$B$2)&gt;=$W913,0)),IF(AND(K913="Pending",J913='Date ouverte'!$A$4),INDEX(_xlfn.ANCHORARRAY('Date ouverte'!$B$4),MATCH(TRUE,_xlfn.ANCHORARRAY('Date ouverte'!$B$4)&gt;=$W913,0)),IF(AND(K913="Pending",J913='Date ouverte'!$A$6),INDEX(_xlfn.ANCHORARRAY('Date ouverte'!$B$6),MATCH(TRUE,_xlfn.ANCHORARRAY('Date ouverte'!$B$6)&gt;=$W913,0)),IF(AND(K913="Pending",J913='Date ouverte'!$A$8),INDEX(_xlfn.ANCHORARRAY('Date ouverte'!$B$8),MATCH(TRUE,_xlfn.ANCHORARRAY('Date ouverte'!$B$8)&gt;=$W913,0)),W913))))</f>
        <v>44879</v>
      </c>
      <c r="AB913" s="5" t="str">
        <f>IF(IF($K913="Pending",(IF($J913='Date ouverte'!$A$20,HLOOKUP($AA913,'Date ouverte'!$20:$21,2,FALSE),IF($J913='Date ouverte'!$A$22,HLOOKUP($AA913,'Date ouverte'!$22:$23,2,FALSE),IF($J913='Date ouverte'!$A$24,HLOOKUP($AA913,'Date ouverte'!$24:$25,2,FALSE),IF($J913='Date ouverte'!$A$26,HLOOKUP($AA913,'Date ouverte'!$26:$27,2,FALSE),"j"))))),W913)&lt;&gt;"alert",AA913,"alert")</f>
        <v>alert</v>
      </c>
      <c r="AC913" s="65">
        <f>IF($AB913="alert",(IF($J913='Date ouverte'!$A$29,HLOOKUP($AA913,'Date ouverte'!$29:$30,2,FALSE),IF($J913='Date ouverte'!$A$31,HLOOKUP($AA913,'Date ouverte'!$31:$33,2,FALSE),IF($J913='Date ouverte'!$A$33,HLOOKUP($AA913,'Date ouverte'!$33:$34,2,FALSE),IF($J913='Date ouverte'!$A$35,HLOOKUP($AA913,'Date ouverte'!$35:$36,2,FALSE),"j"))))),0)</f>
        <v>52</v>
      </c>
      <c r="AD9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13" s="5"/>
    </row>
    <row r="914" spans="1:31" x14ac:dyDescent="0.25">
      <c r="A914" t="s">
        <v>1294</v>
      </c>
      <c r="B914" t="s">
        <v>258</v>
      </c>
      <c r="C914" t="s">
        <v>30</v>
      </c>
      <c r="D914" t="s">
        <v>47</v>
      </c>
      <c r="E914" t="s">
        <v>16</v>
      </c>
      <c r="F914" t="s">
        <v>48</v>
      </c>
      <c r="G914" s="1">
        <v>44839</v>
      </c>
      <c r="H914" s="1">
        <v>44881</v>
      </c>
      <c r="I914" s="2">
        <v>44890</v>
      </c>
      <c r="J914" t="s">
        <v>23</v>
      </c>
      <c r="K914" t="s">
        <v>29</v>
      </c>
      <c r="L914" t="s">
        <v>24</v>
      </c>
      <c r="M914" t="s">
        <v>32</v>
      </c>
      <c r="N914" t="s">
        <v>41</v>
      </c>
      <c r="O914" t="s">
        <v>43</v>
      </c>
      <c r="P914">
        <f t="shared" si="556"/>
        <v>1</v>
      </c>
      <c r="Q914" s="5">
        <f t="shared" si="557"/>
        <v>44883</v>
      </c>
      <c r="R914" s="32">
        <f>VLOOKUP(_xlfn.CONCAT(M914," - ",E914),Planning!$C$75:$D$99,2,0)</f>
        <v>10</v>
      </c>
      <c r="S914" s="5">
        <f t="shared" si="558"/>
        <v>44891</v>
      </c>
      <c r="T914" s="3" t="str">
        <f t="shared" si="559"/>
        <v/>
      </c>
      <c r="U914" s="32">
        <f t="shared" ca="1" si="560"/>
        <v>10</v>
      </c>
      <c r="V914" s="32">
        <f t="shared" si="561"/>
        <v>0</v>
      </c>
      <c r="W914" s="5">
        <f t="shared" si="562"/>
        <v>44890</v>
      </c>
      <c r="X914" s="5"/>
      <c r="Z914" s="49"/>
      <c r="AA914" s="50" cm="1">
        <f t="array" ref="AA914">IF(AND(K914="Pending",J914='Date ouverte'!$A$2),INDEX(_xlfn.ANCHORARRAY('Date ouverte'!$B$2),MATCH(TRUE,_xlfn.ANCHORARRAY('Date ouverte'!$B$2)&gt;=$W914,0)),IF(AND(K914="Pending",J914='Date ouverte'!$A$4),INDEX(_xlfn.ANCHORARRAY('Date ouverte'!$B$4),MATCH(TRUE,_xlfn.ANCHORARRAY('Date ouverte'!$B$4)&gt;=$W914,0)),IF(AND(K914="Pending",J914='Date ouverte'!$A$6),INDEX(_xlfn.ANCHORARRAY('Date ouverte'!$B$6),MATCH(TRUE,_xlfn.ANCHORARRAY('Date ouverte'!$B$6)&gt;=$W914,0)),IF(AND(K914="Pending",J914='Date ouverte'!$A$8),INDEX(_xlfn.ANCHORARRAY('Date ouverte'!$B$8),MATCH(TRUE,_xlfn.ANCHORARRAY('Date ouverte'!$B$8)&gt;=$W914,0)),W914))))</f>
        <v>44890</v>
      </c>
      <c r="AB914" s="5" t="str">
        <f>IF(IF($K914="Pending",(IF($J914='Date ouverte'!$A$20,HLOOKUP($AA914,'Date ouverte'!$20:$21,2,FALSE),IF($J914='Date ouverte'!$A$22,HLOOKUP($AA914,'Date ouverte'!$22:$23,2,FALSE),IF($J914='Date ouverte'!$A$24,HLOOKUP($AA914,'Date ouverte'!$24:$25,2,FALSE),IF($J914='Date ouverte'!$A$26,HLOOKUP($AA914,'Date ouverte'!$26:$27,2,FALSE),"j"))))),W914)&lt;&gt;"alert",AA914,"alert")</f>
        <v>alert</v>
      </c>
      <c r="AC914" s="65">
        <f>IF($AB914="alert",(IF($J914='Date ouverte'!$A$29,HLOOKUP($AA914,'Date ouverte'!$29:$30,2,FALSE),IF($J914='Date ouverte'!$A$31,HLOOKUP($AA914,'Date ouverte'!$31:$33,2,FALSE),IF($J914='Date ouverte'!$A$33,HLOOKUP($AA914,'Date ouverte'!$33:$34,2,FALSE),IF($J914='Date ouverte'!$A$35,HLOOKUP($AA914,'Date ouverte'!$35:$36,2,FALSE),"j"))))),0)</f>
        <v>96</v>
      </c>
      <c r="AD9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4" s="5"/>
    </row>
    <row r="915" spans="1:31" x14ac:dyDescent="0.25">
      <c r="A915" t="s">
        <v>1295</v>
      </c>
      <c r="B915" t="s">
        <v>258</v>
      </c>
      <c r="C915" t="s">
        <v>30</v>
      </c>
      <c r="D915" t="s">
        <v>47</v>
      </c>
      <c r="E915" t="s">
        <v>16</v>
      </c>
      <c r="F915" t="s">
        <v>48</v>
      </c>
      <c r="G915" s="1">
        <v>44846</v>
      </c>
      <c r="H915" s="1">
        <v>44885</v>
      </c>
      <c r="I915" s="2">
        <v>44890</v>
      </c>
      <c r="J915" t="s">
        <v>23</v>
      </c>
      <c r="K915" t="s">
        <v>29</v>
      </c>
      <c r="L915" t="s">
        <v>24</v>
      </c>
      <c r="M915" t="s">
        <v>32</v>
      </c>
      <c r="N915" t="s">
        <v>41</v>
      </c>
      <c r="O915" t="s">
        <v>1106</v>
      </c>
      <c r="P915">
        <f t="shared" si="556"/>
        <v>1</v>
      </c>
      <c r="Q915" s="5">
        <f t="shared" si="557"/>
        <v>44887</v>
      </c>
      <c r="R915" s="32">
        <f>VLOOKUP(_xlfn.CONCAT(M915," - ",E915),Planning!$C$75:$D$99,2,0)</f>
        <v>10</v>
      </c>
      <c r="S915" s="5">
        <f t="shared" si="558"/>
        <v>44895</v>
      </c>
      <c r="T915" s="3" t="str">
        <f t="shared" si="559"/>
        <v/>
      </c>
      <c r="U915" s="32">
        <f t="shared" ca="1" si="560"/>
        <v>10</v>
      </c>
      <c r="V915" s="32">
        <f t="shared" si="561"/>
        <v>0</v>
      </c>
      <c r="W915" s="5">
        <f t="shared" si="562"/>
        <v>44890</v>
      </c>
      <c r="X915" s="5"/>
      <c r="Z915" s="49"/>
      <c r="AA915" s="50" cm="1">
        <f t="array" ref="AA915">IF(AND(K915="Pending",J915='Date ouverte'!$A$2),INDEX(_xlfn.ANCHORARRAY('Date ouverte'!$B$2),MATCH(TRUE,_xlfn.ANCHORARRAY('Date ouverte'!$B$2)&gt;=$W915,0)),IF(AND(K915="Pending",J915='Date ouverte'!$A$4),INDEX(_xlfn.ANCHORARRAY('Date ouverte'!$B$4),MATCH(TRUE,_xlfn.ANCHORARRAY('Date ouverte'!$B$4)&gt;=$W915,0)),IF(AND(K915="Pending",J915='Date ouverte'!$A$6),INDEX(_xlfn.ANCHORARRAY('Date ouverte'!$B$6),MATCH(TRUE,_xlfn.ANCHORARRAY('Date ouverte'!$B$6)&gt;=$W915,0)),IF(AND(K915="Pending",J915='Date ouverte'!$A$8),INDEX(_xlfn.ANCHORARRAY('Date ouverte'!$B$8),MATCH(TRUE,_xlfn.ANCHORARRAY('Date ouverte'!$B$8)&gt;=$W915,0)),W915))))</f>
        <v>44890</v>
      </c>
      <c r="AB915" s="5" t="str">
        <f>IF(IF($K915="Pending",(IF($J915='Date ouverte'!$A$20,HLOOKUP($AA915,'Date ouverte'!$20:$21,2,FALSE),IF($J915='Date ouverte'!$A$22,HLOOKUP($AA915,'Date ouverte'!$22:$23,2,FALSE),IF($J915='Date ouverte'!$A$24,HLOOKUP($AA915,'Date ouverte'!$24:$25,2,FALSE),IF($J915='Date ouverte'!$A$26,HLOOKUP($AA915,'Date ouverte'!$26:$27,2,FALSE),"j"))))),W915)&lt;&gt;"alert",AA915,"alert")</f>
        <v>alert</v>
      </c>
      <c r="AC915" s="65">
        <f>IF($AB915="alert",(IF($J915='Date ouverte'!$A$29,HLOOKUP($AA915,'Date ouverte'!$29:$30,2,FALSE),IF($J915='Date ouverte'!$A$31,HLOOKUP($AA915,'Date ouverte'!$31:$33,2,FALSE),IF($J915='Date ouverte'!$A$33,HLOOKUP($AA915,'Date ouverte'!$33:$34,2,FALSE),IF($J915='Date ouverte'!$A$35,HLOOKUP($AA915,'Date ouverte'!$35:$36,2,FALSE),"j"))))),0)</f>
        <v>96</v>
      </c>
      <c r="AD9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5" s="5"/>
    </row>
    <row r="916" spans="1:31" x14ac:dyDescent="0.25">
      <c r="A916" t="s">
        <v>971</v>
      </c>
      <c r="B916" t="s">
        <v>258</v>
      </c>
      <c r="C916" t="s">
        <v>30</v>
      </c>
      <c r="D916" t="s">
        <v>47</v>
      </c>
      <c r="E916" t="s">
        <v>16</v>
      </c>
      <c r="F916" t="s">
        <v>48</v>
      </c>
      <c r="G916" s="1">
        <v>44826</v>
      </c>
      <c r="H916" s="1">
        <v>44872</v>
      </c>
      <c r="I916" s="2">
        <v>44877</v>
      </c>
      <c r="J916" t="s">
        <v>39</v>
      </c>
      <c r="K916" t="s">
        <v>29</v>
      </c>
      <c r="L916" t="s">
        <v>24</v>
      </c>
      <c r="M916" t="s">
        <v>32</v>
      </c>
      <c r="N916" t="s">
        <v>41</v>
      </c>
      <c r="O916" t="s">
        <v>609</v>
      </c>
      <c r="P916">
        <f t="shared" si="556"/>
        <v>1</v>
      </c>
      <c r="Q916" s="5">
        <f t="shared" si="557"/>
        <v>44874</v>
      </c>
      <c r="R916" s="32">
        <f>VLOOKUP(_xlfn.CONCAT(M916," - ",E916),Planning!$C$75:$D$99,2,0)</f>
        <v>10</v>
      </c>
      <c r="S916" s="5">
        <f t="shared" si="558"/>
        <v>44882</v>
      </c>
      <c r="T916" s="3" t="str">
        <f t="shared" si="559"/>
        <v/>
      </c>
      <c r="U916" s="32">
        <f t="shared" ca="1" si="560"/>
        <v>10</v>
      </c>
      <c r="V916" s="32">
        <f t="shared" si="561"/>
        <v>0</v>
      </c>
      <c r="W916" s="5">
        <f t="shared" si="562"/>
        <v>44877</v>
      </c>
      <c r="X916" s="5"/>
      <c r="Z916" s="49"/>
      <c r="AA916" s="50" cm="1">
        <f t="array" ref="AA916">IF(AND(K916="Pending",J916='Date ouverte'!$A$2),INDEX(_xlfn.ANCHORARRAY('Date ouverte'!$B$2),MATCH(TRUE,_xlfn.ANCHORARRAY('Date ouverte'!$B$2)&gt;=$W916,0)),IF(AND(K916="Pending",J916='Date ouverte'!$A$4),INDEX(_xlfn.ANCHORARRAY('Date ouverte'!$B$4),MATCH(TRUE,_xlfn.ANCHORARRAY('Date ouverte'!$B$4)&gt;=$W916,0)),IF(AND(K916="Pending",J916='Date ouverte'!$A$6),INDEX(_xlfn.ANCHORARRAY('Date ouverte'!$B$6),MATCH(TRUE,_xlfn.ANCHORARRAY('Date ouverte'!$B$6)&gt;=$W916,0)),IF(AND(K916="Pending",J916='Date ouverte'!$A$8),INDEX(_xlfn.ANCHORARRAY('Date ouverte'!$B$8),MATCH(TRUE,_xlfn.ANCHORARRAY('Date ouverte'!$B$8)&gt;=$W916,0)),W916))))</f>
        <v>44879</v>
      </c>
      <c r="AB916" s="5" t="str">
        <f>IF(IF($K916="Pending",(IF($J916='Date ouverte'!$A$20,HLOOKUP($AA916,'Date ouverte'!$20:$21,2,FALSE),IF($J916='Date ouverte'!$A$22,HLOOKUP($AA916,'Date ouverte'!$22:$23,2,FALSE),IF($J916='Date ouverte'!$A$24,HLOOKUP($AA916,'Date ouverte'!$24:$25,2,FALSE),IF($J916='Date ouverte'!$A$26,HLOOKUP($AA916,'Date ouverte'!$26:$27,2,FALSE),"j"))))),W916)&lt;&gt;"alert",AA916,"alert")</f>
        <v>alert</v>
      </c>
      <c r="AC916" s="65">
        <f>IF($AB916="alert",(IF($J916='Date ouverte'!$A$29,HLOOKUP($AA916,'Date ouverte'!$29:$30,2,FALSE),IF($J916='Date ouverte'!$A$31,HLOOKUP($AA916,'Date ouverte'!$31:$33,2,FALSE),IF($J916='Date ouverte'!$A$33,HLOOKUP($AA916,'Date ouverte'!$33:$34,2,FALSE),IF($J916='Date ouverte'!$A$35,HLOOKUP($AA916,'Date ouverte'!$35:$36,2,FALSE),"j"))))),0)</f>
        <v>52</v>
      </c>
      <c r="AD9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16" s="5"/>
    </row>
    <row r="917" spans="1:31" x14ac:dyDescent="0.25">
      <c r="A917" t="s">
        <v>1928</v>
      </c>
      <c r="B917" t="s">
        <v>258</v>
      </c>
      <c r="C917" t="s">
        <v>14</v>
      </c>
      <c r="D917" t="s">
        <v>47</v>
      </c>
      <c r="E917" t="s">
        <v>16</v>
      </c>
      <c r="F917" t="s">
        <v>48</v>
      </c>
      <c r="G917" s="1">
        <v>44846</v>
      </c>
      <c r="H917" s="1">
        <v>44885</v>
      </c>
      <c r="I917" s="2">
        <v>44890</v>
      </c>
      <c r="J917" t="s">
        <v>18</v>
      </c>
      <c r="K917" t="s">
        <v>29</v>
      </c>
      <c r="L917" t="s">
        <v>24</v>
      </c>
      <c r="M917" t="s">
        <v>32</v>
      </c>
      <c r="N917" t="s">
        <v>41</v>
      </c>
      <c r="O917" t="s">
        <v>1106</v>
      </c>
      <c r="P917">
        <f t="shared" si="556"/>
        <v>1</v>
      </c>
      <c r="Q917" s="5">
        <f t="shared" si="557"/>
        <v>44887</v>
      </c>
      <c r="R917" s="32">
        <f>VLOOKUP(_xlfn.CONCAT(M917," - ",E917),Planning!$C$75:$D$99,2,0)</f>
        <v>10</v>
      </c>
      <c r="S917" s="5">
        <f t="shared" si="558"/>
        <v>44895</v>
      </c>
      <c r="T917" s="3" t="str">
        <f t="shared" si="559"/>
        <v/>
      </c>
      <c r="U917" s="32">
        <f t="shared" ca="1" si="560"/>
        <v>10</v>
      </c>
      <c r="V917" s="32">
        <f t="shared" si="561"/>
        <v>0</v>
      </c>
      <c r="W917" s="5">
        <f t="shared" si="562"/>
        <v>44890</v>
      </c>
      <c r="X917" s="5"/>
      <c r="Z917" s="49"/>
      <c r="AA917" s="50" cm="1">
        <f t="array" ref="AA917">IF(AND(K917="Pending",J917='Date ouverte'!$A$2),INDEX(_xlfn.ANCHORARRAY('Date ouverte'!$B$2),MATCH(TRUE,_xlfn.ANCHORARRAY('Date ouverte'!$B$2)&gt;=$W917,0)),IF(AND(K917="Pending",J917='Date ouverte'!$A$4),INDEX(_xlfn.ANCHORARRAY('Date ouverte'!$B$4),MATCH(TRUE,_xlfn.ANCHORARRAY('Date ouverte'!$B$4)&gt;=$W917,0)),IF(AND(K917="Pending",J917='Date ouverte'!$A$6),INDEX(_xlfn.ANCHORARRAY('Date ouverte'!$B$6),MATCH(TRUE,_xlfn.ANCHORARRAY('Date ouverte'!$B$6)&gt;=$W917,0)),IF(AND(K917="Pending",J917='Date ouverte'!$A$8),INDEX(_xlfn.ANCHORARRAY('Date ouverte'!$B$8),MATCH(TRUE,_xlfn.ANCHORARRAY('Date ouverte'!$B$8)&gt;=$W917,0)),W917))))</f>
        <v>44890</v>
      </c>
      <c r="AB917" s="5" t="str">
        <f>IF(IF($K917="Pending",(IF($J917='Date ouverte'!$A$20,HLOOKUP($AA917,'Date ouverte'!$20:$21,2,FALSE),IF($J917='Date ouverte'!$A$22,HLOOKUP($AA917,'Date ouverte'!$22:$23,2,FALSE),IF($J917='Date ouverte'!$A$24,HLOOKUP($AA917,'Date ouverte'!$24:$25,2,FALSE),IF($J917='Date ouverte'!$A$26,HLOOKUP($AA917,'Date ouverte'!$26:$27,2,FALSE),"j"))))),W917)&lt;&gt;"alert",AA917,"alert")</f>
        <v>alert</v>
      </c>
      <c r="AC917" s="65">
        <f>IF($AB917="alert",(IF($J917='Date ouverte'!$A$29,HLOOKUP($AA917,'Date ouverte'!$29:$30,2,FALSE),IF($J917='Date ouverte'!$A$31,HLOOKUP($AA917,'Date ouverte'!$31:$33,2,FALSE),IF($J917='Date ouverte'!$A$33,HLOOKUP($AA917,'Date ouverte'!$33:$34,2,FALSE),IF($J917='Date ouverte'!$A$35,HLOOKUP($AA917,'Date ouverte'!$35:$36,2,FALSE),"j"))))),0)</f>
        <v>4</v>
      </c>
      <c r="AD9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7" s="5"/>
    </row>
    <row r="918" spans="1:31" x14ac:dyDescent="0.25">
      <c r="A918" t="s">
        <v>1296</v>
      </c>
      <c r="B918" t="s">
        <v>258</v>
      </c>
      <c r="C918" t="s">
        <v>14</v>
      </c>
      <c r="D918" t="s">
        <v>47</v>
      </c>
      <c r="E918" t="s">
        <v>16</v>
      </c>
      <c r="F918" t="s">
        <v>48</v>
      </c>
      <c r="G918" s="1">
        <v>44842</v>
      </c>
      <c r="H918" s="1">
        <v>44881</v>
      </c>
      <c r="I918" s="2">
        <v>44890</v>
      </c>
      <c r="J918" t="s">
        <v>18</v>
      </c>
      <c r="K918" t="s">
        <v>29</v>
      </c>
      <c r="L918" t="s">
        <v>24</v>
      </c>
      <c r="M918" t="s">
        <v>32</v>
      </c>
      <c r="N918" t="s">
        <v>41</v>
      </c>
      <c r="O918" t="s">
        <v>43</v>
      </c>
      <c r="P918">
        <f t="shared" si="556"/>
        <v>1</v>
      </c>
      <c r="Q918" s="5">
        <f t="shared" si="557"/>
        <v>44883</v>
      </c>
      <c r="R918" s="32">
        <f>VLOOKUP(_xlfn.CONCAT(M918," - ",E918),Planning!$C$75:$D$99,2,0)</f>
        <v>10</v>
      </c>
      <c r="S918" s="5">
        <f t="shared" si="558"/>
        <v>44891</v>
      </c>
      <c r="T918" s="3" t="str">
        <f t="shared" si="559"/>
        <v/>
      </c>
      <c r="U918" s="32">
        <f t="shared" ca="1" si="560"/>
        <v>10</v>
      </c>
      <c r="V918" s="32">
        <f t="shared" si="561"/>
        <v>0</v>
      </c>
      <c r="W918" s="5">
        <f t="shared" si="562"/>
        <v>44890</v>
      </c>
      <c r="X918" s="5"/>
      <c r="Z918" s="49"/>
      <c r="AA918" s="50" cm="1">
        <f t="array" ref="AA918">IF(AND(K918="Pending",J918='Date ouverte'!$A$2),INDEX(_xlfn.ANCHORARRAY('Date ouverte'!$B$2),MATCH(TRUE,_xlfn.ANCHORARRAY('Date ouverte'!$B$2)&gt;=$W918,0)),IF(AND(K918="Pending",J918='Date ouverte'!$A$4),INDEX(_xlfn.ANCHORARRAY('Date ouverte'!$B$4),MATCH(TRUE,_xlfn.ANCHORARRAY('Date ouverte'!$B$4)&gt;=$W918,0)),IF(AND(K918="Pending",J918='Date ouverte'!$A$6),INDEX(_xlfn.ANCHORARRAY('Date ouverte'!$B$6),MATCH(TRUE,_xlfn.ANCHORARRAY('Date ouverte'!$B$6)&gt;=$W918,0)),IF(AND(K918="Pending",J918='Date ouverte'!$A$8),INDEX(_xlfn.ANCHORARRAY('Date ouverte'!$B$8),MATCH(TRUE,_xlfn.ANCHORARRAY('Date ouverte'!$B$8)&gt;=$W918,0)),W918))))</f>
        <v>44890</v>
      </c>
      <c r="AB918" s="5" t="str">
        <f>IF(IF($K918="Pending",(IF($J918='Date ouverte'!$A$20,HLOOKUP($AA918,'Date ouverte'!$20:$21,2,FALSE),IF($J918='Date ouverte'!$A$22,HLOOKUP($AA918,'Date ouverte'!$22:$23,2,FALSE),IF($J918='Date ouverte'!$A$24,HLOOKUP($AA918,'Date ouverte'!$24:$25,2,FALSE),IF($J918='Date ouverte'!$A$26,HLOOKUP($AA918,'Date ouverte'!$26:$27,2,FALSE),"j"))))),W918)&lt;&gt;"alert",AA918,"alert")</f>
        <v>alert</v>
      </c>
      <c r="AC918" s="65">
        <f>IF($AB918="alert",(IF($J918='Date ouverte'!$A$29,HLOOKUP($AA918,'Date ouverte'!$29:$30,2,FALSE),IF($J918='Date ouverte'!$A$31,HLOOKUP($AA918,'Date ouverte'!$31:$33,2,FALSE),IF($J918='Date ouverte'!$A$33,HLOOKUP($AA918,'Date ouverte'!$33:$34,2,FALSE),IF($J918='Date ouverte'!$A$35,HLOOKUP($AA918,'Date ouverte'!$35:$36,2,FALSE),"j"))))),0)</f>
        <v>4</v>
      </c>
      <c r="AD9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8" s="5"/>
    </row>
    <row r="919" spans="1:31" x14ac:dyDescent="0.25">
      <c r="A919" t="s">
        <v>1092</v>
      </c>
      <c r="B919" t="s">
        <v>258</v>
      </c>
      <c r="C919" t="s">
        <v>14</v>
      </c>
      <c r="D919" t="s">
        <v>47</v>
      </c>
      <c r="E919" t="s">
        <v>51</v>
      </c>
      <c r="F919" t="s">
        <v>48</v>
      </c>
      <c r="G919" s="1">
        <v>44825</v>
      </c>
      <c r="H919" s="1">
        <v>44862</v>
      </c>
      <c r="I919" s="2">
        <v>44880.291666666664</v>
      </c>
      <c r="J919" t="s">
        <v>18</v>
      </c>
      <c r="K919" t="s">
        <v>19</v>
      </c>
      <c r="L919" t="s">
        <v>24</v>
      </c>
      <c r="M919" t="s">
        <v>32</v>
      </c>
      <c r="N919" t="s">
        <v>41</v>
      </c>
      <c r="O919" t="s">
        <v>664</v>
      </c>
      <c r="P919">
        <f t="shared" si="556"/>
        <v>1</v>
      </c>
      <c r="Q919" s="5">
        <f t="shared" si="557"/>
        <v>44864</v>
      </c>
      <c r="R919" s="32">
        <f>VLOOKUP(_xlfn.CONCAT(M919," - ",E919),Planning!$C$75:$D$99,2,0)</f>
        <v>5</v>
      </c>
      <c r="S919" s="5">
        <f t="shared" si="558"/>
        <v>44867</v>
      </c>
      <c r="T919" s="3" t="str">
        <f t="shared" si="559"/>
        <v/>
      </c>
      <c r="U919" s="32">
        <f t="shared" ca="1" si="560"/>
        <v>5</v>
      </c>
      <c r="V919" s="32">
        <f t="shared" si="561"/>
        <v>0</v>
      </c>
      <c r="W919" s="5">
        <f t="shared" si="562"/>
        <v>44880</v>
      </c>
      <c r="X919" s="5"/>
      <c r="Z919" s="49"/>
      <c r="AA919" s="50" cm="1">
        <f t="array" ref="AA919">IF(AND(K919="Pending",J919='Date ouverte'!$A$2),INDEX(_xlfn.ANCHORARRAY('Date ouverte'!$B$2),MATCH(TRUE,_xlfn.ANCHORARRAY('Date ouverte'!$B$2)&gt;=$W919,0)),IF(AND(K919="Pending",J919='Date ouverte'!$A$4),INDEX(_xlfn.ANCHORARRAY('Date ouverte'!$B$4),MATCH(TRUE,_xlfn.ANCHORARRAY('Date ouverte'!$B$4)&gt;=$W919,0)),IF(AND(K919="Pending",J919='Date ouverte'!$A$6),INDEX(_xlfn.ANCHORARRAY('Date ouverte'!$B$6),MATCH(TRUE,_xlfn.ANCHORARRAY('Date ouverte'!$B$6)&gt;=$W919,0)),IF(AND(K919="Pending",J919='Date ouverte'!$A$8),INDEX(_xlfn.ANCHORARRAY('Date ouverte'!$B$8),MATCH(TRUE,_xlfn.ANCHORARRAY('Date ouverte'!$B$8)&gt;=$W919,0)),W919))))</f>
        <v>44880</v>
      </c>
      <c r="AB919" s="5">
        <f>IF(IF($K919="Pending",(IF($J919='Date ouverte'!$A$20,HLOOKUP($AA919,'Date ouverte'!$20:$21,2,FALSE),IF($J919='Date ouverte'!$A$22,HLOOKUP($AA919,'Date ouverte'!$22:$23,2,FALSE),IF($J919='Date ouverte'!$A$24,HLOOKUP($AA919,'Date ouverte'!$24:$25,2,FALSE),IF($J919='Date ouverte'!$A$26,HLOOKUP($AA919,'Date ouverte'!$26:$27,2,FALSE),"j"))))),W919)&lt;&gt;"alert",AA919,"alert")</f>
        <v>44880</v>
      </c>
      <c r="AC919" s="65">
        <f>IF($AB919="alert",(IF($J919='Date ouverte'!$A$29,HLOOKUP($AA919,'Date ouverte'!$29:$30,2,FALSE),IF($J919='Date ouverte'!$A$31,HLOOKUP($AA919,'Date ouverte'!$31:$33,2,FALSE),IF($J919='Date ouverte'!$A$33,HLOOKUP($AA919,'Date ouverte'!$33:$34,2,FALSE),IF($J919='Date ouverte'!$A$35,HLOOKUP($AA919,'Date ouverte'!$35:$36,2,FALSE),"j"))))),0)</f>
        <v>0</v>
      </c>
      <c r="AD9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19" s="5"/>
    </row>
    <row r="920" spans="1:31" x14ac:dyDescent="0.25">
      <c r="A920" t="s">
        <v>1297</v>
      </c>
      <c r="B920" t="s">
        <v>258</v>
      </c>
      <c r="C920" t="s">
        <v>30</v>
      </c>
      <c r="D920" t="s">
        <v>47</v>
      </c>
      <c r="E920" t="s">
        <v>16</v>
      </c>
      <c r="F920" t="s">
        <v>48</v>
      </c>
      <c r="G920" s="1">
        <v>44839</v>
      </c>
      <c r="H920" s="1">
        <v>44881</v>
      </c>
      <c r="I920" s="2">
        <v>44890</v>
      </c>
      <c r="J920" t="s">
        <v>23</v>
      </c>
      <c r="K920" t="s">
        <v>29</v>
      </c>
      <c r="L920" t="s">
        <v>24</v>
      </c>
      <c r="M920" t="s">
        <v>32</v>
      </c>
      <c r="N920" t="s">
        <v>41</v>
      </c>
      <c r="O920" t="s">
        <v>43</v>
      </c>
      <c r="P920">
        <f t="shared" si="556"/>
        <v>1</v>
      </c>
      <c r="Q920" s="5">
        <f t="shared" si="557"/>
        <v>44883</v>
      </c>
      <c r="R920" s="32">
        <f>VLOOKUP(_xlfn.CONCAT(M920," - ",E920),Planning!$C$75:$D$99,2,0)</f>
        <v>10</v>
      </c>
      <c r="S920" s="5">
        <f t="shared" si="558"/>
        <v>44891</v>
      </c>
      <c r="T920" s="3" t="str">
        <f t="shared" si="559"/>
        <v/>
      </c>
      <c r="U920" s="32">
        <f t="shared" ca="1" si="560"/>
        <v>10</v>
      </c>
      <c r="V920" s="32">
        <f t="shared" si="561"/>
        <v>0</v>
      </c>
      <c r="W920" s="5">
        <f t="shared" si="562"/>
        <v>44890</v>
      </c>
      <c r="X920" s="5"/>
      <c r="Z920" s="49"/>
      <c r="AA920" s="50" cm="1">
        <f t="array" ref="AA920">IF(AND(K920="Pending",J920='Date ouverte'!$A$2),INDEX(_xlfn.ANCHORARRAY('Date ouverte'!$B$2),MATCH(TRUE,_xlfn.ANCHORARRAY('Date ouverte'!$B$2)&gt;=$W920,0)),IF(AND(K920="Pending",J920='Date ouverte'!$A$4),INDEX(_xlfn.ANCHORARRAY('Date ouverte'!$B$4),MATCH(TRUE,_xlfn.ANCHORARRAY('Date ouverte'!$B$4)&gt;=$W920,0)),IF(AND(K920="Pending",J920='Date ouverte'!$A$6),INDEX(_xlfn.ANCHORARRAY('Date ouverte'!$B$6),MATCH(TRUE,_xlfn.ANCHORARRAY('Date ouverte'!$B$6)&gt;=$W920,0)),IF(AND(K920="Pending",J920='Date ouverte'!$A$8),INDEX(_xlfn.ANCHORARRAY('Date ouverte'!$B$8),MATCH(TRUE,_xlfn.ANCHORARRAY('Date ouverte'!$B$8)&gt;=$W920,0)),W920))))</f>
        <v>44890</v>
      </c>
      <c r="AB920" s="5" t="str">
        <f>IF(IF($K920="Pending",(IF($J920='Date ouverte'!$A$20,HLOOKUP($AA920,'Date ouverte'!$20:$21,2,FALSE),IF($J920='Date ouverte'!$A$22,HLOOKUP($AA920,'Date ouverte'!$22:$23,2,FALSE),IF($J920='Date ouverte'!$A$24,HLOOKUP($AA920,'Date ouverte'!$24:$25,2,FALSE),IF($J920='Date ouverte'!$A$26,HLOOKUP($AA920,'Date ouverte'!$26:$27,2,FALSE),"j"))))),W920)&lt;&gt;"alert",AA920,"alert")</f>
        <v>alert</v>
      </c>
      <c r="AC920" s="65">
        <f>IF($AB920="alert",(IF($J920='Date ouverte'!$A$29,HLOOKUP($AA920,'Date ouverte'!$29:$30,2,FALSE),IF($J920='Date ouverte'!$A$31,HLOOKUP($AA920,'Date ouverte'!$31:$33,2,FALSE),IF($J920='Date ouverte'!$A$33,HLOOKUP($AA920,'Date ouverte'!$33:$34,2,FALSE),IF($J920='Date ouverte'!$A$35,HLOOKUP($AA920,'Date ouverte'!$35:$36,2,FALSE),"j"))))),0)</f>
        <v>96</v>
      </c>
      <c r="AD9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0" s="5"/>
    </row>
    <row r="921" spans="1:31" x14ac:dyDescent="0.25">
      <c r="A921" t="s">
        <v>1929</v>
      </c>
      <c r="B921" t="s">
        <v>258</v>
      </c>
      <c r="C921" t="s">
        <v>30</v>
      </c>
      <c r="D921" t="s">
        <v>47</v>
      </c>
      <c r="E921" t="s">
        <v>16</v>
      </c>
      <c r="F921" t="s">
        <v>48</v>
      </c>
      <c r="G921" s="1">
        <v>44846</v>
      </c>
      <c r="H921" s="1">
        <v>44885</v>
      </c>
      <c r="I921" s="2">
        <v>44890</v>
      </c>
      <c r="J921" t="s">
        <v>23</v>
      </c>
      <c r="K921" t="s">
        <v>29</v>
      </c>
      <c r="L921" t="s">
        <v>24</v>
      </c>
      <c r="M921" t="s">
        <v>32</v>
      </c>
      <c r="N921" t="s">
        <v>41</v>
      </c>
      <c r="O921" t="s">
        <v>1106</v>
      </c>
      <c r="P921">
        <f t="shared" si="556"/>
        <v>1</v>
      </c>
      <c r="Q921" s="5">
        <f t="shared" si="557"/>
        <v>44887</v>
      </c>
      <c r="R921" s="32">
        <f>VLOOKUP(_xlfn.CONCAT(M921," - ",E921),Planning!$C$75:$D$99,2,0)</f>
        <v>10</v>
      </c>
      <c r="S921" s="5">
        <f t="shared" si="558"/>
        <v>44895</v>
      </c>
      <c r="T921" s="3" t="str">
        <f t="shared" si="559"/>
        <v/>
      </c>
      <c r="U921" s="32">
        <f t="shared" ca="1" si="560"/>
        <v>10</v>
      </c>
      <c r="V921" s="32">
        <f t="shared" si="561"/>
        <v>0</v>
      </c>
      <c r="W921" s="5">
        <f t="shared" si="562"/>
        <v>44890</v>
      </c>
      <c r="X921" s="5"/>
      <c r="Z921" s="49"/>
      <c r="AA921" s="50" cm="1">
        <f t="array" ref="AA921">IF(AND(K921="Pending",J921='Date ouverte'!$A$2),INDEX(_xlfn.ANCHORARRAY('Date ouverte'!$B$2),MATCH(TRUE,_xlfn.ANCHORARRAY('Date ouverte'!$B$2)&gt;=$W921,0)),IF(AND(K921="Pending",J921='Date ouverte'!$A$4),INDEX(_xlfn.ANCHORARRAY('Date ouverte'!$B$4),MATCH(TRUE,_xlfn.ANCHORARRAY('Date ouverte'!$B$4)&gt;=$W921,0)),IF(AND(K921="Pending",J921='Date ouverte'!$A$6),INDEX(_xlfn.ANCHORARRAY('Date ouverte'!$B$6),MATCH(TRUE,_xlfn.ANCHORARRAY('Date ouverte'!$B$6)&gt;=$W921,0)),IF(AND(K921="Pending",J921='Date ouverte'!$A$8),INDEX(_xlfn.ANCHORARRAY('Date ouverte'!$B$8),MATCH(TRUE,_xlfn.ANCHORARRAY('Date ouverte'!$B$8)&gt;=$W921,0)),W921))))</f>
        <v>44890</v>
      </c>
      <c r="AB921" s="5" t="str">
        <f>IF(IF($K921="Pending",(IF($J921='Date ouverte'!$A$20,HLOOKUP($AA921,'Date ouverte'!$20:$21,2,FALSE),IF($J921='Date ouverte'!$A$22,HLOOKUP($AA921,'Date ouverte'!$22:$23,2,FALSE),IF($J921='Date ouverte'!$A$24,HLOOKUP($AA921,'Date ouverte'!$24:$25,2,FALSE),IF($J921='Date ouverte'!$A$26,HLOOKUP($AA921,'Date ouverte'!$26:$27,2,FALSE),"j"))))),W921)&lt;&gt;"alert",AA921,"alert")</f>
        <v>alert</v>
      </c>
      <c r="AC921" s="65">
        <f>IF($AB921="alert",(IF($J921='Date ouverte'!$A$29,HLOOKUP($AA921,'Date ouverte'!$29:$30,2,FALSE),IF($J921='Date ouverte'!$A$31,HLOOKUP($AA921,'Date ouverte'!$31:$33,2,FALSE),IF($J921='Date ouverte'!$A$33,HLOOKUP($AA921,'Date ouverte'!$33:$34,2,FALSE),IF($J921='Date ouverte'!$A$35,HLOOKUP($AA921,'Date ouverte'!$35:$36,2,FALSE),"j"))))),0)</f>
        <v>96</v>
      </c>
      <c r="AD9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1" s="5"/>
    </row>
    <row r="922" spans="1:31" x14ac:dyDescent="0.25">
      <c r="A922" t="s">
        <v>1298</v>
      </c>
      <c r="B922" t="s">
        <v>258</v>
      </c>
      <c r="C922" t="s">
        <v>30</v>
      </c>
      <c r="D922" t="s">
        <v>47</v>
      </c>
      <c r="E922" t="s">
        <v>16</v>
      </c>
      <c r="F922" t="s">
        <v>48</v>
      </c>
      <c r="G922" s="1">
        <v>44837</v>
      </c>
      <c r="H922" s="1">
        <v>44881</v>
      </c>
      <c r="I922" s="2">
        <v>44890</v>
      </c>
      <c r="J922" t="s">
        <v>23</v>
      </c>
      <c r="K922" t="s">
        <v>29</v>
      </c>
      <c r="L922" t="s">
        <v>24</v>
      </c>
      <c r="M922" t="s">
        <v>32</v>
      </c>
      <c r="N922" t="s">
        <v>41</v>
      </c>
      <c r="O922" t="s">
        <v>43</v>
      </c>
      <c r="P922">
        <f t="shared" si="556"/>
        <v>1</v>
      </c>
      <c r="Q922" s="5">
        <f t="shared" si="557"/>
        <v>44883</v>
      </c>
      <c r="R922" s="32">
        <f>VLOOKUP(_xlfn.CONCAT(M922," - ",E922),Planning!$C$75:$D$99,2,0)</f>
        <v>10</v>
      </c>
      <c r="S922" s="5">
        <f t="shared" si="558"/>
        <v>44891</v>
      </c>
      <c r="T922" s="3" t="str">
        <f t="shared" si="559"/>
        <v/>
      </c>
      <c r="U922" s="32">
        <f t="shared" ca="1" si="560"/>
        <v>10</v>
      </c>
      <c r="V922" s="32">
        <f t="shared" si="561"/>
        <v>0</v>
      </c>
      <c r="W922" s="5">
        <f t="shared" si="562"/>
        <v>44890</v>
      </c>
      <c r="X922" s="5"/>
      <c r="Z922" s="49"/>
      <c r="AA922" s="50" cm="1">
        <f t="array" ref="AA922">IF(AND(K922="Pending",J922='Date ouverte'!$A$2),INDEX(_xlfn.ANCHORARRAY('Date ouverte'!$B$2),MATCH(TRUE,_xlfn.ANCHORARRAY('Date ouverte'!$B$2)&gt;=$W922,0)),IF(AND(K922="Pending",J922='Date ouverte'!$A$4),INDEX(_xlfn.ANCHORARRAY('Date ouverte'!$B$4),MATCH(TRUE,_xlfn.ANCHORARRAY('Date ouverte'!$B$4)&gt;=$W922,0)),IF(AND(K922="Pending",J922='Date ouverte'!$A$6),INDEX(_xlfn.ANCHORARRAY('Date ouverte'!$B$6),MATCH(TRUE,_xlfn.ANCHORARRAY('Date ouverte'!$B$6)&gt;=$W922,0)),IF(AND(K922="Pending",J922='Date ouverte'!$A$8),INDEX(_xlfn.ANCHORARRAY('Date ouverte'!$B$8),MATCH(TRUE,_xlfn.ANCHORARRAY('Date ouverte'!$B$8)&gt;=$W922,0)),W922))))</f>
        <v>44890</v>
      </c>
      <c r="AB922" s="5" t="str">
        <f>IF(IF($K922="Pending",(IF($J922='Date ouverte'!$A$20,HLOOKUP($AA922,'Date ouverte'!$20:$21,2,FALSE),IF($J922='Date ouverte'!$A$22,HLOOKUP($AA922,'Date ouverte'!$22:$23,2,FALSE),IF($J922='Date ouverte'!$A$24,HLOOKUP($AA922,'Date ouverte'!$24:$25,2,FALSE),IF($J922='Date ouverte'!$A$26,HLOOKUP($AA922,'Date ouverte'!$26:$27,2,FALSE),"j"))))),W922)&lt;&gt;"alert",AA922,"alert")</f>
        <v>alert</v>
      </c>
      <c r="AC922" s="65">
        <f>IF($AB922="alert",(IF($J922='Date ouverte'!$A$29,HLOOKUP($AA922,'Date ouverte'!$29:$30,2,FALSE),IF($J922='Date ouverte'!$A$31,HLOOKUP($AA922,'Date ouverte'!$31:$33,2,FALSE),IF($J922='Date ouverte'!$A$33,HLOOKUP($AA922,'Date ouverte'!$33:$34,2,FALSE),IF($J922='Date ouverte'!$A$35,HLOOKUP($AA922,'Date ouverte'!$35:$36,2,FALSE),"j"))))),0)</f>
        <v>96</v>
      </c>
      <c r="AD9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2" s="5"/>
    </row>
    <row r="923" spans="1:31" x14ac:dyDescent="0.25">
      <c r="A923" t="s">
        <v>780</v>
      </c>
      <c r="B923" t="s">
        <v>258</v>
      </c>
      <c r="C923" t="s">
        <v>30</v>
      </c>
      <c r="D923" t="s">
        <v>47</v>
      </c>
      <c r="E923" t="s">
        <v>16</v>
      </c>
      <c r="F923" t="s">
        <v>48</v>
      </c>
      <c r="G923" s="1">
        <v>44827</v>
      </c>
      <c r="H923" s="1">
        <v>44868</v>
      </c>
      <c r="I923" s="2">
        <v>44873</v>
      </c>
      <c r="J923" t="s">
        <v>18</v>
      </c>
      <c r="K923" t="s">
        <v>29</v>
      </c>
      <c r="L923" t="s">
        <v>24</v>
      </c>
      <c r="M923" t="s">
        <v>32</v>
      </c>
      <c r="N923" t="s">
        <v>41</v>
      </c>
      <c r="O923" t="s">
        <v>387</v>
      </c>
      <c r="P923">
        <f t="shared" si="556"/>
        <v>1</v>
      </c>
      <c r="Q923" s="5">
        <f t="shared" si="557"/>
        <v>44870</v>
      </c>
      <c r="R923" s="32">
        <f>VLOOKUP(_xlfn.CONCAT(M923," - ",E923),Planning!$C$75:$D$99,2,0)</f>
        <v>10</v>
      </c>
      <c r="S923" s="5">
        <f t="shared" si="558"/>
        <v>44878</v>
      </c>
      <c r="T923" s="3" t="str">
        <f t="shared" si="559"/>
        <v/>
      </c>
      <c r="U923" s="32">
        <f t="shared" ca="1" si="560"/>
        <v>10</v>
      </c>
      <c r="V923" s="32">
        <f t="shared" si="561"/>
        <v>0</v>
      </c>
      <c r="W923" s="5">
        <f t="shared" si="562"/>
        <v>44873</v>
      </c>
      <c r="X923" s="5"/>
      <c r="Z923" s="49"/>
      <c r="AA923" s="50" cm="1">
        <f t="array" ref="AA923">IF(AND(K923="Pending",J923='Date ouverte'!$A$2),INDEX(_xlfn.ANCHORARRAY('Date ouverte'!$B$2),MATCH(TRUE,_xlfn.ANCHORARRAY('Date ouverte'!$B$2)&gt;=$W923,0)),IF(AND(K923="Pending",J923='Date ouverte'!$A$4),INDEX(_xlfn.ANCHORARRAY('Date ouverte'!$B$4),MATCH(TRUE,_xlfn.ANCHORARRAY('Date ouverte'!$B$4)&gt;=$W923,0)),IF(AND(K923="Pending",J923='Date ouverte'!$A$6),INDEX(_xlfn.ANCHORARRAY('Date ouverte'!$B$6),MATCH(TRUE,_xlfn.ANCHORARRAY('Date ouverte'!$B$6)&gt;=$W923,0)),IF(AND(K923="Pending",J923='Date ouverte'!$A$8),INDEX(_xlfn.ANCHORARRAY('Date ouverte'!$B$8),MATCH(TRUE,_xlfn.ANCHORARRAY('Date ouverte'!$B$8)&gt;=$W923,0)),W923))))</f>
        <v>44873</v>
      </c>
      <c r="AB923" s="5">
        <f>IF(IF($K923="Pending",(IF($J923='Date ouverte'!$A$20,HLOOKUP($AA923,'Date ouverte'!$20:$21,2,FALSE),IF($J923='Date ouverte'!$A$22,HLOOKUP($AA923,'Date ouverte'!$22:$23,2,FALSE),IF($J923='Date ouverte'!$A$24,HLOOKUP($AA923,'Date ouverte'!$24:$25,2,FALSE),IF($J923='Date ouverte'!$A$26,HLOOKUP($AA923,'Date ouverte'!$26:$27,2,FALSE),"j"))))),W923)&lt;&gt;"alert",AA923,"alert")</f>
        <v>44873</v>
      </c>
      <c r="AC923" s="65">
        <f>IF($AB923="alert",(IF($J923='Date ouverte'!$A$29,HLOOKUP($AA923,'Date ouverte'!$29:$30,2,FALSE),IF($J923='Date ouverte'!$A$31,HLOOKUP($AA923,'Date ouverte'!$31:$33,2,FALSE),IF($J923='Date ouverte'!$A$33,HLOOKUP($AA923,'Date ouverte'!$33:$34,2,FALSE),IF($J923='Date ouverte'!$A$35,HLOOKUP($AA923,'Date ouverte'!$35:$36,2,FALSE),"j"))))),0)</f>
        <v>0</v>
      </c>
      <c r="AD9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3" s="5"/>
    </row>
    <row r="924" spans="1:31" x14ac:dyDescent="0.25">
      <c r="A924" t="s">
        <v>1299</v>
      </c>
      <c r="B924" t="s">
        <v>258</v>
      </c>
      <c r="C924" t="s">
        <v>30</v>
      </c>
      <c r="D924" t="s">
        <v>47</v>
      </c>
      <c r="E924" t="s">
        <v>16</v>
      </c>
      <c r="F924" t="s">
        <v>48</v>
      </c>
      <c r="G924" s="1">
        <v>44828</v>
      </c>
      <c r="H924" s="1">
        <v>44858</v>
      </c>
      <c r="I924" s="2">
        <v>44862.333333333336</v>
      </c>
      <c r="J924" t="s">
        <v>28</v>
      </c>
      <c r="K924" t="s">
        <v>19</v>
      </c>
      <c r="L924" t="s">
        <v>24</v>
      </c>
      <c r="M924" t="s">
        <v>32</v>
      </c>
      <c r="N924" t="s">
        <v>33</v>
      </c>
      <c r="O924" t="s">
        <v>52</v>
      </c>
      <c r="P924">
        <f t="shared" si="556"/>
        <v>1</v>
      </c>
      <c r="Q924" s="5">
        <f t="shared" si="557"/>
        <v>44860</v>
      </c>
      <c r="R924" s="32">
        <f>VLOOKUP(_xlfn.CONCAT(M924," - ",E924),Planning!$C$75:$D$99,2,0)</f>
        <v>10</v>
      </c>
      <c r="S924" s="5">
        <f t="shared" si="558"/>
        <v>44868</v>
      </c>
      <c r="T924" s="3" t="str">
        <f t="shared" si="559"/>
        <v/>
      </c>
      <c r="U924" s="32">
        <f t="shared" ca="1" si="560"/>
        <v>10</v>
      </c>
      <c r="V924" s="32">
        <f t="shared" si="561"/>
        <v>0</v>
      </c>
      <c r="W924" s="5">
        <f t="shared" si="562"/>
        <v>44862</v>
      </c>
      <c r="X924" s="5"/>
      <c r="Z924" s="49"/>
      <c r="AA924" s="50" cm="1">
        <f t="array" ref="AA924">IF(AND(K924="Pending",J924='Date ouverte'!$A$2),INDEX(_xlfn.ANCHORARRAY('Date ouverte'!$B$2),MATCH(TRUE,_xlfn.ANCHORARRAY('Date ouverte'!$B$2)&gt;=$W924,0)),IF(AND(K924="Pending",J924='Date ouverte'!$A$4),INDEX(_xlfn.ANCHORARRAY('Date ouverte'!$B$4),MATCH(TRUE,_xlfn.ANCHORARRAY('Date ouverte'!$B$4)&gt;=$W924,0)),IF(AND(K924="Pending",J924='Date ouverte'!$A$6),INDEX(_xlfn.ANCHORARRAY('Date ouverte'!$B$6),MATCH(TRUE,_xlfn.ANCHORARRAY('Date ouverte'!$B$6)&gt;=$W924,0)),IF(AND(K924="Pending",J924='Date ouverte'!$A$8),INDEX(_xlfn.ANCHORARRAY('Date ouverte'!$B$8),MATCH(TRUE,_xlfn.ANCHORARRAY('Date ouverte'!$B$8)&gt;=$W924,0)),W924))))</f>
        <v>44862</v>
      </c>
      <c r="AB924" s="5">
        <f>IF(IF($K924="Pending",(IF($J924='Date ouverte'!$A$20,HLOOKUP($AA924,'Date ouverte'!$20:$21,2,FALSE),IF($J924='Date ouverte'!$A$22,HLOOKUP($AA924,'Date ouverte'!$22:$23,2,FALSE),IF($J924='Date ouverte'!$A$24,HLOOKUP($AA924,'Date ouverte'!$24:$25,2,FALSE),IF($J924='Date ouverte'!$A$26,HLOOKUP($AA924,'Date ouverte'!$26:$27,2,FALSE),"j"))))),W924)&lt;&gt;"alert",AA924,"alert")</f>
        <v>44862</v>
      </c>
      <c r="AC924" s="65">
        <f>IF($AB924="alert",(IF($J924='Date ouverte'!$A$29,HLOOKUP($AA924,'Date ouverte'!$29:$30,2,FALSE),IF($J924='Date ouverte'!$A$31,HLOOKUP($AA924,'Date ouverte'!$31:$33,2,FALSE),IF($J924='Date ouverte'!$A$33,HLOOKUP($AA924,'Date ouverte'!$33:$34,2,FALSE),IF($J924='Date ouverte'!$A$35,HLOOKUP($AA924,'Date ouverte'!$35:$36,2,FALSE),"j"))))),0)</f>
        <v>0</v>
      </c>
      <c r="AD9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4" s="5"/>
    </row>
    <row r="925" spans="1:31" x14ac:dyDescent="0.25">
      <c r="A925" t="s">
        <v>1047</v>
      </c>
      <c r="B925" t="s">
        <v>258</v>
      </c>
      <c r="C925" t="s">
        <v>38</v>
      </c>
      <c r="D925" t="s">
        <v>47</v>
      </c>
      <c r="E925" t="s">
        <v>16</v>
      </c>
      <c r="F925" t="s">
        <v>48</v>
      </c>
      <c r="G925" s="1">
        <v>44831</v>
      </c>
      <c r="H925" s="1">
        <v>44872</v>
      </c>
      <c r="I925" s="2">
        <v>44882</v>
      </c>
      <c r="J925" t="s">
        <v>18</v>
      </c>
      <c r="K925" t="s">
        <v>29</v>
      </c>
      <c r="L925" t="s">
        <v>24</v>
      </c>
      <c r="M925" t="s">
        <v>32</v>
      </c>
      <c r="N925" t="s">
        <v>41</v>
      </c>
      <c r="O925" t="s">
        <v>609</v>
      </c>
      <c r="P925">
        <f t="shared" si="556"/>
        <v>1</v>
      </c>
      <c r="Q925" s="5">
        <f t="shared" si="557"/>
        <v>44874</v>
      </c>
      <c r="R925" s="32">
        <f>VLOOKUP(_xlfn.CONCAT(M925," - ",E925),Planning!$C$75:$D$99,2,0)</f>
        <v>10</v>
      </c>
      <c r="S925" s="5">
        <f t="shared" si="558"/>
        <v>44882</v>
      </c>
      <c r="T925" s="3" t="str">
        <f t="shared" si="559"/>
        <v/>
      </c>
      <c r="U925" s="32">
        <f t="shared" ca="1" si="560"/>
        <v>10</v>
      </c>
      <c r="V925" s="32">
        <f t="shared" si="561"/>
        <v>0</v>
      </c>
      <c r="W925" s="5">
        <f t="shared" si="562"/>
        <v>44882</v>
      </c>
      <c r="X925" s="5"/>
      <c r="Z925" s="49"/>
      <c r="AA925" s="50" cm="1">
        <f t="array" ref="AA925">IF(AND(K925="Pending",J925='Date ouverte'!$A$2),INDEX(_xlfn.ANCHORARRAY('Date ouverte'!$B$2),MATCH(TRUE,_xlfn.ANCHORARRAY('Date ouverte'!$B$2)&gt;=$W925,0)),IF(AND(K925="Pending",J925='Date ouverte'!$A$4),INDEX(_xlfn.ANCHORARRAY('Date ouverte'!$B$4),MATCH(TRUE,_xlfn.ANCHORARRAY('Date ouverte'!$B$4)&gt;=$W925,0)),IF(AND(K925="Pending",J925='Date ouverte'!$A$6),INDEX(_xlfn.ANCHORARRAY('Date ouverte'!$B$6),MATCH(TRUE,_xlfn.ANCHORARRAY('Date ouverte'!$B$6)&gt;=$W925,0)),IF(AND(K925="Pending",J925='Date ouverte'!$A$8),INDEX(_xlfn.ANCHORARRAY('Date ouverte'!$B$8),MATCH(TRUE,_xlfn.ANCHORARRAY('Date ouverte'!$B$8)&gt;=$W925,0)),W925))))</f>
        <v>44882</v>
      </c>
      <c r="AB925" s="5">
        <f>IF(IF($K925="Pending",(IF($J925='Date ouverte'!$A$20,HLOOKUP($AA925,'Date ouverte'!$20:$21,2,FALSE),IF($J925='Date ouverte'!$A$22,HLOOKUP($AA925,'Date ouverte'!$22:$23,2,FALSE),IF($J925='Date ouverte'!$A$24,HLOOKUP($AA925,'Date ouverte'!$24:$25,2,FALSE),IF($J925='Date ouverte'!$A$26,HLOOKUP($AA925,'Date ouverte'!$26:$27,2,FALSE),"j"))))),W925)&lt;&gt;"alert",AA925,"alert")</f>
        <v>44882</v>
      </c>
      <c r="AC925" s="65">
        <f>IF($AB925="alert",(IF($J925='Date ouverte'!$A$29,HLOOKUP($AA925,'Date ouverte'!$29:$30,2,FALSE),IF($J925='Date ouverte'!$A$31,HLOOKUP($AA925,'Date ouverte'!$31:$33,2,FALSE),IF($J925='Date ouverte'!$A$33,HLOOKUP($AA925,'Date ouverte'!$33:$34,2,FALSE),IF($J925='Date ouverte'!$A$35,HLOOKUP($AA925,'Date ouverte'!$35:$36,2,FALSE),"j"))))),0)</f>
        <v>0</v>
      </c>
      <c r="AD9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5" s="5"/>
    </row>
    <row r="926" spans="1:31" x14ac:dyDescent="0.25">
      <c r="A926" t="s">
        <v>1930</v>
      </c>
      <c r="B926" t="s">
        <v>258</v>
      </c>
      <c r="C926" t="s">
        <v>30</v>
      </c>
      <c r="D926" t="s">
        <v>47</v>
      </c>
      <c r="E926" t="s">
        <v>16</v>
      </c>
      <c r="F926" t="s">
        <v>48</v>
      </c>
      <c r="G926" s="1">
        <v>44852</v>
      </c>
      <c r="H926" s="1">
        <v>44884</v>
      </c>
      <c r="I926" s="2">
        <v>44889</v>
      </c>
      <c r="J926" t="s">
        <v>23</v>
      </c>
      <c r="K926" t="s">
        <v>29</v>
      </c>
      <c r="L926" t="s">
        <v>24</v>
      </c>
      <c r="M926" t="s">
        <v>32</v>
      </c>
      <c r="N926" t="s">
        <v>41</v>
      </c>
      <c r="O926" t="s">
        <v>1686</v>
      </c>
      <c r="P926">
        <f t="shared" si="556"/>
        <v>1</v>
      </c>
      <c r="Q926" s="5">
        <f t="shared" si="557"/>
        <v>44886</v>
      </c>
      <c r="R926" s="32">
        <f>VLOOKUP(_xlfn.CONCAT(M926," - ",E926),Planning!$C$75:$D$99,2,0)</f>
        <v>10</v>
      </c>
      <c r="S926" s="5">
        <f t="shared" si="558"/>
        <v>44894</v>
      </c>
      <c r="T926" s="3" t="str">
        <f t="shared" si="559"/>
        <v/>
      </c>
      <c r="U926" s="32">
        <f t="shared" ca="1" si="560"/>
        <v>10</v>
      </c>
      <c r="V926" s="32">
        <f t="shared" si="561"/>
        <v>0</v>
      </c>
      <c r="W926" s="5">
        <f t="shared" si="562"/>
        <v>44889</v>
      </c>
      <c r="X926" s="5"/>
      <c r="Z926" s="49"/>
      <c r="AA926" s="50" cm="1">
        <f t="array" ref="AA926">IF(AND(K926="Pending",J926='Date ouverte'!$A$2),INDEX(_xlfn.ANCHORARRAY('Date ouverte'!$B$2),MATCH(TRUE,_xlfn.ANCHORARRAY('Date ouverte'!$B$2)&gt;=$W926,0)),IF(AND(K926="Pending",J926='Date ouverte'!$A$4),INDEX(_xlfn.ANCHORARRAY('Date ouverte'!$B$4),MATCH(TRUE,_xlfn.ANCHORARRAY('Date ouverte'!$B$4)&gt;=$W926,0)),IF(AND(K926="Pending",J926='Date ouverte'!$A$6),INDEX(_xlfn.ANCHORARRAY('Date ouverte'!$B$6),MATCH(TRUE,_xlfn.ANCHORARRAY('Date ouverte'!$B$6)&gt;=$W926,0)),IF(AND(K926="Pending",J926='Date ouverte'!$A$8),INDEX(_xlfn.ANCHORARRAY('Date ouverte'!$B$8),MATCH(TRUE,_xlfn.ANCHORARRAY('Date ouverte'!$B$8)&gt;=$W926,0)),W926))))</f>
        <v>44889</v>
      </c>
      <c r="AB926" s="5" t="str">
        <f>IF(IF($K926="Pending",(IF($J926='Date ouverte'!$A$20,HLOOKUP($AA926,'Date ouverte'!$20:$21,2,FALSE),IF($J926='Date ouverte'!$A$22,HLOOKUP($AA926,'Date ouverte'!$22:$23,2,FALSE),IF($J926='Date ouverte'!$A$24,HLOOKUP($AA926,'Date ouverte'!$24:$25,2,FALSE),IF($J926='Date ouverte'!$A$26,HLOOKUP($AA926,'Date ouverte'!$26:$27,2,FALSE),"j"))))),W926)&lt;&gt;"alert",AA926,"alert")</f>
        <v>alert</v>
      </c>
      <c r="AC926" s="65">
        <f>IF($AB926="alert",(IF($J926='Date ouverte'!$A$29,HLOOKUP($AA926,'Date ouverte'!$29:$30,2,FALSE),IF($J926='Date ouverte'!$A$31,HLOOKUP($AA926,'Date ouverte'!$31:$33,2,FALSE),IF($J926='Date ouverte'!$A$33,HLOOKUP($AA926,'Date ouverte'!$33:$34,2,FALSE),IF($J926='Date ouverte'!$A$35,HLOOKUP($AA926,'Date ouverte'!$35:$36,2,FALSE),"j"))))),0)</f>
        <v>32</v>
      </c>
      <c r="AD9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6" s="5"/>
    </row>
    <row r="927" spans="1:31" x14ac:dyDescent="0.25">
      <c r="A927" t="s">
        <v>1931</v>
      </c>
      <c r="B927" t="s">
        <v>258</v>
      </c>
      <c r="C927" t="s">
        <v>30</v>
      </c>
      <c r="D927" t="s">
        <v>47</v>
      </c>
      <c r="E927" t="s">
        <v>16</v>
      </c>
      <c r="F927" t="s">
        <v>48</v>
      </c>
      <c r="G927" s="1">
        <v>44861</v>
      </c>
      <c r="H927" s="1">
        <v>44893</v>
      </c>
      <c r="I927" s="2">
        <v>44900</v>
      </c>
      <c r="J927" t="s">
        <v>23</v>
      </c>
      <c r="K927" t="s">
        <v>29</v>
      </c>
      <c r="L927" t="s">
        <v>24</v>
      </c>
      <c r="M927" t="s">
        <v>32</v>
      </c>
      <c r="N927" t="s">
        <v>41</v>
      </c>
      <c r="O927" t="s">
        <v>1728</v>
      </c>
      <c r="P927">
        <f t="shared" si="556"/>
        <v>1</v>
      </c>
      <c r="Q927" s="5">
        <f t="shared" si="557"/>
        <v>44895</v>
      </c>
      <c r="R927" s="32">
        <f>VLOOKUP(_xlfn.CONCAT(M927," - ",E927),Planning!$C$75:$D$99,2,0)</f>
        <v>10</v>
      </c>
      <c r="S927" s="5">
        <f t="shared" si="558"/>
        <v>44903</v>
      </c>
      <c r="T927" s="3" t="str">
        <f t="shared" si="559"/>
        <v/>
      </c>
      <c r="U927" s="32">
        <f t="shared" ca="1" si="560"/>
        <v>10</v>
      </c>
      <c r="V927" s="32">
        <f t="shared" si="561"/>
        <v>0</v>
      </c>
      <c r="W927" s="5">
        <f t="shared" si="562"/>
        <v>44900</v>
      </c>
      <c r="X927" s="5"/>
      <c r="Z927" s="49"/>
      <c r="AA927" s="50" cm="1">
        <f t="array" ref="AA927">IF(AND(K927="Pending",J927='Date ouverte'!$A$2),INDEX(_xlfn.ANCHORARRAY('Date ouverte'!$B$2),MATCH(TRUE,_xlfn.ANCHORARRAY('Date ouverte'!$B$2)&gt;=$W927,0)),IF(AND(K927="Pending",J927='Date ouverte'!$A$4),INDEX(_xlfn.ANCHORARRAY('Date ouverte'!$B$4),MATCH(TRUE,_xlfn.ANCHORARRAY('Date ouverte'!$B$4)&gt;=$W927,0)),IF(AND(K927="Pending",J927='Date ouverte'!$A$6),INDEX(_xlfn.ANCHORARRAY('Date ouverte'!$B$6),MATCH(TRUE,_xlfn.ANCHORARRAY('Date ouverte'!$B$6)&gt;=$W927,0)),IF(AND(K927="Pending",J927='Date ouverte'!$A$8),INDEX(_xlfn.ANCHORARRAY('Date ouverte'!$B$8),MATCH(TRUE,_xlfn.ANCHORARRAY('Date ouverte'!$B$8)&gt;=$W927,0)),W927))))</f>
        <v>44900</v>
      </c>
      <c r="AB927" s="5" t="str">
        <f>IF(IF($K927="Pending",(IF($J927='Date ouverte'!$A$20,HLOOKUP($AA927,'Date ouverte'!$20:$21,2,FALSE),IF($J927='Date ouverte'!$A$22,HLOOKUP($AA927,'Date ouverte'!$22:$23,2,FALSE),IF($J927='Date ouverte'!$A$24,HLOOKUP($AA927,'Date ouverte'!$24:$25,2,FALSE),IF($J927='Date ouverte'!$A$26,HLOOKUP($AA927,'Date ouverte'!$26:$27,2,FALSE),"j"))))),W927)&lt;&gt;"alert",AA927,"alert")</f>
        <v>alert</v>
      </c>
      <c r="AC927" s="65">
        <f>IF($AB927="alert",(IF($J927='Date ouverte'!$A$29,HLOOKUP($AA927,'Date ouverte'!$29:$30,2,FALSE),IF($J927='Date ouverte'!$A$31,HLOOKUP($AA927,'Date ouverte'!$31:$33,2,FALSE),IF($J927='Date ouverte'!$A$33,HLOOKUP($AA927,'Date ouverte'!$33:$34,2,FALSE),IF($J927='Date ouverte'!$A$35,HLOOKUP($AA927,'Date ouverte'!$35:$36,2,FALSE),"j"))))),0)</f>
        <v>26</v>
      </c>
      <c r="AD9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27" s="5"/>
    </row>
    <row r="928" spans="1:31" x14ac:dyDescent="0.25">
      <c r="A928" t="s">
        <v>99</v>
      </c>
      <c r="B928" t="s">
        <v>258</v>
      </c>
      <c r="C928" t="s">
        <v>14</v>
      </c>
      <c r="D928" t="s">
        <v>15</v>
      </c>
      <c r="E928" t="s">
        <v>16</v>
      </c>
      <c r="F928" t="s">
        <v>17</v>
      </c>
      <c r="G928" s="1">
        <v>44795</v>
      </c>
      <c r="H928" s="1">
        <v>44853</v>
      </c>
      <c r="I928" s="2">
        <v>44858.666666666664</v>
      </c>
      <c r="J928" t="s">
        <v>39</v>
      </c>
      <c r="K928" t="s">
        <v>19</v>
      </c>
      <c r="L928" t="s">
        <v>24</v>
      </c>
      <c r="M928" t="s">
        <v>32</v>
      </c>
      <c r="N928" t="s">
        <v>41</v>
      </c>
      <c r="O928" t="s">
        <v>76</v>
      </c>
      <c r="P928">
        <f t="shared" si="556"/>
        <v>1</v>
      </c>
      <c r="Q928" s="5">
        <f t="shared" si="557"/>
        <v>44855</v>
      </c>
      <c r="R928" s="32">
        <f>VLOOKUP(_xlfn.CONCAT(M928," - ",E928),Planning!$C$75:$D$99,2,0)</f>
        <v>10</v>
      </c>
      <c r="S928" s="5">
        <f t="shared" si="558"/>
        <v>44863</v>
      </c>
      <c r="T928" s="3" t="str">
        <f t="shared" si="559"/>
        <v/>
      </c>
      <c r="U928" s="32">
        <f t="shared" ca="1" si="560"/>
        <v>4</v>
      </c>
      <c r="V928" s="32">
        <f t="shared" si="561"/>
        <v>0</v>
      </c>
      <c r="W928" s="5">
        <f t="shared" si="562"/>
        <v>44858</v>
      </c>
      <c r="X928" s="5"/>
      <c r="Z928" s="49"/>
      <c r="AA928" s="50" cm="1">
        <f t="array" ref="AA928">IF(AND(K928="Pending",J928='Date ouverte'!$A$2),INDEX(_xlfn.ANCHORARRAY('Date ouverte'!$B$2),MATCH(TRUE,_xlfn.ANCHORARRAY('Date ouverte'!$B$2)&gt;=$W928,0)),IF(AND(K928="Pending",J928='Date ouverte'!$A$4),INDEX(_xlfn.ANCHORARRAY('Date ouverte'!$B$4),MATCH(TRUE,_xlfn.ANCHORARRAY('Date ouverte'!$B$4)&gt;=$W928,0)),IF(AND(K928="Pending",J928='Date ouverte'!$A$6),INDEX(_xlfn.ANCHORARRAY('Date ouverte'!$B$6),MATCH(TRUE,_xlfn.ANCHORARRAY('Date ouverte'!$B$6)&gt;=$W928,0)),IF(AND(K928="Pending",J928='Date ouverte'!$A$8),INDEX(_xlfn.ANCHORARRAY('Date ouverte'!$B$8),MATCH(TRUE,_xlfn.ANCHORARRAY('Date ouverte'!$B$8)&gt;=$W928,0)),W928))))</f>
        <v>44858</v>
      </c>
      <c r="AB928" s="5">
        <f>IF(IF($K928="Pending",(IF($J928='Date ouverte'!$A$20,HLOOKUP($AA928,'Date ouverte'!$20:$21,2,FALSE),IF($J928='Date ouverte'!$A$22,HLOOKUP($AA928,'Date ouverte'!$22:$23,2,FALSE),IF($J928='Date ouverte'!$A$24,HLOOKUP($AA928,'Date ouverte'!$24:$25,2,FALSE),IF($J928='Date ouverte'!$A$26,HLOOKUP($AA928,'Date ouverte'!$26:$27,2,FALSE),"j"))))),W928)&lt;&gt;"alert",AA928,"alert")</f>
        <v>44858</v>
      </c>
      <c r="AC928" s="65">
        <f>IF($AB928="alert",(IF($J928='Date ouverte'!$A$29,HLOOKUP($AA928,'Date ouverte'!$29:$30,2,FALSE),IF($J928='Date ouverte'!$A$31,HLOOKUP($AA928,'Date ouverte'!$31:$33,2,FALSE),IF($J928='Date ouverte'!$A$33,HLOOKUP($AA928,'Date ouverte'!$33:$34,2,FALSE),IF($J928='Date ouverte'!$A$35,HLOOKUP($AA928,'Date ouverte'!$35:$36,2,FALSE),"j"))))),0)</f>
        <v>0</v>
      </c>
      <c r="AD9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928" s="5"/>
    </row>
    <row r="929" spans="1:31" x14ac:dyDescent="0.25">
      <c r="A929" t="s">
        <v>1044</v>
      </c>
      <c r="B929" t="s">
        <v>258</v>
      </c>
      <c r="C929" t="s">
        <v>30</v>
      </c>
      <c r="D929" t="s">
        <v>47</v>
      </c>
      <c r="E929" t="s">
        <v>16</v>
      </c>
      <c r="F929" t="s">
        <v>48</v>
      </c>
      <c r="G929" s="1">
        <v>44831</v>
      </c>
      <c r="H929" s="1">
        <v>44872</v>
      </c>
      <c r="I929" s="2">
        <v>44877</v>
      </c>
      <c r="J929" t="s">
        <v>28</v>
      </c>
      <c r="K929" t="s">
        <v>29</v>
      </c>
      <c r="L929" t="s">
        <v>24</v>
      </c>
      <c r="M929" t="s">
        <v>32</v>
      </c>
      <c r="N929" t="s">
        <v>41</v>
      </c>
      <c r="O929" t="s">
        <v>609</v>
      </c>
      <c r="P929">
        <f t="shared" si="556"/>
        <v>1</v>
      </c>
      <c r="Q929" s="5">
        <f t="shared" si="557"/>
        <v>44874</v>
      </c>
      <c r="R929" s="32">
        <f>VLOOKUP(_xlfn.CONCAT(M929," - ",E929),Planning!$C$75:$D$99,2,0)</f>
        <v>10</v>
      </c>
      <c r="S929" s="5">
        <f t="shared" si="558"/>
        <v>44882</v>
      </c>
      <c r="T929" s="3" t="str">
        <f t="shared" si="559"/>
        <v/>
      </c>
      <c r="U929" s="32">
        <f t="shared" ca="1" si="560"/>
        <v>10</v>
      </c>
      <c r="V929" s="32">
        <f t="shared" si="561"/>
        <v>0</v>
      </c>
      <c r="W929" s="5">
        <f t="shared" si="562"/>
        <v>44877</v>
      </c>
      <c r="X929" s="5"/>
      <c r="Z929" s="49"/>
      <c r="AA929" s="50" cm="1">
        <f t="array" ref="AA929">IF(AND(K929="Pending",J929='Date ouverte'!$A$2),INDEX(_xlfn.ANCHORARRAY('Date ouverte'!$B$2),MATCH(TRUE,_xlfn.ANCHORARRAY('Date ouverte'!$B$2)&gt;=$W929,0)),IF(AND(K929="Pending",J929='Date ouverte'!$A$4),INDEX(_xlfn.ANCHORARRAY('Date ouverte'!$B$4),MATCH(TRUE,_xlfn.ANCHORARRAY('Date ouverte'!$B$4)&gt;=$W929,0)),IF(AND(K929="Pending",J929='Date ouverte'!$A$6),INDEX(_xlfn.ANCHORARRAY('Date ouverte'!$B$6),MATCH(TRUE,_xlfn.ANCHORARRAY('Date ouverte'!$B$6)&gt;=$W929,0)),IF(AND(K929="Pending",J929='Date ouverte'!$A$8),INDEX(_xlfn.ANCHORARRAY('Date ouverte'!$B$8),MATCH(TRUE,_xlfn.ANCHORARRAY('Date ouverte'!$B$8)&gt;=$W929,0)),W929))))</f>
        <v>44879</v>
      </c>
      <c r="AB929" s="5" t="str">
        <f>IF(IF($K929="Pending",(IF($J929='Date ouverte'!$A$20,HLOOKUP($AA929,'Date ouverte'!$20:$21,2,FALSE),IF($J929='Date ouverte'!$A$22,HLOOKUP($AA929,'Date ouverte'!$22:$23,2,FALSE),IF($J929='Date ouverte'!$A$24,HLOOKUP($AA929,'Date ouverte'!$24:$25,2,FALSE),IF($J929='Date ouverte'!$A$26,HLOOKUP($AA929,'Date ouverte'!$26:$27,2,FALSE),"j"))))),W929)&lt;&gt;"alert",AA929,"alert")</f>
        <v>alert</v>
      </c>
      <c r="AC929" s="65">
        <f>IF($AB929="alert",(IF($J929='Date ouverte'!$A$29,HLOOKUP($AA929,'Date ouverte'!$29:$30,2,FALSE),IF($J929='Date ouverte'!$A$31,HLOOKUP($AA929,'Date ouverte'!$31:$33,2,FALSE),IF($J929='Date ouverte'!$A$33,HLOOKUP($AA929,'Date ouverte'!$33:$34,2,FALSE),IF($J929='Date ouverte'!$A$35,HLOOKUP($AA929,'Date ouverte'!$35:$36,2,FALSE),"j"))))),0)</f>
        <v>12</v>
      </c>
      <c r="AD9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29" s="5"/>
    </row>
    <row r="930" spans="1:31" x14ac:dyDescent="0.25">
      <c r="A930" t="s">
        <v>1932</v>
      </c>
      <c r="B930" t="s">
        <v>258</v>
      </c>
      <c r="C930" t="s">
        <v>14</v>
      </c>
      <c r="D930" t="s">
        <v>47</v>
      </c>
      <c r="E930" t="s">
        <v>16</v>
      </c>
      <c r="F930" t="s">
        <v>48</v>
      </c>
      <c r="G930" s="1">
        <v>44850</v>
      </c>
      <c r="H930" s="1">
        <v>44885</v>
      </c>
      <c r="I930" s="2">
        <v>44892</v>
      </c>
      <c r="J930" t="s">
        <v>18</v>
      </c>
      <c r="K930" t="s">
        <v>29</v>
      </c>
      <c r="L930" t="s">
        <v>24</v>
      </c>
      <c r="M930" t="s">
        <v>32</v>
      </c>
      <c r="N930" t="s">
        <v>41</v>
      </c>
      <c r="O930" t="s">
        <v>1106</v>
      </c>
      <c r="P930">
        <f t="shared" si="556"/>
        <v>1</v>
      </c>
      <c r="Q930" s="5">
        <f t="shared" si="557"/>
        <v>44887</v>
      </c>
      <c r="R930" s="32">
        <f>VLOOKUP(_xlfn.CONCAT(M930," - ",E930),Planning!$C$75:$D$99,2,0)</f>
        <v>10</v>
      </c>
      <c r="S930" s="5">
        <f t="shared" si="558"/>
        <v>44895</v>
      </c>
      <c r="T930" s="3" t="str">
        <f t="shared" si="559"/>
        <v/>
      </c>
      <c r="U930" s="32">
        <f t="shared" ca="1" si="560"/>
        <v>10</v>
      </c>
      <c r="V930" s="32">
        <f t="shared" si="561"/>
        <v>0</v>
      </c>
      <c r="W930" s="5">
        <f t="shared" si="562"/>
        <v>44892</v>
      </c>
      <c r="X930" s="5"/>
      <c r="Z930" s="49"/>
      <c r="AA930" s="50" cm="1">
        <f t="array" ref="AA930">IF(AND(K930="Pending",J930='Date ouverte'!$A$2),INDEX(_xlfn.ANCHORARRAY('Date ouverte'!$B$2),MATCH(TRUE,_xlfn.ANCHORARRAY('Date ouverte'!$B$2)&gt;=$W930,0)),IF(AND(K930="Pending",J930='Date ouverte'!$A$4),INDEX(_xlfn.ANCHORARRAY('Date ouverte'!$B$4),MATCH(TRUE,_xlfn.ANCHORARRAY('Date ouverte'!$B$4)&gt;=$W930,0)),IF(AND(K930="Pending",J930='Date ouverte'!$A$6),INDEX(_xlfn.ANCHORARRAY('Date ouverte'!$B$6),MATCH(TRUE,_xlfn.ANCHORARRAY('Date ouverte'!$B$6)&gt;=$W930,0)),IF(AND(K930="Pending",J930='Date ouverte'!$A$8),INDEX(_xlfn.ANCHORARRAY('Date ouverte'!$B$8),MATCH(TRUE,_xlfn.ANCHORARRAY('Date ouverte'!$B$8)&gt;=$W930,0)),W930))))</f>
        <v>44893</v>
      </c>
      <c r="AB930" s="5">
        <f>IF(IF($K930="Pending",(IF($J930='Date ouverte'!$A$20,HLOOKUP($AA930,'Date ouverte'!$20:$21,2,FALSE),IF($J930='Date ouverte'!$A$22,HLOOKUP($AA930,'Date ouverte'!$22:$23,2,FALSE),IF($J930='Date ouverte'!$A$24,HLOOKUP($AA930,'Date ouverte'!$24:$25,2,FALSE),IF($J930='Date ouverte'!$A$26,HLOOKUP($AA930,'Date ouverte'!$26:$27,2,FALSE),"j"))))),W930)&lt;&gt;"alert",AA930,"alert")</f>
        <v>44893</v>
      </c>
      <c r="AC930" s="65">
        <f>IF($AB930="alert",(IF($J930='Date ouverte'!$A$29,HLOOKUP($AA930,'Date ouverte'!$29:$30,2,FALSE),IF($J930='Date ouverte'!$A$31,HLOOKUP($AA930,'Date ouverte'!$31:$33,2,FALSE),IF($J930='Date ouverte'!$A$33,HLOOKUP($AA930,'Date ouverte'!$33:$34,2,FALSE),IF($J930='Date ouverte'!$A$35,HLOOKUP($AA930,'Date ouverte'!$35:$36,2,FALSE),"j"))))),0)</f>
        <v>0</v>
      </c>
      <c r="AD9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0" s="5"/>
    </row>
    <row r="931" spans="1:31" x14ac:dyDescent="0.25">
      <c r="A931" t="s">
        <v>1300</v>
      </c>
      <c r="B931" t="s">
        <v>258</v>
      </c>
      <c r="C931" t="s">
        <v>14</v>
      </c>
      <c r="D931" t="s">
        <v>47</v>
      </c>
      <c r="E931" t="s">
        <v>16</v>
      </c>
      <c r="F931" t="s">
        <v>48</v>
      </c>
      <c r="G931" s="1">
        <v>44837</v>
      </c>
      <c r="H931" s="1">
        <v>44881</v>
      </c>
      <c r="I931" s="2">
        <v>44890</v>
      </c>
      <c r="J931" t="s">
        <v>28</v>
      </c>
      <c r="K931" t="s">
        <v>29</v>
      </c>
      <c r="L931" t="s">
        <v>24</v>
      </c>
      <c r="M931" t="s">
        <v>32</v>
      </c>
      <c r="N931" t="s">
        <v>41</v>
      </c>
      <c r="O931" t="s">
        <v>43</v>
      </c>
      <c r="P931">
        <f t="shared" si="556"/>
        <v>1</v>
      </c>
      <c r="Q931" s="5">
        <f t="shared" si="557"/>
        <v>44883</v>
      </c>
      <c r="R931" s="32">
        <f>VLOOKUP(_xlfn.CONCAT(M931," - ",E931),Planning!$C$75:$D$99,2,0)</f>
        <v>10</v>
      </c>
      <c r="S931" s="5">
        <f t="shared" si="558"/>
        <v>44891</v>
      </c>
      <c r="T931" s="3" t="str">
        <f t="shared" si="559"/>
        <v/>
      </c>
      <c r="U931" s="32">
        <f t="shared" ca="1" si="560"/>
        <v>10</v>
      </c>
      <c r="V931" s="32">
        <f t="shared" si="561"/>
        <v>0</v>
      </c>
      <c r="W931" s="5">
        <f t="shared" si="562"/>
        <v>44890</v>
      </c>
      <c r="X931" s="5"/>
      <c r="Z931" s="49"/>
      <c r="AA931" s="50" cm="1">
        <f t="array" ref="AA931">IF(AND(K931="Pending",J931='Date ouverte'!$A$2),INDEX(_xlfn.ANCHORARRAY('Date ouverte'!$B$2),MATCH(TRUE,_xlfn.ANCHORARRAY('Date ouverte'!$B$2)&gt;=$W931,0)),IF(AND(K931="Pending",J931='Date ouverte'!$A$4),INDEX(_xlfn.ANCHORARRAY('Date ouverte'!$B$4),MATCH(TRUE,_xlfn.ANCHORARRAY('Date ouverte'!$B$4)&gt;=$W931,0)),IF(AND(K931="Pending",J931='Date ouverte'!$A$6),INDEX(_xlfn.ANCHORARRAY('Date ouverte'!$B$6),MATCH(TRUE,_xlfn.ANCHORARRAY('Date ouverte'!$B$6)&gt;=$W931,0)),IF(AND(K931="Pending",J931='Date ouverte'!$A$8),INDEX(_xlfn.ANCHORARRAY('Date ouverte'!$B$8),MATCH(TRUE,_xlfn.ANCHORARRAY('Date ouverte'!$B$8)&gt;=$W931,0)),W931))))</f>
        <v>44890</v>
      </c>
      <c r="AB931" s="5" t="str">
        <f>IF(IF($K931="Pending",(IF($J931='Date ouverte'!$A$20,HLOOKUP($AA931,'Date ouverte'!$20:$21,2,FALSE),IF($J931='Date ouverte'!$A$22,HLOOKUP($AA931,'Date ouverte'!$22:$23,2,FALSE),IF($J931='Date ouverte'!$A$24,HLOOKUP($AA931,'Date ouverte'!$24:$25,2,FALSE),IF($J931='Date ouverte'!$A$26,HLOOKUP($AA931,'Date ouverte'!$26:$27,2,FALSE),"j"))))),W931)&lt;&gt;"alert",AA931,"alert")</f>
        <v>alert</v>
      </c>
      <c r="AC931" s="65">
        <f>IF($AB931="alert",(IF($J931='Date ouverte'!$A$29,HLOOKUP($AA931,'Date ouverte'!$29:$30,2,FALSE),IF($J931='Date ouverte'!$A$31,HLOOKUP($AA931,'Date ouverte'!$31:$33,2,FALSE),IF($J931='Date ouverte'!$A$33,HLOOKUP($AA931,'Date ouverte'!$33:$34,2,FALSE),IF($J931='Date ouverte'!$A$35,HLOOKUP($AA931,'Date ouverte'!$35:$36,2,FALSE),"j"))))),0)</f>
        <v>8</v>
      </c>
      <c r="AD9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31" s="5"/>
    </row>
    <row r="932" spans="1:31" x14ac:dyDescent="0.25">
      <c r="A932" t="s">
        <v>1933</v>
      </c>
      <c r="B932" t="s">
        <v>258</v>
      </c>
      <c r="C932" t="s">
        <v>30</v>
      </c>
      <c r="D932" t="s">
        <v>47</v>
      </c>
      <c r="E932" t="s">
        <v>16</v>
      </c>
      <c r="F932" t="s">
        <v>48</v>
      </c>
      <c r="G932" s="1">
        <v>44846</v>
      </c>
      <c r="H932" s="1">
        <v>44885</v>
      </c>
      <c r="I932" s="2">
        <v>44890</v>
      </c>
      <c r="J932" t="s">
        <v>23</v>
      </c>
      <c r="K932" t="s">
        <v>29</v>
      </c>
      <c r="L932" t="s">
        <v>24</v>
      </c>
      <c r="M932" t="s">
        <v>32</v>
      </c>
      <c r="N932" t="s">
        <v>41</v>
      </c>
      <c r="O932" t="s">
        <v>1106</v>
      </c>
      <c r="P932">
        <f t="shared" si="556"/>
        <v>1</v>
      </c>
      <c r="Q932" s="5">
        <f t="shared" si="557"/>
        <v>44887</v>
      </c>
      <c r="R932" s="32">
        <f>VLOOKUP(_xlfn.CONCAT(M932," - ",E932),Planning!$C$75:$D$99,2,0)</f>
        <v>10</v>
      </c>
      <c r="S932" s="5">
        <f t="shared" si="558"/>
        <v>44895</v>
      </c>
      <c r="T932" s="3" t="str">
        <f t="shared" si="559"/>
        <v/>
      </c>
      <c r="U932" s="32">
        <f t="shared" ca="1" si="560"/>
        <v>10</v>
      </c>
      <c r="V932" s="32">
        <f t="shared" si="561"/>
        <v>0</v>
      </c>
      <c r="W932" s="5">
        <f t="shared" si="562"/>
        <v>44890</v>
      </c>
      <c r="X932" s="5"/>
      <c r="Z932" s="49"/>
      <c r="AA932" s="50" cm="1">
        <f t="array" ref="AA932">IF(AND(K932="Pending",J932='Date ouverte'!$A$2),INDEX(_xlfn.ANCHORARRAY('Date ouverte'!$B$2),MATCH(TRUE,_xlfn.ANCHORARRAY('Date ouverte'!$B$2)&gt;=$W932,0)),IF(AND(K932="Pending",J932='Date ouverte'!$A$4),INDEX(_xlfn.ANCHORARRAY('Date ouverte'!$B$4),MATCH(TRUE,_xlfn.ANCHORARRAY('Date ouverte'!$B$4)&gt;=$W932,0)),IF(AND(K932="Pending",J932='Date ouverte'!$A$6),INDEX(_xlfn.ANCHORARRAY('Date ouverte'!$B$6),MATCH(TRUE,_xlfn.ANCHORARRAY('Date ouverte'!$B$6)&gt;=$W932,0)),IF(AND(K932="Pending",J932='Date ouverte'!$A$8),INDEX(_xlfn.ANCHORARRAY('Date ouverte'!$B$8),MATCH(TRUE,_xlfn.ANCHORARRAY('Date ouverte'!$B$8)&gt;=$W932,0)),W932))))</f>
        <v>44890</v>
      </c>
      <c r="AB932" s="5" t="str">
        <f>IF(IF($K932="Pending",(IF($J932='Date ouverte'!$A$20,HLOOKUP($AA932,'Date ouverte'!$20:$21,2,FALSE),IF($J932='Date ouverte'!$A$22,HLOOKUP($AA932,'Date ouverte'!$22:$23,2,FALSE),IF($J932='Date ouverte'!$A$24,HLOOKUP($AA932,'Date ouverte'!$24:$25,2,FALSE),IF($J932='Date ouverte'!$A$26,HLOOKUP($AA932,'Date ouverte'!$26:$27,2,FALSE),"j"))))),W932)&lt;&gt;"alert",AA932,"alert")</f>
        <v>alert</v>
      </c>
      <c r="AC932" s="65">
        <f>IF($AB932="alert",(IF($J932='Date ouverte'!$A$29,HLOOKUP($AA932,'Date ouverte'!$29:$30,2,FALSE),IF($J932='Date ouverte'!$A$31,HLOOKUP($AA932,'Date ouverte'!$31:$33,2,FALSE),IF($J932='Date ouverte'!$A$33,HLOOKUP($AA932,'Date ouverte'!$33:$34,2,FALSE),IF($J932='Date ouverte'!$A$35,HLOOKUP($AA932,'Date ouverte'!$35:$36,2,FALSE),"j"))))),0)</f>
        <v>96</v>
      </c>
      <c r="AD9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2" s="5"/>
    </row>
    <row r="933" spans="1:31" x14ac:dyDescent="0.25">
      <c r="A933" t="s">
        <v>1934</v>
      </c>
      <c r="B933" t="s">
        <v>258</v>
      </c>
      <c r="C933" t="s">
        <v>30</v>
      </c>
      <c r="D933" t="s">
        <v>47</v>
      </c>
      <c r="E933" t="s">
        <v>16</v>
      </c>
      <c r="F933" t="s">
        <v>48</v>
      </c>
      <c r="G933" s="1">
        <v>44862</v>
      </c>
      <c r="H933" s="1">
        <v>44903</v>
      </c>
      <c r="I933" s="2">
        <v>44910</v>
      </c>
      <c r="J933" t="s">
        <v>23</v>
      </c>
      <c r="K933" t="s">
        <v>29</v>
      </c>
      <c r="L933" t="s">
        <v>24</v>
      </c>
      <c r="M933" t="s">
        <v>32</v>
      </c>
      <c r="N933" t="s">
        <v>41</v>
      </c>
      <c r="O933" t="s">
        <v>2446</v>
      </c>
      <c r="P933">
        <f t="shared" si="556"/>
        <v>1</v>
      </c>
      <c r="Q933" s="5">
        <f t="shared" si="557"/>
        <v>44905</v>
      </c>
      <c r="R933" s="32">
        <f>VLOOKUP(_xlfn.CONCAT(M933," - ",E933),Planning!$C$75:$D$99,2,0)</f>
        <v>10</v>
      </c>
      <c r="S933" s="5">
        <f t="shared" si="558"/>
        <v>44913</v>
      </c>
      <c r="T933" s="3" t="str">
        <f t="shared" si="559"/>
        <v/>
      </c>
      <c r="U933" s="32">
        <f t="shared" ca="1" si="560"/>
        <v>10</v>
      </c>
      <c r="V933" s="32">
        <f t="shared" si="561"/>
        <v>0</v>
      </c>
      <c r="W933" s="5">
        <f t="shared" si="562"/>
        <v>44910</v>
      </c>
      <c r="X933" s="5"/>
      <c r="Z933" s="49"/>
      <c r="AA933" s="50" cm="1">
        <f t="array" ref="AA933">IF(AND(K933="Pending",J933='Date ouverte'!$A$2),INDEX(_xlfn.ANCHORARRAY('Date ouverte'!$B$2),MATCH(TRUE,_xlfn.ANCHORARRAY('Date ouverte'!$B$2)&gt;=$W933,0)),IF(AND(K933="Pending",J933='Date ouverte'!$A$4),INDEX(_xlfn.ANCHORARRAY('Date ouverte'!$B$4),MATCH(TRUE,_xlfn.ANCHORARRAY('Date ouverte'!$B$4)&gt;=$W933,0)),IF(AND(K933="Pending",J933='Date ouverte'!$A$6),INDEX(_xlfn.ANCHORARRAY('Date ouverte'!$B$6),MATCH(TRUE,_xlfn.ANCHORARRAY('Date ouverte'!$B$6)&gt;=$W933,0)),IF(AND(K933="Pending",J933='Date ouverte'!$A$8),INDEX(_xlfn.ANCHORARRAY('Date ouverte'!$B$8),MATCH(TRUE,_xlfn.ANCHORARRAY('Date ouverte'!$B$8)&gt;=$W933,0)),W933))))</f>
        <v>44910</v>
      </c>
      <c r="AB933" s="5">
        <f>IF(IF($K933="Pending",(IF($J933='Date ouverte'!$A$20,HLOOKUP($AA933,'Date ouverte'!$20:$21,2,FALSE),IF($J933='Date ouverte'!$A$22,HLOOKUP($AA933,'Date ouverte'!$22:$23,2,FALSE),IF($J933='Date ouverte'!$A$24,HLOOKUP($AA933,'Date ouverte'!$24:$25,2,FALSE),IF($J933='Date ouverte'!$A$26,HLOOKUP($AA933,'Date ouverte'!$26:$27,2,FALSE),"j"))))),W933)&lt;&gt;"alert",AA933,"alert")</f>
        <v>44910</v>
      </c>
      <c r="AC933" s="65">
        <f>IF($AB933="alert",(IF($J933='Date ouverte'!$A$29,HLOOKUP($AA933,'Date ouverte'!$29:$30,2,FALSE),IF($J933='Date ouverte'!$A$31,HLOOKUP($AA933,'Date ouverte'!$31:$33,2,FALSE),IF($J933='Date ouverte'!$A$33,HLOOKUP($AA933,'Date ouverte'!$33:$34,2,FALSE),IF($J933='Date ouverte'!$A$35,HLOOKUP($AA933,'Date ouverte'!$35:$36,2,FALSE),"j"))))),0)</f>
        <v>0</v>
      </c>
      <c r="AD9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3" s="5"/>
    </row>
    <row r="934" spans="1:31" x14ac:dyDescent="0.25">
      <c r="A934" t="s">
        <v>86</v>
      </c>
      <c r="B934" t="s">
        <v>258</v>
      </c>
      <c r="C934" t="s">
        <v>30</v>
      </c>
      <c r="D934" t="s">
        <v>15</v>
      </c>
      <c r="E934" t="s">
        <v>16</v>
      </c>
      <c r="F934" t="s">
        <v>17</v>
      </c>
      <c r="G934" s="1">
        <v>44795</v>
      </c>
      <c r="H934" s="1">
        <v>44853</v>
      </c>
      <c r="I934" s="2">
        <v>44859.291666666664</v>
      </c>
      <c r="J934" t="s">
        <v>39</v>
      </c>
      <c r="K934" t="s">
        <v>19</v>
      </c>
      <c r="L934" t="s">
        <v>24</v>
      </c>
      <c r="M934" t="s">
        <v>32</v>
      </c>
      <c r="N934" t="s">
        <v>41</v>
      </c>
      <c r="O934" t="s">
        <v>76</v>
      </c>
      <c r="P934">
        <f t="shared" si="556"/>
        <v>1</v>
      </c>
      <c r="Q934" s="5">
        <f t="shared" si="557"/>
        <v>44855</v>
      </c>
      <c r="R934" s="32">
        <f>VLOOKUP(_xlfn.CONCAT(M934," - ",E934),Planning!$C$75:$D$99,2,0)</f>
        <v>10</v>
      </c>
      <c r="S934" s="5">
        <f t="shared" si="558"/>
        <v>44863</v>
      </c>
      <c r="T934" s="3" t="str">
        <f t="shared" si="559"/>
        <v/>
      </c>
      <c r="U934" s="32">
        <f t="shared" ca="1" si="560"/>
        <v>4</v>
      </c>
      <c r="V934" s="32">
        <f t="shared" si="561"/>
        <v>0</v>
      </c>
      <c r="W934" s="5">
        <f t="shared" si="562"/>
        <v>44859</v>
      </c>
      <c r="X934" s="5"/>
      <c r="Z934" s="49"/>
      <c r="AA934" s="50" cm="1">
        <f t="array" ref="AA934">IF(AND(K934="Pending",J934='Date ouverte'!$A$2),INDEX(_xlfn.ANCHORARRAY('Date ouverte'!$B$2),MATCH(TRUE,_xlfn.ANCHORARRAY('Date ouverte'!$B$2)&gt;=$W934,0)),IF(AND(K934="Pending",J934='Date ouverte'!$A$4),INDEX(_xlfn.ANCHORARRAY('Date ouverte'!$B$4),MATCH(TRUE,_xlfn.ANCHORARRAY('Date ouverte'!$B$4)&gt;=$W934,0)),IF(AND(K934="Pending",J934='Date ouverte'!$A$6),INDEX(_xlfn.ANCHORARRAY('Date ouverte'!$B$6),MATCH(TRUE,_xlfn.ANCHORARRAY('Date ouverte'!$B$6)&gt;=$W934,0)),IF(AND(K934="Pending",J934='Date ouverte'!$A$8),INDEX(_xlfn.ANCHORARRAY('Date ouverte'!$B$8),MATCH(TRUE,_xlfn.ANCHORARRAY('Date ouverte'!$B$8)&gt;=$W934,0)),W934))))</f>
        <v>44859</v>
      </c>
      <c r="AB934" s="5">
        <f>IF(IF($K934="Pending",(IF($J934='Date ouverte'!$A$20,HLOOKUP($AA934,'Date ouverte'!$20:$21,2,FALSE),IF($J934='Date ouverte'!$A$22,HLOOKUP($AA934,'Date ouverte'!$22:$23,2,FALSE),IF($J934='Date ouverte'!$A$24,HLOOKUP($AA934,'Date ouverte'!$24:$25,2,FALSE),IF($J934='Date ouverte'!$A$26,HLOOKUP($AA934,'Date ouverte'!$26:$27,2,FALSE),"j"))))),W934)&lt;&gt;"alert",AA934,"alert")</f>
        <v>44859</v>
      </c>
      <c r="AC934" s="65">
        <f>IF($AB934="alert",(IF($J934='Date ouverte'!$A$29,HLOOKUP($AA934,'Date ouverte'!$29:$30,2,FALSE),IF($J934='Date ouverte'!$A$31,HLOOKUP($AA934,'Date ouverte'!$31:$33,2,FALSE),IF($J934='Date ouverte'!$A$33,HLOOKUP($AA934,'Date ouverte'!$33:$34,2,FALSE),IF($J934='Date ouverte'!$A$35,HLOOKUP($AA934,'Date ouverte'!$35:$36,2,FALSE),"j"))))),0)</f>
        <v>0</v>
      </c>
      <c r="AD9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34" s="5"/>
    </row>
    <row r="935" spans="1:31" x14ac:dyDescent="0.25">
      <c r="A935" t="s">
        <v>1301</v>
      </c>
      <c r="B935" t="s">
        <v>258</v>
      </c>
      <c r="C935" t="s">
        <v>30</v>
      </c>
      <c r="D935" t="s">
        <v>47</v>
      </c>
      <c r="E935" t="s">
        <v>16</v>
      </c>
      <c r="F935" t="s">
        <v>48</v>
      </c>
      <c r="G935" s="1">
        <v>44846</v>
      </c>
      <c r="H935" s="1">
        <v>44885</v>
      </c>
      <c r="I935" s="2">
        <v>44890</v>
      </c>
      <c r="J935" t="s">
        <v>23</v>
      </c>
      <c r="K935" t="s">
        <v>29</v>
      </c>
      <c r="L935" t="s">
        <v>24</v>
      </c>
      <c r="M935" t="s">
        <v>32</v>
      </c>
      <c r="N935" t="s">
        <v>41</v>
      </c>
      <c r="O935" t="s">
        <v>1106</v>
      </c>
      <c r="P935">
        <f t="shared" si="556"/>
        <v>1</v>
      </c>
      <c r="Q935" s="5">
        <f t="shared" si="557"/>
        <v>44887</v>
      </c>
      <c r="R935" s="32">
        <f>VLOOKUP(_xlfn.CONCAT(M935," - ",E935),Planning!$C$75:$D$99,2,0)</f>
        <v>10</v>
      </c>
      <c r="S935" s="5">
        <f t="shared" si="558"/>
        <v>44895</v>
      </c>
      <c r="T935" s="3" t="str">
        <f t="shared" si="559"/>
        <v/>
      </c>
      <c r="U935" s="32">
        <f t="shared" ca="1" si="560"/>
        <v>10</v>
      </c>
      <c r="V935" s="32">
        <f t="shared" si="561"/>
        <v>0</v>
      </c>
      <c r="W935" s="5">
        <f t="shared" si="562"/>
        <v>44890</v>
      </c>
      <c r="X935" s="5"/>
      <c r="Z935" s="49"/>
      <c r="AA935" s="50" cm="1">
        <f t="array" ref="AA935">IF(AND(K935="Pending",J935='Date ouverte'!$A$2),INDEX(_xlfn.ANCHORARRAY('Date ouverte'!$B$2),MATCH(TRUE,_xlfn.ANCHORARRAY('Date ouverte'!$B$2)&gt;=$W935,0)),IF(AND(K935="Pending",J935='Date ouverte'!$A$4),INDEX(_xlfn.ANCHORARRAY('Date ouverte'!$B$4),MATCH(TRUE,_xlfn.ANCHORARRAY('Date ouverte'!$B$4)&gt;=$W935,0)),IF(AND(K935="Pending",J935='Date ouverte'!$A$6),INDEX(_xlfn.ANCHORARRAY('Date ouverte'!$B$6),MATCH(TRUE,_xlfn.ANCHORARRAY('Date ouverte'!$B$6)&gt;=$W935,0)),IF(AND(K935="Pending",J935='Date ouverte'!$A$8),INDEX(_xlfn.ANCHORARRAY('Date ouverte'!$B$8),MATCH(TRUE,_xlfn.ANCHORARRAY('Date ouverte'!$B$8)&gt;=$W935,0)),W935))))</f>
        <v>44890</v>
      </c>
      <c r="AB935" s="5" t="str">
        <f>IF(IF($K935="Pending",(IF($J935='Date ouverte'!$A$20,HLOOKUP($AA935,'Date ouverte'!$20:$21,2,FALSE),IF($J935='Date ouverte'!$A$22,HLOOKUP($AA935,'Date ouverte'!$22:$23,2,FALSE),IF($J935='Date ouverte'!$A$24,HLOOKUP($AA935,'Date ouverte'!$24:$25,2,FALSE),IF($J935='Date ouverte'!$A$26,HLOOKUP($AA935,'Date ouverte'!$26:$27,2,FALSE),"j"))))),W935)&lt;&gt;"alert",AA935,"alert")</f>
        <v>alert</v>
      </c>
      <c r="AC935" s="65">
        <f>IF($AB935="alert",(IF($J935='Date ouverte'!$A$29,HLOOKUP($AA935,'Date ouverte'!$29:$30,2,FALSE),IF($J935='Date ouverte'!$A$31,HLOOKUP($AA935,'Date ouverte'!$31:$33,2,FALSE),IF($J935='Date ouverte'!$A$33,HLOOKUP($AA935,'Date ouverte'!$33:$34,2,FALSE),IF($J935='Date ouverte'!$A$35,HLOOKUP($AA935,'Date ouverte'!$35:$36,2,FALSE),"j"))))),0)</f>
        <v>96</v>
      </c>
      <c r="AD9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5" s="5"/>
    </row>
    <row r="936" spans="1:31" x14ac:dyDescent="0.25">
      <c r="A936" t="s">
        <v>1935</v>
      </c>
      <c r="B936" t="s">
        <v>258</v>
      </c>
      <c r="C936" t="s">
        <v>30</v>
      </c>
      <c r="D936" t="s">
        <v>47</v>
      </c>
      <c r="E936" t="s">
        <v>16</v>
      </c>
      <c r="F936" t="s">
        <v>48</v>
      </c>
      <c r="G936" s="1">
        <v>44865</v>
      </c>
      <c r="H936" s="1">
        <v>44893</v>
      </c>
      <c r="I936" s="2">
        <v>44898</v>
      </c>
      <c r="J936" t="s">
        <v>23</v>
      </c>
      <c r="K936" t="s">
        <v>29</v>
      </c>
      <c r="L936" t="s">
        <v>24</v>
      </c>
      <c r="M936" t="s">
        <v>32</v>
      </c>
      <c r="N936" t="s">
        <v>41</v>
      </c>
      <c r="O936" t="s">
        <v>1728</v>
      </c>
      <c r="P936">
        <f t="shared" si="556"/>
        <v>1</v>
      </c>
      <c r="Q936" s="5">
        <f t="shared" si="557"/>
        <v>44895</v>
      </c>
      <c r="R936" s="32">
        <f>VLOOKUP(_xlfn.CONCAT(M936," - ",E936),Planning!$C$75:$D$99,2,0)</f>
        <v>10</v>
      </c>
      <c r="S936" s="5">
        <f t="shared" si="558"/>
        <v>44903</v>
      </c>
      <c r="T936" s="3" t="str">
        <f t="shared" si="559"/>
        <v/>
      </c>
      <c r="U936" s="32">
        <f t="shared" ca="1" si="560"/>
        <v>10</v>
      </c>
      <c r="V936" s="32">
        <f t="shared" si="561"/>
        <v>0</v>
      </c>
      <c r="W936" s="5">
        <f t="shared" si="562"/>
        <v>44898</v>
      </c>
      <c r="X936" s="5"/>
      <c r="Z936" s="49"/>
      <c r="AA936" s="50" cm="1">
        <f t="array" ref="AA936">IF(AND(K936="Pending",J936='Date ouverte'!$A$2),INDEX(_xlfn.ANCHORARRAY('Date ouverte'!$B$2),MATCH(TRUE,_xlfn.ANCHORARRAY('Date ouverte'!$B$2)&gt;=$W936,0)),IF(AND(K936="Pending",J936='Date ouverte'!$A$4),INDEX(_xlfn.ANCHORARRAY('Date ouverte'!$B$4),MATCH(TRUE,_xlfn.ANCHORARRAY('Date ouverte'!$B$4)&gt;=$W936,0)),IF(AND(K936="Pending",J936='Date ouverte'!$A$6),INDEX(_xlfn.ANCHORARRAY('Date ouverte'!$B$6),MATCH(TRUE,_xlfn.ANCHORARRAY('Date ouverte'!$B$6)&gt;=$W936,0)),IF(AND(K936="Pending",J936='Date ouverte'!$A$8),INDEX(_xlfn.ANCHORARRAY('Date ouverte'!$B$8),MATCH(TRUE,_xlfn.ANCHORARRAY('Date ouverte'!$B$8)&gt;=$W936,0)),W936))))</f>
        <v>44900</v>
      </c>
      <c r="AB936" s="5" t="str">
        <f>IF(IF($K936="Pending",(IF($J936='Date ouverte'!$A$20,HLOOKUP($AA936,'Date ouverte'!$20:$21,2,FALSE),IF($J936='Date ouverte'!$A$22,HLOOKUP($AA936,'Date ouverte'!$22:$23,2,FALSE),IF($J936='Date ouverte'!$A$24,HLOOKUP($AA936,'Date ouverte'!$24:$25,2,FALSE),IF($J936='Date ouverte'!$A$26,HLOOKUP($AA936,'Date ouverte'!$26:$27,2,FALSE),"j"))))),W936)&lt;&gt;"alert",AA936,"alert")</f>
        <v>alert</v>
      </c>
      <c r="AC936" s="65">
        <f>IF($AB936="alert",(IF($J936='Date ouverte'!$A$29,HLOOKUP($AA936,'Date ouverte'!$29:$30,2,FALSE),IF($J936='Date ouverte'!$A$31,HLOOKUP($AA936,'Date ouverte'!$31:$33,2,FALSE),IF($J936='Date ouverte'!$A$33,HLOOKUP($AA936,'Date ouverte'!$33:$34,2,FALSE),IF($J936='Date ouverte'!$A$35,HLOOKUP($AA936,'Date ouverte'!$35:$36,2,FALSE),"j"))))),0)</f>
        <v>26</v>
      </c>
      <c r="AD9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6" s="5"/>
    </row>
    <row r="937" spans="1:31" x14ac:dyDescent="0.25">
      <c r="A937" t="s">
        <v>705</v>
      </c>
      <c r="B937" t="s">
        <v>258</v>
      </c>
      <c r="C937" t="s">
        <v>30</v>
      </c>
      <c r="D937" t="s">
        <v>47</v>
      </c>
      <c r="E937" t="s">
        <v>16</v>
      </c>
      <c r="F937" t="s">
        <v>48</v>
      </c>
      <c r="G937" s="1">
        <v>44826</v>
      </c>
      <c r="H937" s="1">
        <v>44872</v>
      </c>
      <c r="I937" s="2">
        <v>44877</v>
      </c>
      <c r="J937" t="s">
        <v>28</v>
      </c>
      <c r="K937" t="s">
        <v>29</v>
      </c>
      <c r="L937" t="s">
        <v>24</v>
      </c>
      <c r="M937" t="s">
        <v>32</v>
      </c>
      <c r="N937" t="s">
        <v>41</v>
      </c>
      <c r="O937" t="s">
        <v>609</v>
      </c>
      <c r="P937">
        <f t="shared" si="556"/>
        <v>1</v>
      </c>
      <c r="Q937" s="5">
        <f t="shared" si="557"/>
        <v>44874</v>
      </c>
      <c r="R937" s="32">
        <f>VLOOKUP(_xlfn.CONCAT(M937," - ",E937),Planning!$C$75:$D$99,2,0)</f>
        <v>10</v>
      </c>
      <c r="S937" s="5">
        <f t="shared" si="558"/>
        <v>44882</v>
      </c>
      <c r="T937" s="3" t="str">
        <f t="shared" si="559"/>
        <v/>
      </c>
      <c r="U937" s="32">
        <f t="shared" ca="1" si="560"/>
        <v>10</v>
      </c>
      <c r="V937" s="32">
        <f t="shared" si="561"/>
        <v>0</v>
      </c>
      <c r="W937" s="5">
        <f t="shared" si="562"/>
        <v>44877</v>
      </c>
      <c r="X937" s="5"/>
      <c r="Z937" s="49"/>
      <c r="AA937" s="50" cm="1">
        <f t="array" ref="AA937">IF(AND(K937="Pending",J937='Date ouverte'!$A$2),INDEX(_xlfn.ANCHORARRAY('Date ouverte'!$B$2),MATCH(TRUE,_xlfn.ANCHORARRAY('Date ouverte'!$B$2)&gt;=$W937,0)),IF(AND(K937="Pending",J937='Date ouverte'!$A$4),INDEX(_xlfn.ANCHORARRAY('Date ouverte'!$B$4),MATCH(TRUE,_xlfn.ANCHORARRAY('Date ouverte'!$B$4)&gt;=$W937,0)),IF(AND(K937="Pending",J937='Date ouverte'!$A$6),INDEX(_xlfn.ANCHORARRAY('Date ouverte'!$B$6),MATCH(TRUE,_xlfn.ANCHORARRAY('Date ouverte'!$B$6)&gt;=$W937,0)),IF(AND(K937="Pending",J937='Date ouverte'!$A$8),INDEX(_xlfn.ANCHORARRAY('Date ouverte'!$B$8),MATCH(TRUE,_xlfn.ANCHORARRAY('Date ouverte'!$B$8)&gt;=$W937,0)),W937))))</f>
        <v>44879</v>
      </c>
      <c r="AB937" s="5" t="str">
        <f>IF(IF($K937="Pending",(IF($J937='Date ouverte'!$A$20,HLOOKUP($AA937,'Date ouverte'!$20:$21,2,FALSE),IF($J937='Date ouverte'!$A$22,HLOOKUP($AA937,'Date ouverte'!$22:$23,2,FALSE),IF($J937='Date ouverte'!$A$24,HLOOKUP($AA937,'Date ouverte'!$24:$25,2,FALSE),IF($J937='Date ouverte'!$A$26,HLOOKUP($AA937,'Date ouverte'!$26:$27,2,FALSE),"j"))))),W937)&lt;&gt;"alert",AA937,"alert")</f>
        <v>alert</v>
      </c>
      <c r="AC937" s="65">
        <f>IF($AB937="alert",(IF($J937='Date ouverte'!$A$29,HLOOKUP($AA937,'Date ouverte'!$29:$30,2,FALSE),IF($J937='Date ouverte'!$A$31,HLOOKUP($AA937,'Date ouverte'!$31:$33,2,FALSE),IF($J937='Date ouverte'!$A$33,HLOOKUP($AA937,'Date ouverte'!$33:$34,2,FALSE),IF($J937='Date ouverte'!$A$35,HLOOKUP($AA937,'Date ouverte'!$35:$36,2,FALSE),"j"))))),0)</f>
        <v>12</v>
      </c>
      <c r="AD9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37" s="5"/>
    </row>
    <row r="938" spans="1:31" x14ac:dyDescent="0.25">
      <c r="A938" t="s">
        <v>1936</v>
      </c>
      <c r="B938" t="s">
        <v>258</v>
      </c>
      <c r="C938" t="s">
        <v>30</v>
      </c>
      <c r="D938" t="s">
        <v>47</v>
      </c>
      <c r="E938" t="s">
        <v>16</v>
      </c>
      <c r="F938" t="s">
        <v>48</v>
      </c>
      <c r="G938" s="1">
        <v>44850</v>
      </c>
      <c r="H938" s="1">
        <v>44885</v>
      </c>
      <c r="I938" s="2">
        <v>44890</v>
      </c>
      <c r="J938" t="s">
        <v>18</v>
      </c>
      <c r="K938" t="s">
        <v>29</v>
      </c>
      <c r="L938" t="s">
        <v>24</v>
      </c>
      <c r="M938" t="s">
        <v>32</v>
      </c>
      <c r="N938" t="s">
        <v>41</v>
      </c>
      <c r="O938" t="s">
        <v>1106</v>
      </c>
      <c r="P938">
        <f t="shared" si="556"/>
        <v>1</v>
      </c>
      <c r="Q938" s="5">
        <f t="shared" si="557"/>
        <v>44887</v>
      </c>
      <c r="R938" s="32">
        <f>VLOOKUP(_xlfn.CONCAT(M938," - ",E938),Planning!$C$75:$D$99,2,0)</f>
        <v>10</v>
      </c>
      <c r="S938" s="5">
        <f t="shared" si="558"/>
        <v>44895</v>
      </c>
      <c r="T938" s="3" t="str">
        <f t="shared" si="559"/>
        <v/>
      </c>
      <c r="U938" s="32">
        <f t="shared" ca="1" si="560"/>
        <v>10</v>
      </c>
      <c r="V938" s="32">
        <f t="shared" si="561"/>
        <v>0</v>
      </c>
      <c r="W938" s="5">
        <f t="shared" si="562"/>
        <v>44890</v>
      </c>
      <c r="X938" s="5"/>
      <c r="Z938" s="49"/>
      <c r="AA938" s="50" cm="1">
        <f t="array" ref="AA938">IF(AND(K938="Pending",J938='Date ouverte'!$A$2),INDEX(_xlfn.ANCHORARRAY('Date ouverte'!$B$2),MATCH(TRUE,_xlfn.ANCHORARRAY('Date ouverte'!$B$2)&gt;=$W938,0)),IF(AND(K938="Pending",J938='Date ouverte'!$A$4),INDEX(_xlfn.ANCHORARRAY('Date ouverte'!$B$4),MATCH(TRUE,_xlfn.ANCHORARRAY('Date ouverte'!$B$4)&gt;=$W938,0)),IF(AND(K938="Pending",J938='Date ouverte'!$A$6),INDEX(_xlfn.ANCHORARRAY('Date ouverte'!$B$6),MATCH(TRUE,_xlfn.ANCHORARRAY('Date ouverte'!$B$6)&gt;=$W938,0)),IF(AND(K938="Pending",J938='Date ouverte'!$A$8),INDEX(_xlfn.ANCHORARRAY('Date ouverte'!$B$8),MATCH(TRUE,_xlfn.ANCHORARRAY('Date ouverte'!$B$8)&gt;=$W938,0)),W938))))</f>
        <v>44890</v>
      </c>
      <c r="AB938" s="5" t="str">
        <f>IF(IF($K938="Pending",(IF($J938='Date ouverte'!$A$20,HLOOKUP($AA938,'Date ouverte'!$20:$21,2,FALSE),IF($J938='Date ouverte'!$A$22,HLOOKUP($AA938,'Date ouverte'!$22:$23,2,FALSE),IF($J938='Date ouverte'!$A$24,HLOOKUP($AA938,'Date ouverte'!$24:$25,2,FALSE),IF($J938='Date ouverte'!$A$26,HLOOKUP($AA938,'Date ouverte'!$26:$27,2,FALSE),"j"))))),W938)&lt;&gt;"alert",AA938,"alert")</f>
        <v>alert</v>
      </c>
      <c r="AC938" s="65">
        <f>IF($AB938="alert",(IF($J938='Date ouverte'!$A$29,HLOOKUP($AA938,'Date ouverte'!$29:$30,2,FALSE),IF($J938='Date ouverte'!$A$31,HLOOKUP($AA938,'Date ouverte'!$31:$33,2,FALSE),IF($J938='Date ouverte'!$A$33,HLOOKUP($AA938,'Date ouverte'!$33:$34,2,FALSE),IF($J938='Date ouverte'!$A$35,HLOOKUP($AA938,'Date ouverte'!$35:$36,2,FALSE),"j"))))),0)</f>
        <v>4</v>
      </c>
      <c r="AD9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38" s="5"/>
    </row>
    <row r="939" spans="1:31" x14ac:dyDescent="0.25">
      <c r="A939" t="s">
        <v>1302</v>
      </c>
      <c r="B939" t="s">
        <v>258</v>
      </c>
      <c r="C939" t="s">
        <v>30</v>
      </c>
      <c r="D939" t="s">
        <v>47</v>
      </c>
      <c r="E939" t="s">
        <v>16</v>
      </c>
      <c r="F939" t="s">
        <v>48</v>
      </c>
      <c r="G939" s="1">
        <v>44846</v>
      </c>
      <c r="H939" s="1">
        <v>44885</v>
      </c>
      <c r="I939" s="2">
        <v>44890</v>
      </c>
      <c r="J939" t="s">
        <v>28</v>
      </c>
      <c r="K939" t="s">
        <v>29</v>
      </c>
      <c r="L939" t="s">
        <v>24</v>
      </c>
      <c r="M939" t="s">
        <v>32</v>
      </c>
      <c r="N939" t="s">
        <v>41</v>
      </c>
      <c r="O939" t="s">
        <v>1106</v>
      </c>
      <c r="P939">
        <f t="shared" si="556"/>
        <v>1</v>
      </c>
      <c r="Q939" s="5">
        <f t="shared" si="557"/>
        <v>44887</v>
      </c>
      <c r="R939" s="32">
        <f>VLOOKUP(_xlfn.CONCAT(M939," - ",E939),Planning!$C$75:$D$99,2,0)</f>
        <v>10</v>
      </c>
      <c r="S939" s="5">
        <f t="shared" si="558"/>
        <v>44895</v>
      </c>
      <c r="T939" s="3" t="str">
        <f t="shared" si="559"/>
        <v/>
      </c>
      <c r="U939" s="32">
        <f t="shared" ca="1" si="560"/>
        <v>10</v>
      </c>
      <c r="V939" s="32">
        <f t="shared" si="561"/>
        <v>0</v>
      </c>
      <c r="W939" s="5">
        <f t="shared" si="562"/>
        <v>44890</v>
      </c>
      <c r="X939" s="5"/>
      <c r="Z939" s="49"/>
      <c r="AA939" s="50" cm="1">
        <f t="array" ref="AA939">IF(AND(K939="Pending",J939='Date ouverte'!$A$2),INDEX(_xlfn.ANCHORARRAY('Date ouverte'!$B$2),MATCH(TRUE,_xlfn.ANCHORARRAY('Date ouverte'!$B$2)&gt;=$W939,0)),IF(AND(K939="Pending",J939='Date ouverte'!$A$4),INDEX(_xlfn.ANCHORARRAY('Date ouverte'!$B$4),MATCH(TRUE,_xlfn.ANCHORARRAY('Date ouverte'!$B$4)&gt;=$W939,0)),IF(AND(K939="Pending",J939='Date ouverte'!$A$6),INDEX(_xlfn.ANCHORARRAY('Date ouverte'!$B$6),MATCH(TRUE,_xlfn.ANCHORARRAY('Date ouverte'!$B$6)&gt;=$W939,0)),IF(AND(K939="Pending",J939='Date ouverte'!$A$8),INDEX(_xlfn.ANCHORARRAY('Date ouverte'!$B$8),MATCH(TRUE,_xlfn.ANCHORARRAY('Date ouverte'!$B$8)&gt;=$W939,0)),W939))))</f>
        <v>44890</v>
      </c>
      <c r="AB939" s="5" t="str">
        <f>IF(IF($K939="Pending",(IF($J939='Date ouverte'!$A$20,HLOOKUP($AA939,'Date ouverte'!$20:$21,2,FALSE),IF($J939='Date ouverte'!$A$22,HLOOKUP($AA939,'Date ouverte'!$22:$23,2,FALSE),IF($J939='Date ouverte'!$A$24,HLOOKUP($AA939,'Date ouverte'!$24:$25,2,FALSE),IF($J939='Date ouverte'!$A$26,HLOOKUP($AA939,'Date ouverte'!$26:$27,2,FALSE),"j"))))),W939)&lt;&gt;"alert",AA939,"alert")</f>
        <v>alert</v>
      </c>
      <c r="AC939" s="65">
        <f>IF($AB939="alert",(IF($J939='Date ouverte'!$A$29,HLOOKUP($AA939,'Date ouverte'!$29:$30,2,FALSE),IF($J939='Date ouverte'!$A$31,HLOOKUP($AA939,'Date ouverte'!$31:$33,2,FALSE),IF($J939='Date ouverte'!$A$33,HLOOKUP($AA939,'Date ouverte'!$33:$34,2,FALSE),IF($J939='Date ouverte'!$A$35,HLOOKUP($AA939,'Date ouverte'!$35:$36,2,FALSE),"j"))))),0)</f>
        <v>8</v>
      </c>
      <c r="AD9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39" s="5"/>
    </row>
    <row r="940" spans="1:31" x14ac:dyDescent="0.25">
      <c r="A940" t="s">
        <v>961</v>
      </c>
      <c r="B940" t="s">
        <v>258</v>
      </c>
      <c r="C940" t="s">
        <v>30</v>
      </c>
      <c r="D940" t="s">
        <v>47</v>
      </c>
      <c r="E940" t="s">
        <v>16</v>
      </c>
      <c r="F940" t="s">
        <v>48</v>
      </c>
      <c r="G940" s="1">
        <v>44826</v>
      </c>
      <c r="H940" s="1">
        <v>44872</v>
      </c>
      <c r="I940" s="2">
        <v>44877</v>
      </c>
      <c r="J940" t="s">
        <v>39</v>
      </c>
      <c r="K940" t="s">
        <v>29</v>
      </c>
      <c r="L940" t="s">
        <v>24</v>
      </c>
      <c r="M940" t="s">
        <v>32</v>
      </c>
      <c r="N940" t="s">
        <v>41</v>
      </c>
      <c r="O940" t="s">
        <v>609</v>
      </c>
      <c r="P940">
        <f t="shared" si="556"/>
        <v>1</v>
      </c>
      <c r="Q940" s="5">
        <f t="shared" si="557"/>
        <v>44874</v>
      </c>
      <c r="R940" s="32">
        <f>VLOOKUP(_xlfn.CONCAT(M940," - ",E940),Planning!$C$75:$D$99,2,0)</f>
        <v>10</v>
      </c>
      <c r="S940" s="5">
        <f t="shared" si="558"/>
        <v>44882</v>
      </c>
      <c r="T940" s="3" t="str">
        <f t="shared" si="559"/>
        <v/>
      </c>
      <c r="U940" s="32">
        <f t="shared" ca="1" si="560"/>
        <v>10</v>
      </c>
      <c r="V940" s="32">
        <f t="shared" si="561"/>
        <v>0</v>
      </c>
      <c r="W940" s="5">
        <f t="shared" si="562"/>
        <v>44877</v>
      </c>
      <c r="X940" s="5"/>
      <c r="Z940" s="49"/>
      <c r="AA940" s="50" cm="1">
        <f t="array" ref="AA940">IF(AND(K940="Pending",J940='Date ouverte'!$A$2),INDEX(_xlfn.ANCHORARRAY('Date ouverte'!$B$2),MATCH(TRUE,_xlfn.ANCHORARRAY('Date ouverte'!$B$2)&gt;=$W940,0)),IF(AND(K940="Pending",J940='Date ouverte'!$A$4),INDEX(_xlfn.ANCHORARRAY('Date ouverte'!$B$4),MATCH(TRUE,_xlfn.ANCHORARRAY('Date ouverte'!$B$4)&gt;=$W940,0)),IF(AND(K940="Pending",J940='Date ouverte'!$A$6),INDEX(_xlfn.ANCHORARRAY('Date ouverte'!$B$6),MATCH(TRUE,_xlfn.ANCHORARRAY('Date ouverte'!$B$6)&gt;=$W940,0)),IF(AND(K940="Pending",J940='Date ouverte'!$A$8),INDEX(_xlfn.ANCHORARRAY('Date ouverte'!$B$8),MATCH(TRUE,_xlfn.ANCHORARRAY('Date ouverte'!$B$8)&gt;=$W940,0)),W940))))</f>
        <v>44879</v>
      </c>
      <c r="AB940" s="5" t="str">
        <f>IF(IF($K940="Pending",(IF($J940='Date ouverte'!$A$20,HLOOKUP($AA940,'Date ouverte'!$20:$21,2,FALSE),IF($J940='Date ouverte'!$A$22,HLOOKUP($AA940,'Date ouverte'!$22:$23,2,FALSE),IF($J940='Date ouverte'!$A$24,HLOOKUP($AA940,'Date ouverte'!$24:$25,2,FALSE),IF($J940='Date ouverte'!$A$26,HLOOKUP($AA940,'Date ouverte'!$26:$27,2,FALSE),"j"))))),W940)&lt;&gt;"alert",AA940,"alert")</f>
        <v>alert</v>
      </c>
      <c r="AC940" s="65">
        <f>IF($AB940="alert",(IF($J940='Date ouverte'!$A$29,HLOOKUP($AA940,'Date ouverte'!$29:$30,2,FALSE),IF($J940='Date ouverte'!$A$31,HLOOKUP($AA940,'Date ouverte'!$31:$33,2,FALSE),IF($J940='Date ouverte'!$A$33,HLOOKUP($AA940,'Date ouverte'!$33:$34,2,FALSE),IF($J940='Date ouverte'!$A$35,HLOOKUP($AA940,'Date ouverte'!$35:$36,2,FALSE),"j"))))),0)</f>
        <v>52</v>
      </c>
      <c r="AD9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40" s="5"/>
    </row>
    <row r="941" spans="1:31" x14ac:dyDescent="0.25">
      <c r="A941" t="s">
        <v>1303</v>
      </c>
      <c r="B941" t="s">
        <v>258</v>
      </c>
      <c r="C941" t="s">
        <v>14</v>
      </c>
      <c r="D941" t="s">
        <v>47</v>
      </c>
      <c r="E941" t="s">
        <v>16</v>
      </c>
      <c r="F941" t="s">
        <v>48</v>
      </c>
      <c r="G941" s="1">
        <v>44846</v>
      </c>
      <c r="H941" s="1">
        <v>44885</v>
      </c>
      <c r="I941" s="2">
        <v>44892</v>
      </c>
      <c r="J941" t="s">
        <v>28</v>
      </c>
      <c r="K941" t="s">
        <v>29</v>
      </c>
      <c r="L941" t="s">
        <v>24</v>
      </c>
      <c r="M941" t="s">
        <v>32</v>
      </c>
      <c r="N941" t="s">
        <v>41</v>
      </c>
      <c r="O941" t="s">
        <v>1106</v>
      </c>
      <c r="P941">
        <f t="shared" si="556"/>
        <v>1</v>
      </c>
      <c r="Q941" s="5">
        <f t="shared" si="557"/>
        <v>44887</v>
      </c>
      <c r="R941" s="32">
        <f>VLOOKUP(_xlfn.CONCAT(M941," - ",E941),Planning!$C$75:$D$99,2,0)</f>
        <v>10</v>
      </c>
      <c r="S941" s="5">
        <f t="shared" si="558"/>
        <v>44895</v>
      </c>
      <c r="T941" s="3" t="str">
        <f t="shared" si="559"/>
        <v/>
      </c>
      <c r="U941" s="32">
        <f t="shared" ca="1" si="560"/>
        <v>10</v>
      </c>
      <c r="V941" s="32">
        <f t="shared" si="561"/>
        <v>0</v>
      </c>
      <c r="W941" s="5">
        <f t="shared" si="562"/>
        <v>44892</v>
      </c>
      <c r="X941" s="5"/>
      <c r="Z941" s="49"/>
      <c r="AA941" s="50" cm="1">
        <f t="array" ref="AA941">IF(AND(K941="Pending",J941='Date ouverte'!$A$2),INDEX(_xlfn.ANCHORARRAY('Date ouverte'!$B$2),MATCH(TRUE,_xlfn.ANCHORARRAY('Date ouverte'!$B$2)&gt;=$W941,0)),IF(AND(K941="Pending",J941='Date ouverte'!$A$4),INDEX(_xlfn.ANCHORARRAY('Date ouverte'!$B$4),MATCH(TRUE,_xlfn.ANCHORARRAY('Date ouverte'!$B$4)&gt;=$W941,0)),IF(AND(K941="Pending",J941='Date ouverte'!$A$6),INDEX(_xlfn.ANCHORARRAY('Date ouverte'!$B$6),MATCH(TRUE,_xlfn.ANCHORARRAY('Date ouverte'!$B$6)&gt;=$W941,0)),IF(AND(K941="Pending",J941='Date ouverte'!$A$8),INDEX(_xlfn.ANCHORARRAY('Date ouverte'!$B$8),MATCH(TRUE,_xlfn.ANCHORARRAY('Date ouverte'!$B$8)&gt;=$W941,0)),W941))))</f>
        <v>44893</v>
      </c>
      <c r="AB941" s="5">
        <f>IF(IF($K941="Pending",(IF($J941='Date ouverte'!$A$20,HLOOKUP($AA941,'Date ouverte'!$20:$21,2,FALSE),IF($J941='Date ouverte'!$A$22,HLOOKUP($AA941,'Date ouverte'!$22:$23,2,FALSE),IF($J941='Date ouverte'!$A$24,HLOOKUP($AA941,'Date ouverte'!$24:$25,2,FALSE),IF($J941='Date ouverte'!$A$26,HLOOKUP($AA941,'Date ouverte'!$26:$27,2,FALSE),"j"))))),W941)&lt;&gt;"alert",AA941,"alert")</f>
        <v>44893</v>
      </c>
      <c r="AC941" s="65">
        <f>IF($AB941="alert",(IF($J941='Date ouverte'!$A$29,HLOOKUP($AA941,'Date ouverte'!$29:$30,2,FALSE),IF($J941='Date ouverte'!$A$31,HLOOKUP($AA941,'Date ouverte'!$31:$33,2,FALSE),IF($J941='Date ouverte'!$A$33,HLOOKUP($AA941,'Date ouverte'!$33:$34,2,FALSE),IF($J941='Date ouverte'!$A$35,HLOOKUP($AA941,'Date ouverte'!$35:$36,2,FALSE),"j"))))),0)</f>
        <v>0</v>
      </c>
      <c r="AD9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41" s="5"/>
    </row>
    <row r="942" spans="1:31" x14ac:dyDescent="0.25">
      <c r="A942" t="s">
        <v>1304</v>
      </c>
      <c r="B942" t="s">
        <v>258</v>
      </c>
      <c r="C942" t="s">
        <v>30</v>
      </c>
      <c r="D942" t="s">
        <v>47</v>
      </c>
      <c r="E942" t="s">
        <v>16</v>
      </c>
      <c r="F942" t="s">
        <v>48</v>
      </c>
      <c r="G942" s="1">
        <v>44839</v>
      </c>
      <c r="H942" s="1">
        <v>44881</v>
      </c>
      <c r="I942" s="2">
        <v>44890</v>
      </c>
      <c r="J942" t="s">
        <v>23</v>
      </c>
      <c r="K942" t="s">
        <v>29</v>
      </c>
      <c r="L942" t="s">
        <v>24</v>
      </c>
      <c r="M942" t="s">
        <v>32</v>
      </c>
      <c r="N942" t="s">
        <v>41</v>
      </c>
      <c r="O942" t="s">
        <v>43</v>
      </c>
      <c r="P942">
        <f t="shared" si="556"/>
        <v>1</v>
      </c>
      <c r="Q942" s="5">
        <f t="shared" si="557"/>
        <v>44883</v>
      </c>
      <c r="R942" s="32">
        <f>VLOOKUP(_xlfn.CONCAT(M942," - ",E942),Planning!$C$75:$D$99,2,0)</f>
        <v>10</v>
      </c>
      <c r="S942" s="5">
        <f t="shared" si="558"/>
        <v>44891</v>
      </c>
      <c r="T942" s="3" t="str">
        <f t="shared" si="559"/>
        <v/>
      </c>
      <c r="U942" s="32">
        <f t="shared" ca="1" si="560"/>
        <v>10</v>
      </c>
      <c r="V942" s="32">
        <f t="shared" si="561"/>
        <v>0</v>
      </c>
      <c r="W942" s="5">
        <f t="shared" si="562"/>
        <v>44890</v>
      </c>
      <c r="X942" s="5"/>
      <c r="Z942" s="49"/>
      <c r="AA942" s="50" cm="1">
        <f t="array" ref="AA942">IF(AND(K942="Pending",J942='Date ouverte'!$A$2),INDEX(_xlfn.ANCHORARRAY('Date ouverte'!$B$2),MATCH(TRUE,_xlfn.ANCHORARRAY('Date ouverte'!$B$2)&gt;=$W942,0)),IF(AND(K942="Pending",J942='Date ouverte'!$A$4),INDEX(_xlfn.ANCHORARRAY('Date ouverte'!$B$4),MATCH(TRUE,_xlfn.ANCHORARRAY('Date ouverte'!$B$4)&gt;=$W942,0)),IF(AND(K942="Pending",J942='Date ouverte'!$A$6),INDEX(_xlfn.ANCHORARRAY('Date ouverte'!$B$6),MATCH(TRUE,_xlfn.ANCHORARRAY('Date ouverte'!$B$6)&gt;=$W942,0)),IF(AND(K942="Pending",J942='Date ouverte'!$A$8),INDEX(_xlfn.ANCHORARRAY('Date ouverte'!$B$8),MATCH(TRUE,_xlfn.ANCHORARRAY('Date ouverte'!$B$8)&gt;=$W942,0)),W942))))</f>
        <v>44890</v>
      </c>
      <c r="AB942" s="5" t="str">
        <f>IF(IF($K942="Pending",(IF($J942='Date ouverte'!$A$20,HLOOKUP($AA942,'Date ouverte'!$20:$21,2,FALSE),IF($J942='Date ouverte'!$A$22,HLOOKUP($AA942,'Date ouverte'!$22:$23,2,FALSE),IF($J942='Date ouverte'!$A$24,HLOOKUP($AA942,'Date ouverte'!$24:$25,2,FALSE),IF($J942='Date ouverte'!$A$26,HLOOKUP($AA942,'Date ouverte'!$26:$27,2,FALSE),"j"))))),W942)&lt;&gt;"alert",AA942,"alert")</f>
        <v>alert</v>
      </c>
      <c r="AC942" s="65">
        <f>IF($AB942="alert",(IF($J942='Date ouverte'!$A$29,HLOOKUP($AA942,'Date ouverte'!$29:$30,2,FALSE),IF($J942='Date ouverte'!$A$31,HLOOKUP($AA942,'Date ouverte'!$31:$33,2,FALSE),IF($J942='Date ouverte'!$A$33,HLOOKUP($AA942,'Date ouverte'!$33:$34,2,FALSE),IF($J942='Date ouverte'!$A$35,HLOOKUP($AA942,'Date ouverte'!$35:$36,2,FALSE),"j"))))),0)</f>
        <v>96</v>
      </c>
      <c r="AD9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42" s="5"/>
    </row>
    <row r="943" spans="1:31" x14ac:dyDescent="0.25">
      <c r="A943" t="s">
        <v>632</v>
      </c>
      <c r="B943" t="s">
        <v>258</v>
      </c>
      <c r="C943" t="s">
        <v>30</v>
      </c>
      <c r="D943" t="s">
        <v>47</v>
      </c>
      <c r="E943" t="s">
        <v>16</v>
      </c>
      <c r="F943" t="s">
        <v>48</v>
      </c>
      <c r="G943" s="1">
        <v>44823</v>
      </c>
      <c r="H943" s="1">
        <v>44868</v>
      </c>
      <c r="I943" s="2">
        <v>44873</v>
      </c>
      <c r="J943" t="s">
        <v>39</v>
      </c>
      <c r="K943" t="s">
        <v>29</v>
      </c>
      <c r="L943" t="s">
        <v>24</v>
      </c>
      <c r="M943" t="s">
        <v>32</v>
      </c>
      <c r="N943" t="s">
        <v>41</v>
      </c>
      <c r="O943" t="s">
        <v>387</v>
      </c>
      <c r="P943">
        <f t="shared" si="556"/>
        <v>1</v>
      </c>
      <c r="Q943" s="5">
        <f t="shared" si="557"/>
        <v>44870</v>
      </c>
      <c r="R943" s="32">
        <f>VLOOKUP(_xlfn.CONCAT(M943," - ",E943),Planning!$C$75:$D$99,2,0)</f>
        <v>10</v>
      </c>
      <c r="S943" s="5">
        <f t="shared" si="558"/>
        <v>44878</v>
      </c>
      <c r="T943" s="3" t="str">
        <f t="shared" si="559"/>
        <v/>
      </c>
      <c r="U943" s="32">
        <f t="shared" ca="1" si="560"/>
        <v>10</v>
      </c>
      <c r="V943" s="32">
        <f t="shared" si="561"/>
        <v>0</v>
      </c>
      <c r="W943" s="5">
        <f t="shared" si="562"/>
        <v>44873</v>
      </c>
      <c r="X943" s="5"/>
      <c r="Z943" s="49"/>
      <c r="AA943" s="50" cm="1">
        <f t="array" ref="AA943">IF(AND(K943="Pending",J943='Date ouverte'!$A$2),INDEX(_xlfn.ANCHORARRAY('Date ouverte'!$B$2),MATCH(TRUE,_xlfn.ANCHORARRAY('Date ouverte'!$B$2)&gt;=$W943,0)),IF(AND(K943="Pending",J943='Date ouverte'!$A$4),INDEX(_xlfn.ANCHORARRAY('Date ouverte'!$B$4),MATCH(TRUE,_xlfn.ANCHORARRAY('Date ouverte'!$B$4)&gt;=$W943,0)),IF(AND(K943="Pending",J943='Date ouverte'!$A$6),INDEX(_xlfn.ANCHORARRAY('Date ouverte'!$B$6),MATCH(TRUE,_xlfn.ANCHORARRAY('Date ouverte'!$B$6)&gt;=$W943,0)),IF(AND(K943="Pending",J943='Date ouverte'!$A$8),INDEX(_xlfn.ANCHORARRAY('Date ouverte'!$B$8),MATCH(TRUE,_xlfn.ANCHORARRAY('Date ouverte'!$B$8)&gt;=$W943,0)),W943))))</f>
        <v>44873</v>
      </c>
      <c r="AB943" s="5" t="str">
        <f>IF(IF($K943="Pending",(IF($J943='Date ouverte'!$A$20,HLOOKUP($AA943,'Date ouverte'!$20:$21,2,FALSE),IF($J943='Date ouverte'!$A$22,HLOOKUP($AA943,'Date ouverte'!$22:$23,2,FALSE),IF($J943='Date ouverte'!$A$24,HLOOKUP($AA943,'Date ouverte'!$24:$25,2,FALSE),IF($J943='Date ouverte'!$A$26,HLOOKUP($AA943,'Date ouverte'!$26:$27,2,FALSE),"j"))))),W943)&lt;&gt;"alert",AA943,"alert")</f>
        <v>alert</v>
      </c>
      <c r="AC943" s="65">
        <f>IF($AB943="alert",(IF($J943='Date ouverte'!$A$29,HLOOKUP($AA943,'Date ouverte'!$29:$30,2,FALSE),IF($J943='Date ouverte'!$A$31,HLOOKUP($AA943,'Date ouverte'!$31:$33,2,FALSE),IF($J943='Date ouverte'!$A$33,HLOOKUP($AA943,'Date ouverte'!$33:$34,2,FALSE),IF($J943='Date ouverte'!$A$35,HLOOKUP($AA943,'Date ouverte'!$35:$36,2,FALSE),"j"))))),0)</f>
        <v>1</v>
      </c>
      <c r="AD9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43" s="5"/>
    </row>
    <row r="944" spans="1:31" x14ac:dyDescent="0.25">
      <c r="A944" t="s">
        <v>184</v>
      </c>
      <c r="B944" t="s">
        <v>258</v>
      </c>
      <c r="C944" t="s">
        <v>30</v>
      </c>
      <c r="D944" t="s">
        <v>47</v>
      </c>
      <c r="E944" t="s">
        <v>16</v>
      </c>
      <c r="F944" t="s">
        <v>48</v>
      </c>
      <c r="G944" s="1">
        <v>44802</v>
      </c>
      <c r="H944" s="1">
        <v>44860</v>
      </c>
      <c r="I944" s="2">
        <v>44868.208333333336</v>
      </c>
      <c r="J944" t="s">
        <v>18</v>
      </c>
      <c r="K944" t="s">
        <v>19</v>
      </c>
      <c r="L944" t="s">
        <v>24</v>
      </c>
      <c r="M944" t="s">
        <v>32</v>
      </c>
      <c r="N944" t="s">
        <v>41</v>
      </c>
      <c r="O944" t="s">
        <v>122</v>
      </c>
      <c r="P944">
        <f t="shared" si="556"/>
        <v>1</v>
      </c>
      <c r="Q944" s="5">
        <f t="shared" si="557"/>
        <v>44862</v>
      </c>
      <c r="R944" s="32">
        <f>VLOOKUP(_xlfn.CONCAT(M944," - ",E944),Planning!$C$75:$D$99,2,0)</f>
        <v>10</v>
      </c>
      <c r="S944" s="5">
        <f t="shared" si="558"/>
        <v>44870</v>
      </c>
      <c r="T944" s="3" t="str">
        <f t="shared" si="559"/>
        <v/>
      </c>
      <c r="U944" s="32">
        <f t="shared" ca="1" si="560"/>
        <v>10</v>
      </c>
      <c r="V944" s="32">
        <f t="shared" si="561"/>
        <v>0</v>
      </c>
      <c r="W944" s="5">
        <f t="shared" si="562"/>
        <v>44868</v>
      </c>
      <c r="X944" s="5"/>
      <c r="Z944" s="49"/>
      <c r="AA944" s="50" cm="1">
        <f t="array" ref="AA944">IF(AND(K944="Pending",J944='Date ouverte'!$A$2),INDEX(_xlfn.ANCHORARRAY('Date ouverte'!$B$2),MATCH(TRUE,_xlfn.ANCHORARRAY('Date ouverte'!$B$2)&gt;=$W944,0)),IF(AND(K944="Pending",J944='Date ouverte'!$A$4),INDEX(_xlfn.ANCHORARRAY('Date ouverte'!$B$4),MATCH(TRUE,_xlfn.ANCHORARRAY('Date ouverte'!$B$4)&gt;=$W944,0)),IF(AND(K944="Pending",J944='Date ouverte'!$A$6),INDEX(_xlfn.ANCHORARRAY('Date ouverte'!$B$6),MATCH(TRUE,_xlfn.ANCHORARRAY('Date ouverte'!$B$6)&gt;=$W944,0)),IF(AND(K944="Pending",J944='Date ouverte'!$A$8),INDEX(_xlfn.ANCHORARRAY('Date ouverte'!$B$8),MATCH(TRUE,_xlfn.ANCHORARRAY('Date ouverte'!$B$8)&gt;=$W944,0)),W944))))</f>
        <v>44868</v>
      </c>
      <c r="AB944" s="5">
        <f>IF(IF($K944="Pending",(IF($J944='Date ouverte'!$A$20,HLOOKUP($AA944,'Date ouverte'!$20:$21,2,FALSE),IF($J944='Date ouverte'!$A$22,HLOOKUP($AA944,'Date ouverte'!$22:$23,2,FALSE),IF($J944='Date ouverte'!$A$24,HLOOKUP($AA944,'Date ouverte'!$24:$25,2,FALSE),IF($J944='Date ouverte'!$A$26,HLOOKUP($AA944,'Date ouverte'!$26:$27,2,FALSE),"j"))))),W944)&lt;&gt;"alert",AA944,"alert")</f>
        <v>44868</v>
      </c>
      <c r="AC944" s="65">
        <f>IF($AB944="alert",(IF($J944='Date ouverte'!$A$29,HLOOKUP($AA944,'Date ouverte'!$29:$30,2,FALSE),IF($J944='Date ouverte'!$A$31,HLOOKUP($AA944,'Date ouverte'!$31:$33,2,FALSE),IF($J944='Date ouverte'!$A$33,HLOOKUP($AA944,'Date ouverte'!$33:$34,2,FALSE),IF($J944='Date ouverte'!$A$35,HLOOKUP($AA944,'Date ouverte'!$35:$36,2,FALSE),"j"))))),0)</f>
        <v>0</v>
      </c>
      <c r="AD9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44" s="5"/>
    </row>
    <row r="945" spans="1:31" x14ac:dyDescent="0.25">
      <c r="A945" t="s">
        <v>513</v>
      </c>
      <c r="B945" t="s">
        <v>258</v>
      </c>
      <c r="C945" t="s">
        <v>30</v>
      </c>
      <c r="D945" t="s">
        <v>47</v>
      </c>
      <c r="E945" t="s">
        <v>16</v>
      </c>
      <c r="F945" t="s">
        <v>48</v>
      </c>
      <c r="G945" s="1">
        <v>44823</v>
      </c>
      <c r="H945" s="1">
        <v>44868</v>
      </c>
      <c r="I945" s="2">
        <v>44873</v>
      </c>
      <c r="J945" t="s">
        <v>39</v>
      </c>
      <c r="K945" t="s">
        <v>29</v>
      </c>
      <c r="L945" t="s">
        <v>24</v>
      </c>
      <c r="M945" t="s">
        <v>32</v>
      </c>
      <c r="N945" t="s">
        <v>41</v>
      </c>
      <c r="O945" t="s">
        <v>387</v>
      </c>
      <c r="P945">
        <f t="shared" si="556"/>
        <v>1</v>
      </c>
      <c r="Q945" s="5">
        <f t="shared" si="557"/>
        <v>44870</v>
      </c>
      <c r="R945" s="32">
        <f>VLOOKUP(_xlfn.CONCAT(M945," - ",E945),Planning!$C$75:$D$99,2,0)</f>
        <v>10</v>
      </c>
      <c r="S945" s="5">
        <f t="shared" si="558"/>
        <v>44878</v>
      </c>
      <c r="T945" s="3" t="str">
        <f t="shared" si="559"/>
        <v/>
      </c>
      <c r="U945" s="32">
        <f t="shared" ca="1" si="560"/>
        <v>10</v>
      </c>
      <c r="V945" s="32">
        <f t="shared" si="561"/>
        <v>0</v>
      </c>
      <c r="W945" s="5">
        <f t="shared" si="562"/>
        <v>44873</v>
      </c>
      <c r="X945" s="5"/>
      <c r="Z945" s="49"/>
      <c r="AA945" s="50" cm="1">
        <f t="array" ref="AA945">IF(AND(K945="Pending",J945='Date ouverte'!$A$2),INDEX(_xlfn.ANCHORARRAY('Date ouverte'!$B$2),MATCH(TRUE,_xlfn.ANCHORARRAY('Date ouverte'!$B$2)&gt;=$W945,0)),IF(AND(K945="Pending",J945='Date ouverte'!$A$4),INDEX(_xlfn.ANCHORARRAY('Date ouverte'!$B$4),MATCH(TRUE,_xlfn.ANCHORARRAY('Date ouverte'!$B$4)&gt;=$W945,0)),IF(AND(K945="Pending",J945='Date ouverte'!$A$6),INDEX(_xlfn.ANCHORARRAY('Date ouverte'!$B$6),MATCH(TRUE,_xlfn.ANCHORARRAY('Date ouverte'!$B$6)&gt;=$W945,0)),IF(AND(K945="Pending",J945='Date ouverte'!$A$8),INDEX(_xlfn.ANCHORARRAY('Date ouverte'!$B$8),MATCH(TRUE,_xlfn.ANCHORARRAY('Date ouverte'!$B$8)&gt;=$W945,0)),W945))))</f>
        <v>44873</v>
      </c>
      <c r="AB945" s="5" t="str">
        <f>IF(IF($K945="Pending",(IF($J945='Date ouverte'!$A$20,HLOOKUP($AA945,'Date ouverte'!$20:$21,2,FALSE),IF($J945='Date ouverte'!$A$22,HLOOKUP($AA945,'Date ouverte'!$22:$23,2,FALSE),IF($J945='Date ouverte'!$A$24,HLOOKUP($AA945,'Date ouverte'!$24:$25,2,FALSE),IF($J945='Date ouverte'!$A$26,HLOOKUP($AA945,'Date ouverte'!$26:$27,2,FALSE),"j"))))),W945)&lt;&gt;"alert",AA945,"alert")</f>
        <v>alert</v>
      </c>
      <c r="AC945" s="65">
        <f>IF($AB945="alert",(IF($J945='Date ouverte'!$A$29,HLOOKUP($AA945,'Date ouverte'!$29:$30,2,FALSE),IF($J945='Date ouverte'!$A$31,HLOOKUP($AA945,'Date ouverte'!$31:$33,2,FALSE),IF($J945='Date ouverte'!$A$33,HLOOKUP($AA945,'Date ouverte'!$33:$34,2,FALSE),IF($J945='Date ouverte'!$A$35,HLOOKUP($AA945,'Date ouverte'!$35:$36,2,FALSE),"j"))))),0)</f>
        <v>1</v>
      </c>
      <c r="AD9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45" s="5"/>
    </row>
    <row r="946" spans="1:31" x14ac:dyDescent="0.25">
      <c r="A946" t="s">
        <v>1937</v>
      </c>
      <c r="B946" t="s">
        <v>258</v>
      </c>
      <c r="C946" t="s">
        <v>38</v>
      </c>
      <c r="D946" t="s">
        <v>47</v>
      </c>
      <c r="E946" t="s">
        <v>16</v>
      </c>
      <c r="F946" t="s">
        <v>48</v>
      </c>
      <c r="G946" s="1">
        <v>44857</v>
      </c>
      <c r="H946" s="1">
        <v>44884</v>
      </c>
      <c r="I946" s="2">
        <v>44891</v>
      </c>
      <c r="J946" t="s">
        <v>18</v>
      </c>
      <c r="K946" t="s">
        <v>29</v>
      </c>
      <c r="L946" t="s">
        <v>24</v>
      </c>
      <c r="M946" t="s">
        <v>32</v>
      </c>
      <c r="N946" t="s">
        <v>41</v>
      </c>
      <c r="O946" t="s">
        <v>1686</v>
      </c>
      <c r="P946">
        <f t="shared" si="556"/>
        <v>1</v>
      </c>
      <c r="Q946" s="5">
        <f t="shared" si="557"/>
        <v>44886</v>
      </c>
      <c r="R946" s="32">
        <f>VLOOKUP(_xlfn.CONCAT(M946," - ",E946),Planning!$C$75:$D$99,2,0)</f>
        <v>10</v>
      </c>
      <c r="S946" s="5">
        <f t="shared" si="558"/>
        <v>44894</v>
      </c>
      <c r="T946" s="3" t="str">
        <f t="shared" si="559"/>
        <v/>
      </c>
      <c r="U946" s="32">
        <f t="shared" ca="1" si="560"/>
        <v>10</v>
      </c>
      <c r="V946" s="32">
        <f t="shared" si="561"/>
        <v>0</v>
      </c>
      <c r="W946" s="5">
        <f t="shared" si="562"/>
        <v>44891</v>
      </c>
      <c r="X946" s="5"/>
      <c r="Z946" s="49"/>
      <c r="AA946" s="50" cm="1">
        <f t="array" ref="AA946">IF(AND(K946="Pending",J946='Date ouverte'!$A$2),INDEX(_xlfn.ANCHORARRAY('Date ouverte'!$B$2),MATCH(TRUE,_xlfn.ANCHORARRAY('Date ouverte'!$B$2)&gt;=$W946,0)),IF(AND(K946="Pending",J946='Date ouverte'!$A$4),INDEX(_xlfn.ANCHORARRAY('Date ouverte'!$B$4),MATCH(TRUE,_xlfn.ANCHORARRAY('Date ouverte'!$B$4)&gt;=$W946,0)),IF(AND(K946="Pending",J946='Date ouverte'!$A$6),INDEX(_xlfn.ANCHORARRAY('Date ouverte'!$B$6),MATCH(TRUE,_xlfn.ANCHORARRAY('Date ouverte'!$B$6)&gt;=$W946,0)),IF(AND(K946="Pending",J946='Date ouverte'!$A$8),INDEX(_xlfn.ANCHORARRAY('Date ouverte'!$B$8),MATCH(TRUE,_xlfn.ANCHORARRAY('Date ouverte'!$B$8)&gt;=$W946,0)),W946))))</f>
        <v>44893</v>
      </c>
      <c r="AB946" s="5">
        <f>IF(IF($K946="Pending",(IF($J946='Date ouverte'!$A$20,HLOOKUP($AA946,'Date ouverte'!$20:$21,2,FALSE),IF($J946='Date ouverte'!$A$22,HLOOKUP($AA946,'Date ouverte'!$22:$23,2,FALSE),IF($J946='Date ouverte'!$A$24,HLOOKUP($AA946,'Date ouverte'!$24:$25,2,FALSE),IF($J946='Date ouverte'!$A$26,HLOOKUP($AA946,'Date ouverte'!$26:$27,2,FALSE),"j"))))),W946)&lt;&gt;"alert",AA946,"alert")</f>
        <v>44893</v>
      </c>
      <c r="AC946" s="65">
        <f>IF($AB946="alert",(IF($J946='Date ouverte'!$A$29,HLOOKUP($AA946,'Date ouverte'!$29:$30,2,FALSE),IF($J946='Date ouverte'!$A$31,HLOOKUP($AA946,'Date ouverte'!$31:$33,2,FALSE),IF($J946='Date ouverte'!$A$33,HLOOKUP($AA946,'Date ouverte'!$33:$34,2,FALSE),IF($J946='Date ouverte'!$A$35,HLOOKUP($AA946,'Date ouverte'!$35:$36,2,FALSE),"j"))))),0)</f>
        <v>0</v>
      </c>
      <c r="AD9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46" s="5"/>
    </row>
    <row r="947" spans="1:31" x14ac:dyDescent="0.25">
      <c r="A947" t="s">
        <v>844</v>
      </c>
      <c r="B947" t="s">
        <v>258</v>
      </c>
      <c r="C947" t="s">
        <v>30</v>
      </c>
      <c r="D947" t="s">
        <v>47</v>
      </c>
      <c r="E947" t="s">
        <v>16</v>
      </c>
      <c r="F947" t="s">
        <v>48</v>
      </c>
      <c r="G947" s="1">
        <v>44826</v>
      </c>
      <c r="H947" s="1">
        <v>44872</v>
      </c>
      <c r="I947" s="2">
        <v>44877</v>
      </c>
      <c r="J947" t="s">
        <v>39</v>
      </c>
      <c r="K947" t="s">
        <v>29</v>
      </c>
      <c r="L947" t="s">
        <v>24</v>
      </c>
      <c r="M947" t="s">
        <v>32</v>
      </c>
      <c r="N947" t="s">
        <v>41</v>
      </c>
      <c r="O947" t="s">
        <v>609</v>
      </c>
      <c r="P947">
        <f t="shared" si="556"/>
        <v>1</v>
      </c>
      <c r="Q947" s="5">
        <f t="shared" si="557"/>
        <v>44874</v>
      </c>
      <c r="R947" s="32">
        <f>VLOOKUP(_xlfn.CONCAT(M947," - ",E947),Planning!$C$75:$D$99,2,0)</f>
        <v>10</v>
      </c>
      <c r="S947" s="5">
        <f t="shared" si="558"/>
        <v>44882</v>
      </c>
      <c r="T947" s="3" t="str">
        <f t="shared" si="559"/>
        <v/>
      </c>
      <c r="U947" s="32">
        <f t="shared" ca="1" si="560"/>
        <v>10</v>
      </c>
      <c r="V947" s="32">
        <f t="shared" si="561"/>
        <v>0</v>
      </c>
      <c r="W947" s="5">
        <f t="shared" si="562"/>
        <v>44877</v>
      </c>
      <c r="X947" s="5"/>
      <c r="Z947" s="49"/>
      <c r="AA947" s="50" cm="1">
        <f t="array" ref="AA947">IF(AND(K947="Pending",J947='Date ouverte'!$A$2),INDEX(_xlfn.ANCHORARRAY('Date ouverte'!$B$2),MATCH(TRUE,_xlfn.ANCHORARRAY('Date ouverte'!$B$2)&gt;=$W947,0)),IF(AND(K947="Pending",J947='Date ouverte'!$A$4),INDEX(_xlfn.ANCHORARRAY('Date ouverte'!$B$4),MATCH(TRUE,_xlfn.ANCHORARRAY('Date ouverte'!$B$4)&gt;=$W947,0)),IF(AND(K947="Pending",J947='Date ouverte'!$A$6),INDEX(_xlfn.ANCHORARRAY('Date ouverte'!$B$6),MATCH(TRUE,_xlfn.ANCHORARRAY('Date ouverte'!$B$6)&gt;=$W947,0)),IF(AND(K947="Pending",J947='Date ouverte'!$A$8),INDEX(_xlfn.ANCHORARRAY('Date ouverte'!$B$8),MATCH(TRUE,_xlfn.ANCHORARRAY('Date ouverte'!$B$8)&gt;=$W947,0)),W947))))</f>
        <v>44879</v>
      </c>
      <c r="AB947" s="5" t="str">
        <f>IF(IF($K947="Pending",(IF($J947='Date ouverte'!$A$20,HLOOKUP($AA947,'Date ouverte'!$20:$21,2,FALSE),IF($J947='Date ouverte'!$A$22,HLOOKUP($AA947,'Date ouverte'!$22:$23,2,FALSE),IF($J947='Date ouverte'!$A$24,HLOOKUP($AA947,'Date ouverte'!$24:$25,2,FALSE),IF($J947='Date ouverte'!$A$26,HLOOKUP($AA947,'Date ouverte'!$26:$27,2,FALSE),"j"))))),W947)&lt;&gt;"alert",AA947,"alert")</f>
        <v>alert</v>
      </c>
      <c r="AC947" s="65">
        <f>IF($AB947="alert",(IF($J947='Date ouverte'!$A$29,HLOOKUP($AA947,'Date ouverte'!$29:$30,2,FALSE),IF($J947='Date ouverte'!$A$31,HLOOKUP($AA947,'Date ouverte'!$31:$33,2,FALSE),IF($J947='Date ouverte'!$A$33,HLOOKUP($AA947,'Date ouverte'!$33:$34,2,FALSE),IF($J947='Date ouverte'!$A$35,HLOOKUP($AA947,'Date ouverte'!$35:$36,2,FALSE),"j"))))),0)</f>
        <v>52</v>
      </c>
      <c r="AD9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47" s="5"/>
    </row>
    <row r="948" spans="1:31" x14ac:dyDescent="0.25">
      <c r="A948" t="s">
        <v>1938</v>
      </c>
      <c r="B948" t="s">
        <v>258</v>
      </c>
      <c r="C948" t="s">
        <v>30</v>
      </c>
      <c r="D948" t="s">
        <v>47</v>
      </c>
      <c r="E948" t="s">
        <v>16</v>
      </c>
      <c r="F948" t="s">
        <v>48</v>
      </c>
      <c r="G948" s="1">
        <v>44861</v>
      </c>
      <c r="H948" s="1">
        <v>44893</v>
      </c>
      <c r="I948" s="2">
        <v>44900</v>
      </c>
      <c r="J948" t="s">
        <v>23</v>
      </c>
      <c r="K948" t="s">
        <v>29</v>
      </c>
      <c r="L948" t="s">
        <v>24</v>
      </c>
      <c r="M948" t="s">
        <v>32</v>
      </c>
      <c r="N948" t="s">
        <v>41</v>
      </c>
      <c r="O948" t="s">
        <v>1728</v>
      </c>
      <c r="P948">
        <f t="shared" si="556"/>
        <v>1</v>
      </c>
      <c r="Q948" s="5">
        <f t="shared" si="557"/>
        <v>44895</v>
      </c>
      <c r="R948" s="32">
        <f>VLOOKUP(_xlfn.CONCAT(M948," - ",E948),Planning!$C$75:$D$99,2,0)</f>
        <v>10</v>
      </c>
      <c r="S948" s="5">
        <f t="shared" si="558"/>
        <v>44903</v>
      </c>
      <c r="T948" s="3" t="str">
        <f t="shared" si="559"/>
        <v/>
      </c>
      <c r="U948" s="32">
        <f t="shared" ca="1" si="560"/>
        <v>10</v>
      </c>
      <c r="V948" s="32">
        <f t="shared" si="561"/>
        <v>0</v>
      </c>
      <c r="W948" s="5">
        <f t="shared" si="562"/>
        <v>44900</v>
      </c>
      <c r="X948" s="5"/>
      <c r="Z948" s="49"/>
      <c r="AA948" s="50" cm="1">
        <f t="array" ref="AA948">IF(AND(K948="Pending",J948='Date ouverte'!$A$2),INDEX(_xlfn.ANCHORARRAY('Date ouverte'!$B$2),MATCH(TRUE,_xlfn.ANCHORARRAY('Date ouverte'!$B$2)&gt;=$W948,0)),IF(AND(K948="Pending",J948='Date ouverte'!$A$4),INDEX(_xlfn.ANCHORARRAY('Date ouverte'!$B$4),MATCH(TRUE,_xlfn.ANCHORARRAY('Date ouverte'!$B$4)&gt;=$W948,0)),IF(AND(K948="Pending",J948='Date ouverte'!$A$6),INDEX(_xlfn.ANCHORARRAY('Date ouverte'!$B$6),MATCH(TRUE,_xlfn.ANCHORARRAY('Date ouverte'!$B$6)&gt;=$W948,0)),IF(AND(K948="Pending",J948='Date ouverte'!$A$8),INDEX(_xlfn.ANCHORARRAY('Date ouverte'!$B$8),MATCH(TRUE,_xlfn.ANCHORARRAY('Date ouverte'!$B$8)&gt;=$W948,0)),W948))))</f>
        <v>44900</v>
      </c>
      <c r="AB948" s="5" t="str">
        <f>IF(IF($K948="Pending",(IF($J948='Date ouverte'!$A$20,HLOOKUP($AA948,'Date ouverte'!$20:$21,2,FALSE),IF($J948='Date ouverte'!$A$22,HLOOKUP($AA948,'Date ouverte'!$22:$23,2,FALSE),IF($J948='Date ouverte'!$A$24,HLOOKUP($AA948,'Date ouverte'!$24:$25,2,FALSE),IF($J948='Date ouverte'!$A$26,HLOOKUP($AA948,'Date ouverte'!$26:$27,2,FALSE),"j"))))),W948)&lt;&gt;"alert",AA948,"alert")</f>
        <v>alert</v>
      </c>
      <c r="AC948" s="65">
        <f>IF($AB948="alert",(IF($J948='Date ouverte'!$A$29,HLOOKUP($AA948,'Date ouverte'!$29:$30,2,FALSE),IF($J948='Date ouverte'!$A$31,HLOOKUP($AA948,'Date ouverte'!$31:$33,2,FALSE),IF($J948='Date ouverte'!$A$33,HLOOKUP($AA948,'Date ouverte'!$33:$34,2,FALSE),IF($J948='Date ouverte'!$A$35,HLOOKUP($AA948,'Date ouverte'!$35:$36,2,FALSE),"j"))))),0)</f>
        <v>26</v>
      </c>
      <c r="AD9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48" s="5"/>
    </row>
    <row r="949" spans="1:31" x14ac:dyDescent="0.25">
      <c r="A949" t="s">
        <v>185</v>
      </c>
      <c r="B949" t="s">
        <v>258</v>
      </c>
      <c r="C949" t="s">
        <v>14</v>
      </c>
      <c r="D949" t="s">
        <v>47</v>
      </c>
      <c r="E949" t="s">
        <v>16</v>
      </c>
      <c r="F949" t="s">
        <v>48</v>
      </c>
      <c r="G949" s="1">
        <v>44808</v>
      </c>
      <c r="H949" s="1">
        <v>44860</v>
      </c>
      <c r="I949" s="2">
        <v>44865.208333333336</v>
      </c>
      <c r="J949" t="s">
        <v>18</v>
      </c>
      <c r="K949" t="s">
        <v>19</v>
      </c>
      <c r="L949" t="s">
        <v>24</v>
      </c>
      <c r="M949" t="s">
        <v>32</v>
      </c>
      <c r="N949" t="s">
        <v>41</v>
      </c>
      <c r="O949" t="s">
        <v>122</v>
      </c>
      <c r="P949">
        <f t="shared" si="556"/>
        <v>1</v>
      </c>
      <c r="Q949" s="5">
        <f t="shared" si="557"/>
        <v>44862</v>
      </c>
      <c r="R949" s="32">
        <f>VLOOKUP(_xlfn.CONCAT(M949," - ",E949),Planning!$C$75:$D$99,2,0)</f>
        <v>10</v>
      </c>
      <c r="S949" s="5">
        <f t="shared" si="558"/>
        <v>44870</v>
      </c>
      <c r="T949" s="3" t="str">
        <f t="shared" si="559"/>
        <v/>
      </c>
      <c r="U949" s="32">
        <f t="shared" ca="1" si="560"/>
        <v>10</v>
      </c>
      <c r="V949" s="32">
        <f t="shared" si="561"/>
        <v>0</v>
      </c>
      <c r="W949" s="5">
        <f t="shared" si="562"/>
        <v>44865</v>
      </c>
      <c r="X949" s="5"/>
      <c r="Z949" s="49"/>
      <c r="AA949" s="50" cm="1">
        <f t="array" ref="AA949">IF(AND(K949="Pending",J949='Date ouverte'!$A$2),INDEX(_xlfn.ANCHORARRAY('Date ouverte'!$B$2),MATCH(TRUE,_xlfn.ANCHORARRAY('Date ouverte'!$B$2)&gt;=$W949,0)),IF(AND(K949="Pending",J949='Date ouverte'!$A$4),INDEX(_xlfn.ANCHORARRAY('Date ouverte'!$B$4),MATCH(TRUE,_xlfn.ANCHORARRAY('Date ouverte'!$B$4)&gt;=$W949,0)),IF(AND(K949="Pending",J949='Date ouverte'!$A$6),INDEX(_xlfn.ANCHORARRAY('Date ouverte'!$B$6),MATCH(TRUE,_xlfn.ANCHORARRAY('Date ouverte'!$B$6)&gt;=$W949,0)),IF(AND(K949="Pending",J949='Date ouverte'!$A$8),INDEX(_xlfn.ANCHORARRAY('Date ouverte'!$B$8),MATCH(TRUE,_xlfn.ANCHORARRAY('Date ouverte'!$B$8)&gt;=$W949,0)),W949))))</f>
        <v>44865</v>
      </c>
      <c r="AB949" s="5">
        <f>IF(IF($K949="Pending",(IF($J949='Date ouverte'!$A$20,HLOOKUP($AA949,'Date ouverte'!$20:$21,2,FALSE),IF($J949='Date ouverte'!$A$22,HLOOKUP($AA949,'Date ouverte'!$22:$23,2,FALSE),IF($J949='Date ouverte'!$A$24,HLOOKUP($AA949,'Date ouverte'!$24:$25,2,FALSE),IF($J949='Date ouverte'!$A$26,HLOOKUP($AA949,'Date ouverte'!$26:$27,2,FALSE),"j"))))),W949)&lt;&gt;"alert",AA949,"alert")</f>
        <v>44865</v>
      </c>
      <c r="AC949" s="65">
        <f>IF($AB949="alert",(IF($J949='Date ouverte'!$A$29,HLOOKUP($AA949,'Date ouverte'!$29:$30,2,FALSE),IF($J949='Date ouverte'!$A$31,HLOOKUP($AA949,'Date ouverte'!$31:$33,2,FALSE),IF($J949='Date ouverte'!$A$33,HLOOKUP($AA949,'Date ouverte'!$33:$34,2,FALSE),IF($J949='Date ouverte'!$A$35,HLOOKUP($AA949,'Date ouverte'!$35:$36,2,FALSE),"j"))))),0)</f>
        <v>0</v>
      </c>
      <c r="AD9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49" s="5"/>
    </row>
    <row r="950" spans="1:31" x14ac:dyDescent="0.25">
      <c r="A950" t="s">
        <v>1939</v>
      </c>
      <c r="B950" t="s">
        <v>258</v>
      </c>
      <c r="C950" t="s">
        <v>14</v>
      </c>
      <c r="D950" t="s">
        <v>47</v>
      </c>
      <c r="E950" t="s">
        <v>16</v>
      </c>
      <c r="F950" t="s">
        <v>48</v>
      </c>
      <c r="G950" s="1">
        <v>44855</v>
      </c>
      <c r="H950" s="1">
        <v>44893</v>
      </c>
      <c r="I950" s="2">
        <v>44898</v>
      </c>
      <c r="J950" t="s">
        <v>28</v>
      </c>
      <c r="K950" t="s">
        <v>29</v>
      </c>
      <c r="L950" t="s">
        <v>24</v>
      </c>
      <c r="M950" t="s">
        <v>32</v>
      </c>
      <c r="N950" t="s">
        <v>41</v>
      </c>
      <c r="O950" t="s">
        <v>1728</v>
      </c>
      <c r="P950">
        <f t="shared" si="556"/>
        <v>1</v>
      </c>
      <c r="Q950" s="5">
        <f t="shared" si="557"/>
        <v>44895</v>
      </c>
      <c r="R950" s="32">
        <f>VLOOKUP(_xlfn.CONCAT(M950," - ",E950),Planning!$C$75:$D$99,2,0)</f>
        <v>10</v>
      </c>
      <c r="S950" s="5">
        <f t="shared" si="558"/>
        <v>44903</v>
      </c>
      <c r="T950" s="3" t="str">
        <f t="shared" si="559"/>
        <v/>
      </c>
      <c r="U950" s="32">
        <f t="shared" ca="1" si="560"/>
        <v>10</v>
      </c>
      <c r="V950" s="32">
        <f t="shared" si="561"/>
        <v>0</v>
      </c>
      <c r="W950" s="5">
        <f t="shared" si="562"/>
        <v>44898</v>
      </c>
      <c r="X950" s="5"/>
      <c r="Z950" s="49"/>
      <c r="AA950" s="50" cm="1">
        <f t="array" ref="AA950">IF(AND(K950="Pending",J950='Date ouverte'!$A$2),INDEX(_xlfn.ANCHORARRAY('Date ouverte'!$B$2),MATCH(TRUE,_xlfn.ANCHORARRAY('Date ouverte'!$B$2)&gt;=$W950,0)),IF(AND(K950="Pending",J950='Date ouverte'!$A$4),INDEX(_xlfn.ANCHORARRAY('Date ouverte'!$B$4),MATCH(TRUE,_xlfn.ANCHORARRAY('Date ouverte'!$B$4)&gt;=$W950,0)),IF(AND(K950="Pending",J950='Date ouverte'!$A$6),INDEX(_xlfn.ANCHORARRAY('Date ouverte'!$B$6),MATCH(TRUE,_xlfn.ANCHORARRAY('Date ouverte'!$B$6)&gt;=$W950,0)),IF(AND(K950="Pending",J950='Date ouverte'!$A$8),INDEX(_xlfn.ANCHORARRAY('Date ouverte'!$B$8),MATCH(TRUE,_xlfn.ANCHORARRAY('Date ouverte'!$B$8)&gt;=$W950,0)),W950))))</f>
        <v>44900</v>
      </c>
      <c r="AB950" s="5" t="str">
        <f>IF(IF($K950="Pending",(IF($J950='Date ouverte'!$A$20,HLOOKUP($AA950,'Date ouverte'!$20:$21,2,FALSE),IF($J950='Date ouverte'!$A$22,HLOOKUP($AA950,'Date ouverte'!$22:$23,2,FALSE),IF($J950='Date ouverte'!$A$24,HLOOKUP($AA950,'Date ouverte'!$24:$25,2,FALSE),IF($J950='Date ouverte'!$A$26,HLOOKUP($AA950,'Date ouverte'!$26:$27,2,FALSE),"j"))))),W950)&lt;&gt;"alert",AA950,"alert")</f>
        <v>alert</v>
      </c>
      <c r="AC950" s="65">
        <f>IF($AB950="alert",(IF($J950='Date ouverte'!$A$29,HLOOKUP($AA950,'Date ouverte'!$29:$30,2,FALSE),IF($J950='Date ouverte'!$A$31,HLOOKUP($AA950,'Date ouverte'!$31:$33,2,FALSE),IF($J950='Date ouverte'!$A$33,HLOOKUP($AA950,'Date ouverte'!$33:$34,2,FALSE),IF($J950='Date ouverte'!$A$35,HLOOKUP($AA950,'Date ouverte'!$35:$36,2,FALSE),"j"))))),0)</f>
        <v>15</v>
      </c>
      <c r="AD9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50" s="5"/>
    </row>
    <row r="951" spans="1:31" x14ac:dyDescent="0.25">
      <c r="A951" t="s">
        <v>1940</v>
      </c>
      <c r="B951" t="s">
        <v>258</v>
      </c>
      <c r="C951" t="s">
        <v>30</v>
      </c>
      <c r="D951" t="s">
        <v>47</v>
      </c>
      <c r="E951" t="s">
        <v>16</v>
      </c>
      <c r="F951" t="s">
        <v>48</v>
      </c>
      <c r="G951" s="1">
        <v>44846</v>
      </c>
      <c r="H951" s="1">
        <v>44885</v>
      </c>
      <c r="I951" s="2">
        <v>44890</v>
      </c>
      <c r="J951" t="s">
        <v>23</v>
      </c>
      <c r="K951" t="s">
        <v>29</v>
      </c>
      <c r="L951" t="s">
        <v>24</v>
      </c>
      <c r="M951" t="s">
        <v>32</v>
      </c>
      <c r="N951" t="s">
        <v>41</v>
      </c>
      <c r="O951" t="s">
        <v>1106</v>
      </c>
      <c r="P951">
        <f t="shared" si="556"/>
        <v>1</v>
      </c>
      <c r="Q951" s="5">
        <f t="shared" si="557"/>
        <v>44887</v>
      </c>
      <c r="R951" s="32">
        <f>VLOOKUP(_xlfn.CONCAT(M951," - ",E951),Planning!$C$75:$D$99,2,0)</f>
        <v>10</v>
      </c>
      <c r="S951" s="5">
        <f t="shared" si="558"/>
        <v>44895</v>
      </c>
      <c r="T951" s="3" t="str">
        <f t="shared" si="559"/>
        <v/>
      </c>
      <c r="U951" s="32">
        <f t="shared" ca="1" si="560"/>
        <v>10</v>
      </c>
      <c r="V951" s="32">
        <f t="shared" si="561"/>
        <v>0</v>
      </c>
      <c r="W951" s="5">
        <f t="shared" si="562"/>
        <v>44890</v>
      </c>
      <c r="X951" s="5"/>
      <c r="Z951" s="49"/>
      <c r="AA951" s="50" cm="1">
        <f t="array" ref="AA951">IF(AND(K951="Pending",J951='Date ouverte'!$A$2),INDEX(_xlfn.ANCHORARRAY('Date ouverte'!$B$2),MATCH(TRUE,_xlfn.ANCHORARRAY('Date ouverte'!$B$2)&gt;=$W951,0)),IF(AND(K951="Pending",J951='Date ouverte'!$A$4),INDEX(_xlfn.ANCHORARRAY('Date ouverte'!$B$4),MATCH(TRUE,_xlfn.ANCHORARRAY('Date ouverte'!$B$4)&gt;=$W951,0)),IF(AND(K951="Pending",J951='Date ouverte'!$A$6),INDEX(_xlfn.ANCHORARRAY('Date ouverte'!$B$6),MATCH(TRUE,_xlfn.ANCHORARRAY('Date ouverte'!$B$6)&gt;=$W951,0)),IF(AND(K951="Pending",J951='Date ouverte'!$A$8),INDEX(_xlfn.ANCHORARRAY('Date ouverte'!$B$8),MATCH(TRUE,_xlfn.ANCHORARRAY('Date ouverte'!$B$8)&gt;=$W951,0)),W951))))</f>
        <v>44890</v>
      </c>
      <c r="AB951" s="5" t="str">
        <f>IF(IF($K951="Pending",(IF($J951='Date ouverte'!$A$20,HLOOKUP($AA951,'Date ouverte'!$20:$21,2,FALSE),IF($J951='Date ouverte'!$A$22,HLOOKUP($AA951,'Date ouverte'!$22:$23,2,FALSE),IF($J951='Date ouverte'!$A$24,HLOOKUP($AA951,'Date ouverte'!$24:$25,2,FALSE),IF($J951='Date ouverte'!$A$26,HLOOKUP($AA951,'Date ouverte'!$26:$27,2,FALSE),"j"))))),W951)&lt;&gt;"alert",AA951,"alert")</f>
        <v>alert</v>
      </c>
      <c r="AC951" s="65">
        <f>IF($AB951="alert",(IF($J951='Date ouverte'!$A$29,HLOOKUP($AA951,'Date ouverte'!$29:$30,2,FALSE),IF($J951='Date ouverte'!$A$31,HLOOKUP($AA951,'Date ouverte'!$31:$33,2,FALSE),IF($J951='Date ouverte'!$A$33,HLOOKUP($AA951,'Date ouverte'!$33:$34,2,FALSE),IF($J951='Date ouverte'!$A$35,HLOOKUP($AA951,'Date ouverte'!$35:$36,2,FALSE),"j"))))),0)</f>
        <v>96</v>
      </c>
      <c r="AD9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1" s="5"/>
    </row>
    <row r="952" spans="1:31" x14ac:dyDescent="0.25">
      <c r="A952" t="s">
        <v>1305</v>
      </c>
      <c r="B952" t="s">
        <v>258</v>
      </c>
      <c r="C952" t="s">
        <v>30</v>
      </c>
      <c r="D952" t="s">
        <v>47</v>
      </c>
      <c r="E952" t="s">
        <v>16</v>
      </c>
      <c r="F952" t="s">
        <v>48</v>
      </c>
      <c r="G952" s="1">
        <v>44839</v>
      </c>
      <c r="H952" s="1">
        <v>44881</v>
      </c>
      <c r="I952" s="2">
        <v>44890</v>
      </c>
      <c r="J952" t="s">
        <v>23</v>
      </c>
      <c r="K952" t="s">
        <v>29</v>
      </c>
      <c r="L952" t="s">
        <v>24</v>
      </c>
      <c r="M952" t="s">
        <v>32</v>
      </c>
      <c r="N952" t="s">
        <v>41</v>
      </c>
      <c r="O952" t="s">
        <v>43</v>
      </c>
      <c r="P952">
        <f t="shared" ref="P952:P1015" si="563">IF(A952&lt;&gt;"",1,0)</f>
        <v>1</v>
      </c>
      <c r="Q952" s="5">
        <f t="shared" ref="Q952:Q1015" si="564">ROUNDDOWN(H952,0)+2</f>
        <v>44883</v>
      </c>
      <c r="R952" s="32">
        <f>VLOOKUP(_xlfn.CONCAT(M952," - ",E952),Planning!$C$75:$D$99,2,0)</f>
        <v>10</v>
      </c>
      <c r="S952" s="5">
        <f t="shared" ref="S952:S1015" si="565">H952+R952</f>
        <v>44891</v>
      </c>
      <c r="T952" s="3" t="str">
        <f t="shared" ref="T952:T1015" si="566">IF(X952-H952&gt;R952,"Alert","")</f>
        <v/>
      </c>
      <c r="U952" s="32">
        <f t="shared" ref="U952:U1015" ca="1" si="567">IF(Q952&lt;=TODAY(),(H952+R952)-TODAY(),R952)</f>
        <v>10</v>
      </c>
      <c r="V952" s="32">
        <f t="shared" ref="V952:V1015" si="568">IF(X952-H952-R952&gt;0,X952-H952-R952,0)</f>
        <v>0</v>
      </c>
      <c r="W952" s="5">
        <f t="shared" ref="W952:W1015" si="569">ROUNDDOWN(I952,0)</f>
        <v>44890</v>
      </c>
      <c r="X952" s="5"/>
      <c r="Z952" s="49"/>
      <c r="AA952" s="50" cm="1">
        <f t="array" ref="AA952">IF(AND(K952="Pending",J952='Date ouverte'!$A$2),INDEX(_xlfn.ANCHORARRAY('Date ouverte'!$B$2),MATCH(TRUE,_xlfn.ANCHORARRAY('Date ouverte'!$B$2)&gt;=$W952,0)),IF(AND(K952="Pending",J952='Date ouverte'!$A$4),INDEX(_xlfn.ANCHORARRAY('Date ouverte'!$B$4),MATCH(TRUE,_xlfn.ANCHORARRAY('Date ouverte'!$B$4)&gt;=$W952,0)),IF(AND(K952="Pending",J952='Date ouverte'!$A$6),INDEX(_xlfn.ANCHORARRAY('Date ouverte'!$B$6),MATCH(TRUE,_xlfn.ANCHORARRAY('Date ouverte'!$B$6)&gt;=$W952,0)),IF(AND(K952="Pending",J952='Date ouverte'!$A$8),INDEX(_xlfn.ANCHORARRAY('Date ouverte'!$B$8),MATCH(TRUE,_xlfn.ANCHORARRAY('Date ouverte'!$B$8)&gt;=$W952,0)),W952))))</f>
        <v>44890</v>
      </c>
      <c r="AB952" s="5" t="str">
        <f>IF(IF($K952="Pending",(IF($J952='Date ouverte'!$A$20,HLOOKUP($AA952,'Date ouverte'!$20:$21,2,FALSE),IF($J952='Date ouverte'!$A$22,HLOOKUP($AA952,'Date ouverte'!$22:$23,2,FALSE),IF($J952='Date ouverte'!$A$24,HLOOKUP($AA952,'Date ouverte'!$24:$25,2,FALSE),IF($J952='Date ouverte'!$A$26,HLOOKUP($AA952,'Date ouverte'!$26:$27,2,FALSE),"j"))))),W952)&lt;&gt;"alert",AA952,"alert")</f>
        <v>alert</v>
      </c>
      <c r="AC952" s="65">
        <f>IF($AB952="alert",(IF($J952='Date ouverte'!$A$29,HLOOKUP($AA952,'Date ouverte'!$29:$30,2,FALSE),IF($J952='Date ouverte'!$A$31,HLOOKUP($AA952,'Date ouverte'!$31:$33,2,FALSE),IF($J952='Date ouverte'!$A$33,HLOOKUP($AA952,'Date ouverte'!$33:$34,2,FALSE),IF($J952='Date ouverte'!$A$35,HLOOKUP($AA952,'Date ouverte'!$35:$36,2,FALSE),"j"))))),0)</f>
        <v>96</v>
      </c>
      <c r="AD9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2" s="5"/>
    </row>
    <row r="953" spans="1:31" x14ac:dyDescent="0.25">
      <c r="A953" t="s">
        <v>1941</v>
      </c>
      <c r="B953" t="s">
        <v>258</v>
      </c>
      <c r="C953" t="s">
        <v>30</v>
      </c>
      <c r="D953" t="s">
        <v>47</v>
      </c>
      <c r="E953" t="s">
        <v>16</v>
      </c>
      <c r="F953" t="s">
        <v>48</v>
      </c>
      <c r="G953" s="1">
        <v>44846</v>
      </c>
      <c r="H953" s="1">
        <v>44885</v>
      </c>
      <c r="I953" s="2">
        <v>44890</v>
      </c>
      <c r="J953" t="s">
        <v>23</v>
      </c>
      <c r="K953" t="s">
        <v>29</v>
      </c>
      <c r="L953" t="s">
        <v>24</v>
      </c>
      <c r="M953" t="s">
        <v>32</v>
      </c>
      <c r="N953" t="s">
        <v>41</v>
      </c>
      <c r="O953" t="s">
        <v>1106</v>
      </c>
      <c r="P953">
        <f t="shared" si="563"/>
        <v>1</v>
      </c>
      <c r="Q953" s="5">
        <f t="shared" si="564"/>
        <v>44887</v>
      </c>
      <c r="R953" s="32">
        <f>VLOOKUP(_xlfn.CONCAT(M953," - ",E953),Planning!$C$75:$D$99,2,0)</f>
        <v>10</v>
      </c>
      <c r="S953" s="5">
        <f t="shared" si="565"/>
        <v>44895</v>
      </c>
      <c r="T953" s="3" t="str">
        <f t="shared" si="566"/>
        <v/>
      </c>
      <c r="U953" s="32">
        <f t="shared" ca="1" si="567"/>
        <v>10</v>
      </c>
      <c r="V953" s="32">
        <f t="shared" si="568"/>
        <v>0</v>
      </c>
      <c r="W953" s="5">
        <f t="shared" si="569"/>
        <v>44890</v>
      </c>
      <c r="X953" s="5"/>
      <c r="Z953" s="49"/>
      <c r="AA953" s="50" cm="1">
        <f t="array" ref="AA953">IF(AND(K953="Pending",J953='Date ouverte'!$A$2),INDEX(_xlfn.ANCHORARRAY('Date ouverte'!$B$2),MATCH(TRUE,_xlfn.ANCHORARRAY('Date ouverte'!$B$2)&gt;=$W953,0)),IF(AND(K953="Pending",J953='Date ouverte'!$A$4),INDEX(_xlfn.ANCHORARRAY('Date ouverte'!$B$4),MATCH(TRUE,_xlfn.ANCHORARRAY('Date ouverte'!$B$4)&gt;=$W953,0)),IF(AND(K953="Pending",J953='Date ouverte'!$A$6),INDEX(_xlfn.ANCHORARRAY('Date ouverte'!$B$6),MATCH(TRUE,_xlfn.ANCHORARRAY('Date ouverte'!$B$6)&gt;=$W953,0)),IF(AND(K953="Pending",J953='Date ouverte'!$A$8),INDEX(_xlfn.ANCHORARRAY('Date ouverte'!$B$8),MATCH(TRUE,_xlfn.ANCHORARRAY('Date ouverte'!$B$8)&gt;=$W953,0)),W953))))</f>
        <v>44890</v>
      </c>
      <c r="AB953" s="5" t="str">
        <f>IF(IF($K953="Pending",(IF($J953='Date ouverte'!$A$20,HLOOKUP($AA953,'Date ouverte'!$20:$21,2,FALSE),IF($J953='Date ouverte'!$A$22,HLOOKUP($AA953,'Date ouverte'!$22:$23,2,FALSE),IF($J953='Date ouverte'!$A$24,HLOOKUP($AA953,'Date ouverte'!$24:$25,2,FALSE),IF($J953='Date ouverte'!$A$26,HLOOKUP($AA953,'Date ouverte'!$26:$27,2,FALSE),"j"))))),W953)&lt;&gt;"alert",AA953,"alert")</f>
        <v>alert</v>
      </c>
      <c r="AC953" s="65">
        <f>IF($AB953="alert",(IF($J953='Date ouverte'!$A$29,HLOOKUP($AA953,'Date ouverte'!$29:$30,2,FALSE),IF($J953='Date ouverte'!$A$31,HLOOKUP($AA953,'Date ouverte'!$31:$33,2,FALSE),IF($J953='Date ouverte'!$A$33,HLOOKUP($AA953,'Date ouverte'!$33:$34,2,FALSE),IF($J953='Date ouverte'!$A$35,HLOOKUP($AA953,'Date ouverte'!$35:$36,2,FALSE),"j"))))),0)</f>
        <v>96</v>
      </c>
      <c r="AD9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3" s="5"/>
    </row>
    <row r="954" spans="1:31" x14ac:dyDescent="0.25">
      <c r="A954" t="s">
        <v>1306</v>
      </c>
      <c r="B954" t="s">
        <v>258</v>
      </c>
      <c r="C954" t="s">
        <v>30</v>
      </c>
      <c r="D954" t="s">
        <v>47</v>
      </c>
      <c r="E954" t="s">
        <v>16</v>
      </c>
      <c r="F954" t="s">
        <v>48</v>
      </c>
      <c r="G954" s="1">
        <v>44839</v>
      </c>
      <c r="H954" s="1">
        <v>44881</v>
      </c>
      <c r="I954" s="2">
        <v>44890</v>
      </c>
      <c r="J954" t="s">
        <v>23</v>
      </c>
      <c r="K954" t="s">
        <v>29</v>
      </c>
      <c r="L954" t="s">
        <v>24</v>
      </c>
      <c r="M954" t="s">
        <v>32</v>
      </c>
      <c r="N954" t="s">
        <v>41</v>
      </c>
      <c r="O954" t="s">
        <v>43</v>
      </c>
      <c r="P954">
        <f t="shared" si="563"/>
        <v>1</v>
      </c>
      <c r="Q954" s="5">
        <f t="shared" si="564"/>
        <v>44883</v>
      </c>
      <c r="R954" s="32">
        <f>VLOOKUP(_xlfn.CONCAT(M954," - ",E954),Planning!$C$75:$D$99,2,0)</f>
        <v>10</v>
      </c>
      <c r="S954" s="5">
        <f t="shared" si="565"/>
        <v>44891</v>
      </c>
      <c r="T954" s="3" t="str">
        <f t="shared" si="566"/>
        <v/>
      </c>
      <c r="U954" s="32">
        <f t="shared" ca="1" si="567"/>
        <v>10</v>
      </c>
      <c r="V954" s="32">
        <f t="shared" si="568"/>
        <v>0</v>
      </c>
      <c r="W954" s="5">
        <f t="shared" si="569"/>
        <v>44890</v>
      </c>
      <c r="X954" s="5"/>
      <c r="Z954" s="49"/>
      <c r="AA954" s="50" cm="1">
        <f t="array" ref="AA954">IF(AND(K954="Pending",J954='Date ouverte'!$A$2),INDEX(_xlfn.ANCHORARRAY('Date ouverte'!$B$2),MATCH(TRUE,_xlfn.ANCHORARRAY('Date ouverte'!$B$2)&gt;=$W954,0)),IF(AND(K954="Pending",J954='Date ouverte'!$A$4),INDEX(_xlfn.ANCHORARRAY('Date ouverte'!$B$4),MATCH(TRUE,_xlfn.ANCHORARRAY('Date ouverte'!$B$4)&gt;=$W954,0)),IF(AND(K954="Pending",J954='Date ouverte'!$A$6),INDEX(_xlfn.ANCHORARRAY('Date ouverte'!$B$6),MATCH(TRUE,_xlfn.ANCHORARRAY('Date ouverte'!$B$6)&gt;=$W954,0)),IF(AND(K954="Pending",J954='Date ouverte'!$A$8),INDEX(_xlfn.ANCHORARRAY('Date ouverte'!$B$8),MATCH(TRUE,_xlfn.ANCHORARRAY('Date ouverte'!$B$8)&gt;=$W954,0)),W954))))</f>
        <v>44890</v>
      </c>
      <c r="AB954" s="5" t="str">
        <f>IF(IF($K954="Pending",(IF($J954='Date ouverte'!$A$20,HLOOKUP($AA954,'Date ouverte'!$20:$21,2,FALSE),IF($J954='Date ouverte'!$A$22,HLOOKUP($AA954,'Date ouverte'!$22:$23,2,FALSE),IF($J954='Date ouverte'!$A$24,HLOOKUP($AA954,'Date ouverte'!$24:$25,2,FALSE),IF($J954='Date ouverte'!$A$26,HLOOKUP($AA954,'Date ouverte'!$26:$27,2,FALSE),"j"))))),W954)&lt;&gt;"alert",AA954,"alert")</f>
        <v>alert</v>
      </c>
      <c r="AC954" s="65">
        <f>IF($AB954="alert",(IF($J954='Date ouverte'!$A$29,HLOOKUP($AA954,'Date ouverte'!$29:$30,2,FALSE),IF($J954='Date ouverte'!$A$31,HLOOKUP($AA954,'Date ouverte'!$31:$33,2,FALSE),IF($J954='Date ouverte'!$A$33,HLOOKUP($AA954,'Date ouverte'!$33:$34,2,FALSE),IF($J954='Date ouverte'!$A$35,HLOOKUP($AA954,'Date ouverte'!$35:$36,2,FALSE),"j"))))),0)</f>
        <v>96</v>
      </c>
      <c r="AD9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4" s="5"/>
    </row>
    <row r="955" spans="1:31" x14ac:dyDescent="0.25">
      <c r="A955" t="s">
        <v>1942</v>
      </c>
      <c r="B955" t="s">
        <v>258</v>
      </c>
      <c r="C955" t="s">
        <v>30</v>
      </c>
      <c r="D955" t="s">
        <v>47</v>
      </c>
      <c r="E955" t="s">
        <v>16</v>
      </c>
      <c r="F955" t="s">
        <v>48</v>
      </c>
      <c r="G955" s="1">
        <v>44852</v>
      </c>
      <c r="H955" s="1">
        <v>44884</v>
      </c>
      <c r="I955" s="2">
        <v>44889</v>
      </c>
      <c r="J955" t="s">
        <v>23</v>
      </c>
      <c r="K955" t="s">
        <v>29</v>
      </c>
      <c r="L955" t="s">
        <v>24</v>
      </c>
      <c r="M955" t="s">
        <v>32</v>
      </c>
      <c r="N955" t="s">
        <v>41</v>
      </c>
      <c r="O955" t="s">
        <v>1686</v>
      </c>
      <c r="P955">
        <f t="shared" si="563"/>
        <v>1</v>
      </c>
      <c r="Q955" s="5">
        <f t="shared" si="564"/>
        <v>44886</v>
      </c>
      <c r="R955" s="32">
        <f>VLOOKUP(_xlfn.CONCAT(M955," - ",E955),Planning!$C$75:$D$99,2,0)</f>
        <v>10</v>
      </c>
      <c r="S955" s="5">
        <f t="shared" si="565"/>
        <v>44894</v>
      </c>
      <c r="T955" s="3" t="str">
        <f t="shared" si="566"/>
        <v/>
      </c>
      <c r="U955" s="32">
        <f t="shared" ca="1" si="567"/>
        <v>10</v>
      </c>
      <c r="V955" s="32">
        <f t="shared" si="568"/>
        <v>0</v>
      </c>
      <c r="W955" s="5">
        <f t="shared" si="569"/>
        <v>44889</v>
      </c>
      <c r="X955" s="5"/>
      <c r="Z955" s="49"/>
      <c r="AA955" s="50" cm="1">
        <f t="array" ref="AA955">IF(AND(K955="Pending",J955='Date ouverte'!$A$2),INDEX(_xlfn.ANCHORARRAY('Date ouverte'!$B$2),MATCH(TRUE,_xlfn.ANCHORARRAY('Date ouverte'!$B$2)&gt;=$W955,0)),IF(AND(K955="Pending",J955='Date ouverte'!$A$4),INDEX(_xlfn.ANCHORARRAY('Date ouverte'!$B$4),MATCH(TRUE,_xlfn.ANCHORARRAY('Date ouverte'!$B$4)&gt;=$W955,0)),IF(AND(K955="Pending",J955='Date ouverte'!$A$6),INDEX(_xlfn.ANCHORARRAY('Date ouverte'!$B$6),MATCH(TRUE,_xlfn.ANCHORARRAY('Date ouverte'!$B$6)&gt;=$W955,0)),IF(AND(K955="Pending",J955='Date ouverte'!$A$8),INDEX(_xlfn.ANCHORARRAY('Date ouverte'!$B$8),MATCH(TRUE,_xlfn.ANCHORARRAY('Date ouverte'!$B$8)&gt;=$W955,0)),W955))))</f>
        <v>44889</v>
      </c>
      <c r="AB955" s="5" t="str">
        <f>IF(IF($K955="Pending",(IF($J955='Date ouverte'!$A$20,HLOOKUP($AA955,'Date ouverte'!$20:$21,2,FALSE),IF($J955='Date ouverte'!$A$22,HLOOKUP($AA955,'Date ouverte'!$22:$23,2,FALSE),IF($J955='Date ouverte'!$A$24,HLOOKUP($AA955,'Date ouverte'!$24:$25,2,FALSE),IF($J955='Date ouverte'!$A$26,HLOOKUP($AA955,'Date ouverte'!$26:$27,2,FALSE),"j"))))),W955)&lt;&gt;"alert",AA955,"alert")</f>
        <v>alert</v>
      </c>
      <c r="AC955" s="65">
        <f>IF($AB955="alert",(IF($J955='Date ouverte'!$A$29,HLOOKUP($AA955,'Date ouverte'!$29:$30,2,FALSE),IF($J955='Date ouverte'!$A$31,HLOOKUP($AA955,'Date ouverte'!$31:$33,2,FALSE),IF($J955='Date ouverte'!$A$33,HLOOKUP($AA955,'Date ouverte'!$33:$34,2,FALSE),IF($J955='Date ouverte'!$A$35,HLOOKUP($AA955,'Date ouverte'!$35:$36,2,FALSE),"j"))))),0)</f>
        <v>32</v>
      </c>
      <c r="AD9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5" s="5"/>
    </row>
    <row r="956" spans="1:31" x14ac:dyDescent="0.25">
      <c r="A956" t="s">
        <v>1943</v>
      </c>
      <c r="B956" t="s">
        <v>258</v>
      </c>
      <c r="C956" t="s">
        <v>30</v>
      </c>
      <c r="D956" t="s">
        <v>47</v>
      </c>
      <c r="E956" t="s">
        <v>16</v>
      </c>
      <c r="F956" t="s">
        <v>48</v>
      </c>
      <c r="G956" s="1">
        <v>44852</v>
      </c>
      <c r="H956" s="1">
        <v>44884</v>
      </c>
      <c r="I956" s="2">
        <v>44889</v>
      </c>
      <c r="J956" t="s">
        <v>23</v>
      </c>
      <c r="K956" t="s">
        <v>29</v>
      </c>
      <c r="L956" t="s">
        <v>24</v>
      </c>
      <c r="M956" t="s">
        <v>32</v>
      </c>
      <c r="N956" t="s">
        <v>41</v>
      </c>
      <c r="O956" t="s">
        <v>1686</v>
      </c>
      <c r="P956">
        <f t="shared" si="563"/>
        <v>1</v>
      </c>
      <c r="Q956" s="5">
        <f t="shared" si="564"/>
        <v>44886</v>
      </c>
      <c r="R956" s="32">
        <f>VLOOKUP(_xlfn.CONCAT(M956," - ",E956),Planning!$C$75:$D$99,2,0)</f>
        <v>10</v>
      </c>
      <c r="S956" s="5">
        <f t="shared" si="565"/>
        <v>44894</v>
      </c>
      <c r="T956" s="3" t="str">
        <f t="shared" si="566"/>
        <v/>
      </c>
      <c r="U956" s="32">
        <f t="shared" ca="1" si="567"/>
        <v>10</v>
      </c>
      <c r="V956" s="32">
        <f t="shared" si="568"/>
        <v>0</v>
      </c>
      <c r="W956" s="5">
        <f t="shared" si="569"/>
        <v>44889</v>
      </c>
      <c r="X956" s="5"/>
      <c r="Z956" s="49"/>
      <c r="AA956" s="50" cm="1">
        <f t="array" ref="AA956">IF(AND(K956="Pending",J956='Date ouverte'!$A$2),INDEX(_xlfn.ANCHORARRAY('Date ouverte'!$B$2),MATCH(TRUE,_xlfn.ANCHORARRAY('Date ouverte'!$B$2)&gt;=$W956,0)),IF(AND(K956="Pending",J956='Date ouverte'!$A$4),INDEX(_xlfn.ANCHORARRAY('Date ouverte'!$B$4),MATCH(TRUE,_xlfn.ANCHORARRAY('Date ouverte'!$B$4)&gt;=$W956,0)),IF(AND(K956="Pending",J956='Date ouverte'!$A$6),INDEX(_xlfn.ANCHORARRAY('Date ouverte'!$B$6),MATCH(TRUE,_xlfn.ANCHORARRAY('Date ouverte'!$B$6)&gt;=$W956,0)),IF(AND(K956="Pending",J956='Date ouverte'!$A$8),INDEX(_xlfn.ANCHORARRAY('Date ouverte'!$B$8),MATCH(TRUE,_xlfn.ANCHORARRAY('Date ouverte'!$B$8)&gt;=$W956,0)),W956))))</f>
        <v>44889</v>
      </c>
      <c r="AB956" s="5" t="str">
        <f>IF(IF($K956="Pending",(IF($J956='Date ouverte'!$A$20,HLOOKUP($AA956,'Date ouverte'!$20:$21,2,FALSE),IF($J956='Date ouverte'!$A$22,HLOOKUP($AA956,'Date ouverte'!$22:$23,2,FALSE),IF($J956='Date ouverte'!$A$24,HLOOKUP($AA956,'Date ouverte'!$24:$25,2,FALSE),IF($J956='Date ouverte'!$A$26,HLOOKUP($AA956,'Date ouverte'!$26:$27,2,FALSE),"j"))))),W956)&lt;&gt;"alert",AA956,"alert")</f>
        <v>alert</v>
      </c>
      <c r="AC956" s="65">
        <f>IF($AB956="alert",(IF($J956='Date ouverte'!$A$29,HLOOKUP($AA956,'Date ouverte'!$29:$30,2,FALSE),IF($J956='Date ouverte'!$A$31,HLOOKUP($AA956,'Date ouverte'!$31:$33,2,FALSE),IF($J956='Date ouverte'!$A$33,HLOOKUP($AA956,'Date ouverte'!$33:$34,2,FALSE),IF($J956='Date ouverte'!$A$35,HLOOKUP($AA956,'Date ouverte'!$35:$36,2,FALSE),"j"))))),0)</f>
        <v>32</v>
      </c>
      <c r="AD9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6" s="5"/>
    </row>
    <row r="957" spans="1:31" x14ac:dyDescent="0.25">
      <c r="A957" t="s">
        <v>186</v>
      </c>
      <c r="B957" t="s">
        <v>258</v>
      </c>
      <c r="C957" t="s">
        <v>30</v>
      </c>
      <c r="D957" t="s">
        <v>47</v>
      </c>
      <c r="E957" t="s">
        <v>16</v>
      </c>
      <c r="F957" t="s">
        <v>48</v>
      </c>
      <c r="G957" s="1">
        <v>44802</v>
      </c>
      <c r="H957" s="1">
        <v>44860</v>
      </c>
      <c r="I957" s="2">
        <v>44868.666666666664</v>
      </c>
      <c r="J957" t="s">
        <v>23</v>
      </c>
      <c r="K957" t="s">
        <v>19</v>
      </c>
      <c r="L957" t="s">
        <v>24</v>
      </c>
      <c r="M957" t="s">
        <v>32</v>
      </c>
      <c r="N957" t="s">
        <v>41</v>
      </c>
      <c r="O957" t="s">
        <v>122</v>
      </c>
      <c r="P957">
        <f t="shared" si="563"/>
        <v>1</v>
      </c>
      <c r="Q957" s="5">
        <f t="shared" si="564"/>
        <v>44862</v>
      </c>
      <c r="R957" s="32">
        <f>VLOOKUP(_xlfn.CONCAT(M957," - ",E957),Planning!$C$75:$D$99,2,0)</f>
        <v>10</v>
      </c>
      <c r="S957" s="5">
        <f t="shared" si="565"/>
        <v>44870</v>
      </c>
      <c r="T957" s="3" t="str">
        <f t="shared" si="566"/>
        <v/>
      </c>
      <c r="U957" s="32">
        <f t="shared" ca="1" si="567"/>
        <v>10</v>
      </c>
      <c r="V957" s="32">
        <f t="shared" si="568"/>
        <v>0</v>
      </c>
      <c r="W957" s="5">
        <f t="shared" si="569"/>
        <v>44868</v>
      </c>
      <c r="X957" s="5"/>
      <c r="Z957" s="49"/>
      <c r="AA957" s="50" cm="1">
        <f t="array" ref="AA957">IF(AND(K957="Pending",J957='Date ouverte'!$A$2),INDEX(_xlfn.ANCHORARRAY('Date ouverte'!$B$2),MATCH(TRUE,_xlfn.ANCHORARRAY('Date ouverte'!$B$2)&gt;=$W957,0)),IF(AND(K957="Pending",J957='Date ouverte'!$A$4),INDEX(_xlfn.ANCHORARRAY('Date ouverte'!$B$4),MATCH(TRUE,_xlfn.ANCHORARRAY('Date ouverte'!$B$4)&gt;=$W957,0)),IF(AND(K957="Pending",J957='Date ouverte'!$A$6),INDEX(_xlfn.ANCHORARRAY('Date ouverte'!$B$6),MATCH(TRUE,_xlfn.ANCHORARRAY('Date ouverte'!$B$6)&gt;=$W957,0)),IF(AND(K957="Pending",J957='Date ouverte'!$A$8),INDEX(_xlfn.ANCHORARRAY('Date ouverte'!$B$8),MATCH(TRUE,_xlfn.ANCHORARRAY('Date ouverte'!$B$8)&gt;=$W957,0)),W957))))</f>
        <v>44868</v>
      </c>
      <c r="AB957" s="5">
        <f>IF(IF($K957="Pending",(IF($J957='Date ouverte'!$A$20,HLOOKUP($AA957,'Date ouverte'!$20:$21,2,FALSE),IF($J957='Date ouverte'!$A$22,HLOOKUP($AA957,'Date ouverte'!$22:$23,2,FALSE),IF($J957='Date ouverte'!$A$24,HLOOKUP($AA957,'Date ouverte'!$24:$25,2,FALSE),IF($J957='Date ouverte'!$A$26,HLOOKUP($AA957,'Date ouverte'!$26:$27,2,FALSE),"j"))))),W957)&lt;&gt;"alert",AA957,"alert")</f>
        <v>44868</v>
      </c>
      <c r="AC957" s="65">
        <f>IF($AB957="alert",(IF($J957='Date ouverte'!$A$29,HLOOKUP($AA957,'Date ouverte'!$29:$30,2,FALSE),IF($J957='Date ouverte'!$A$31,HLOOKUP($AA957,'Date ouverte'!$31:$33,2,FALSE),IF($J957='Date ouverte'!$A$33,HLOOKUP($AA957,'Date ouverte'!$33:$34,2,FALSE),IF($J957='Date ouverte'!$A$35,HLOOKUP($AA957,'Date ouverte'!$35:$36,2,FALSE),"j"))))),0)</f>
        <v>0</v>
      </c>
      <c r="AD9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7" s="5"/>
    </row>
    <row r="958" spans="1:31" x14ac:dyDescent="0.25">
      <c r="A958" t="s">
        <v>1307</v>
      </c>
      <c r="B958" t="s">
        <v>258</v>
      </c>
      <c r="C958" t="s">
        <v>30</v>
      </c>
      <c r="D958" t="s">
        <v>47</v>
      </c>
      <c r="E958" t="s">
        <v>16</v>
      </c>
      <c r="F958" t="s">
        <v>48</v>
      </c>
      <c r="G958" s="1">
        <v>44839</v>
      </c>
      <c r="H958" s="1">
        <v>44881</v>
      </c>
      <c r="I958" s="2">
        <v>44890</v>
      </c>
      <c r="J958" t="s">
        <v>23</v>
      </c>
      <c r="K958" t="s">
        <v>29</v>
      </c>
      <c r="L958" t="s">
        <v>24</v>
      </c>
      <c r="M958" t="s">
        <v>32</v>
      </c>
      <c r="N958" t="s">
        <v>41</v>
      </c>
      <c r="O958" t="s">
        <v>43</v>
      </c>
      <c r="P958">
        <f t="shared" si="563"/>
        <v>1</v>
      </c>
      <c r="Q958" s="5">
        <f t="shared" si="564"/>
        <v>44883</v>
      </c>
      <c r="R958" s="32">
        <f>VLOOKUP(_xlfn.CONCAT(M958," - ",E958),Planning!$C$75:$D$99,2,0)</f>
        <v>10</v>
      </c>
      <c r="S958" s="5">
        <f t="shared" si="565"/>
        <v>44891</v>
      </c>
      <c r="T958" s="3" t="str">
        <f t="shared" si="566"/>
        <v/>
      </c>
      <c r="U958" s="32">
        <f t="shared" ca="1" si="567"/>
        <v>10</v>
      </c>
      <c r="V958" s="32">
        <f t="shared" si="568"/>
        <v>0</v>
      </c>
      <c r="W958" s="5">
        <f t="shared" si="569"/>
        <v>44890</v>
      </c>
      <c r="X958" s="5"/>
      <c r="Z958" s="49"/>
      <c r="AA958" s="50" cm="1">
        <f t="array" ref="AA958">IF(AND(K958="Pending",J958='Date ouverte'!$A$2),INDEX(_xlfn.ANCHORARRAY('Date ouverte'!$B$2),MATCH(TRUE,_xlfn.ANCHORARRAY('Date ouverte'!$B$2)&gt;=$W958,0)),IF(AND(K958="Pending",J958='Date ouverte'!$A$4),INDEX(_xlfn.ANCHORARRAY('Date ouverte'!$B$4),MATCH(TRUE,_xlfn.ANCHORARRAY('Date ouverte'!$B$4)&gt;=$W958,0)),IF(AND(K958="Pending",J958='Date ouverte'!$A$6),INDEX(_xlfn.ANCHORARRAY('Date ouverte'!$B$6),MATCH(TRUE,_xlfn.ANCHORARRAY('Date ouverte'!$B$6)&gt;=$W958,0)),IF(AND(K958="Pending",J958='Date ouverte'!$A$8),INDEX(_xlfn.ANCHORARRAY('Date ouverte'!$B$8),MATCH(TRUE,_xlfn.ANCHORARRAY('Date ouverte'!$B$8)&gt;=$W958,0)),W958))))</f>
        <v>44890</v>
      </c>
      <c r="AB958" s="5" t="str">
        <f>IF(IF($K958="Pending",(IF($J958='Date ouverte'!$A$20,HLOOKUP($AA958,'Date ouverte'!$20:$21,2,FALSE),IF($J958='Date ouverte'!$A$22,HLOOKUP($AA958,'Date ouverte'!$22:$23,2,FALSE),IF($J958='Date ouverte'!$A$24,HLOOKUP($AA958,'Date ouverte'!$24:$25,2,FALSE),IF($J958='Date ouverte'!$A$26,HLOOKUP($AA958,'Date ouverte'!$26:$27,2,FALSE),"j"))))),W958)&lt;&gt;"alert",AA958,"alert")</f>
        <v>alert</v>
      </c>
      <c r="AC958" s="65">
        <f>IF($AB958="alert",(IF($J958='Date ouverte'!$A$29,HLOOKUP($AA958,'Date ouverte'!$29:$30,2,FALSE),IF($J958='Date ouverte'!$A$31,HLOOKUP($AA958,'Date ouverte'!$31:$33,2,FALSE),IF($J958='Date ouverte'!$A$33,HLOOKUP($AA958,'Date ouverte'!$33:$34,2,FALSE),IF($J958='Date ouverte'!$A$35,HLOOKUP($AA958,'Date ouverte'!$35:$36,2,FALSE),"j"))))),0)</f>
        <v>96</v>
      </c>
      <c r="AD9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8" s="5"/>
    </row>
    <row r="959" spans="1:31" x14ac:dyDescent="0.25">
      <c r="A959" t="s">
        <v>588</v>
      </c>
      <c r="B959" t="s">
        <v>258</v>
      </c>
      <c r="C959" t="s">
        <v>30</v>
      </c>
      <c r="D959" t="s">
        <v>47</v>
      </c>
      <c r="E959" t="s">
        <v>16</v>
      </c>
      <c r="F959" t="s">
        <v>48</v>
      </c>
      <c r="G959" s="1">
        <v>44823</v>
      </c>
      <c r="H959" s="1">
        <v>44868</v>
      </c>
      <c r="I959" s="2">
        <v>44873</v>
      </c>
      <c r="J959" t="s">
        <v>28</v>
      </c>
      <c r="K959" t="s">
        <v>29</v>
      </c>
      <c r="L959" t="s">
        <v>24</v>
      </c>
      <c r="M959" t="s">
        <v>32</v>
      </c>
      <c r="N959" t="s">
        <v>41</v>
      </c>
      <c r="O959" t="s">
        <v>387</v>
      </c>
      <c r="P959">
        <f t="shared" si="563"/>
        <v>1</v>
      </c>
      <c r="Q959" s="5">
        <f t="shared" si="564"/>
        <v>44870</v>
      </c>
      <c r="R959" s="32">
        <f>VLOOKUP(_xlfn.CONCAT(M959," - ",E959),Planning!$C$75:$D$99,2,0)</f>
        <v>10</v>
      </c>
      <c r="S959" s="5">
        <f t="shared" si="565"/>
        <v>44878</v>
      </c>
      <c r="T959" s="3" t="str">
        <f t="shared" si="566"/>
        <v/>
      </c>
      <c r="U959" s="32">
        <f t="shared" ca="1" si="567"/>
        <v>10</v>
      </c>
      <c r="V959" s="32">
        <f t="shared" si="568"/>
        <v>0</v>
      </c>
      <c r="W959" s="5">
        <f t="shared" si="569"/>
        <v>44873</v>
      </c>
      <c r="X959" s="5"/>
      <c r="Z959" s="49"/>
      <c r="AA959" s="50" cm="1">
        <f t="array" ref="AA959">IF(AND(K959="Pending",J959='Date ouverte'!$A$2),INDEX(_xlfn.ANCHORARRAY('Date ouverte'!$B$2),MATCH(TRUE,_xlfn.ANCHORARRAY('Date ouverte'!$B$2)&gt;=$W959,0)),IF(AND(K959="Pending",J959='Date ouverte'!$A$4),INDEX(_xlfn.ANCHORARRAY('Date ouverte'!$B$4),MATCH(TRUE,_xlfn.ANCHORARRAY('Date ouverte'!$B$4)&gt;=$W959,0)),IF(AND(K959="Pending",J959='Date ouverte'!$A$6),INDEX(_xlfn.ANCHORARRAY('Date ouverte'!$B$6),MATCH(TRUE,_xlfn.ANCHORARRAY('Date ouverte'!$B$6)&gt;=$W959,0)),IF(AND(K959="Pending",J959='Date ouverte'!$A$8),INDEX(_xlfn.ANCHORARRAY('Date ouverte'!$B$8),MATCH(TRUE,_xlfn.ANCHORARRAY('Date ouverte'!$B$8)&gt;=$W959,0)),W959))))</f>
        <v>44873</v>
      </c>
      <c r="AB959" s="5" t="str">
        <f>IF(IF($K959="Pending",(IF($J959='Date ouverte'!$A$20,HLOOKUP($AA959,'Date ouverte'!$20:$21,2,FALSE),IF($J959='Date ouverte'!$A$22,HLOOKUP($AA959,'Date ouverte'!$22:$23,2,FALSE),IF($J959='Date ouverte'!$A$24,HLOOKUP($AA959,'Date ouverte'!$24:$25,2,FALSE),IF($J959='Date ouverte'!$A$26,HLOOKUP($AA959,'Date ouverte'!$26:$27,2,FALSE),"j"))))),W959)&lt;&gt;"alert",AA959,"alert")</f>
        <v>alert</v>
      </c>
      <c r="AC959" s="65">
        <f>IF($AB959="alert",(IF($J959='Date ouverte'!$A$29,HLOOKUP($AA959,'Date ouverte'!$29:$30,2,FALSE),IF($J959='Date ouverte'!$A$31,HLOOKUP($AA959,'Date ouverte'!$31:$33,2,FALSE),IF($J959='Date ouverte'!$A$33,HLOOKUP($AA959,'Date ouverte'!$33:$34,2,FALSE),IF($J959='Date ouverte'!$A$35,HLOOKUP($AA959,'Date ouverte'!$35:$36,2,FALSE),"j"))))),0)</f>
        <v>15</v>
      </c>
      <c r="AD9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59" s="5"/>
    </row>
    <row r="960" spans="1:31" x14ac:dyDescent="0.25">
      <c r="A960" t="s">
        <v>887</v>
      </c>
      <c r="B960" t="s">
        <v>258</v>
      </c>
      <c r="C960" t="s">
        <v>30</v>
      </c>
      <c r="D960" t="s">
        <v>15</v>
      </c>
      <c r="E960" t="s">
        <v>16</v>
      </c>
      <c r="F960" t="s">
        <v>17</v>
      </c>
      <c r="G960" s="1">
        <v>44825</v>
      </c>
      <c r="H960" s="1">
        <v>44858</v>
      </c>
      <c r="I960" s="2">
        <v>44862.604166666664</v>
      </c>
      <c r="J960" t="s">
        <v>28</v>
      </c>
      <c r="K960" t="s">
        <v>19</v>
      </c>
      <c r="L960" t="s">
        <v>24</v>
      </c>
      <c r="M960" t="s">
        <v>32</v>
      </c>
      <c r="N960" t="s">
        <v>33</v>
      </c>
      <c r="O960" t="s">
        <v>52</v>
      </c>
      <c r="P960">
        <f t="shared" si="563"/>
        <v>1</v>
      </c>
      <c r="Q960" s="5">
        <f t="shared" si="564"/>
        <v>44860</v>
      </c>
      <c r="R960" s="32">
        <f>VLOOKUP(_xlfn.CONCAT(M960," - ",E960),Planning!$C$75:$D$99,2,0)</f>
        <v>10</v>
      </c>
      <c r="S960" s="5">
        <f t="shared" si="565"/>
        <v>44868</v>
      </c>
      <c r="T960" s="3" t="str">
        <f t="shared" si="566"/>
        <v/>
      </c>
      <c r="U960" s="32">
        <f t="shared" ca="1" si="567"/>
        <v>10</v>
      </c>
      <c r="V960" s="32">
        <f t="shared" si="568"/>
        <v>0</v>
      </c>
      <c r="W960" s="5">
        <f t="shared" si="569"/>
        <v>44862</v>
      </c>
      <c r="X960" s="5"/>
      <c r="Z960" s="49"/>
      <c r="AA960" s="50" cm="1">
        <f t="array" ref="AA960">IF(AND(K960="Pending",J960='Date ouverte'!$A$2),INDEX(_xlfn.ANCHORARRAY('Date ouverte'!$B$2),MATCH(TRUE,_xlfn.ANCHORARRAY('Date ouverte'!$B$2)&gt;=$W960,0)),IF(AND(K960="Pending",J960='Date ouverte'!$A$4),INDEX(_xlfn.ANCHORARRAY('Date ouverte'!$B$4),MATCH(TRUE,_xlfn.ANCHORARRAY('Date ouverte'!$B$4)&gt;=$W960,0)),IF(AND(K960="Pending",J960='Date ouverte'!$A$6),INDEX(_xlfn.ANCHORARRAY('Date ouverte'!$B$6),MATCH(TRUE,_xlfn.ANCHORARRAY('Date ouverte'!$B$6)&gt;=$W960,0)),IF(AND(K960="Pending",J960='Date ouverte'!$A$8),INDEX(_xlfn.ANCHORARRAY('Date ouverte'!$B$8),MATCH(TRUE,_xlfn.ANCHORARRAY('Date ouverte'!$B$8)&gt;=$W960,0)),W960))))</f>
        <v>44862</v>
      </c>
      <c r="AB960" s="5">
        <f>IF(IF($K960="Pending",(IF($J960='Date ouverte'!$A$20,HLOOKUP($AA960,'Date ouverte'!$20:$21,2,FALSE),IF($J960='Date ouverte'!$A$22,HLOOKUP($AA960,'Date ouverte'!$22:$23,2,FALSE),IF($J960='Date ouverte'!$A$24,HLOOKUP($AA960,'Date ouverte'!$24:$25,2,FALSE),IF($J960='Date ouverte'!$A$26,HLOOKUP($AA960,'Date ouverte'!$26:$27,2,FALSE),"j"))))),W960)&lt;&gt;"alert",AA960,"alert")</f>
        <v>44862</v>
      </c>
      <c r="AC960" s="65">
        <f>IF($AB960="alert",(IF($J960='Date ouverte'!$A$29,HLOOKUP($AA960,'Date ouverte'!$29:$30,2,FALSE),IF($J960='Date ouverte'!$A$31,HLOOKUP($AA960,'Date ouverte'!$31:$33,2,FALSE),IF($J960='Date ouverte'!$A$33,HLOOKUP($AA960,'Date ouverte'!$33:$34,2,FALSE),IF($J960='Date ouverte'!$A$35,HLOOKUP($AA960,'Date ouverte'!$35:$36,2,FALSE),"j"))))),0)</f>
        <v>0</v>
      </c>
      <c r="AD9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0" s="5"/>
    </row>
    <row r="961" spans="1:31" x14ac:dyDescent="0.25">
      <c r="A961" t="s">
        <v>187</v>
      </c>
      <c r="B961" t="s">
        <v>258</v>
      </c>
      <c r="C961" t="s">
        <v>30</v>
      </c>
      <c r="D961" t="s">
        <v>15</v>
      </c>
      <c r="E961" t="s">
        <v>16</v>
      </c>
      <c r="F961" t="s">
        <v>17</v>
      </c>
      <c r="G961" s="1">
        <v>44795</v>
      </c>
      <c r="H961" s="1">
        <v>44853</v>
      </c>
      <c r="I961" s="2">
        <v>44860.375</v>
      </c>
      <c r="J961" t="s">
        <v>39</v>
      </c>
      <c r="K961" t="s">
        <v>19</v>
      </c>
      <c r="L961" t="s">
        <v>24</v>
      </c>
      <c r="M961" t="s">
        <v>32</v>
      </c>
      <c r="N961" t="s">
        <v>41</v>
      </c>
      <c r="O961" t="s">
        <v>76</v>
      </c>
      <c r="P961">
        <f t="shared" si="563"/>
        <v>1</v>
      </c>
      <c r="Q961" s="5">
        <f t="shared" si="564"/>
        <v>44855</v>
      </c>
      <c r="R961" s="32">
        <f>VLOOKUP(_xlfn.CONCAT(M961," - ",E961),Planning!$C$75:$D$99,2,0)</f>
        <v>10</v>
      </c>
      <c r="S961" s="5">
        <f t="shared" si="565"/>
        <v>44863</v>
      </c>
      <c r="T961" s="3" t="str">
        <f t="shared" si="566"/>
        <v/>
      </c>
      <c r="U961" s="32">
        <f t="shared" ca="1" si="567"/>
        <v>4</v>
      </c>
      <c r="V961" s="32">
        <f t="shared" si="568"/>
        <v>0</v>
      </c>
      <c r="W961" s="5">
        <f t="shared" si="569"/>
        <v>44860</v>
      </c>
      <c r="X961" s="5"/>
      <c r="Z961" s="49"/>
      <c r="AA961" s="50" cm="1">
        <f t="array" ref="AA961">IF(AND(K961="Pending",J961='Date ouverte'!$A$2),INDEX(_xlfn.ANCHORARRAY('Date ouverte'!$B$2),MATCH(TRUE,_xlfn.ANCHORARRAY('Date ouverte'!$B$2)&gt;=$W961,0)),IF(AND(K961="Pending",J961='Date ouverte'!$A$4),INDEX(_xlfn.ANCHORARRAY('Date ouverte'!$B$4),MATCH(TRUE,_xlfn.ANCHORARRAY('Date ouverte'!$B$4)&gt;=$W961,0)),IF(AND(K961="Pending",J961='Date ouverte'!$A$6),INDEX(_xlfn.ANCHORARRAY('Date ouverte'!$B$6),MATCH(TRUE,_xlfn.ANCHORARRAY('Date ouverte'!$B$6)&gt;=$W961,0)),IF(AND(K961="Pending",J961='Date ouverte'!$A$8),INDEX(_xlfn.ANCHORARRAY('Date ouverte'!$B$8),MATCH(TRUE,_xlfn.ANCHORARRAY('Date ouverte'!$B$8)&gt;=$W961,0)),W961))))</f>
        <v>44860</v>
      </c>
      <c r="AB961" s="5">
        <f>IF(IF($K961="Pending",(IF($J961='Date ouverte'!$A$20,HLOOKUP($AA961,'Date ouverte'!$20:$21,2,FALSE),IF($J961='Date ouverte'!$A$22,HLOOKUP($AA961,'Date ouverte'!$22:$23,2,FALSE),IF($J961='Date ouverte'!$A$24,HLOOKUP($AA961,'Date ouverte'!$24:$25,2,FALSE),IF($J961='Date ouverte'!$A$26,HLOOKUP($AA961,'Date ouverte'!$26:$27,2,FALSE),"j"))))),W961)&lt;&gt;"alert",AA961,"alert")</f>
        <v>44860</v>
      </c>
      <c r="AC961" s="65">
        <f>IF($AB961="alert",(IF($J961='Date ouverte'!$A$29,HLOOKUP($AA961,'Date ouverte'!$29:$30,2,FALSE),IF($J961='Date ouverte'!$A$31,HLOOKUP($AA961,'Date ouverte'!$31:$33,2,FALSE),IF($J961='Date ouverte'!$A$33,HLOOKUP($AA961,'Date ouverte'!$33:$34,2,FALSE),IF($J961='Date ouverte'!$A$35,HLOOKUP($AA961,'Date ouverte'!$35:$36,2,FALSE),"j"))))),0)</f>
        <v>0</v>
      </c>
      <c r="AD9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61" s="5"/>
    </row>
    <row r="962" spans="1:31" x14ac:dyDescent="0.25">
      <c r="A962" t="s">
        <v>1944</v>
      </c>
      <c r="B962" t="s">
        <v>258</v>
      </c>
      <c r="C962" t="s">
        <v>14</v>
      </c>
      <c r="D962" t="s">
        <v>47</v>
      </c>
      <c r="E962" t="s">
        <v>16</v>
      </c>
      <c r="F962" t="s">
        <v>48</v>
      </c>
      <c r="G962" s="1">
        <v>44855</v>
      </c>
      <c r="H962" s="1">
        <v>44893</v>
      </c>
      <c r="I962" s="2">
        <v>44900</v>
      </c>
      <c r="J962" t="s">
        <v>39</v>
      </c>
      <c r="K962" t="s">
        <v>29</v>
      </c>
      <c r="L962" t="s">
        <v>24</v>
      </c>
      <c r="M962" t="s">
        <v>32</v>
      </c>
      <c r="N962" t="s">
        <v>41</v>
      </c>
      <c r="O962" t="s">
        <v>1728</v>
      </c>
      <c r="P962">
        <f t="shared" si="563"/>
        <v>1</v>
      </c>
      <c r="Q962" s="5">
        <f t="shared" si="564"/>
        <v>44895</v>
      </c>
      <c r="R962" s="32">
        <f>VLOOKUP(_xlfn.CONCAT(M962," - ",E962),Planning!$C$75:$D$99,2,0)</f>
        <v>10</v>
      </c>
      <c r="S962" s="5">
        <f t="shared" si="565"/>
        <v>44903</v>
      </c>
      <c r="T962" s="3" t="str">
        <f t="shared" si="566"/>
        <v/>
      </c>
      <c r="U962" s="32">
        <f t="shared" ca="1" si="567"/>
        <v>10</v>
      </c>
      <c r="V962" s="32">
        <f t="shared" si="568"/>
        <v>0</v>
      </c>
      <c r="W962" s="5">
        <f t="shared" si="569"/>
        <v>44900</v>
      </c>
      <c r="X962" s="5"/>
      <c r="Z962" s="49"/>
      <c r="AA962" s="50" cm="1">
        <f t="array" ref="AA962">IF(AND(K962="Pending",J962='Date ouverte'!$A$2),INDEX(_xlfn.ANCHORARRAY('Date ouverte'!$B$2),MATCH(TRUE,_xlfn.ANCHORARRAY('Date ouverte'!$B$2)&gt;=$W962,0)),IF(AND(K962="Pending",J962='Date ouverte'!$A$4),INDEX(_xlfn.ANCHORARRAY('Date ouverte'!$B$4),MATCH(TRUE,_xlfn.ANCHORARRAY('Date ouverte'!$B$4)&gt;=$W962,0)),IF(AND(K962="Pending",J962='Date ouverte'!$A$6),INDEX(_xlfn.ANCHORARRAY('Date ouverte'!$B$6),MATCH(TRUE,_xlfn.ANCHORARRAY('Date ouverte'!$B$6)&gt;=$W962,0)),IF(AND(K962="Pending",J962='Date ouverte'!$A$8),INDEX(_xlfn.ANCHORARRAY('Date ouverte'!$B$8),MATCH(TRUE,_xlfn.ANCHORARRAY('Date ouverte'!$B$8)&gt;=$W962,0)),W962))))</f>
        <v>44900</v>
      </c>
      <c r="AB962" s="5">
        <f>IF(IF($K962="Pending",(IF($J962='Date ouverte'!$A$20,HLOOKUP($AA962,'Date ouverte'!$20:$21,2,FALSE),IF($J962='Date ouverte'!$A$22,HLOOKUP($AA962,'Date ouverte'!$22:$23,2,FALSE),IF($J962='Date ouverte'!$A$24,HLOOKUP($AA962,'Date ouverte'!$24:$25,2,FALSE),IF($J962='Date ouverte'!$A$26,HLOOKUP($AA962,'Date ouverte'!$26:$27,2,FALSE),"j"))))),W962)&lt;&gt;"alert",AA962,"alert")</f>
        <v>44900</v>
      </c>
      <c r="AC962" s="65">
        <f>IF($AB962="alert",(IF($J962='Date ouverte'!$A$29,HLOOKUP($AA962,'Date ouverte'!$29:$30,2,FALSE),IF($J962='Date ouverte'!$A$31,HLOOKUP($AA962,'Date ouverte'!$31:$33,2,FALSE),IF($J962='Date ouverte'!$A$33,HLOOKUP($AA962,'Date ouverte'!$33:$34,2,FALSE),IF($J962='Date ouverte'!$A$35,HLOOKUP($AA962,'Date ouverte'!$35:$36,2,FALSE),"j"))))),0)</f>
        <v>0</v>
      </c>
      <c r="AD9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62" s="5"/>
    </row>
    <row r="963" spans="1:31" x14ac:dyDescent="0.25">
      <c r="A963" t="s">
        <v>307</v>
      </c>
      <c r="B963" t="s">
        <v>258</v>
      </c>
      <c r="C963" t="s">
        <v>30</v>
      </c>
      <c r="D963" t="s">
        <v>47</v>
      </c>
      <c r="E963" t="s">
        <v>16</v>
      </c>
      <c r="F963" t="s">
        <v>48</v>
      </c>
      <c r="G963" s="1">
        <v>44808</v>
      </c>
      <c r="H963" s="1">
        <v>44860</v>
      </c>
      <c r="I963" s="2">
        <v>44865.604166666664</v>
      </c>
      <c r="J963" t="s">
        <v>23</v>
      </c>
      <c r="K963" t="s">
        <v>19</v>
      </c>
      <c r="L963" t="s">
        <v>24</v>
      </c>
      <c r="M963" t="s">
        <v>32</v>
      </c>
      <c r="N963" t="s">
        <v>41</v>
      </c>
      <c r="O963" t="s">
        <v>122</v>
      </c>
      <c r="P963">
        <f t="shared" si="563"/>
        <v>1</v>
      </c>
      <c r="Q963" s="5">
        <f t="shared" si="564"/>
        <v>44862</v>
      </c>
      <c r="R963" s="32">
        <f>VLOOKUP(_xlfn.CONCAT(M963," - ",E963),Planning!$C$75:$D$99,2,0)</f>
        <v>10</v>
      </c>
      <c r="S963" s="5">
        <f t="shared" si="565"/>
        <v>44870</v>
      </c>
      <c r="T963" s="3" t="str">
        <f t="shared" si="566"/>
        <v/>
      </c>
      <c r="U963" s="32">
        <f t="shared" ca="1" si="567"/>
        <v>10</v>
      </c>
      <c r="V963" s="32">
        <f t="shared" si="568"/>
        <v>0</v>
      </c>
      <c r="W963" s="5">
        <f t="shared" si="569"/>
        <v>44865</v>
      </c>
      <c r="X963" s="5"/>
      <c r="Z963" s="49"/>
      <c r="AA963" s="50" cm="1">
        <f t="array" ref="AA963">IF(AND(K963="Pending",J963='Date ouverte'!$A$2),INDEX(_xlfn.ANCHORARRAY('Date ouverte'!$B$2),MATCH(TRUE,_xlfn.ANCHORARRAY('Date ouverte'!$B$2)&gt;=$W963,0)),IF(AND(K963="Pending",J963='Date ouverte'!$A$4),INDEX(_xlfn.ANCHORARRAY('Date ouverte'!$B$4),MATCH(TRUE,_xlfn.ANCHORARRAY('Date ouverte'!$B$4)&gt;=$W963,0)),IF(AND(K963="Pending",J963='Date ouverte'!$A$6),INDEX(_xlfn.ANCHORARRAY('Date ouverte'!$B$6),MATCH(TRUE,_xlfn.ANCHORARRAY('Date ouverte'!$B$6)&gt;=$W963,0)),IF(AND(K963="Pending",J963='Date ouverte'!$A$8),INDEX(_xlfn.ANCHORARRAY('Date ouverte'!$B$8),MATCH(TRUE,_xlfn.ANCHORARRAY('Date ouverte'!$B$8)&gt;=$W963,0)),W963))))</f>
        <v>44865</v>
      </c>
      <c r="AB963" s="5">
        <f>IF(IF($K963="Pending",(IF($J963='Date ouverte'!$A$20,HLOOKUP($AA963,'Date ouverte'!$20:$21,2,FALSE),IF($J963='Date ouverte'!$A$22,HLOOKUP($AA963,'Date ouverte'!$22:$23,2,FALSE),IF($J963='Date ouverte'!$A$24,HLOOKUP($AA963,'Date ouverte'!$24:$25,2,FALSE),IF($J963='Date ouverte'!$A$26,HLOOKUP($AA963,'Date ouverte'!$26:$27,2,FALSE),"j"))))),W963)&lt;&gt;"alert",AA963,"alert")</f>
        <v>44865</v>
      </c>
      <c r="AC963" s="65">
        <f>IF($AB963="alert",(IF($J963='Date ouverte'!$A$29,HLOOKUP($AA963,'Date ouverte'!$29:$30,2,FALSE),IF($J963='Date ouverte'!$A$31,HLOOKUP($AA963,'Date ouverte'!$31:$33,2,FALSE),IF($J963='Date ouverte'!$A$33,HLOOKUP($AA963,'Date ouverte'!$33:$34,2,FALSE),IF($J963='Date ouverte'!$A$35,HLOOKUP($AA963,'Date ouverte'!$35:$36,2,FALSE),"j"))))),0)</f>
        <v>0</v>
      </c>
      <c r="AD9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3" s="5"/>
    </row>
    <row r="964" spans="1:31" x14ac:dyDescent="0.25">
      <c r="A964" t="s">
        <v>1308</v>
      </c>
      <c r="B964" t="s">
        <v>258</v>
      </c>
      <c r="C964" t="s">
        <v>30</v>
      </c>
      <c r="D964" t="s">
        <v>47</v>
      </c>
      <c r="E964" t="s">
        <v>16</v>
      </c>
      <c r="F964" t="s">
        <v>48</v>
      </c>
      <c r="G964" s="1">
        <v>44844</v>
      </c>
      <c r="H964" s="1">
        <v>44885</v>
      </c>
      <c r="I964" s="2">
        <v>44890</v>
      </c>
      <c r="J964" t="s">
        <v>28</v>
      </c>
      <c r="K964" t="s">
        <v>29</v>
      </c>
      <c r="L964" t="s">
        <v>24</v>
      </c>
      <c r="M964" t="s">
        <v>32</v>
      </c>
      <c r="N964" t="s">
        <v>41</v>
      </c>
      <c r="O964" t="s">
        <v>1106</v>
      </c>
      <c r="P964">
        <f t="shared" si="563"/>
        <v>1</v>
      </c>
      <c r="Q964" s="5">
        <f t="shared" si="564"/>
        <v>44887</v>
      </c>
      <c r="R964" s="32">
        <f>VLOOKUP(_xlfn.CONCAT(M964," - ",E964),Planning!$C$75:$D$99,2,0)</f>
        <v>10</v>
      </c>
      <c r="S964" s="5">
        <f t="shared" si="565"/>
        <v>44895</v>
      </c>
      <c r="T964" s="3" t="str">
        <f t="shared" si="566"/>
        <v/>
      </c>
      <c r="U964" s="32">
        <f t="shared" ca="1" si="567"/>
        <v>10</v>
      </c>
      <c r="V964" s="32">
        <f t="shared" si="568"/>
        <v>0</v>
      </c>
      <c r="W964" s="5">
        <f t="shared" si="569"/>
        <v>44890</v>
      </c>
      <c r="X964" s="5"/>
      <c r="Z964" s="49"/>
      <c r="AA964" s="50" cm="1">
        <f t="array" ref="AA964">IF(AND(K964="Pending",J964='Date ouverte'!$A$2),INDEX(_xlfn.ANCHORARRAY('Date ouverte'!$B$2),MATCH(TRUE,_xlfn.ANCHORARRAY('Date ouverte'!$B$2)&gt;=$W964,0)),IF(AND(K964="Pending",J964='Date ouverte'!$A$4),INDEX(_xlfn.ANCHORARRAY('Date ouverte'!$B$4),MATCH(TRUE,_xlfn.ANCHORARRAY('Date ouverte'!$B$4)&gt;=$W964,0)),IF(AND(K964="Pending",J964='Date ouverte'!$A$6),INDEX(_xlfn.ANCHORARRAY('Date ouverte'!$B$6),MATCH(TRUE,_xlfn.ANCHORARRAY('Date ouverte'!$B$6)&gt;=$W964,0)),IF(AND(K964="Pending",J964='Date ouverte'!$A$8),INDEX(_xlfn.ANCHORARRAY('Date ouverte'!$B$8),MATCH(TRUE,_xlfn.ANCHORARRAY('Date ouverte'!$B$8)&gt;=$W964,0)),W964))))</f>
        <v>44890</v>
      </c>
      <c r="AB964" s="5" t="str">
        <f>IF(IF($K964="Pending",(IF($J964='Date ouverte'!$A$20,HLOOKUP($AA964,'Date ouverte'!$20:$21,2,FALSE),IF($J964='Date ouverte'!$A$22,HLOOKUP($AA964,'Date ouverte'!$22:$23,2,FALSE),IF($J964='Date ouverte'!$A$24,HLOOKUP($AA964,'Date ouverte'!$24:$25,2,FALSE),IF($J964='Date ouverte'!$A$26,HLOOKUP($AA964,'Date ouverte'!$26:$27,2,FALSE),"j"))))),W964)&lt;&gt;"alert",AA964,"alert")</f>
        <v>alert</v>
      </c>
      <c r="AC964" s="65">
        <f>IF($AB964="alert",(IF($J964='Date ouverte'!$A$29,HLOOKUP($AA964,'Date ouverte'!$29:$30,2,FALSE),IF($J964='Date ouverte'!$A$31,HLOOKUP($AA964,'Date ouverte'!$31:$33,2,FALSE),IF($J964='Date ouverte'!$A$33,HLOOKUP($AA964,'Date ouverte'!$33:$34,2,FALSE),IF($J964='Date ouverte'!$A$35,HLOOKUP($AA964,'Date ouverte'!$35:$36,2,FALSE),"j"))))),0)</f>
        <v>8</v>
      </c>
      <c r="AD9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64" s="5"/>
    </row>
    <row r="965" spans="1:31" x14ac:dyDescent="0.25">
      <c r="A965" t="s">
        <v>302</v>
      </c>
      <c r="B965" t="s">
        <v>258</v>
      </c>
      <c r="C965" t="s">
        <v>30</v>
      </c>
      <c r="D965" t="s">
        <v>47</v>
      </c>
      <c r="E965" t="s">
        <v>16</v>
      </c>
      <c r="F965" t="s">
        <v>48</v>
      </c>
      <c r="G965" s="1">
        <v>44808</v>
      </c>
      <c r="H965" s="1">
        <v>44860</v>
      </c>
      <c r="I965" s="2">
        <v>44867.270833333336</v>
      </c>
      <c r="J965" t="s">
        <v>23</v>
      </c>
      <c r="K965" t="s">
        <v>19</v>
      </c>
      <c r="L965" t="s">
        <v>24</v>
      </c>
      <c r="M965" t="s">
        <v>32</v>
      </c>
      <c r="N965" t="s">
        <v>41</v>
      </c>
      <c r="O965" t="s">
        <v>122</v>
      </c>
      <c r="P965">
        <f t="shared" si="563"/>
        <v>1</v>
      </c>
      <c r="Q965" s="5">
        <f t="shared" si="564"/>
        <v>44862</v>
      </c>
      <c r="R965" s="32">
        <f>VLOOKUP(_xlfn.CONCAT(M965," - ",E965),Planning!$C$75:$D$99,2,0)</f>
        <v>10</v>
      </c>
      <c r="S965" s="5">
        <f t="shared" si="565"/>
        <v>44870</v>
      </c>
      <c r="T965" s="3" t="str">
        <f t="shared" si="566"/>
        <v/>
      </c>
      <c r="U965" s="32">
        <f t="shared" ca="1" si="567"/>
        <v>10</v>
      </c>
      <c r="V965" s="32">
        <f t="shared" si="568"/>
        <v>0</v>
      </c>
      <c r="W965" s="5">
        <f t="shared" si="569"/>
        <v>44867</v>
      </c>
      <c r="X965" s="5"/>
      <c r="Z965" s="49"/>
      <c r="AA965" s="50" cm="1">
        <f t="array" ref="AA965">IF(AND(K965="Pending",J965='Date ouverte'!$A$2),INDEX(_xlfn.ANCHORARRAY('Date ouverte'!$B$2),MATCH(TRUE,_xlfn.ANCHORARRAY('Date ouverte'!$B$2)&gt;=$W965,0)),IF(AND(K965="Pending",J965='Date ouverte'!$A$4),INDEX(_xlfn.ANCHORARRAY('Date ouverte'!$B$4),MATCH(TRUE,_xlfn.ANCHORARRAY('Date ouverte'!$B$4)&gt;=$W965,0)),IF(AND(K965="Pending",J965='Date ouverte'!$A$6),INDEX(_xlfn.ANCHORARRAY('Date ouverte'!$B$6),MATCH(TRUE,_xlfn.ANCHORARRAY('Date ouverte'!$B$6)&gt;=$W965,0)),IF(AND(K965="Pending",J965='Date ouverte'!$A$8),INDEX(_xlfn.ANCHORARRAY('Date ouverte'!$B$8),MATCH(TRUE,_xlfn.ANCHORARRAY('Date ouverte'!$B$8)&gt;=$W965,0)),W965))))</f>
        <v>44867</v>
      </c>
      <c r="AB965" s="5">
        <f>IF(IF($K965="Pending",(IF($J965='Date ouverte'!$A$20,HLOOKUP($AA965,'Date ouverte'!$20:$21,2,FALSE),IF($J965='Date ouverte'!$A$22,HLOOKUP($AA965,'Date ouverte'!$22:$23,2,FALSE),IF($J965='Date ouverte'!$A$24,HLOOKUP($AA965,'Date ouverte'!$24:$25,2,FALSE),IF($J965='Date ouverte'!$A$26,HLOOKUP($AA965,'Date ouverte'!$26:$27,2,FALSE),"j"))))),W965)&lt;&gt;"alert",AA965,"alert")</f>
        <v>44867</v>
      </c>
      <c r="AC965" s="65">
        <f>IF($AB965="alert",(IF($J965='Date ouverte'!$A$29,HLOOKUP($AA965,'Date ouverte'!$29:$30,2,FALSE),IF($J965='Date ouverte'!$A$31,HLOOKUP($AA965,'Date ouverte'!$31:$33,2,FALSE),IF($J965='Date ouverte'!$A$33,HLOOKUP($AA965,'Date ouverte'!$33:$34,2,FALSE),IF($J965='Date ouverte'!$A$35,HLOOKUP($AA965,'Date ouverte'!$35:$36,2,FALSE),"j"))))),0)</f>
        <v>0</v>
      </c>
      <c r="AD9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5" s="5"/>
    </row>
    <row r="966" spans="1:31" x14ac:dyDescent="0.25">
      <c r="A966" t="s">
        <v>188</v>
      </c>
      <c r="B966" t="s">
        <v>258</v>
      </c>
      <c r="C966" t="s">
        <v>30</v>
      </c>
      <c r="D966" t="s">
        <v>47</v>
      </c>
      <c r="E966" t="s">
        <v>16</v>
      </c>
      <c r="F966" t="s">
        <v>48</v>
      </c>
      <c r="G966" s="1">
        <v>44802</v>
      </c>
      <c r="H966" s="1">
        <v>44860</v>
      </c>
      <c r="I966" s="2">
        <v>44867.729166666664</v>
      </c>
      <c r="J966" t="s">
        <v>39</v>
      </c>
      <c r="K966" t="s">
        <v>19</v>
      </c>
      <c r="L966" t="s">
        <v>24</v>
      </c>
      <c r="M966" t="s">
        <v>32</v>
      </c>
      <c r="N966" t="s">
        <v>41</v>
      </c>
      <c r="O966" t="s">
        <v>122</v>
      </c>
      <c r="P966">
        <f t="shared" si="563"/>
        <v>1</v>
      </c>
      <c r="Q966" s="5">
        <f t="shared" si="564"/>
        <v>44862</v>
      </c>
      <c r="R966" s="32">
        <f>VLOOKUP(_xlfn.CONCAT(M966," - ",E966),Planning!$C$75:$D$99,2,0)</f>
        <v>10</v>
      </c>
      <c r="S966" s="5">
        <f t="shared" si="565"/>
        <v>44870</v>
      </c>
      <c r="T966" s="3" t="str">
        <f t="shared" si="566"/>
        <v/>
      </c>
      <c r="U966" s="32">
        <f t="shared" ca="1" si="567"/>
        <v>10</v>
      </c>
      <c r="V966" s="32">
        <f t="shared" si="568"/>
        <v>0</v>
      </c>
      <c r="W966" s="5">
        <f t="shared" si="569"/>
        <v>44867</v>
      </c>
      <c r="X966" s="5"/>
      <c r="Z966" s="49"/>
      <c r="AA966" s="50" cm="1">
        <f t="array" ref="AA966">IF(AND(K966="Pending",J966='Date ouverte'!$A$2),INDEX(_xlfn.ANCHORARRAY('Date ouverte'!$B$2),MATCH(TRUE,_xlfn.ANCHORARRAY('Date ouverte'!$B$2)&gt;=$W966,0)),IF(AND(K966="Pending",J966='Date ouverte'!$A$4),INDEX(_xlfn.ANCHORARRAY('Date ouverte'!$B$4),MATCH(TRUE,_xlfn.ANCHORARRAY('Date ouverte'!$B$4)&gt;=$W966,0)),IF(AND(K966="Pending",J966='Date ouverte'!$A$6),INDEX(_xlfn.ANCHORARRAY('Date ouverte'!$B$6),MATCH(TRUE,_xlfn.ANCHORARRAY('Date ouverte'!$B$6)&gt;=$W966,0)),IF(AND(K966="Pending",J966='Date ouverte'!$A$8),INDEX(_xlfn.ANCHORARRAY('Date ouverte'!$B$8),MATCH(TRUE,_xlfn.ANCHORARRAY('Date ouverte'!$B$8)&gt;=$W966,0)),W966))))</f>
        <v>44867</v>
      </c>
      <c r="AB966" s="5">
        <f>IF(IF($K966="Pending",(IF($J966='Date ouverte'!$A$20,HLOOKUP($AA966,'Date ouverte'!$20:$21,2,FALSE),IF($J966='Date ouverte'!$A$22,HLOOKUP($AA966,'Date ouverte'!$22:$23,2,FALSE),IF($J966='Date ouverte'!$A$24,HLOOKUP($AA966,'Date ouverte'!$24:$25,2,FALSE),IF($J966='Date ouverte'!$A$26,HLOOKUP($AA966,'Date ouverte'!$26:$27,2,FALSE),"j"))))),W966)&lt;&gt;"alert",AA966,"alert")</f>
        <v>44867</v>
      </c>
      <c r="AC966" s="65">
        <f>IF($AB966="alert",(IF($J966='Date ouverte'!$A$29,HLOOKUP($AA966,'Date ouverte'!$29:$30,2,FALSE),IF($J966='Date ouverte'!$A$31,HLOOKUP($AA966,'Date ouverte'!$31:$33,2,FALSE),IF($J966='Date ouverte'!$A$33,HLOOKUP($AA966,'Date ouverte'!$33:$34,2,FALSE),IF($J966='Date ouverte'!$A$35,HLOOKUP($AA966,'Date ouverte'!$35:$36,2,FALSE),"j"))))),0)</f>
        <v>0</v>
      </c>
      <c r="AD9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66" s="5"/>
    </row>
    <row r="967" spans="1:31" x14ac:dyDescent="0.25">
      <c r="A967" t="s">
        <v>290</v>
      </c>
      <c r="B967" t="s">
        <v>258</v>
      </c>
      <c r="C967" t="s">
        <v>30</v>
      </c>
      <c r="D967" t="s">
        <v>15</v>
      </c>
      <c r="E967" t="s">
        <v>16</v>
      </c>
      <c r="F967" t="s">
        <v>17</v>
      </c>
      <c r="G967" s="1">
        <v>44817</v>
      </c>
      <c r="H967" s="1">
        <v>44858</v>
      </c>
      <c r="I967" s="2">
        <v>44862.541666666664</v>
      </c>
      <c r="J967" t="s">
        <v>28</v>
      </c>
      <c r="K967" t="s">
        <v>19</v>
      </c>
      <c r="L967" t="s">
        <v>20</v>
      </c>
      <c r="M967" t="s">
        <v>21</v>
      </c>
      <c r="N967" t="s">
        <v>22</v>
      </c>
      <c r="O967" t="s">
        <v>592</v>
      </c>
      <c r="P967">
        <f t="shared" si="563"/>
        <v>1</v>
      </c>
      <c r="Q967" s="5">
        <f t="shared" si="564"/>
        <v>44860</v>
      </c>
      <c r="R967" s="32">
        <f>VLOOKUP(_xlfn.CONCAT(M967," - ",E967),Planning!$C$75:$D$99,2,0)</f>
        <v>7</v>
      </c>
      <c r="S967" s="5">
        <f t="shared" si="565"/>
        <v>44865</v>
      </c>
      <c r="T967" s="3" t="str">
        <f t="shared" si="566"/>
        <v/>
      </c>
      <c r="U967" s="32">
        <f t="shared" ca="1" si="567"/>
        <v>7</v>
      </c>
      <c r="V967" s="32">
        <f t="shared" si="568"/>
        <v>0</v>
      </c>
      <c r="W967" s="5">
        <f t="shared" si="569"/>
        <v>44862</v>
      </c>
      <c r="X967" s="5"/>
      <c r="Z967" s="49"/>
      <c r="AA967" s="50" cm="1">
        <f t="array" ref="AA967">IF(AND(K967="Pending",J967='Date ouverte'!$A$2),INDEX(_xlfn.ANCHORARRAY('Date ouverte'!$B$2),MATCH(TRUE,_xlfn.ANCHORARRAY('Date ouverte'!$B$2)&gt;=$W967,0)),IF(AND(K967="Pending",J967='Date ouverte'!$A$4),INDEX(_xlfn.ANCHORARRAY('Date ouverte'!$B$4),MATCH(TRUE,_xlfn.ANCHORARRAY('Date ouverte'!$B$4)&gt;=$W967,0)),IF(AND(K967="Pending",J967='Date ouverte'!$A$6),INDEX(_xlfn.ANCHORARRAY('Date ouverte'!$B$6),MATCH(TRUE,_xlfn.ANCHORARRAY('Date ouverte'!$B$6)&gt;=$W967,0)),IF(AND(K967="Pending",J967='Date ouverte'!$A$8),INDEX(_xlfn.ANCHORARRAY('Date ouverte'!$B$8),MATCH(TRUE,_xlfn.ANCHORARRAY('Date ouverte'!$B$8)&gt;=$W967,0)),W967))))</f>
        <v>44862</v>
      </c>
      <c r="AB967" s="5">
        <f>IF(IF($K967="Pending",(IF($J967='Date ouverte'!$A$20,HLOOKUP($AA967,'Date ouverte'!$20:$21,2,FALSE),IF($J967='Date ouverte'!$A$22,HLOOKUP($AA967,'Date ouverte'!$22:$23,2,FALSE),IF($J967='Date ouverte'!$A$24,HLOOKUP($AA967,'Date ouverte'!$24:$25,2,FALSE),IF($J967='Date ouverte'!$A$26,HLOOKUP($AA967,'Date ouverte'!$26:$27,2,FALSE),"j"))))),W967)&lt;&gt;"alert",AA967,"alert")</f>
        <v>44862</v>
      </c>
      <c r="AC967" s="65">
        <f>IF($AB967="alert",(IF($J967='Date ouverte'!$A$29,HLOOKUP($AA967,'Date ouverte'!$29:$30,2,FALSE),IF($J967='Date ouverte'!$A$31,HLOOKUP($AA967,'Date ouverte'!$31:$33,2,FALSE),IF($J967='Date ouverte'!$A$33,HLOOKUP($AA967,'Date ouverte'!$33:$34,2,FALSE),IF($J967='Date ouverte'!$A$35,HLOOKUP($AA967,'Date ouverte'!$35:$36,2,FALSE),"j"))))),0)</f>
        <v>0</v>
      </c>
      <c r="AD9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7" s="5"/>
    </row>
    <row r="968" spans="1:31" x14ac:dyDescent="0.25">
      <c r="A968" t="s">
        <v>189</v>
      </c>
      <c r="B968" t="s">
        <v>258</v>
      </c>
      <c r="C968" t="s">
        <v>30</v>
      </c>
      <c r="D968" t="s">
        <v>15</v>
      </c>
      <c r="E968" t="s">
        <v>16</v>
      </c>
      <c r="F968" t="s">
        <v>17</v>
      </c>
      <c r="G968" s="1">
        <v>44795</v>
      </c>
      <c r="H968" s="1">
        <v>44853</v>
      </c>
      <c r="I968" s="2">
        <v>44860.291666666664</v>
      </c>
      <c r="J968" t="s">
        <v>39</v>
      </c>
      <c r="K968" t="s">
        <v>19</v>
      </c>
      <c r="L968" t="s">
        <v>24</v>
      </c>
      <c r="M968" t="s">
        <v>32</v>
      </c>
      <c r="N968" t="s">
        <v>41</v>
      </c>
      <c r="O968" t="s">
        <v>76</v>
      </c>
      <c r="P968">
        <f t="shared" si="563"/>
        <v>1</v>
      </c>
      <c r="Q968" s="5">
        <f t="shared" si="564"/>
        <v>44855</v>
      </c>
      <c r="R968" s="32">
        <f>VLOOKUP(_xlfn.CONCAT(M968," - ",E968),Planning!$C$75:$D$99,2,0)</f>
        <v>10</v>
      </c>
      <c r="S968" s="5">
        <f t="shared" si="565"/>
        <v>44863</v>
      </c>
      <c r="T968" s="3" t="str">
        <f t="shared" si="566"/>
        <v/>
      </c>
      <c r="U968" s="32">
        <f t="shared" ca="1" si="567"/>
        <v>4</v>
      </c>
      <c r="V968" s="32">
        <f t="shared" si="568"/>
        <v>0</v>
      </c>
      <c r="W968" s="5">
        <f t="shared" si="569"/>
        <v>44860</v>
      </c>
      <c r="X968" s="5"/>
      <c r="Z968" s="49"/>
      <c r="AA968" s="50" cm="1">
        <f t="array" ref="AA968">IF(AND(K968="Pending",J968='Date ouverte'!$A$2),INDEX(_xlfn.ANCHORARRAY('Date ouverte'!$B$2),MATCH(TRUE,_xlfn.ANCHORARRAY('Date ouverte'!$B$2)&gt;=$W968,0)),IF(AND(K968="Pending",J968='Date ouverte'!$A$4),INDEX(_xlfn.ANCHORARRAY('Date ouverte'!$B$4),MATCH(TRUE,_xlfn.ANCHORARRAY('Date ouverte'!$B$4)&gt;=$W968,0)),IF(AND(K968="Pending",J968='Date ouverte'!$A$6),INDEX(_xlfn.ANCHORARRAY('Date ouverte'!$B$6),MATCH(TRUE,_xlfn.ANCHORARRAY('Date ouverte'!$B$6)&gt;=$W968,0)),IF(AND(K968="Pending",J968='Date ouverte'!$A$8),INDEX(_xlfn.ANCHORARRAY('Date ouverte'!$B$8),MATCH(TRUE,_xlfn.ANCHORARRAY('Date ouverte'!$B$8)&gt;=$W968,0)),W968))))</f>
        <v>44860</v>
      </c>
      <c r="AB968" s="5">
        <f>IF(IF($K968="Pending",(IF($J968='Date ouverte'!$A$20,HLOOKUP($AA968,'Date ouverte'!$20:$21,2,FALSE),IF($J968='Date ouverte'!$A$22,HLOOKUP($AA968,'Date ouverte'!$22:$23,2,FALSE),IF($J968='Date ouverte'!$A$24,HLOOKUP($AA968,'Date ouverte'!$24:$25,2,FALSE),IF($J968='Date ouverte'!$A$26,HLOOKUP($AA968,'Date ouverte'!$26:$27,2,FALSE),"j"))))),W968)&lt;&gt;"alert",AA968,"alert")</f>
        <v>44860</v>
      </c>
      <c r="AC968" s="65">
        <f>IF($AB968="alert",(IF($J968='Date ouverte'!$A$29,HLOOKUP($AA968,'Date ouverte'!$29:$30,2,FALSE),IF($J968='Date ouverte'!$A$31,HLOOKUP($AA968,'Date ouverte'!$31:$33,2,FALSE),IF($J968='Date ouverte'!$A$33,HLOOKUP($AA968,'Date ouverte'!$33:$34,2,FALSE),IF($J968='Date ouverte'!$A$35,HLOOKUP($AA968,'Date ouverte'!$35:$36,2,FALSE),"j"))))),0)</f>
        <v>0</v>
      </c>
      <c r="AD9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68" s="5"/>
    </row>
    <row r="969" spans="1:31" x14ac:dyDescent="0.25">
      <c r="A969" t="s">
        <v>1945</v>
      </c>
      <c r="B969" t="s">
        <v>258</v>
      </c>
      <c r="C969" t="s">
        <v>30</v>
      </c>
      <c r="D969" t="s">
        <v>47</v>
      </c>
      <c r="E969" t="s">
        <v>34</v>
      </c>
      <c r="F969" t="s">
        <v>48</v>
      </c>
      <c r="G969" s="1">
        <v>44847</v>
      </c>
      <c r="H969" s="1">
        <v>44877</v>
      </c>
      <c r="I969" s="2">
        <v>44888.3125</v>
      </c>
      <c r="J969" t="s">
        <v>23</v>
      </c>
      <c r="K969" t="s">
        <v>19</v>
      </c>
      <c r="L969" t="s">
        <v>20</v>
      </c>
      <c r="M969" t="s">
        <v>25</v>
      </c>
      <c r="N969" t="s">
        <v>35</v>
      </c>
      <c r="O969" t="s">
        <v>45</v>
      </c>
      <c r="P969">
        <f t="shared" si="563"/>
        <v>1</v>
      </c>
      <c r="Q969" s="5">
        <f t="shared" si="564"/>
        <v>44879</v>
      </c>
      <c r="R969" s="32">
        <f>VLOOKUP(_xlfn.CONCAT(M969," - ",E969),Planning!$C$75:$D$99,2,0)</f>
        <v>21</v>
      </c>
      <c r="S969" s="5">
        <f t="shared" si="565"/>
        <v>44898</v>
      </c>
      <c r="T969" s="3" t="str">
        <f t="shared" si="566"/>
        <v/>
      </c>
      <c r="U969" s="32">
        <f t="shared" ca="1" si="567"/>
        <v>21</v>
      </c>
      <c r="V969" s="32">
        <f t="shared" si="568"/>
        <v>0</v>
      </c>
      <c r="W969" s="5">
        <f t="shared" si="569"/>
        <v>44888</v>
      </c>
      <c r="X969" s="5"/>
      <c r="Z969" s="49"/>
      <c r="AA969" s="50" cm="1">
        <f t="array" ref="AA969">IF(AND(K969="Pending",J969='Date ouverte'!$A$2),INDEX(_xlfn.ANCHORARRAY('Date ouverte'!$B$2),MATCH(TRUE,_xlfn.ANCHORARRAY('Date ouverte'!$B$2)&gt;=$W969,0)),IF(AND(K969="Pending",J969='Date ouverte'!$A$4),INDEX(_xlfn.ANCHORARRAY('Date ouverte'!$B$4),MATCH(TRUE,_xlfn.ANCHORARRAY('Date ouverte'!$B$4)&gt;=$W969,0)),IF(AND(K969="Pending",J969='Date ouverte'!$A$6),INDEX(_xlfn.ANCHORARRAY('Date ouverte'!$B$6),MATCH(TRUE,_xlfn.ANCHORARRAY('Date ouverte'!$B$6)&gt;=$W969,0)),IF(AND(K969="Pending",J969='Date ouverte'!$A$8),INDEX(_xlfn.ANCHORARRAY('Date ouverte'!$B$8),MATCH(TRUE,_xlfn.ANCHORARRAY('Date ouverte'!$B$8)&gt;=$W969,0)),W969))))</f>
        <v>44888</v>
      </c>
      <c r="AB969" s="5">
        <f>IF(IF($K969="Pending",(IF($J969='Date ouverte'!$A$20,HLOOKUP($AA969,'Date ouverte'!$20:$21,2,FALSE),IF($J969='Date ouverte'!$A$22,HLOOKUP($AA969,'Date ouverte'!$22:$23,2,FALSE),IF($J969='Date ouverte'!$A$24,HLOOKUP($AA969,'Date ouverte'!$24:$25,2,FALSE),IF($J969='Date ouverte'!$A$26,HLOOKUP($AA969,'Date ouverte'!$26:$27,2,FALSE),"j"))))),W969)&lt;&gt;"alert",AA969,"alert")</f>
        <v>44888</v>
      </c>
      <c r="AC969" s="65">
        <f>IF($AB969="alert",(IF($J969='Date ouverte'!$A$29,HLOOKUP($AA969,'Date ouverte'!$29:$30,2,FALSE),IF($J969='Date ouverte'!$A$31,HLOOKUP($AA969,'Date ouverte'!$31:$33,2,FALSE),IF($J969='Date ouverte'!$A$33,HLOOKUP($AA969,'Date ouverte'!$33:$34,2,FALSE),IF($J969='Date ouverte'!$A$35,HLOOKUP($AA969,'Date ouverte'!$35:$36,2,FALSE),"j"))))),0)</f>
        <v>0</v>
      </c>
      <c r="AD9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69" s="5"/>
    </row>
    <row r="970" spans="1:31" x14ac:dyDescent="0.25">
      <c r="A970" t="s">
        <v>306</v>
      </c>
      <c r="B970" t="s">
        <v>258</v>
      </c>
      <c r="C970" t="s">
        <v>30</v>
      </c>
      <c r="D970" t="s">
        <v>47</v>
      </c>
      <c r="E970" t="s">
        <v>16</v>
      </c>
      <c r="F970" t="s">
        <v>48</v>
      </c>
      <c r="G970" s="1">
        <v>44808</v>
      </c>
      <c r="H970" s="1">
        <v>44860</v>
      </c>
      <c r="I970" s="2">
        <v>44867.333333333336</v>
      </c>
      <c r="J970" t="s">
        <v>23</v>
      </c>
      <c r="K970" t="s">
        <v>19</v>
      </c>
      <c r="L970" t="s">
        <v>24</v>
      </c>
      <c r="M970" t="s">
        <v>32</v>
      </c>
      <c r="N970" t="s">
        <v>41</v>
      </c>
      <c r="O970" t="s">
        <v>122</v>
      </c>
      <c r="P970">
        <f t="shared" si="563"/>
        <v>1</v>
      </c>
      <c r="Q970" s="5">
        <f t="shared" si="564"/>
        <v>44862</v>
      </c>
      <c r="R970" s="32">
        <f>VLOOKUP(_xlfn.CONCAT(M970," - ",E970),Planning!$C$75:$D$99,2,0)</f>
        <v>10</v>
      </c>
      <c r="S970" s="5">
        <f t="shared" si="565"/>
        <v>44870</v>
      </c>
      <c r="T970" s="3" t="str">
        <f t="shared" si="566"/>
        <v/>
      </c>
      <c r="U970" s="32">
        <f t="shared" ca="1" si="567"/>
        <v>10</v>
      </c>
      <c r="V970" s="32">
        <f t="shared" si="568"/>
        <v>0</v>
      </c>
      <c r="W970" s="5">
        <f t="shared" si="569"/>
        <v>44867</v>
      </c>
      <c r="X970" s="5"/>
      <c r="Z970" s="49"/>
      <c r="AA970" s="50" cm="1">
        <f t="array" ref="AA970">IF(AND(K970="Pending",J970='Date ouverte'!$A$2),INDEX(_xlfn.ANCHORARRAY('Date ouverte'!$B$2),MATCH(TRUE,_xlfn.ANCHORARRAY('Date ouverte'!$B$2)&gt;=$W970,0)),IF(AND(K970="Pending",J970='Date ouverte'!$A$4),INDEX(_xlfn.ANCHORARRAY('Date ouverte'!$B$4),MATCH(TRUE,_xlfn.ANCHORARRAY('Date ouverte'!$B$4)&gt;=$W970,0)),IF(AND(K970="Pending",J970='Date ouverte'!$A$6),INDEX(_xlfn.ANCHORARRAY('Date ouverte'!$B$6),MATCH(TRUE,_xlfn.ANCHORARRAY('Date ouverte'!$B$6)&gt;=$W970,0)),IF(AND(K970="Pending",J970='Date ouverte'!$A$8),INDEX(_xlfn.ANCHORARRAY('Date ouverte'!$B$8),MATCH(TRUE,_xlfn.ANCHORARRAY('Date ouverte'!$B$8)&gt;=$W970,0)),W970))))</f>
        <v>44867</v>
      </c>
      <c r="AB970" s="5">
        <f>IF(IF($K970="Pending",(IF($J970='Date ouverte'!$A$20,HLOOKUP($AA970,'Date ouverte'!$20:$21,2,FALSE),IF($J970='Date ouverte'!$A$22,HLOOKUP($AA970,'Date ouverte'!$22:$23,2,FALSE),IF($J970='Date ouverte'!$A$24,HLOOKUP($AA970,'Date ouverte'!$24:$25,2,FALSE),IF($J970='Date ouverte'!$A$26,HLOOKUP($AA970,'Date ouverte'!$26:$27,2,FALSE),"j"))))),W970)&lt;&gt;"alert",AA970,"alert")</f>
        <v>44867</v>
      </c>
      <c r="AC970" s="65">
        <f>IF($AB970="alert",(IF($J970='Date ouverte'!$A$29,HLOOKUP($AA970,'Date ouverte'!$29:$30,2,FALSE),IF($J970='Date ouverte'!$A$31,HLOOKUP($AA970,'Date ouverte'!$31:$33,2,FALSE),IF($J970='Date ouverte'!$A$33,HLOOKUP($AA970,'Date ouverte'!$33:$34,2,FALSE),IF($J970='Date ouverte'!$A$35,HLOOKUP($AA970,'Date ouverte'!$35:$36,2,FALSE),"j"))))),0)</f>
        <v>0</v>
      </c>
      <c r="AD9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0" s="5"/>
    </row>
    <row r="971" spans="1:31" x14ac:dyDescent="0.25">
      <c r="A971" t="s">
        <v>120</v>
      </c>
      <c r="B971" t="s">
        <v>258</v>
      </c>
      <c r="C971" t="s">
        <v>30</v>
      </c>
      <c r="D971" t="s">
        <v>47</v>
      </c>
      <c r="E971" t="s">
        <v>16</v>
      </c>
      <c r="F971" t="s">
        <v>48</v>
      </c>
      <c r="G971" s="1">
        <v>44804</v>
      </c>
      <c r="H971" s="1">
        <v>44867</v>
      </c>
      <c r="I971" s="2">
        <v>44876</v>
      </c>
      <c r="J971" t="s">
        <v>18</v>
      </c>
      <c r="K971" t="s">
        <v>29</v>
      </c>
      <c r="L971" t="s">
        <v>24</v>
      </c>
      <c r="M971" t="s">
        <v>21</v>
      </c>
      <c r="N971" t="s">
        <v>22</v>
      </c>
      <c r="O971" t="s">
        <v>282</v>
      </c>
      <c r="P971">
        <f t="shared" si="563"/>
        <v>1</v>
      </c>
      <c r="Q971" s="5">
        <f t="shared" si="564"/>
        <v>44869</v>
      </c>
      <c r="R971" s="32">
        <f>VLOOKUP(_xlfn.CONCAT(M971," - ",E971),Planning!$C$75:$D$99,2,0)</f>
        <v>7</v>
      </c>
      <c r="S971" s="5">
        <f t="shared" si="565"/>
        <v>44874</v>
      </c>
      <c r="T971" s="3" t="str">
        <f t="shared" si="566"/>
        <v/>
      </c>
      <c r="U971" s="32">
        <f t="shared" ca="1" si="567"/>
        <v>7</v>
      </c>
      <c r="V971" s="32">
        <f t="shared" si="568"/>
        <v>0</v>
      </c>
      <c r="W971" s="5">
        <f t="shared" si="569"/>
        <v>44876</v>
      </c>
      <c r="X971" s="5"/>
      <c r="Z971" s="49"/>
      <c r="AA971" s="50" cm="1">
        <f t="array" ref="AA971">IF(AND(K971="Pending",J971='Date ouverte'!$A$2),INDEX(_xlfn.ANCHORARRAY('Date ouverte'!$B$2),MATCH(TRUE,_xlfn.ANCHORARRAY('Date ouverte'!$B$2)&gt;=$W971,0)),IF(AND(K971="Pending",J971='Date ouverte'!$A$4),INDEX(_xlfn.ANCHORARRAY('Date ouverte'!$B$4),MATCH(TRUE,_xlfn.ANCHORARRAY('Date ouverte'!$B$4)&gt;=$W971,0)),IF(AND(K971="Pending",J971='Date ouverte'!$A$6),INDEX(_xlfn.ANCHORARRAY('Date ouverte'!$B$6),MATCH(TRUE,_xlfn.ANCHORARRAY('Date ouverte'!$B$6)&gt;=$W971,0)),IF(AND(K971="Pending",J971='Date ouverte'!$A$8),INDEX(_xlfn.ANCHORARRAY('Date ouverte'!$B$8),MATCH(TRUE,_xlfn.ANCHORARRAY('Date ouverte'!$B$8)&gt;=$W971,0)),W971))))</f>
        <v>44876</v>
      </c>
      <c r="AB971" s="5">
        <f>IF(IF($K971="Pending",(IF($J971='Date ouverte'!$A$20,HLOOKUP($AA971,'Date ouverte'!$20:$21,2,FALSE),IF($J971='Date ouverte'!$A$22,HLOOKUP($AA971,'Date ouverte'!$22:$23,2,FALSE),IF($J971='Date ouverte'!$A$24,HLOOKUP($AA971,'Date ouverte'!$24:$25,2,FALSE),IF($J971='Date ouverte'!$A$26,HLOOKUP($AA971,'Date ouverte'!$26:$27,2,FALSE),"j"))))),W971)&lt;&gt;"alert",AA971,"alert")</f>
        <v>44876</v>
      </c>
      <c r="AC971" s="65">
        <f>IF($AB971="alert",(IF($J971='Date ouverte'!$A$29,HLOOKUP($AA971,'Date ouverte'!$29:$30,2,FALSE),IF($J971='Date ouverte'!$A$31,HLOOKUP($AA971,'Date ouverte'!$31:$33,2,FALSE),IF($J971='Date ouverte'!$A$33,HLOOKUP($AA971,'Date ouverte'!$33:$34,2,FALSE),IF($J971='Date ouverte'!$A$35,HLOOKUP($AA971,'Date ouverte'!$35:$36,2,FALSE),"j"))))),0)</f>
        <v>0</v>
      </c>
      <c r="AD9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1" s="5"/>
    </row>
    <row r="972" spans="1:31" x14ac:dyDescent="0.25">
      <c r="A972" t="s">
        <v>809</v>
      </c>
      <c r="B972" t="s">
        <v>258</v>
      </c>
      <c r="C972" t="s">
        <v>30</v>
      </c>
      <c r="D972" t="s">
        <v>47</v>
      </c>
      <c r="E972" t="s">
        <v>34</v>
      </c>
      <c r="F972" t="s">
        <v>48</v>
      </c>
      <c r="G972" s="1">
        <v>44823</v>
      </c>
      <c r="H972" s="1">
        <v>44866</v>
      </c>
      <c r="I972" s="2">
        <v>44878</v>
      </c>
      <c r="J972" t="s">
        <v>18</v>
      </c>
      <c r="K972" t="s">
        <v>29</v>
      </c>
      <c r="L972" t="s">
        <v>24</v>
      </c>
      <c r="M972" t="s">
        <v>25</v>
      </c>
      <c r="N972" t="s">
        <v>26</v>
      </c>
      <c r="O972" t="s">
        <v>40</v>
      </c>
      <c r="P972">
        <f t="shared" si="563"/>
        <v>1</v>
      </c>
      <c r="Q972" s="5">
        <f t="shared" si="564"/>
        <v>44868</v>
      </c>
      <c r="R972" s="32">
        <f>VLOOKUP(_xlfn.CONCAT(M972," - ",E972),Planning!$C$75:$D$99,2,0)</f>
        <v>21</v>
      </c>
      <c r="S972" s="5">
        <f t="shared" si="565"/>
        <v>44887</v>
      </c>
      <c r="T972" s="3" t="str">
        <f t="shared" si="566"/>
        <v/>
      </c>
      <c r="U972" s="32">
        <f t="shared" ca="1" si="567"/>
        <v>21</v>
      </c>
      <c r="V972" s="32">
        <f t="shared" si="568"/>
        <v>0</v>
      </c>
      <c r="W972" s="5">
        <f t="shared" si="569"/>
        <v>44878</v>
      </c>
      <c r="X972" s="5"/>
      <c r="Z972" s="49"/>
      <c r="AA972" s="50" cm="1">
        <f t="array" ref="AA972">IF(AND(K972="Pending",J972='Date ouverte'!$A$2),INDEX(_xlfn.ANCHORARRAY('Date ouverte'!$B$2),MATCH(TRUE,_xlfn.ANCHORARRAY('Date ouverte'!$B$2)&gt;=$W972,0)),IF(AND(K972="Pending",J972='Date ouverte'!$A$4),INDEX(_xlfn.ANCHORARRAY('Date ouverte'!$B$4),MATCH(TRUE,_xlfn.ANCHORARRAY('Date ouverte'!$B$4)&gt;=$W972,0)),IF(AND(K972="Pending",J972='Date ouverte'!$A$6),INDEX(_xlfn.ANCHORARRAY('Date ouverte'!$B$6),MATCH(TRUE,_xlfn.ANCHORARRAY('Date ouverte'!$B$6)&gt;=$W972,0)),IF(AND(K972="Pending",J972='Date ouverte'!$A$8),INDEX(_xlfn.ANCHORARRAY('Date ouverte'!$B$8),MATCH(TRUE,_xlfn.ANCHORARRAY('Date ouverte'!$B$8)&gt;=$W972,0)),W972))))</f>
        <v>44879</v>
      </c>
      <c r="AB972" s="5" t="str">
        <f>IF(IF($K972="Pending",(IF($J972='Date ouverte'!$A$20,HLOOKUP($AA972,'Date ouverte'!$20:$21,2,FALSE),IF($J972='Date ouverte'!$A$22,HLOOKUP($AA972,'Date ouverte'!$22:$23,2,FALSE),IF($J972='Date ouverte'!$A$24,HLOOKUP($AA972,'Date ouverte'!$24:$25,2,FALSE),IF($J972='Date ouverte'!$A$26,HLOOKUP($AA972,'Date ouverte'!$26:$27,2,FALSE),"j"))))),W972)&lt;&gt;"alert",AA972,"alert")</f>
        <v>alert</v>
      </c>
      <c r="AC972" s="65">
        <f>IF($AB972="alert",(IF($J972='Date ouverte'!$A$29,HLOOKUP($AA972,'Date ouverte'!$29:$30,2,FALSE),IF($J972='Date ouverte'!$A$31,HLOOKUP($AA972,'Date ouverte'!$31:$33,2,FALSE),IF($J972='Date ouverte'!$A$33,HLOOKUP($AA972,'Date ouverte'!$33:$34,2,FALSE),IF($J972='Date ouverte'!$A$35,HLOOKUP($AA972,'Date ouverte'!$35:$36,2,FALSE),"j"))))),0)</f>
        <v>11</v>
      </c>
      <c r="AD9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2" s="5"/>
    </row>
    <row r="973" spans="1:31" x14ac:dyDescent="0.25">
      <c r="A973" t="s">
        <v>1309</v>
      </c>
      <c r="B973" t="s">
        <v>258</v>
      </c>
      <c r="C973" t="s">
        <v>30</v>
      </c>
      <c r="D973" t="s">
        <v>47</v>
      </c>
      <c r="E973" t="s">
        <v>16</v>
      </c>
      <c r="F973" t="s">
        <v>48</v>
      </c>
      <c r="G973" s="1">
        <v>44842</v>
      </c>
      <c r="H973" s="1">
        <v>44881</v>
      </c>
      <c r="I973" s="2">
        <v>44890</v>
      </c>
      <c r="J973" t="s">
        <v>23</v>
      </c>
      <c r="K973" t="s">
        <v>29</v>
      </c>
      <c r="L973" t="s">
        <v>24</v>
      </c>
      <c r="M973" t="s">
        <v>32</v>
      </c>
      <c r="N973" t="s">
        <v>41</v>
      </c>
      <c r="O973" t="s">
        <v>43</v>
      </c>
      <c r="P973">
        <f t="shared" si="563"/>
        <v>1</v>
      </c>
      <c r="Q973" s="5">
        <f t="shared" si="564"/>
        <v>44883</v>
      </c>
      <c r="R973" s="32">
        <f>VLOOKUP(_xlfn.CONCAT(M973," - ",E973),Planning!$C$75:$D$99,2,0)</f>
        <v>10</v>
      </c>
      <c r="S973" s="5">
        <f t="shared" si="565"/>
        <v>44891</v>
      </c>
      <c r="T973" s="3" t="str">
        <f t="shared" si="566"/>
        <v/>
      </c>
      <c r="U973" s="32">
        <f t="shared" ca="1" si="567"/>
        <v>10</v>
      </c>
      <c r="V973" s="32">
        <f t="shared" si="568"/>
        <v>0</v>
      </c>
      <c r="W973" s="5">
        <f t="shared" si="569"/>
        <v>44890</v>
      </c>
      <c r="X973" s="5"/>
      <c r="Z973" s="49"/>
      <c r="AA973" s="50" cm="1">
        <f t="array" ref="AA973">IF(AND(K973="Pending",J973='Date ouverte'!$A$2),INDEX(_xlfn.ANCHORARRAY('Date ouverte'!$B$2),MATCH(TRUE,_xlfn.ANCHORARRAY('Date ouverte'!$B$2)&gt;=$W973,0)),IF(AND(K973="Pending",J973='Date ouverte'!$A$4),INDEX(_xlfn.ANCHORARRAY('Date ouverte'!$B$4),MATCH(TRUE,_xlfn.ANCHORARRAY('Date ouverte'!$B$4)&gt;=$W973,0)),IF(AND(K973="Pending",J973='Date ouverte'!$A$6),INDEX(_xlfn.ANCHORARRAY('Date ouverte'!$B$6),MATCH(TRUE,_xlfn.ANCHORARRAY('Date ouverte'!$B$6)&gt;=$W973,0)),IF(AND(K973="Pending",J973='Date ouverte'!$A$8),INDEX(_xlfn.ANCHORARRAY('Date ouverte'!$B$8),MATCH(TRUE,_xlfn.ANCHORARRAY('Date ouverte'!$B$8)&gt;=$W973,0)),W973))))</f>
        <v>44890</v>
      </c>
      <c r="AB973" s="5" t="str">
        <f>IF(IF($K973="Pending",(IF($J973='Date ouverte'!$A$20,HLOOKUP($AA973,'Date ouverte'!$20:$21,2,FALSE),IF($J973='Date ouverte'!$A$22,HLOOKUP($AA973,'Date ouverte'!$22:$23,2,FALSE),IF($J973='Date ouverte'!$A$24,HLOOKUP($AA973,'Date ouverte'!$24:$25,2,FALSE),IF($J973='Date ouverte'!$A$26,HLOOKUP($AA973,'Date ouverte'!$26:$27,2,FALSE),"j"))))),W973)&lt;&gt;"alert",AA973,"alert")</f>
        <v>alert</v>
      </c>
      <c r="AC973" s="65">
        <f>IF($AB973="alert",(IF($J973='Date ouverte'!$A$29,HLOOKUP($AA973,'Date ouverte'!$29:$30,2,FALSE),IF($J973='Date ouverte'!$A$31,HLOOKUP($AA973,'Date ouverte'!$31:$33,2,FALSE),IF($J973='Date ouverte'!$A$33,HLOOKUP($AA973,'Date ouverte'!$33:$34,2,FALSE),IF($J973='Date ouverte'!$A$35,HLOOKUP($AA973,'Date ouverte'!$35:$36,2,FALSE),"j"))))),0)</f>
        <v>96</v>
      </c>
      <c r="AD9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3" s="5"/>
    </row>
    <row r="974" spans="1:31" x14ac:dyDescent="0.25">
      <c r="A974" t="s">
        <v>2477</v>
      </c>
      <c r="B974" t="s">
        <v>258</v>
      </c>
      <c r="C974" t="s">
        <v>30</v>
      </c>
      <c r="D974" t="s">
        <v>47</v>
      </c>
      <c r="E974" t="s">
        <v>16</v>
      </c>
      <c r="F974" t="s">
        <v>48</v>
      </c>
      <c r="G974" s="1">
        <v>44863</v>
      </c>
      <c r="H974" s="1">
        <v>44900</v>
      </c>
      <c r="I974" s="2">
        <v>44907</v>
      </c>
      <c r="J974" t="s">
        <v>23</v>
      </c>
      <c r="K974" t="s">
        <v>29</v>
      </c>
      <c r="L974" t="s">
        <v>24</v>
      </c>
      <c r="M974" t="s">
        <v>32</v>
      </c>
      <c r="O974" t="s">
        <v>1728</v>
      </c>
      <c r="P974">
        <f t="shared" si="563"/>
        <v>1</v>
      </c>
      <c r="Q974" s="5">
        <f t="shared" si="564"/>
        <v>44902</v>
      </c>
      <c r="R974" s="32">
        <f>VLOOKUP(_xlfn.CONCAT(M974," - ",E974),Planning!$C$75:$D$99,2,0)</f>
        <v>10</v>
      </c>
      <c r="S974" s="5">
        <f t="shared" si="565"/>
        <v>44910</v>
      </c>
      <c r="T974" s="3" t="str">
        <f t="shared" si="566"/>
        <v/>
      </c>
      <c r="U974" s="32">
        <f t="shared" ca="1" si="567"/>
        <v>10</v>
      </c>
      <c r="V974" s="32">
        <f t="shared" si="568"/>
        <v>0</v>
      </c>
      <c r="W974" s="5">
        <f t="shared" si="569"/>
        <v>44907</v>
      </c>
      <c r="X974" s="5"/>
      <c r="Z974" s="49"/>
      <c r="AA974" s="50" cm="1">
        <f t="array" ref="AA974">IF(AND(K974="Pending",J974='Date ouverte'!$A$2),INDEX(_xlfn.ANCHORARRAY('Date ouverte'!$B$2),MATCH(TRUE,_xlfn.ANCHORARRAY('Date ouverte'!$B$2)&gt;=$W974,0)),IF(AND(K974="Pending",J974='Date ouverte'!$A$4),INDEX(_xlfn.ANCHORARRAY('Date ouverte'!$B$4),MATCH(TRUE,_xlfn.ANCHORARRAY('Date ouverte'!$B$4)&gt;=$W974,0)),IF(AND(K974="Pending",J974='Date ouverte'!$A$6),INDEX(_xlfn.ANCHORARRAY('Date ouverte'!$B$6),MATCH(TRUE,_xlfn.ANCHORARRAY('Date ouverte'!$B$6)&gt;=$W974,0)),IF(AND(K974="Pending",J974='Date ouverte'!$A$8),INDEX(_xlfn.ANCHORARRAY('Date ouverte'!$B$8),MATCH(TRUE,_xlfn.ANCHORARRAY('Date ouverte'!$B$8)&gt;=$W974,0)),W974))))</f>
        <v>44907</v>
      </c>
      <c r="AB974" s="5">
        <f>IF(IF($K974="Pending",(IF($J974='Date ouverte'!$A$20,HLOOKUP($AA974,'Date ouverte'!$20:$21,2,FALSE),IF($J974='Date ouverte'!$A$22,HLOOKUP($AA974,'Date ouverte'!$22:$23,2,FALSE),IF($J974='Date ouverte'!$A$24,HLOOKUP($AA974,'Date ouverte'!$24:$25,2,FALSE),IF($J974='Date ouverte'!$A$26,HLOOKUP($AA974,'Date ouverte'!$26:$27,2,FALSE),"j"))))),W974)&lt;&gt;"alert",AA974,"alert")</f>
        <v>44907</v>
      </c>
      <c r="AC974" s="65">
        <f>IF($AB974="alert",(IF($J974='Date ouverte'!$A$29,HLOOKUP($AA974,'Date ouverte'!$29:$30,2,FALSE),IF($J974='Date ouverte'!$A$31,HLOOKUP($AA974,'Date ouverte'!$31:$33,2,FALSE),IF($J974='Date ouverte'!$A$33,HLOOKUP($AA974,'Date ouverte'!$33:$34,2,FALSE),IF($J974='Date ouverte'!$A$35,HLOOKUP($AA974,'Date ouverte'!$35:$36,2,FALSE),"j"))))),0)</f>
        <v>0</v>
      </c>
      <c r="AD9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4" s="5"/>
    </row>
    <row r="975" spans="1:31" x14ac:dyDescent="0.25">
      <c r="A975" t="s">
        <v>2478</v>
      </c>
      <c r="B975" t="s">
        <v>258</v>
      </c>
      <c r="C975" t="s">
        <v>30</v>
      </c>
      <c r="D975" t="s">
        <v>47</v>
      </c>
      <c r="E975" t="s">
        <v>16</v>
      </c>
      <c r="F975" t="s">
        <v>48</v>
      </c>
      <c r="G975" s="1">
        <v>44863</v>
      </c>
      <c r="H975" s="1">
        <v>44900</v>
      </c>
      <c r="I975" s="2">
        <v>44907</v>
      </c>
      <c r="J975" t="s">
        <v>23</v>
      </c>
      <c r="K975" t="s">
        <v>29</v>
      </c>
      <c r="L975" t="s">
        <v>24</v>
      </c>
      <c r="M975" t="s">
        <v>32</v>
      </c>
      <c r="O975" t="s">
        <v>1728</v>
      </c>
      <c r="P975">
        <f t="shared" si="563"/>
        <v>1</v>
      </c>
      <c r="Q975" s="5">
        <f t="shared" si="564"/>
        <v>44902</v>
      </c>
      <c r="R975" s="32">
        <f>VLOOKUP(_xlfn.CONCAT(M975," - ",E975),Planning!$C$75:$D$99,2,0)</f>
        <v>10</v>
      </c>
      <c r="S975" s="5">
        <f t="shared" si="565"/>
        <v>44910</v>
      </c>
      <c r="T975" s="3" t="str">
        <f t="shared" si="566"/>
        <v/>
      </c>
      <c r="U975" s="32">
        <f t="shared" ca="1" si="567"/>
        <v>10</v>
      </c>
      <c r="V975" s="32">
        <f t="shared" si="568"/>
        <v>0</v>
      </c>
      <c r="W975" s="5">
        <f t="shared" si="569"/>
        <v>44907</v>
      </c>
      <c r="X975" s="5"/>
      <c r="Z975" s="49"/>
      <c r="AA975" s="50" cm="1">
        <f t="array" ref="AA975">IF(AND(K975="Pending",J975='Date ouverte'!$A$2),INDEX(_xlfn.ANCHORARRAY('Date ouverte'!$B$2),MATCH(TRUE,_xlfn.ANCHORARRAY('Date ouverte'!$B$2)&gt;=$W975,0)),IF(AND(K975="Pending",J975='Date ouverte'!$A$4),INDEX(_xlfn.ANCHORARRAY('Date ouverte'!$B$4),MATCH(TRUE,_xlfn.ANCHORARRAY('Date ouverte'!$B$4)&gt;=$W975,0)),IF(AND(K975="Pending",J975='Date ouverte'!$A$6),INDEX(_xlfn.ANCHORARRAY('Date ouverte'!$B$6),MATCH(TRUE,_xlfn.ANCHORARRAY('Date ouverte'!$B$6)&gt;=$W975,0)),IF(AND(K975="Pending",J975='Date ouverte'!$A$8),INDEX(_xlfn.ANCHORARRAY('Date ouverte'!$B$8),MATCH(TRUE,_xlfn.ANCHORARRAY('Date ouverte'!$B$8)&gt;=$W975,0)),W975))))</f>
        <v>44907</v>
      </c>
      <c r="AB975" s="5">
        <f>IF(IF($K975="Pending",(IF($J975='Date ouverte'!$A$20,HLOOKUP($AA975,'Date ouverte'!$20:$21,2,FALSE),IF($J975='Date ouverte'!$A$22,HLOOKUP($AA975,'Date ouverte'!$22:$23,2,FALSE),IF($J975='Date ouverte'!$A$24,HLOOKUP($AA975,'Date ouverte'!$24:$25,2,FALSE),IF($J975='Date ouverte'!$A$26,HLOOKUP($AA975,'Date ouverte'!$26:$27,2,FALSE),"j"))))),W975)&lt;&gt;"alert",AA975,"alert")</f>
        <v>44907</v>
      </c>
      <c r="AC975" s="65">
        <f>IF($AB975="alert",(IF($J975='Date ouverte'!$A$29,HLOOKUP($AA975,'Date ouverte'!$29:$30,2,FALSE),IF($J975='Date ouverte'!$A$31,HLOOKUP($AA975,'Date ouverte'!$31:$33,2,FALSE),IF($J975='Date ouverte'!$A$33,HLOOKUP($AA975,'Date ouverte'!$33:$34,2,FALSE),IF($J975='Date ouverte'!$A$35,HLOOKUP($AA975,'Date ouverte'!$35:$36,2,FALSE),"j"))))),0)</f>
        <v>0</v>
      </c>
      <c r="AD9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75" s="5"/>
    </row>
    <row r="976" spans="1:31" x14ac:dyDescent="0.25">
      <c r="A976" t="s">
        <v>1946</v>
      </c>
      <c r="B976" t="s">
        <v>258</v>
      </c>
      <c r="C976" t="s">
        <v>14</v>
      </c>
      <c r="D976" t="s">
        <v>47</v>
      </c>
      <c r="E976" t="s">
        <v>16</v>
      </c>
      <c r="F976" t="s">
        <v>48</v>
      </c>
      <c r="G976" s="1">
        <v>44852</v>
      </c>
      <c r="H976" s="1">
        <v>44884</v>
      </c>
      <c r="I976" s="2">
        <v>44891</v>
      </c>
      <c r="J976" t="s">
        <v>39</v>
      </c>
      <c r="K976" t="s">
        <v>29</v>
      </c>
      <c r="L976" t="s">
        <v>24</v>
      </c>
      <c r="M976" t="s">
        <v>32</v>
      </c>
      <c r="N976" t="s">
        <v>41</v>
      </c>
      <c r="O976" t="s">
        <v>1686</v>
      </c>
      <c r="P976">
        <f t="shared" si="563"/>
        <v>1</v>
      </c>
      <c r="Q976" s="5">
        <f t="shared" si="564"/>
        <v>44886</v>
      </c>
      <c r="R976" s="32">
        <f>VLOOKUP(_xlfn.CONCAT(M976," - ",E976),Planning!$C$75:$D$99,2,0)</f>
        <v>10</v>
      </c>
      <c r="S976" s="5">
        <f t="shared" si="565"/>
        <v>44894</v>
      </c>
      <c r="T976" s="3" t="str">
        <f t="shared" si="566"/>
        <v/>
      </c>
      <c r="U976" s="32">
        <f t="shared" ca="1" si="567"/>
        <v>10</v>
      </c>
      <c r="V976" s="32">
        <f t="shared" si="568"/>
        <v>0</v>
      </c>
      <c r="W976" s="5">
        <f t="shared" si="569"/>
        <v>44891</v>
      </c>
      <c r="X976" s="5"/>
      <c r="Z976" s="49"/>
      <c r="AA976" s="50" cm="1">
        <f t="array" ref="AA976">IF(AND(K976="Pending",J976='Date ouverte'!$A$2),INDEX(_xlfn.ANCHORARRAY('Date ouverte'!$B$2),MATCH(TRUE,_xlfn.ANCHORARRAY('Date ouverte'!$B$2)&gt;=$W976,0)),IF(AND(K976="Pending",J976='Date ouverte'!$A$4),INDEX(_xlfn.ANCHORARRAY('Date ouverte'!$B$4),MATCH(TRUE,_xlfn.ANCHORARRAY('Date ouverte'!$B$4)&gt;=$W976,0)),IF(AND(K976="Pending",J976='Date ouverte'!$A$6),INDEX(_xlfn.ANCHORARRAY('Date ouverte'!$B$6),MATCH(TRUE,_xlfn.ANCHORARRAY('Date ouverte'!$B$6)&gt;=$W976,0)),IF(AND(K976="Pending",J976='Date ouverte'!$A$8),INDEX(_xlfn.ANCHORARRAY('Date ouverte'!$B$8),MATCH(TRUE,_xlfn.ANCHORARRAY('Date ouverte'!$B$8)&gt;=$W976,0)),W976))))</f>
        <v>44893</v>
      </c>
      <c r="AB976" s="5">
        <f>IF(IF($K976="Pending",(IF($J976='Date ouverte'!$A$20,HLOOKUP($AA976,'Date ouverte'!$20:$21,2,FALSE),IF($J976='Date ouverte'!$A$22,HLOOKUP($AA976,'Date ouverte'!$22:$23,2,FALSE),IF($J976='Date ouverte'!$A$24,HLOOKUP($AA976,'Date ouverte'!$24:$25,2,FALSE),IF($J976='Date ouverte'!$A$26,HLOOKUP($AA976,'Date ouverte'!$26:$27,2,FALSE),"j"))))),W976)&lt;&gt;"alert",AA976,"alert")</f>
        <v>44893</v>
      </c>
      <c r="AC976" s="65">
        <f>IF($AB976="alert",(IF($J976='Date ouverte'!$A$29,HLOOKUP($AA976,'Date ouverte'!$29:$30,2,FALSE),IF($J976='Date ouverte'!$A$31,HLOOKUP($AA976,'Date ouverte'!$31:$33,2,FALSE),IF($J976='Date ouverte'!$A$33,HLOOKUP($AA976,'Date ouverte'!$33:$34,2,FALSE),IF($J976='Date ouverte'!$A$35,HLOOKUP($AA976,'Date ouverte'!$35:$36,2,FALSE),"j"))))),0)</f>
        <v>0</v>
      </c>
      <c r="AD9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76" s="5"/>
    </row>
    <row r="977" spans="1:31" x14ac:dyDescent="0.25">
      <c r="A977" t="s">
        <v>1947</v>
      </c>
      <c r="B977" t="s">
        <v>258</v>
      </c>
      <c r="C977" t="s">
        <v>30</v>
      </c>
      <c r="D977" t="s">
        <v>47</v>
      </c>
      <c r="E977" t="s">
        <v>16</v>
      </c>
      <c r="F977" t="s">
        <v>48</v>
      </c>
      <c r="G977" s="1">
        <v>44860</v>
      </c>
      <c r="H977" s="1">
        <v>44888</v>
      </c>
      <c r="I977" s="2">
        <v>44893</v>
      </c>
      <c r="J977" t="s">
        <v>28</v>
      </c>
      <c r="K977" t="s">
        <v>29</v>
      </c>
      <c r="L977" t="s">
        <v>24</v>
      </c>
      <c r="M977" t="s">
        <v>32</v>
      </c>
      <c r="N977" t="s">
        <v>33</v>
      </c>
      <c r="O977" t="s">
        <v>1919</v>
      </c>
      <c r="P977">
        <f t="shared" si="563"/>
        <v>1</v>
      </c>
      <c r="Q977" s="5">
        <f t="shared" si="564"/>
        <v>44890</v>
      </c>
      <c r="R977" s="32">
        <f>VLOOKUP(_xlfn.CONCAT(M977," - ",E977),Planning!$C$75:$D$99,2,0)</f>
        <v>10</v>
      </c>
      <c r="S977" s="5">
        <f t="shared" si="565"/>
        <v>44898</v>
      </c>
      <c r="T977" s="3" t="str">
        <f t="shared" si="566"/>
        <v/>
      </c>
      <c r="U977" s="32">
        <f t="shared" ca="1" si="567"/>
        <v>10</v>
      </c>
      <c r="V977" s="32">
        <f t="shared" si="568"/>
        <v>0</v>
      </c>
      <c r="W977" s="5">
        <f t="shared" si="569"/>
        <v>44893</v>
      </c>
      <c r="X977" s="5"/>
      <c r="Z977" s="49"/>
      <c r="AA977" s="50" cm="1">
        <f t="array" ref="AA977">IF(AND(K977="Pending",J977='Date ouverte'!$A$2),INDEX(_xlfn.ANCHORARRAY('Date ouverte'!$B$2),MATCH(TRUE,_xlfn.ANCHORARRAY('Date ouverte'!$B$2)&gt;=$W977,0)),IF(AND(K977="Pending",J977='Date ouverte'!$A$4),INDEX(_xlfn.ANCHORARRAY('Date ouverte'!$B$4),MATCH(TRUE,_xlfn.ANCHORARRAY('Date ouverte'!$B$4)&gt;=$W977,0)),IF(AND(K977="Pending",J977='Date ouverte'!$A$6),INDEX(_xlfn.ANCHORARRAY('Date ouverte'!$B$6),MATCH(TRUE,_xlfn.ANCHORARRAY('Date ouverte'!$B$6)&gt;=$W977,0)),IF(AND(K977="Pending",J977='Date ouverte'!$A$8),INDEX(_xlfn.ANCHORARRAY('Date ouverte'!$B$8),MATCH(TRUE,_xlfn.ANCHORARRAY('Date ouverte'!$B$8)&gt;=$W977,0)),W977))))</f>
        <v>44893</v>
      </c>
      <c r="AB977" s="5">
        <f>IF(IF($K977="Pending",(IF($J977='Date ouverte'!$A$20,HLOOKUP($AA977,'Date ouverte'!$20:$21,2,FALSE),IF($J977='Date ouverte'!$A$22,HLOOKUP($AA977,'Date ouverte'!$22:$23,2,FALSE),IF($J977='Date ouverte'!$A$24,HLOOKUP($AA977,'Date ouverte'!$24:$25,2,FALSE),IF($J977='Date ouverte'!$A$26,HLOOKUP($AA977,'Date ouverte'!$26:$27,2,FALSE),"j"))))),W977)&lt;&gt;"alert",AA977,"alert")</f>
        <v>44893</v>
      </c>
      <c r="AC977" s="65">
        <f>IF($AB977="alert",(IF($J977='Date ouverte'!$A$29,HLOOKUP($AA977,'Date ouverte'!$29:$30,2,FALSE),IF($J977='Date ouverte'!$A$31,HLOOKUP($AA977,'Date ouverte'!$31:$33,2,FALSE),IF($J977='Date ouverte'!$A$33,HLOOKUP($AA977,'Date ouverte'!$33:$34,2,FALSE),IF($J977='Date ouverte'!$A$35,HLOOKUP($AA977,'Date ouverte'!$35:$36,2,FALSE),"j"))))),0)</f>
        <v>0</v>
      </c>
      <c r="AD9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77" s="5"/>
    </row>
    <row r="978" spans="1:31" x14ac:dyDescent="0.25">
      <c r="A978" t="s">
        <v>190</v>
      </c>
      <c r="B978" t="s">
        <v>258</v>
      </c>
      <c r="C978" t="s">
        <v>30</v>
      </c>
      <c r="D978" t="s">
        <v>47</v>
      </c>
      <c r="E978" t="s">
        <v>16</v>
      </c>
      <c r="F978" t="s">
        <v>48</v>
      </c>
      <c r="G978" s="1">
        <v>44802</v>
      </c>
      <c r="H978" s="1">
        <v>44860</v>
      </c>
      <c r="I978" s="2">
        <v>44865.375</v>
      </c>
      <c r="J978" t="s">
        <v>39</v>
      </c>
      <c r="K978" t="s">
        <v>19</v>
      </c>
      <c r="L978" t="s">
        <v>24</v>
      </c>
      <c r="M978" t="s">
        <v>32</v>
      </c>
      <c r="N978" t="s">
        <v>41</v>
      </c>
      <c r="O978" t="s">
        <v>122</v>
      </c>
      <c r="P978">
        <f t="shared" si="563"/>
        <v>1</v>
      </c>
      <c r="Q978" s="5">
        <f t="shared" si="564"/>
        <v>44862</v>
      </c>
      <c r="R978" s="32">
        <f>VLOOKUP(_xlfn.CONCAT(M978," - ",E978),Planning!$C$75:$D$99,2,0)</f>
        <v>10</v>
      </c>
      <c r="S978" s="5">
        <f t="shared" si="565"/>
        <v>44870</v>
      </c>
      <c r="T978" s="3" t="str">
        <f t="shared" si="566"/>
        <v/>
      </c>
      <c r="U978" s="32">
        <f t="shared" ca="1" si="567"/>
        <v>10</v>
      </c>
      <c r="V978" s="32">
        <f t="shared" si="568"/>
        <v>0</v>
      </c>
      <c r="W978" s="5">
        <f t="shared" si="569"/>
        <v>44865</v>
      </c>
      <c r="X978" s="5"/>
      <c r="Z978" s="49"/>
      <c r="AA978" s="50" cm="1">
        <f t="array" ref="AA978">IF(AND(K978="Pending",J978='Date ouverte'!$A$2),INDEX(_xlfn.ANCHORARRAY('Date ouverte'!$B$2),MATCH(TRUE,_xlfn.ANCHORARRAY('Date ouverte'!$B$2)&gt;=$W978,0)),IF(AND(K978="Pending",J978='Date ouverte'!$A$4),INDEX(_xlfn.ANCHORARRAY('Date ouverte'!$B$4),MATCH(TRUE,_xlfn.ANCHORARRAY('Date ouverte'!$B$4)&gt;=$W978,0)),IF(AND(K978="Pending",J978='Date ouverte'!$A$6),INDEX(_xlfn.ANCHORARRAY('Date ouverte'!$B$6),MATCH(TRUE,_xlfn.ANCHORARRAY('Date ouverte'!$B$6)&gt;=$W978,0)),IF(AND(K978="Pending",J978='Date ouverte'!$A$8),INDEX(_xlfn.ANCHORARRAY('Date ouverte'!$B$8),MATCH(TRUE,_xlfn.ANCHORARRAY('Date ouverte'!$B$8)&gt;=$W978,0)),W978))))</f>
        <v>44865</v>
      </c>
      <c r="AB978" s="5">
        <f>IF(IF($K978="Pending",(IF($J978='Date ouverte'!$A$20,HLOOKUP($AA978,'Date ouverte'!$20:$21,2,FALSE),IF($J978='Date ouverte'!$A$22,HLOOKUP($AA978,'Date ouverte'!$22:$23,2,FALSE),IF($J978='Date ouverte'!$A$24,HLOOKUP($AA978,'Date ouverte'!$24:$25,2,FALSE),IF($J978='Date ouverte'!$A$26,HLOOKUP($AA978,'Date ouverte'!$26:$27,2,FALSE),"j"))))),W978)&lt;&gt;"alert",AA978,"alert")</f>
        <v>44865</v>
      </c>
      <c r="AC978" s="65">
        <f>IF($AB978="alert",(IF($J978='Date ouverte'!$A$29,HLOOKUP($AA978,'Date ouverte'!$29:$30,2,FALSE),IF($J978='Date ouverte'!$A$31,HLOOKUP($AA978,'Date ouverte'!$31:$33,2,FALSE),IF($J978='Date ouverte'!$A$33,HLOOKUP($AA978,'Date ouverte'!$33:$34,2,FALSE),IF($J978='Date ouverte'!$A$35,HLOOKUP($AA978,'Date ouverte'!$35:$36,2,FALSE),"j"))))),0)</f>
        <v>0</v>
      </c>
      <c r="AD9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78" s="5"/>
    </row>
    <row r="979" spans="1:31" x14ac:dyDescent="0.25">
      <c r="A979" t="s">
        <v>912</v>
      </c>
      <c r="B979" t="s">
        <v>258</v>
      </c>
      <c r="C979" t="s">
        <v>30</v>
      </c>
      <c r="D979" t="s">
        <v>47</v>
      </c>
      <c r="E979" t="s">
        <v>16</v>
      </c>
      <c r="F979" t="s">
        <v>48</v>
      </c>
      <c r="G979" s="1">
        <v>44826</v>
      </c>
      <c r="H979" s="1">
        <v>44872</v>
      </c>
      <c r="I979" s="2">
        <v>44877</v>
      </c>
      <c r="J979" t="s">
        <v>39</v>
      </c>
      <c r="K979" t="s">
        <v>29</v>
      </c>
      <c r="L979" t="s">
        <v>24</v>
      </c>
      <c r="M979" t="s">
        <v>32</v>
      </c>
      <c r="N979" t="s">
        <v>41</v>
      </c>
      <c r="O979" t="s">
        <v>609</v>
      </c>
      <c r="P979">
        <f t="shared" si="563"/>
        <v>1</v>
      </c>
      <c r="Q979" s="5">
        <f t="shared" si="564"/>
        <v>44874</v>
      </c>
      <c r="R979" s="32">
        <f>VLOOKUP(_xlfn.CONCAT(M979," - ",E979),Planning!$C$75:$D$99,2,0)</f>
        <v>10</v>
      </c>
      <c r="S979" s="5">
        <f t="shared" si="565"/>
        <v>44882</v>
      </c>
      <c r="T979" s="3" t="str">
        <f t="shared" si="566"/>
        <v/>
      </c>
      <c r="U979" s="32">
        <f t="shared" ca="1" si="567"/>
        <v>10</v>
      </c>
      <c r="V979" s="32">
        <f t="shared" si="568"/>
        <v>0</v>
      </c>
      <c r="W979" s="5">
        <f t="shared" si="569"/>
        <v>44877</v>
      </c>
      <c r="X979" s="5"/>
      <c r="Z979" s="49"/>
      <c r="AA979" s="50" cm="1">
        <f t="array" ref="AA979">IF(AND(K979="Pending",J979='Date ouverte'!$A$2),INDEX(_xlfn.ANCHORARRAY('Date ouverte'!$B$2),MATCH(TRUE,_xlfn.ANCHORARRAY('Date ouverte'!$B$2)&gt;=$W979,0)),IF(AND(K979="Pending",J979='Date ouverte'!$A$4),INDEX(_xlfn.ANCHORARRAY('Date ouverte'!$B$4),MATCH(TRUE,_xlfn.ANCHORARRAY('Date ouverte'!$B$4)&gt;=$W979,0)),IF(AND(K979="Pending",J979='Date ouverte'!$A$6),INDEX(_xlfn.ANCHORARRAY('Date ouverte'!$B$6),MATCH(TRUE,_xlfn.ANCHORARRAY('Date ouverte'!$B$6)&gt;=$W979,0)),IF(AND(K979="Pending",J979='Date ouverte'!$A$8),INDEX(_xlfn.ANCHORARRAY('Date ouverte'!$B$8),MATCH(TRUE,_xlfn.ANCHORARRAY('Date ouverte'!$B$8)&gt;=$W979,0)),W979))))</f>
        <v>44879</v>
      </c>
      <c r="AB979" s="5" t="str">
        <f>IF(IF($K979="Pending",(IF($J979='Date ouverte'!$A$20,HLOOKUP($AA979,'Date ouverte'!$20:$21,2,FALSE),IF($J979='Date ouverte'!$A$22,HLOOKUP($AA979,'Date ouverte'!$22:$23,2,FALSE),IF($J979='Date ouverte'!$A$24,HLOOKUP($AA979,'Date ouverte'!$24:$25,2,FALSE),IF($J979='Date ouverte'!$A$26,HLOOKUP($AA979,'Date ouverte'!$26:$27,2,FALSE),"j"))))),W979)&lt;&gt;"alert",AA979,"alert")</f>
        <v>alert</v>
      </c>
      <c r="AC979" s="65">
        <f>IF($AB979="alert",(IF($J979='Date ouverte'!$A$29,HLOOKUP($AA979,'Date ouverte'!$29:$30,2,FALSE),IF($J979='Date ouverte'!$A$31,HLOOKUP($AA979,'Date ouverte'!$31:$33,2,FALSE),IF($J979='Date ouverte'!$A$33,HLOOKUP($AA979,'Date ouverte'!$33:$34,2,FALSE),IF($J979='Date ouverte'!$A$35,HLOOKUP($AA979,'Date ouverte'!$35:$36,2,FALSE),"j"))))),0)</f>
        <v>52</v>
      </c>
      <c r="AD9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79" s="5"/>
    </row>
    <row r="980" spans="1:31" x14ac:dyDescent="0.25">
      <c r="A980" t="s">
        <v>1310</v>
      </c>
      <c r="B980" t="s">
        <v>258</v>
      </c>
      <c r="C980" t="s">
        <v>30</v>
      </c>
      <c r="D980" t="s">
        <v>47</v>
      </c>
      <c r="E980" t="s">
        <v>16</v>
      </c>
      <c r="F980" t="s">
        <v>48</v>
      </c>
      <c r="G980" s="1">
        <v>44846</v>
      </c>
      <c r="H980" s="1">
        <v>44885</v>
      </c>
      <c r="I980" s="2">
        <v>44890</v>
      </c>
      <c r="J980" t="s">
        <v>23</v>
      </c>
      <c r="K980" t="s">
        <v>29</v>
      </c>
      <c r="L980" t="s">
        <v>24</v>
      </c>
      <c r="M980" t="s">
        <v>32</v>
      </c>
      <c r="N980" t="s">
        <v>41</v>
      </c>
      <c r="O980" t="s">
        <v>1106</v>
      </c>
      <c r="P980">
        <f t="shared" si="563"/>
        <v>1</v>
      </c>
      <c r="Q980" s="5">
        <f t="shared" si="564"/>
        <v>44887</v>
      </c>
      <c r="R980" s="32">
        <f>VLOOKUP(_xlfn.CONCAT(M980," - ",E980),Planning!$C$75:$D$99,2,0)</f>
        <v>10</v>
      </c>
      <c r="S980" s="5">
        <f t="shared" si="565"/>
        <v>44895</v>
      </c>
      <c r="T980" s="3" t="str">
        <f t="shared" si="566"/>
        <v/>
      </c>
      <c r="U980" s="32">
        <f t="shared" ca="1" si="567"/>
        <v>10</v>
      </c>
      <c r="V980" s="32">
        <f t="shared" si="568"/>
        <v>0</v>
      </c>
      <c r="W980" s="5">
        <f t="shared" si="569"/>
        <v>44890</v>
      </c>
      <c r="X980" s="5"/>
      <c r="Z980" s="49"/>
      <c r="AA980" s="50" cm="1">
        <f t="array" ref="AA980">IF(AND(K980="Pending",J980='Date ouverte'!$A$2),INDEX(_xlfn.ANCHORARRAY('Date ouverte'!$B$2),MATCH(TRUE,_xlfn.ANCHORARRAY('Date ouverte'!$B$2)&gt;=$W980,0)),IF(AND(K980="Pending",J980='Date ouverte'!$A$4),INDEX(_xlfn.ANCHORARRAY('Date ouverte'!$B$4),MATCH(TRUE,_xlfn.ANCHORARRAY('Date ouverte'!$B$4)&gt;=$W980,0)),IF(AND(K980="Pending",J980='Date ouverte'!$A$6),INDEX(_xlfn.ANCHORARRAY('Date ouverte'!$B$6),MATCH(TRUE,_xlfn.ANCHORARRAY('Date ouverte'!$B$6)&gt;=$W980,0)),IF(AND(K980="Pending",J980='Date ouverte'!$A$8),INDEX(_xlfn.ANCHORARRAY('Date ouverte'!$B$8),MATCH(TRUE,_xlfn.ANCHORARRAY('Date ouverte'!$B$8)&gt;=$W980,0)),W980))))</f>
        <v>44890</v>
      </c>
      <c r="AB980" s="5" t="str">
        <f>IF(IF($K980="Pending",(IF($J980='Date ouverte'!$A$20,HLOOKUP($AA980,'Date ouverte'!$20:$21,2,FALSE),IF($J980='Date ouverte'!$A$22,HLOOKUP($AA980,'Date ouverte'!$22:$23,2,FALSE),IF($J980='Date ouverte'!$A$24,HLOOKUP($AA980,'Date ouverte'!$24:$25,2,FALSE),IF($J980='Date ouverte'!$A$26,HLOOKUP($AA980,'Date ouverte'!$26:$27,2,FALSE),"j"))))),W980)&lt;&gt;"alert",AA980,"alert")</f>
        <v>alert</v>
      </c>
      <c r="AC980" s="65">
        <f>IF($AB980="alert",(IF($J980='Date ouverte'!$A$29,HLOOKUP($AA980,'Date ouverte'!$29:$30,2,FALSE),IF($J980='Date ouverte'!$A$31,HLOOKUP($AA980,'Date ouverte'!$31:$33,2,FALSE),IF($J980='Date ouverte'!$A$33,HLOOKUP($AA980,'Date ouverte'!$33:$34,2,FALSE),IF($J980='Date ouverte'!$A$35,HLOOKUP($AA980,'Date ouverte'!$35:$36,2,FALSE),"j"))))),0)</f>
        <v>96</v>
      </c>
      <c r="AD9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0" s="5"/>
    </row>
    <row r="981" spans="1:31" x14ac:dyDescent="0.25">
      <c r="A981" t="s">
        <v>659</v>
      </c>
      <c r="B981" t="s">
        <v>258</v>
      </c>
      <c r="C981" t="s">
        <v>30</v>
      </c>
      <c r="D981" t="s">
        <v>47</v>
      </c>
      <c r="E981" t="s">
        <v>16</v>
      </c>
      <c r="F981" t="s">
        <v>48</v>
      </c>
      <c r="G981" s="1">
        <v>44821</v>
      </c>
      <c r="H981" s="1">
        <v>44872</v>
      </c>
      <c r="I981" s="2">
        <v>44877</v>
      </c>
      <c r="J981" t="s">
        <v>39</v>
      </c>
      <c r="K981" t="s">
        <v>29</v>
      </c>
      <c r="L981" t="s">
        <v>24</v>
      </c>
      <c r="M981" t="s">
        <v>32</v>
      </c>
      <c r="N981" t="s">
        <v>41</v>
      </c>
      <c r="O981" t="s">
        <v>609</v>
      </c>
      <c r="P981">
        <f t="shared" si="563"/>
        <v>1</v>
      </c>
      <c r="Q981" s="5">
        <f t="shared" si="564"/>
        <v>44874</v>
      </c>
      <c r="R981" s="32">
        <f>VLOOKUP(_xlfn.CONCAT(M981," - ",E981),Planning!$C$75:$D$99,2,0)</f>
        <v>10</v>
      </c>
      <c r="S981" s="5">
        <f t="shared" si="565"/>
        <v>44882</v>
      </c>
      <c r="T981" s="3" t="str">
        <f t="shared" si="566"/>
        <v/>
      </c>
      <c r="U981" s="32">
        <f t="shared" ca="1" si="567"/>
        <v>10</v>
      </c>
      <c r="V981" s="32">
        <f t="shared" si="568"/>
        <v>0</v>
      </c>
      <c r="W981" s="5">
        <f t="shared" si="569"/>
        <v>44877</v>
      </c>
      <c r="X981" s="5"/>
      <c r="Z981" s="49"/>
      <c r="AA981" s="50" cm="1">
        <f t="array" ref="AA981">IF(AND(K981="Pending",J981='Date ouverte'!$A$2),INDEX(_xlfn.ANCHORARRAY('Date ouverte'!$B$2),MATCH(TRUE,_xlfn.ANCHORARRAY('Date ouverte'!$B$2)&gt;=$W981,0)),IF(AND(K981="Pending",J981='Date ouverte'!$A$4),INDEX(_xlfn.ANCHORARRAY('Date ouverte'!$B$4),MATCH(TRUE,_xlfn.ANCHORARRAY('Date ouverte'!$B$4)&gt;=$W981,0)),IF(AND(K981="Pending",J981='Date ouverte'!$A$6),INDEX(_xlfn.ANCHORARRAY('Date ouverte'!$B$6),MATCH(TRUE,_xlfn.ANCHORARRAY('Date ouverte'!$B$6)&gt;=$W981,0)),IF(AND(K981="Pending",J981='Date ouverte'!$A$8),INDEX(_xlfn.ANCHORARRAY('Date ouverte'!$B$8),MATCH(TRUE,_xlfn.ANCHORARRAY('Date ouverte'!$B$8)&gt;=$W981,0)),W981))))</f>
        <v>44879</v>
      </c>
      <c r="AB981" s="5" t="str">
        <f>IF(IF($K981="Pending",(IF($J981='Date ouverte'!$A$20,HLOOKUP($AA981,'Date ouverte'!$20:$21,2,FALSE),IF($J981='Date ouverte'!$A$22,HLOOKUP($AA981,'Date ouverte'!$22:$23,2,FALSE),IF($J981='Date ouverte'!$A$24,HLOOKUP($AA981,'Date ouverte'!$24:$25,2,FALSE),IF($J981='Date ouverte'!$A$26,HLOOKUP($AA981,'Date ouverte'!$26:$27,2,FALSE),"j"))))),W981)&lt;&gt;"alert",AA981,"alert")</f>
        <v>alert</v>
      </c>
      <c r="AC981" s="65">
        <f>IF($AB981="alert",(IF($J981='Date ouverte'!$A$29,HLOOKUP($AA981,'Date ouverte'!$29:$30,2,FALSE),IF($J981='Date ouverte'!$A$31,HLOOKUP($AA981,'Date ouverte'!$31:$33,2,FALSE),IF($J981='Date ouverte'!$A$33,HLOOKUP($AA981,'Date ouverte'!$33:$34,2,FALSE),IF($J981='Date ouverte'!$A$35,HLOOKUP($AA981,'Date ouverte'!$35:$36,2,FALSE),"j"))))),0)</f>
        <v>52</v>
      </c>
      <c r="AD9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81" s="5"/>
    </row>
    <row r="982" spans="1:31" x14ac:dyDescent="0.25">
      <c r="A982" t="s">
        <v>1948</v>
      </c>
      <c r="B982" t="s">
        <v>258</v>
      </c>
      <c r="C982" t="s">
        <v>30</v>
      </c>
      <c r="D982" t="s">
        <v>47</v>
      </c>
      <c r="E982" t="s">
        <v>16</v>
      </c>
      <c r="F982" t="s">
        <v>48</v>
      </c>
      <c r="G982" s="1">
        <v>44846</v>
      </c>
      <c r="H982" s="1">
        <v>44885</v>
      </c>
      <c r="I982" s="2">
        <v>44890</v>
      </c>
      <c r="J982" t="s">
        <v>23</v>
      </c>
      <c r="K982" t="s">
        <v>29</v>
      </c>
      <c r="L982" t="s">
        <v>24</v>
      </c>
      <c r="M982" t="s">
        <v>32</v>
      </c>
      <c r="N982" t="s">
        <v>41</v>
      </c>
      <c r="O982" t="s">
        <v>1106</v>
      </c>
      <c r="P982">
        <f t="shared" si="563"/>
        <v>1</v>
      </c>
      <c r="Q982" s="5">
        <f t="shared" si="564"/>
        <v>44887</v>
      </c>
      <c r="R982" s="32">
        <f>VLOOKUP(_xlfn.CONCAT(M982," - ",E982),Planning!$C$75:$D$99,2,0)</f>
        <v>10</v>
      </c>
      <c r="S982" s="5">
        <f t="shared" si="565"/>
        <v>44895</v>
      </c>
      <c r="T982" s="3" t="str">
        <f t="shared" si="566"/>
        <v/>
      </c>
      <c r="U982" s="32">
        <f t="shared" ca="1" si="567"/>
        <v>10</v>
      </c>
      <c r="V982" s="32">
        <f t="shared" si="568"/>
        <v>0</v>
      </c>
      <c r="W982" s="5">
        <f t="shared" si="569"/>
        <v>44890</v>
      </c>
      <c r="X982" s="5"/>
      <c r="Z982" s="49"/>
      <c r="AA982" s="50" cm="1">
        <f t="array" ref="AA982">IF(AND(K982="Pending",J982='Date ouverte'!$A$2),INDEX(_xlfn.ANCHORARRAY('Date ouverte'!$B$2),MATCH(TRUE,_xlfn.ANCHORARRAY('Date ouverte'!$B$2)&gt;=$W982,0)),IF(AND(K982="Pending",J982='Date ouverte'!$A$4),INDEX(_xlfn.ANCHORARRAY('Date ouverte'!$B$4),MATCH(TRUE,_xlfn.ANCHORARRAY('Date ouverte'!$B$4)&gt;=$W982,0)),IF(AND(K982="Pending",J982='Date ouverte'!$A$6),INDEX(_xlfn.ANCHORARRAY('Date ouverte'!$B$6),MATCH(TRUE,_xlfn.ANCHORARRAY('Date ouverte'!$B$6)&gt;=$W982,0)),IF(AND(K982="Pending",J982='Date ouverte'!$A$8),INDEX(_xlfn.ANCHORARRAY('Date ouverte'!$B$8),MATCH(TRUE,_xlfn.ANCHORARRAY('Date ouverte'!$B$8)&gt;=$W982,0)),W982))))</f>
        <v>44890</v>
      </c>
      <c r="AB982" s="5" t="str">
        <f>IF(IF($K982="Pending",(IF($J982='Date ouverte'!$A$20,HLOOKUP($AA982,'Date ouverte'!$20:$21,2,FALSE),IF($J982='Date ouverte'!$A$22,HLOOKUP($AA982,'Date ouverte'!$22:$23,2,FALSE),IF($J982='Date ouverte'!$A$24,HLOOKUP($AA982,'Date ouverte'!$24:$25,2,FALSE),IF($J982='Date ouverte'!$A$26,HLOOKUP($AA982,'Date ouverte'!$26:$27,2,FALSE),"j"))))),W982)&lt;&gt;"alert",AA982,"alert")</f>
        <v>alert</v>
      </c>
      <c r="AC982" s="65">
        <f>IF($AB982="alert",(IF($J982='Date ouverte'!$A$29,HLOOKUP($AA982,'Date ouverte'!$29:$30,2,FALSE),IF($J982='Date ouverte'!$A$31,HLOOKUP($AA982,'Date ouverte'!$31:$33,2,FALSE),IF($J982='Date ouverte'!$A$33,HLOOKUP($AA982,'Date ouverte'!$33:$34,2,FALSE),IF($J982='Date ouverte'!$A$35,HLOOKUP($AA982,'Date ouverte'!$35:$36,2,FALSE),"j"))))),0)</f>
        <v>96</v>
      </c>
      <c r="AD9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2" s="5"/>
    </row>
    <row r="983" spans="1:31" x14ac:dyDescent="0.25">
      <c r="A983" t="s">
        <v>87</v>
      </c>
      <c r="B983" t="s">
        <v>258</v>
      </c>
      <c r="C983" t="s">
        <v>30</v>
      </c>
      <c r="D983" t="s">
        <v>15</v>
      </c>
      <c r="E983" t="s">
        <v>16</v>
      </c>
      <c r="F983" t="s">
        <v>17</v>
      </c>
      <c r="G983" s="1">
        <v>44795</v>
      </c>
      <c r="H983" s="1">
        <v>44853</v>
      </c>
      <c r="I983" s="2">
        <v>44859.416666666664</v>
      </c>
      <c r="J983" t="s">
        <v>39</v>
      </c>
      <c r="K983" t="s">
        <v>19</v>
      </c>
      <c r="L983" t="s">
        <v>24</v>
      </c>
      <c r="M983" t="s">
        <v>32</v>
      </c>
      <c r="N983" t="s">
        <v>41</v>
      </c>
      <c r="O983" t="s">
        <v>76</v>
      </c>
      <c r="P983">
        <f t="shared" si="563"/>
        <v>1</v>
      </c>
      <c r="Q983" s="5">
        <f t="shared" si="564"/>
        <v>44855</v>
      </c>
      <c r="R983" s="32">
        <f>VLOOKUP(_xlfn.CONCAT(M983," - ",E983),Planning!$C$75:$D$99,2,0)</f>
        <v>10</v>
      </c>
      <c r="S983" s="5">
        <f t="shared" si="565"/>
        <v>44863</v>
      </c>
      <c r="T983" s="3" t="str">
        <f t="shared" si="566"/>
        <v/>
      </c>
      <c r="U983" s="32">
        <f t="shared" ca="1" si="567"/>
        <v>4</v>
      </c>
      <c r="V983" s="32">
        <f t="shared" si="568"/>
        <v>0</v>
      </c>
      <c r="W983" s="5">
        <f t="shared" si="569"/>
        <v>44859</v>
      </c>
      <c r="X983" s="5"/>
      <c r="Z983" s="49"/>
      <c r="AA983" s="50" cm="1">
        <f t="array" ref="AA983">IF(AND(K983="Pending",J983='Date ouverte'!$A$2),INDEX(_xlfn.ANCHORARRAY('Date ouverte'!$B$2),MATCH(TRUE,_xlfn.ANCHORARRAY('Date ouverte'!$B$2)&gt;=$W983,0)),IF(AND(K983="Pending",J983='Date ouverte'!$A$4),INDEX(_xlfn.ANCHORARRAY('Date ouverte'!$B$4),MATCH(TRUE,_xlfn.ANCHORARRAY('Date ouverte'!$B$4)&gt;=$W983,0)),IF(AND(K983="Pending",J983='Date ouverte'!$A$6),INDEX(_xlfn.ANCHORARRAY('Date ouverte'!$B$6),MATCH(TRUE,_xlfn.ANCHORARRAY('Date ouverte'!$B$6)&gt;=$W983,0)),IF(AND(K983="Pending",J983='Date ouverte'!$A$8),INDEX(_xlfn.ANCHORARRAY('Date ouverte'!$B$8),MATCH(TRUE,_xlfn.ANCHORARRAY('Date ouverte'!$B$8)&gt;=$W983,0)),W983))))</f>
        <v>44859</v>
      </c>
      <c r="AB983" s="5">
        <f>IF(IF($K983="Pending",(IF($J983='Date ouverte'!$A$20,HLOOKUP($AA983,'Date ouverte'!$20:$21,2,FALSE),IF($J983='Date ouverte'!$A$22,HLOOKUP($AA983,'Date ouverte'!$22:$23,2,FALSE),IF($J983='Date ouverte'!$A$24,HLOOKUP($AA983,'Date ouverte'!$24:$25,2,FALSE),IF($J983='Date ouverte'!$A$26,HLOOKUP($AA983,'Date ouverte'!$26:$27,2,FALSE),"j"))))),W983)&lt;&gt;"alert",AA983,"alert")</f>
        <v>44859</v>
      </c>
      <c r="AC983" s="65">
        <f>IF($AB983="alert",(IF($J983='Date ouverte'!$A$29,HLOOKUP($AA983,'Date ouverte'!$29:$30,2,FALSE),IF($J983='Date ouverte'!$A$31,HLOOKUP($AA983,'Date ouverte'!$31:$33,2,FALSE),IF($J983='Date ouverte'!$A$33,HLOOKUP($AA983,'Date ouverte'!$33:$34,2,FALSE),IF($J983='Date ouverte'!$A$35,HLOOKUP($AA983,'Date ouverte'!$35:$36,2,FALSE),"j"))))),0)</f>
        <v>0</v>
      </c>
      <c r="AD9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83" s="5"/>
    </row>
    <row r="984" spans="1:31" x14ac:dyDescent="0.25">
      <c r="A984" t="s">
        <v>1311</v>
      </c>
      <c r="B984" t="s">
        <v>258</v>
      </c>
      <c r="C984" t="s">
        <v>30</v>
      </c>
      <c r="D984" t="s">
        <v>47</v>
      </c>
      <c r="E984" t="s">
        <v>16</v>
      </c>
      <c r="F984" t="s">
        <v>48</v>
      </c>
      <c r="G984" s="1">
        <v>44837</v>
      </c>
      <c r="H984" s="1">
        <v>44881</v>
      </c>
      <c r="I984" s="2">
        <v>44890</v>
      </c>
      <c r="J984" t="s">
        <v>23</v>
      </c>
      <c r="K984" t="s">
        <v>29</v>
      </c>
      <c r="L984" t="s">
        <v>24</v>
      </c>
      <c r="M984" t="s">
        <v>32</v>
      </c>
      <c r="N984" t="s">
        <v>41</v>
      </c>
      <c r="O984" t="s">
        <v>43</v>
      </c>
      <c r="P984">
        <f t="shared" si="563"/>
        <v>1</v>
      </c>
      <c r="Q984" s="5">
        <f t="shared" si="564"/>
        <v>44883</v>
      </c>
      <c r="R984" s="32">
        <f>VLOOKUP(_xlfn.CONCAT(M984," - ",E984),Planning!$C$75:$D$99,2,0)</f>
        <v>10</v>
      </c>
      <c r="S984" s="5">
        <f t="shared" si="565"/>
        <v>44891</v>
      </c>
      <c r="T984" s="3" t="str">
        <f t="shared" si="566"/>
        <v/>
      </c>
      <c r="U984" s="32">
        <f t="shared" ca="1" si="567"/>
        <v>10</v>
      </c>
      <c r="V984" s="32">
        <f t="shared" si="568"/>
        <v>0</v>
      </c>
      <c r="W984" s="5">
        <f t="shared" si="569"/>
        <v>44890</v>
      </c>
      <c r="X984" s="5"/>
      <c r="Z984" s="49"/>
      <c r="AA984" s="50" cm="1">
        <f t="array" ref="AA984">IF(AND(K984="Pending",J984='Date ouverte'!$A$2),INDEX(_xlfn.ANCHORARRAY('Date ouverte'!$B$2),MATCH(TRUE,_xlfn.ANCHORARRAY('Date ouverte'!$B$2)&gt;=$W984,0)),IF(AND(K984="Pending",J984='Date ouverte'!$A$4),INDEX(_xlfn.ANCHORARRAY('Date ouverte'!$B$4),MATCH(TRUE,_xlfn.ANCHORARRAY('Date ouverte'!$B$4)&gt;=$W984,0)),IF(AND(K984="Pending",J984='Date ouverte'!$A$6),INDEX(_xlfn.ANCHORARRAY('Date ouverte'!$B$6),MATCH(TRUE,_xlfn.ANCHORARRAY('Date ouverte'!$B$6)&gt;=$W984,0)),IF(AND(K984="Pending",J984='Date ouverte'!$A$8),INDEX(_xlfn.ANCHORARRAY('Date ouverte'!$B$8),MATCH(TRUE,_xlfn.ANCHORARRAY('Date ouverte'!$B$8)&gt;=$W984,0)),W984))))</f>
        <v>44890</v>
      </c>
      <c r="AB984" s="5" t="str">
        <f>IF(IF($K984="Pending",(IF($J984='Date ouverte'!$A$20,HLOOKUP($AA984,'Date ouverte'!$20:$21,2,FALSE),IF($J984='Date ouverte'!$A$22,HLOOKUP($AA984,'Date ouverte'!$22:$23,2,FALSE),IF($J984='Date ouverte'!$A$24,HLOOKUP($AA984,'Date ouverte'!$24:$25,2,FALSE),IF($J984='Date ouverte'!$A$26,HLOOKUP($AA984,'Date ouverte'!$26:$27,2,FALSE),"j"))))),W984)&lt;&gt;"alert",AA984,"alert")</f>
        <v>alert</v>
      </c>
      <c r="AC984" s="65">
        <f>IF($AB984="alert",(IF($J984='Date ouverte'!$A$29,HLOOKUP($AA984,'Date ouverte'!$29:$30,2,FALSE),IF($J984='Date ouverte'!$A$31,HLOOKUP($AA984,'Date ouverte'!$31:$33,2,FALSE),IF($J984='Date ouverte'!$A$33,HLOOKUP($AA984,'Date ouverte'!$33:$34,2,FALSE),IF($J984='Date ouverte'!$A$35,HLOOKUP($AA984,'Date ouverte'!$35:$36,2,FALSE),"j"))))),0)</f>
        <v>96</v>
      </c>
      <c r="AD9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4" s="5"/>
    </row>
    <row r="985" spans="1:31" x14ac:dyDescent="0.25">
      <c r="A985" t="s">
        <v>72</v>
      </c>
      <c r="B985" t="s">
        <v>258</v>
      </c>
      <c r="C985" t="s">
        <v>14</v>
      </c>
      <c r="D985" t="s">
        <v>15</v>
      </c>
      <c r="E985" t="s">
        <v>16</v>
      </c>
      <c r="F985" t="s">
        <v>17</v>
      </c>
      <c r="G985" s="1">
        <v>44803</v>
      </c>
      <c r="H985" s="1">
        <v>44853</v>
      </c>
      <c r="I985" s="2">
        <v>44862.208333333336</v>
      </c>
      <c r="J985" t="s">
        <v>18</v>
      </c>
      <c r="K985" t="s">
        <v>19</v>
      </c>
      <c r="L985" t="s">
        <v>24</v>
      </c>
      <c r="M985" t="s">
        <v>32</v>
      </c>
      <c r="N985" t="s">
        <v>41</v>
      </c>
      <c r="O985" t="s">
        <v>76</v>
      </c>
      <c r="P985">
        <f t="shared" si="563"/>
        <v>1</v>
      </c>
      <c r="Q985" s="5">
        <f t="shared" si="564"/>
        <v>44855</v>
      </c>
      <c r="R985" s="32">
        <f>VLOOKUP(_xlfn.CONCAT(M985," - ",E985),Planning!$C$75:$D$99,2,0)</f>
        <v>10</v>
      </c>
      <c r="S985" s="5">
        <f t="shared" si="565"/>
        <v>44863</v>
      </c>
      <c r="T985" s="3" t="str">
        <f t="shared" si="566"/>
        <v/>
      </c>
      <c r="U985" s="32">
        <f t="shared" ca="1" si="567"/>
        <v>4</v>
      </c>
      <c r="V985" s="32">
        <f t="shared" si="568"/>
        <v>0</v>
      </c>
      <c r="W985" s="5">
        <f t="shared" si="569"/>
        <v>44862</v>
      </c>
      <c r="X985" s="5"/>
      <c r="Z985" s="49"/>
      <c r="AA985" s="50" cm="1">
        <f t="array" ref="AA985">IF(AND(K985="Pending",J985='Date ouverte'!$A$2),INDEX(_xlfn.ANCHORARRAY('Date ouverte'!$B$2),MATCH(TRUE,_xlfn.ANCHORARRAY('Date ouverte'!$B$2)&gt;=$W985,0)),IF(AND(K985="Pending",J985='Date ouverte'!$A$4),INDEX(_xlfn.ANCHORARRAY('Date ouverte'!$B$4),MATCH(TRUE,_xlfn.ANCHORARRAY('Date ouverte'!$B$4)&gt;=$W985,0)),IF(AND(K985="Pending",J985='Date ouverte'!$A$6),INDEX(_xlfn.ANCHORARRAY('Date ouverte'!$B$6),MATCH(TRUE,_xlfn.ANCHORARRAY('Date ouverte'!$B$6)&gt;=$W985,0)),IF(AND(K985="Pending",J985='Date ouverte'!$A$8),INDEX(_xlfn.ANCHORARRAY('Date ouverte'!$B$8),MATCH(TRUE,_xlfn.ANCHORARRAY('Date ouverte'!$B$8)&gt;=$W985,0)),W985))))</f>
        <v>44862</v>
      </c>
      <c r="AB985" s="5">
        <f>IF(IF($K985="Pending",(IF($J985='Date ouverte'!$A$20,HLOOKUP($AA985,'Date ouverte'!$20:$21,2,FALSE),IF($J985='Date ouverte'!$A$22,HLOOKUP($AA985,'Date ouverte'!$22:$23,2,FALSE),IF($J985='Date ouverte'!$A$24,HLOOKUP($AA985,'Date ouverte'!$24:$25,2,FALSE),IF($J985='Date ouverte'!$A$26,HLOOKUP($AA985,'Date ouverte'!$26:$27,2,FALSE),"j"))))),W985)&lt;&gt;"alert",AA985,"alert")</f>
        <v>44862</v>
      </c>
      <c r="AC985" s="65">
        <f>IF($AB985="alert",(IF($J985='Date ouverte'!$A$29,HLOOKUP($AA985,'Date ouverte'!$29:$30,2,FALSE),IF($J985='Date ouverte'!$A$31,HLOOKUP($AA985,'Date ouverte'!$31:$33,2,FALSE),IF($J985='Date ouverte'!$A$33,HLOOKUP($AA985,'Date ouverte'!$33:$34,2,FALSE),IF($J985='Date ouverte'!$A$35,HLOOKUP($AA985,'Date ouverte'!$35:$36,2,FALSE),"j"))))),0)</f>
        <v>0</v>
      </c>
      <c r="AD9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5" s="5"/>
    </row>
    <row r="986" spans="1:31" x14ac:dyDescent="0.25">
      <c r="A986" t="s">
        <v>191</v>
      </c>
      <c r="B986" t="s">
        <v>258</v>
      </c>
      <c r="C986" t="s">
        <v>30</v>
      </c>
      <c r="D986" t="s">
        <v>47</v>
      </c>
      <c r="E986" t="s">
        <v>16</v>
      </c>
      <c r="F986" t="s">
        <v>48</v>
      </c>
      <c r="G986" s="1">
        <v>44802</v>
      </c>
      <c r="H986" s="1">
        <v>44860</v>
      </c>
      <c r="I986" s="2">
        <v>44865.291666666664</v>
      </c>
      <c r="J986" t="s">
        <v>39</v>
      </c>
      <c r="K986" t="s">
        <v>19</v>
      </c>
      <c r="L986" t="s">
        <v>24</v>
      </c>
      <c r="M986" t="s">
        <v>32</v>
      </c>
      <c r="N986" t="s">
        <v>41</v>
      </c>
      <c r="O986" t="s">
        <v>122</v>
      </c>
      <c r="P986">
        <f t="shared" si="563"/>
        <v>1</v>
      </c>
      <c r="Q986" s="5">
        <f t="shared" si="564"/>
        <v>44862</v>
      </c>
      <c r="R986" s="32">
        <f>VLOOKUP(_xlfn.CONCAT(M986," - ",E986),Planning!$C$75:$D$99,2,0)</f>
        <v>10</v>
      </c>
      <c r="S986" s="5">
        <f t="shared" si="565"/>
        <v>44870</v>
      </c>
      <c r="T986" s="3" t="str">
        <f t="shared" si="566"/>
        <v/>
      </c>
      <c r="U986" s="32">
        <f t="shared" ca="1" si="567"/>
        <v>10</v>
      </c>
      <c r="V986" s="32">
        <f t="shared" si="568"/>
        <v>0</v>
      </c>
      <c r="W986" s="5">
        <f t="shared" si="569"/>
        <v>44865</v>
      </c>
      <c r="X986" s="5"/>
      <c r="Z986" s="49"/>
      <c r="AA986" s="50" cm="1">
        <f t="array" ref="AA986">IF(AND(K986="Pending",J986='Date ouverte'!$A$2),INDEX(_xlfn.ANCHORARRAY('Date ouverte'!$B$2),MATCH(TRUE,_xlfn.ANCHORARRAY('Date ouverte'!$B$2)&gt;=$W986,0)),IF(AND(K986="Pending",J986='Date ouverte'!$A$4),INDEX(_xlfn.ANCHORARRAY('Date ouverte'!$B$4),MATCH(TRUE,_xlfn.ANCHORARRAY('Date ouverte'!$B$4)&gt;=$W986,0)),IF(AND(K986="Pending",J986='Date ouverte'!$A$6),INDEX(_xlfn.ANCHORARRAY('Date ouverte'!$B$6),MATCH(TRUE,_xlfn.ANCHORARRAY('Date ouverte'!$B$6)&gt;=$W986,0)),IF(AND(K986="Pending",J986='Date ouverte'!$A$8),INDEX(_xlfn.ANCHORARRAY('Date ouverte'!$B$8),MATCH(TRUE,_xlfn.ANCHORARRAY('Date ouverte'!$B$8)&gt;=$W986,0)),W986))))</f>
        <v>44865</v>
      </c>
      <c r="AB986" s="5">
        <f>IF(IF($K986="Pending",(IF($J986='Date ouverte'!$A$20,HLOOKUP($AA986,'Date ouverte'!$20:$21,2,FALSE),IF($J986='Date ouverte'!$A$22,HLOOKUP($AA986,'Date ouverte'!$22:$23,2,FALSE),IF($J986='Date ouverte'!$A$24,HLOOKUP($AA986,'Date ouverte'!$24:$25,2,FALSE),IF($J986='Date ouverte'!$A$26,HLOOKUP($AA986,'Date ouverte'!$26:$27,2,FALSE),"j"))))),W986)&lt;&gt;"alert",AA986,"alert")</f>
        <v>44865</v>
      </c>
      <c r="AC986" s="65">
        <f>IF($AB986="alert",(IF($J986='Date ouverte'!$A$29,HLOOKUP($AA986,'Date ouverte'!$29:$30,2,FALSE),IF($J986='Date ouverte'!$A$31,HLOOKUP($AA986,'Date ouverte'!$31:$33,2,FALSE),IF($J986='Date ouverte'!$A$33,HLOOKUP($AA986,'Date ouverte'!$33:$34,2,FALSE),IF($J986='Date ouverte'!$A$35,HLOOKUP($AA986,'Date ouverte'!$35:$36,2,FALSE),"j"))))),0)</f>
        <v>0</v>
      </c>
      <c r="AD9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86" s="5"/>
    </row>
    <row r="987" spans="1:31" x14ac:dyDescent="0.25">
      <c r="A987" t="s">
        <v>192</v>
      </c>
      <c r="B987" t="s">
        <v>258</v>
      </c>
      <c r="C987" t="s">
        <v>30</v>
      </c>
      <c r="D987" t="s">
        <v>15</v>
      </c>
      <c r="E987" t="s">
        <v>16</v>
      </c>
      <c r="F987" t="s">
        <v>17</v>
      </c>
      <c r="G987" s="1">
        <v>44795</v>
      </c>
      <c r="H987" s="1">
        <v>44853</v>
      </c>
      <c r="I987" s="2">
        <v>44862.208333333336</v>
      </c>
      <c r="J987" t="s">
        <v>18</v>
      </c>
      <c r="K987" t="s">
        <v>19</v>
      </c>
      <c r="L987" t="s">
        <v>24</v>
      </c>
      <c r="M987" t="s">
        <v>32</v>
      </c>
      <c r="N987" t="s">
        <v>41</v>
      </c>
      <c r="O987" t="s">
        <v>76</v>
      </c>
      <c r="P987">
        <f t="shared" si="563"/>
        <v>1</v>
      </c>
      <c r="Q987" s="5">
        <f t="shared" si="564"/>
        <v>44855</v>
      </c>
      <c r="R987" s="32">
        <f>VLOOKUP(_xlfn.CONCAT(M987," - ",E987),Planning!$C$75:$D$99,2,0)</f>
        <v>10</v>
      </c>
      <c r="S987" s="5">
        <f t="shared" si="565"/>
        <v>44863</v>
      </c>
      <c r="T987" s="3" t="str">
        <f t="shared" si="566"/>
        <v/>
      </c>
      <c r="U987" s="32">
        <f t="shared" ca="1" si="567"/>
        <v>4</v>
      </c>
      <c r="V987" s="32">
        <f t="shared" si="568"/>
        <v>0</v>
      </c>
      <c r="W987" s="5">
        <f t="shared" si="569"/>
        <v>44862</v>
      </c>
      <c r="X987" s="5"/>
      <c r="Z987" s="49"/>
      <c r="AA987" s="50" cm="1">
        <f t="array" ref="AA987">IF(AND(K987="Pending",J987='Date ouverte'!$A$2),INDEX(_xlfn.ANCHORARRAY('Date ouverte'!$B$2),MATCH(TRUE,_xlfn.ANCHORARRAY('Date ouverte'!$B$2)&gt;=$W987,0)),IF(AND(K987="Pending",J987='Date ouverte'!$A$4),INDEX(_xlfn.ANCHORARRAY('Date ouverte'!$B$4),MATCH(TRUE,_xlfn.ANCHORARRAY('Date ouverte'!$B$4)&gt;=$W987,0)),IF(AND(K987="Pending",J987='Date ouverte'!$A$6),INDEX(_xlfn.ANCHORARRAY('Date ouverte'!$B$6),MATCH(TRUE,_xlfn.ANCHORARRAY('Date ouverte'!$B$6)&gt;=$W987,0)),IF(AND(K987="Pending",J987='Date ouverte'!$A$8),INDEX(_xlfn.ANCHORARRAY('Date ouverte'!$B$8),MATCH(TRUE,_xlfn.ANCHORARRAY('Date ouverte'!$B$8)&gt;=$W987,0)),W987))))</f>
        <v>44862</v>
      </c>
      <c r="AB987" s="5">
        <f>IF(IF($K987="Pending",(IF($J987='Date ouverte'!$A$20,HLOOKUP($AA987,'Date ouverte'!$20:$21,2,FALSE),IF($J987='Date ouverte'!$A$22,HLOOKUP($AA987,'Date ouverte'!$22:$23,2,FALSE),IF($J987='Date ouverte'!$A$24,HLOOKUP($AA987,'Date ouverte'!$24:$25,2,FALSE),IF($J987='Date ouverte'!$A$26,HLOOKUP($AA987,'Date ouverte'!$26:$27,2,FALSE),"j"))))),W987)&lt;&gt;"alert",AA987,"alert")</f>
        <v>44862</v>
      </c>
      <c r="AC987" s="65">
        <f>IF($AB987="alert",(IF($J987='Date ouverte'!$A$29,HLOOKUP($AA987,'Date ouverte'!$29:$30,2,FALSE),IF($J987='Date ouverte'!$A$31,HLOOKUP($AA987,'Date ouverte'!$31:$33,2,FALSE),IF($J987='Date ouverte'!$A$33,HLOOKUP($AA987,'Date ouverte'!$33:$34,2,FALSE),IF($J987='Date ouverte'!$A$35,HLOOKUP($AA987,'Date ouverte'!$35:$36,2,FALSE),"j"))))),0)</f>
        <v>0</v>
      </c>
      <c r="AD9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7" s="5"/>
    </row>
    <row r="988" spans="1:31" x14ac:dyDescent="0.25">
      <c r="A988" t="s">
        <v>959</v>
      </c>
      <c r="B988" t="s">
        <v>258</v>
      </c>
      <c r="C988" t="s">
        <v>30</v>
      </c>
      <c r="D988" t="s">
        <v>47</v>
      </c>
      <c r="E988" t="s">
        <v>16</v>
      </c>
      <c r="F988" t="s">
        <v>48</v>
      </c>
      <c r="G988" s="1">
        <v>44826</v>
      </c>
      <c r="H988" s="1">
        <v>44872</v>
      </c>
      <c r="I988" s="2">
        <v>44877</v>
      </c>
      <c r="J988" t="s">
        <v>39</v>
      </c>
      <c r="K988" t="s">
        <v>29</v>
      </c>
      <c r="L988" t="s">
        <v>24</v>
      </c>
      <c r="M988" t="s">
        <v>32</v>
      </c>
      <c r="N988" t="s">
        <v>41</v>
      </c>
      <c r="O988" t="s">
        <v>609</v>
      </c>
      <c r="P988">
        <f t="shared" si="563"/>
        <v>1</v>
      </c>
      <c r="Q988" s="5">
        <f t="shared" si="564"/>
        <v>44874</v>
      </c>
      <c r="R988" s="32">
        <f>VLOOKUP(_xlfn.CONCAT(M988," - ",E988),Planning!$C$75:$D$99,2,0)</f>
        <v>10</v>
      </c>
      <c r="S988" s="5">
        <f t="shared" si="565"/>
        <v>44882</v>
      </c>
      <c r="T988" s="3" t="str">
        <f t="shared" si="566"/>
        <v/>
      </c>
      <c r="U988" s="32">
        <f t="shared" ca="1" si="567"/>
        <v>10</v>
      </c>
      <c r="V988" s="32">
        <f t="shared" si="568"/>
        <v>0</v>
      </c>
      <c r="W988" s="5">
        <f t="shared" si="569"/>
        <v>44877</v>
      </c>
      <c r="X988" s="5"/>
      <c r="Z988" s="49"/>
      <c r="AA988" s="50" cm="1">
        <f t="array" ref="AA988">IF(AND(K988="Pending",J988='Date ouverte'!$A$2),INDEX(_xlfn.ANCHORARRAY('Date ouverte'!$B$2),MATCH(TRUE,_xlfn.ANCHORARRAY('Date ouverte'!$B$2)&gt;=$W988,0)),IF(AND(K988="Pending",J988='Date ouverte'!$A$4),INDEX(_xlfn.ANCHORARRAY('Date ouverte'!$B$4),MATCH(TRUE,_xlfn.ANCHORARRAY('Date ouverte'!$B$4)&gt;=$W988,0)),IF(AND(K988="Pending",J988='Date ouverte'!$A$6),INDEX(_xlfn.ANCHORARRAY('Date ouverte'!$B$6),MATCH(TRUE,_xlfn.ANCHORARRAY('Date ouverte'!$B$6)&gt;=$W988,0)),IF(AND(K988="Pending",J988='Date ouverte'!$A$8),INDEX(_xlfn.ANCHORARRAY('Date ouverte'!$B$8),MATCH(TRUE,_xlfn.ANCHORARRAY('Date ouverte'!$B$8)&gt;=$W988,0)),W988))))</f>
        <v>44879</v>
      </c>
      <c r="AB988" s="5" t="str">
        <f>IF(IF($K988="Pending",(IF($J988='Date ouverte'!$A$20,HLOOKUP($AA988,'Date ouverte'!$20:$21,2,FALSE),IF($J988='Date ouverte'!$A$22,HLOOKUP($AA988,'Date ouverte'!$22:$23,2,FALSE),IF($J988='Date ouverte'!$A$24,HLOOKUP($AA988,'Date ouverte'!$24:$25,2,FALSE),IF($J988='Date ouverte'!$A$26,HLOOKUP($AA988,'Date ouverte'!$26:$27,2,FALSE),"j"))))),W988)&lt;&gt;"alert",AA988,"alert")</f>
        <v>alert</v>
      </c>
      <c r="AC988" s="65">
        <f>IF($AB988="alert",(IF($J988='Date ouverte'!$A$29,HLOOKUP($AA988,'Date ouverte'!$29:$30,2,FALSE),IF($J988='Date ouverte'!$A$31,HLOOKUP($AA988,'Date ouverte'!$31:$33,2,FALSE),IF($J988='Date ouverte'!$A$33,HLOOKUP($AA988,'Date ouverte'!$33:$34,2,FALSE),IF($J988='Date ouverte'!$A$35,HLOOKUP($AA988,'Date ouverte'!$35:$36,2,FALSE),"j"))))),0)</f>
        <v>52</v>
      </c>
      <c r="AD9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88" s="5"/>
    </row>
    <row r="989" spans="1:31" x14ac:dyDescent="0.25">
      <c r="A989" t="s">
        <v>124</v>
      </c>
      <c r="B989" t="s">
        <v>258</v>
      </c>
      <c r="C989" t="s">
        <v>30</v>
      </c>
      <c r="D989" t="s">
        <v>47</v>
      </c>
      <c r="E989" t="s">
        <v>16</v>
      </c>
      <c r="F989" t="s">
        <v>48</v>
      </c>
      <c r="G989" s="1">
        <v>44798</v>
      </c>
      <c r="H989" s="1">
        <v>44860</v>
      </c>
      <c r="I989" s="2">
        <v>44868.291666666664</v>
      </c>
      <c r="J989" t="s">
        <v>28</v>
      </c>
      <c r="K989" t="s">
        <v>19</v>
      </c>
      <c r="L989" t="s">
        <v>24</v>
      </c>
      <c r="M989" t="s">
        <v>32</v>
      </c>
      <c r="N989" t="s">
        <v>41</v>
      </c>
      <c r="O989" t="s">
        <v>122</v>
      </c>
      <c r="P989">
        <f t="shared" si="563"/>
        <v>1</v>
      </c>
      <c r="Q989" s="5">
        <f t="shared" si="564"/>
        <v>44862</v>
      </c>
      <c r="R989" s="32">
        <f>VLOOKUP(_xlfn.CONCAT(M989," - ",E989),Planning!$C$75:$D$99,2,0)</f>
        <v>10</v>
      </c>
      <c r="S989" s="5">
        <f t="shared" si="565"/>
        <v>44870</v>
      </c>
      <c r="T989" s="3" t="str">
        <f t="shared" si="566"/>
        <v/>
      </c>
      <c r="U989" s="32">
        <f t="shared" ca="1" si="567"/>
        <v>10</v>
      </c>
      <c r="V989" s="32">
        <f t="shared" si="568"/>
        <v>0</v>
      </c>
      <c r="W989" s="5">
        <f t="shared" si="569"/>
        <v>44868</v>
      </c>
      <c r="X989" s="5"/>
      <c r="Z989" s="49"/>
      <c r="AA989" s="50" cm="1">
        <f t="array" ref="AA989">IF(AND(K989="Pending",J989='Date ouverte'!$A$2),INDEX(_xlfn.ANCHORARRAY('Date ouverte'!$B$2),MATCH(TRUE,_xlfn.ANCHORARRAY('Date ouverte'!$B$2)&gt;=$W989,0)),IF(AND(K989="Pending",J989='Date ouverte'!$A$4),INDEX(_xlfn.ANCHORARRAY('Date ouverte'!$B$4),MATCH(TRUE,_xlfn.ANCHORARRAY('Date ouverte'!$B$4)&gt;=$W989,0)),IF(AND(K989="Pending",J989='Date ouverte'!$A$6),INDEX(_xlfn.ANCHORARRAY('Date ouverte'!$B$6),MATCH(TRUE,_xlfn.ANCHORARRAY('Date ouverte'!$B$6)&gt;=$W989,0)),IF(AND(K989="Pending",J989='Date ouverte'!$A$8),INDEX(_xlfn.ANCHORARRAY('Date ouverte'!$B$8),MATCH(TRUE,_xlfn.ANCHORARRAY('Date ouverte'!$B$8)&gt;=$W989,0)),W989))))</f>
        <v>44868</v>
      </c>
      <c r="AB989" s="5">
        <f>IF(IF($K989="Pending",(IF($J989='Date ouverte'!$A$20,HLOOKUP($AA989,'Date ouverte'!$20:$21,2,FALSE),IF($J989='Date ouverte'!$A$22,HLOOKUP($AA989,'Date ouverte'!$22:$23,2,FALSE),IF($J989='Date ouverte'!$A$24,HLOOKUP($AA989,'Date ouverte'!$24:$25,2,FALSE),IF($J989='Date ouverte'!$A$26,HLOOKUP($AA989,'Date ouverte'!$26:$27,2,FALSE),"j"))))),W989)&lt;&gt;"alert",AA989,"alert")</f>
        <v>44868</v>
      </c>
      <c r="AC989" s="65">
        <f>IF($AB989="alert",(IF($J989='Date ouverte'!$A$29,HLOOKUP($AA989,'Date ouverte'!$29:$30,2,FALSE),IF($J989='Date ouverte'!$A$31,HLOOKUP($AA989,'Date ouverte'!$31:$33,2,FALSE),IF($J989='Date ouverte'!$A$33,HLOOKUP($AA989,'Date ouverte'!$33:$34,2,FALSE),IF($J989='Date ouverte'!$A$35,HLOOKUP($AA989,'Date ouverte'!$35:$36,2,FALSE),"j"))))),0)</f>
        <v>0</v>
      </c>
      <c r="AD9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89" s="5"/>
    </row>
    <row r="990" spans="1:31" x14ac:dyDescent="0.25">
      <c r="A990" t="s">
        <v>1040</v>
      </c>
      <c r="B990" t="s">
        <v>258</v>
      </c>
      <c r="C990" t="s">
        <v>30</v>
      </c>
      <c r="D990" t="s">
        <v>47</v>
      </c>
      <c r="E990" t="s">
        <v>16</v>
      </c>
      <c r="F990" t="s">
        <v>48</v>
      </c>
      <c r="G990" s="1">
        <v>44831</v>
      </c>
      <c r="H990" s="1">
        <v>44872</v>
      </c>
      <c r="I990" s="2">
        <v>44877</v>
      </c>
      <c r="J990" t="s">
        <v>18</v>
      </c>
      <c r="K990" t="s">
        <v>29</v>
      </c>
      <c r="L990" t="s">
        <v>24</v>
      </c>
      <c r="M990" t="s">
        <v>32</v>
      </c>
      <c r="N990" t="s">
        <v>41</v>
      </c>
      <c r="O990" t="s">
        <v>609</v>
      </c>
      <c r="P990">
        <f t="shared" si="563"/>
        <v>1</v>
      </c>
      <c r="Q990" s="5">
        <f t="shared" si="564"/>
        <v>44874</v>
      </c>
      <c r="R990" s="32">
        <f>VLOOKUP(_xlfn.CONCAT(M990," - ",E990),Planning!$C$75:$D$99,2,0)</f>
        <v>10</v>
      </c>
      <c r="S990" s="5">
        <f t="shared" si="565"/>
        <v>44882</v>
      </c>
      <c r="T990" s="3" t="str">
        <f t="shared" si="566"/>
        <v/>
      </c>
      <c r="U990" s="32">
        <f t="shared" ca="1" si="567"/>
        <v>10</v>
      </c>
      <c r="V990" s="32">
        <f t="shared" si="568"/>
        <v>0</v>
      </c>
      <c r="W990" s="5">
        <f t="shared" si="569"/>
        <v>44877</v>
      </c>
      <c r="X990" s="5"/>
      <c r="Z990" s="49"/>
      <c r="AA990" s="50" cm="1">
        <f t="array" ref="AA990">IF(AND(K990="Pending",J990='Date ouverte'!$A$2),INDEX(_xlfn.ANCHORARRAY('Date ouverte'!$B$2),MATCH(TRUE,_xlfn.ANCHORARRAY('Date ouverte'!$B$2)&gt;=$W990,0)),IF(AND(K990="Pending",J990='Date ouverte'!$A$4),INDEX(_xlfn.ANCHORARRAY('Date ouverte'!$B$4),MATCH(TRUE,_xlfn.ANCHORARRAY('Date ouverte'!$B$4)&gt;=$W990,0)),IF(AND(K990="Pending",J990='Date ouverte'!$A$6),INDEX(_xlfn.ANCHORARRAY('Date ouverte'!$B$6),MATCH(TRUE,_xlfn.ANCHORARRAY('Date ouverte'!$B$6)&gt;=$W990,0)),IF(AND(K990="Pending",J990='Date ouverte'!$A$8),INDEX(_xlfn.ANCHORARRAY('Date ouverte'!$B$8),MATCH(TRUE,_xlfn.ANCHORARRAY('Date ouverte'!$B$8)&gt;=$W990,0)),W990))))</f>
        <v>44879</v>
      </c>
      <c r="AB990" s="5" t="str">
        <f>IF(IF($K990="Pending",(IF($J990='Date ouverte'!$A$20,HLOOKUP($AA990,'Date ouverte'!$20:$21,2,FALSE),IF($J990='Date ouverte'!$A$22,HLOOKUP($AA990,'Date ouverte'!$22:$23,2,FALSE),IF($J990='Date ouverte'!$A$24,HLOOKUP($AA990,'Date ouverte'!$24:$25,2,FALSE),IF($J990='Date ouverte'!$A$26,HLOOKUP($AA990,'Date ouverte'!$26:$27,2,FALSE),"j"))))),W990)&lt;&gt;"alert",AA990,"alert")</f>
        <v>alert</v>
      </c>
      <c r="AC990" s="65">
        <f>IF($AB990="alert",(IF($J990='Date ouverte'!$A$29,HLOOKUP($AA990,'Date ouverte'!$29:$30,2,FALSE),IF($J990='Date ouverte'!$A$31,HLOOKUP($AA990,'Date ouverte'!$31:$33,2,FALSE),IF($J990='Date ouverte'!$A$33,HLOOKUP($AA990,'Date ouverte'!$33:$34,2,FALSE),IF($J990='Date ouverte'!$A$35,HLOOKUP($AA990,'Date ouverte'!$35:$36,2,FALSE),"j"))))),0)</f>
        <v>11</v>
      </c>
      <c r="AD9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0" s="5"/>
    </row>
    <row r="991" spans="1:31" x14ac:dyDescent="0.25">
      <c r="A991" t="s">
        <v>630</v>
      </c>
      <c r="B991" t="s">
        <v>258</v>
      </c>
      <c r="C991" t="s">
        <v>30</v>
      </c>
      <c r="D991" t="s">
        <v>47</v>
      </c>
      <c r="E991" t="s">
        <v>34</v>
      </c>
      <c r="F991" t="s">
        <v>48</v>
      </c>
      <c r="G991" s="1">
        <v>44818</v>
      </c>
      <c r="H991" s="1">
        <v>44860</v>
      </c>
      <c r="I991" s="2">
        <v>44867.541666666664</v>
      </c>
      <c r="J991" t="s">
        <v>28</v>
      </c>
      <c r="K991" t="s">
        <v>19</v>
      </c>
      <c r="L991" t="s">
        <v>20</v>
      </c>
      <c r="M991" t="s">
        <v>25</v>
      </c>
      <c r="N991" t="s">
        <v>35</v>
      </c>
      <c r="O991" t="s">
        <v>36</v>
      </c>
      <c r="P991">
        <f t="shared" si="563"/>
        <v>1</v>
      </c>
      <c r="Q991" s="5">
        <f t="shared" si="564"/>
        <v>44862</v>
      </c>
      <c r="R991" s="32">
        <f>VLOOKUP(_xlfn.CONCAT(M991," - ",E991),Planning!$C$75:$D$99,2,0)</f>
        <v>21</v>
      </c>
      <c r="S991" s="5">
        <f t="shared" si="565"/>
        <v>44881</v>
      </c>
      <c r="T991" s="3" t="str">
        <f t="shared" si="566"/>
        <v/>
      </c>
      <c r="U991" s="32">
        <f t="shared" ca="1" si="567"/>
        <v>21</v>
      </c>
      <c r="V991" s="32">
        <f t="shared" si="568"/>
        <v>0</v>
      </c>
      <c r="W991" s="5">
        <f t="shared" si="569"/>
        <v>44867</v>
      </c>
      <c r="X991" s="5"/>
      <c r="Z991" s="49"/>
      <c r="AA991" s="50" cm="1">
        <f t="array" ref="AA991">IF(AND(K991="Pending",J991='Date ouverte'!$A$2),INDEX(_xlfn.ANCHORARRAY('Date ouverte'!$B$2),MATCH(TRUE,_xlfn.ANCHORARRAY('Date ouverte'!$B$2)&gt;=$W991,0)),IF(AND(K991="Pending",J991='Date ouverte'!$A$4),INDEX(_xlfn.ANCHORARRAY('Date ouverte'!$B$4),MATCH(TRUE,_xlfn.ANCHORARRAY('Date ouverte'!$B$4)&gt;=$W991,0)),IF(AND(K991="Pending",J991='Date ouverte'!$A$6),INDEX(_xlfn.ANCHORARRAY('Date ouverte'!$B$6),MATCH(TRUE,_xlfn.ANCHORARRAY('Date ouverte'!$B$6)&gt;=$W991,0)),IF(AND(K991="Pending",J991='Date ouverte'!$A$8),INDEX(_xlfn.ANCHORARRAY('Date ouverte'!$B$8),MATCH(TRUE,_xlfn.ANCHORARRAY('Date ouverte'!$B$8)&gt;=$W991,0)),W991))))</f>
        <v>44867</v>
      </c>
      <c r="AB991" s="5">
        <f>IF(IF($K991="Pending",(IF($J991='Date ouverte'!$A$20,HLOOKUP($AA991,'Date ouverte'!$20:$21,2,FALSE),IF($J991='Date ouverte'!$A$22,HLOOKUP($AA991,'Date ouverte'!$22:$23,2,FALSE),IF($J991='Date ouverte'!$A$24,HLOOKUP($AA991,'Date ouverte'!$24:$25,2,FALSE),IF($J991='Date ouverte'!$A$26,HLOOKUP($AA991,'Date ouverte'!$26:$27,2,FALSE),"j"))))),W991)&lt;&gt;"alert",AA991,"alert")</f>
        <v>44867</v>
      </c>
      <c r="AC991" s="65">
        <f>IF($AB991="alert",(IF($J991='Date ouverte'!$A$29,HLOOKUP($AA991,'Date ouverte'!$29:$30,2,FALSE),IF($J991='Date ouverte'!$A$31,HLOOKUP($AA991,'Date ouverte'!$31:$33,2,FALSE),IF($J991='Date ouverte'!$A$33,HLOOKUP($AA991,'Date ouverte'!$33:$34,2,FALSE),IF($J991='Date ouverte'!$A$35,HLOOKUP($AA991,'Date ouverte'!$35:$36,2,FALSE),"j"))))),0)</f>
        <v>0</v>
      </c>
      <c r="AD9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1" s="5"/>
    </row>
    <row r="992" spans="1:31" x14ac:dyDescent="0.25">
      <c r="A992" t="s">
        <v>1949</v>
      </c>
      <c r="B992" t="s">
        <v>258</v>
      </c>
      <c r="C992" t="s">
        <v>14</v>
      </c>
      <c r="D992" t="s">
        <v>47</v>
      </c>
      <c r="E992" t="s">
        <v>34</v>
      </c>
      <c r="F992" t="s">
        <v>48</v>
      </c>
      <c r="G992" s="1">
        <v>44859</v>
      </c>
      <c r="H992" s="1">
        <v>44895</v>
      </c>
      <c r="I992" s="2">
        <v>44910</v>
      </c>
      <c r="J992" t="s">
        <v>28</v>
      </c>
      <c r="K992" t="s">
        <v>29</v>
      </c>
      <c r="L992" t="s">
        <v>20</v>
      </c>
      <c r="M992" t="s">
        <v>25</v>
      </c>
      <c r="N992" t="s">
        <v>35</v>
      </c>
      <c r="O992" t="s">
        <v>1641</v>
      </c>
      <c r="P992">
        <f t="shared" si="563"/>
        <v>1</v>
      </c>
      <c r="Q992" s="5">
        <f t="shared" si="564"/>
        <v>44897</v>
      </c>
      <c r="R992" s="32">
        <f>VLOOKUP(_xlfn.CONCAT(M992," - ",E992),Planning!$C$75:$D$99,2,0)</f>
        <v>21</v>
      </c>
      <c r="S992" s="5">
        <f t="shared" si="565"/>
        <v>44916</v>
      </c>
      <c r="T992" s="3" t="str">
        <f t="shared" si="566"/>
        <v/>
      </c>
      <c r="U992" s="32">
        <f t="shared" ca="1" si="567"/>
        <v>21</v>
      </c>
      <c r="V992" s="32">
        <f t="shared" si="568"/>
        <v>0</v>
      </c>
      <c r="W992" s="5">
        <f t="shared" si="569"/>
        <v>44910</v>
      </c>
      <c r="X992" s="5"/>
      <c r="Z992" s="49"/>
      <c r="AA992" s="50" cm="1">
        <f t="array" ref="AA992">IF(AND(K992="Pending",J992='Date ouverte'!$A$2),INDEX(_xlfn.ANCHORARRAY('Date ouverte'!$B$2),MATCH(TRUE,_xlfn.ANCHORARRAY('Date ouverte'!$B$2)&gt;=$W992,0)),IF(AND(K992="Pending",J992='Date ouverte'!$A$4),INDEX(_xlfn.ANCHORARRAY('Date ouverte'!$B$4),MATCH(TRUE,_xlfn.ANCHORARRAY('Date ouverte'!$B$4)&gt;=$W992,0)),IF(AND(K992="Pending",J992='Date ouverte'!$A$6),INDEX(_xlfn.ANCHORARRAY('Date ouverte'!$B$6),MATCH(TRUE,_xlfn.ANCHORARRAY('Date ouverte'!$B$6)&gt;=$W992,0)),IF(AND(K992="Pending",J992='Date ouverte'!$A$8),INDEX(_xlfn.ANCHORARRAY('Date ouverte'!$B$8),MATCH(TRUE,_xlfn.ANCHORARRAY('Date ouverte'!$B$8)&gt;=$W992,0)),W992))))</f>
        <v>44910</v>
      </c>
      <c r="AB992" s="5">
        <f>IF(IF($K992="Pending",(IF($J992='Date ouverte'!$A$20,HLOOKUP($AA992,'Date ouverte'!$20:$21,2,FALSE),IF($J992='Date ouverte'!$A$22,HLOOKUP($AA992,'Date ouverte'!$22:$23,2,FALSE),IF($J992='Date ouverte'!$A$24,HLOOKUP($AA992,'Date ouverte'!$24:$25,2,FALSE),IF($J992='Date ouverte'!$A$26,HLOOKUP($AA992,'Date ouverte'!$26:$27,2,FALSE),"j"))))),W992)&lt;&gt;"alert",AA992,"alert")</f>
        <v>44910</v>
      </c>
      <c r="AC992" s="65">
        <f>IF($AB992="alert",(IF($J992='Date ouverte'!$A$29,HLOOKUP($AA992,'Date ouverte'!$29:$30,2,FALSE),IF($J992='Date ouverte'!$A$31,HLOOKUP($AA992,'Date ouverte'!$31:$33,2,FALSE),IF($J992='Date ouverte'!$A$33,HLOOKUP($AA992,'Date ouverte'!$33:$34,2,FALSE),IF($J992='Date ouverte'!$A$35,HLOOKUP($AA992,'Date ouverte'!$35:$36,2,FALSE),"j"))))),0)</f>
        <v>0</v>
      </c>
      <c r="AD9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992" s="5"/>
    </row>
    <row r="993" spans="1:31" x14ac:dyDescent="0.25">
      <c r="A993" t="s">
        <v>1312</v>
      </c>
      <c r="B993" t="s">
        <v>258</v>
      </c>
      <c r="C993" t="s">
        <v>30</v>
      </c>
      <c r="D993" t="s">
        <v>47</v>
      </c>
      <c r="E993" t="s">
        <v>16</v>
      </c>
      <c r="F993" t="s">
        <v>48</v>
      </c>
      <c r="G993" s="1">
        <v>44837</v>
      </c>
      <c r="H993" s="1">
        <v>44880</v>
      </c>
      <c r="I993" s="2">
        <v>44890</v>
      </c>
      <c r="J993" t="s">
        <v>39</v>
      </c>
      <c r="K993" t="s">
        <v>29</v>
      </c>
      <c r="L993" t="s">
        <v>24</v>
      </c>
      <c r="M993" t="s">
        <v>25</v>
      </c>
      <c r="N993" t="s">
        <v>26</v>
      </c>
      <c r="O993" t="s">
        <v>45</v>
      </c>
      <c r="P993">
        <f t="shared" si="563"/>
        <v>1</v>
      </c>
      <c r="Q993" s="5">
        <f t="shared" si="564"/>
        <v>44882</v>
      </c>
      <c r="R993" s="32">
        <f>VLOOKUP(_xlfn.CONCAT(M993," - ",E993),Planning!$C$75:$D$99,2,0)</f>
        <v>4</v>
      </c>
      <c r="S993" s="5">
        <f t="shared" si="565"/>
        <v>44884</v>
      </c>
      <c r="T993" s="3" t="str">
        <f t="shared" si="566"/>
        <v/>
      </c>
      <c r="U993" s="32">
        <f t="shared" ca="1" si="567"/>
        <v>4</v>
      </c>
      <c r="V993" s="32">
        <f t="shared" si="568"/>
        <v>0</v>
      </c>
      <c r="W993" s="5">
        <f t="shared" si="569"/>
        <v>44890</v>
      </c>
      <c r="X993" s="5"/>
      <c r="Z993" s="49"/>
      <c r="AA993" s="50" cm="1">
        <f t="array" ref="AA993">IF(AND(K993="Pending",J993='Date ouverte'!$A$2),INDEX(_xlfn.ANCHORARRAY('Date ouverte'!$B$2),MATCH(TRUE,_xlfn.ANCHORARRAY('Date ouverte'!$B$2)&gt;=$W993,0)),IF(AND(K993="Pending",J993='Date ouverte'!$A$4),INDEX(_xlfn.ANCHORARRAY('Date ouverte'!$B$4),MATCH(TRUE,_xlfn.ANCHORARRAY('Date ouverte'!$B$4)&gt;=$W993,0)),IF(AND(K993="Pending",J993='Date ouverte'!$A$6),INDEX(_xlfn.ANCHORARRAY('Date ouverte'!$B$6),MATCH(TRUE,_xlfn.ANCHORARRAY('Date ouverte'!$B$6)&gt;=$W993,0)),IF(AND(K993="Pending",J993='Date ouverte'!$A$8),INDEX(_xlfn.ANCHORARRAY('Date ouverte'!$B$8),MATCH(TRUE,_xlfn.ANCHORARRAY('Date ouverte'!$B$8)&gt;=$W993,0)),W993))))</f>
        <v>44890</v>
      </c>
      <c r="AB993" s="5" t="str">
        <f>IF(IF($K993="Pending",(IF($J993='Date ouverte'!$A$20,HLOOKUP($AA993,'Date ouverte'!$20:$21,2,FALSE),IF($J993='Date ouverte'!$A$22,HLOOKUP($AA993,'Date ouverte'!$22:$23,2,FALSE),IF($J993='Date ouverte'!$A$24,HLOOKUP($AA993,'Date ouverte'!$24:$25,2,FALSE),IF($J993='Date ouverte'!$A$26,HLOOKUP($AA993,'Date ouverte'!$26:$27,2,FALSE),"j"))))),W993)&lt;&gt;"alert",AA993,"alert")</f>
        <v>alert</v>
      </c>
      <c r="AC993" s="65">
        <f>IF($AB993="alert",(IF($J993='Date ouverte'!$A$29,HLOOKUP($AA993,'Date ouverte'!$29:$30,2,FALSE),IF($J993='Date ouverte'!$A$31,HLOOKUP($AA993,'Date ouverte'!$31:$33,2,FALSE),IF($J993='Date ouverte'!$A$33,HLOOKUP($AA993,'Date ouverte'!$33:$34,2,FALSE),IF($J993='Date ouverte'!$A$35,HLOOKUP($AA993,'Date ouverte'!$35:$36,2,FALSE),"j"))))),0)</f>
        <v>8</v>
      </c>
      <c r="AD9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93" s="5"/>
    </row>
    <row r="994" spans="1:31" x14ac:dyDescent="0.25">
      <c r="A994" t="s">
        <v>1950</v>
      </c>
      <c r="B994" t="s">
        <v>258</v>
      </c>
      <c r="C994" t="s">
        <v>30</v>
      </c>
      <c r="D994" t="s">
        <v>47</v>
      </c>
      <c r="E994" t="s">
        <v>34</v>
      </c>
      <c r="F994" t="s">
        <v>48</v>
      </c>
      <c r="G994" s="1">
        <v>44847</v>
      </c>
      <c r="H994" s="1">
        <v>44877</v>
      </c>
      <c r="I994" s="2">
        <v>44888.3125</v>
      </c>
      <c r="J994" t="s">
        <v>23</v>
      </c>
      <c r="K994" t="s">
        <v>19</v>
      </c>
      <c r="L994" t="s">
        <v>20</v>
      </c>
      <c r="M994" t="s">
        <v>25</v>
      </c>
      <c r="N994" t="s">
        <v>35</v>
      </c>
      <c r="O994" t="s">
        <v>45</v>
      </c>
      <c r="P994">
        <f t="shared" si="563"/>
        <v>1</v>
      </c>
      <c r="Q994" s="5">
        <f t="shared" si="564"/>
        <v>44879</v>
      </c>
      <c r="R994" s="32">
        <f>VLOOKUP(_xlfn.CONCAT(M994," - ",E994),Planning!$C$75:$D$99,2,0)</f>
        <v>21</v>
      </c>
      <c r="S994" s="5">
        <f t="shared" si="565"/>
        <v>44898</v>
      </c>
      <c r="T994" s="3" t="str">
        <f t="shared" si="566"/>
        <v/>
      </c>
      <c r="U994" s="32">
        <f t="shared" ca="1" si="567"/>
        <v>21</v>
      </c>
      <c r="V994" s="32">
        <f t="shared" si="568"/>
        <v>0</v>
      </c>
      <c r="W994" s="5">
        <f t="shared" si="569"/>
        <v>44888</v>
      </c>
      <c r="X994" s="5"/>
      <c r="Z994" s="49"/>
      <c r="AA994" s="50" cm="1">
        <f t="array" ref="AA994">IF(AND(K994="Pending",J994='Date ouverte'!$A$2),INDEX(_xlfn.ANCHORARRAY('Date ouverte'!$B$2),MATCH(TRUE,_xlfn.ANCHORARRAY('Date ouverte'!$B$2)&gt;=$W994,0)),IF(AND(K994="Pending",J994='Date ouverte'!$A$4),INDEX(_xlfn.ANCHORARRAY('Date ouverte'!$B$4),MATCH(TRUE,_xlfn.ANCHORARRAY('Date ouverte'!$B$4)&gt;=$W994,0)),IF(AND(K994="Pending",J994='Date ouverte'!$A$6),INDEX(_xlfn.ANCHORARRAY('Date ouverte'!$B$6),MATCH(TRUE,_xlfn.ANCHORARRAY('Date ouverte'!$B$6)&gt;=$W994,0)),IF(AND(K994="Pending",J994='Date ouverte'!$A$8),INDEX(_xlfn.ANCHORARRAY('Date ouverte'!$B$8),MATCH(TRUE,_xlfn.ANCHORARRAY('Date ouverte'!$B$8)&gt;=$W994,0)),W994))))</f>
        <v>44888</v>
      </c>
      <c r="AB994" s="5">
        <f>IF(IF($K994="Pending",(IF($J994='Date ouverte'!$A$20,HLOOKUP($AA994,'Date ouverte'!$20:$21,2,FALSE),IF($J994='Date ouverte'!$A$22,HLOOKUP($AA994,'Date ouverte'!$22:$23,2,FALSE),IF($J994='Date ouverte'!$A$24,HLOOKUP($AA994,'Date ouverte'!$24:$25,2,FALSE),IF($J994='Date ouverte'!$A$26,HLOOKUP($AA994,'Date ouverte'!$26:$27,2,FALSE),"j"))))),W994)&lt;&gt;"alert",AA994,"alert")</f>
        <v>44888</v>
      </c>
      <c r="AC994" s="65">
        <f>IF($AB994="alert",(IF($J994='Date ouverte'!$A$29,HLOOKUP($AA994,'Date ouverte'!$29:$30,2,FALSE),IF($J994='Date ouverte'!$A$31,HLOOKUP($AA994,'Date ouverte'!$31:$33,2,FALSE),IF($J994='Date ouverte'!$A$33,HLOOKUP($AA994,'Date ouverte'!$33:$34,2,FALSE),IF($J994='Date ouverte'!$A$35,HLOOKUP($AA994,'Date ouverte'!$35:$36,2,FALSE),"j"))))),0)</f>
        <v>0</v>
      </c>
      <c r="AD9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4" s="5"/>
    </row>
    <row r="995" spans="1:31" x14ac:dyDescent="0.25">
      <c r="A995" t="s">
        <v>947</v>
      </c>
      <c r="B995" t="s">
        <v>258</v>
      </c>
      <c r="C995" t="s">
        <v>14</v>
      </c>
      <c r="D995" t="s">
        <v>47</v>
      </c>
      <c r="E995" t="s">
        <v>16</v>
      </c>
      <c r="F995" t="s">
        <v>48</v>
      </c>
      <c r="G995" s="1">
        <v>44828</v>
      </c>
      <c r="H995" s="1">
        <v>44865</v>
      </c>
      <c r="I995" s="2">
        <v>44872.208333333336</v>
      </c>
      <c r="J995" t="s">
        <v>18</v>
      </c>
      <c r="K995" t="s">
        <v>19</v>
      </c>
      <c r="L995" t="s">
        <v>20</v>
      </c>
      <c r="M995" t="s">
        <v>21</v>
      </c>
      <c r="N995" t="s">
        <v>22</v>
      </c>
      <c r="O995" t="s">
        <v>50</v>
      </c>
      <c r="P995">
        <f t="shared" si="563"/>
        <v>1</v>
      </c>
      <c r="Q995" s="5">
        <f t="shared" si="564"/>
        <v>44867</v>
      </c>
      <c r="R995" s="32">
        <f>VLOOKUP(_xlfn.CONCAT(M995," - ",E995),Planning!$C$75:$D$99,2,0)</f>
        <v>7</v>
      </c>
      <c r="S995" s="5">
        <f t="shared" si="565"/>
        <v>44872</v>
      </c>
      <c r="T995" s="3" t="str">
        <f t="shared" si="566"/>
        <v/>
      </c>
      <c r="U995" s="32">
        <f t="shared" ca="1" si="567"/>
        <v>7</v>
      </c>
      <c r="V995" s="32">
        <f t="shared" si="568"/>
        <v>0</v>
      </c>
      <c r="W995" s="5">
        <f t="shared" si="569"/>
        <v>44872</v>
      </c>
      <c r="X995" s="5"/>
      <c r="Z995" s="49"/>
      <c r="AA995" s="50" cm="1">
        <f t="array" ref="AA995">IF(AND(K995="Pending",J995='Date ouverte'!$A$2),INDEX(_xlfn.ANCHORARRAY('Date ouverte'!$B$2),MATCH(TRUE,_xlfn.ANCHORARRAY('Date ouverte'!$B$2)&gt;=$W995,0)),IF(AND(K995="Pending",J995='Date ouverte'!$A$4),INDEX(_xlfn.ANCHORARRAY('Date ouverte'!$B$4),MATCH(TRUE,_xlfn.ANCHORARRAY('Date ouverte'!$B$4)&gt;=$W995,0)),IF(AND(K995="Pending",J995='Date ouverte'!$A$6),INDEX(_xlfn.ANCHORARRAY('Date ouverte'!$B$6),MATCH(TRUE,_xlfn.ANCHORARRAY('Date ouverte'!$B$6)&gt;=$W995,0)),IF(AND(K995="Pending",J995='Date ouverte'!$A$8),INDEX(_xlfn.ANCHORARRAY('Date ouverte'!$B$8),MATCH(TRUE,_xlfn.ANCHORARRAY('Date ouverte'!$B$8)&gt;=$W995,0)),W995))))</f>
        <v>44872</v>
      </c>
      <c r="AB995" s="5">
        <f>IF(IF($K995="Pending",(IF($J995='Date ouverte'!$A$20,HLOOKUP($AA995,'Date ouverte'!$20:$21,2,FALSE),IF($J995='Date ouverte'!$A$22,HLOOKUP($AA995,'Date ouverte'!$22:$23,2,FALSE),IF($J995='Date ouverte'!$A$24,HLOOKUP($AA995,'Date ouverte'!$24:$25,2,FALSE),IF($J995='Date ouverte'!$A$26,HLOOKUP($AA995,'Date ouverte'!$26:$27,2,FALSE),"j"))))),W995)&lt;&gt;"alert",AA995,"alert")</f>
        <v>44872</v>
      </c>
      <c r="AC995" s="65">
        <f>IF($AB995="alert",(IF($J995='Date ouverte'!$A$29,HLOOKUP($AA995,'Date ouverte'!$29:$30,2,FALSE),IF($J995='Date ouverte'!$A$31,HLOOKUP($AA995,'Date ouverte'!$31:$33,2,FALSE),IF($J995='Date ouverte'!$A$33,HLOOKUP($AA995,'Date ouverte'!$33:$34,2,FALSE),IF($J995='Date ouverte'!$A$35,HLOOKUP($AA995,'Date ouverte'!$35:$36,2,FALSE),"j"))))),0)</f>
        <v>0</v>
      </c>
      <c r="AD9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5" s="5"/>
    </row>
    <row r="996" spans="1:31" x14ac:dyDescent="0.25">
      <c r="A996" t="s">
        <v>860</v>
      </c>
      <c r="B996" t="s">
        <v>258</v>
      </c>
      <c r="C996" t="s">
        <v>30</v>
      </c>
      <c r="D996" t="s">
        <v>47</v>
      </c>
      <c r="E996" t="s">
        <v>16</v>
      </c>
      <c r="F996" t="s">
        <v>48</v>
      </c>
      <c r="G996" s="1">
        <v>44826</v>
      </c>
      <c r="H996" s="1">
        <v>44872</v>
      </c>
      <c r="I996" s="2">
        <v>44877</v>
      </c>
      <c r="J996" t="s">
        <v>39</v>
      </c>
      <c r="K996" t="s">
        <v>29</v>
      </c>
      <c r="L996" t="s">
        <v>24</v>
      </c>
      <c r="M996" t="s">
        <v>32</v>
      </c>
      <c r="N996" t="s">
        <v>41</v>
      </c>
      <c r="O996" t="s">
        <v>609</v>
      </c>
      <c r="P996">
        <f t="shared" si="563"/>
        <v>1</v>
      </c>
      <c r="Q996" s="5">
        <f t="shared" si="564"/>
        <v>44874</v>
      </c>
      <c r="R996" s="32">
        <f>VLOOKUP(_xlfn.CONCAT(M996," - ",E996),Planning!$C$75:$D$99,2,0)</f>
        <v>10</v>
      </c>
      <c r="S996" s="5">
        <f t="shared" si="565"/>
        <v>44882</v>
      </c>
      <c r="T996" s="3" t="str">
        <f t="shared" si="566"/>
        <v/>
      </c>
      <c r="U996" s="32">
        <f t="shared" ca="1" si="567"/>
        <v>10</v>
      </c>
      <c r="V996" s="32">
        <f t="shared" si="568"/>
        <v>0</v>
      </c>
      <c r="W996" s="5">
        <f t="shared" si="569"/>
        <v>44877</v>
      </c>
      <c r="X996" s="5"/>
      <c r="Z996" s="49"/>
      <c r="AA996" s="50" cm="1">
        <f t="array" ref="AA996">IF(AND(K996="Pending",J996='Date ouverte'!$A$2),INDEX(_xlfn.ANCHORARRAY('Date ouverte'!$B$2),MATCH(TRUE,_xlfn.ANCHORARRAY('Date ouverte'!$B$2)&gt;=$W996,0)),IF(AND(K996="Pending",J996='Date ouverte'!$A$4),INDEX(_xlfn.ANCHORARRAY('Date ouverte'!$B$4),MATCH(TRUE,_xlfn.ANCHORARRAY('Date ouverte'!$B$4)&gt;=$W996,0)),IF(AND(K996="Pending",J996='Date ouverte'!$A$6),INDEX(_xlfn.ANCHORARRAY('Date ouverte'!$B$6),MATCH(TRUE,_xlfn.ANCHORARRAY('Date ouverte'!$B$6)&gt;=$W996,0)),IF(AND(K996="Pending",J996='Date ouverte'!$A$8),INDEX(_xlfn.ANCHORARRAY('Date ouverte'!$B$8),MATCH(TRUE,_xlfn.ANCHORARRAY('Date ouverte'!$B$8)&gt;=$W996,0)),W996))))</f>
        <v>44879</v>
      </c>
      <c r="AB996" s="5" t="str">
        <f>IF(IF($K996="Pending",(IF($J996='Date ouverte'!$A$20,HLOOKUP($AA996,'Date ouverte'!$20:$21,2,FALSE),IF($J996='Date ouverte'!$A$22,HLOOKUP($AA996,'Date ouverte'!$22:$23,2,FALSE),IF($J996='Date ouverte'!$A$24,HLOOKUP($AA996,'Date ouverte'!$24:$25,2,FALSE),IF($J996='Date ouverte'!$A$26,HLOOKUP($AA996,'Date ouverte'!$26:$27,2,FALSE),"j"))))),W996)&lt;&gt;"alert",AA996,"alert")</f>
        <v>alert</v>
      </c>
      <c r="AC996" s="65">
        <f>IF($AB996="alert",(IF($J996='Date ouverte'!$A$29,HLOOKUP($AA996,'Date ouverte'!$29:$30,2,FALSE),IF($J996='Date ouverte'!$A$31,HLOOKUP($AA996,'Date ouverte'!$31:$33,2,FALSE),IF($J996='Date ouverte'!$A$33,HLOOKUP($AA996,'Date ouverte'!$33:$34,2,FALSE),IF($J996='Date ouverte'!$A$35,HLOOKUP($AA996,'Date ouverte'!$35:$36,2,FALSE),"j"))))),0)</f>
        <v>52</v>
      </c>
      <c r="AD9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996" s="5"/>
    </row>
    <row r="997" spans="1:31" x14ac:dyDescent="0.25">
      <c r="A997" t="s">
        <v>96</v>
      </c>
      <c r="B997" t="s">
        <v>258</v>
      </c>
      <c r="C997" t="s">
        <v>30</v>
      </c>
      <c r="D997" t="s">
        <v>15</v>
      </c>
      <c r="E997" t="s">
        <v>16</v>
      </c>
      <c r="F997" t="s">
        <v>17</v>
      </c>
      <c r="G997" s="1">
        <v>44795</v>
      </c>
      <c r="H997" s="1">
        <v>44853</v>
      </c>
      <c r="I997" s="2">
        <v>44858.541666666664</v>
      </c>
      <c r="J997" t="s">
        <v>39</v>
      </c>
      <c r="K997" t="s">
        <v>19</v>
      </c>
      <c r="L997" t="s">
        <v>24</v>
      </c>
      <c r="M997" t="s">
        <v>32</v>
      </c>
      <c r="N997" t="s">
        <v>41</v>
      </c>
      <c r="O997" t="s">
        <v>76</v>
      </c>
      <c r="P997">
        <f t="shared" si="563"/>
        <v>1</v>
      </c>
      <c r="Q997" s="5">
        <f t="shared" si="564"/>
        <v>44855</v>
      </c>
      <c r="R997" s="32">
        <f>VLOOKUP(_xlfn.CONCAT(M997," - ",E997),Planning!$C$75:$D$99,2,0)</f>
        <v>10</v>
      </c>
      <c r="S997" s="5">
        <f t="shared" si="565"/>
        <v>44863</v>
      </c>
      <c r="T997" s="3" t="str">
        <f t="shared" si="566"/>
        <v/>
      </c>
      <c r="U997" s="32">
        <f t="shared" ca="1" si="567"/>
        <v>4</v>
      </c>
      <c r="V997" s="32">
        <f t="shared" si="568"/>
        <v>0</v>
      </c>
      <c r="W997" s="5">
        <f t="shared" si="569"/>
        <v>44858</v>
      </c>
      <c r="X997" s="5"/>
      <c r="Z997" s="49"/>
      <c r="AA997" s="50" cm="1">
        <f t="array" ref="AA997">IF(AND(K997="Pending",J997='Date ouverte'!$A$2),INDEX(_xlfn.ANCHORARRAY('Date ouverte'!$B$2),MATCH(TRUE,_xlfn.ANCHORARRAY('Date ouverte'!$B$2)&gt;=$W997,0)),IF(AND(K997="Pending",J997='Date ouverte'!$A$4),INDEX(_xlfn.ANCHORARRAY('Date ouverte'!$B$4),MATCH(TRUE,_xlfn.ANCHORARRAY('Date ouverte'!$B$4)&gt;=$W997,0)),IF(AND(K997="Pending",J997='Date ouverte'!$A$6),INDEX(_xlfn.ANCHORARRAY('Date ouverte'!$B$6),MATCH(TRUE,_xlfn.ANCHORARRAY('Date ouverte'!$B$6)&gt;=$W997,0)),IF(AND(K997="Pending",J997='Date ouverte'!$A$8),INDEX(_xlfn.ANCHORARRAY('Date ouverte'!$B$8),MATCH(TRUE,_xlfn.ANCHORARRAY('Date ouverte'!$B$8)&gt;=$W997,0)),W997))))</f>
        <v>44858</v>
      </c>
      <c r="AB997" s="5">
        <f>IF(IF($K997="Pending",(IF($J997='Date ouverte'!$A$20,HLOOKUP($AA997,'Date ouverte'!$20:$21,2,FALSE),IF($J997='Date ouverte'!$A$22,HLOOKUP($AA997,'Date ouverte'!$22:$23,2,FALSE),IF($J997='Date ouverte'!$A$24,HLOOKUP($AA997,'Date ouverte'!$24:$25,2,FALSE),IF($J997='Date ouverte'!$A$26,HLOOKUP($AA997,'Date ouverte'!$26:$27,2,FALSE),"j"))))),W997)&lt;&gt;"alert",AA997,"alert")</f>
        <v>44858</v>
      </c>
      <c r="AC997" s="65">
        <f>IF($AB997="alert",(IF($J997='Date ouverte'!$A$29,HLOOKUP($AA997,'Date ouverte'!$29:$30,2,FALSE),IF($J997='Date ouverte'!$A$31,HLOOKUP($AA997,'Date ouverte'!$31:$33,2,FALSE),IF($J997='Date ouverte'!$A$33,HLOOKUP($AA997,'Date ouverte'!$33:$34,2,FALSE),IF($J997='Date ouverte'!$A$35,HLOOKUP($AA997,'Date ouverte'!$35:$36,2,FALSE),"j"))))),0)</f>
        <v>0</v>
      </c>
      <c r="AD9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997" s="5"/>
    </row>
    <row r="998" spans="1:31" x14ac:dyDescent="0.25">
      <c r="A998" t="s">
        <v>1313</v>
      </c>
      <c r="B998" t="s">
        <v>258</v>
      </c>
      <c r="C998" t="s">
        <v>30</v>
      </c>
      <c r="D998" t="s">
        <v>47</v>
      </c>
      <c r="E998" t="s">
        <v>34</v>
      </c>
      <c r="F998" t="s">
        <v>48</v>
      </c>
      <c r="G998" s="1">
        <v>44826</v>
      </c>
      <c r="H998" s="1">
        <v>44860</v>
      </c>
      <c r="I998" s="2">
        <v>44869.666666666664</v>
      </c>
      <c r="J998" t="s">
        <v>23</v>
      </c>
      <c r="K998" t="s">
        <v>19</v>
      </c>
      <c r="L998" t="s">
        <v>20</v>
      </c>
      <c r="M998" t="s">
        <v>25</v>
      </c>
      <c r="N998" t="s">
        <v>35</v>
      </c>
      <c r="O998" t="s">
        <v>36</v>
      </c>
      <c r="P998">
        <f t="shared" si="563"/>
        <v>1</v>
      </c>
      <c r="Q998" s="5">
        <f t="shared" si="564"/>
        <v>44862</v>
      </c>
      <c r="R998" s="32">
        <f>VLOOKUP(_xlfn.CONCAT(M998," - ",E998),Planning!$C$75:$D$99,2,0)</f>
        <v>21</v>
      </c>
      <c r="S998" s="5">
        <f t="shared" si="565"/>
        <v>44881</v>
      </c>
      <c r="T998" s="3" t="str">
        <f t="shared" si="566"/>
        <v/>
      </c>
      <c r="U998" s="32">
        <f t="shared" ca="1" si="567"/>
        <v>21</v>
      </c>
      <c r="V998" s="32">
        <f t="shared" si="568"/>
        <v>0</v>
      </c>
      <c r="W998" s="5">
        <f t="shared" si="569"/>
        <v>44869</v>
      </c>
      <c r="X998" s="5"/>
      <c r="Z998" s="49"/>
      <c r="AA998" s="50" cm="1">
        <f t="array" ref="AA998">IF(AND(K998="Pending",J998='Date ouverte'!$A$2),INDEX(_xlfn.ANCHORARRAY('Date ouverte'!$B$2),MATCH(TRUE,_xlfn.ANCHORARRAY('Date ouverte'!$B$2)&gt;=$W998,0)),IF(AND(K998="Pending",J998='Date ouverte'!$A$4),INDEX(_xlfn.ANCHORARRAY('Date ouverte'!$B$4),MATCH(TRUE,_xlfn.ANCHORARRAY('Date ouverte'!$B$4)&gt;=$W998,0)),IF(AND(K998="Pending",J998='Date ouverte'!$A$6),INDEX(_xlfn.ANCHORARRAY('Date ouverte'!$B$6),MATCH(TRUE,_xlfn.ANCHORARRAY('Date ouverte'!$B$6)&gt;=$W998,0)),IF(AND(K998="Pending",J998='Date ouverte'!$A$8),INDEX(_xlfn.ANCHORARRAY('Date ouverte'!$B$8),MATCH(TRUE,_xlfn.ANCHORARRAY('Date ouverte'!$B$8)&gt;=$W998,0)),W998))))</f>
        <v>44869</v>
      </c>
      <c r="AB998" s="5">
        <f>IF(IF($K998="Pending",(IF($J998='Date ouverte'!$A$20,HLOOKUP($AA998,'Date ouverte'!$20:$21,2,FALSE),IF($J998='Date ouverte'!$A$22,HLOOKUP($AA998,'Date ouverte'!$22:$23,2,FALSE),IF($J998='Date ouverte'!$A$24,HLOOKUP($AA998,'Date ouverte'!$24:$25,2,FALSE),IF($J998='Date ouverte'!$A$26,HLOOKUP($AA998,'Date ouverte'!$26:$27,2,FALSE),"j"))))),W998)&lt;&gt;"alert",AA998,"alert")</f>
        <v>44869</v>
      </c>
      <c r="AC998" s="65">
        <f>IF($AB998="alert",(IF($J998='Date ouverte'!$A$29,HLOOKUP($AA998,'Date ouverte'!$29:$30,2,FALSE),IF($J998='Date ouverte'!$A$31,HLOOKUP($AA998,'Date ouverte'!$31:$33,2,FALSE),IF($J998='Date ouverte'!$A$33,HLOOKUP($AA998,'Date ouverte'!$33:$34,2,FALSE),IF($J998='Date ouverte'!$A$35,HLOOKUP($AA998,'Date ouverte'!$35:$36,2,FALSE),"j"))))),0)</f>
        <v>0</v>
      </c>
      <c r="AD9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8" s="5"/>
    </row>
    <row r="999" spans="1:31" x14ac:dyDescent="0.25">
      <c r="A999" t="s">
        <v>1314</v>
      </c>
      <c r="B999" t="s">
        <v>258</v>
      </c>
      <c r="C999" t="s">
        <v>30</v>
      </c>
      <c r="D999" t="s">
        <v>47</v>
      </c>
      <c r="E999" t="s">
        <v>34</v>
      </c>
      <c r="F999" t="s">
        <v>48</v>
      </c>
      <c r="G999" s="1">
        <v>44832</v>
      </c>
      <c r="H999" s="1">
        <v>44866</v>
      </c>
      <c r="I999" s="2">
        <v>44875.208333333336</v>
      </c>
      <c r="J999" t="s">
        <v>18</v>
      </c>
      <c r="K999" t="s">
        <v>19</v>
      </c>
      <c r="L999" t="s">
        <v>20</v>
      </c>
      <c r="M999" t="s">
        <v>25</v>
      </c>
      <c r="N999" t="s">
        <v>35</v>
      </c>
      <c r="O999" t="s">
        <v>40</v>
      </c>
      <c r="P999">
        <f t="shared" si="563"/>
        <v>1</v>
      </c>
      <c r="Q999" s="5">
        <f t="shared" si="564"/>
        <v>44868</v>
      </c>
      <c r="R999" s="32">
        <f>VLOOKUP(_xlfn.CONCAT(M999," - ",E999),Planning!$C$75:$D$99,2,0)</f>
        <v>21</v>
      </c>
      <c r="S999" s="5">
        <f t="shared" si="565"/>
        <v>44887</v>
      </c>
      <c r="T999" s="3" t="str">
        <f t="shared" si="566"/>
        <v/>
      </c>
      <c r="U999" s="32">
        <f t="shared" ca="1" si="567"/>
        <v>21</v>
      </c>
      <c r="V999" s="32">
        <f t="shared" si="568"/>
        <v>0</v>
      </c>
      <c r="W999" s="5">
        <f t="shared" si="569"/>
        <v>44875</v>
      </c>
      <c r="X999" s="5"/>
      <c r="Z999" s="49"/>
      <c r="AA999" s="50" cm="1">
        <f t="array" ref="AA999">IF(AND(K999="Pending",J999='Date ouverte'!$A$2),INDEX(_xlfn.ANCHORARRAY('Date ouverte'!$B$2),MATCH(TRUE,_xlfn.ANCHORARRAY('Date ouverte'!$B$2)&gt;=$W999,0)),IF(AND(K999="Pending",J999='Date ouverte'!$A$4),INDEX(_xlfn.ANCHORARRAY('Date ouverte'!$B$4),MATCH(TRUE,_xlfn.ANCHORARRAY('Date ouverte'!$B$4)&gt;=$W999,0)),IF(AND(K999="Pending",J999='Date ouverte'!$A$6),INDEX(_xlfn.ANCHORARRAY('Date ouverte'!$B$6),MATCH(TRUE,_xlfn.ANCHORARRAY('Date ouverte'!$B$6)&gt;=$W999,0)),IF(AND(K999="Pending",J999='Date ouverte'!$A$8),INDEX(_xlfn.ANCHORARRAY('Date ouverte'!$B$8),MATCH(TRUE,_xlfn.ANCHORARRAY('Date ouverte'!$B$8)&gt;=$W999,0)),W999))))</f>
        <v>44875</v>
      </c>
      <c r="AB999" s="5">
        <f>IF(IF($K999="Pending",(IF($J999='Date ouverte'!$A$20,HLOOKUP($AA999,'Date ouverte'!$20:$21,2,FALSE),IF($J999='Date ouverte'!$A$22,HLOOKUP($AA999,'Date ouverte'!$22:$23,2,FALSE),IF($J999='Date ouverte'!$A$24,HLOOKUP($AA999,'Date ouverte'!$24:$25,2,FALSE),IF($J999='Date ouverte'!$A$26,HLOOKUP($AA999,'Date ouverte'!$26:$27,2,FALSE),"j"))))),W999)&lt;&gt;"alert",AA999,"alert")</f>
        <v>44875</v>
      </c>
      <c r="AC999" s="65">
        <f>IF($AB999="alert",(IF($J999='Date ouverte'!$A$29,HLOOKUP($AA999,'Date ouverte'!$29:$30,2,FALSE),IF($J999='Date ouverte'!$A$31,HLOOKUP($AA999,'Date ouverte'!$31:$33,2,FALSE),IF($J999='Date ouverte'!$A$33,HLOOKUP($AA999,'Date ouverte'!$33:$34,2,FALSE),IF($J999='Date ouverte'!$A$35,HLOOKUP($AA999,'Date ouverte'!$35:$36,2,FALSE),"j"))))),0)</f>
        <v>0</v>
      </c>
      <c r="AD9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999" s="5"/>
    </row>
    <row r="1000" spans="1:31" x14ac:dyDescent="0.25">
      <c r="A1000" t="s">
        <v>1315</v>
      </c>
      <c r="B1000" t="s">
        <v>258</v>
      </c>
      <c r="C1000" t="s">
        <v>30</v>
      </c>
      <c r="D1000" t="s">
        <v>47</v>
      </c>
      <c r="E1000" t="s">
        <v>16</v>
      </c>
      <c r="F1000" t="s">
        <v>48</v>
      </c>
      <c r="G1000" s="1">
        <v>44833</v>
      </c>
      <c r="H1000" s="1">
        <v>44873</v>
      </c>
      <c r="I1000" s="2">
        <v>44880</v>
      </c>
      <c r="J1000" t="s">
        <v>39</v>
      </c>
      <c r="K1000" t="s">
        <v>29</v>
      </c>
      <c r="L1000" t="s">
        <v>20</v>
      </c>
      <c r="M1000" t="s">
        <v>21</v>
      </c>
      <c r="N1000" t="s">
        <v>22</v>
      </c>
      <c r="O1000" t="s">
        <v>1152</v>
      </c>
      <c r="P1000">
        <f t="shared" si="563"/>
        <v>1</v>
      </c>
      <c r="Q1000" s="5">
        <f t="shared" si="564"/>
        <v>44875</v>
      </c>
      <c r="R1000" s="32">
        <f>VLOOKUP(_xlfn.CONCAT(M1000," - ",E1000),Planning!$C$75:$D$99,2,0)</f>
        <v>7</v>
      </c>
      <c r="S1000" s="5">
        <f t="shared" si="565"/>
        <v>44880</v>
      </c>
      <c r="T1000" s="3" t="str">
        <f t="shared" si="566"/>
        <v/>
      </c>
      <c r="U1000" s="32">
        <f t="shared" ca="1" si="567"/>
        <v>7</v>
      </c>
      <c r="V1000" s="32">
        <f t="shared" si="568"/>
        <v>0</v>
      </c>
      <c r="W1000" s="5">
        <f t="shared" si="569"/>
        <v>44880</v>
      </c>
      <c r="X1000" s="5"/>
      <c r="Z1000" s="49"/>
      <c r="AA1000" s="50" cm="1">
        <f t="array" ref="AA1000">IF(AND(K1000="Pending",J1000='Date ouverte'!$A$2),INDEX(_xlfn.ANCHORARRAY('Date ouverte'!$B$2),MATCH(TRUE,_xlfn.ANCHORARRAY('Date ouverte'!$B$2)&gt;=$W1000,0)),IF(AND(K1000="Pending",J1000='Date ouverte'!$A$4),INDEX(_xlfn.ANCHORARRAY('Date ouverte'!$B$4),MATCH(TRUE,_xlfn.ANCHORARRAY('Date ouverte'!$B$4)&gt;=$W1000,0)),IF(AND(K1000="Pending",J1000='Date ouverte'!$A$6),INDEX(_xlfn.ANCHORARRAY('Date ouverte'!$B$6),MATCH(TRUE,_xlfn.ANCHORARRAY('Date ouverte'!$B$6)&gt;=$W1000,0)),IF(AND(K1000="Pending",J1000='Date ouverte'!$A$8),INDEX(_xlfn.ANCHORARRAY('Date ouverte'!$B$8),MATCH(TRUE,_xlfn.ANCHORARRAY('Date ouverte'!$B$8)&gt;=$W1000,0)),W1000))))</f>
        <v>44880</v>
      </c>
      <c r="AB1000" s="5">
        <f>IF(IF($K1000="Pending",(IF($J1000='Date ouverte'!$A$20,HLOOKUP($AA1000,'Date ouverte'!$20:$21,2,FALSE),IF($J1000='Date ouverte'!$A$22,HLOOKUP($AA1000,'Date ouverte'!$22:$23,2,FALSE),IF($J1000='Date ouverte'!$A$24,HLOOKUP($AA1000,'Date ouverte'!$24:$25,2,FALSE),IF($J1000='Date ouverte'!$A$26,HLOOKUP($AA1000,'Date ouverte'!$26:$27,2,FALSE),"j"))))),W1000)&lt;&gt;"alert",AA1000,"alert")</f>
        <v>44880</v>
      </c>
      <c r="AC1000" s="65">
        <f>IF($AB1000="alert",(IF($J1000='Date ouverte'!$A$29,HLOOKUP($AA1000,'Date ouverte'!$29:$30,2,FALSE),IF($J1000='Date ouverte'!$A$31,HLOOKUP($AA1000,'Date ouverte'!$31:$33,2,FALSE),IF($J1000='Date ouverte'!$A$33,HLOOKUP($AA1000,'Date ouverte'!$33:$34,2,FALSE),IF($J1000='Date ouverte'!$A$35,HLOOKUP($AA1000,'Date ouverte'!$35:$36,2,FALSE),"j"))))),0)</f>
        <v>0</v>
      </c>
      <c r="AD10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00" s="5"/>
    </row>
    <row r="1001" spans="1:31" x14ac:dyDescent="0.25">
      <c r="A1001" t="s">
        <v>904</v>
      </c>
      <c r="B1001" t="s">
        <v>258</v>
      </c>
      <c r="C1001" t="s">
        <v>30</v>
      </c>
      <c r="D1001" t="s">
        <v>47</v>
      </c>
      <c r="E1001" t="s">
        <v>34</v>
      </c>
      <c r="F1001" t="s">
        <v>48</v>
      </c>
      <c r="G1001" s="1">
        <v>44826</v>
      </c>
      <c r="H1001" s="1">
        <v>44860</v>
      </c>
      <c r="I1001" s="2">
        <v>44867.208333333336</v>
      </c>
      <c r="J1001" t="s">
        <v>28</v>
      </c>
      <c r="K1001" t="s">
        <v>19</v>
      </c>
      <c r="L1001" t="s">
        <v>20</v>
      </c>
      <c r="M1001" t="s">
        <v>25</v>
      </c>
      <c r="N1001" t="s">
        <v>35</v>
      </c>
      <c r="O1001" t="s">
        <v>36</v>
      </c>
      <c r="P1001">
        <f t="shared" si="563"/>
        <v>1</v>
      </c>
      <c r="Q1001" s="5">
        <f t="shared" si="564"/>
        <v>44862</v>
      </c>
      <c r="R1001" s="32">
        <f>VLOOKUP(_xlfn.CONCAT(M1001," - ",E1001),Planning!$C$75:$D$99,2,0)</f>
        <v>21</v>
      </c>
      <c r="S1001" s="5">
        <f t="shared" si="565"/>
        <v>44881</v>
      </c>
      <c r="T1001" s="3" t="str">
        <f t="shared" si="566"/>
        <v/>
      </c>
      <c r="U1001" s="32">
        <f t="shared" ca="1" si="567"/>
        <v>21</v>
      </c>
      <c r="V1001" s="32">
        <f t="shared" si="568"/>
        <v>0</v>
      </c>
      <c r="W1001" s="5">
        <f t="shared" si="569"/>
        <v>44867</v>
      </c>
      <c r="X1001" s="5"/>
      <c r="Z1001" s="49"/>
      <c r="AA1001" s="50" cm="1">
        <f t="array" ref="AA1001">IF(AND(K1001="Pending",J1001='Date ouverte'!$A$2),INDEX(_xlfn.ANCHORARRAY('Date ouverte'!$B$2),MATCH(TRUE,_xlfn.ANCHORARRAY('Date ouverte'!$B$2)&gt;=$W1001,0)),IF(AND(K1001="Pending",J1001='Date ouverte'!$A$4),INDEX(_xlfn.ANCHORARRAY('Date ouverte'!$B$4),MATCH(TRUE,_xlfn.ANCHORARRAY('Date ouverte'!$B$4)&gt;=$W1001,0)),IF(AND(K1001="Pending",J1001='Date ouverte'!$A$6),INDEX(_xlfn.ANCHORARRAY('Date ouverte'!$B$6),MATCH(TRUE,_xlfn.ANCHORARRAY('Date ouverte'!$B$6)&gt;=$W1001,0)),IF(AND(K1001="Pending",J1001='Date ouverte'!$A$8),INDEX(_xlfn.ANCHORARRAY('Date ouverte'!$B$8),MATCH(TRUE,_xlfn.ANCHORARRAY('Date ouverte'!$B$8)&gt;=$W1001,0)),W1001))))</f>
        <v>44867</v>
      </c>
      <c r="AB1001" s="5">
        <f>IF(IF($K1001="Pending",(IF($J1001='Date ouverte'!$A$20,HLOOKUP($AA1001,'Date ouverte'!$20:$21,2,FALSE),IF($J1001='Date ouverte'!$A$22,HLOOKUP($AA1001,'Date ouverte'!$22:$23,2,FALSE),IF($J1001='Date ouverte'!$A$24,HLOOKUP($AA1001,'Date ouverte'!$24:$25,2,FALSE),IF($J1001='Date ouverte'!$A$26,HLOOKUP($AA1001,'Date ouverte'!$26:$27,2,FALSE),"j"))))),W1001)&lt;&gt;"alert",AA1001,"alert")</f>
        <v>44867</v>
      </c>
      <c r="AC1001" s="65">
        <f>IF($AB1001="alert",(IF($J1001='Date ouverte'!$A$29,HLOOKUP($AA1001,'Date ouverte'!$29:$30,2,FALSE),IF($J1001='Date ouverte'!$A$31,HLOOKUP($AA1001,'Date ouverte'!$31:$33,2,FALSE),IF($J1001='Date ouverte'!$A$33,HLOOKUP($AA1001,'Date ouverte'!$33:$34,2,FALSE),IF($J1001='Date ouverte'!$A$35,HLOOKUP($AA1001,'Date ouverte'!$35:$36,2,FALSE),"j"))))),0)</f>
        <v>0</v>
      </c>
      <c r="AD10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1" s="5"/>
    </row>
    <row r="1002" spans="1:31" x14ac:dyDescent="0.25">
      <c r="A1002" t="s">
        <v>1316</v>
      </c>
      <c r="B1002" t="s">
        <v>258</v>
      </c>
      <c r="C1002" t="s">
        <v>30</v>
      </c>
      <c r="D1002" t="s">
        <v>47</v>
      </c>
      <c r="E1002" t="s">
        <v>16</v>
      </c>
      <c r="F1002" t="s">
        <v>48</v>
      </c>
      <c r="G1002" s="1">
        <v>44839</v>
      </c>
      <c r="H1002" s="1">
        <v>44881</v>
      </c>
      <c r="I1002" s="2">
        <v>44890</v>
      </c>
      <c r="J1002" t="s">
        <v>23</v>
      </c>
      <c r="K1002" t="s">
        <v>29</v>
      </c>
      <c r="L1002" t="s">
        <v>24</v>
      </c>
      <c r="M1002" t="s">
        <v>32</v>
      </c>
      <c r="N1002" t="s">
        <v>41</v>
      </c>
      <c r="O1002" t="s">
        <v>43</v>
      </c>
      <c r="P1002">
        <f t="shared" si="563"/>
        <v>1</v>
      </c>
      <c r="Q1002" s="5">
        <f t="shared" si="564"/>
        <v>44883</v>
      </c>
      <c r="R1002" s="32">
        <f>VLOOKUP(_xlfn.CONCAT(M1002," - ",E1002),Planning!$C$75:$D$99,2,0)</f>
        <v>10</v>
      </c>
      <c r="S1002" s="5">
        <f t="shared" si="565"/>
        <v>44891</v>
      </c>
      <c r="T1002" s="3" t="str">
        <f t="shared" si="566"/>
        <v/>
      </c>
      <c r="U1002" s="32">
        <f t="shared" ca="1" si="567"/>
        <v>10</v>
      </c>
      <c r="V1002" s="32">
        <f t="shared" si="568"/>
        <v>0</v>
      </c>
      <c r="W1002" s="5">
        <f t="shared" si="569"/>
        <v>44890</v>
      </c>
      <c r="X1002" s="5"/>
      <c r="Z1002" s="49"/>
      <c r="AA1002" s="50" cm="1">
        <f t="array" ref="AA1002">IF(AND(K1002="Pending",J1002='Date ouverte'!$A$2),INDEX(_xlfn.ANCHORARRAY('Date ouverte'!$B$2),MATCH(TRUE,_xlfn.ANCHORARRAY('Date ouverte'!$B$2)&gt;=$W1002,0)),IF(AND(K1002="Pending",J1002='Date ouverte'!$A$4),INDEX(_xlfn.ANCHORARRAY('Date ouverte'!$B$4),MATCH(TRUE,_xlfn.ANCHORARRAY('Date ouverte'!$B$4)&gt;=$W1002,0)),IF(AND(K1002="Pending",J1002='Date ouverte'!$A$6),INDEX(_xlfn.ANCHORARRAY('Date ouverte'!$B$6),MATCH(TRUE,_xlfn.ANCHORARRAY('Date ouverte'!$B$6)&gt;=$W1002,0)),IF(AND(K1002="Pending",J1002='Date ouverte'!$A$8),INDEX(_xlfn.ANCHORARRAY('Date ouverte'!$B$8),MATCH(TRUE,_xlfn.ANCHORARRAY('Date ouverte'!$B$8)&gt;=$W1002,0)),W1002))))</f>
        <v>44890</v>
      </c>
      <c r="AB1002" s="5" t="str">
        <f>IF(IF($K1002="Pending",(IF($J1002='Date ouverte'!$A$20,HLOOKUP($AA1002,'Date ouverte'!$20:$21,2,FALSE),IF($J1002='Date ouverte'!$A$22,HLOOKUP($AA1002,'Date ouverte'!$22:$23,2,FALSE),IF($J1002='Date ouverte'!$A$24,HLOOKUP($AA1002,'Date ouverte'!$24:$25,2,FALSE),IF($J1002='Date ouverte'!$A$26,HLOOKUP($AA1002,'Date ouverte'!$26:$27,2,FALSE),"j"))))),W1002)&lt;&gt;"alert",AA1002,"alert")</f>
        <v>alert</v>
      </c>
      <c r="AC1002" s="65">
        <f>IF($AB1002="alert",(IF($J1002='Date ouverte'!$A$29,HLOOKUP($AA1002,'Date ouverte'!$29:$30,2,FALSE),IF($J1002='Date ouverte'!$A$31,HLOOKUP($AA1002,'Date ouverte'!$31:$33,2,FALSE),IF($J1002='Date ouverte'!$A$33,HLOOKUP($AA1002,'Date ouverte'!$33:$34,2,FALSE),IF($J1002='Date ouverte'!$A$35,HLOOKUP($AA1002,'Date ouverte'!$35:$36,2,FALSE),"j"))))),0)</f>
        <v>96</v>
      </c>
      <c r="AD10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2" s="5"/>
    </row>
    <row r="1003" spans="1:31" x14ac:dyDescent="0.25">
      <c r="A1003" t="s">
        <v>1951</v>
      </c>
      <c r="B1003" t="s">
        <v>258</v>
      </c>
      <c r="C1003" t="s">
        <v>30</v>
      </c>
      <c r="D1003" t="s">
        <v>47</v>
      </c>
      <c r="E1003" t="s">
        <v>16</v>
      </c>
      <c r="F1003" t="s">
        <v>48</v>
      </c>
      <c r="G1003" s="1">
        <v>44846</v>
      </c>
      <c r="H1003" s="1">
        <v>44885</v>
      </c>
      <c r="I1003" s="2">
        <v>44890</v>
      </c>
      <c r="J1003" t="s">
        <v>23</v>
      </c>
      <c r="K1003" t="s">
        <v>29</v>
      </c>
      <c r="L1003" t="s">
        <v>24</v>
      </c>
      <c r="M1003" t="s">
        <v>32</v>
      </c>
      <c r="N1003" t="s">
        <v>41</v>
      </c>
      <c r="O1003" t="s">
        <v>1106</v>
      </c>
      <c r="P1003">
        <f t="shared" si="563"/>
        <v>1</v>
      </c>
      <c r="Q1003" s="5">
        <f t="shared" si="564"/>
        <v>44887</v>
      </c>
      <c r="R1003" s="32">
        <f>VLOOKUP(_xlfn.CONCAT(M1003," - ",E1003),Planning!$C$75:$D$99,2,0)</f>
        <v>10</v>
      </c>
      <c r="S1003" s="5">
        <f t="shared" si="565"/>
        <v>44895</v>
      </c>
      <c r="T1003" s="3" t="str">
        <f t="shared" si="566"/>
        <v/>
      </c>
      <c r="U1003" s="32">
        <f t="shared" ca="1" si="567"/>
        <v>10</v>
      </c>
      <c r="V1003" s="32">
        <f t="shared" si="568"/>
        <v>0</v>
      </c>
      <c r="W1003" s="5">
        <f t="shared" si="569"/>
        <v>44890</v>
      </c>
      <c r="X1003" s="5"/>
      <c r="Z1003" s="49"/>
      <c r="AA1003" s="50" cm="1">
        <f t="array" ref="AA1003">IF(AND(K1003="Pending",J1003='Date ouverte'!$A$2),INDEX(_xlfn.ANCHORARRAY('Date ouverte'!$B$2),MATCH(TRUE,_xlfn.ANCHORARRAY('Date ouverte'!$B$2)&gt;=$W1003,0)),IF(AND(K1003="Pending",J1003='Date ouverte'!$A$4),INDEX(_xlfn.ANCHORARRAY('Date ouverte'!$B$4),MATCH(TRUE,_xlfn.ANCHORARRAY('Date ouverte'!$B$4)&gt;=$W1003,0)),IF(AND(K1003="Pending",J1003='Date ouverte'!$A$6),INDEX(_xlfn.ANCHORARRAY('Date ouverte'!$B$6),MATCH(TRUE,_xlfn.ANCHORARRAY('Date ouverte'!$B$6)&gt;=$W1003,0)),IF(AND(K1003="Pending",J1003='Date ouverte'!$A$8),INDEX(_xlfn.ANCHORARRAY('Date ouverte'!$B$8),MATCH(TRUE,_xlfn.ANCHORARRAY('Date ouverte'!$B$8)&gt;=$W1003,0)),W1003))))</f>
        <v>44890</v>
      </c>
      <c r="AB1003" s="5" t="str">
        <f>IF(IF($K1003="Pending",(IF($J1003='Date ouverte'!$A$20,HLOOKUP($AA1003,'Date ouverte'!$20:$21,2,FALSE),IF($J1003='Date ouverte'!$A$22,HLOOKUP($AA1003,'Date ouverte'!$22:$23,2,FALSE),IF($J1003='Date ouverte'!$A$24,HLOOKUP($AA1003,'Date ouverte'!$24:$25,2,FALSE),IF($J1003='Date ouverte'!$A$26,HLOOKUP($AA1003,'Date ouverte'!$26:$27,2,FALSE),"j"))))),W1003)&lt;&gt;"alert",AA1003,"alert")</f>
        <v>alert</v>
      </c>
      <c r="AC1003" s="65">
        <f>IF($AB1003="alert",(IF($J1003='Date ouverte'!$A$29,HLOOKUP($AA1003,'Date ouverte'!$29:$30,2,FALSE),IF($J1003='Date ouverte'!$A$31,HLOOKUP($AA1003,'Date ouverte'!$31:$33,2,FALSE),IF($J1003='Date ouverte'!$A$33,HLOOKUP($AA1003,'Date ouverte'!$33:$34,2,FALSE),IF($J1003='Date ouverte'!$A$35,HLOOKUP($AA1003,'Date ouverte'!$35:$36,2,FALSE),"j"))))),0)</f>
        <v>96</v>
      </c>
      <c r="AD10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3" s="5"/>
    </row>
    <row r="1004" spans="1:31" x14ac:dyDescent="0.25">
      <c r="A1004" t="s">
        <v>730</v>
      </c>
      <c r="B1004" t="s">
        <v>258</v>
      </c>
      <c r="C1004" t="s">
        <v>30</v>
      </c>
      <c r="D1004" t="s">
        <v>47</v>
      </c>
      <c r="E1004" t="s">
        <v>34</v>
      </c>
      <c r="F1004" t="s">
        <v>48</v>
      </c>
      <c r="G1004" s="1">
        <v>44826</v>
      </c>
      <c r="H1004" s="1">
        <v>44860</v>
      </c>
      <c r="I1004" s="2">
        <v>44872.604166666664</v>
      </c>
      <c r="J1004" t="s">
        <v>23</v>
      </c>
      <c r="K1004" t="s">
        <v>19</v>
      </c>
      <c r="L1004" t="s">
        <v>20</v>
      </c>
      <c r="M1004" t="s">
        <v>25</v>
      </c>
      <c r="N1004" t="s">
        <v>35</v>
      </c>
      <c r="O1004" t="s">
        <v>36</v>
      </c>
      <c r="P1004">
        <f t="shared" si="563"/>
        <v>1</v>
      </c>
      <c r="Q1004" s="5">
        <f t="shared" si="564"/>
        <v>44862</v>
      </c>
      <c r="R1004" s="32">
        <f>VLOOKUP(_xlfn.CONCAT(M1004," - ",E1004),Planning!$C$75:$D$99,2,0)</f>
        <v>21</v>
      </c>
      <c r="S1004" s="5">
        <f t="shared" si="565"/>
        <v>44881</v>
      </c>
      <c r="T1004" s="3" t="str">
        <f t="shared" si="566"/>
        <v/>
      </c>
      <c r="U1004" s="32">
        <f t="shared" ca="1" si="567"/>
        <v>21</v>
      </c>
      <c r="V1004" s="32">
        <f t="shared" si="568"/>
        <v>0</v>
      </c>
      <c r="W1004" s="5">
        <f t="shared" si="569"/>
        <v>44872</v>
      </c>
      <c r="X1004" s="5"/>
      <c r="Z1004" s="49"/>
      <c r="AA1004" s="50" cm="1">
        <f t="array" ref="AA1004">IF(AND(K1004="Pending",J1004='Date ouverte'!$A$2),INDEX(_xlfn.ANCHORARRAY('Date ouverte'!$B$2),MATCH(TRUE,_xlfn.ANCHORARRAY('Date ouverte'!$B$2)&gt;=$W1004,0)),IF(AND(K1004="Pending",J1004='Date ouverte'!$A$4),INDEX(_xlfn.ANCHORARRAY('Date ouverte'!$B$4),MATCH(TRUE,_xlfn.ANCHORARRAY('Date ouverte'!$B$4)&gt;=$W1004,0)),IF(AND(K1004="Pending",J1004='Date ouverte'!$A$6),INDEX(_xlfn.ANCHORARRAY('Date ouverte'!$B$6),MATCH(TRUE,_xlfn.ANCHORARRAY('Date ouverte'!$B$6)&gt;=$W1004,0)),IF(AND(K1004="Pending",J1004='Date ouverte'!$A$8),INDEX(_xlfn.ANCHORARRAY('Date ouverte'!$B$8),MATCH(TRUE,_xlfn.ANCHORARRAY('Date ouverte'!$B$8)&gt;=$W1004,0)),W1004))))</f>
        <v>44872</v>
      </c>
      <c r="AB1004" s="5">
        <f>IF(IF($K1004="Pending",(IF($J1004='Date ouverte'!$A$20,HLOOKUP($AA1004,'Date ouverte'!$20:$21,2,FALSE),IF($J1004='Date ouverte'!$A$22,HLOOKUP($AA1004,'Date ouverte'!$22:$23,2,FALSE),IF($J1004='Date ouverte'!$A$24,HLOOKUP($AA1004,'Date ouverte'!$24:$25,2,FALSE),IF($J1004='Date ouverte'!$A$26,HLOOKUP($AA1004,'Date ouverte'!$26:$27,2,FALSE),"j"))))),W1004)&lt;&gt;"alert",AA1004,"alert")</f>
        <v>44872</v>
      </c>
      <c r="AC1004" s="65">
        <f>IF($AB1004="alert",(IF($J1004='Date ouverte'!$A$29,HLOOKUP($AA1004,'Date ouverte'!$29:$30,2,FALSE),IF($J1004='Date ouverte'!$A$31,HLOOKUP($AA1004,'Date ouverte'!$31:$33,2,FALSE),IF($J1004='Date ouverte'!$A$33,HLOOKUP($AA1004,'Date ouverte'!$33:$34,2,FALSE),IF($J1004='Date ouverte'!$A$35,HLOOKUP($AA1004,'Date ouverte'!$35:$36,2,FALSE),"j"))))),0)</f>
        <v>0</v>
      </c>
      <c r="AD10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4" s="5"/>
    </row>
    <row r="1005" spans="1:31" x14ac:dyDescent="0.25">
      <c r="A1005" t="s">
        <v>2479</v>
      </c>
      <c r="B1005" t="s">
        <v>258</v>
      </c>
      <c r="C1005" t="s">
        <v>14</v>
      </c>
      <c r="D1005" t="s">
        <v>57</v>
      </c>
      <c r="E1005" t="s">
        <v>34</v>
      </c>
      <c r="F1005" t="s">
        <v>48</v>
      </c>
      <c r="G1005" s="1">
        <v>44861</v>
      </c>
      <c r="H1005" s="1">
        <v>44898</v>
      </c>
      <c r="I1005" s="2">
        <v>44913</v>
      </c>
      <c r="J1005" t="s">
        <v>18</v>
      </c>
      <c r="K1005" t="s">
        <v>29</v>
      </c>
      <c r="L1005" t="s">
        <v>24</v>
      </c>
      <c r="M1005" t="s">
        <v>25</v>
      </c>
      <c r="N1005" t="s">
        <v>26</v>
      </c>
      <c r="O1005" t="s">
        <v>49</v>
      </c>
      <c r="P1005">
        <f t="shared" si="563"/>
        <v>1</v>
      </c>
      <c r="Q1005" s="5">
        <f t="shared" si="564"/>
        <v>44900</v>
      </c>
      <c r="R1005" s="32">
        <f>VLOOKUP(_xlfn.CONCAT(M1005," - ",E1005),Planning!$C$75:$D$99,2,0)</f>
        <v>21</v>
      </c>
      <c r="S1005" s="5">
        <f t="shared" si="565"/>
        <v>44919</v>
      </c>
      <c r="T1005" s="3" t="str">
        <f t="shared" si="566"/>
        <v/>
      </c>
      <c r="U1005" s="32">
        <f t="shared" ca="1" si="567"/>
        <v>21</v>
      </c>
      <c r="V1005" s="32">
        <f t="shared" si="568"/>
        <v>0</v>
      </c>
      <c r="W1005" s="5">
        <f t="shared" si="569"/>
        <v>44913</v>
      </c>
      <c r="X1005" s="5"/>
      <c r="Z1005" s="49"/>
      <c r="AA1005" s="50" cm="1">
        <f t="array" ref="AA1005">IF(AND(K1005="Pending",J1005='Date ouverte'!$A$2),INDEX(_xlfn.ANCHORARRAY('Date ouverte'!$B$2),MATCH(TRUE,_xlfn.ANCHORARRAY('Date ouverte'!$B$2)&gt;=$W1005,0)),IF(AND(K1005="Pending",J1005='Date ouverte'!$A$4),INDEX(_xlfn.ANCHORARRAY('Date ouverte'!$B$4),MATCH(TRUE,_xlfn.ANCHORARRAY('Date ouverte'!$B$4)&gt;=$W1005,0)),IF(AND(K1005="Pending",J1005='Date ouverte'!$A$6),INDEX(_xlfn.ANCHORARRAY('Date ouverte'!$B$6),MATCH(TRUE,_xlfn.ANCHORARRAY('Date ouverte'!$B$6)&gt;=$W1005,0)),IF(AND(K1005="Pending",J1005='Date ouverte'!$A$8),INDEX(_xlfn.ANCHORARRAY('Date ouverte'!$B$8),MATCH(TRUE,_xlfn.ANCHORARRAY('Date ouverte'!$B$8)&gt;=$W1005,0)),W1005))))</f>
        <v>44914</v>
      </c>
      <c r="AB1005" s="5" t="str">
        <f>IF(IF($K1005="Pending",(IF($J1005='Date ouverte'!$A$20,HLOOKUP($AA1005,'Date ouverte'!$20:$21,2,FALSE),IF($J1005='Date ouverte'!$A$22,HLOOKUP($AA1005,'Date ouverte'!$22:$23,2,FALSE),IF($J1005='Date ouverte'!$A$24,HLOOKUP($AA1005,'Date ouverte'!$24:$25,2,FALSE),IF($J1005='Date ouverte'!$A$26,HLOOKUP($AA1005,'Date ouverte'!$26:$27,2,FALSE),"j"))))),W1005)&lt;&gt;"alert",AA1005,"alert")</f>
        <v>alert</v>
      </c>
      <c r="AC1005" s="65">
        <f>IF($AB1005="alert",(IF($J1005='Date ouverte'!$A$29,HLOOKUP($AA1005,'Date ouverte'!$29:$30,2,FALSE),IF($J1005='Date ouverte'!$A$31,HLOOKUP($AA1005,'Date ouverte'!$31:$33,2,FALSE),IF($J1005='Date ouverte'!$A$33,HLOOKUP($AA1005,'Date ouverte'!$33:$34,2,FALSE),IF($J1005='Date ouverte'!$A$35,HLOOKUP($AA1005,'Date ouverte'!$35:$36,2,FALSE),"j"))))),0)</f>
        <v>18</v>
      </c>
      <c r="AD10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5" s="5"/>
    </row>
    <row r="1006" spans="1:31" x14ac:dyDescent="0.25">
      <c r="A1006" t="s">
        <v>1952</v>
      </c>
      <c r="B1006" t="s">
        <v>258</v>
      </c>
      <c r="C1006" t="s">
        <v>30</v>
      </c>
      <c r="D1006" t="s">
        <v>47</v>
      </c>
      <c r="E1006" t="s">
        <v>16</v>
      </c>
      <c r="F1006" t="s">
        <v>48</v>
      </c>
      <c r="G1006" s="1">
        <v>44861</v>
      </c>
      <c r="H1006" s="1">
        <v>44893</v>
      </c>
      <c r="I1006" s="2">
        <v>44900</v>
      </c>
      <c r="J1006" t="s">
        <v>23</v>
      </c>
      <c r="K1006" t="s">
        <v>29</v>
      </c>
      <c r="L1006" t="s">
        <v>24</v>
      </c>
      <c r="M1006" t="s">
        <v>32</v>
      </c>
      <c r="N1006" t="s">
        <v>41</v>
      </c>
      <c r="O1006" t="s">
        <v>1728</v>
      </c>
      <c r="P1006">
        <f t="shared" si="563"/>
        <v>1</v>
      </c>
      <c r="Q1006" s="5">
        <f t="shared" si="564"/>
        <v>44895</v>
      </c>
      <c r="R1006" s="32">
        <f>VLOOKUP(_xlfn.CONCAT(M1006," - ",E1006),Planning!$C$75:$D$99,2,0)</f>
        <v>10</v>
      </c>
      <c r="S1006" s="5">
        <f t="shared" si="565"/>
        <v>44903</v>
      </c>
      <c r="T1006" s="3" t="str">
        <f t="shared" si="566"/>
        <v/>
      </c>
      <c r="U1006" s="32">
        <f t="shared" ca="1" si="567"/>
        <v>10</v>
      </c>
      <c r="V1006" s="32">
        <f t="shared" si="568"/>
        <v>0</v>
      </c>
      <c r="W1006" s="5">
        <f t="shared" si="569"/>
        <v>44900</v>
      </c>
      <c r="X1006" s="5"/>
      <c r="Z1006" s="49"/>
      <c r="AA1006" s="50" cm="1">
        <f t="array" ref="AA1006">IF(AND(K1006="Pending",J1006='Date ouverte'!$A$2),INDEX(_xlfn.ANCHORARRAY('Date ouverte'!$B$2),MATCH(TRUE,_xlfn.ANCHORARRAY('Date ouverte'!$B$2)&gt;=$W1006,0)),IF(AND(K1006="Pending",J1006='Date ouverte'!$A$4),INDEX(_xlfn.ANCHORARRAY('Date ouverte'!$B$4),MATCH(TRUE,_xlfn.ANCHORARRAY('Date ouverte'!$B$4)&gt;=$W1006,0)),IF(AND(K1006="Pending",J1006='Date ouverte'!$A$6),INDEX(_xlfn.ANCHORARRAY('Date ouverte'!$B$6),MATCH(TRUE,_xlfn.ANCHORARRAY('Date ouverte'!$B$6)&gt;=$W1006,0)),IF(AND(K1006="Pending",J1006='Date ouverte'!$A$8),INDEX(_xlfn.ANCHORARRAY('Date ouverte'!$B$8),MATCH(TRUE,_xlfn.ANCHORARRAY('Date ouverte'!$B$8)&gt;=$W1006,0)),W1006))))</f>
        <v>44900</v>
      </c>
      <c r="AB1006" s="5" t="str">
        <f>IF(IF($K1006="Pending",(IF($J1006='Date ouverte'!$A$20,HLOOKUP($AA1006,'Date ouverte'!$20:$21,2,FALSE),IF($J1006='Date ouverte'!$A$22,HLOOKUP($AA1006,'Date ouverte'!$22:$23,2,FALSE),IF($J1006='Date ouverte'!$A$24,HLOOKUP($AA1006,'Date ouverte'!$24:$25,2,FALSE),IF($J1006='Date ouverte'!$A$26,HLOOKUP($AA1006,'Date ouverte'!$26:$27,2,FALSE),"j"))))),W1006)&lt;&gt;"alert",AA1006,"alert")</f>
        <v>alert</v>
      </c>
      <c r="AC1006" s="65">
        <f>IF($AB1006="alert",(IF($J1006='Date ouverte'!$A$29,HLOOKUP($AA1006,'Date ouverte'!$29:$30,2,FALSE),IF($J1006='Date ouverte'!$A$31,HLOOKUP($AA1006,'Date ouverte'!$31:$33,2,FALSE),IF($J1006='Date ouverte'!$A$33,HLOOKUP($AA1006,'Date ouverte'!$33:$34,2,FALSE),IF($J1006='Date ouverte'!$A$35,HLOOKUP($AA1006,'Date ouverte'!$35:$36,2,FALSE),"j"))))),0)</f>
        <v>26</v>
      </c>
      <c r="AD10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6" s="5"/>
    </row>
    <row r="1007" spans="1:31" x14ac:dyDescent="0.25">
      <c r="A1007" t="s">
        <v>1953</v>
      </c>
      <c r="B1007" t="s">
        <v>258</v>
      </c>
      <c r="C1007" t="s">
        <v>30</v>
      </c>
      <c r="D1007" t="s">
        <v>47</v>
      </c>
      <c r="E1007" t="s">
        <v>16</v>
      </c>
      <c r="F1007" t="s">
        <v>48</v>
      </c>
      <c r="G1007" s="1">
        <v>44862</v>
      </c>
      <c r="H1007" s="1">
        <v>44903</v>
      </c>
      <c r="I1007" s="2">
        <v>44910</v>
      </c>
      <c r="J1007" t="s">
        <v>23</v>
      </c>
      <c r="K1007" t="s">
        <v>29</v>
      </c>
      <c r="L1007" t="s">
        <v>24</v>
      </c>
      <c r="M1007" t="s">
        <v>32</v>
      </c>
      <c r="N1007" t="s">
        <v>41</v>
      </c>
      <c r="O1007" t="s">
        <v>2446</v>
      </c>
      <c r="P1007">
        <f t="shared" si="563"/>
        <v>1</v>
      </c>
      <c r="Q1007" s="5">
        <f t="shared" si="564"/>
        <v>44905</v>
      </c>
      <c r="R1007" s="32">
        <f>VLOOKUP(_xlfn.CONCAT(M1007," - ",E1007),Planning!$C$75:$D$99,2,0)</f>
        <v>10</v>
      </c>
      <c r="S1007" s="5">
        <f t="shared" si="565"/>
        <v>44913</v>
      </c>
      <c r="T1007" s="3" t="str">
        <f t="shared" si="566"/>
        <v/>
      </c>
      <c r="U1007" s="32">
        <f t="shared" ca="1" si="567"/>
        <v>10</v>
      </c>
      <c r="V1007" s="32">
        <f t="shared" si="568"/>
        <v>0</v>
      </c>
      <c r="W1007" s="5">
        <f t="shared" si="569"/>
        <v>44910</v>
      </c>
      <c r="X1007" s="5"/>
      <c r="Z1007" s="49"/>
      <c r="AA1007" s="50" cm="1">
        <f t="array" ref="AA1007">IF(AND(K1007="Pending",J1007='Date ouverte'!$A$2),INDEX(_xlfn.ANCHORARRAY('Date ouverte'!$B$2),MATCH(TRUE,_xlfn.ANCHORARRAY('Date ouverte'!$B$2)&gt;=$W1007,0)),IF(AND(K1007="Pending",J1007='Date ouverte'!$A$4),INDEX(_xlfn.ANCHORARRAY('Date ouverte'!$B$4),MATCH(TRUE,_xlfn.ANCHORARRAY('Date ouverte'!$B$4)&gt;=$W1007,0)),IF(AND(K1007="Pending",J1007='Date ouverte'!$A$6),INDEX(_xlfn.ANCHORARRAY('Date ouverte'!$B$6),MATCH(TRUE,_xlfn.ANCHORARRAY('Date ouverte'!$B$6)&gt;=$W1007,0)),IF(AND(K1007="Pending",J1007='Date ouverte'!$A$8),INDEX(_xlfn.ANCHORARRAY('Date ouverte'!$B$8),MATCH(TRUE,_xlfn.ANCHORARRAY('Date ouverte'!$B$8)&gt;=$W1007,0)),W1007))))</f>
        <v>44910</v>
      </c>
      <c r="AB1007" s="5">
        <f>IF(IF($K1007="Pending",(IF($J1007='Date ouverte'!$A$20,HLOOKUP($AA1007,'Date ouverte'!$20:$21,2,FALSE),IF($J1007='Date ouverte'!$A$22,HLOOKUP($AA1007,'Date ouverte'!$22:$23,2,FALSE),IF($J1007='Date ouverte'!$A$24,HLOOKUP($AA1007,'Date ouverte'!$24:$25,2,FALSE),IF($J1007='Date ouverte'!$A$26,HLOOKUP($AA1007,'Date ouverte'!$26:$27,2,FALSE),"j"))))),W1007)&lt;&gt;"alert",AA1007,"alert")</f>
        <v>44910</v>
      </c>
      <c r="AC1007" s="65">
        <f>IF($AB1007="alert",(IF($J1007='Date ouverte'!$A$29,HLOOKUP($AA1007,'Date ouverte'!$29:$30,2,FALSE),IF($J1007='Date ouverte'!$A$31,HLOOKUP($AA1007,'Date ouverte'!$31:$33,2,FALSE),IF($J1007='Date ouverte'!$A$33,HLOOKUP($AA1007,'Date ouverte'!$33:$34,2,FALSE),IF($J1007='Date ouverte'!$A$35,HLOOKUP($AA1007,'Date ouverte'!$35:$36,2,FALSE),"j"))))),0)</f>
        <v>0</v>
      </c>
      <c r="AD10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7" s="5"/>
    </row>
    <row r="1008" spans="1:31" x14ac:dyDescent="0.25">
      <c r="A1008" t="s">
        <v>485</v>
      </c>
      <c r="B1008" t="s">
        <v>258</v>
      </c>
      <c r="C1008" t="s">
        <v>14</v>
      </c>
      <c r="D1008" t="s">
        <v>47</v>
      </c>
      <c r="E1008" t="s">
        <v>16</v>
      </c>
      <c r="F1008" t="s">
        <v>48</v>
      </c>
      <c r="G1008" s="1">
        <v>44823</v>
      </c>
      <c r="H1008" s="1">
        <v>44868</v>
      </c>
      <c r="I1008" s="2">
        <v>44875</v>
      </c>
      <c r="J1008" t="s">
        <v>39</v>
      </c>
      <c r="K1008" t="s">
        <v>29</v>
      </c>
      <c r="L1008" t="s">
        <v>24</v>
      </c>
      <c r="M1008" t="s">
        <v>32</v>
      </c>
      <c r="N1008" t="s">
        <v>41</v>
      </c>
      <c r="O1008" t="s">
        <v>387</v>
      </c>
      <c r="P1008">
        <f t="shared" si="563"/>
        <v>1</v>
      </c>
      <c r="Q1008" s="5">
        <f t="shared" si="564"/>
        <v>44870</v>
      </c>
      <c r="R1008" s="32">
        <f>VLOOKUP(_xlfn.CONCAT(M1008," - ",E1008),Planning!$C$75:$D$99,2,0)</f>
        <v>10</v>
      </c>
      <c r="S1008" s="5">
        <f t="shared" si="565"/>
        <v>44878</v>
      </c>
      <c r="T1008" s="3" t="str">
        <f t="shared" si="566"/>
        <v/>
      </c>
      <c r="U1008" s="32">
        <f t="shared" ca="1" si="567"/>
        <v>10</v>
      </c>
      <c r="V1008" s="32">
        <f t="shared" si="568"/>
        <v>0</v>
      </c>
      <c r="W1008" s="5">
        <f t="shared" si="569"/>
        <v>44875</v>
      </c>
      <c r="X1008" s="5"/>
      <c r="Z1008" s="49"/>
      <c r="AA1008" s="50" cm="1">
        <f t="array" ref="AA1008">IF(AND(K1008="Pending",J1008='Date ouverte'!$A$2),INDEX(_xlfn.ANCHORARRAY('Date ouverte'!$B$2),MATCH(TRUE,_xlfn.ANCHORARRAY('Date ouverte'!$B$2)&gt;=$W1008,0)),IF(AND(K1008="Pending",J1008='Date ouverte'!$A$4),INDEX(_xlfn.ANCHORARRAY('Date ouverte'!$B$4),MATCH(TRUE,_xlfn.ANCHORARRAY('Date ouverte'!$B$4)&gt;=$W1008,0)),IF(AND(K1008="Pending",J1008='Date ouverte'!$A$6),INDEX(_xlfn.ANCHORARRAY('Date ouverte'!$B$6),MATCH(TRUE,_xlfn.ANCHORARRAY('Date ouverte'!$B$6)&gt;=$W1008,0)),IF(AND(K1008="Pending",J1008='Date ouverte'!$A$8),INDEX(_xlfn.ANCHORARRAY('Date ouverte'!$B$8),MATCH(TRUE,_xlfn.ANCHORARRAY('Date ouverte'!$B$8)&gt;=$W1008,0)),W1008))))</f>
        <v>44875</v>
      </c>
      <c r="AB1008" s="5">
        <f>IF(IF($K1008="Pending",(IF($J1008='Date ouverte'!$A$20,HLOOKUP($AA1008,'Date ouverte'!$20:$21,2,FALSE),IF($J1008='Date ouverte'!$A$22,HLOOKUP($AA1008,'Date ouverte'!$22:$23,2,FALSE),IF($J1008='Date ouverte'!$A$24,HLOOKUP($AA1008,'Date ouverte'!$24:$25,2,FALSE),IF($J1008='Date ouverte'!$A$26,HLOOKUP($AA1008,'Date ouverte'!$26:$27,2,FALSE),"j"))))),W1008)&lt;&gt;"alert",AA1008,"alert")</f>
        <v>44875</v>
      </c>
      <c r="AC1008" s="65">
        <f>IF($AB1008="alert",(IF($J1008='Date ouverte'!$A$29,HLOOKUP($AA1008,'Date ouverte'!$29:$30,2,FALSE),IF($J1008='Date ouverte'!$A$31,HLOOKUP($AA1008,'Date ouverte'!$31:$33,2,FALSE),IF($J1008='Date ouverte'!$A$33,HLOOKUP($AA1008,'Date ouverte'!$33:$34,2,FALSE),IF($J1008='Date ouverte'!$A$35,HLOOKUP($AA1008,'Date ouverte'!$35:$36,2,FALSE),"j"))))),0)</f>
        <v>0</v>
      </c>
      <c r="AD10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08" s="5"/>
    </row>
    <row r="1009" spans="1:31" x14ac:dyDescent="0.25">
      <c r="A1009" t="s">
        <v>1954</v>
      </c>
      <c r="B1009" t="s">
        <v>258</v>
      </c>
      <c r="C1009" t="s">
        <v>14</v>
      </c>
      <c r="D1009" t="s">
        <v>47</v>
      </c>
      <c r="E1009" t="s">
        <v>34</v>
      </c>
      <c r="F1009" t="s">
        <v>48</v>
      </c>
      <c r="G1009" s="1">
        <v>44856</v>
      </c>
      <c r="H1009" s="1">
        <v>44906</v>
      </c>
      <c r="I1009" s="2">
        <v>44921</v>
      </c>
      <c r="J1009" t="s">
        <v>18</v>
      </c>
      <c r="K1009" t="s">
        <v>29</v>
      </c>
      <c r="L1009" t="s">
        <v>20</v>
      </c>
      <c r="M1009" t="s">
        <v>25</v>
      </c>
      <c r="N1009" t="s">
        <v>35</v>
      </c>
      <c r="O1009" t="s">
        <v>46</v>
      </c>
      <c r="P1009">
        <f t="shared" si="563"/>
        <v>1</v>
      </c>
      <c r="Q1009" s="5">
        <f t="shared" si="564"/>
        <v>44908</v>
      </c>
      <c r="R1009" s="32">
        <f>VLOOKUP(_xlfn.CONCAT(M1009," - ",E1009),Planning!$C$75:$D$99,2,0)</f>
        <v>21</v>
      </c>
      <c r="S1009" s="5">
        <f t="shared" si="565"/>
        <v>44927</v>
      </c>
      <c r="T1009" s="3" t="str">
        <f t="shared" si="566"/>
        <v/>
      </c>
      <c r="U1009" s="32">
        <f t="shared" ca="1" si="567"/>
        <v>21</v>
      </c>
      <c r="V1009" s="32">
        <f t="shared" si="568"/>
        <v>0</v>
      </c>
      <c r="W1009" s="5">
        <f t="shared" si="569"/>
        <v>44921</v>
      </c>
      <c r="X1009" s="5"/>
      <c r="Z1009" s="49"/>
      <c r="AA1009" s="50" cm="1">
        <f t="array" ref="AA1009">IF(AND(K1009="Pending",J1009='Date ouverte'!$A$2),INDEX(_xlfn.ANCHORARRAY('Date ouverte'!$B$2),MATCH(TRUE,_xlfn.ANCHORARRAY('Date ouverte'!$B$2)&gt;=$W1009,0)),IF(AND(K1009="Pending",J1009='Date ouverte'!$A$4),INDEX(_xlfn.ANCHORARRAY('Date ouverte'!$B$4),MATCH(TRUE,_xlfn.ANCHORARRAY('Date ouverte'!$B$4)&gt;=$W1009,0)),IF(AND(K1009="Pending",J1009='Date ouverte'!$A$6),INDEX(_xlfn.ANCHORARRAY('Date ouverte'!$B$6),MATCH(TRUE,_xlfn.ANCHORARRAY('Date ouverte'!$B$6)&gt;=$W1009,0)),IF(AND(K1009="Pending",J1009='Date ouverte'!$A$8),INDEX(_xlfn.ANCHORARRAY('Date ouverte'!$B$8),MATCH(TRUE,_xlfn.ANCHORARRAY('Date ouverte'!$B$8)&gt;=$W1009,0)),W1009))))</f>
        <v>44921</v>
      </c>
      <c r="AB1009" s="5">
        <f>IF(IF($K1009="Pending",(IF($J1009='Date ouverte'!$A$20,HLOOKUP($AA1009,'Date ouverte'!$20:$21,2,FALSE),IF($J1009='Date ouverte'!$A$22,HLOOKUP($AA1009,'Date ouverte'!$22:$23,2,FALSE),IF($J1009='Date ouverte'!$A$24,HLOOKUP($AA1009,'Date ouverte'!$24:$25,2,FALSE),IF($J1009='Date ouverte'!$A$26,HLOOKUP($AA1009,'Date ouverte'!$26:$27,2,FALSE),"j"))))),W1009)&lt;&gt;"alert",AA1009,"alert")</f>
        <v>44921</v>
      </c>
      <c r="AC1009" s="65">
        <f>IF($AB1009="alert",(IF($J1009='Date ouverte'!$A$29,HLOOKUP($AA1009,'Date ouverte'!$29:$30,2,FALSE),IF($J1009='Date ouverte'!$A$31,HLOOKUP($AA1009,'Date ouverte'!$31:$33,2,FALSE),IF($J1009='Date ouverte'!$A$33,HLOOKUP($AA1009,'Date ouverte'!$33:$34,2,FALSE),IF($J1009='Date ouverte'!$A$35,HLOOKUP($AA1009,'Date ouverte'!$35:$36,2,FALSE),"j"))))),0)</f>
        <v>0</v>
      </c>
      <c r="AD10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09" s="5"/>
    </row>
    <row r="1010" spans="1:31" x14ac:dyDescent="0.25">
      <c r="A1010" t="s">
        <v>1955</v>
      </c>
      <c r="B1010" t="s">
        <v>258</v>
      </c>
      <c r="C1010" t="s">
        <v>30</v>
      </c>
      <c r="D1010" t="s">
        <v>57</v>
      </c>
      <c r="E1010" t="s">
        <v>34</v>
      </c>
      <c r="F1010" t="s">
        <v>48</v>
      </c>
      <c r="G1010" s="1">
        <v>44864</v>
      </c>
      <c r="H1010" s="1">
        <v>44898</v>
      </c>
      <c r="I1010" s="2">
        <v>44910</v>
      </c>
      <c r="J1010" t="s">
        <v>28</v>
      </c>
      <c r="K1010" t="s">
        <v>29</v>
      </c>
      <c r="L1010" t="s">
        <v>24</v>
      </c>
      <c r="M1010" t="s">
        <v>25</v>
      </c>
      <c r="N1010" t="s">
        <v>26</v>
      </c>
      <c r="O1010" t="s">
        <v>49</v>
      </c>
      <c r="P1010">
        <f t="shared" si="563"/>
        <v>1</v>
      </c>
      <c r="Q1010" s="5">
        <f t="shared" si="564"/>
        <v>44900</v>
      </c>
      <c r="R1010" s="32">
        <f>VLOOKUP(_xlfn.CONCAT(M1010," - ",E1010),Planning!$C$75:$D$99,2,0)</f>
        <v>21</v>
      </c>
      <c r="S1010" s="5">
        <f t="shared" si="565"/>
        <v>44919</v>
      </c>
      <c r="T1010" s="3" t="str">
        <f t="shared" si="566"/>
        <v/>
      </c>
      <c r="U1010" s="32">
        <f t="shared" ca="1" si="567"/>
        <v>21</v>
      </c>
      <c r="V1010" s="32">
        <f t="shared" si="568"/>
        <v>0</v>
      </c>
      <c r="W1010" s="5">
        <f t="shared" si="569"/>
        <v>44910</v>
      </c>
      <c r="X1010" s="5"/>
      <c r="Z1010" s="49"/>
      <c r="AA1010" s="50" cm="1">
        <f t="array" ref="AA1010">IF(AND(K1010="Pending",J1010='Date ouverte'!$A$2),INDEX(_xlfn.ANCHORARRAY('Date ouverte'!$B$2),MATCH(TRUE,_xlfn.ANCHORARRAY('Date ouverte'!$B$2)&gt;=$W1010,0)),IF(AND(K1010="Pending",J1010='Date ouverte'!$A$4),INDEX(_xlfn.ANCHORARRAY('Date ouverte'!$B$4),MATCH(TRUE,_xlfn.ANCHORARRAY('Date ouverte'!$B$4)&gt;=$W1010,0)),IF(AND(K1010="Pending",J1010='Date ouverte'!$A$6),INDEX(_xlfn.ANCHORARRAY('Date ouverte'!$B$6),MATCH(TRUE,_xlfn.ANCHORARRAY('Date ouverte'!$B$6)&gt;=$W1010,0)),IF(AND(K1010="Pending",J1010='Date ouverte'!$A$8),INDEX(_xlfn.ANCHORARRAY('Date ouverte'!$B$8),MATCH(TRUE,_xlfn.ANCHORARRAY('Date ouverte'!$B$8)&gt;=$W1010,0)),W1010))))</f>
        <v>44910</v>
      </c>
      <c r="AB1010" s="5">
        <f>IF(IF($K1010="Pending",(IF($J1010='Date ouverte'!$A$20,HLOOKUP($AA1010,'Date ouverte'!$20:$21,2,FALSE),IF($J1010='Date ouverte'!$A$22,HLOOKUP($AA1010,'Date ouverte'!$22:$23,2,FALSE),IF($J1010='Date ouverte'!$A$24,HLOOKUP($AA1010,'Date ouverte'!$24:$25,2,FALSE),IF($J1010='Date ouverte'!$A$26,HLOOKUP($AA1010,'Date ouverte'!$26:$27,2,FALSE),"j"))))),W1010)&lt;&gt;"alert",AA1010,"alert")</f>
        <v>44910</v>
      </c>
      <c r="AC1010" s="65">
        <f>IF($AB1010="alert",(IF($J1010='Date ouverte'!$A$29,HLOOKUP($AA1010,'Date ouverte'!$29:$30,2,FALSE),IF($J1010='Date ouverte'!$A$31,HLOOKUP($AA1010,'Date ouverte'!$31:$33,2,FALSE),IF($J1010='Date ouverte'!$A$33,HLOOKUP($AA1010,'Date ouverte'!$33:$34,2,FALSE),IF($J1010='Date ouverte'!$A$35,HLOOKUP($AA1010,'Date ouverte'!$35:$36,2,FALSE),"j"))))),0)</f>
        <v>0</v>
      </c>
      <c r="AD10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10" s="5"/>
    </row>
    <row r="1011" spans="1:31" x14ac:dyDescent="0.25">
      <c r="A1011" t="s">
        <v>1317</v>
      </c>
      <c r="B1011" t="s">
        <v>258</v>
      </c>
      <c r="C1011" t="s">
        <v>30</v>
      </c>
      <c r="D1011" t="s">
        <v>47</v>
      </c>
      <c r="E1011" t="s">
        <v>34</v>
      </c>
      <c r="F1011" t="s">
        <v>48</v>
      </c>
      <c r="G1011" s="1">
        <v>44832</v>
      </c>
      <c r="H1011" s="1">
        <v>44866</v>
      </c>
      <c r="I1011" s="2">
        <v>44878</v>
      </c>
      <c r="J1011" t="s">
        <v>28</v>
      </c>
      <c r="K1011" t="s">
        <v>29</v>
      </c>
      <c r="L1011" t="s">
        <v>24</v>
      </c>
      <c r="M1011" t="s">
        <v>25</v>
      </c>
      <c r="N1011" t="s">
        <v>26</v>
      </c>
      <c r="O1011" t="s">
        <v>40</v>
      </c>
      <c r="P1011">
        <f t="shared" si="563"/>
        <v>1</v>
      </c>
      <c r="Q1011" s="5">
        <f t="shared" si="564"/>
        <v>44868</v>
      </c>
      <c r="R1011" s="32">
        <f>VLOOKUP(_xlfn.CONCAT(M1011," - ",E1011),Planning!$C$75:$D$99,2,0)</f>
        <v>21</v>
      </c>
      <c r="S1011" s="5">
        <f t="shared" si="565"/>
        <v>44887</v>
      </c>
      <c r="T1011" s="3" t="str">
        <f t="shared" si="566"/>
        <v/>
      </c>
      <c r="U1011" s="32">
        <f t="shared" ca="1" si="567"/>
        <v>21</v>
      </c>
      <c r="V1011" s="32">
        <f t="shared" si="568"/>
        <v>0</v>
      </c>
      <c r="W1011" s="5">
        <f t="shared" si="569"/>
        <v>44878</v>
      </c>
      <c r="X1011" s="5"/>
      <c r="Z1011" s="49"/>
      <c r="AA1011" s="50" cm="1">
        <f t="array" ref="AA1011">IF(AND(K1011="Pending",J1011='Date ouverte'!$A$2),INDEX(_xlfn.ANCHORARRAY('Date ouverte'!$B$2),MATCH(TRUE,_xlfn.ANCHORARRAY('Date ouverte'!$B$2)&gt;=$W1011,0)),IF(AND(K1011="Pending",J1011='Date ouverte'!$A$4),INDEX(_xlfn.ANCHORARRAY('Date ouverte'!$B$4),MATCH(TRUE,_xlfn.ANCHORARRAY('Date ouverte'!$B$4)&gt;=$W1011,0)),IF(AND(K1011="Pending",J1011='Date ouverte'!$A$6),INDEX(_xlfn.ANCHORARRAY('Date ouverte'!$B$6),MATCH(TRUE,_xlfn.ANCHORARRAY('Date ouverte'!$B$6)&gt;=$W1011,0)),IF(AND(K1011="Pending",J1011='Date ouverte'!$A$8),INDEX(_xlfn.ANCHORARRAY('Date ouverte'!$B$8),MATCH(TRUE,_xlfn.ANCHORARRAY('Date ouverte'!$B$8)&gt;=$W1011,0)),W1011))))</f>
        <v>44879</v>
      </c>
      <c r="AB1011" s="5" t="str">
        <f>IF(IF($K1011="Pending",(IF($J1011='Date ouverte'!$A$20,HLOOKUP($AA1011,'Date ouverte'!$20:$21,2,FALSE),IF($J1011='Date ouverte'!$A$22,HLOOKUP($AA1011,'Date ouverte'!$22:$23,2,FALSE),IF($J1011='Date ouverte'!$A$24,HLOOKUP($AA1011,'Date ouverte'!$24:$25,2,FALSE),IF($J1011='Date ouverte'!$A$26,HLOOKUP($AA1011,'Date ouverte'!$26:$27,2,FALSE),"j"))))),W1011)&lt;&gt;"alert",AA1011,"alert")</f>
        <v>alert</v>
      </c>
      <c r="AC1011" s="65">
        <f>IF($AB1011="alert",(IF($J1011='Date ouverte'!$A$29,HLOOKUP($AA1011,'Date ouverte'!$29:$30,2,FALSE),IF($J1011='Date ouverte'!$A$31,HLOOKUP($AA1011,'Date ouverte'!$31:$33,2,FALSE),IF($J1011='Date ouverte'!$A$33,HLOOKUP($AA1011,'Date ouverte'!$33:$34,2,FALSE),IF($J1011='Date ouverte'!$A$35,HLOOKUP($AA1011,'Date ouverte'!$35:$36,2,FALSE),"j"))))),0)</f>
        <v>12</v>
      </c>
      <c r="AD10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11" s="5"/>
    </row>
    <row r="1012" spans="1:31" x14ac:dyDescent="0.25">
      <c r="A1012" t="s">
        <v>2480</v>
      </c>
      <c r="B1012" t="s">
        <v>258</v>
      </c>
      <c r="C1012" t="s">
        <v>30</v>
      </c>
      <c r="D1012" t="s">
        <v>47</v>
      </c>
      <c r="E1012" t="s">
        <v>34</v>
      </c>
      <c r="F1012" t="s">
        <v>48</v>
      </c>
      <c r="G1012" s="1">
        <v>44861</v>
      </c>
      <c r="H1012" s="1">
        <v>44898</v>
      </c>
      <c r="I1012" s="2">
        <v>44913</v>
      </c>
      <c r="J1012" t="s">
        <v>28</v>
      </c>
      <c r="K1012" t="s">
        <v>29</v>
      </c>
      <c r="L1012" t="s">
        <v>24</v>
      </c>
      <c r="M1012" t="s">
        <v>25</v>
      </c>
      <c r="N1012" t="s">
        <v>26</v>
      </c>
      <c r="O1012" t="s">
        <v>49</v>
      </c>
      <c r="P1012">
        <f t="shared" si="563"/>
        <v>1</v>
      </c>
      <c r="Q1012" s="5">
        <f t="shared" si="564"/>
        <v>44900</v>
      </c>
      <c r="R1012" s="32">
        <f>VLOOKUP(_xlfn.CONCAT(M1012," - ",E1012),Planning!$C$75:$D$99,2,0)</f>
        <v>21</v>
      </c>
      <c r="S1012" s="5">
        <f t="shared" si="565"/>
        <v>44919</v>
      </c>
      <c r="T1012" s="3" t="str">
        <f t="shared" si="566"/>
        <v/>
      </c>
      <c r="U1012" s="32">
        <f t="shared" ca="1" si="567"/>
        <v>21</v>
      </c>
      <c r="V1012" s="32">
        <f t="shared" si="568"/>
        <v>0</v>
      </c>
      <c r="W1012" s="5">
        <f t="shared" si="569"/>
        <v>44913</v>
      </c>
      <c r="X1012" s="5"/>
      <c r="Z1012" s="49"/>
      <c r="AA1012" s="50" cm="1">
        <f t="array" ref="AA1012">IF(AND(K1012="Pending",J1012='Date ouverte'!$A$2),INDEX(_xlfn.ANCHORARRAY('Date ouverte'!$B$2),MATCH(TRUE,_xlfn.ANCHORARRAY('Date ouverte'!$B$2)&gt;=$W1012,0)),IF(AND(K1012="Pending",J1012='Date ouverte'!$A$4),INDEX(_xlfn.ANCHORARRAY('Date ouverte'!$B$4),MATCH(TRUE,_xlfn.ANCHORARRAY('Date ouverte'!$B$4)&gt;=$W1012,0)),IF(AND(K1012="Pending",J1012='Date ouverte'!$A$6),INDEX(_xlfn.ANCHORARRAY('Date ouverte'!$B$6),MATCH(TRUE,_xlfn.ANCHORARRAY('Date ouverte'!$B$6)&gt;=$W1012,0)),IF(AND(K1012="Pending",J1012='Date ouverte'!$A$8),INDEX(_xlfn.ANCHORARRAY('Date ouverte'!$B$8),MATCH(TRUE,_xlfn.ANCHORARRAY('Date ouverte'!$B$8)&gt;=$W1012,0)),W1012))))</f>
        <v>44914</v>
      </c>
      <c r="AB1012" s="5" t="str">
        <f>IF(IF($K1012="Pending",(IF($J1012='Date ouverte'!$A$20,HLOOKUP($AA1012,'Date ouverte'!$20:$21,2,FALSE),IF($J1012='Date ouverte'!$A$22,HLOOKUP($AA1012,'Date ouverte'!$22:$23,2,FALSE),IF($J1012='Date ouverte'!$A$24,HLOOKUP($AA1012,'Date ouverte'!$24:$25,2,FALSE),IF($J1012='Date ouverte'!$A$26,HLOOKUP($AA1012,'Date ouverte'!$26:$27,2,FALSE),"j"))))),W1012)&lt;&gt;"alert",AA1012,"alert")</f>
        <v>alert</v>
      </c>
      <c r="AC1012" s="65">
        <f>IF($AB1012="alert",(IF($J1012='Date ouverte'!$A$29,HLOOKUP($AA1012,'Date ouverte'!$29:$30,2,FALSE),IF($J1012='Date ouverte'!$A$31,HLOOKUP($AA1012,'Date ouverte'!$31:$33,2,FALSE),IF($J1012='Date ouverte'!$A$33,HLOOKUP($AA1012,'Date ouverte'!$33:$34,2,FALSE),IF($J1012='Date ouverte'!$A$35,HLOOKUP($AA1012,'Date ouverte'!$35:$36,2,FALSE),"j"))))),0)</f>
        <v>2</v>
      </c>
      <c r="AD10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12" s="5"/>
    </row>
    <row r="1013" spans="1:31" x14ac:dyDescent="0.25">
      <c r="A1013" t="s">
        <v>1956</v>
      </c>
      <c r="B1013" t="s">
        <v>258</v>
      </c>
      <c r="C1013" t="s">
        <v>30</v>
      </c>
      <c r="D1013" t="s">
        <v>47</v>
      </c>
      <c r="E1013" t="s">
        <v>16</v>
      </c>
      <c r="F1013" t="s">
        <v>48</v>
      </c>
      <c r="G1013" s="1">
        <v>44846</v>
      </c>
      <c r="H1013" s="1">
        <v>44885</v>
      </c>
      <c r="I1013" s="2">
        <v>44890</v>
      </c>
      <c r="J1013" t="s">
        <v>23</v>
      </c>
      <c r="K1013" t="s">
        <v>29</v>
      </c>
      <c r="L1013" t="s">
        <v>24</v>
      </c>
      <c r="M1013" t="s">
        <v>32</v>
      </c>
      <c r="N1013" t="s">
        <v>41</v>
      </c>
      <c r="O1013" t="s">
        <v>1106</v>
      </c>
      <c r="P1013">
        <f t="shared" si="563"/>
        <v>1</v>
      </c>
      <c r="Q1013" s="5">
        <f t="shared" si="564"/>
        <v>44887</v>
      </c>
      <c r="R1013" s="32">
        <f>VLOOKUP(_xlfn.CONCAT(M1013," - ",E1013),Planning!$C$75:$D$99,2,0)</f>
        <v>10</v>
      </c>
      <c r="S1013" s="5">
        <f t="shared" si="565"/>
        <v>44895</v>
      </c>
      <c r="T1013" s="3" t="str">
        <f t="shared" si="566"/>
        <v/>
      </c>
      <c r="U1013" s="32">
        <f t="shared" ca="1" si="567"/>
        <v>10</v>
      </c>
      <c r="V1013" s="32">
        <f t="shared" si="568"/>
        <v>0</v>
      </c>
      <c r="W1013" s="5">
        <f t="shared" si="569"/>
        <v>44890</v>
      </c>
      <c r="X1013" s="5"/>
      <c r="Z1013" s="49"/>
      <c r="AA1013" s="50" cm="1">
        <f t="array" ref="AA1013">IF(AND(K1013="Pending",J1013='Date ouverte'!$A$2),INDEX(_xlfn.ANCHORARRAY('Date ouverte'!$B$2),MATCH(TRUE,_xlfn.ANCHORARRAY('Date ouverte'!$B$2)&gt;=$W1013,0)),IF(AND(K1013="Pending",J1013='Date ouverte'!$A$4),INDEX(_xlfn.ANCHORARRAY('Date ouverte'!$B$4),MATCH(TRUE,_xlfn.ANCHORARRAY('Date ouverte'!$B$4)&gt;=$W1013,0)),IF(AND(K1013="Pending",J1013='Date ouverte'!$A$6),INDEX(_xlfn.ANCHORARRAY('Date ouverte'!$B$6),MATCH(TRUE,_xlfn.ANCHORARRAY('Date ouverte'!$B$6)&gt;=$W1013,0)),IF(AND(K1013="Pending",J1013='Date ouverte'!$A$8),INDEX(_xlfn.ANCHORARRAY('Date ouverte'!$B$8),MATCH(TRUE,_xlfn.ANCHORARRAY('Date ouverte'!$B$8)&gt;=$W1013,0)),W1013))))</f>
        <v>44890</v>
      </c>
      <c r="AB1013" s="5" t="str">
        <f>IF(IF($K1013="Pending",(IF($J1013='Date ouverte'!$A$20,HLOOKUP($AA1013,'Date ouverte'!$20:$21,2,FALSE),IF($J1013='Date ouverte'!$A$22,HLOOKUP($AA1013,'Date ouverte'!$22:$23,2,FALSE),IF($J1013='Date ouverte'!$A$24,HLOOKUP($AA1013,'Date ouverte'!$24:$25,2,FALSE),IF($J1013='Date ouverte'!$A$26,HLOOKUP($AA1013,'Date ouverte'!$26:$27,2,FALSE),"j"))))),W1013)&lt;&gt;"alert",AA1013,"alert")</f>
        <v>alert</v>
      </c>
      <c r="AC1013" s="65">
        <f>IF($AB1013="alert",(IF($J1013='Date ouverte'!$A$29,HLOOKUP($AA1013,'Date ouverte'!$29:$30,2,FALSE),IF($J1013='Date ouverte'!$A$31,HLOOKUP($AA1013,'Date ouverte'!$31:$33,2,FALSE),IF($J1013='Date ouverte'!$A$33,HLOOKUP($AA1013,'Date ouverte'!$33:$34,2,FALSE),IF($J1013='Date ouverte'!$A$35,HLOOKUP($AA1013,'Date ouverte'!$35:$36,2,FALSE),"j"))))),0)</f>
        <v>96</v>
      </c>
      <c r="AD10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3" s="5"/>
    </row>
    <row r="1014" spans="1:31" x14ac:dyDescent="0.25">
      <c r="A1014" t="s">
        <v>261</v>
      </c>
      <c r="B1014" t="s">
        <v>258</v>
      </c>
      <c r="C1014" t="s">
        <v>30</v>
      </c>
      <c r="D1014" t="s">
        <v>47</v>
      </c>
      <c r="E1014" t="s">
        <v>16</v>
      </c>
      <c r="F1014" t="s">
        <v>48</v>
      </c>
      <c r="G1014" s="1">
        <v>44802</v>
      </c>
      <c r="H1014" s="1">
        <v>44860</v>
      </c>
      <c r="I1014" s="2">
        <v>44865.541666666664</v>
      </c>
      <c r="J1014" t="s">
        <v>23</v>
      </c>
      <c r="K1014" t="s">
        <v>19</v>
      </c>
      <c r="L1014" t="s">
        <v>24</v>
      </c>
      <c r="M1014" t="s">
        <v>32</v>
      </c>
      <c r="N1014" t="s">
        <v>41</v>
      </c>
      <c r="O1014" t="s">
        <v>122</v>
      </c>
      <c r="P1014">
        <f t="shared" si="563"/>
        <v>1</v>
      </c>
      <c r="Q1014" s="5">
        <f t="shared" si="564"/>
        <v>44862</v>
      </c>
      <c r="R1014" s="32">
        <f>VLOOKUP(_xlfn.CONCAT(M1014," - ",E1014),Planning!$C$75:$D$99,2,0)</f>
        <v>10</v>
      </c>
      <c r="S1014" s="5">
        <f t="shared" si="565"/>
        <v>44870</v>
      </c>
      <c r="T1014" s="3" t="str">
        <f t="shared" si="566"/>
        <v/>
      </c>
      <c r="U1014" s="32">
        <f t="shared" ca="1" si="567"/>
        <v>10</v>
      </c>
      <c r="V1014" s="32">
        <f t="shared" si="568"/>
        <v>0</v>
      </c>
      <c r="W1014" s="5">
        <f t="shared" si="569"/>
        <v>44865</v>
      </c>
      <c r="X1014" s="5"/>
      <c r="Z1014" s="49"/>
      <c r="AA1014" s="50" cm="1">
        <f t="array" ref="AA1014">IF(AND(K1014="Pending",J1014='Date ouverte'!$A$2),INDEX(_xlfn.ANCHORARRAY('Date ouverte'!$B$2),MATCH(TRUE,_xlfn.ANCHORARRAY('Date ouverte'!$B$2)&gt;=$W1014,0)),IF(AND(K1014="Pending",J1014='Date ouverte'!$A$4),INDEX(_xlfn.ANCHORARRAY('Date ouverte'!$B$4),MATCH(TRUE,_xlfn.ANCHORARRAY('Date ouverte'!$B$4)&gt;=$W1014,0)),IF(AND(K1014="Pending",J1014='Date ouverte'!$A$6),INDEX(_xlfn.ANCHORARRAY('Date ouverte'!$B$6),MATCH(TRUE,_xlfn.ANCHORARRAY('Date ouverte'!$B$6)&gt;=$W1014,0)),IF(AND(K1014="Pending",J1014='Date ouverte'!$A$8),INDEX(_xlfn.ANCHORARRAY('Date ouverte'!$B$8),MATCH(TRUE,_xlfn.ANCHORARRAY('Date ouverte'!$B$8)&gt;=$W1014,0)),W1014))))</f>
        <v>44865</v>
      </c>
      <c r="AB1014" s="5">
        <f>IF(IF($K1014="Pending",(IF($J1014='Date ouverte'!$A$20,HLOOKUP($AA1014,'Date ouverte'!$20:$21,2,FALSE),IF($J1014='Date ouverte'!$A$22,HLOOKUP($AA1014,'Date ouverte'!$22:$23,2,FALSE),IF($J1014='Date ouverte'!$A$24,HLOOKUP($AA1014,'Date ouverte'!$24:$25,2,FALSE),IF($J1014='Date ouverte'!$A$26,HLOOKUP($AA1014,'Date ouverte'!$26:$27,2,FALSE),"j"))))),W1014)&lt;&gt;"alert",AA1014,"alert")</f>
        <v>44865</v>
      </c>
      <c r="AC1014" s="65">
        <f>IF($AB1014="alert",(IF($J1014='Date ouverte'!$A$29,HLOOKUP($AA1014,'Date ouverte'!$29:$30,2,FALSE),IF($J1014='Date ouverte'!$A$31,HLOOKUP($AA1014,'Date ouverte'!$31:$33,2,FALSE),IF($J1014='Date ouverte'!$A$33,HLOOKUP($AA1014,'Date ouverte'!$33:$34,2,FALSE),IF($J1014='Date ouverte'!$A$35,HLOOKUP($AA1014,'Date ouverte'!$35:$36,2,FALSE),"j"))))),0)</f>
        <v>0</v>
      </c>
      <c r="AD10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4" s="5"/>
    </row>
    <row r="1015" spans="1:31" x14ac:dyDescent="0.25">
      <c r="A1015" t="s">
        <v>1318</v>
      </c>
      <c r="B1015" t="s">
        <v>258</v>
      </c>
      <c r="C1015" t="s">
        <v>30</v>
      </c>
      <c r="D1015" t="s">
        <v>47</v>
      </c>
      <c r="E1015" t="s">
        <v>16</v>
      </c>
      <c r="F1015" t="s">
        <v>48</v>
      </c>
      <c r="G1015" s="1">
        <v>44830</v>
      </c>
      <c r="H1015" s="1">
        <v>44864</v>
      </c>
      <c r="I1015" s="2">
        <v>44868.75</v>
      </c>
      <c r="J1015" t="s">
        <v>23</v>
      </c>
      <c r="K1015" t="s">
        <v>19</v>
      </c>
      <c r="L1015" t="s">
        <v>24</v>
      </c>
      <c r="M1015" t="s">
        <v>25</v>
      </c>
      <c r="N1015" t="s">
        <v>26</v>
      </c>
      <c r="O1015" t="s">
        <v>36</v>
      </c>
      <c r="P1015">
        <f t="shared" si="563"/>
        <v>1</v>
      </c>
      <c r="Q1015" s="5">
        <f t="shared" si="564"/>
        <v>44866</v>
      </c>
      <c r="R1015" s="32">
        <f>VLOOKUP(_xlfn.CONCAT(M1015," - ",E1015),Planning!$C$75:$D$99,2,0)</f>
        <v>4</v>
      </c>
      <c r="S1015" s="5">
        <f t="shared" si="565"/>
        <v>44868</v>
      </c>
      <c r="T1015" s="3" t="str">
        <f t="shared" si="566"/>
        <v/>
      </c>
      <c r="U1015" s="32">
        <f t="shared" ca="1" si="567"/>
        <v>4</v>
      </c>
      <c r="V1015" s="32">
        <f t="shared" si="568"/>
        <v>0</v>
      </c>
      <c r="W1015" s="5">
        <f t="shared" si="569"/>
        <v>44868</v>
      </c>
      <c r="X1015" s="5"/>
      <c r="Z1015" s="49"/>
      <c r="AA1015" s="50" cm="1">
        <f t="array" ref="AA1015">IF(AND(K1015="Pending",J1015='Date ouverte'!$A$2),INDEX(_xlfn.ANCHORARRAY('Date ouverte'!$B$2),MATCH(TRUE,_xlfn.ANCHORARRAY('Date ouverte'!$B$2)&gt;=$W1015,0)),IF(AND(K1015="Pending",J1015='Date ouverte'!$A$4),INDEX(_xlfn.ANCHORARRAY('Date ouverte'!$B$4),MATCH(TRUE,_xlfn.ANCHORARRAY('Date ouverte'!$B$4)&gt;=$W1015,0)),IF(AND(K1015="Pending",J1015='Date ouverte'!$A$6),INDEX(_xlfn.ANCHORARRAY('Date ouverte'!$B$6),MATCH(TRUE,_xlfn.ANCHORARRAY('Date ouverte'!$B$6)&gt;=$W1015,0)),IF(AND(K1015="Pending",J1015='Date ouverte'!$A$8),INDEX(_xlfn.ANCHORARRAY('Date ouverte'!$B$8),MATCH(TRUE,_xlfn.ANCHORARRAY('Date ouverte'!$B$8)&gt;=$W1015,0)),W1015))))</f>
        <v>44868</v>
      </c>
      <c r="AB1015" s="5">
        <f>IF(IF($K1015="Pending",(IF($J1015='Date ouverte'!$A$20,HLOOKUP($AA1015,'Date ouverte'!$20:$21,2,FALSE),IF($J1015='Date ouverte'!$A$22,HLOOKUP($AA1015,'Date ouverte'!$22:$23,2,FALSE),IF($J1015='Date ouverte'!$A$24,HLOOKUP($AA1015,'Date ouverte'!$24:$25,2,FALSE),IF($J1015='Date ouverte'!$A$26,HLOOKUP($AA1015,'Date ouverte'!$26:$27,2,FALSE),"j"))))),W1015)&lt;&gt;"alert",AA1015,"alert")</f>
        <v>44868</v>
      </c>
      <c r="AC1015" s="65">
        <f>IF($AB1015="alert",(IF($J1015='Date ouverte'!$A$29,HLOOKUP($AA1015,'Date ouverte'!$29:$30,2,FALSE),IF($J1015='Date ouverte'!$A$31,HLOOKUP($AA1015,'Date ouverte'!$31:$33,2,FALSE),IF($J1015='Date ouverte'!$A$33,HLOOKUP($AA1015,'Date ouverte'!$33:$34,2,FALSE),IF($J1015='Date ouverte'!$A$35,HLOOKUP($AA1015,'Date ouverte'!$35:$36,2,FALSE),"j"))))),0)</f>
        <v>0</v>
      </c>
      <c r="AD10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5" s="5"/>
    </row>
    <row r="1016" spans="1:31" x14ac:dyDescent="0.25">
      <c r="A1016" t="s">
        <v>1957</v>
      </c>
      <c r="B1016" t="s">
        <v>258</v>
      </c>
      <c r="C1016" t="s">
        <v>14</v>
      </c>
      <c r="D1016" t="s">
        <v>47</v>
      </c>
      <c r="E1016" t="s">
        <v>34</v>
      </c>
      <c r="F1016" t="s">
        <v>48</v>
      </c>
      <c r="G1016" s="1">
        <v>44849</v>
      </c>
      <c r="H1016" s="1">
        <v>44877</v>
      </c>
      <c r="I1016" s="2">
        <v>44890.270833333336</v>
      </c>
      <c r="J1016" t="s">
        <v>28</v>
      </c>
      <c r="K1016" t="s">
        <v>19</v>
      </c>
      <c r="L1016" t="s">
        <v>20</v>
      </c>
      <c r="M1016" t="s">
        <v>25</v>
      </c>
      <c r="N1016" t="s">
        <v>35</v>
      </c>
      <c r="O1016" t="s">
        <v>45</v>
      </c>
      <c r="P1016">
        <f t="shared" ref="P1016:P1079" si="570">IF(A1016&lt;&gt;"",1,0)</f>
        <v>1</v>
      </c>
      <c r="Q1016" s="5">
        <f t="shared" ref="Q1016:Q1079" si="571">ROUNDDOWN(H1016,0)+2</f>
        <v>44879</v>
      </c>
      <c r="R1016" s="32">
        <f>VLOOKUP(_xlfn.CONCAT(M1016," - ",E1016),Planning!$C$75:$D$99,2,0)</f>
        <v>21</v>
      </c>
      <c r="S1016" s="5">
        <f t="shared" ref="S1016:S1079" si="572">H1016+R1016</f>
        <v>44898</v>
      </c>
      <c r="T1016" s="3" t="str">
        <f t="shared" ref="T1016:T1079" si="573">IF(X1016-H1016&gt;R1016,"Alert","")</f>
        <v/>
      </c>
      <c r="U1016" s="32">
        <f t="shared" ref="U1016:U1079" ca="1" si="574">IF(Q1016&lt;=TODAY(),(H1016+R1016)-TODAY(),R1016)</f>
        <v>21</v>
      </c>
      <c r="V1016" s="32">
        <f t="shared" ref="V1016:V1079" si="575">IF(X1016-H1016-R1016&gt;0,X1016-H1016-R1016,0)</f>
        <v>0</v>
      </c>
      <c r="W1016" s="5">
        <f t="shared" ref="W1016:W1079" si="576">ROUNDDOWN(I1016,0)</f>
        <v>44890</v>
      </c>
      <c r="X1016" s="5"/>
      <c r="Z1016" s="49"/>
      <c r="AA1016" s="50" cm="1">
        <f t="array" ref="AA1016">IF(AND(K1016="Pending",J1016='Date ouverte'!$A$2),INDEX(_xlfn.ANCHORARRAY('Date ouverte'!$B$2),MATCH(TRUE,_xlfn.ANCHORARRAY('Date ouverte'!$B$2)&gt;=$W1016,0)),IF(AND(K1016="Pending",J1016='Date ouverte'!$A$4),INDEX(_xlfn.ANCHORARRAY('Date ouverte'!$B$4),MATCH(TRUE,_xlfn.ANCHORARRAY('Date ouverte'!$B$4)&gt;=$W1016,0)),IF(AND(K1016="Pending",J1016='Date ouverte'!$A$6),INDEX(_xlfn.ANCHORARRAY('Date ouverte'!$B$6),MATCH(TRUE,_xlfn.ANCHORARRAY('Date ouverte'!$B$6)&gt;=$W1016,0)),IF(AND(K1016="Pending",J1016='Date ouverte'!$A$8),INDEX(_xlfn.ANCHORARRAY('Date ouverte'!$B$8),MATCH(TRUE,_xlfn.ANCHORARRAY('Date ouverte'!$B$8)&gt;=$W1016,0)),W1016))))</f>
        <v>44890</v>
      </c>
      <c r="AB1016" s="5">
        <f>IF(IF($K1016="Pending",(IF($J1016='Date ouverte'!$A$20,HLOOKUP($AA1016,'Date ouverte'!$20:$21,2,FALSE),IF($J1016='Date ouverte'!$A$22,HLOOKUP($AA1016,'Date ouverte'!$22:$23,2,FALSE),IF($J1016='Date ouverte'!$A$24,HLOOKUP($AA1016,'Date ouverte'!$24:$25,2,FALSE),IF($J1016='Date ouverte'!$A$26,HLOOKUP($AA1016,'Date ouverte'!$26:$27,2,FALSE),"j"))))),W1016)&lt;&gt;"alert",AA1016,"alert")</f>
        <v>44890</v>
      </c>
      <c r="AC1016" s="65">
        <f>IF($AB1016="alert",(IF($J1016='Date ouverte'!$A$29,HLOOKUP($AA1016,'Date ouverte'!$29:$30,2,FALSE),IF($J1016='Date ouverte'!$A$31,HLOOKUP($AA1016,'Date ouverte'!$31:$33,2,FALSE),IF($J1016='Date ouverte'!$A$33,HLOOKUP($AA1016,'Date ouverte'!$33:$34,2,FALSE),IF($J1016='Date ouverte'!$A$35,HLOOKUP($AA1016,'Date ouverte'!$35:$36,2,FALSE),"j"))))),0)</f>
        <v>0</v>
      </c>
      <c r="AD10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16" s="5"/>
    </row>
    <row r="1017" spans="1:31" x14ac:dyDescent="0.25">
      <c r="A1017" t="s">
        <v>1319</v>
      </c>
      <c r="B1017" t="s">
        <v>258</v>
      </c>
      <c r="C1017" t="s">
        <v>14</v>
      </c>
      <c r="D1017" t="s">
        <v>47</v>
      </c>
      <c r="E1017" t="s">
        <v>34</v>
      </c>
      <c r="F1017" t="s">
        <v>48</v>
      </c>
      <c r="G1017" s="1">
        <v>44847</v>
      </c>
      <c r="H1017" s="1">
        <v>44877</v>
      </c>
      <c r="I1017" s="2">
        <v>44883</v>
      </c>
      <c r="J1017" t="s">
        <v>28</v>
      </c>
      <c r="K1017" t="s">
        <v>29</v>
      </c>
      <c r="L1017" t="s">
        <v>24</v>
      </c>
      <c r="M1017" t="s">
        <v>25</v>
      </c>
      <c r="N1017" t="s">
        <v>26</v>
      </c>
      <c r="O1017" t="s">
        <v>45</v>
      </c>
      <c r="P1017">
        <f t="shared" si="570"/>
        <v>1</v>
      </c>
      <c r="Q1017" s="5">
        <f t="shared" si="571"/>
        <v>44879</v>
      </c>
      <c r="R1017" s="32">
        <f>VLOOKUP(_xlfn.CONCAT(M1017," - ",E1017),Planning!$C$75:$D$99,2,0)</f>
        <v>21</v>
      </c>
      <c r="S1017" s="5">
        <f t="shared" si="572"/>
        <v>44898</v>
      </c>
      <c r="T1017" s="3" t="str">
        <f t="shared" si="573"/>
        <v/>
      </c>
      <c r="U1017" s="32">
        <f t="shared" ca="1" si="574"/>
        <v>21</v>
      </c>
      <c r="V1017" s="32">
        <f t="shared" si="575"/>
        <v>0</v>
      </c>
      <c r="W1017" s="5">
        <f t="shared" si="576"/>
        <v>44883</v>
      </c>
      <c r="X1017" s="5"/>
      <c r="Z1017" s="49"/>
      <c r="AA1017" s="50" cm="1">
        <f t="array" ref="AA1017">IF(AND(K1017="Pending",J1017='Date ouverte'!$A$2),INDEX(_xlfn.ANCHORARRAY('Date ouverte'!$B$2),MATCH(TRUE,_xlfn.ANCHORARRAY('Date ouverte'!$B$2)&gt;=$W1017,0)),IF(AND(K1017="Pending",J1017='Date ouverte'!$A$4),INDEX(_xlfn.ANCHORARRAY('Date ouverte'!$B$4),MATCH(TRUE,_xlfn.ANCHORARRAY('Date ouverte'!$B$4)&gt;=$W1017,0)),IF(AND(K1017="Pending",J1017='Date ouverte'!$A$6),INDEX(_xlfn.ANCHORARRAY('Date ouverte'!$B$6),MATCH(TRUE,_xlfn.ANCHORARRAY('Date ouverte'!$B$6)&gt;=$W1017,0)),IF(AND(K1017="Pending",J1017='Date ouverte'!$A$8),INDEX(_xlfn.ANCHORARRAY('Date ouverte'!$B$8),MATCH(TRUE,_xlfn.ANCHORARRAY('Date ouverte'!$B$8)&gt;=$W1017,0)),W1017))))</f>
        <v>44883</v>
      </c>
      <c r="AB1017" s="5">
        <f>IF(IF($K1017="Pending",(IF($J1017='Date ouverte'!$A$20,HLOOKUP($AA1017,'Date ouverte'!$20:$21,2,FALSE),IF($J1017='Date ouverte'!$A$22,HLOOKUP($AA1017,'Date ouverte'!$22:$23,2,FALSE),IF($J1017='Date ouverte'!$A$24,HLOOKUP($AA1017,'Date ouverte'!$24:$25,2,FALSE),IF($J1017='Date ouverte'!$A$26,HLOOKUP($AA1017,'Date ouverte'!$26:$27,2,FALSE),"j"))))),W1017)&lt;&gt;"alert",AA1017,"alert")</f>
        <v>44883</v>
      </c>
      <c r="AC1017" s="65">
        <f>IF($AB1017="alert",(IF($J1017='Date ouverte'!$A$29,HLOOKUP($AA1017,'Date ouverte'!$29:$30,2,FALSE),IF($J1017='Date ouverte'!$A$31,HLOOKUP($AA1017,'Date ouverte'!$31:$33,2,FALSE),IF($J1017='Date ouverte'!$A$33,HLOOKUP($AA1017,'Date ouverte'!$33:$34,2,FALSE),IF($J1017='Date ouverte'!$A$35,HLOOKUP($AA1017,'Date ouverte'!$35:$36,2,FALSE),"j"))))),0)</f>
        <v>0</v>
      </c>
      <c r="AD10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17" s="5"/>
    </row>
    <row r="1018" spans="1:31" x14ac:dyDescent="0.25">
      <c r="A1018" t="s">
        <v>903</v>
      </c>
      <c r="B1018" t="s">
        <v>258</v>
      </c>
      <c r="C1018" t="s">
        <v>30</v>
      </c>
      <c r="D1018" t="s">
        <v>47</v>
      </c>
      <c r="E1018" t="s">
        <v>34</v>
      </c>
      <c r="F1018" t="s">
        <v>48</v>
      </c>
      <c r="G1018" s="1">
        <v>44826</v>
      </c>
      <c r="H1018" s="1">
        <v>44860</v>
      </c>
      <c r="I1018" s="2">
        <v>44867.354166666664</v>
      </c>
      <c r="J1018" t="s">
        <v>28</v>
      </c>
      <c r="K1018" t="s">
        <v>19</v>
      </c>
      <c r="L1018" t="s">
        <v>20</v>
      </c>
      <c r="M1018" t="s">
        <v>25</v>
      </c>
      <c r="N1018" t="s">
        <v>35</v>
      </c>
      <c r="O1018" t="s">
        <v>36</v>
      </c>
      <c r="P1018">
        <f t="shared" si="570"/>
        <v>1</v>
      </c>
      <c r="Q1018" s="5">
        <f t="shared" si="571"/>
        <v>44862</v>
      </c>
      <c r="R1018" s="32">
        <f>VLOOKUP(_xlfn.CONCAT(M1018," - ",E1018),Planning!$C$75:$D$99,2,0)</f>
        <v>21</v>
      </c>
      <c r="S1018" s="5">
        <f t="shared" si="572"/>
        <v>44881</v>
      </c>
      <c r="T1018" s="3" t="str">
        <f t="shared" si="573"/>
        <v/>
      </c>
      <c r="U1018" s="32">
        <f t="shared" ca="1" si="574"/>
        <v>21</v>
      </c>
      <c r="V1018" s="32">
        <f t="shared" si="575"/>
        <v>0</v>
      </c>
      <c r="W1018" s="5">
        <f t="shared" si="576"/>
        <v>44867</v>
      </c>
      <c r="X1018" s="5"/>
      <c r="Z1018" s="49"/>
      <c r="AA1018" s="50" cm="1">
        <f t="array" ref="AA1018">IF(AND(K1018="Pending",J1018='Date ouverte'!$A$2),INDEX(_xlfn.ANCHORARRAY('Date ouverte'!$B$2),MATCH(TRUE,_xlfn.ANCHORARRAY('Date ouverte'!$B$2)&gt;=$W1018,0)),IF(AND(K1018="Pending",J1018='Date ouverte'!$A$4),INDEX(_xlfn.ANCHORARRAY('Date ouverte'!$B$4),MATCH(TRUE,_xlfn.ANCHORARRAY('Date ouverte'!$B$4)&gt;=$W1018,0)),IF(AND(K1018="Pending",J1018='Date ouverte'!$A$6),INDEX(_xlfn.ANCHORARRAY('Date ouverte'!$B$6),MATCH(TRUE,_xlfn.ANCHORARRAY('Date ouverte'!$B$6)&gt;=$W1018,0)),IF(AND(K1018="Pending",J1018='Date ouverte'!$A$8),INDEX(_xlfn.ANCHORARRAY('Date ouverte'!$B$8),MATCH(TRUE,_xlfn.ANCHORARRAY('Date ouverte'!$B$8)&gt;=$W1018,0)),W1018))))</f>
        <v>44867</v>
      </c>
      <c r="AB1018" s="5">
        <f>IF(IF($K1018="Pending",(IF($J1018='Date ouverte'!$A$20,HLOOKUP($AA1018,'Date ouverte'!$20:$21,2,FALSE),IF($J1018='Date ouverte'!$A$22,HLOOKUP($AA1018,'Date ouverte'!$22:$23,2,FALSE),IF($J1018='Date ouverte'!$A$24,HLOOKUP($AA1018,'Date ouverte'!$24:$25,2,FALSE),IF($J1018='Date ouverte'!$A$26,HLOOKUP($AA1018,'Date ouverte'!$26:$27,2,FALSE),"j"))))),W1018)&lt;&gt;"alert",AA1018,"alert")</f>
        <v>44867</v>
      </c>
      <c r="AC1018" s="65">
        <f>IF($AB1018="alert",(IF($J1018='Date ouverte'!$A$29,HLOOKUP($AA1018,'Date ouverte'!$29:$30,2,FALSE),IF($J1018='Date ouverte'!$A$31,HLOOKUP($AA1018,'Date ouverte'!$31:$33,2,FALSE),IF($J1018='Date ouverte'!$A$33,HLOOKUP($AA1018,'Date ouverte'!$33:$34,2,FALSE),IF($J1018='Date ouverte'!$A$35,HLOOKUP($AA1018,'Date ouverte'!$35:$36,2,FALSE),"j"))))),0)</f>
        <v>0</v>
      </c>
      <c r="AD10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8" s="5"/>
    </row>
    <row r="1019" spans="1:31" x14ac:dyDescent="0.25">
      <c r="A1019" t="s">
        <v>884</v>
      </c>
      <c r="B1019" t="s">
        <v>258</v>
      </c>
      <c r="C1019" t="s">
        <v>30</v>
      </c>
      <c r="D1019" t="s">
        <v>47</v>
      </c>
      <c r="E1019" t="s">
        <v>34</v>
      </c>
      <c r="F1019" t="s">
        <v>48</v>
      </c>
      <c r="G1019" s="1">
        <v>44826</v>
      </c>
      <c r="H1019" s="1">
        <v>44860</v>
      </c>
      <c r="I1019" s="2">
        <v>44873.541666666664</v>
      </c>
      <c r="J1019" t="s">
        <v>28</v>
      </c>
      <c r="K1019" t="s">
        <v>19</v>
      </c>
      <c r="L1019" t="s">
        <v>20</v>
      </c>
      <c r="M1019" t="s">
        <v>25</v>
      </c>
      <c r="N1019" t="s">
        <v>35</v>
      </c>
      <c r="O1019" t="s">
        <v>36</v>
      </c>
      <c r="P1019">
        <f t="shared" si="570"/>
        <v>1</v>
      </c>
      <c r="Q1019" s="5">
        <f t="shared" si="571"/>
        <v>44862</v>
      </c>
      <c r="R1019" s="32">
        <f>VLOOKUP(_xlfn.CONCAT(M1019," - ",E1019),Planning!$C$75:$D$99,2,0)</f>
        <v>21</v>
      </c>
      <c r="S1019" s="5">
        <f t="shared" si="572"/>
        <v>44881</v>
      </c>
      <c r="T1019" s="3" t="str">
        <f t="shared" si="573"/>
        <v/>
      </c>
      <c r="U1019" s="32">
        <f t="shared" ca="1" si="574"/>
        <v>21</v>
      </c>
      <c r="V1019" s="32">
        <f t="shared" si="575"/>
        <v>0</v>
      </c>
      <c r="W1019" s="5">
        <f t="shared" si="576"/>
        <v>44873</v>
      </c>
      <c r="X1019" s="5"/>
      <c r="Z1019" s="49"/>
      <c r="AA1019" s="50" cm="1">
        <f t="array" ref="AA1019">IF(AND(K1019="Pending",J1019='Date ouverte'!$A$2),INDEX(_xlfn.ANCHORARRAY('Date ouverte'!$B$2),MATCH(TRUE,_xlfn.ANCHORARRAY('Date ouverte'!$B$2)&gt;=$W1019,0)),IF(AND(K1019="Pending",J1019='Date ouverte'!$A$4),INDEX(_xlfn.ANCHORARRAY('Date ouverte'!$B$4),MATCH(TRUE,_xlfn.ANCHORARRAY('Date ouverte'!$B$4)&gt;=$W1019,0)),IF(AND(K1019="Pending",J1019='Date ouverte'!$A$6),INDEX(_xlfn.ANCHORARRAY('Date ouverte'!$B$6),MATCH(TRUE,_xlfn.ANCHORARRAY('Date ouverte'!$B$6)&gt;=$W1019,0)),IF(AND(K1019="Pending",J1019='Date ouverte'!$A$8),INDEX(_xlfn.ANCHORARRAY('Date ouverte'!$B$8),MATCH(TRUE,_xlfn.ANCHORARRAY('Date ouverte'!$B$8)&gt;=$W1019,0)),W1019))))</f>
        <v>44873</v>
      </c>
      <c r="AB1019" s="5">
        <f>IF(IF($K1019="Pending",(IF($J1019='Date ouverte'!$A$20,HLOOKUP($AA1019,'Date ouverte'!$20:$21,2,FALSE),IF($J1019='Date ouverte'!$A$22,HLOOKUP($AA1019,'Date ouverte'!$22:$23,2,FALSE),IF($J1019='Date ouverte'!$A$24,HLOOKUP($AA1019,'Date ouverte'!$24:$25,2,FALSE),IF($J1019='Date ouverte'!$A$26,HLOOKUP($AA1019,'Date ouverte'!$26:$27,2,FALSE),"j"))))),W1019)&lt;&gt;"alert",AA1019,"alert")</f>
        <v>44873</v>
      </c>
      <c r="AC1019" s="65">
        <f>IF($AB1019="alert",(IF($J1019='Date ouverte'!$A$29,HLOOKUP($AA1019,'Date ouverte'!$29:$30,2,FALSE),IF($J1019='Date ouverte'!$A$31,HLOOKUP($AA1019,'Date ouverte'!$31:$33,2,FALSE),IF($J1019='Date ouverte'!$A$33,HLOOKUP($AA1019,'Date ouverte'!$33:$34,2,FALSE),IF($J1019='Date ouverte'!$A$35,HLOOKUP($AA1019,'Date ouverte'!$35:$36,2,FALSE),"j"))))),0)</f>
        <v>0</v>
      </c>
      <c r="AD10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19" s="5"/>
    </row>
    <row r="1020" spans="1:31" x14ac:dyDescent="0.25">
      <c r="A1020" t="s">
        <v>1958</v>
      </c>
      <c r="B1020" t="s">
        <v>258</v>
      </c>
      <c r="C1020" t="s">
        <v>14</v>
      </c>
      <c r="D1020" t="s">
        <v>47</v>
      </c>
      <c r="E1020" t="s">
        <v>34</v>
      </c>
      <c r="F1020" t="s">
        <v>48</v>
      </c>
      <c r="G1020" s="1">
        <v>44855</v>
      </c>
      <c r="H1020" s="1">
        <v>44890</v>
      </c>
      <c r="I1020" s="2">
        <v>44905</v>
      </c>
      <c r="J1020" t="s">
        <v>18</v>
      </c>
      <c r="K1020" t="s">
        <v>29</v>
      </c>
      <c r="L1020" t="s">
        <v>24</v>
      </c>
      <c r="M1020" t="s">
        <v>25</v>
      </c>
      <c r="N1020" t="s">
        <v>26</v>
      </c>
      <c r="O1020" t="s">
        <v>46</v>
      </c>
      <c r="P1020">
        <f t="shared" si="570"/>
        <v>1</v>
      </c>
      <c r="Q1020" s="5">
        <f t="shared" si="571"/>
        <v>44892</v>
      </c>
      <c r="R1020" s="32">
        <f>VLOOKUP(_xlfn.CONCAT(M1020," - ",E1020),Planning!$C$75:$D$99,2,0)</f>
        <v>21</v>
      </c>
      <c r="S1020" s="5">
        <f t="shared" si="572"/>
        <v>44911</v>
      </c>
      <c r="T1020" s="3" t="str">
        <f t="shared" si="573"/>
        <v/>
      </c>
      <c r="U1020" s="32">
        <f t="shared" ca="1" si="574"/>
        <v>21</v>
      </c>
      <c r="V1020" s="32">
        <f t="shared" si="575"/>
        <v>0</v>
      </c>
      <c r="W1020" s="5">
        <f t="shared" si="576"/>
        <v>44905</v>
      </c>
      <c r="X1020" s="5"/>
      <c r="Z1020" s="49"/>
      <c r="AA1020" s="50" cm="1">
        <f t="array" ref="AA1020">IF(AND(K1020="Pending",J1020='Date ouverte'!$A$2),INDEX(_xlfn.ANCHORARRAY('Date ouverte'!$B$2),MATCH(TRUE,_xlfn.ANCHORARRAY('Date ouverte'!$B$2)&gt;=$W1020,0)),IF(AND(K1020="Pending",J1020='Date ouverte'!$A$4),INDEX(_xlfn.ANCHORARRAY('Date ouverte'!$B$4),MATCH(TRUE,_xlfn.ANCHORARRAY('Date ouverte'!$B$4)&gt;=$W1020,0)),IF(AND(K1020="Pending",J1020='Date ouverte'!$A$6),INDEX(_xlfn.ANCHORARRAY('Date ouverte'!$B$6),MATCH(TRUE,_xlfn.ANCHORARRAY('Date ouverte'!$B$6)&gt;=$W1020,0)),IF(AND(K1020="Pending",J1020='Date ouverte'!$A$8),INDEX(_xlfn.ANCHORARRAY('Date ouverte'!$B$8),MATCH(TRUE,_xlfn.ANCHORARRAY('Date ouverte'!$B$8)&gt;=$W1020,0)),W1020))))</f>
        <v>44907</v>
      </c>
      <c r="AB1020" s="5" t="str">
        <f>IF(IF($K1020="Pending",(IF($J1020='Date ouverte'!$A$20,HLOOKUP($AA1020,'Date ouverte'!$20:$21,2,FALSE),IF($J1020='Date ouverte'!$A$22,HLOOKUP($AA1020,'Date ouverte'!$22:$23,2,FALSE),IF($J1020='Date ouverte'!$A$24,HLOOKUP($AA1020,'Date ouverte'!$24:$25,2,FALSE),IF($J1020='Date ouverte'!$A$26,HLOOKUP($AA1020,'Date ouverte'!$26:$27,2,FALSE),"j"))))),W1020)&lt;&gt;"alert",AA1020,"alert")</f>
        <v>alert</v>
      </c>
      <c r="AC1020" s="65">
        <f>IF($AB1020="alert",(IF($J1020='Date ouverte'!$A$29,HLOOKUP($AA1020,'Date ouverte'!$29:$30,2,FALSE),IF($J1020='Date ouverte'!$A$31,HLOOKUP($AA1020,'Date ouverte'!$31:$33,2,FALSE),IF($J1020='Date ouverte'!$A$33,HLOOKUP($AA1020,'Date ouverte'!$33:$34,2,FALSE),IF($J1020='Date ouverte'!$A$35,HLOOKUP($AA1020,'Date ouverte'!$35:$36,2,FALSE),"j"))))),0)</f>
        <v>11</v>
      </c>
      <c r="AD10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20" s="5"/>
    </row>
    <row r="1021" spans="1:31" x14ac:dyDescent="0.25">
      <c r="A1021" t="s">
        <v>1320</v>
      </c>
      <c r="B1021" t="s">
        <v>258</v>
      </c>
      <c r="C1021" t="s">
        <v>30</v>
      </c>
      <c r="D1021" t="s">
        <v>47</v>
      </c>
      <c r="E1021" t="s">
        <v>16</v>
      </c>
      <c r="F1021" t="s">
        <v>48</v>
      </c>
      <c r="G1021" s="1">
        <v>44839</v>
      </c>
      <c r="H1021" s="1">
        <v>44881</v>
      </c>
      <c r="I1021" s="2">
        <v>44890</v>
      </c>
      <c r="J1021" t="s">
        <v>28</v>
      </c>
      <c r="K1021" t="s">
        <v>29</v>
      </c>
      <c r="L1021" t="s">
        <v>24</v>
      </c>
      <c r="M1021" t="s">
        <v>32</v>
      </c>
      <c r="N1021" t="s">
        <v>41</v>
      </c>
      <c r="O1021" t="s">
        <v>43</v>
      </c>
      <c r="P1021">
        <f t="shared" si="570"/>
        <v>1</v>
      </c>
      <c r="Q1021" s="5">
        <f t="shared" si="571"/>
        <v>44883</v>
      </c>
      <c r="R1021" s="32">
        <f>VLOOKUP(_xlfn.CONCAT(M1021," - ",E1021),Planning!$C$75:$D$99,2,0)</f>
        <v>10</v>
      </c>
      <c r="S1021" s="5">
        <f t="shared" si="572"/>
        <v>44891</v>
      </c>
      <c r="T1021" s="3" t="str">
        <f t="shared" si="573"/>
        <v/>
      </c>
      <c r="U1021" s="32">
        <f t="shared" ca="1" si="574"/>
        <v>10</v>
      </c>
      <c r="V1021" s="32">
        <f t="shared" si="575"/>
        <v>0</v>
      </c>
      <c r="W1021" s="5">
        <f t="shared" si="576"/>
        <v>44890</v>
      </c>
      <c r="X1021" s="5"/>
      <c r="Z1021" s="49"/>
      <c r="AA1021" s="50" cm="1">
        <f t="array" ref="AA1021">IF(AND(K1021="Pending",J1021='Date ouverte'!$A$2),INDEX(_xlfn.ANCHORARRAY('Date ouverte'!$B$2),MATCH(TRUE,_xlfn.ANCHORARRAY('Date ouverte'!$B$2)&gt;=$W1021,0)),IF(AND(K1021="Pending",J1021='Date ouverte'!$A$4),INDEX(_xlfn.ANCHORARRAY('Date ouverte'!$B$4),MATCH(TRUE,_xlfn.ANCHORARRAY('Date ouverte'!$B$4)&gt;=$W1021,0)),IF(AND(K1021="Pending",J1021='Date ouverte'!$A$6),INDEX(_xlfn.ANCHORARRAY('Date ouverte'!$B$6),MATCH(TRUE,_xlfn.ANCHORARRAY('Date ouverte'!$B$6)&gt;=$W1021,0)),IF(AND(K1021="Pending",J1021='Date ouverte'!$A$8),INDEX(_xlfn.ANCHORARRAY('Date ouverte'!$B$8),MATCH(TRUE,_xlfn.ANCHORARRAY('Date ouverte'!$B$8)&gt;=$W1021,0)),W1021))))</f>
        <v>44890</v>
      </c>
      <c r="AB1021" s="5" t="str">
        <f>IF(IF($K1021="Pending",(IF($J1021='Date ouverte'!$A$20,HLOOKUP($AA1021,'Date ouverte'!$20:$21,2,FALSE),IF($J1021='Date ouverte'!$A$22,HLOOKUP($AA1021,'Date ouverte'!$22:$23,2,FALSE),IF($J1021='Date ouverte'!$A$24,HLOOKUP($AA1021,'Date ouverte'!$24:$25,2,FALSE),IF($J1021='Date ouverte'!$A$26,HLOOKUP($AA1021,'Date ouverte'!$26:$27,2,FALSE),"j"))))),W1021)&lt;&gt;"alert",AA1021,"alert")</f>
        <v>alert</v>
      </c>
      <c r="AC1021" s="65">
        <f>IF($AB1021="alert",(IF($J1021='Date ouverte'!$A$29,HLOOKUP($AA1021,'Date ouverte'!$29:$30,2,FALSE),IF($J1021='Date ouverte'!$A$31,HLOOKUP($AA1021,'Date ouverte'!$31:$33,2,FALSE),IF($J1021='Date ouverte'!$A$33,HLOOKUP($AA1021,'Date ouverte'!$33:$34,2,FALSE),IF($J1021='Date ouverte'!$A$35,HLOOKUP($AA1021,'Date ouverte'!$35:$36,2,FALSE),"j"))))),0)</f>
        <v>8</v>
      </c>
      <c r="AD10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21" s="5"/>
    </row>
    <row r="1022" spans="1:31" x14ac:dyDescent="0.25">
      <c r="A1022" t="s">
        <v>1321</v>
      </c>
      <c r="B1022" t="s">
        <v>258</v>
      </c>
      <c r="C1022" t="s">
        <v>14</v>
      </c>
      <c r="D1022" t="s">
        <v>47</v>
      </c>
      <c r="E1022" t="s">
        <v>51</v>
      </c>
      <c r="F1022" t="s">
        <v>48</v>
      </c>
      <c r="G1022" s="1">
        <v>44841</v>
      </c>
      <c r="H1022" s="1">
        <v>44877</v>
      </c>
      <c r="I1022" s="2">
        <v>44884</v>
      </c>
      <c r="J1022" t="s">
        <v>28</v>
      </c>
      <c r="K1022" t="s">
        <v>29</v>
      </c>
      <c r="L1022" t="s">
        <v>24</v>
      </c>
      <c r="M1022" t="s">
        <v>32</v>
      </c>
      <c r="N1022" t="s">
        <v>41</v>
      </c>
      <c r="O1022" t="s">
        <v>1322</v>
      </c>
      <c r="P1022">
        <f t="shared" si="570"/>
        <v>1</v>
      </c>
      <c r="Q1022" s="5">
        <f t="shared" si="571"/>
        <v>44879</v>
      </c>
      <c r="R1022" s="32">
        <f>VLOOKUP(_xlfn.CONCAT(M1022," - ",E1022),Planning!$C$75:$D$99,2,0)</f>
        <v>5</v>
      </c>
      <c r="S1022" s="5">
        <f t="shared" si="572"/>
        <v>44882</v>
      </c>
      <c r="T1022" s="3" t="str">
        <f t="shared" si="573"/>
        <v/>
      </c>
      <c r="U1022" s="32">
        <f t="shared" ca="1" si="574"/>
        <v>5</v>
      </c>
      <c r="V1022" s="32">
        <f t="shared" si="575"/>
        <v>0</v>
      </c>
      <c r="W1022" s="5">
        <f t="shared" si="576"/>
        <v>44884</v>
      </c>
      <c r="X1022" s="5"/>
      <c r="Z1022" s="49"/>
      <c r="AA1022" s="50" cm="1">
        <f t="array" ref="AA1022">IF(AND(K1022="Pending",J1022='Date ouverte'!$A$2),INDEX(_xlfn.ANCHORARRAY('Date ouverte'!$B$2),MATCH(TRUE,_xlfn.ANCHORARRAY('Date ouverte'!$B$2)&gt;=$W1022,0)),IF(AND(K1022="Pending",J1022='Date ouverte'!$A$4),INDEX(_xlfn.ANCHORARRAY('Date ouverte'!$B$4),MATCH(TRUE,_xlfn.ANCHORARRAY('Date ouverte'!$B$4)&gt;=$W1022,0)),IF(AND(K1022="Pending",J1022='Date ouverte'!$A$6),INDEX(_xlfn.ANCHORARRAY('Date ouverte'!$B$6),MATCH(TRUE,_xlfn.ANCHORARRAY('Date ouverte'!$B$6)&gt;=$W1022,0)),IF(AND(K1022="Pending",J1022='Date ouverte'!$A$8),INDEX(_xlfn.ANCHORARRAY('Date ouverte'!$B$8),MATCH(TRUE,_xlfn.ANCHORARRAY('Date ouverte'!$B$8)&gt;=$W1022,0)),W1022))))</f>
        <v>44886</v>
      </c>
      <c r="AB1022" s="5">
        <f>IF(IF($K1022="Pending",(IF($J1022='Date ouverte'!$A$20,HLOOKUP($AA1022,'Date ouverte'!$20:$21,2,FALSE),IF($J1022='Date ouverte'!$A$22,HLOOKUP($AA1022,'Date ouverte'!$22:$23,2,FALSE),IF($J1022='Date ouverte'!$A$24,HLOOKUP($AA1022,'Date ouverte'!$24:$25,2,FALSE),IF($J1022='Date ouverte'!$A$26,HLOOKUP($AA1022,'Date ouverte'!$26:$27,2,FALSE),"j"))))),W1022)&lt;&gt;"alert",AA1022,"alert")</f>
        <v>44886</v>
      </c>
      <c r="AC1022" s="65">
        <f>IF($AB1022="alert",(IF($J1022='Date ouverte'!$A$29,HLOOKUP($AA1022,'Date ouverte'!$29:$30,2,FALSE),IF($J1022='Date ouverte'!$A$31,HLOOKUP($AA1022,'Date ouverte'!$31:$33,2,FALSE),IF($J1022='Date ouverte'!$A$33,HLOOKUP($AA1022,'Date ouverte'!$33:$34,2,FALSE),IF($J1022='Date ouverte'!$A$35,HLOOKUP($AA1022,'Date ouverte'!$35:$36,2,FALSE),"j"))))),0)</f>
        <v>0</v>
      </c>
      <c r="AD10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22" s="5"/>
    </row>
    <row r="1023" spans="1:31" x14ac:dyDescent="0.25">
      <c r="A1023" t="s">
        <v>193</v>
      </c>
      <c r="B1023" t="s">
        <v>258</v>
      </c>
      <c r="C1023" t="s">
        <v>30</v>
      </c>
      <c r="D1023" t="s">
        <v>47</v>
      </c>
      <c r="E1023" t="s">
        <v>16</v>
      </c>
      <c r="F1023" t="s">
        <v>48</v>
      </c>
      <c r="G1023" s="1">
        <v>44802</v>
      </c>
      <c r="H1023" s="1">
        <v>44860</v>
      </c>
      <c r="I1023" s="2">
        <v>44865.375</v>
      </c>
      <c r="J1023" t="s">
        <v>39</v>
      </c>
      <c r="K1023" t="s">
        <v>19</v>
      </c>
      <c r="L1023" t="s">
        <v>24</v>
      </c>
      <c r="M1023" t="s">
        <v>32</v>
      </c>
      <c r="N1023" t="s">
        <v>41</v>
      </c>
      <c r="O1023" t="s">
        <v>122</v>
      </c>
      <c r="P1023">
        <f t="shared" si="570"/>
        <v>1</v>
      </c>
      <c r="Q1023" s="5">
        <f t="shared" si="571"/>
        <v>44862</v>
      </c>
      <c r="R1023" s="32">
        <f>VLOOKUP(_xlfn.CONCAT(M1023," - ",E1023),Planning!$C$75:$D$99,2,0)</f>
        <v>10</v>
      </c>
      <c r="S1023" s="5">
        <f t="shared" si="572"/>
        <v>44870</v>
      </c>
      <c r="T1023" s="3" t="str">
        <f t="shared" si="573"/>
        <v/>
      </c>
      <c r="U1023" s="32">
        <f t="shared" ca="1" si="574"/>
        <v>10</v>
      </c>
      <c r="V1023" s="32">
        <f t="shared" si="575"/>
        <v>0</v>
      </c>
      <c r="W1023" s="5">
        <f t="shared" si="576"/>
        <v>44865</v>
      </c>
      <c r="X1023" s="5"/>
      <c r="Z1023" s="49"/>
      <c r="AA1023" s="50" cm="1">
        <f t="array" ref="AA1023">IF(AND(K1023="Pending",J1023='Date ouverte'!$A$2),INDEX(_xlfn.ANCHORARRAY('Date ouverte'!$B$2),MATCH(TRUE,_xlfn.ANCHORARRAY('Date ouverte'!$B$2)&gt;=$W1023,0)),IF(AND(K1023="Pending",J1023='Date ouverte'!$A$4),INDEX(_xlfn.ANCHORARRAY('Date ouverte'!$B$4),MATCH(TRUE,_xlfn.ANCHORARRAY('Date ouverte'!$B$4)&gt;=$W1023,0)),IF(AND(K1023="Pending",J1023='Date ouverte'!$A$6),INDEX(_xlfn.ANCHORARRAY('Date ouverte'!$B$6),MATCH(TRUE,_xlfn.ANCHORARRAY('Date ouverte'!$B$6)&gt;=$W1023,0)),IF(AND(K1023="Pending",J1023='Date ouverte'!$A$8),INDEX(_xlfn.ANCHORARRAY('Date ouverte'!$B$8),MATCH(TRUE,_xlfn.ANCHORARRAY('Date ouverte'!$B$8)&gt;=$W1023,0)),W1023))))</f>
        <v>44865</v>
      </c>
      <c r="AB1023" s="5">
        <f>IF(IF($K1023="Pending",(IF($J1023='Date ouverte'!$A$20,HLOOKUP($AA1023,'Date ouverte'!$20:$21,2,FALSE),IF($J1023='Date ouverte'!$A$22,HLOOKUP($AA1023,'Date ouverte'!$22:$23,2,FALSE),IF($J1023='Date ouverte'!$A$24,HLOOKUP($AA1023,'Date ouverte'!$24:$25,2,FALSE),IF($J1023='Date ouverte'!$A$26,HLOOKUP($AA1023,'Date ouverte'!$26:$27,2,FALSE),"j"))))),W1023)&lt;&gt;"alert",AA1023,"alert")</f>
        <v>44865</v>
      </c>
      <c r="AC1023" s="65">
        <f>IF($AB1023="alert",(IF($J1023='Date ouverte'!$A$29,HLOOKUP($AA1023,'Date ouverte'!$29:$30,2,FALSE),IF($J1023='Date ouverte'!$A$31,HLOOKUP($AA1023,'Date ouverte'!$31:$33,2,FALSE),IF($J1023='Date ouverte'!$A$33,HLOOKUP($AA1023,'Date ouverte'!$33:$34,2,FALSE),IF($J1023='Date ouverte'!$A$35,HLOOKUP($AA1023,'Date ouverte'!$35:$36,2,FALSE),"j"))))),0)</f>
        <v>0</v>
      </c>
      <c r="AD10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23" s="5"/>
    </row>
    <row r="1024" spans="1:31" x14ac:dyDescent="0.25">
      <c r="A1024" t="s">
        <v>429</v>
      </c>
      <c r="B1024" t="s">
        <v>258</v>
      </c>
      <c r="C1024" t="s">
        <v>30</v>
      </c>
      <c r="D1024" t="s">
        <v>47</v>
      </c>
      <c r="E1024" t="s">
        <v>34</v>
      </c>
      <c r="F1024" t="s">
        <v>48</v>
      </c>
      <c r="G1024" s="1">
        <v>44817</v>
      </c>
      <c r="H1024" s="1">
        <v>44860</v>
      </c>
      <c r="I1024" s="2">
        <v>44872</v>
      </c>
      <c r="J1024" t="s">
        <v>28</v>
      </c>
      <c r="K1024" t="s">
        <v>29</v>
      </c>
      <c r="L1024" t="s">
        <v>24</v>
      </c>
      <c r="M1024" t="s">
        <v>25</v>
      </c>
      <c r="N1024" t="s">
        <v>26</v>
      </c>
      <c r="O1024" t="s">
        <v>36</v>
      </c>
      <c r="P1024">
        <f t="shared" si="570"/>
        <v>1</v>
      </c>
      <c r="Q1024" s="5">
        <f t="shared" si="571"/>
        <v>44862</v>
      </c>
      <c r="R1024" s="32">
        <f>VLOOKUP(_xlfn.CONCAT(M1024," - ",E1024),Planning!$C$75:$D$99,2,0)</f>
        <v>21</v>
      </c>
      <c r="S1024" s="5">
        <f t="shared" si="572"/>
        <v>44881</v>
      </c>
      <c r="T1024" s="3" t="str">
        <f t="shared" si="573"/>
        <v/>
      </c>
      <c r="U1024" s="32">
        <f t="shared" ca="1" si="574"/>
        <v>21</v>
      </c>
      <c r="V1024" s="32">
        <f t="shared" si="575"/>
        <v>0</v>
      </c>
      <c r="W1024" s="5">
        <f t="shared" si="576"/>
        <v>44872</v>
      </c>
      <c r="X1024" s="5"/>
      <c r="Z1024" s="49"/>
      <c r="AA1024" s="50" cm="1">
        <f t="array" ref="AA1024">IF(AND(K1024="Pending",J1024='Date ouverte'!$A$2),INDEX(_xlfn.ANCHORARRAY('Date ouverte'!$B$2),MATCH(TRUE,_xlfn.ANCHORARRAY('Date ouverte'!$B$2)&gt;=$W1024,0)),IF(AND(K1024="Pending",J1024='Date ouverte'!$A$4),INDEX(_xlfn.ANCHORARRAY('Date ouverte'!$B$4),MATCH(TRUE,_xlfn.ANCHORARRAY('Date ouverte'!$B$4)&gt;=$W1024,0)),IF(AND(K1024="Pending",J1024='Date ouverte'!$A$6),INDEX(_xlfn.ANCHORARRAY('Date ouverte'!$B$6),MATCH(TRUE,_xlfn.ANCHORARRAY('Date ouverte'!$B$6)&gt;=$W1024,0)),IF(AND(K1024="Pending",J1024='Date ouverte'!$A$8),INDEX(_xlfn.ANCHORARRAY('Date ouverte'!$B$8),MATCH(TRUE,_xlfn.ANCHORARRAY('Date ouverte'!$B$8)&gt;=$W1024,0)),W1024))))</f>
        <v>44872</v>
      </c>
      <c r="AB1024" s="5">
        <f>IF(IF($K1024="Pending",(IF($J1024='Date ouverte'!$A$20,HLOOKUP($AA1024,'Date ouverte'!$20:$21,2,FALSE),IF($J1024='Date ouverte'!$A$22,HLOOKUP($AA1024,'Date ouverte'!$22:$23,2,FALSE),IF($J1024='Date ouverte'!$A$24,HLOOKUP($AA1024,'Date ouverte'!$24:$25,2,FALSE),IF($J1024='Date ouverte'!$A$26,HLOOKUP($AA1024,'Date ouverte'!$26:$27,2,FALSE),"j"))))),W1024)&lt;&gt;"alert",AA1024,"alert")</f>
        <v>44872</v>
      </c>
      <c r="AC1024" s="65">
        <f>IF($AB1024="alert",(IF($J1024='Date ouverte'!$A$29,HLOOKUP($AA1024,'Date ouverte'!$29:$30,2,FALSE),IF($J1024='Date ouverte'!$A$31,HLOOKUP($AA1024,'Date ouverte'!$31:$33,2,FALSE),IF($J1024='Date ouverte'!$A$33,HLOOKUP($AA1024,'Date ouverte'!$33:$34,2,FALSE),IF($J1024='Date ouverte'!$A$35,HLOOKUP($AA1024,'Date ouverte'!$35:$36,2,FALSE),"j"))))),0)</f>
        <v>0</v>
      </c>
      <c r="AD10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24" s="5"/>
    </row>
    <row r="1025" spans="1:31" x14ac:dyDescent="0.25">
      <c r="A1025" t="s">
        <v>1959</v>
      </c>
      <c r="B1025" t="s">
        <v>258</v>
      </c>
      <c r="C1025" t="s">
        <v>30</v>
      </c>
      <c r="D1025" t="s">
        <v>47</v>
      </c>
      <c r="E1025" t="s">
        <v>34</v>
      </c>
      <c r="F1025" t="s">
        <v>48</v>
      </c>
      <c r="G1025" s="1">
        <v>44858</v>
      </c>
      <c r="H1025" s="1">
        <v>44890</v>
      </c>
      <c r="I1025" s="2">
        <v>44902</v>
      </c>
      <c r="J1025" t="s">
        <v>23</v>
      </c>
      <c r="K1025" t="s">
        <v>29</v>
      </c>
      <c r="L1025" t="s">
        <v>20</v>
      </c>
      <c r="M1025" t="s">
        <v>25</v>
      </c>
      <c r="N1025" t="s">
        <v>35</v>
      </c>
      <c r="O1025" t="s">
        <v>46</v>
      </c>
      <c r="P1025">
        <f t="shared" si="570"/>
        <v>1</v>
      </c>
      <c r="Q1025" s="5">
        <f t="shared" si="571"/>
        <v>44892</v>
      </c>
      <c r="R1025" s="32">
        <f>VLOOKUP(_xlfn.CONCAT(M1025," - ",E1025),Planning!$C$75:$D$99,2,0)</f>
        <v>21</v>
      </c>
      <c r="S1025" s="5">
        <f t="shared" si="572"/>
        <v>44911</v>
      </c>
      <c r="T1025" s="3" t="str">
        <f t="shared" si="573"/>
        <v/>
      </c>
      <c r="U1025" s="32">
        <f t="shared" ca="1" si="574"/>
        <v>21</v>
      </c>
      <c r="V1025" s="32">
        <f t="shared" si="575"/>
        <v>0</v>
      </c>
      <c r="W1025" s="5">
        <f t="shared" si="576"/>
        <v>44902</v>
      </c>
      <c r="X1025" s="5"/>
      <c r="Z1025" s="49"/>
      <c r="AA1025" s="50" cm="1">
        <f t="array" ref="AA1025">IF(AND(K1025="Pending",J1025='Date ouverte'!$A$2),INDEX(_xlfn.ANCHORARRAY('Date ouverte'!$B$2),MATCH(TRUE,_xlfn.ANCHORARRAY('Date ouverte'!$B$2)&gt;=$W1025,0)),IF(AND(K1025="Pending",J1025='Date ouverte'!$A$4),INDEX(_xlfn.ANCHORARRAY('Date ouverte'!$B$4),MATCH(TRUE,_xlfn.ANCHORARRAY('Date ouverte'!$B$4)&gt;=$W1025,0)),IF(AND(K1025="Pending",J1025='Date ouverte'!$A$6),INDEX(_xlfn.ANCHORARRAY('Date ouverte'!$B$6),MATCH(TRUE,_xlfn.ANCHORARRAY('Date ouverte'!$B$6)&gt;=$W1025,0)),IF(AND(K1025="Pending",J1025='Date ouverte'!$A$8),INDEX(_xlfn.ANCHORARRAY('Date ouverte'!$B$8),MATCH(TRUE,_xlfn.ANCHORARRAY('Date ouverte'!$B$8)&gt;=$W1025,0)),W1025))))</f>
        <v>44902</v>
      </c>
      <c r="AB1025" s="5" t="str">
        <f>IF(IF($K1025="Pending",(IF($J1025='Date ouverte'!$A$20,HLOOKUP($AA1025,'Date ouverte'!$20:$21,2,FALSE),IF($J1025='Date ouverte'!$A$22,HLOOKUP($AA1025,'Date ouverte'!$22:$23,2,FALSE),IF($J1025='Date ouverte'!$A$24,HLOOKUP($AA1025,'Date ouverte'!$24:$25,2,FALSE),IF($J1025='Date ouverte'!$A$26,HLOOKUP($AA1025,'Date ouverte'!$26:$27,2,FALSE),"j"))))),W1025)&lt;&gt;"alert",AA1025,"alert")</f>
        <v>alert</v>
      </c>
      <c r="AC1025" s="65">
        <f>IF($AB1025="alert",(IF($J1025='Date ouverte'!$A$29,HLOOKUP($AA1025,'Date ouverte'!$29:$30,2,FALSE),IF($J1025='Date ouverte'!$A$31,HLOOKUP($AA1025,'Date ouverte'!$31:$33,2,FALSE),IF($J1025='Date ouverte'!$A$33,HLOOKUP($AA1025,'Date ouverte'!$33:$34,2,FALSE),IF($J1025='Date ouverte'!$A$35,HLOOKUP($AA1025,'Date ouverte'!$35:$36,2,FALSE),"j"))))),0)</f>
        <v>40</v>
      </c>
      <c r="AD10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25" s="5"/>
    </row>
    <row r="1026" spans="1:31" x14ac:dyDescent="0.25">
      <c r="A1026" t="s">
        <v>481</v>
      </c>
      <c r="B1026" t="s">
        <v>258</v>
      </c>
      <c r="C1026" t="s">
        <v>14</v>
      </c>
      <c r="D1026" t="s">
        <v>47</v>
      </c>
      <c r="E1026" t="s">
        <v>16</v>
      </c>
      <c r="F1026" t="s">
        <v>48</v>
      </c>
      <c r="G1026" s="1">
        <v>44823</v>
      </c>
      <c r="H1026" s="1">
        <v>44868</v>
      </c>
      <c r="I1026" s="2">
        <v>44875</v>
      </c>
      <c r="J1026" t="s">
        <v>39</v>
      </c>
      <c r="K1026" t="s">
        <v>29</v>
      </c>
      <c r="L1026" t="s">
        <v>24</v>
      </c>
      <c r="M1026" t="s">
        <v>32</v>
      </c>
      <c r="N1026" t="s">
        <v>41</v>
      </c>
      <c r="O1026" t="s">
        <v>387</v>
      </c>
      <c r="P1026">
        <f t="shared" si="570"/>
        <v>1</v>
      </c>
      <c r="Q1026" s="5">
        <f t="shared" si="571"/>
        <v>44870</v>
      </c>
      <c r="R1026" s="32">
        <f>VLOOKUP(_xlfn.CONCAT(M1026," - ",E1026),Planning!$C$75:$D$99,2,0)</f>
        <v>10</v>
      </c>
      <c r="S1026" s="5">
        <f t="shared" si="572"/>
        <v>44878</v>
      </c>
      <c r="T1026" s="3" t="str">
        <f t="shared" si="573"/>
        <v/>
      </c>
      <c r="U1026" s="32">
        <f t="shared" ca="1" si="574"/>
        <v>10</v>
      </c>
      <c r="V1026" s="32">
        <f t="shared" si="575"/>
        <v>0</v>
      </c>
      <c r="W1026" s="5">
        <f t="shared" si="576"/>
        <v>44875</v>
      </c>
      <c r="X1026" s="5"/>
      <c r="Z1026" s="49"/>
      <c r="AA1026" s="50" cm="1">
        <f t="array" ref="AA1026">IF(AND(K1026="Pending",J1026='Date ouverte'!$A$2),INDEX(_xlfn.ANCHORARRAY('Date ouverte'!$B$2),MATCH(TRUE,_xlfn.ANCHORARRAY('Date ouverte'!$B$2)&gt;=$W1026,0)),IF(AND(K1026="Pending",J1026='Date ouverte'!$A$4),INDEX(_xlfn.ANCHORARRAY('Date ouverte'!$B$4),MATCH(TRUE,_xlfn.ANCHORARRAY('Date ouverte'!$B$4)&gt;=$W1026,0)),IF(AND(K1026="Pending",J1026='Date ouverte'!$A$6),INDEX(_xlfn.ANCHORARRAY('Date ouverte'!$B$6),MATCH(TRUE,_xlfn.ANCHORARRAY('Date ouverte'!$B$6)&gt;=$W1026,0)),IF(AND(K1026="Pending",J1026='Date ouverte'!$A$8),INDEX(_xlfn.ANCHORARRAY('Date ouverte'!$B$8),MATCH(TRUE,_xlfn.ANCHORARRAY('Date ouverte'!$B$8)&gt;=$W1026,0)),W1026))))</f>
        <v>44875</v>
      </c>
      <c r="AB1026" s="5">
        <f>IF(IF($K1026="Pending",(IF($J1026='Date ouverte'!$A$20,HLOOKUP($AA1026,'Date ouverte'!$20:$21,2,FALSE),IF($J1026='Date ouverte'!$A$22,HLOOKUP($AA1026,'Date ouverte'!$22:$23,2,FALSE),IF($J1026='Date ouverte'!$A$24,HLOOKUP($AA1026,'Date ouverte'!$24:$25,2,FALSE),IF($J1026='Date ouverte'!$A$26,HLOOKUP($AA1026,'Date ouverte'!$26:$27,2,FALSE),"j"))))),W1026)&lt;&gt;"alert",AA1026,"alert")</f>
        <v>44875</v>
      </c>
      <c r="AC1026" s="65">
        <f>IF($AB1026="alert",(IF($J1026='Date ouverte'!$A$29,HLOOKUP($AA1026,'Date ouverte'!$29:$30,2,FALSE),IF($J1026='Date ouverte'!$A$31,HLOOKUP($AA1026,'Date ouverte'!$31:$33,2,FALSE),IF($J1026='Date ouverte'!$A$33,HLOOKUP($AA1026,'Date ouverte'!$33:$34,2,FALSE),IF($J1026='Date ouverte'!$A$35,HLOOKUP($AA1026,'Date ouverte'!$35:$36,2,FALSE),"j"))))),0)</f>
        <v>0</v>
      </c>
      <c r="AD10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26" s="5"/>
    </row>
    <row r="1027" spans="1:31" x14ac:dyDescent="0.25">
      <c r="A1027" t="s">
        <v>1960</v>
      </c>
      <c r="B1027" t="s">
        <v>258</v>
      </c>
      <c r="C1027" t="s">
        <v>30</v>
      </c>
      <c r="D1027" t="s">
        <v>47</v>
      </c>
      <c r="E1027" t="s">
        <v>16</v>
      </c>
      <c r="F1027" t="s">
        <v>48</v>
      </c>
      <c r="G1027" s="1">
        <v>44852</v>
      </c>
      <c r="H1027" s="1">
        <v>44884</v>
      </c>
      <c r="I1027" s="2">
        <v>44889</v>
      </c>
      <c r="J1027" t="s">
        <v>23</v>
      </c>
      <c r="K1027" t="s">
        <v>29</v>
      </c>
      <c r="L1027" t="s">
        <v>24</v>
      </c>
      <c r="M1027" t="s">
        <v>32</v>
      </c>
      <c r="N1027" t="s">
        <v>41</v>
      </c>
      <c r="O1027" t="s">
        <v>1686</v>
      </c>
      <c r="P1027">
        <f t="shared" si="570"/>
        <v>1</v>
      </c>
      <c r="Q1027" s="5">
        <f t="shared" si="571"/>
        <v>44886</v>
      </c>
      <c r="R1027" s="32">
        <f>VLOOKUP(_xlfn.CONCAT(M1027," - ",E1027),Planning!$C$75:$D$99,2,0)</f>
        <v>10</v>
      </c>
      <c r="S1027" s="5">
        <f t="shared" si="572"/>
        <v>44894</v>
      </c>
      <c r="T1027" s="3" t="str">
        <f t="shared" si="573"/>
        <v/>
      </c>
      <c r="U1027" s="32">
        <f t="shared" ca="1" si="574"/>
        <v>10</v>
      </c>
      <c r="V1027" s="32">
        <f t="shared" si="575"/>
        <v>0</v>
      </c>
      <c r="W1027" s="5">
        <f t="shared" si="576"/>
        <v>44889</v>
      </c>
      <c r="X1027" s="5"/>
      <c r="Z1027" s="49"/>
      <c r="AA1027" s="50" cm="1">
        <f t="array" ref="AA1027">IF(AND(K1027="Pending",J1027='Date ouverte'!$A$2),INDEX(_xlfn.ANCHORARRAY('Date ouverte'!$B$2),MATCH(TRUE,_xlfn.ANCHORARRAY('Date ouverte'!$B$2)&gt;=$W1027,0)),IF(AND(K1027="Pending",J1027='Date ouverte'!$A$4),INDEX(_xlfn.ANCHORARRAY('Date ouverte'!$B$4),MATCH(TRUE,_xlfn.ANCHORARRAY('Date ouverte'!$B$4)&gt;=$W1027,0)),IF(AND(K1027="Pending",J1027='Date ouverte'!$A$6),INDEX(_xlfn.ANCHORARRAY('Date ouverte'!$B$6),MATCH(TRUE,_xlfn.ANCHORARRAY('Date ouverte'!$B$6)&gt;=$W1027,0)),IF(AND(K1027="Pending",J1027='Date ouverte'!$A$8),INDEX(_xlfn.ANCHORARRAY('Date ouverte'!$B$8),MATCH(TRUE,_xlfn.ANCHORARRAY('Date ouverte'!$B$8)&gt;=$W1027,0)),W1027))))</f>
        <v>44889</v>
      </c>
      <c r="AB1027" s="5" t="str">
        <f>IF(IF($K1027="Pending",(IF($J1027='Date ouverte'!$A$20,HLOOKUP($AA1027,'Date ouverte'!$20:$21,2,FALSE),IF($J1027='Date ouverte'!$A$22,HLOOKUP($AA1027,'Date ouverte'!$22:$23,2,FALSE),IF($J1027='Date ouverte'!$A$24,HLOOKUP($AA1027,'Date ouverte'!$24:$25,2,FALSE),IF($J1027='Date ouverte'!$A$26,HLOOKUP($AA1027,'Date ouverte'!$26:$27,2,FALSE),"j"))))),W1027)&lt;&gt;"alert",AA1027,"alert")</f>
        <v>alert</v>
      </c>
      <c r="AC1027" s="65">
        <f>IF($AB1027="alert",(IF($J1027='Date ouverte'!$A$29,HLOOKUP($AA1027,'Date ouverte'!$29:$30,2,FALSE),IF($J1027='Date ouverte'!$A$31,HLOOKUP($AA1027,'Date ouverte'!$31:$33,2,FALSE),IF($J1027='Date ouverte'!$A$33,HLOOKUP($AA1027,'Date ouverte'!$33:$34,2,FALSE),IF($J1027='Date ouverte'!$A$35,HLOOKUP($AA1027,'Date ouverte'!$35:$36,2,FALSE),"j"))))),0)</f>
        <v>32</v>
      </c>
      <c r="AD10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27" s="5"/>
    </row>
    <row r="1028" spans="1:31" x14ac:dyDescent="0.25">
      <c r="A1028" t="s">
        <v>1961</v>
      </c>
      <c r="B1028" t="s">
        <v>258</v>
      </c>
      <c r="C1028" t="s">
        <v>14</v>
      </c>
      <c r="D1028" t="s">
        <v>47</v>
      </c>
      <c r="E1028" t="s">
        <v>16</v>
      </c>
      <c r="F1028" t="s">
        <v>48</v>
      </c>
      <c r="G1028" s="1">
        <v>44850</v>
      </c>
      <c r="H1028" s="1">
        <v>44885</v>
      </c>
      <c r="I1028" s="2">
        <v>44892</v>
      </c>
      <c r="J1028" t="s">
        <v>28</v>
      </c>
      <c r="K1028" t="s">
        <v>29</v>
      </c>
      <c r="L1028" t="s">
        <v>24</v>
      </c>
      <c r="M1028" t="s">
        <v>32</v>
      </c>
      <c r="N1028" t="s">
        <v>41</v>
      </c>
      <c r="O1028" t="s">
        <v>1106</v>
      </c>
      <c r="P1028">
        <f t="shared" si="570"/>
        <v>1</v>
      </c>
      <c r="Q1028" s="5">
        <f t="shared" si="571"/>
        <v>44887</v>
      </c>
      <c r="R1028" s="32">
        <f>VLOOKUP(_xlfn.CONCAT(M1028," - ",E1028),Planning!$C$75:$D$99,2,0)</f>
        <v>10</v>
      </c>
      <c r="S1028" s="5">
        <f t="shared" si="572"/>
        <v>44895</v>
      </c>
      <c r="T1028" s="3" t="str">
        <f t="shared" si="573"/>
        <v/>
      </c>
      <c r="U1028" s="32">
        <f t="shared" ca="1" si="574"/>
        <v>10</v>
      </c>
      <c r="V1028" s="32">
        <f t="shared" si="575"/>
        <v>0</v>
      </c>
      <c r="W1028" s="5">
        <f t="shared" si="576"/>
        <v>44892</v>
      </c>
      <c r="X1028" s="5"/>
      <c r="Z1028" s="49"/>
      <c r="AA1028" s="50" cm="1">
        <f t="array" ref="AA1028">IF(AND(K1028="Pending",J1028='Date ouverte'!$A$2),INDEX(_xlfn.ANCHORARRAY('Date ouverte'!$B$2),MATCH(TRUE,_xlfn.ANCHORARRAY('Date ouverte'!$B$2)&gt;=$W1028,0)),IF(AND(K1028="Pending",J1028='Date ouverte'!$A$4),INDEX(_xlfn.ANCHORARRAY('Date ouverte'!$B$4),MATCH(TRUE,_xlfn.ANCHORARRAY('Date ouverte'!$B$4)&gt;=$W1028,0)),IF(AND(K1028="Pending",J1028='Date ouverte'!$A$6),INDEX(_xlfn.ANCHORARRAY('Date ouverte'!$B$6),MATCH(TRUE,_xlfn.ANCHORARRAY('Date ouverte'!$B$6)&gt;=$W1028,0)),IF(AND(K1028="Pending",J1028='Date ouverte'!$A$8),INDEX(_xlfn.ANCHORARRAY('Date ouverte'!$B$8),MATCH(TRUE,_xlfn.ANCHORARRAY('Date ouverte'!$B$8)&gt;=$W1028,0)),W1028))))</f>
        <v>44893</v>
      </c>
      <c r="AB1028" s="5">
        <f>IF(IF($K1028="Pending",(IF($J1028='Date ouverte'!$A$20,HLOOKUP($AA1028,'Date ouverte'!$20:$21,2,FALSE),IF($J1028='Date ouverte'!$A$22,HLOOKUP($AA1028,'Date ouverte'!$22:$23,2,FALSE),IF($J1028='Date ouverte'!$A$24,HLOOKUP($AA1028,'Date ouverte'!$24:$25,2,FALSE),IF($J1028='Date ouverte'!$A$26,HLOOKUP($AA1028,'Date ouverte'!$26:$27,2,FALSE),"j"))))),W1028)&lt;&gt;"alert",AA1028,"alert")</f>
        <v>44893</v>
      </c>
      <c r="AC1028" s="65">
        <f>IF($AB1028="alert",(IF($J1028='Date ouverte'!$A$29,HLOOKUP($AA1028,'Date ouverte'!$29:$30,2,FALSE),IF($J1028='Date ouverte'!$A$31,HLOOKUP($AA1028,'Date ouverte'!$31:$33,2,FALSE),IF($J1028='Date ouverte'!$A$33,HLOOKUP($AA1028,'Date ouverte'!$33:$34,2,FALSE),IF($J1028='Date ouverte'!$A$35,HLOOKUP($AA1028,'Date ouverte'!$35:$36,2,FALSE),"j"))))),0)</f>
        <v>0</v>
      </c>
      <c r="AD10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28" s="5"/>
    </row>
    <row r="1029" spans="1:31" x14ac:dyDescent="0.25">
      <c r="A1029" t="s">
        <v>1323</v>
      </c>
      <c r="B1029" t="s">
        <v>258</v>
      </c>
      <c r="C1029" t="s">
        <v>30</v>
      </c>
      <c r="D1029" t="s">
        <v>47</v>
      </c>
      <c r="E1029" t="s">
        <v>16</v>
      </c>
      <c r="F1029" t="s">
        <v>48</v>
      </c>
      <c r="G1029" s="1">
        <v>44846</v>
      </c>
      <c r="H1029" s="1">
        <v>44885</v>
      </c>
      <c r="I1029" s="2">
        <v>44890</v>
      </c>
      <c r="J1029" t="s">
        <v>23</v>
      </c>
      <c r="K1029" t="s">
        <v>29</v>
      </c>
      <c r="L1029" t="s">
        <v>24</v>
      </c>
      <c r="M1029" t="s">
        <v>32</v>
      </c>
      <c r="N1029" t="s">
        <v>41</v>
      </c>
      <c r="O1029" t="s">
        <v>1106</v>
      </c>
      <c r="P1029">
        <f t="shared" si="570"/>
        <v>1</v>
      </c>
      <c r="Q1029" s="5">
        <f t="shared" si="571"/>
        <v>44887</v>
      </c>
      <c r="R1029" s="32">
        <f>VLOOKUP(_xlfn.CONCAT(M1029," - ",E1029),Planning!$C$75:$D$99,2,0)</f>
        <v>10</v>
      </c>
      <c r="S1029" s="5">
        <f t="shared" si="572"/>
        <v>44895</v>
      </c>
      <c r="T1029" s="3" t="str">
        <f t="shared" si="573"/>
        <v/>
      </c>
      <c r="U1029" s="32">
        <f t="shared" ca="1" si="574"/>
        <v>10</v>
      </c>
      <c r="V1029" s="32">
        <f t="shared" si="575"/>
        <v>0</v>
      </c>
      <c r="W1029" s="5">
        <f t="shared" si="576"/>
        <v>44890</v>
      </c>
      <c r="X1029" s="5"/>
      <c r="Z1029" s="49"/>
      <c r="AA1029" s="50" cm="1">
        <f t="array" ref="AA1029">IF(AND(K1029="Pending",J1029='Date ouverte'!$A$2),INDEX(_xlfn.ANCHORARRAY('Date ouverte'!$B$2),MATCH(TRUE,_xlfn.ANCHORARRAY('Date ouverte'!$B$2)&gt;=$W1029,0)),IF(AND(K1029="Pending",J1029='Date ouverte'!$A$4),INDEX(_xlfn.ANCHORARRAY('Date ouverte'!$B$4),MATCH(TRUE,_xlfn.ANCHORARRAY('Date ouverte'!$B$4)&gt;=$W1029,0)),IF(AND(K1029="Pending",J1029='Date ouverte'!$A$6),INDEX(_xlfn.ANCHORARRAY('Date ouverte'!$B$6),MATCH(TRUE,_xlfn.ANCHORARRAY('Date ouverte'!$B$6)&gt;=$W1029,0)),IF(AND(K1029="Pending",J1029='Date ouverte'!$A$8),INDEX(_xlfn.ANCHORARRAY('Date ouverte'!$B$8),MATCH(TRUE,_xlfn.ANCHORARRAY('Date ouverte'!$B$8)&gt;=$W1029,0)),W1029))))</f>
        <v>44890</v>
      </c>
      <c r="AB1029" s="5" t="str">
        <f>IF(IF($K1029="Pending",(IF($J1029='Date ouverte'!$A$20,HLOOKUP($AA1029,'Date ouverte'!$20:$21,2,FALSE),IF($J1029='Date ouverte'!$A$22,HLOOKUP($AA1029,'Date ouverte'!$22:$23,2,FALSE),IF($J1029='Date ouverte'!$A$24,HLOOKUP($AA1029,'Date ouverte'!$24:$25,2,FALSE),IF($J1029='Date ouverte'!$A$26,HLOOKUP($AA1029,'Date ouverte'!$26:$27,2,FALSE),"j"))))),W1029)&lt;&gt;"alert",AA1029,"alert")</f>
        <v>alert</v>
      </c>
      <c r="AC1029" s="65">
        <f>IF($AB1029="alert",(IF($J1029='Date ouverte'!$A$29,HLOOKUP($AA1029,'Date ouverte'!$29:$30,2,FALSE),IF($J1029='Date ouverte'!$A$31,HLOOKUP($AA1029,'Date ouverte'!$31:$33,2,FALSE),IF($J1029='Date ouverte'!$A$33,HLOOKUP($AA1029,'Date ouverte'!$33:$34,2,FALSE),IF($J1029='Date ouverte'!$A$35,HLOOKUP($AA1029,'Date ouverte'!$35:$36,2,FALSE),"j"))))),0)</f>
        <v>96</v>
      </c>
      <c r="AD10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29" s="5"/>
    </row>
    <row r="1030" spans="1:31" x14ac:dyDescent="0.25">
      <c r="A1030" t="s">
        <v>1324</v>
      </c>
      <c r="B1030" t="s">
        <v>258</v>
      </c>
      <c r="C1030" t="s">
        <v>30</v>
      </c>
      <c r="D1030" t="s">
        <v>47</v>
      </c>
      <c r="E1030" t="s">
        <v>16</v>
      </c>
      <c r="F1030" t="s">
        <v>48</v>
      </c>
      <c r="G1030" s="1">
        <v>44839</v>
      </c>
      <c r="H1030" s="1">
        <v>44881</v>
      </c>
      <c r="I1030" s="2">
        <v>44890</v>
      </c>
      <c r="J1030" t="s">
        <v>23</v>
      </c>
      <c r="K1030" t="s">
        <v>29</v>
      </c>
      <c r="L1030" t="s">
        <v>24</v>
      </c>
      <c r="M1030" t="s">
        <v>32</v>
      </c>
      <c r="N1030" t="s">
        <v>41</v>
      </c>
      <c r="O1030" t="s">
        <v>43</v>
      </c>
      <c r="P1030">
        <f t="shared" si="570"/>
        <v>1</v>
      </c>
      <c r="Q1030" s="5">
        <f t="shared" si="571"/>
        <v>44883</v>
      </c>
      <c r="R1030" s="32">
        <f>VLOOKUP(_xlfn.CONCAT(M1030," - ",E1030),Planning!$C$75:$D$99,2,0)</f>
        <v>10</v>
      </c>
      <c r="S1030" s="5">
        <f t="shared" si="572"/>
        <v>44891</v>
      </c>
      <c r="T1030" s="3" t="str">
        <f t="shared" si="573"/>
        <v/>
      </c>
      <c r="U1030" s="32">
        <f t="shared" ca="1" si="574"/>
        <v>10</v>
      </c>
      <c r="V1030" s="32">
        <f t="shared" si="575"/>
        <v>0</v>
      </c>
      <c r="W1030" s="5">
        <f t="shared" si="576"/>
        <v>44890</v>
      </c>
      <c r="X1030" s="5"/>
      <c r="Z1030" s="49"/>
      <c r="AA1030" s="50" cm="1">
        <f t="array" ref="AA1030">IF(AND(K1030="Pending",J1030='Date ouverte'!$A$2),INDEX(_xlfn.ANCHORARRAY('Date ouverte'!$B$2),MATCH(TRUE,_xlfn.ANCHORARRAY('Date ouverte'!$B$2)&gt;=$W1030,0)),IF(AND(K1030="Pending",J1030='Date ouverte'!$A$4),INDEX(_xlfn.ANCHORARRAY('Date ouverte'!$B$4),MATCH(TRUE,_xlfn.ANCHORARRAY('Date ouverte'!$B$4)&gt;=$W1030,0)),IF(AND(K1030="Pending",J1030='Date ouverte'!$A$6),INDEX(_xlfn.ANCHORARRAY('Date ouverte'!$B$6),MATCH(TRUE,_xlfn.ANCHORARRAY('Date ouverte'!$B$6)&gt;=$W1030,0)),IF(AND(K1030="Pending",J1030='Date ouverte'!$A$8),INDEX(_xlfn.ANCHORARRAY('Date ouverte'!$B$8),MATCH(TRUE,_xlfn.ANCHORARRAY('Date ouverte'!$B$8)&gt;=$W1030,0)),W1030))))</f>
        <v>44890</v>
      </c>
      <c r="AB1030" s="5" t="str">
        <f>IF(IF($K1030="Pending",(IF($J1030='Date ouverte'!$A$20,HLOOKUP($AA1030,'Date ouverte'!$20:$21,2,FALSE),IF($J1030='Date ouverte'!$A$22,HLOOKUP($AA1030,'Date ouverte'!$22:$23,2,FALSE),IF($J1030='Date ouverte'!$A$24,HLOOKUP($AA1030,'Date ouverte'!$24:$25,2,FALSE),IF($J1030='Date ouverte'!$A$26,HLOOKUP($AA1030,'Date ouverte'!$26:$27,2,FALSE),"j"))))),W1030)&lt;&gt;"alert",AA1030,"alert")</f>
        <v>alert</v>
      </c>
      <c r="AC1030" s="65">
        <f>IF($AB1030="alert",(IF($J1030='Date ouverte'!$A$29,HLOOKUP($AA1030,'Date ouverte'!$29:$30,2,FALSE),IF($J1030='Date ouverte'!$A$31,HLOOKUP($AA1030,'Date ouverte'!$31:$33,2,FALSE),IF($J1030='Date ouverte'!$A$33,HLOOKUP($AA1030,'Date ouverte'!$33:$34,2,FALSE),IF($J1030='Date ouverte'!$A$35,HLOOKUP($AA1030,'Date ouverte'!$35:$36,2,FALSE),"j"))))),0)</f>
        <v>96</v>
      </c>
      <c r="AD10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0" s="5"/>
    </row>
    <row r="1031" spans="1:31" x14ac:dyDescent="0.25">
      <c r="A1031" t="s">
        <v>1962</v>
      </c>
      <c r="B1031" t="s">
        <v>258</v>
      </c>
      <c r="C1031" t="s">
        <v>30</v>
      </c>
      <c r="D1031" t="s">
        <v>47</v>
      </c>
      <c r="E1031" t="s">
        <v>16</v>
      </c>
      <c r="F1031" t="s">
        <v>48</v>
      </c>
      <c r="G1031" s="1">
        <v>44852</v>
      </c>
      <c r="H1031" s="1">
        <v>44884</v>
      </c>
      <c r="I1031" s="2">
        <v>44889</v>
      </c>
      <c r="J1031" t="s">
        <v>23</v>
      </c>
      <c r="K1031" t="s">
        <v>29</v>
      </c>
      <c r="L1031" t="s">
        <v>24</v>
      </c>
      <c r="M1031" t="s">
        <v>32</v>
      </c>
      <c r="N1031" t="s">
        <v>41</v>
      </c>
      <c r="O1031" t="s">
        <v>1686</v>
      </c>
      <c r="P1031">
        <f t="shared" si="570"/>
        <v>1</v>
      </c>
      <c r="Q1031" s="5">
        <f t="shared" si="571"/>
        <v>44886</v>
      </c>
      <c r="R1031" s="32">
        <f>VLOOKUP(_xlfn.CONCAT(M1031," - ",E1031),Planning!$C$75:$D$99,2,0)</f>
        <v>10</v>
      </c>
      <c r="S1031" s="5">
        <f t="shared" si="572"/>
        <v>44894</v>
      </c>
      <c r="T1031" s="3" t="str">
        <f t="shared" si="573"/>
        <v/>
      </c>
      <c r="U1031" s="32">
        <f t="shared" ca="1" si="574"/>
        <v>10</v>
      </c>
      <c r="V1031" s="32">
        <f t="shared" si="575"/>
        <v>0</v>
      </c>
      <c r="W1031" s="5">
        <f t="shared" si="576"/>
        <v>44889</v>
      </c>
      <c r="X1031" s="5"/>
      <c r="Z1031" s="49"/>
      <c r="AA1031" s="50" cm="1">
        <f t="array" ref="AA1031">IF(AND(K1031="Pending",J1031='Date ouverte'!$A$2),INDEX(_xlfn.ANCHORARRAY('Date ouverte'!$B$2),MATCH(TRUE,_xlfn.ANCHORARRAY('Date ouverte'!$B$2)&gt;=$W1031,0)),IF(AND(K1031="Pending",J1031='Date ouverte'!$A$4),INDEX(_xlfn.ANCHORARRAY('Date ouverte'!$B$4),MATCH(TRUE,_xlfn.ANCHORARRAY('Date ouverte'!$B$4)&gt;=$W1031,0)),IF(AND(K1031="Pending",J1031='Date ouverte'!$A$6),INDEX(_xlfn.ANCHORARRAY('Date ouverte'!$B$6),MATCH(TRUE,_xlfn.ANCHORARRAY('Date ouverte'!$B$6)&gt;=$W1031,0)),IF(AND(K1031="Pending",J1031='Date ouverte'!$A$8),INDEX(_xlfn.ANCHORARRAY('Date ouverte'!$B$8),MATCH(TRUE,_xlfn.ANCHORARRAY('Date ouverte'!$B$8)&gt;=$W1031,0)),W1031))))</f>
        <v>44889</v>
      </c>
      <c r="AB1031" s="5" t="str">
        <f>IF(IF($K1031="Pending",(IF($J1031='Date ouverte'!$A$20,HLOOKUP($AA1031,'Date ouverte'!$20:$21,2,FALSE),IF($J1031='Date ouverte'!$A$22,HLOOKUP($AA1031,'Date ouverte'!$22:$23,2,FALSE),IF($J1031='Date ouverte'!$A$24,HLOOKUP($AA1031,'Date ouverte'!$24:$25,2,FALSE),IF($J1031='Date ouverte'!$A$26,HLOOKUP($AA1031,'Date ouverte'!$26:$27,2,FALSE),"j"))))),W1031)&lt;&gt;"alert",AA1031,"alert")</f>
        <v>alert</v>
      </c>
      <c r="AC1031" s="65">
        <f>IF($AB1031="alert",(IF($J1031='Date ouverte'!$A$29,HLOOKUP($AA1031,'Date ouverte'!$29:$30,2,FALSE),IF($J1031='Date ouverte'!$A$31,HLOOKUP($AA1031,'Date ouverte'!$31:$33,2,FALSE),IF($J1031='Date ouverte'!$A$33,HLOOKUP($AA1031,'Date ouverte'!$33:$34,2,FALSE),IF($J1031='Date ouverte'!$A$35,HLOOKUP($AA1031,'Date ouverte'!$35:$36,2,FALSE),"j"))))),0)</f>
        <v>32</v>
      </c>
      <c r="AD10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1" s="5"/>
    </row>
    <row r="1032" spans="1:31" x14ac:dyDescent="0.25">
      <c r="A1032" t="s">
        <v>967</v>
      </c>
      <c r="B1032" t="s">
        <v>258</v>
      </c>
      <c r="C1032" t="s">
        <v>30</v>
      </c>
      <c r="D1032" t="s">
        <v>47</v>
      </c>
      <c r="E1032" t="s">
        <v>16</v>
      </c>
      <c r="F1032" t="s">
        <v>48</v>
      </c>
      <c r="G1032" s="1">
        <v>44826</v>
      </c>
      <c r="H1032" s="1">
        <v>44872</v>
      </c>
      <c r="I1032" s="2">
        <v>44877</v>
      </c>
      <c r="J1032" t="s">
        <v>39</v>
      </c>
      <c r="K1032" t="s">
        <v>29</v>
      </c>
      <c r="L1032" t="s">
        <v>24</v>
      </c>
      <c r="M1032" t="s">
        <v>32</v>
      </c>
      <c r="N1032" t="s">
        <v>41</v>
      </c>
      <c r="O1032" t="s">
        <v>609</v>
      </c>
      <c r="P1032">
        <f t="shared" si="570"/>
        <v>1</v>
      </c>
      <c r="Q1032" s="5">
        <f t="shared" si="571"/>
        <v>44874</v>
      </c>
      <c r="R1032" s="32">
        <f>VLOOKUP(_xlfn.CONCAT(M1032," - ",E1032),Planning!$C$75:$D$99,2,0)</f>
        <v>10</v>
      </c>
      <c r="S1032" s="5">
        <f t="shared" si="572"/>
        <v>44882</v>
      </c>
      <c r="T1032" s="3" t="str">
        <f t="shared" si="573"/>
        <v/>
      </c>
      <c r="U1032" s="32">
        <f t="shared" ca="1" si="574"/>
        <v>10</v>
      </c>
      <c r="V1032" s="32">
        <f t="shared" si="575"/>
        <v>0</v>
      </c>
      <c r="W1032" s="5">
        <f t="shared" si="576"/>
        <v>44877</v>
      </c>
      <c r="X1032" s="5"/>
      <c r="Z1032" s="49"/>
      <c r="AA1032" s="50" cm="1">
        <f t="array" ref="AA1032">IF(AND(K1032="Pending",J1032='Date ouverte'!$A$2),INDEX(_xlfn.ANCHORARRAY('Date ouverte'!$B$2),MATCH(TRUE,_xlfn.ANCHORARRAY('Date ouverte'!$B$2)&gt;=$W1032,0)),IF(AND(K1032="Pending",J1032='Date ouverte'!$A$4),INDEX(_xlfn.ANCHORARRAY('Date ouverte'!$B$4),MATCH(TRUE,_xlfn.ANCHORARRAY('Date ouverte'!$B$4)&gt;=$W1032,0)),IF(AND(K1032="Pending",J1032='Date ouverte'!$A$6),INDEX(_xlfn.ANCHORARRAY('Date ouverte'!$B$6),MATCH(TRUE,_xlfn.ANCHORARRAY('Date ouverte'!$B$6)&gt;=$W1032,0)),IF(AND(K1032="Pending",J1032='Date ouverte'!$A$8),INDEX(_xlfn.ANCHORARRAY('Date ouverte'!$B$8),MATCH(TRUE,_xlfn.ANCHORARRAY('Date ouverte'!$B$8)&gt;=$W1032,0)),W1032))))</f>
        <v>44879</v>
      </c>
      <c r="AB1032" s="5" t="str">
        <f>IF(IF($K1032="Pending",(IF($J1032='Date ouverte'!$A$20,HLOOKUP($AA1032,'Date ouverte'!$20:$21,2,FALSE),IF($J1032='Date ouverte'!$A$22,HLOOKUP($AA1032,'Date ouverte'!$22:$23,2,FALSE),IF($J1032='Date ouverte'!$A$24,HLOOKUP($AA1032,'Date ouverte'!$24:$25,2,FALSE),IF($J1032='Date ouverte'!$A$26,HLOOKUP($AA1032,'Date ouverte'!$26:$27,2,FALSE),"j"))))),W1032)&lt;&gt;"alert",AA1032,"alert")</f>
        <v>alert</v>
      </c>
      <c r="AC1032" s="65">
        <f>IF($AB1032="alert",(IF($J1032='Date ouverte'!$A$29,HLOOKUP($AA1032,'Date ouverte'!$29:$30,2,FALSE),IF($J1032='Date ouverte'!$A$31,HLOOKUP($AA1032,'Date ouverte'!$31:$33,2,FALSE),IF($J1032='Date ouverte'!$A$33,HLOOKUP($AA1032,'Date ouverte'!$33:$34,2,FALSE),IF($J1032='Date ouverte'!$A$35,HLOOKUP($AA1032,'Date ouverte'!$35:$36,2,FALSE),"j"))))),0)</f>
        <v>52</v>
      </c>
      <c r="AD10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32" s="5"/>
    </row>
    <row r="1033" spans="1:31" x14ac:dyDescent="0.25">
      <c r="A1033" t="s">
        <v>118</v>
      </c>
      <c r="B1033" t="s">
        <v>258</v>
      </c>
      <c r="C1033" t="s">
        <v>30</v>
      </c>
      <c r="D1033" t="s">
        <v>15</v>
      </c>
      <c r="E1033" t="s">
        <v>16</v>
      </c>
      <c r="F1033" t="s">
        <v>17</v>
      </c>
      <c r="G1033" s="1">
        <v>44803</v>
      </c>
      <c r="H1033" s="1">
        <v>44853</v>
      </c>
      <c r="I1033" s="2">
        <v>44861.333333333336</v>
      </c>
      <c r="J1033" t="s">
        <v>18</v>
      </c>
      <c r="K1033" t="s">
        <v>19</v>
      </c>
      <c r="L1033" t="s">
        <v>24</v>
      </c>
      <c r="M1033" t="s">
        <v>32</v>
      </c>
      <c r="N1033" t="s">
        <v>41</v>
      </c>
      <c r="O1033" t="s">
        <v>76</v>
      </c>
      <c r="P1033">
        <f t="shared" si="570"/>
        <v>1</v>
      </c>
      <c r="Q1033" s="5">
        <f t="shared" si="571"/>
        <v>44855</v>
      </c>
      <c r="R1033" s="32">
        <f>VLOOKUP(_xlfn.CONCAT(M1033," - ",E1033),Planning!$C$75:$D$99,2,0)</f>
        <v>10</v>
      </c>
      <c r="S1033" s="5">
        <f t="shared" si="572"/>
        <v>44863</v>
      </c>
      <c r="T1033" s="3" t="str">
        <f t="shared" si="573"/>
        <v/>
      </c>
      <c r="U1033" s="32">
        <f t="shared" ca="1" si="574"/>
        <v>4</v>
      </c>
      <c r="V1033" s="32">
        <f t="shared" si="575"/>
        <v>0</v>
      </c>
      <c r="W1033" s="5">
        <f t="shared" si="576"/>
        <v>44861</v>
      </c>
      <c r="X1033" s="5"/>
      <c r="Z1033" s="49"/>
      <c r="AA1033" s="50" cm="1">
        <f t="array" ref="AA1033">IF(AND(K1033="Pending",J1033='Date ouverte'!$A$2),INDEX(_xlfn.ANCHORARRAY('Date ouverte'!$B$2),MATCH(TRUE,_xlfn.ANCHORARRAY('Date ouverte'!$B$2)&gt;=$W1033,0)),IF(AND(K1033="Pending",J1033='Date ouverte'!$A$4),INDEX(_xlfn.ANCHORARRAY('Date ouverte'!$B$4),MATCH(TRUE,_xlfn.ANCHORARRAY('Date ouverte'!$B$4)&gt;=$W1033,0)),IF(AND(K1033="Pending",J1033='Date ouverte'!$A$6),INDEX(_xlfn.ANCHORARRAY('Date ouverte'!$B$6),MATCH(TRUE,_xlfn.ANCHORARRAY('Date ouverte'!$B$6)&gt;=$W1033,0)),IF(AND(K1033="Pending",J1033='Date ouverte'!$A$8),INDEX(_xlfn.ANCHORARRAY('Date ouverte'!$B$8),MATCH(TRUE,_xlfn.ANCHORARRAY('Date ouverte'!$B$8)&gt;=$W1033,0)),W1033))))</f>
        <v>44861</v>
      </c>
      <c r="AB1033" s="5">
        <f>IF(IF($K1033="Pending",(IF($J1033='Date ouverte'!$A$20,HLOOKUP($AA1033,'Date ouverte'!$20:$21,2,FALSE),IF($J1033='Date ouverte'!$A$22,HLOOKUP($AA1033,'Date ouverte'!$22:$23,2,FALSE),IF($J1033='Date ouverte'!$A$24,HLOOKUP($AA1033,'Date ouverte'!$24:$25,2,FALSE),IF($J1033='Date ouverte'!$A$26,HLOOKUP($AA1033,'Date ouverte'!$26:$27,2,FALSE),"j"))))),W1033)&lt;&gt;"alert",AA1033,"alert")</f>
        <v>44861</v>
      </c>
      <c r="AC1033" s="65">
        <f>IF($AB1033="alert",(IF($J1033='Date ouverte'!$A$29,HLOOKUP($AA1033,'Date ouverte'!$29:$30,2,FALSE),IF($J1033='Date ouverte'!$A$31,HLOOKUP($AA1033,'Date ouverte'!$31:$33,2,FALSE),IF($J1033='Date ouverte'!$A$33,HLOOKUP($AA1033,'Date ouverte'!$33:$34,2,FALSE),IF($J1033='Date ouverte'!$A$35,HLOOKUP($AA1033,'Date ouverte'!$35:$36,2,FALSE),"j"))))),0)</f>
        <v>0</v>
      </c>
      <c r="AD10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3" s="5"/>
    </row>
    <row r="1034" spans="1:31" x14ac:dyDescent="0.25">
      <c r="A1034" t="s">
        <v>1963</v>
      </c>
      <c r="B1034" t="s">
        <v>258</v>
      </c>
      <c r="C1034" t="s">
        <v>30</v>
      </c>
      <c r="D1034" t="s">
        <v>47</v>
      </c>
      <c r="E1034" t="s">
        <v>16</v>
      </c>
      <c r="F1034" t="s">
        <v>48</v>
      </c>
      <c r="G1034" s="1">
        <v>44852</v>
      </c>
      <c r="H1034" s="1">
        <v>44884</v>
      </c>
      <c r="I1034" s="2">
        <v>44889</v>
      </c>
      <c r="J1034" t="s">
        <v>23</v>
      </c>
      <c r="K1034" t="s">
        <v>29</v>
      </c>
      <c r="L1034" t="s">
        <v>24</v>
      </c>
      <c r="M1034" t="s">
        <v>32</v>
      </c>
      <c r="N1034" t="s">
        <v>41</v>
      </c>
      <c r="O1034" t="s">
        <v>1686</v>
      </c>
      <c r="P1034">
        <f t="shared" si="570"/>
        <v>1</v>
      </c>
      <c r="Q1034" s="5">
        <f t="shared" si="571"/>
        <v>44886</v>
      </c>
      <c r="R1034" s="32">
        <f>VLOOKUP(_xlfn.CONCAT(M1034," - ",E1034),Planning!$C$75:$D$99,2,0)</f>
        <v>10</v>
      </c>
      <c r="S1034" s="5">
        <f t="shared" si="572"/>
        <v>44894</v>
      </c>
      <c r="T1034" s="3" t="str">
        <f t="shared" si="573"/>
        <v/>
      </c>
      <c r="U1034" s="32">
        <f t="shared" ca="1" si="574"/>
        <v>10</v>
      </c>
      <c r="V1034" s="32">
        <f t="shared" si="575"/>
        <v>0</v>
      </c>
      <c r="W1034" s="5">
        <f t="shared" si="576"/>
        <v>44889</v>
      </c>
      <c r="X1034" s="5"/>
      <c r="Z1034" s="49"/>
      <c r="AA1034" s="50" cm="1">
        <f t="array" ref="AA1034">IF(AND(K1034="Pending",J1034='Date ouverte'!$A$2),INDEX(_xlfn.ANCHORARRAY('Date ouverte'!$B$2),MATCH(TRUE,_xlfn.ANCHORARRAY('Date ouverte'!$B$2)&gt;=$W1034,0)),IF(AND(K1034="Pending",J1034='Date ouverte'!$A$4),INDEX(_xlfn.ANCHORARRAY('Date ouverte'!$B$4),MATCH(TRUE,_xlfn.ANCHORARRAY('Date ouverte'!$B$4)&gt;=$W1034,0)),IF(AND(K1034="Pending",J1034='Date ouverte'!$A$6),INDEX(_xlfn.ANCHORARRAY('Date ouverte'!$B$6),MATCH(TRUE,_xlfn.ANCHORARRAY('Date ouverte'!$B$6)&gt;=$W1034,0)),IF(AND(K1034="Pending",J1034='Date ouverte'!$A$8),INDEX(_xlfn.ANCHORARRAY('Date ouverte'!$B$8),MATCH(TRUE,_xlfn.ANCHORARRAY('Date ouverte'!$B$8)&gt;=$W1034,0)),W1034))))</f>
        <v>44889</v>
      </c>
      <c r="AB1034" s="5" t="str">
        <f>IF(IF($K1034="Pending",(IF($J1034='Date ouverte'!$A$20,HLOOKUP($AA1034,'Date ouverte'!$20:$21,2,FALSE),IF($J1034='Date ouverte'!$A$22,HLOOKUP($AA1034,'Date ouverte'!$22:$23,2,FALSE),IF($J1034='Date ouverte'!$A$24,HLOOKUP($AA1034,'Date ouverte'!$24:$25,2,FALSE),IF($J1034='Date ouverte'!$A$26,HLOOKUP($AA1034,'Date ouverte'!$26:$27,2,FALSE),"j"))))),W1034)&lt;&gt;"alert",AA1034,"alert")</f>
        <v>alert</v>
      </c>
      <c r="AC1034" s="65">
        <f>IF($AB1034="alert",(IF($J1034='Date ouverte'!$A$29,HLOOKUP($AA1034,'Date ouverte'!$29:$30,2,FALSE),IF($J1034='Date ouverte'!$A$31,HLOOKUP($AA1034,'Date ouverte'!$31:$33,2,FALSE),IF($J1034='Date ouverte'!$A$33,HLOOKUP($AA1034,'Date ouverte'!$33:$34,2,FALSE),IF($J1034='Date ouverte'!$A$35,HLOOKUP($AA1034,'Date ouverte'!$35:$36,2,FALSE),"j"))))),0)</f>
        <v>32</v>
      </c>
      <c r="AD10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4" s="5"/>
    </row>
    <row r="1035" spans="1:31" x14ac:dyDescent="0.25">
      <c r="A1035" t="s">
        <v>1964</v>
      </c>
      <c r="B1035" t="s">
        <v>258</v>
      </c>
      <c r="C1035" t="s">
        <v>30</v>
      </c>
      <c r="D1035" t="s">
        <v>47</v>
      </c>
      <c r="E1035" t="s">
        <v>16</v>
      </c>
      <c r="F1035" t="s">
        <v>48</v>
      </c>
      <c r="G1035" s="1">
        <v>44852</v>
      </c>
      <c r="H1035" s="1">
        <v>44884</v>
      </c>
      <c r="I1035" s="2">
        <v>44889</v>
      </c>
      <c r="J1035" t="s">
        <v>23</v>
      </c>
      <c r="K1035" t="s">
        <v>29</v>
      </c>
      <c r="L1035" t="s">
        <v>24</v>
      </c>
      <c r="M1035" t="s">
        <v>32</v>
      </c>
      <c r="N1035" t="s">
        <v>41</v>
      </c>
      <c r="O1035" t="s">
        <v>1686</v>
      </c>
      <c r="P1035">
        <f t="shared" si="570"/>
        <v>1</v>
      </c>
      <c r="Q1035" s="5">
        <f t="shared" si="571"/>
        <v>44886</v>
      </c>
      <c r="R1035" s="32">
        <f>VLOOKUP(_xlfn.CONCAT(M1035," - ",E1035),Planning!$C$75:$D$99,2,0)</f>
        <v>10</v>
      </c>
      <c r="S1035" s="5">
        <f t="shared" si="572"/>
        <v>44894</v>
      </c>
      <c r="T1035" s="3" t="str">
        <f t="shared" si="573"/>
        <v/>
      </c>
      <c r="U1035" s="32">
        <f t="shared" ca="1" si="574"/>
        <v>10</v>
      </c>
      <c r="V1035" s="32">
        <f t="shared" si="575"/>
        <v>0</v>
      </c>
      <c r="W1035" s="5">
        <f t="shared" si="576"/>
        <v>44889</v>
      </c>
      <c r="X1035" s="5"/>
      <c r="Z1035" s="49"/>
      <c r="AA1035" s="50" cm="1">
        <f t="array" ref="AA1035">IF(AND(K1035="Pending",J1035='Date ouverte'!$A$2),INDEX(_xlfn.ANCHORARRAY('Date ouverte'!$B$2),MATCH(TRUE,_xlfn.ANCHORARRAY('Date ouverte'!$B$2)&gt;=$W1035,0)),IF(AND(K1035="Pending",J1035='Date ouverte'!$A$4),INDEX(_xlfn.ANCHORARRAY('Date ouverte'!$B$4),MATCH(TRUE,_xlfn.ANCHORARRAY('Date ouverte'!$B$4)&gt;=$W1035,0)),IF(AND(K1035="Pending",J1035='Date ouverte'!$A$6),INDEX(_xlfn.ANCHORARRAY('Date ouverte'!$B$6),MATCH(TRUE,_xlfn.ANCHORARRAY('Date ouverte'!$B$6)&gt;=$W1035,0)),IF(AND(K1035="Pending",J1035='Date ouverte'!$A$8),INDEX(_xlfn.ANCHORARRAY('Date ouverte'!$B$8),MATCH(TRUE,_xlfn.ANCHORARRAY('Date ouverte'!$B$8)&gt;=$W1035,0)),W1035))))</f>
        <v>44889</v>
      </c>
      <c r="AB1035" s="5" t="str">
        <f>IF(IF($K1035="Pending",(IF($J1035='Date ouverte'!$A$20,HLOOKUP($AA1035,'Date ouverte'!$20:$21,2,FALSE),IF($J1035='Date ouverte'!$A$22,HLOOKUP($AA1035,'Date ouverte'!$22:$23,2,FALSE),IF($J1035='Date ouverte'!$A$24,HLOOKUP($AA1035,'Date ouverte'!$24:$25,2,FALSE),IF($J1035='Date ouverte'!$A$26,HLOOKUP($AA1035,'Date ouverte'!$26:$27,2,FALSE),"j"))))),W1035)&lt;&gt;"alert",AA1035,"alert")</f>
        <v>alert</v>
      </c>
      <c r="AC1035" s="65">
        <f>IF($AB1035="alert",(IF($J1035='Date ouverte'!$A$29,HLOOKUP($AA1035,'Date ouverte'!$29:$30,2,FALSE),IF($J1035='Date ouverte'!$A$31,HLOOKUP($AA1035,'Date ouverte'!$31:$33,2,FALSE),IF($J1035='Date ouverte'!$A$33,HLOOKUP($AA1035,'Date ouverte'!$33:$34,2,FALSE),IF($J1035='Date ouverte'!$A$35,HLOOKUP($AA1035,'Date ouverte'!$35:$36,2,FALSE),"j"))))),0)</f>
        <v>32</v>
      </c>
      <c r="AD10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5" s="5"/>
    </row>
    <row r="1036" spans="1:31" x14ac:dyDescent="0.25">
      <c r="A1036" t="s">
        <v>1965</v>
      </c>
      <c r="B1036" t="s">
        <v>258</v>
      </c>
      <c r="C1036" t="s">
        <v>14</v>
      </c>
      <c r="D1036" t="s">
        <v>47</v>
      </c>
      <c r="E1036" t="s">
        <v>16</v>
      </c>
      <c r="F1036" t="s">
        <v>48</v>
      </c>
      <c r="G1036" s="1">
        <v>44846</v>
      </c>
      <c r="H1036" s="1">
        <v>44885</v>
      </c>
      <c r="I1036" s="2">
        <v>44892</v>
      </c>
      <c r="J1036" t="s">
        <v>18</v>
      </c>
      <c r="K1036" t="s">
        <v>29</v>
      </c>
      <c r="L1036" t="s">
        <v>24</v>
      </c>
      <c r="M1036" t="s">
        <v>32</v>
      </c>
      <c r="N1036" t="s">
        <v>41</v>
      </c>
      <c r="O1036" t="s">
        <v>1106</v>
      </c>
      <c r="P1036">
        <f t="shared" si="570"/>
        <v>1</v>
      </c>
      <c r="Q1036" s="5">
        <f t="shared" si="571"/>
        <v>44887</v>
      </c>
      <c r="R1036" s="32">
        <f>VLOOKUP(_xlfn.CONCAT(M1036," - ",E1036),Planning!$C$75:$D$99,2,0)</f>
        <v>10</v>
      </c>
      <c r="S1036" s="5">
        <f t="shared" si="572"/>
        <v>44895</v>
      </c>
      <c r="T1036" s="3" t="str">
        <f t="shared" si="573"/>
        <v/>
      </c>
      <c r="U1036" s="32">
        <f t="shared" ca="1" si="574"/>
        <v>10</v>
      </c>
      <c r="V1036" s="32">
        <f t="shared" si="575"/>
        <v>0</v>
      </c>
      <c r="W1036" s="5">
        <f t="shared" si="576"/>
        <v>44892</v>
      </c>
      <c r="X1036" s="5"/>
      <c r="Z1036" s="49"/>
      <c r="AA1036" s="50" cm="1">
        <f t="array" ref="AA1036">IF(AND(K1036="Pending",J1036='Date ouverte'!$A$2),INDEX(_xlfn.ANCHORARRAY('Date ouverte'!$B$2),MATCH(TRUE,_xlfn.ANCHORARRAY('Date ouverte'!$B$2)&gt;=$W1036,0)),IF(AND(K1036="Pending",J1036='Date ouverte'!$A$4),INDEX(_xlfn.ANCHORARRAY('Date ouverte'!$B$4),MATCH(TRUE,_xlfn.ANCHORARRAY('Date ouverte'!$B$4)&gt;=$W1036,0)),IF(AND(K1036="Pending",J1036='Date ouverte'!$A$6),INDEX(_xlfn.ANCHORARRAY('Date ouverte'!$B$6),MATCH(TRUE,_xlfn.ANCHORARRAY('Date ouverte'!$B$6)&gt;=$W1036,0)),IF(AND(K1036="Pending",J1036='Date ouverte'!$A$8),INDEX(_xlfn.ANCHORARRAY('Date ouverte'!$B$8),MATCH(TRUE,_xlfn.ANCHORARRAY('Date ouverte'!$B$8)&gt;=$W1036,0)),W1036))))</f>
        <v>44893</v>
      </c>
      <c r="AB1036" s="5">
        <f>IF(IF($K1036="Pending",(IF($J1036='Date ouverte'!$A$20,HLOOKUP($AA1036,'Date ouverte'!$20:$21,2,FALSE),IF($J1036='Date ouverte'!$A$22,HLOOKUP($AA1036,'Date ouverte'!$22:$23,2,FALSE),IF($J1036='Date ouverte'!$A$24,HLOOKUP($AA1036,'Date ouverte'!$24:$25,2,FALSE),IF($J1036='Date ouverte'!$A$26,HLOOKUP($AA1036,'Date ouverte'!$26:$27,2,FALSE),"j"))))),W1036)&lt;&gt;"alert",AA1036,"alert")</f>
        <v>44893</v>
      </c>
      <c r="AC1036" s="65">
        <f>IF($AB1036="alert",(IF($J1036='Date ouverte'!$A$29,HLOOKUP($AA1036,'Date ouverte'!$29:$30,2,FALSE),IF($J1036='Date ouverte'!$A$31,HLOOKUP($AA1036,'Date ouverte'!$31:$33,2,FALSE),IF($J1036='Date ouverte'!$A$33,HLOOKUP($AA1036,'Date ouverte'!$33:$34,2,FALSE),IF($J1036='Date ouverte'!$A$35,HLOOKUP($AA1036,'Date ouverte'!$35:$36,2,FALSE),"j"))))),0)</f>
        <v>0</v>
      </c>
      <c r="AD10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6" s="5"/>
    </row>
    <row r="1037" spans="1:31" x14ac:dyDescent="0.25">
      <c r="A1037" t="s">
        <v>1966</v>
      </c>
      <c r="B1037" t="s">
        <v>258</v>
      </c>
      <c r="C1037" t="s">
        <v>30</v>
      </c>
      <c r="D1037" t="s">
        <v>47</v>
      </c>
      <c r="E1037" t="s">
        <v>16</v>
      </c>
      <c r="F1037" t="s">
        <v>48</v>
      </c>
      <c r="G1037" s="1">
        <v>44857</v>
      </c>
      <c r="H1037" s="1">
        <v>44884</v>
      </c>
      <c r="I1037" s="2">
        <v>44889</v>
      </c>
      <c r="J1037" t="s">
        <v>39</v>
      </c>
      <c r="K1037" t="s">
        <v>29</v>
      </c>
      <c r="L1037" t="s">
        <v>24</v>
      </c>
      <c r="M1037" t="s">
        <v>32</v>
      </c>
      <c r="N1037" t="s">
        <v>41</v>
      </c>
      <c r="O1037" t="s">
        <v>1686</v>
      </c>
      <c r="P1037">
        <f t="shared" si="570"/>
        <v>1</v>
      </c>
      <c r="Q1037" s="5">
        <f t="shared" si="571"/>
        <v>44886</v>
      </c>
      <c r="R1037" s="32">
        <f>VLOOKUP(_xlfn.CONCAT(M1037," - ",E1037),Planning!$C$75:$D$99,2,0)</f>
        <v>10</v>
      </c>
      <c r="S1037" s="5">
        <f t="shared" si="572"/>
        <v>44894</v>
      </c>
      <c r="T1037" s="3" t="str">
        <f t="shared" si="573"/>
        <v/>
      </c>
      <c r="U1037" s="32">
        <f t="shared" ca="1" si="574"/>
        <v>10</v>
      </c>
      <c r="V1037" s="32">
        <f t="shared" si="575"/>
        <v>0</v>
      </c>
      <c r="W1037" s="5">
        <f t="shared" si="576"/>
        <v>44889</v>
      </c>
      <c r="X1037" s="5"/>
      <c r="Z1037" s="49"/>
      <c r="AA1037" s="50" cm="1">
        <f t="array" ref="AA1037">IF(AND(K1037="Pending",J1037='Date ouverte'!$A$2),INDEX(_xlfn.ANCHORARRAY('Date ouverte'!$B$2),MATCH(TRUE,_xlfn.ANCHORARRAY('Date ouverte'!$B$2)&gt;=$W1037,0)),IF(AND(K1037="Pending",J1037='Date ouverte'!$A$4),INDEX(_xlfn.ANCHORARRAY('Date ouverte'!$B$4),MATCH(TRUE,_xlfn.ANCHORARRAY('Date ouverte'!$B$4)&gt;=$W1037,0)),IF(AND(K1037="Pending",J1037='Date ouverte'!$A$6),INDEX(_xlfn.ANCHORARRAY('Date ouverte'!$B$6),MATCH(TRUE,_xlfn.ANCHORARRAY('Date ouverte'!$B$6)&gt;=$W1037,0)),IF(AND(K1037="Pending",J1037='Date ouverte'!$A$8),INDEX(_xlfn.ANCHORARRAY('Date ouverte'!$B$8),MATCH(TRUE,_xlfn.ANCHORARRAY('Date ouverte'!$B$8)&gt;=$W1037,0)),W1037))))</f>
        <v>44889</v>
      </c>
      <c r="AB1037" s="5">
        <f>IF(IF($K1037="Pending",(IF($J1037='Date ouverte'!$A$20,HLOOKUP($AA1037,'Date ouverte'!$20:$21,2,FALSE),IF($J1037='Date ouverte'!$A$22,HLOOKUP($AA1037,'Date ouverte'!$22:$23,2,FALSE),IF($J1037='Date ouverte'!$A$24,HLOOKUP($AA1037,'Date ouverte'!$24:$25,2,FALSE),IF($J1037='Date ouverte'!$A$26,HLOOKUP($AA1037,'Date ouverte'!$26:$27,2,FALSE),"j"))))),W1037)&lt;&gt;"alert",AA1037,"alert")</f>
        <v>44889</v>
      </c>
      <c r="AC1037" s="65">
        <f>IF($AB1037="alert",(IF($J1037='Date ouverte'!$A$29,HLOOKUP($AA1037,'Date ouverte'!$29:$30,2,FALSE),IF($J1037='Date ouverte'!$A$31,HLOOKUP($AA1037,'Date ouverte'!$31:$33,2,FALSE),IF($J1037='Date ouverte'!$A$33,HLOOKUP($AA1037,'Date ouverte'!$33:$34,2,FALSE),IF($J1037='Date ouverte'!$A$35,HLOOKUP($AA1037,'Date ouverte'!$35:$36,2,FALSE),"j"))))),0)</f>
        <v>0</v>
      </c>
      <c r="AD10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37" s="5"/>
    </row>
    <row r="1038" spans="1:31" x14ac:dyDescent="0.25">
      <c r="A1038" t="s">
        <v>1967</v>
      </c>
      <c r="B1038" t="s">
        <v>258</v>
      </c>
      <c r="C1038" t="s">
        <v>30</v>
      </c>
      <c r="D1038" t="s">
        <v>47</v>
      </c>
      <c r="E1038" t="s">
        <v>34</v>
      </c>
      <c r="F1038" t="s">
        <v>48</v>
      </c>
      <c r="G1038" s="1">
        <v>44850</v>
      </c>
      <c r="H1038" s="1">
        <v>44900</v>
      </c>
      <c r="I1038" s="2">
        <v>44912</v>
      </c>
      <c r="J1038" t="s">
        <v>18</v>
      </c>
      <c r="K1038" t="s">
        <v>29</v>
      </c>
      <c r="L1038" t="s">
        <v>20</v>
      </c>
      <c r="M1038" t="s">
        <v>25</v>
      </c>
      <c r="N1038" t="s">
        <v>35</v>
      </c>
      <c r="O1038" t="s">
        <v>49</v>
      </c>
      <c r="P1038">
        <f t="shared" si="570"/>
        <v>1</v>
      </c>
      <c r="Q1038" s="5">
        <f t="shared" si="571"/>
        <v>44902</v>
      </c>
      <c r="R1038" s="32">
        <f>VLOOKUP(_xlfn.CONCAT(M1038," - ",E1038),Planning!$C$75:$D$99,2,0)</f>
        <v>21</v>
      </c>
      <c r="S1038" s="5">
        <f t="shared" si="572"/>
        <v>44921</v>
      </c>
      <c r="T1038" s="3" t="str">
        <f t="shared" si="573"/>
        <v/>
      </c>
      <c r="U1038" s="32">
        <f t="shared" ca="1" si="574"/>
        <v>21</v>
      </c>
      <c r="V1038" s="32">
        <f t="shared" si="575"/>
        <v>0</v>
      </c>
      <c r="W1038" s="5">
        <f t="shared" si="576"/>
        <v>44912</v>
      </c>
      <c r="X1038" s="5"/>
      <c r="Z1038" s="49"/>
      <c r="AA1038" s="50" cm="1">
        <f t="array" ref="AA1038">IF(AND(K1038="Pending",J1038='Date ouverte'!$A$2),INDEX(_xlfn.ANCHORARRAY('Date ouverte'!$B$2),MATCH(TRUE,_xlfn.ANCHORARRAY('Date ouverte'!$B$2)&gt;=$W1038,0)),IF(AND(K1038="Pending",J1038='Date ouverte'!$A$4),INDEX(_xlfn.ANCHORARRAY('Date ouverte'!$B$4),MATCH(TRUE,_xlfn.ANCHORARRAY('Date ouverte'!$B$4)&gt;=$W1038,0)),IF(AND(K1038="Pending",J1038='Date ouverte'!$A$6),INDEX(_xlfn.ANCHORARRAY('Date ouverte'!$B$6),MATCH(TRUE,_xlfn.ANCHORARRAY('Date ouverte'!$B$6)&gt;=$W1038,0)),IF(AND(K1038="Pending",J1038='Date ouverte'!$A$8),INDEX(_xlfn.ANCHORARRAY('Date ouverte'!$B$8),MATCH(TRUE,_xlfn.ANCHORARRAY('Date ouverte'!$B$8)&gt;=$W1038,0)),W1038))))</f>
        <v>44914</v>
      </c>
      <c r="AB1038" s="5" t="str">
        <f>IF(IF($K1038="Pending",(IF($J1038='Date ouverte'!$A$20,HLOOKUP($AA1038,'Date ouverte'!$20:$21,2,FALSE),IF($J1038='Date ouverte'!$A$22,HLOOKUP($AA1038,'Date ouverte'!$22:$23,2,FALSE),IF($J1038='Date ouverte'!$A$24,HLOOKUP($AA1038,'Date ouverte'!$24:$25,2,FALSE),IF($J1038='Date ouverte'!$A$26,HLOOKUP($AA1038,'Date ouverte'!$26:$27,2,FALSE),"j"))))),W1038)&lt;&gt;"alert",AA1038,"alert")</f>
        <v>alert</v>
      </c>
      <c r="AC1038" s="65">
        <f>IF($AB1038="alert",(IF($J1038='Date ouverte'!$A$29,HLOOKUP($AA1038,'Date ouverte'!$29:$30,2,FALSE),IF($J1038='Date ouverte'!$A$31,HLOOKUP($AA1038,'Date ouverte'!$31:$33,2,FALSE),IF($J1038='Date ouverte'!$A$33,HLOOKUP($AA1038,'Date ouverte'!$33:$34,2,FALSE),IF($J1038='Date ouverte'!$A$35,HLOOKUP($AA1038,'Date ouverte'!$35:$36,2,FALSE),"j"))))),0)</f>
        <v>18</v>
      </c>
      <c r="AD10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8" s="5"/>
    </row>
    <row r="1039" spans="1:31" x14ac:dyDescent="0.25">
      <c r="A1039" t="s">
        <v>194</v>
      </c>
      <c r="B1039" t="s">
        <v>258</v>
      </c>
      <c r="C1039" t="s">
        <v>30</v>
      </c>
      <c r="D1039" t="s">
        <v>47</v>
      </c>
      <c r="E1039" t="s">
        <v>16</v>
      </c>
      <c r="F1039" t="s">
        <v>48</v>
      </c>
      <c r="G1039" s="1">
        <v>44802</v>
      </c>
      <c r="H1039" s="1">
        <v>44860</v>
      </c>
      <c r="I1039" s="2">
        <v>44867.3125</v>
      </c>
      <c r="J1039" t="s">
        <v>28</v>
      </c>
      <c r="K1039" t="s">
        <v>19</v>
      </c>
      <c r="L1039" t="s">
        <v>24</v>
      </c>
      <c r="M1039" t="s">
        <v>32</v>
      </c>
      <c r="N1039" t="s">
        <v>41</v>
      </c>
      <c r="O1039" t="s">
        <v>122</v>
      </c>
      <c r="P1039">
        <f t="shared" si="570"/>
        <v>1</v>
      </c>
      <c r="Q1039" s="5">
        <f t="shared" si="571"/>
        <v>44862</v>
      </c>
      <c r="R1039" s="32">
        <f>VLOOKUP(_xlfn.CONCAT(M1039," - ",E1039),Planning!$C$75:$D$99,2,0)</f>
        <v>10</v>
      </c>
      <c r="S1039" s="5">
        <f t="shared" si="572"/>
        <v>44870</v>
      </c>
      <c r="T1039" s="3" t="str">
        <f t="shared" si="573"/>
        <v/>
      </c>
      <c r="U1039" s="32">
        <f t="shared" ca="1" si="574"/>
        <v>10</v>
      </c>
      <c r="V1039" s="32">
        <f t="shared" si="575"/>
        <v>0</v>
      </c>
      <c r="W1039" s="5">
        <f t="shared" si="576"/>
        <v>44867</v>
      </c>
      <c r="X1039" s="5"/>
      <c r="Z1039" s="49"/>
      <c r="AA1039" s="50" cm="1">
        <f t="array" ref="AA1039">IF(AND(K1039="Pending",J1039='Date ouverte'!$A$2),INDEX(_xlfn.ANCHORARRAY('Date ouverte'!$B$2),MATCH(TRUE,_xlfn.ANCHORARRAY('Date ouverte'!$B$2)&gt;=$W1039,0)),IF(AND(K1039="Pending",J1039='Date ouverte'!$A$4),INDEX(_xlfn.ANCHORARRAY('Date ouverte'!$B$4),MATCH(TRUE,_xlfn.ANCHORARRAY('Date ouverte'!$B$4)&gt;=$W1039,0)),IF(AND(K1039="Pending",J1039='Date ouverte'!$A$6),INDEX(_xlfn.ANCHORARRAY('Date ouverte'!$B$6),MATCH(TRUE,_xlfn.ANCHORARRAY('Date ouverte'!$B$6)&gt;=$W1039,0)),IF(AND(K1039="Pending",J1039='Date ouverte'!$A$8),INDEX(_xlfn.ANCHORARRAY('Date ouverte'!$B$8),MATCH(TRUE,_xlfn.ANCHORARRAY('Date ouverte'!$B$8)&gt;=$W1039,0)),W1039))))</f>
        <v>44867</v>
      </c>
      <c r="AB1039" s="5">
        <f>IF(IF($K1039="Pending",(IF($J1039='Date ouverte'!$A$20,HLOOKUP($AA1039,'Date ouverte'!$20:$21,2,FALSE),IF($J1039='Date ouverte'!$A$22,HLOOKUP($AA1039,'Date ouverte'!$22:$23,2,FALSE),IF($J1039='Date ouverte'!$A$24,HLOOKUP($AA1039,'Date ouverte'!$24:$25,2,FALSE),IF($J1039='Date ouverte'!$A$26,HLOOKUP($AA1039,'Date ouverte'!$26:$27,2,FALSE),"j"))))),W1039)&lt;&gt;"alert",AA1039,"alert")</f>
        <v>44867</v>
      </c>
      <c r="AC1039" s="65">
        <f>IF($AB1039="alert",(IF($J1039='Date ouverte'!$A$29,HLOOKUP($AA1039,'Date ouverte'!$29:$30,2,FALSE),IF($J1039='Date ouverte'!$A$31,HLOOKUP($AA1039,'Date ouverte'!$31:$33,2,FALSE),IF($J1039='Date ouverte'!$A$33,HLOOKUP($AA1039,'Date ouverte'!$33:$34,2,FALSE),IF($J1039='Date ouverte'!$A$35,HLOOKUP($AA1039,'Date ouverte'!$35:$36,2,FALSE),"j"))))),0)</f>
        <v>0</v>
      </c>
      <c r="AD10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39" s="5"/>
    </row>
    <row r="1040" spans="1:31" x14ac:dyDescent="0.25">
      <c r="A1040" t="s">
        <v>2481</v>
      </c>
      <c r="B1040" t="s">
        <v>258</v>
      </c>
      <c r="C1040" t="s">
        <v>30</v>
      </c>
      <c r="D1040" t="s">
        <v>57</v>
      </c>
      <c r="E1040" t="s">
        <v>16</v>
      </c>
      <c r="F1040" t="s">
        <v>48</v>
      </c>
      <c r="G1040" s="1">
        <v>44865</v>
      </c>
      <c r="H1040" s="1">
        <v>44881</v>
      </c>
      <c r="I1040" s="2">
        <v>44888</v>
      </c>
      <c r="J1040" t="s">
        <v>28</v>
      </c>
      <c r="K1040" t="s">
        <v>29</v>
      </c>
      <c r="L1040" t="s">
        <v>20</v>
      </c>
      <c r="M1040" t="s">
        <v>21</v>
      </c>
      <c r="O1040" t="s">
        <v>2482</v>
      </c>
      <c r="P1040">
        <f t="shared" si="570"/>
        <v>1</v>
      </c>
      <c r="Q1040" s="5">
        <f t="shared" si="571"/>
        <v>44883</v>
      </c>
      <c r="R1040" s="32">
        <f>VLOOKUP(_xlfn.CONCAT(M1040," - ",E1040),Planning!$C$75:$D$99,2,0)</f>
        <v>7</v>
      </c>
      <c r="S1040" s="5">
        <f t="shared" si="572"/>
        <v>44888</v>
      </c>
      <c r="T1040" s="3" t="str">
        <f t="shared" si="573"/>
        <v/>
      </c>
      <c r="U1040" s="32">
        <f t="shared" ca="1" si="574"/>
        <v>7</v>
      </c>
      <c r="V1040" s="32">
        <f t="shared" si="575"/>
        <v>0</v>
      </c>
      <c r="W1040" s="5">
        <f t="shared" si="576"/>
        <v>44888</v>
      </c>
      <c r="X1040" s="5"/>
      <c r="Z1040" s="49"/>
      <c r="AA1040" s="50" cm="1">
        <f t="array" ref="AA1040">IF(AND(K1040="Pending",J1040='Date ouverte'!$A$2),INDEX(_xlfn.ANCHORARRAY('Date ouverte'!$B$2),MATCH(TRUE,_xlfn.ANCHORARRAY('Date ouverte'!$B$2)&gt;=$W1040,0)),IF(AND(K1040="Pending",J1040='Date ouverte'!$A$4),INDEX(_xlfn.ANCHORARRAY('Date ouverte'!$B$4),MATCH(TRUE,_xlfn.ANCHORARRAY('Date ouverte'!$B$4)&gt;=$W1040,0)),IF(AND(K1040="Pending",J1040='Date ouverte'!$A$6),INDEX(_xlfn.ANCHORARRAY('Date ouverte'!$B$6),MATCH(TRUE,_xlfn.ANCHORARRAY('Date ouverte'!$B$6)&gt;=$W1040,0)),IF(AND(K1040="Pending",J1040='Date ouverte'!$A$8),INDEX(_xlfn.ANCHORARRAY('Date ouverte'!$B$8),MATCH(TRUE,_xlfn.ANCHORARRAY('Date ouverte'!$B$8)&gt;=$W1040,0)),W1040))))</f>
        <v>44888</v>
      </c>
      <c r="AB1040" s="5">
        <f>IF(IF($K1040="Pending",(IF($J1040='Date ouverte'!$A$20,HLOOKUP($AA1040,'Date ouverte'!$20:$21,2,FALSE),IF($J1040='Date ouverte'!$A$22,HLOOKUP($AA1040,'Date ouverte'!$22:$23,2,FALSE),IF($J1040='Date ouverte'!$A$24,HLOOKUP($AA1040,'Date ouverte'!$24:$25,2,FALSE),IF($J1040='Date ouverte'!$A$26,HLOOKUP($AA1040,'Date ouverte'!$26:$27,2,FALSE),"j"))))),W1040)&lt;&gt;"alert",AA1040,"alert")</f>
        <v>44888</v>
      </c>
      <c r="AC1040" s="65">
        <f>IF($AB1040="alert",(IF($J1040='Date ouverte'!$A$29,HLOOKUP($AA1040,'Date ouverte'!$29:$30,2,FALSE),IF($J1040='Date ouverte'!$A$31,HLOOKUP($AA1040,'Date ouverte'!$31:$33,2,FALSE),IF($J1040='Date ouverte'!$A$33,HLOOKUP($AA1040,'Date ouverte'!$33:$34,2,FALSE),IF($J1040='Date ouverte'!$A$35,HLOOKUP($AA1040,'Date ouverte'!$35:$36,2,FALSE),"j"))))),0)</f>
        <v>0</v>
      </c>
      <c r="AD10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40" s="5"/>
    </row>
    <row r="1041" spans="1:31" x14ac:dyDescent="0.25">
      <c r="A1041" t="s">
        <v>889</v>
      </c>
      <c r="B1041" t="s">
        <v>258</v>
      </c>
      <c r="C1041" t="s">
        <v>30</v>
      </c>
      <c r="D1041" t="s">
        <v>47</v>
      </c>
      <c r="E1041" t="s">
        <v>34</v>
      </c>
      <c r="F1041" t="s">
        <v>48</v>
      </c>
      <c r="G1041" s="1">
        <v>44826</v>
      </c>
      <c r="H1041" s="1">
        <v>44860</v>
      </c>
      <c r="I1041" s="2">
        <v>44874.541666666664</v>
      </c>
      <c r="J1041" t="s">
        <v>28</v>
      </c>
      <c r="K1041" t="s">
        <v>19</v>
      </c>
      <c r="L1041" t="s">
        <v>20</v>
      </c>
      <c r="M1041" t="s">
        <v>25</v>
      </c>
      <c r="N1041" t="s">
        <v>35</v>
      </c>
      <c r="O1041" t="s">
        <v>36</v>
      </c>
      <c r="P1041">
        <f t="shared" si="570"/>
        <v>1</v>
      </c>
      <c r="Q1041" s="5">
        <f t="shared" si="571"/>
        <v>44862</v>
      </c>
      <c r="R1041" s="32">
        <f>VLOOKUP(_xlfn.CONCAT(M1041," - ",E1041),Planning!$C$75:$D$99,2,0)</f>
        <v>21</v>
      </c>
      <c r="S1041" s="5">
        <f t="shared" si="572"/>
        <v>44881</v>
      </c>
      <c r="T1041" s="3" t="str">
        <f t="shared" si="573"/>
        <v/>
      </c>
      <c r="U1041" s="32">
        <f t="shared" ca="1" si="574"/>
        <v>21</v>
      </c>
      <c r="V1041" s="32">
        <f t="shared" si="575"/>
        <v>0</v>
      </c>
      <c r="W1041" s="5">
        <f t="shared" si="576"/>
        <v>44874</v>
      </c>
      <c r="X1041" s="5"/>
      <c r="Z1041" s="49"/>
      <c r="AA1041" s="50" cm="1">
        <f t="array" ref="AA1041">IF(AND(K1041="Pending",J1041='Date ouverte'!$A$2),INDEX(_xlfn.ANCHORARRAY('Date ouverte'!$B$2),MATCH(TRUE,_xlfn.ANCHORARRAY('Date ouverte'!$B$2)&gt;=$W1041,0)),IF(AND(K1041="Pending",J1041='Date ouverte'!$A$4),INDEX(_xlfn.ANCHORARRAY('Date ouverte'!$B$4),MATCH(TRUE,_xlfn.ANCHORARRAY('Date ouverte'!$B$4)&gt;=$W1041,0)),IF(AND(K1041="Pending",J1041='Date ouverte'!$A$6),INDEX(_xlfn.ANCHORARRAY('Date ouverte'!$B$6),MATCH(TRUE,_xlfn.ANCHORARRAY('Date ouverte'!$B$6)&gt;=$W1041,0)),IF(AND(K1041="Pending",J1041='Date ouverte'!$A$8),INDEX(_xlfn.ANCHORARRAY('Date ouverte'!$B$8),MATCH(TRUE,_xlfn.ANCHORARRAY('Date ouverte'!$B$8)&gt;=$W1041,0)),W1041))))</f>
        <v>44874</v>
      </c>
      <c r="AB1041" s="5">
        <f>IF(IF($K1041="Pending",(IF($J1041='Date ouverte'!$A$20,HLOOKUP($AA1041,'Date ouverte'!$20:$21,2,FALSE),IF($J1041='Date ouverte'!$A$22,HLOOKUP($AA1041,'Date ouverte'!$22:$23,2,FALSE),IF($J1041='Date ouverte'!$A$24,HLOOKUP($AA1041,'Date ouverte'!$24:$25,2,FALSE),IF($J1041='Date ouverte'!$A$26,HLOOKUP($AA1041,'Date ouverte'!$26:$27,2,FALSE),"j"))))),W1041)&lt;&gt;"alert",AA1041,"alert")</f>
        <v>44874</v>
      </c>
      <c r="AC1041" s="65">
        <f>IF($AB1041="alert",(IF($J1041='Date ouverte'!$A$29,HLOOKUP($AA1041,'Date ouverte'!$29:$30,2,FALSE),IF($J1041='Date ouverte'!$A$31,HLOOKUP($AA1041,'Date ouverte'!$31:$33,2,FALSE),IF($J1041='Date ouverte'!$A$33,HLOOKUP($AA1041,'Date ouverte'!$33:$34,2,FALSE),IF($J1041='Date ouverte'!$A$35,HLOOKUP($AA1041,'Date ouverte'!$35:$36,2,FALSE),"j"))))),0)</f>
        <v>0</v>
      </c>
      <c r="AD10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1" s="5"/>
    </row>
    <row r="1042" spans="1:31" x14ac:dyDescent="0.25">
      <c r="A1042" t="s">
        <v>1325</v>
      </c>
      <c r="B1042" t="s">
        <v>258</v>
      </c>
      <c r="C1042" t="s">
        <v>14</v>
      </c>
      <c r="D1042" t="s">
        <v>47</v>
      </c>
      <c r="E1042" t="s">
        <v>55</v>
      </c>
      <c r="F1042" t="s">
        <v>48</v>
      </c>
      <c r="G1042" s="1">
        <v>44828</v>
      </c>
      <c r="H1042" s="1">
        <v>44860</v>
      </c>
      <c r="I1042" s="2">
        <v>44862.354166666664</v>
      </c>
      <c r="J1042" t="s">
        <v>18</v>
      </c>
      <c r="K1042" t="s">
        <v>19</v>
      </c>
      <c r="L1042" t="s">
        <v>20</v>
      </c>
      <c r="M1042" t="s">
        <v>21</v>
      </c>
      <c r="O1042" t="s">
        <v>1132</v>
      </c>
      <c r="P1042">
        <f t="shared" si="570"/>
        <v>1</v>
      </c>
      <c r="Q1042" s="5">
        <f t="shared" si="571"/>
        <v>44862</v>
      </c>
      <c r="R1042" s="32">
        <f>VLOOKUP(_xlfn.CONCAT(M1042," - ",E1042),Planning!$C$75:$D$99,2,0)</f>
        <v>4</v>
      </c>
      <c r="S1042" s="5">
        <f t="shared" si="572"/>
        <v>44864</v>
      </c>
      <c r="T1042" s="3" t="str">
        <f t="shared" si="573"/>
        <v/>
      </c>
      <c r="U1042" s="32">
        <f t="shared" ca="1" si="574"/>
        <v>4</v>
      </c>
      <c r="V1042" s="32">
        <f t="shared" si="575"/>
        <v>0</v>
      </c>
      <c r="W1042" s="5">
        <f t="shared" si="576"/>
        <v>44862</v>
      </c>
      <c r="X1042" s="5"/>
      <c r="Z1042" s="49"/>
      <c r="AA1042" s="50" cm="1">
        <f t="array" ref="AA1042">IF(AND(K1042="Pending",J1042='Date ouverte'!$A$2),INDEX(_xlfn.ANCHORARRAY('Date ouverte'!$B$2),MATCH(TRUE,_xlfn.ANCHORARRAY('Date ouverte'!$B$2)&gt;=$W1042,0)),IF(AND(K1042="Pending",J1042='Date ouverte'!$A$4),INDEX(_xlfn.ANCHORARRAY('Date ouverte'!$B$4),MATCH(TRUE,_xlfn.ANCHORARRAY('Date ouverte'!$B$4)&gt;=$W1042,0)),IF(AND(K1042="Pending",J1042='Date ouverte'!$A$6),INDEX(_xlfn.ANCHORARRAY('Date ouverte'!$B$6),MATCH(TRUE,_xlfn.ANCHORARRAY('Date ouverte'!$B$6)&gt;=$W1042,0)),IF(AND(K1042="Pending",J1042='Date ouverte'!$A$8),INDEX(_xlfn.ANCHORARRAY('Date ouverte'!$B$8),MATCH(TRUE,_xlfn.ANCHORARRAY('Date ouverte'!$B$8)&gt;=$W1042,0)),W1042))))</f>
        <v>44862</v>
      </c>
      <c r="AB1042" s="5">
        <f>IF(IF($K1042="Pending",(IF($J1042='Date ouverte'!$A$20,HLOOKUP($AA1042,'Date ouverte'!$20:$21,2,FALSE),IF($J1042='Date ouverte'!$A$22,HLOOKUP($AA1042,'Date ouverte'!$22:$23,2,FALSE),IF($J1042='Date ouverte'!$A$24,HLOOKUP($AA1042,'Date ouverte'!$24:$25,2,FALSE),IF($J1042='Date ouverte'!$A$26,HLOOKUP($AA1042,'Date ouverte'!$26:$27,2,FALSE),"j"))))),W1042)&lt;&gt;"alert",AA1042,"alert")</f>
        <v>44862</v>
      </c>
      <c r="AC1042" s="65">
        <f>IF($AB1042="alert",(IF($J1042='Date ouverte'!$A$29,HLOOKUP($AA1042,'Date ouverte'!$29:$30,2,FALSE),IF($J1042='Date ouverte'!$A$31,HLOOKUP($AA1042,'Date ouverte'!$31:$33,2,FALSE),IF($J1042='Date ouverte'!$A$33,HLOOKUP($AA1042,'Date ouverte'!$33:$34,2,FALSE),IF($J1042='Date ouverte'!$A$35,HLOOKUP($AA1042,'Date ouverte'!$35:$36,2,FALSE),"j"))))),0)</f>
        <v>0</v>
      </c>
      <c r="AD10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2" s="5"/>
    </row>
    <row r="1043" spans="1:31" x14ac:dyDescent="0.25">
      <c r="A1043" t="s">
        <v>737</v>
      </c>
      <c r="B1043" t="s">
        <v>258</v>
      </c>
      <c r="C1043" t="s">
        <v>30</v>
      </c>
      <c r="D1043" t="s">
        <v>15</v>
      </c>
      <c r="E1043" t="s">
        <v>16</v>
      </c>
      <c r="F1043" t="s">
        <v>17</v>
      </c>
      <c r="G1043" s="1">
        <v>44826</v>
      </c>
      <c r="H1043" s="1">
        <v>44858</v>
      </c>
      <c r="I1043" s="2">
        <v>44869.270833333336</v>
      </c>
      <c r="J1043" t="s">
        <v>23</v>
      </c>
      <c r="K1043" t="s">
        <v>19</v>
      </c>
      <c r="L1043" t="s">
        <v>20</v>
      </c>
      <c r="M1043" t="s">
        <v>21</v>
      </c>
      <c r="N1043" t="s">
        <v>22</v>
      </c>
      <c r="O1043" t="s">
        <v>592</v>
      </c>
      <c r="P1043">
        <f t="shared" si="570"/>
        <v>1</v>
      </c>
      <c r="Q1043" s="5">
        <f t="shared" si="571"/>
        <v>44860</v>
      </c>
      <c r="R1043" s="32">
        <f>VLOOKUP(_xlfn.CONCAT(M1043," - ",E1043),Planning!$C$75:$D$99,2,0)</f>
        <v>7</v>
      </c>
      <c r="S1043" s="5">
        <f t="shared" si="572"/>
        <v>44865</v>
      </c>
      <c r="T1043" s="3" t="str">
        <f t="shared" si="573"/>
        <v/>
      </c>
      <c r="U1043" s="32">
        <f t="shared" ca="1" si="574"/>
        <v>7</v>
      </c>
      <c r="V1043" s="32">
        <f t="shared" si="575"/>
        <v>0</v>
      </c>
      <c r="W1043" s="5">
        <f t="shared" si="576"/>
        <v>44869</v>
      </c>
      <c r="X1043" s="5"/>
      <c r="Z1043" s="49"/>
      <c r="AA1043" s="50" cm="1">
        <f t="array" ref="AA1043">IF(AND(K1043="Pending",J1043='Date ouverte'!$A$2),INDEX(_xlfn.ANCHORARRAY('Date ouverte'!$B$2),MATCH(TRUE,_xlfn.ANCHORARRAY('Date ouverte'!$B$2)&gt;=$W1043,0)),IF(AND(K1043="Pending",J1043='Date ouverte'!$A$4),INDEX(_xlfn.ANCHORARRAY('Date ouverte'!$B$4),MATCH(TRUE,_xlfn.ANCHORARRAY('Date ouverte'!$B$4)&gt;=$W1043,0)),IF(AND(K1043="Pending",J1043='Date ouverte'!$A$6),INDEX(_xlfn.ANCHORARRAY('Date ouverte'!$B$6),MATCH(TRUE,_xlfn.ANCHORARRAY('Date ouverte'!$B$6)&gt;=$W1043,0)),IF(AND(K1043="Pending",J1043='Date ouverte'!$A$8),INDEX(_xlfn.ANCHORARRAY('Date ouverte'!$B$8),MATCH(TRUE,_xlfn.ANCHORARRAY('Date ouverte'!$B$8)&gt;=$W1043,0)),W1043))))</f>
        <v>44869</v>
      </c>
      <c r="AB1043" s="5">
        <f>IF(IF($K1043="Pending",(IF($J1043='Date ouverte'!$A$20,HLOOKUP($AA1043,'Date ouverte'!$20:$21,2,FALSE),IF($J1043='Date ouverte'!$A$22,HLOOKUP($AA1043,'Date ouverte'!$22:$23,2,FALSE),IF($J1043='Date ouverte'!$A$24,HLOOKUP($AA1043,'Date ouverte'!$24:$25,2,FALSE),IF($J1043='Date ouverte'!$A$26,HLOOKUP($AA1043,'Date ouverte'!$26:$27,2,FALSE),"j"))))),W1043)&lt;&gt;"alert",AA1043,"alert")</f>
        <v>44869</v>
      </c>
      <c r="AC1043" s="65">
        <f>IF($AB1043="alert",(IF($J1043='Date ouverte'!$A$29,HLOOKUP($AA1043,'Date ouverte'!$29:$30,2,FALSE),IF($J1043='Date ouverte'!$A$31,HLOOKUP($AA1043,'Date ouverte'!$31:$33,2,FALSE),IF($J1043='Date ouverte'!$A$33,HLOOKUP($AA1043,'Date ouverte'!$33:$34,2,FALSE),IF($J1043='Date ouverte'!$A$35,HLOOKUP($AA1043,'Date ouverte'!$35:$36,2,FALSE),"j"))))),0)</f>
        <v>0</v>
      </c>
      <c r="AD10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3" s="5"/>
    </row>
    <row r="1044" spans="1:31" x14ac:dyDescent="0.25">
      <c r="A1044" t="s">
        <v>1326</v>
      </c>
      <c r="B1044" t="s">
        <v>258</v>
      </c>
      <c r="C1044" t="s">
        <v>30</v>
      </c>
      <c r="D1044" t="s">
        <v>47</v>
      </c>
      <c r="E1044" t="s">
        <v>16</v>
      </c>
      <c r="F1044" t="s">
        <v>48</v>
      </c>
      <c r="G1044" s="1">
        <v>44833</v>
      </c>
      <c r="H1044" s="1">
        <v>44873</v>
      </c>
      <c r="I1044" s="2">
        <v>44880.208333333336</v>
      </c>
      <c r="J1044" t="s">
        <v>23</v>
      </c>
      <c r="K1044" t="s">
        <v>19</v>
      </c>
      <c r="L1044" t="s">
        <v>20</v>
      </c>
      <c r="M1044" t="s">
        <v>21</v>
      </c>
      <c r="N1044" t="s">
        <v>22</v>
      </c>
      <c r="O1044" t="s">
        <v>1152</v>
      </c>
      <c r="P1044">
        <f t="shared" si="570"/>
        <v>1</v>
      </c>
      <c r="Q1044" s="5">
        <f t="shared" si="571"/>
        <v>44875</v>
      </c>
      <c r="R1044" s="32">
        <f>VLOOKUP(_xlfn.CONCAT(M1044," - ",E1044),Planning!$C$75:$D$99,2,0)</f>
        <v>7</v>
      </c>
      <c r="S1044" s="5">
        <f t="shared" si="572"/>
        <v>44880</v>
      </c>
      <c r="T1044" s="3" t="str">
        <f t="shared" si="573"/>
        <v/>
      </c>
      <c r="U1044" s="32">
        <f t="shared" ca="1" si="574"/>
        <v>7</v>
      </c>
      <c r="V1044" s="32">
        <f t="shared" si="575"/>
        <v>0</v>
      </c>
      <c r="W1044" s="5">
        <f t="shared" si="576"/>
        <v>44880</v>
      </c>
      <c r="X1044" s="5"/>
      <c r="Z1044" s="49"/>
      <c r="AA1044" s="50" cm="1">
        <f t="array" ref="AA1044">IF(AND(K1044="Pending",J1044='Date ouverte'!$A$2),INDEX(_xlfn.ANCHORARRAY('Date ouverte'!$B$2),MATCH(TRUE,_xlfn.ANCHORARRAY('Date ouverte'!$B$2)&gt;=$W1044,0)),IF(AND(K1044="Pending",J1044='Date ouverte'!$A$4),INDEX(_xlfn.ANCHORARRAY('Date ouverte'!$B$4),MATCH(TRUE,_xlfn.ANCHORARRAY('Date ouverte'!$B$4)&gt;=$W1044,0)),IF(AND(K1044="Pending",J1044='Date ouverte'!$A$6),INDEX(_xlfn.ANCHORARRAY('Date ouverte'!$B$6),MATCH(TRUE,_xlfn.ANCHORARRAY('Date ouverte'!$B$6)&gt;=$W1044,0)),IF(AND(K1044="Pending",J1044='Date ouverte'!$A$8),INDEX(_xlfn.ANCHORARRAY('Date ouverte'!$B$8),MATCH(TRUE,_xlfn.ANCHORARRAY('Date ouverte'!$B$8)&gt;=$W1044,0)),W1044))))</f>
        <v>44880</v>
      </c>
      <c r="AB1044" s="5">
        <f>IF(IF($K1044="Pending",(IF($J1044='Date ouverte'!$A$20,HLOOKUP($AA1044,'Date ouverte'!$20:$21,2,FALSE),IF($J1044='Date ouverte'!$A$22,HLOOKUP($AA1044,'Date ouverte'!$22:$23,2,FALSE),IF($J1044='Date ouverte'!$A$24,HLOOKUP($AA1044,'Date ouverte'!$24:$25,2,FALSE),IF($J1044='Date ouverte'!$A$26,HLOOKUP($AA1044,'Date ouverte'!$26:$27,2,FALSE),"j"))))),W1044)&lt;&gt;"alert",AA1044,"alert")</f>
        <v>44880</v>
      </c>
      <c r="AC1044" s="65">
        <f>IF($AB1044="alert",(IF($J1044='Date ouverte'!$A$29,HLOOKUP($AA1044,'Date ouverte'!$29:$30,2,FALSE),IF($J1044='Date ouverte'!$A$31,HLOOKUP($AA1044,'Date ouverte'!$31:$33,2,FALSE),IF($J1044='Date ouverte'!$A$33,HLOOKUP($AA1044,'Date ouverte'!$33:$34,2,FALSE),IF($J1044='Date ouverte'!$A$35,HLOOKUP($AA1044,'Date ouverte'!$35:$36,2,FALSE),"j"))))),0)</f>
        <v>0</v>
      </c>
      <c r="AD10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4" s="5"/>
    </row>
    <row r="1045" spans="1:31" x14ac:dyDescent="0.25">
      <c r="A1045" t="s">
        <v>671</v>
      </c>
      <c r="B1045" t="s">
        <v>258</v>
      </c>
      <c r="C1045" t="s">
        <v>30</v>
      </c>
      <c r="D1045" t="s">
        <v>15</v>
      </c>
      <c r="E1045" t="s">
        <v>16</v>
      </c>
      <c r="F1045" t="s">
        <v>17</v>
      </c>
      <c r="G1045" s="1">
        <v>44826</v>
      </c>
      <c r="H1045" s="1">
        <v>44858</v>
      </c>
      <c r="I1045" s="2">
        <v>44872</v>
      </c>
      <c r="J1045" t="s">
        <v>39</v>
      </c>
      <c r="K1045" t="s">
        <v>29</v>
      </c>
      <c r="L1045" t="s">
        <v>20</v>
      </c>
      <c r="M1045" t="s">
        <v>21</v>
      </c>
      <c r="N1045" t="s">
        <v>22</v>
      </c>
      <c r="O1045" t="s">
        <v>592</v>
      </c>
      <c r="P1045">
        <f t="shared" si="570"/>
        <v>1</v>
      </c>
      <c r="Q1045" s="5">
        <f t="shared" si="571"/>
        <v>44860</v>
      </c>
      <c r="R1045" s="32">
        <f>VLOOKUP(_xlfn.CONCAT(M1045," - ",E1045),Planning!$C$75:$D$99,2,0)</f>
        <v>7</v>
      </c>
      <c r="S1045" s="5">
        <f t="shared" si="572"/>
        <v>44865</v>
      </c>
      <c r="T1045" s="3" t="str">
        <f t="shared" si="573"/>
        <v/>
      </c>
      <c r="U1045" s="32">
        <f t="shared" ca="1" si="574"/>
        <v>7</v>
      </c>
      <c r="V1045" s="32">
        <f t="shared" si="575"/>
        <v>0</v>
      </c>
      <c r="W1045" s="5">
        <f t="shared" si="576"/>
        <v>44872</v>
      </c>
      <c r="X1045" s="5"/>
      <c r="Z1045" s="49"/>
      <c r="AA1045" s="50" cm="1">
        <f t="array" ref="AA1045">IF(AND(K1045="Pending",J1045='Date ouverte'!$A$2),INDEX(_xlfn.ANCHORARRAY('Date ouverte'!$B$2),MATCH(TRUE,_xlfn.ANCHORARRAY('Date ouverte'!$B$2)&gt;=$W1045,0)),IF(AND(K1045="Pending",J1045='Date ouverte'!$A$4),INDEX(_xlfn.ANCHORARRAY('Date ouverte'!$B$4),MATCH(TRUE,_xlfn.ANCHORARRAY('Date ouverte'!$B$4)&gt;=$W1045,0)),IF(AND(K1045="Pending",J1045='Date ouverte'!$A$6),INDEX(_xlfn.ANCHORARRAY('Date ouverte'!$B$6),MATCH(TRUE,_xlfn.ANCHORARRAY('Date ouverte'!$B$6)&gt;=$W1045,0)),IF(AND(K1045="Pending",J1045='Date ouverte'!$A$8),INDEX(_xlfn.ANCHORARRAY('Date ouverte'!$B$8),MATCH(TRUE,_xlfn.ANCHORARRAY('Date ouverte'!$B$8)&gt;=$W1045,0)),W1045))))</f>
        <v>44872</v>
      </c>
      <c r="AB1045" s="5" t="str">
        <f>IF(IF($K1045="Pending",(IF($J1045='Date ouverte'!$A$20,HLOOKUP($AA1045,'Date ouverte'!$20:$21,2,FALSE),IF($J1045='Date ouverte'!$A$22,HLOOKUP($AA1045,'Date ouverte'!$22:$23,2,FALSE),IF($J1045='Date ouverte'!$A$24,HLOOKUP($AA1045,'Date ouverte'!$24:$25,2,FALSE),IF($J1045='Date ouverte'!$A$26,HLOOKUP($AA1045,'Date ouverte'!$26:$27,2,FALSE),"j"))))),W1045)&lt;&gt;"alert",AA1045,"alert")</f>
        <v>alert</v>
      </c>
      <c r="AC1045" s="65">
        <f>IF($AB1045="alert",(IF($J1045='Date ouverte'!$A$29,HLOOKUP($AA1045,'Date ouverte'!$29:$30,2,FALSE),IF($J1045='Date ouverte'!$A$31,HLOOKUP($AA1045,'Date ouverte'!$31:$33,2,FALSE),IF($J1045='Date ouverte'!$A$33,HLOOKUP($AA1045,'Date ouverte'!$33:$34,2,FALSE),IF($J1045='Date ouverte'!$A$35,HLOOKUP($AA1045,'Date ouverte'!$35:$36,2,FALSE),"j"))))),0)</f>
        <v>1</v>
      </c>
      <c r="AD10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45" s="5"/>
    </row>
    <row r="1046" spans="1:31" x14ac:dyDescent="0.25">
      <c r="A1046" t="s">
        <v>1327</v>
      </c>
      <c r="B1046" t="s">
        <v>258</v>
      </c>
      <c r="C1046" t="s">
        <v>30</v>
      </c>
      <c r="D1046" t="s">
        <v>47</v>
      </c>
      <c r="E1046" t="s">
        <v>34</v>
      </c>
      <c r="F1046" t="s">
        <v>48</v>
      </c>
      <c r="G1046" s="1">
        <v>44832</v>
      </c>
      <c r="H1046" s="1">
        <v>44866</v>
      </c>
      <c r="I1046" s="2">
        <v>44883.208333333336</v>
      </c>
      <c r="J1046" t="s">
        <v>23</v>
      </c>
      <c r="K1046" t="s">
        <v>19</v>
      </c>
      <c r="L1046" t="s">
        <v>20</v>
      </c>
      <c r="M1046" t="s">
        <v>25</v>
      </c>
      <c r="N1046" t="s">
        <v>35</v>
      </c>
      <c r="O1046" t="s">
        <v>40</v>
      </c>
      <c r="P1046">
        <f t="shared" si="570"/>
        <v>1</v>
      </c>
      <c r="Q1046" s="5">
        <f t="shared" si="571"/>
        <v>44868</v>
      </c>
      <c r="R1046" s="32">
        <f>VLOOKUP(_xlfn.CONCAT(M1046," - ",E1046),Planning!$C$75:$D$99,2,0)</f>
        <v>21</v>
      </c>
      <c r="S1046" s="5">
        <f t="shared" si="572"/>
        <v>44887</v>
      </c>
      <c r="T1046" s="3" t="str">
        <f t="shared" si="573"/>
        <v/>
      </c>
      <c r="U1046" s="32">
        <f t="shared" ca="1" si="574"/>
        <v>21</v>
      </c>
      <c r="V1046" s="32">
        <f t="shared" si="575"/>
        <v>0</v>
      </c>
      <c r="W1046" s="5">
        <f t="shared" si="576"/>
        <v>44883</v>
      </c>
      <c r="X1046" s="5"/>
      <c r="Z1046" s="49"/>
      <c r="AA1046" s="50" cm="1">
        <f t="array" ref="AA1046">IF(AND(K1046="Pending",J1046='Date ouverte'!$A$2),INDEX(_xlfn.ANCHORARRAY('Date ouverte'!$B$2),MATCH(TRUE,_xlfn.ANCHORARRAY('Date ouverte'!$B$2)&gt;=$W1046,0)),IF(AND(K1046="Pending",J1046='Date ouverte'!$A$4),INDEX(_xlfn.ANCHORARRAY('Date ouverte'!$B$4),MATCH(TRUE,_xlfn.ANCHORARRAY('Date ouverte'!$B$4)&gt;=$W1046,0)),IF(AND(K1046="Pending",J1046='Date ouverte'!$A$6),INDEX(_xlfn.ANCHORARRAY('Date ouverte'!$B$6),MATCH(TRUE,_xlfn.ANCHORARRAY('Date ouverte'!$B$6)&gt;=$W1046,0)),IF(AND(K1046="Pending",J1046='Date ouverte'!$A$8),INDEX(_xlfn.ANCHORARRAY('Date ouverte'!$B$8),MATCH(TRUE,_xlfn.ANCHORARRAY('Date ouverte'!$B$8)&gt;=$W1046,0)),W1046))))</f>
        <v>44883</v>
      </c>
      <c r="AB1046" s="5">
        <f>IF(IF($K1046="Pending",(IF($J1046='Date ouverte'!$A$20,HLOOKUP($AA1046,'Date ouverte'!$20:$21,2,FALSE),IF($J1046='Date ouverte'!$A$22,HLOOKUP($AA1046,'Date ouverte'!$22:$23,2,FALSE),IF($J1046='Date ouverte'!$A$24,HLOOKUP($AA1046,'Date ouverte'!$24:$25,2,FALSE),IF($J1046='Date ouverte'!$A$26,HLOOKUP($AA1046,'Date ouverte'!$26:$27,2,FALSE),"j"))))),W1046)&lt;&gt;"alert",AA1046,"alert")</f>
        <v>44883</v>
      </c>
      <c r="AC1046" s="65">
        <f>IF($AB1046="alert",(IF($J1046='Date ouverte'!$A$29,HLOOKUP($AA1046,'Date ouverte'!$29:$30,2,FALSE),IF($J1046='Date ouverte'!$A$31,HLOOKUP($AA1046,'Date ouverte'!$31:$33,2,FALSE),IF($J1046='Date ouverte'!$A$33,HLOOKUP($AA1046,'Date ouverte'!$33:$34,2,FALSE),IF($J1046='Date ouverte'!$A$35,HLOOKUP($AA1046,'Date ouverte'!$35:$36,2,FALSE),"j"))))),0)</f>
        <v>0</v>
      </c>
      <c r="AD10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6" s="5"/>
    </row>
    <row r="1047" spans="1:31" x14ac:dyDescent="0.25">
      <c r="A1047" t="s">
        <v>1328</v>
      </c>
      <c r="B1047" t="s">
        <v>258</v>
      </c>
      <c r="C1047" t="s">
        <v>30</v>
      </c>
      <c r="D1047" t="s">
        <v>47</v>
      </c>
      <c r="E1047" t="s">
        <v>34</v>
      </c>
      <c r="F1047" t="s">
        <v>48</v>
      </c>
      <c r="G1047" s="1">
        <v>44832</v>
      </c>
      <c r="H1047" s="1">
        <v>44866</v>
      </c>
      <c r="I1047" s="2">
        <v>44883.541666666664</v>
      </c>
      <c r="J1047" t="s">
        <v>23</v>
      </c>
      <c r="K1047" t="s">
        <v>19</v>
      </c>
      <c r="L1047" t="s">
        <v>20</v>
      </c>
      <c r="M1047" t="s">
        <v>25</v>
      </c>
      <c r="N1047" t="s">
        <v>35</v>
      </c>
      <c r="O1047" t="s">
        <v>40</v>
      </c>
      <c r="P1047">
        <f t="shared" si="570"/>
        <v>1</v>
      </c>
      <c r="Q1047" s="5">
        <f t="shared" si="571"/>
        <v>44868</v>
      </c>
      <c r="R1047" s="32">
        <f>VLOOKUP(_xlfn.CONCAT(M1047," - ",E1047),Planning!$C$75:$D$99,2,0)</f>
        <v>21</v>
      </c>
      <c r="S1047" s="5">
        <f t="shared" si="572"/>
        <v>44887</v>
      </c>
      <c r="T1047" s="3" t="str">
        <f t="shared" si="573"/>
        <v/>
      </c>
      <c r="U1047" s="32">
        <f t="shared" ca="1" si="574"/>
        <v>21</v>
      </c>
      <c r="V1047" s="32">
        <f t="shared" si="575"/>
        <v>0</v>
      </c>
      <c r="W1047" s="5">
        <f t="shared" si="576"/>
        <v>44883</v>
      </c>
      <c r="X1047" s="5"/>
      <c r="Z1047" s="49"/>
      <c r="AA1047" s="50" cm="1">
        <f t="array" ref="AA1047">IF(AND(K1047="Pending",J1047='Date ouverte'!$A$2),INDEX(_xlfn.ANCHORARRAY('Date ouverte'!$B$2),MATCH(TRUE,_xlfn.ANCHORARRAY('Date ouverte'!$B$2)&gt;=$W1047,0)),IF(AND(K1047="Pending",J1047='Date ouverte'!$A$4),INDEX(_xlfn.ANCHORARRAY('Date ouverte'!$B$4),MATCH(TRUE,_xlfn.ANCHORARRAY('Date ouverte'!$B$4)&gt;=$W1047,0)),IF(AND(K1047="Pending",J1047='Date ouverte'!$A$6),INDEX(_xlfn.ANCHORARRAY('Date ouverte'!$B$6),MATCH(TRUE,_xlfn.ANCHORARRAY('Date ouverte'!$B$6)&gt;=$W1047,0)),IF(AND(K1047="Pending",J1047='Date ouverte'!$A$8),INDEX(_xlfn.ANCHORARRAY('Date ouverte'!$B$8),MATCH(TRUE,_xlfn.ANCHORARRAY('Date ouverte'!$B$8)&gt;=$W1047,0)),W1047))))</f>
        <v>44883</v>
      </c>
      <c r="AB1047" s="5">
        <f>IF(IF($K1047="Pending",(IF($J1047='Date ouverte'!$A$20,HLOOKUP($AA1047,'Date ouverte'!$20:$21,2,FALSE),IF($J1047='Date ouverte'!$A$22,HLOOKUP($AA1047,'Date ouverte'!$22:$23,2,FALSE),IF($J1047='Date ouverte'!$A$24,HLOOKUP($AA1047,'Date ouverte'!$24:$25,2,FALSE),IF($J1047='Date ouverte'!$A$26,HLOOKUP($AA1047,'Date ouverte'!$26:$27,2,FALSE),"j"))))),W1047)&lt;&gt;"alert",AA1047,"alert")</f>
        <v>44883</v>
      </c>
      <c r="AC1047" s="65">
        <f>IF($AB1047="alert",(IF($J1047='Date ouverte'!$A$29,HLOOKUP($AA1047,'Date ouverte'!$29:$30,2,FALSE),IF($J1047='Date ouverte'!$A$31,HLOOKUP($AA1047,'Date ouverte'!$31:$33,2,FALSE),IF($J1047='Date ouverte'!$A$33,HLOOKUP($AA1047,'Date ouverte'!$33:$34,2,FALSE),IF($J1047='Date ouverte'!$A$35,HLOOKUP($AA1047,'Date ouverte'!$35:$36,2,FALSE),"j"))))),0)</f>
        <v>0</v>
      </c>
      <c r="AD10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7" s="5"/>
    </row>
    <row r="1048" spans="1:31" x14ac:dyDescent="0.25">
      <c r="A1048" t="s">
        <v>1329</v>
      </c>
      <c r="B1048" t="s">
        <v>258</v>
      </c>
      <c r="C1048" t="s">
        <v>30</v>
      </c>
      <c r="D1048" t="s">
        <v>47</v>
      </c>
      <c r="E1048" t="s">
        <v>34</v>
      </c>
      <c r="F1048" t="s">
        <v>48</v>
      </c>
      <c r="G1048" s="1">
        <v>44847</v>
      </c>
      <c r="H1048" s="1">
        <v>44877</v>
      </c>
      <c r="I1048" s="2">
        <v>44882.208333333336</v>
      </c>
      <c r="J1048" t="s">
        <v>18</v>
      </c>
      <c r="K1048" t="s">
        <v>19</v>
      </c>
      <c r="L1048" t="s">
        <v>20</v>
      </c>
      <c r="M1048" t="s">
        <v>25</v>
      </c>
      <c r="N1048" t="s">
        <v>35</v>
      </c>
      <c r="O1048" t="s">
        <v>45</v>
      </c>
      <c r="P1048">
        <f t="shared" si="570"/>
        <v>1</v>
      </c>
      <c r="Q1048" s="5">
        <f t="shared" si="571"/>
        <v>44879</v>
      </c>
      <c r="R1048" s="32">
        <f>VLOOKUP(_xlfn.CONCAT(M1048," - ",E1048),Planning!$C$75:$D$99,2,0)</f>
        <v>21</v>
      </c>
      <c r="S1048" s="5">
        <f t="shared" si="572"/>
        <v>44898</v>
      </c>
      <c r="T1048" s="3" t="str">
        <f t="shared" si="573"/>
        <v/>
      </c>
      <c r="U1048" s="32">
        <f t="shared" ca="1" si="574"/>
        <v>21</v>
      </c>
      <c r="V1048" s="32">
        <f t="shared" si="575"/>
        <v>0</v>
      </c>
      <c r="W1048" s="5">
        <f t="shared" si="576"/>
        <v>44882</v>
      </c>
      <c r="X1048" s="5"/>
      <c r="Z1048" s="49"/>
      <c r="AA1048" s="50" cm="1">
        <f t="array" ref="AA1048">IF(AND(K1048="Pending",J1048='Date ouverte'!$A$2),INDEX(_xlfn.ANCHORARRAY('Date ouverte'!$B$2),MATCH(TRUE,_xlfn.ANCHORARRAY('Date ouverte'!$B$2)&gt;=$W1048,0)),IF(AND(K1048="Pending",J1048='Date ouverte'!$A$4),INDEX(_xlfn.ANCHORARRAY('Date ouverte'!$B$4),MATCH(TRUE,_xlfn.ANCHORARRAY('Date ouverte'!$B$4)&gt;=$W1048,0)),IF(AND(K1048="Pending",J1048='Date ouverte'!$A$6),INDEX(_xlfn.ANCHORARRAY('Date ouverte'!$B$6),MATCH(TRUE,_xlfn.ANCHORARRAY('Date ouverte'!$B$6)&gt;=$W1048,0)),IF(AND(K1048="Pending",J1048='Date ouverte'!$A$8),INDEX(_xlfn.ANCHORARRAY('Date ouverte'!$B$8),MATCH(TRUE,_xlfn.ANCHORARRAY('Date ouverte'!$B$8)&gt;=$W1048,0)),W1048))))</f>
        <v>44882</v>
      </c>
      <c r="AB1048" s="5">
        <f>IF(IF($K1048="Pending",(IF($J1048='Date ouverte'!$A$20,HLOOKUP($AA1048,'Date ouverte'!$20:$21,2,FALSE),IF($J1048='Date ouverte'!$A$22,HLOOKUP($AA1048,'Date ouverte'!$22:$23,2,FALSE),IF($J1048='Date ouverte'!$A$24,HLOOKUP($AA1048,'Date ouverte'!$24:$25,2,FALSE),IF($J1048='Date ouverte'!$A$26,HLOOKUP($AA1048,'Date ouverte'!$26:$27,2,FALSE),"j"))))),W1048)&lt;&gt;"alert",AA1048,"alert")</f>
        <v>44882</v>
      </c>
      <c r="AC1048" s="65">
        <f>IF($AB1048="alert",(IF($J1048='Date ouverte'!$A$29,HLOOKUP($AA1048,'Date ouverte'!$29:$30,2,FALSE),IF($J1048='Date ouverte'!$A$31,HLOOKUP($AA1048,'Date ouverte'!$31:$33,2,FALSE),IF($J1048='Date ouverte'!$A$33,HLOOKUP($AA1048,'Date ouverte'!$33:$34,2,FALSE),IF($J1048='Date ouverte'!$A$35,HLOOKUP($AA1048,'Date ouverte'!$35:$36,2,FALSE),"j"))))),0)</f>
        <v>0</v>
      </c>
      <c r="AD10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48" s="5"/>
    </row>
    <row r="1049" spans="1:31" x14ac:dyDescent="0.25">
      <c r="A1049" t="s">
        <v>1330</v>
      </c>
      <c r="B1049" t="s">
        <v>258</v>
      </c>
      <c r="C1049" t="s">
        <v>30</v>
      </c>
      <c r="D1049" t="s">
        <v>47</v>
      </c>
      <c r="E1049" t="s">
        <v>34</v>
      </c>
      <c r="F1049" t="s">
        <v>48</v>
      </c>
      <c r="G1049" s="1">
        <v>44832</v>
      </c>
      <c r="H1049" s="1">
        <v>44890</v>
      </c>
      <c r="I1049" s="2">
        <v>44902</v>
      </c>
      <c r="J1049" t="s">
        <v>28</v>
      </c>
      <c r="K1049" t="s">
        <v>29</v>
      </c>
      <c r="L1049" t="s">
        <v>20</v>
      </c>
      <c r="M1049" t="s">
        <v>25</v>
      </c>
      <c r="N1049" t="s">
        <v>35</v>
      </c>
      <c r="O1049" t="s">
        <v>46</v>
      </c>
      <c r="P1049">
        <f t="shared" si="570"/>
        <v>1</v>
      </c>
      <c r="Q1049" s="5">
        <f t="shared" si="571"/>
        <v>44892</v>
      </c>
      <c r="R1049" s="32">
        <f>VLOOKUP(_xlfn.CONCAT(M1049," - ",E1049),Planning!$C$75:$D$99,2,0)</f>
        <v>21</v>
      </c>
      <c r="S1049" s="5">
        <f t="shared" si="572"/>
        <v>44911</v>
      </c>
      <c r="T1049" s="3" t="str">
        <f t="shared" si="573"/>
        <v/>
      </c>
      <c r="U1049" s="32">
        <f t="shared" ca="1" si="574"/>
        <v>21</v>
      </c>
      <c r="V1049" s="32">
        <f t="shared" si="575"/>
        <v>0</v>
      </c>
      <c r="W1049" s="5">
        <f t="shared" si="576"/>
        <v>44902</v>
      </c>
      <c r="X1049" s="5"/>
      <c r="Z1049" s="49"/>
      <c r="AA1049" s="50" cm="1">
        <f t="array" ref="AA1049">IF(AND(K1049="Pending",J1049='Date ouverte'!$A$2),INDEX(_xlfn.ANCHORARRAY('Date ouverte'!$B$2),MATCH(TRUE,_xlfn.ANCHORARRAY('Date ouverte'!$B$2)&gt;=$W1049,0)),IF(AND(K1049="Pending",J1049='Date ouverte'!$A$4),INDEX(_xlfn.ANCHORARRAY('Date ouverte'!$B$4),MATCH(TRUE,_xlfn.ANCHORARRAY('Date ouverte'!$B$4)&gt;=$W1049,0)),IF(AND(K1049="Pending",J1049='Date ouverte'!$A$6),INDEX(_xlfn.ANCHORARRAY('Date ouverte'!$B$6),MATCH(TRUE,_xlfn.ANCHORARRAY('Date ouverte'!$B$6)&gt;=$W1049,0)),IF(AND(K1049="Pending",J1049='Date ouverte'!$A$8),INDEX(_xlfn.ANCHORARRAY('Date ouverte'!$B$8),MATCH(TRUE,_xlfn.ANCHORARRAY('Date ouverte'!$B$8)&gt;=$W1049,0)),W1049))))</f>
        <v>44902</v>
      </c>
      <c r="AB1049" s="5">
        <f>IF(IF($K1049="Pending",(IF($J1049='Date ouverte'!$A$20,HLOOKUP($AA1049,'Date ouverte'!$20:$21,2,FALSE),IF($J1049='Date ouverte'!$A$22,HLOOKUP($AA1049,'Date ouverte'!$22:$23,2,FALSE),IF($J1049='Date ouverte'!$A$24,HLOOKUP($AA1049,'Date ouverte'!$24:$25,2,FALSE),IF($J1049='Date ouverte'!$A$26,HLOOKUP($AA1049,'Date ouverte'!$26:$27,2,FALSE),"j"))))),W1049)&lt;&gt;"alert",AA1049,"alert")</f>
        <v>44902</v>
      </c>
      <c r="AC1049" s="65">
        <f>IF($AB1049="alert",(IF($J1049='Date ouverte'!$A$29,HLOOKUP($AA1049,'Date ouverte'!$29:$30,2,FALSE),IF($J1049='Date ouverte'!$A$31,HLOOKUP($AA1049,'Date ouverte'!$31:$33,2,FALSE),IF($J1049='Date ouverte'!$A$33,HLOOKUP($AA1049,'Date ouverte'!$33:$34,2,FALSE),IF($J1049='Date ouverte'!$A$35,HLOOKUP($AA1049,'Date ouverte'!$35:$36,2,FALSE),"j"))))),0)</f>
        <v>0</v>
      </c>
      <c r="AD10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49" s="5"/>
    </row>
    <row r="1050" spans="1:31" x14ac:dyDescent="0.25">
      <c r="A1050" t="s">
        <v>1968</v>
      </c>
      <c r="B1050" t="s">
        <v>258</v>
      </c>
      <c r="C1050" t="s">
        <v>30</v>
      </c>
      <c r="D1050" t="s">
        <v>47</v>
      </c>
      <c r="E1050" t="s">
        <v>34</v>
      </c>
      <c r="F1050" t="s">
        <v>48</v>
      </c>
      <c r="G1050" s="1">
        <v>44847</v>
      </c>
      <c r="H1050" s="1">
        <v>44877</v>
      </c>
      <c r="I1050" s="2">
        <v>44886.208333333336</v>
      </c>
      <c r="J1050" t="s">
        <v>18</v>
      </c>
      <c r="K1050" t="s">
        <v>19</v>
      </c>
      <c r="L1050" t="s">
        <v>20</v>
      </c>
      <c r="M1050" t="s">
        <v>25</v>
      </c>
      <c r="N1050" t="s">
        <v>35</v>
      </c>
      <c r="O1050" t="s">
        <v>45</v>
      </c>
      <c r="P1050">
        <f t="shared" si="570"/>
        <v>1</v>
      </c>
      <c r="Q1050" s="5">
        <f t="shared" si="571"/>
        <v>44879</v>
      </c>
      <c r="R1050" s="32">
        <f>VLOOKUP(_xlfn.CONCAT(M1050," - ",E1050),Planning!$C$75:$D$99,2,0)</f>
        <v>21</v>
      </c>
      <c r="S1050" s="5">
        <f t="shared" si="572"/>
        <v>44898</v>
      </c>
      <c r="T1050" s="3" t="str">
        <f t="shared" si="573"/>
        <v/>
      </c>
      <c r="U1050" s="32">
        <f t="shared" ca="1" si="574"/>
        <v>21</v>
      </c>
      <c r="V1050" s="32">
        <f t="shared" si="575"/>
        <v>0</v>
      </c>
      <c r="W1050" s="5">
        <f t="shared" si="576"/>
        <v>44886</v>
      </c>
      <c r="X1050" s="5"/>
      <c r="Z1050" s="49"/>
      <c r="AA1050" s="50" cm="1">
        <f t="array" ref="AA1050">IF(AND(K1050="Pending",J1050='Date ouverte'!$A$2),INDEX(_xlfn.ANCHORARRAY('Date ouverte'!$B$2),MATCH(TRUE,_xlfn.ANCHORARRAY('Date ouverte'!$B$2)&gt;=$W1050,0)),IF(AND(K1050="Pending",J1050='Date ouverte'!$A$4),INDEX(_xlfn.ANCHORARRAY('Date ouverte'!$B$4),MATCH(TRUE,_xlfn.ANCHORARRAY('Date ouverte'!$B$4)&gt;=$W1050,0)),IF(AND(K1050="Pending",J1050='Date ouverte'!$A$6),INDEX(_xlfn.ANCHORARRAY('Date ouverte'!$B$6),MATCH(TRUE,_xlfn.ANCHORARRAY('Date ouverte'!$B$6)&gt;=$W1050,0)),IF(AND(K1050="Pending",J1050='Date ouverte'!$A$8),INDEX(_xlfn.ANCHORARRAY('Date ouverte'!$B$8),MATCH(TRUE,_xlfn.ANCHORARRAY('Date ouverte'!$B$8)&gt;=$W1050,0)),W1050))))</f>
        <v>44886</v>
      </c>
      <c r="AB1050" s="5">
        <f>IF(IF($K1050="Pending",(IF($J1050='Date ouverte'!$A$20,HLOOKUP($AA1050,'Date ouverte'!$20:$21,2,FALSE),IF($J1050='Date ouverte'!$A$22,HLOOKUP($AA1050,'Date ouverte'!$22:$23,2,FALSE),IF($J1050='Date ouverte'!$A$24,HLOOKUP($AA1050,'Date ouverte'!$24:$25,2,FALSE),IF($J1050='Date ouverte'!$A$26,HLOOKUP($AA1050,'Date ouverte'!$26:$27,2,FALSE),"j"))))),W1050)&lt;&gt;"alert",AA1050,"alert")</f>
        <v>44886</v>
      </c>
      <c r="AC1050" s="65">
        <f>IF($AB1050="alert",(IF($J1050='Date ouverte'!$A$29,HLOOKUP($AA1050,'Date ouverte'!$29:$30,2,FALSE),IF($J1050='Date ouverte'!$A$31,HLOOKUP($AA1050,'Date ouverte'!$31:$33,2,FALSE),IF($J1050='Date ouverte'!$A$33,HLOOKUP($AA1050,'Date ouverte'!$33:$34,2,FALSE),IF($J1050='Date ouverte'!$A$35,HLOOKUP($AA1050,'Date ouverte'!$35:$36,2,FALSE),"j"))))),0)</f>
        <v>0</v>
      </c>
      <c r="AD10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0" s="5"/>
    </row>
    <row r="1051" spans="1:31" x14ac:dyDescent="0.25">
      <c r="A1051" t="s">
        <v>1331</v>
      </c>
      <c r="B1051" t="s">
        <v>258</v>
      </c>
      <c r="C1051" t="s">
        <v>30</v>
      </c>
      <c r="D1051" t="s">
        <v>47</v>
      </c>
      <c r="E1051" t="s">
        <v>34</v>
      </c>
      <c r="F1051" t="s">
        <v>48</v>
      </c>
      <c r="G1051" s="1">
        <v>44832</v>
      </c>
      <c r="H1051" s="1">
        <v>44866</v>
      </c>
      <c r="I1051" s="2">
        <v>44878</v>
      </c>
      <c r="J1051" t="s">
        <v>18</v>
      </c>
      <c r="K1051" t="s">
        <v>29</v>
      </c>
      <c r="L1051" t="s">
        <v>24</v>
      </c>
      <c r="M1051" t="s">
        <v>25</v>
      </c>
      <c r="N1051" t="s">
        <v>26</v>
      </c>
      <c r="O1051" t="s">
        <v>40</v>
      </c>
      <c r="P1051">
        <f t="shared" si="570"/>
        <v>1</v>
      </c>
      <c r="Q1051" s="5">
        <f t="shared" si="571"/>
        <v>44868</v>
      </c>
      <c r="R1051" s="32">
        <f>VLOOKUP(_xlfn.CONCAT(M1051," - ",E1051),Planning!$C$75:$D$99,2,0)</f>
        <v>21</v>
      </c>
      <c r="S1051" s="5">
        <f t="shared" si="572"/>
        <v>44887</v>
      </c>
      <c r="T1051" s="3" t="str">
        <f t="shared" si="573"/>
        <v/>
      </c>
      <c r="U1051" s="32">
        <f t="shared" ca="1" si="574"/>
        <v>21</v>
      </c>
      <c r="V1051" s="32">
        <f t="shared" si="575"/>
        <v>0</v>
      </c>
      <c r="W1051" s="5">
        <f t="shared" si="576"/>
        <v>44878</v>
      </c>
      <c r="X1051" s="5"/>
      <c r="Z1051" s="49"/>
      <c r="AA1051" s="50" cm="1">
        <f t="array" ref="AA1051">IF(AND(K1051="Pending",J1051='Date ouverte'!$A$2),INDEX(_xlfn.ANCHORARRAY('Date ouverte'!$B$2),MATCH(TRUE,_xlfn.ANCHORARRAY('Date ouverte'!$B$2)&gt;=$W1051,0)),IF(AND(K1051="Pending",J1051='Date ouverte'!$A$4),INDEX(_xlfn.ANCHORARRAY('Date ouverte'!$B$4),MATCH(TRUE,_xlfn.ANCHORARRAY('Date ouverte'!$B$4)&gt;=$W1051,0)),IF(AND(K1051="Pending",J1051='Date ouverte'!$A$6),INDEX(_xlfn.ANCHORARRAY('Date ouverte'!$B$6),MATCH(TRUE,_xlfn.ANCHORARRAY('Date ouverte'!$B$6)&gt;=$W1051,0)),IF(AND(K1051="Pending",J1051='Date ouverte'!$A$8),INDEX(_xlfn.ANCHORARRAY('Date ouverte'!$B$8),MATCH(TRUE,_xlfn.ANCHORARRAY('Date ouverte'!$B$8)&gt;=$W1051,0)),W1051))))</f>
        <v>44879</v>
      </c>
      <c r="AB1051" s="5" t="str">
        <f>IF(IF($K1051="Pending",(IF($J1051='Date ouverte'!$A$20,HLOOKUP($AA1051,'Date ouverte'!$20:$21,2,FALSE),IF($J1051='Date ouverte'!$A$22,HLOOKUP($AA1051,'Date ouverte'!$22:$23,2,FALSE),IF($J1051='Date ouverte'!$A$24,HLOOKUP($AA1051,'Date ouverte'!$24:$25,2,FALSE),IF($J1051='Date ouverte'!$A$26,HLOOKUP($AA1051,'Date ouverte'!$26:$27,2,FALSE),"j"))))),W1051)&lt;&gt;"alert",AA1051,"alert")</f>
        <v>alert</v>
      </c>
      <c r="AC1051" s="65">
        <f>IF($AB1051="alert",(IF($J1051='Date ouverte'!$A$29,HLOOKUP($AA1051,'Date ouverte'!$29:$30,2,FALSE),IF($J1051='Date ouverte'!$A$31,HLOOKUP($AA1051,'Date ouverte'!$31:$33,2,FALSE),IF($J1051='Date ouverte'!$A$33,HLOOKUP($AA1051,'Date ouverte'!$33:$34,2,FALSE),IF($J1051='Date ouverte'!$A$35,HLOOKUP($AA1051,'Date ouverte'!$35:$36,2,FALSE),"j"))))),0)</f>
        <v>11</v>
      </c>
      <c r="AD10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1" s="5"/>
    </row>
    <row r="1052" spans="1:31" x14ac:dyDescent="0.25">
      <c r="A1052" t="s">
        <v>1969</v>
      </c>
      <c r="B1052" t="s">
        <v>258</v>
      </c>
      <c r="C1052" t="s">
        <v>30</v>
      </c>
      <c r="D1052" t="s">
        <v>47</v>
      </c>
      <c r="E1052" t="s">
        <v>34</v>
      </c>
      <c r="F1052" t="s">
        <v>48</v>
      </c>
      <c r="G1052" s="1">
        <v>44847</v>
      </c>
      <c r="H1052" s="1">
        <v>44877</v>
      </c>
      <c r="I1052" s="2">
        <v>44893.291666666664</v>
      </c>
      <c r="J1052" t="s">
        <v>23</v>
      </c>
      <c r="K1052" t="s">
        <v>19</v>
      </c>
      <c r="L1052" t="s">
        <v>20</v>
      </c>
      <c r="M1052" t="s">
        <v>25</v>
      </c>
      <c r="N1052" t="s">
        <v>35</v>
      </c>
      <c r="O1052" t="s">
        <v>45</v>
      </c>
      <c r="P1052">
        <f t="shared" si="570"/>
        <v>1</v>
      </c>
      <c r="Q1052" s="5">
        <f t="shared" si="571"/>
        <v>44879</v>
      </c>
      <c r="R1052" s="32">
        <f>VLOOKUP(_xlfn.CONCAT(M1052," - ",E1052),Planning!$C$75:$D$99,2,0)</f>
        <v>21</v>
      </c>
      <c r="S1052" s="5">
        <f t="shared" si="572"/>
        <v>44898</v>
      </c>
      <c r="T1052" s="3" t="str">
        <f t="shared" si="573"/>
        <v/>
      </c>
      <c r="U1052" s="32">
        <f t="shared" ca="1" si="574"/>
        <v>21</v>
      </c>
      <c r="V1052" s="32">
        <f t="shared" si="575"/>
        <v>0</v>
      </c>
      <c r="W1052" s="5">
        <f t="shared" si="576"/>
        <v>44893</v>
      </c>
      <c r="X1052" s="5"/>
      <c r="Z1052" s="49"/>
      <c r="AA1052" s="50" cm="1">
        <f t="array" ref="AA1052">IF(AND(K1052="Pending",J1052='Date ouverte'!$A$2),INDEX(_xlfn.ANCHORARRAY('Date ouverte'!$B$2),MATCH(TRUE,_xlfn.ANCHORARRAY('Date ouverte'!$B$2)&gt;=$W1052,0)),IF(AND(K1052="Pending",J1052='Date ouverte'!$A$4),INDEX(_xlfn.ANCHORARRAY('Date ouverte'!$B$4),MATCH(TRUE,_xlfn.ANCHORARRAY('Date ouverte'!$B$4)&gt;=$W1052,0)),IF(AND(K1052="Pending",J1052='Date ouverte'!$A$6),INDEX(_xlfn.ANCHORARRAY('Date ouverte'!$B$6),MATCH(TRUE,_xlfn.ANCHORARRAY('Date ouverte'!$B$6)&gt;=$W1052,0)),IF(AND(K1052="Pending",J1052='Date ouverte'!$A$8),INDEX(_xlfn.ANCHORARRAY('Date ouverte'!$B$8),MATCH(TRUE,_xlfn.ANCHORARRAY('Date ouverte'!$B$8)&gt;=$W1052,0)),W1052))))</f>
        <v>44893</v>
      </c>
      <c r="AB1052" s="5">
        <f>IF(IF($K1052="Pending",(IF($J1052='Date ouverte'!$A$20,HLOOKUP($AA1052,'Date ouverte'!$20:$21,2,FALSE),IF($J1052='Date ouverte'!$A$22,HLOOKUP($AA1052,'Date ouverte'!$22:$23,2,FALSE),IF($J1052='Date ouverte'!$A$24,HLOOKUP($AA1052,'Date ouverte'!$24:$25,2,FALSE),IF($J1052='Date ouverte'!$A$26,HLOOKUP($AA1052,'Date ouverte'!$26:$27,2,FALSE),"j"))))),W1052)&lt;&gt;"alert",AA1052,"alert")</f>
        <v>44893</v>
      </c>
      <c r="AC1052" s="65">
        <f>IF($AB1052="alert",(IF($J1052='Date ouverte'!$A$29,HLOOKUP($AA1052,'Date ouverte'!$29:$30,2,FALSE),IF($J1052='Date ouverte'!$A$31,HLOOKUP($AA1052,'Date ouverte'!$31:$33,2,FALSE),IF($J1052='Date ouverte'!$A$33,HLOOKUP($AA1052,'Date ouverte'!$33:$34,2,FALSE),IF($J1052='Date ouverte'!$A$35,HLOOKUP($AA1052,'Date ouverte'!$35:$36,2,FALSE),"j"))))),0)</f>
        <v>0</v>
      </c>
      <c r="AD10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2" s="5"/>
    </row>
    <row r="1053" spans="1:31" x14ac:dyDescent="0.25">
      <c r="A1053" t="s">
        <v>364</v>
      </c>
      <c r="B1053" t="s">
        <v>258</v>
      </c>
      <c r="C1053" t="s">
        <v>30</v>
      </c>
      <c r="D1053" t="s">
        <v>47</v>
      </c>
      <c r="E1053" t="s">
        <v>34</v>
      </c>
      <c r="F1053" t="s">
        <v>48</v>
      </c>
      <c r="G1053" s="1">
        <v>44807</v>
      </c>
      <c r="H1053" s="1">
        <v>44860</v>
      </c>
      <c r="I1053" s="2">
        <v>44868.416666666664</v>
      </c>
      <c r="J1053" t="s">
        <v>28</v>
      </c>
      <c r="K1053" t="s">
        <v>19</v>
      </c>
      <c r="L1053" t="s">
        <v>24</v>
      </c>
      <c r="M1053" t="s">
        <v>25</v>
      </c>
      <c r="N1053" t="s">
        <v>26</v>
      </c>
      <c r="O1053" t="s">
        <v>36</v>
      </c>
      <c r="P1053">
        <f t="shared" si="570"/>
        <v>1</v>
      </c>
      <c r="Q1053" s="5">
        <f t="shared" si="571"/>
        <v>44862</v>
      </c>
      <c r="R1053" s="32">
        <f>VLOOKUP(_xlfn.CONCAT(M1053," - ",E1053),Planning!$C$75:$D$99,2,0)</f>
        <v>21</v>
      </c>
      <c r="S1053" s="5">
        <f t="shared" si="572"/>
        <v>44881</v>
      </c>
      <c r="T1053" s="3" t="str">
        <f t="shared" si="573"/>
        <v/>
      </c>
      <c r="U1053" s="32">
        <f t="shared" ca="1" si="574"/>
        <v>21</v>
      </c>
      <c r="V1053" s="32">
        <f t="shared" si="575"/>
        <v>0</v>
      </c>
      <c r="W1053" s="5">
        <f t="shared" si="576"/>
        <v>44868</v>
      </c>
      <c r="X1053" s="5"/>
      <c r="Z1053" s="49"/>
      <c r="AA1053" s="50" cm="1">
        <f t="array" ref="AA1053">IF(AND(K1053="Pending",J1053='Date ouverte'!$A$2),INDEX(_xlfn.ANCHORARRAY('Date ouverte'!$B$2),MATCH(TRUE,_xlfn.ANCHORARRAY('Date ouverte'!$B$2)&gt;=$W1053,0)),IF(AND(K1053="Pending",J1053='Date ouverte'!$A$4),INDEX(_xlfn.ANCHORARRAY('Date ouverte'!$B$4),MATCH(TRUE,_xlfn.ANCHORARRAY('Date ouverte'!$B$4)&gt;=$W1053,0)),IF(AND(K1053="Pending",J1053='Date ouverte'!$A$6),INDEX(_xlfn.ANCHORARRAY('Date ouverte'!$B$6),MATCH(TRUE,_xlfn.ANCHORARRAY('Date ouverte'!$B$6)&gt;=$W1053,0)),IF(AND(K1053="Pending",J1053='Date ouverte'!$A$8),INDEX(_xlfn.ANCHORARRAY('Date ouverte'!$B$8),MATCH(TRUE,_xlfn.ANCHORARRAY('Date ouverte'!$B$8)&gt;=$W1053,0)),W1053))))</f>
        <v>44868</v>
      </c>
      <c r="AB1053" s="5">
        <f>IF(IF($K1053="Pending",(IF($J1053='Date ouverte'!$A$20,HLOOKUP($AA1053,'Date ouverte'!$20:$21,2,FALSE),IF($J1053='Date ouverte'!$A$22,HLOOKUP($AA1053,'Date ouverte'!$22:$23,2,FALSE),IF($J1053='Date ouverte'!$A$24,HLOOKUP($AA1053,'Date ouverte'!$24:$25,2,FALSE),IF($J1053='Date ouverte'!$A$26,HLOOKUP($AA1053,'Date ouverte'!$26:$27,2,FALSE),"j"))))),W1053)&lt;&gt;"alert",AA1053,"alert")</f>
        <v>44868</v>
      </c>
      <c r="AC1053" s="65">
        <f>IF($AB1053="alert",(IF($J1053='Date ouverte'!$A$29,HLOOKUP($AA1053,'Date ouverte'!$29:$30,2,FALSE),IF($J1053='Date ouverte'!$A$31,HLOOKUP($AA1053,'Date ouverte'!$31:$33,2,FALSE),IF($J1053='Date ouverte'!$A$33,HLOOKUP($AA1053,'Date ouverte'!$33:$34,2,FALSE),IF($J1053='Date ouverte'!$A$35,HLOOKUP($AA1053,'Date ouverte'!$35:$36,2,FALSE),"j"))))),0)</f>
        <v>0</v>
      </c>
      <c r="AD10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3" s="5"/>
    </row>
    <row r="1054" spans="1:31" x14ac:dyDescent="0.25">
      <c r="A1054" t="s">
        <v>1970</v>
      </c>
      <c r="B1054" t="s">
        <v>258</v>
      </c>
      <c r="C1054" t="s">
        <v>30</v>
      </c>
      <c r="D1054" t="s">
        <v>47</v>
      </c>
      <c r="E1054" t="s">
        <v>16</v>
      </c>
      <c r="F1054" t="s">
        <v>48</v>
      </c>
      <c r="G1054" s="1">
        <v>44858</v>
      </c>
      <c r="H1054" s="1">
        <v>44893</v>
      </c>
      <c r="I1054" s="2">
        <v>44898</v>
      </c>
      <c r="J1054" t="s">
        <v>23</v>
      </c>
      <c r="K1054" t="s">
        <v>29</v>
      </c>
      <c r="L1054" t="s">
        <v>24</v>
      </c>
      <c r="M1054" t="s">
        <v>25</v>
      </c>
      <c r="N1054" t="s">
        <v>26</v>
      </c>
      <c r="O1054" t="s">
        <v>46</v>
      </c>
      <c r="P1054">
        <f t="shared" si="570"/>
        <v>1</v>
      </c>
      <c r="Q1054" s="5">
        <f t="shared" si="571"/>
        <v>44895</v>
      </c>
      <c r="R1054" s="32">
        <f>VLOOKUP(_xlfn.CONCAT(M1054," - ",E1054),Planning!$C$75:$D$99,2,0)</f>
        <v>4</v>
      </c>
      <c r="S1054" s="5">
        <f t="shared" si="572"/>
        <v>44897</v>
      </c>
      <c r="T1054" s="3" t="str">
        <f t="shared" si="573"/>
        <v/>
      </c>
      <c r="U1054" s="32">
        <f t="shared" ca="1" si="574"/>
        <v>4</v>
      </c>
      <c r="V1054" s="32">
        <f t="shared" si="575"/>
        <v>0</v>
      </c>
      <c r="W1054" s="5">
        <f t="shared" si="576"/>
        <v>44898</v>
      </c>
      <c r="X1054" s="5"/>
      <c r="Z1054" s="49"/>
      <c r="AA1054" s="50" cm="1">
        <f t="array" ref="AA1054">IF(AND(K1054="Pending",J1054='Date ouverte'!$A$2),INDEX(_xlfn.ANCHORARRAY('Date ouverte'!$B$2),MATCH(TRUE,_xlfn.ANCHORARRAY('Date ouverte'!$B$2)&gt;=$W1054,0)),IF(AND(K1054="Pending",J1054='Date ouverte'!$A$4),INDEX(_xlfn.ANCHORARRAY('Date ouverte'!$B$4),MATCH(TRUE,_xlfn.ANCHORARRAY('Date ouverte'!$B$4)&gt;=$W1054,0)),IF(AND(K1054="Pending",J1054='Date ouverte'!$A$6),INDEX(_xlfn.ANCHORARRAY('Date ouverte'!$B$6),MATCH(TRUE,_xlfn.ANCHORARRAY('Date ouverte'!$B$6)&gt;=$W1054,0)),IF(AND(K1054="Pending",J1054='Date ouverte'!$A$8),INDEX(_xlfn.ANCHORARRAY('Date ouverte'!$B$8),MATCH(TRUE,_xlfn.ANCHORARRAY('Date ouverte'!$B$8)&gt;=$W1054,0)),W1054))))</f>
        <v>44900</v>
      </c>
      <c r="AB1054" s="5" t="str">
        <f>IF(IF($K1054="Pending",(IF($J1054='Date ouverte'!$A$20,HLOOKUP($AA1054,'Date ouverte'!$20:$21,2,FALSE),IF($J1054='Date ouverte'!$A$22,HLOOKUP($AA1054,'Date ouverte'!$22:$23,2,FALSE),IF($J1054='Date ouverte'!$A$24,HLOOKUP($AA1054,'Date ouverte'!$24:$25,2,FALSE),IF($J1054='Date ouverte'!$A$26,HLOOKUP($AA1054,'Date ouverte'!$26:$27,2,FALSE),"j"))))),W1054)&lt;&gt;"alert",AA1054,"alert")</f>
        <v>alert</v>
      </c>
      <c r="AC1054" s="65">
        <f>IF($AB1054="alert",(IF($J1054='Date ouverte'!$A$29,HLOOKUP($AA1054,'Date ouverte'!$29:$30,2,FALSE),IF($J1054='Date ouverte'!$A$31,HLOOKUP($AA1054,'Date ouverte'!$31:$33,2,FALSE),IF($J1054='Date ouverte'!$A$33,HLOOKUP($AA1054,'Date ouverte'!$33:$34,2,FALSE),IF($J1054='Date ouverte'!$A$35,HLOOKUP($AA1054,'Date ouverte'!$35:$36,2,FALSE),"j"))))),0)</f>
        <v>26</v>
      </c>
      <c r="AD10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4" s="5"/>
    </row>
    <row r="1055" spans="1:31" x14ac:dyDescent="0.25">
      <c r="A1055" t="s">
        <v>790</v>
      </c>
      <c r="B1055" t="s">
        <v>258</v>
      </c>
      <c r="C1055" t="s">
        <v>14</v>
      </c>
      <c r="D1055" t="s">
        <v>47</v>
      </c>
      <c r="E1055" t="s">
        <v>34</v>
      </c>
      <c r="F1055" t="s">
        <v>48</v>
      </c>
      <c r="G1055" s="1">
        <v>44823</v>
      </c>
      <c r="H1055" s="1">
        <v>44866</v>
      </c>
      <c r="I1055" s="2">
        <v>44881</v>
      </c>
      <c r="J1055" t="s">
        <v>18</v>
      </c>
      <c r="K1055" t="s">
        <v>29</v>
      </c>
      <c r="L1055" t="s">
        <v>24</v>
      </c>
      <c r="M1055" t="s">
        <v>25</v>
      </c>
      <c r="N1055" t="s">
        <v>26</v>
      </c>
      <c r="O1055" t="s">
        <v>40</v>
      </c>
      <c r="P1055">
        <f t="shared" si="570"/>
        <v>1</v>
      </c>
      <c r="Q1055" s="5">
        <f t="shared" si="571"/>
        <v>44868</v>
      </c>
      <c r="R1055" s="32">
        <f>VLOOKUP(_xlfn.CONCAT(M1055," - ",E1055),Planning!$C$75:$D$99,2,0)</f>
        <v>21</v>
      </c>
      <c r="S1055" s="5">
        <f t="shared" si="572"/>
        <v>44887</v>
      </c>
      <c r="T1055" s="3" t="str">
        <f t="shared" si="573"/>
        <v/>
      </c>
      <c r="U1055" s="32">
        <f t="shared" ca="1" si="574"/>
        <v>21</v>
      </c>
      <c r="V1055" s="32">
        <f t="shared" si="575"/>
        <v>0</v>
      </c>
      <c r="W1055" s="5">
        <f t="shared" si="576"/>
        <v>44881</v>
      </c>
      <c r="X1055" s="5"/>
      <c r="Z1055" s="49"/>
      <c r="AA1055" s="50" cm="1">
        <f t="array" ref="AA1055">IF(AND(K1055="Pending",J1055='Date ouverte'!$A$2),INDEX(_xlfn.ANCHORARRAY('Date ouverte'!$B$2),MATCH(TRUE,_xlfn.ANCHORARRAY('Date ouverte'!$B$2)&gt;=$W1055,0)),IF(AND(K1055="Pending",J1055='Date ouverte'!$A$4),INDEX(_xlfn.ANCHORARRAY('Date ouverte'!$B$4),MATCH(TRUE,_xlfn.ANCHORARRAY('Date ouverte'!$B$4)&gt;=$W1055,0)),IF(AND(K1055="Pending",J1055='Date ouverte'!$A$6),INDEX(_xlfn.ANCHORARRAY('Date ouverte'!$B$6),MATCH(TRUE,_xlfn.ANCHORARRAY('Date ouverte'!$B$6)&gt;=$W1055,0)),IF(AND(K1055="Pending",J1055='Date ouverte'!$A$8),INDEX(_xlfn.ANCHORARRAY('Date ouverte'!$B$8),MATCH(TRUE,_xlfn.ANCHORARRAY('Date ouverte'!$B$8)&gt;=$W1055,0)),W1055))))</f>
        <v>44881</v>
      </c>
      <c r="AB1055" s="5">
        <f>IF(IF($K1055="Pending",(IF($J1055='Date ouverte'!$A$20,HLOOKUP($AA1055,'Date ouverte'!$20:$21,2,FALSE),IF($J1055='Date ouverte'!$A$22,HLOOKUP($AA1055,'Date ouverte'!$22:$23,2,FALSE),IF($J1055='Date ouverte'!$A$24,HLOOKUP($AA1055,'Date ouverte'!$24:$25,2,FALSE),IF($J1055='Date ouverte'!$A$26,HLOOKUP($AA1055,'Date ouverte'!$26:$27,2,FALSE),"j"))))),W1055)&lt;&gt;"alert",AA1055,"alert")</f>
        <v>44881</v>
      </c>
      <c r="AC1055" s="65">
        <f>IF($AB1055="alert",(IF($J1055='Date ouverte'!$A$29,HLOOKUP($AA1055,'Date ouverte'!$29:$30,2,FALSE),IF($J1055='Date ouverte'!$A$31,HLOOKUP($AA1055,'Date ouverte'!$31:$33,2,FALSE),IF($J1055='Date ouverte'!$A$33,HLOOKUP($AA1055,'Date ouverte'!$33:$34,2,FALSE),IF($J1055='Date ouverte'!$A$35,HLOOKUP($AA1055,'Date ouverte'!$35:$36,2,FALSE),"j"))))),0)</f>
        <v>0</v>
      </c>
      <c r="AD10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5" s="5"/>
    </row>
    <row r="1056" spans="1:31" x14ac:dyDescent="0.25">
      <c r="A1056" t="s">
        <v>1080</v>
      </c>
      <c r="B1056" t="s">
        <v>258</v>
      </c>
      <c r="C1056" t="s">
        <v>30</v>
      </c>
      <c r="D1056" t="s">
        <v>47</v>
      </c>
      <c r="E1056" t="s">
        <v>34</v>
      </c>
      <c r="F1056" t="s">
        <v>48</v>
      </c>
      <c r="G1056" s="1">
        <v>44828</v>
      </c>
      <c r="H1056" s="1">
        <v>44860</v>
      </c>
      <c r="I1056" s="2">
        <v>44867.208333333336</v>
      </c>
      <c r="J1056" t="s">
        <v>18</v>
      </c>
      <c r="K1056" t="s">
        <v>19</v>
      </c>
      <c r="L1056" t="s">
        <v>20</v>
      </c>
      <c r="M1056" t="s">
        <v>25</v>
      </c>
      <c r="N1056" t="s">
        <v>35</v>
      </c>
      <c r="O1056" t="s">
        <v>36</v>
      </c>
      <c r="P1056">
        <f t="shared" si="570"/>
        <v>1</v>
      </c>
      <c r="Q1056" s="5">
        <f t="shared" si="571"/>
        <v>44862</v>
      </c>
      <c r="R1056" s="32">
        <f>VLOOKUP(_xlfn.CONCAT(M1056," - ",E1056),Planning!$C$75:$D$99,2,0)</f>
        <v>21</v>
      </c>
      <c r="S1056" s="5">
        <f t="shared" si="572"/>
        <v>44881</v>
      </c>
      <c r="T1056" s="3" t="str">
        <f t="shared" si="573"/>
        <v/>
      </c>
      <c r="U1056" s="32">
        <f t="shared" ca="1" si="574"/>
        <v>21</v>
      </c>
      <c r="V1056" s="32">
        <f t="shared" si="575"/>
        <v>0</v>
      </c>
      <c r="W1056" s="5">
        <f t="shared" si="576"/>
        <v>44867</v>
      </c>
      <c r="X1056" s="5"/>
      <c r="Z1056" s="49"/>
      <c r="AA1056" s="50" cm="1">
        <f t="array" ref="AA1056">IF(AND(K1056="Pending",J1056='Date ouverte'!$A$2),INDEX(_xlfn.ANCHORARRAY('Date ouverte'!$B$2),MATCH(TRUE,_xlfn.ANCHORARRAY('Date ouverte'!$B$2)&gt;=$W1056,0)),IF(AND(K1056="Pending",J1056='Date ouverte'!$A$4),INDEX(_xlfn.ANCHORARRAY('Date ouverte'!$B$4),MATCH(TRUE,_xlfn.ANCHORARRAY('Date ouverte'!$B$4)&gt;=$W1056,0)),IF(AND(K1056="Pending",J1056='Date ouverte'!$A$6),INDEX(_xlfn.ANCHORARRAY('Date ouverte'!$B$6),MATCH(TRUE,_xlfn.ANCHORARRAY('Date ouverte'!$B$6)&gt;=$W1056,0)),IF(AND(K1056="Pending",J1056='Date ouverte'!$A$8),INDEX(_xlfn.ANCHORARRAY('Date ouverte'!$B$8),MATCH(TRUE,_xlfn.ANCHORARRAY('Date ouverte'!$B$8)&gt;=$W1056,0)),W1056))))</f>
        <v>44867</v>
      </c>
      <c r="AB1056" s="5">
        <f>IF(IF($K1056="Pending",(IF($J1056='Date ouverte'!$A$20,HLOOKUP($AA1056,'Date ouverte'!$20:$21,2,FALSE),IF($J1056='Date ouverte'!$A$22,HLOOKUP($AA1056,'Date ouverte'!$22:$23,2,FALSE),IF($J1056='Date ouverte'!$A$24,HLOOKUP($AA1056,'Date ouverte'!$24:$25,2,FALSE),IF($J1056='Date ouverte'!$A$26,HLOOKUP($AA1056,'Date ouverte'!$26:$27,2,FALSE),"j"))))),W1056)&lt;&gt;"alert",AA1056,"alert")</f>
        <v>44867</v>
      </c>
      <c r="AC1056" s="65">
        <f>IF($AB1056="alert",(IF($J1056='Date ouverte'!$A$29,HLOOKUP($AA1056,'Date ouverte'!$29:$30,2,FALSE),IF($J1056='Date ouverte'!$A$31,HLOOKUP($AA1056,'Date ouverte'!$31:$33,2,FALSE),IF($J1056='Date ouverte'!$A$33,HLOOKUP($AA1056,'Date ouverte'!$33:$34,2,FALSE),IF($J1056='Date ouverte'!$A$35,HLOOKUP($AA1056,'Date ouverte'!$35:$36,2,FALSE),"j"))))),0)</f>
        <v>0</v>
      </c>
      <c r="AD10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56" s="5"/>
    </row>
    <row r="1057" spans="1:31" x14ac:dyDescent="0.25">
      <c r="A1057" t="s">
        <v>1332</v>
      </c>
      <c r="B1057" t="s">
        <v>258</v>
      </c>
      <c r="C1057" t="s">
        <v>14</v>
      </c>
      <c r="D1057" t="s">
        <v>47</v>
      </c>
      <c r="E1057" t="s">
        <v>16</v>
      </c>
      <c r="F1057" t="s">
        <v>48</v>
      </c>
      <c r="G1057" s="1">
        <v>44839</v>
      </c>
      <c r="H1057" s="1">
        <v>44882</v>
      </c>
      <c r="I1057" s="2">
        <v>44893</v>
      </c>
      <c r="J1057" t="s">
        <v>39</v>
      </c>
      <c r="K1057" t="s">
        <v>29</v>
      </c>
      <c r="L1057" t="s">
        <v>24</v>
      </c>
      <c r="M1057" t="s">
        <v>25</v>
      </c>
      <c r="N1057" t="s">
        <v>26</v>
      </c>
      <c r="O1057" t="s">
        <v>54</v>
      </c>
      <c r="P1057">
        <f t="shared" si="570"/>
        <v>1</v>
      </c>
      <c r="Q1057" s="5">
        <f t="shared" si="571"/>
        <v>44884</v>
      </c>
      <c r="R1057" s="32">
        <f>VLOOKUP(_xlfn.CONCAT(M1057," - ",E1057),Planning!$C$75:$D$99,2,0)</f>
        <v>4</v>
      </c>
      <c r="S1057" s="5">
        <f t="shared" si="572"/>
        <v>44886</v>
      </c>
      <c r="T1057" s="3" t="str">
        <f t="shared" si="573"/>
        <v/>
      </c>
      <c r="U1057" s="32">
        <f t="shared" ca="1" si="574"/>
        <v>4</v>
      </c>
      <c r="V1057" s="32">
        <f t="shared" si="575"/>
        <v>0</v>
      </c>
      <c r="W1057" s="5">
        <f t="shared" si="576"/>
        <v>44893</v>
      </c>
      <c r="X1057" s="5"/>
      <c r="Z1057" s="49"/>
      <c r="AA1057" s="50" cm="1">
        <f t="array" ref="AA1057">IF(AND(K1057="Pending",J1057='Date ouverte'!$A$2),INDEX(_xlfn.ANCHORARRAY('Date ouverte'!$B$2),MATCH(TRUE,_xlfn.ANCHORARRAY('Date ouverte'!$B$2)&gt;=$W1057,0)),IF(AND(K1057="Pending",J1057='Date ouverte'!$A$4),INDEX(_xlfn.ANCHORARRAY('Date ouverte'!$B$4),MATCH(TRUE,_xlfn.ANCHORARRAY('Date ouverte'!$B$4)&gt;=$W1057,0)),IF(AND(K1057="Pending",J1057='Date ouverte'!$A$6),INDEX(_xlfn.ANCHORARRAY('Date ouverte'!$B$6),MATCH(TRUE,_xlfn.ANCHORARRAY('Date ouverte'!$B$6)&gt;=$W1057,0)),IF(AND(K1057="Pending",J1057='Date ouverte'!$A$8),INDEX(_xlfn.ANCHORARRAY('Date ouverte'!$B$8),MATCH(TRUE,_xlfn.ANCHORARRAY('Date ouverte'!$B$8)&gt;=$W1057,0)),W1057))))</f>
        <v>44893</v>
      </c>
      <c r="AB1057" s="5">
        <f>IF(IF($K1057="Pending",(IF($J1057='Date ouverte'!$A$20,HLOOKUP($AA1057,'Date ouverte'!$20:$21,2,FALSE),IF($J1057='Date ouverte'!$A$22,HLOOKUP($AA1057,'Date ouverte'!$22:$23,2,FALSE),IF($J1057='Date ouverte'!$A$24,HLOOKUP($AA1057,'Date ouverte'!$24:$25,2,FALSE),IF($J1057='Date ouverte'!$A$26,HLOOKUP($AA1057,'Date ouverte'!$26:$27,2,FALSE),"j"))))),W1057)&lt;&gt;"alert",AA1057,"alert")</f>
        <v>44893</v>
      </c>
      <c r="AC1057" s="65">
        <f>IF($AB1057="alert",(IF($J1057='Date ouverte'!$A$29,HLOOKUP($AA1057,'Date ouverte'!$29:$30,2,FALSE),IF($J1057='Date ouverte'!$A$31,HLOOKUP($AA1057,'Date ouverte'!$31:$33,2,FALSE),IF($J1057='Date ouverte'!$A$33,HLOOKUP($AA1057,'Date ouverte'!$33:$34,2,FALSE),IF($J1057='Date ouverte'!$A$35,HLOOKUP($AA1057,'Date ouverte'!$35:$36,2,FALSE),"j"))))),0)</f>
        <v>0</v>
      </c>
      <c r="AD10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57" s="5"/>
    </row>
    <row r="1058" spans="1:31" x14ac:dyDescent="0.25">
      <c r="A1058" t="s">
        <v>1971</v>
      </c>
      <c r="B1058" t="s">
        <v>258</v>
      </c>
      <c r="C1058" t="s">
        <v>14</v>
      </c>
      <c r="D1058" t="s">
        <v>47</v>
      </c>
      <c r="E1058" t="s">
        <v>34</v>
      </c>
      <c r="F1058" t="s">
        <v>48</v>
      </c>
      <c r="G1058" s="1">
        <v>44859</v>
      </c>
      <c r="H1058" s="1">
        <v>44895</v>
      </c>
      <c r="I1058" s="2">
        <v>44910</v>
      </c>
      <c r="J1058" t="s">
        <v>28</v>
      </c>
      <c r="K1058" t="s">
        <v>29</v>
      </c>
      <c r="L1058" t="s">
        <v>20</v>
      </c>
      <c r="M1058" t="s">
        <v>25</v>
      </c>
      <c r="N1058" t="s">
        <v>35</v>
      </c>
      <c r="O1058" t="s">
        <v>1641</v>
      </c>
      <c r="P1058">
        <f t="shared" si="570"/>
        <v>1</v>
      </c>
      <c r="Q1058" s="5">
        <f t="shared" si="571"/>
        <v>44897</v>
      </c>
      <c r="R1058" s="32">
        <f>VLOOKUP(_xlfn.CONCAT(M1058," - ",E1058),Planning!$C$75:$D$99,2,0)</f>
        <v>21</v>
      </c>
      <c r="S1058" s="5">
        <f t="shared" si="572"/>
        <v>44916</v>
      </c>
      <c r="T1058" s="3" t="str">
        <f t="shared" si="573"/>
        <v/>
      </c>
      <c r="U1058" s="32">
        <f t="shared" ca="1" si="574"/>
        <v>21</v>
      </c>
      <c r="V1058" s="32">
        <f t="shared" si="575"/>
        <v>0</v>
      </c>
      <c r="W1058" s="5">
        <f t="shared" si="576"/>
        <v>44910</v>
      </c>
      <c r="X1058" s="5"/>
      <c r="Z1058" s="49"/>
      <c r="AA1058" s="50" cm="1">
        <f t="array" ref="AA1058">IF(AND(K1058="Pending",J1058='Date ouverte'!$A$2),INDEX(_xlfn.ANCHORARRAY('Date ouverte'!$B$2),MATCH(TRUE,_xlfn.ANCHORARRAY('Date ouverte'!$B$2)&gt;=$W1058,0)),IF(AND(K1058="Pending",J1058='Date ouverte'!$A$4),INDEX(_xlfn.ANCHORARRAY('Date ouverte'!$B$4),MATCH(TRUE,_xlfn.ANCHORARRAY('Date ouverte'!$B$4)&gt;=$W1058,0)),IF(AND(K1058="Pending",J1058='Date ouverte'!$A$6),INDEX(_xlfn.ANCHORARRAY('Date ouverte'!$B$6),MATCH(TRUE,_xlfn.ANCHORARRAY('Date ouverte'!$B$6)&gt;=$W1058,0)),IF(AND(K1058="Pending",J1058='Date ouverte'!$A$8),INDEX(_xlfn.ANCHORARRAY('Date ouverte'!$B$8),MATCH(TRUE,_xlfn.ANCHORARRAY('Date ouverte'!$B$8)&gt;=$W1058,0)),W1058))))</f>
        <v>44910</v>
      </c>
      <c r="AB1058" s="5">
        <f>IF(IF($K1058="Pending",(IF($J1058='Date ouverte'!$A$20,HLOOKUP($AA1058,'Date ouverte'!$20:$21,2,FALSE),IF($J1058='Date ouverte'!$A$22,HLOOKUP($AA1058,'Date ouverte'!$22:$23,2,FALSE),IF($J1058='Date ouverte'!$A$24,HLOOKUP($AA1058,'Date ouverte'!$24:$25,2,FALSE),IF($J1058='Date ouverte'!$A$26,HLOOKUP($AA1058,'Date ouverte'!$26:$27,2,FALSE),"j"))))),W1058)&lt;&gt;"alert",AA1058,"alert")</f>
        <v>44910</v>
      </c>
      <c r="AC1058" s="65">
        <f>IF($AB1058="alert",(IF($J1058='Date ouverte'!$A$29,HLOOKUP($AA1058,'Date ouverte'!$29:$30,2,FALSE),IF($J1058='Date ouverte'!$A$31,HLOOKUP($AA1058,'Date ouverte'!$31:$33,2,FALSE),IF($J1058='Date ouverte'!$A$33,HLOOKUP($AA1058,'Date ouverte'!$33:$34,2,FALSE),IF($J1058='Date ouverte'!$A$35,HLOOKUP($AA1058,'Date ouverte'!$35:$36,2,FALSE),"j"))))),0)</f>
        <v>0</v>
      </c>
      <c r="AD10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58" s="5"/>
    </row>
    <row r="1059" spans="1:31" x14ac:dyDescent="0.25">
      <c r="A1059" t="s">
        <v>1333</v>
      </c>
      <c r="B1059" t="s">
        <v>258</v>
      </c>
      <c r="C1059" t="s">
        <v>14</v>
      </c>
      <c r="D1059" t="s">
        <v>47</v>
      </c>
      <c r="E1059" t="s">
        <v>16</v>
      </c>
      <c r="F1059" t="s">
        <v>48</v>
      </c>
      <c r="G1059" s="1">
        <v>44842</v>
      </c>
      <c r="H1059" s="1">
        <v>44881</v>
      </c>
      <c r="I1059" s="2">
        <v>44890</v>
      </c>
      <c r="J1059" t="s">
        <v>39</v>
      </c>
      <c r="K1059" t="s">
        <v>29</v>
      </c>
      <c r="L1059" t="s">
        <v>24</v>
      </c>
      <c r="M1059" t="s">
        <v>32</v>
      </c>
      <c r="N1059" t="s">
        <v>41</v>
      </c>
      <c r="O1059" t="s">
        <v>43</v>
      </c>
      <c r="P1059">
        <f t="shared" si="570"/>
        <v>1</v>
      </c>
      <c r="Q1059" s="5">
        <f t="shared" si="571"/>
        <v>44883</v>
      </c>
      <c r="R1059" s="32">
        <f>VLOOKUP(_xlfn.CONCAT(M1059," - ",E1059),Planning!$C$75:$D$99,2,0)</f>
        <v>10</v>
      </c>
      <c r="S1059" s="5">
        <f t="shared" si="572"/>
        <v>44891</v>
      </c>
      <c r="T1059" s="3" t="str">
        <f t="shared" si="573"/>
        <v/>
      </c>
      <c r="U1059" s="32">
        <f t="shared" ca="1" si="574"/>
        <v>10</v>
      </c>
      <c r="V1059" s="32">
        <f t="shared" si="575"/>
        <v>0</v>
      </c>
      <c r="W1059" s="5">
        <f t="shared" si="576"/>
        <v>44890</v>
      </c>
      <c r="X1059" s="5"/>
      <c r="Z1059" s="49"/>
      <c r="AA1059" s="50" cm="1">
        <f t="array" ref="AA1059">IF(AND(K1059="Pending",J1059='Date ouverte'!$A$2),INDEX(_xlfn.ANCHORARRAY('Date ouverte'!$B$2),MATCH(TRUE,_xlfn.ANCHORARRAY('Date ouverte'!$B$2)&gt;=$W1059,0)),IF(AND(K1059="Pending",J1059='Date ouverte'!$A$4),INDEX(_xlfn.ANCHORARRAY('Date ouverte'!$B$4),MATCH(TRUE,_xlfn.ANCHORARRAY('Date ouverte'!$B$4)&gt;=$W1059,0)),IF(AND(K1059="Pending",J1059='Date ouverte'!$A$6),INDEX(_xlfn.ANCHORARRAY('Date ouverte'!$B$6),MATCH(TRUE,_xlfn.ANCHORARRAY('Date ouverte'!$B$6)&gt;=$W1059,0)),IF(AND(K1059="Pending",J1059='Date ouverte'!$A$8),INDEX(_xlfn.ANCHORARRAY('Date ouverte'!$B$8),MATCH(TRUE,_xlfn.ANCHORARRAY('Date ouverte'!$B$8)&gt;=$W1059,0)),W1059))))</f>
        <v>44890</v>
      </c>
      <c r="AB1059" s="5" t="str">
        <f>IF(IF($K1059="Pending",(IF($J1059='Date ouverte'!$A$20,HLOOKUP($AA1059,'Date ouverte'!$20:$21,2,FALSE),IF($J1059='Date ouverte'!$A$22,HLOOKUP($AA1059,'Date ouverte'!$22:$23,2,FALSE),IF($J1059='Date ouverte'!$A$24,HLOOKUP($AA1059,'Date ouverte'!$24:$25,2,FALSE),IF($J1059='Date ouverte'!$A$26,HLOOKUP($AA1059,'Date ouverte'!$26:$27,2,FALSE),"j"))))),W1059)&lt;&gt;"alert",AA1059,"alert")</f>
        <v>alert</v>
      </c>
      <c r="AC1059" s="65">
        <f>IF($AB1059="alert",(IF($J1059='Date ouverte'!$A$29,HLOOKUP($AA1059,'Date ouverte'!$29:$30,2,FALSE),IF($J1059='Date ouverte'!$A$31,HLOOKUP($AA1059,'Date ouverte'!$31:$33,2,FALSE),IF($J1059='Date ouverte'!$A$33,HLOOKUP($AA1059,'Date ouverte'!$33:$34,2,FALSE),IF($J1059='Date ouverte'!$A$35,HLOOKUP($AA1059,'Date ouverte'!$35:$36,2,FALSE),"j"))))),0)</f>
        <v>8</v>
      </c>
      <c r="AD10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59" s="5"/>
    </row>
    <row r="1060" spans="1:31" x14ac:dyDescent="0.25">
      <c r="A1060" t="s">
        <v>1972</v>
      </c>
      <c r="B1060" t="s">
        <v>258</v>
      </c>
      <c r="C1060" t="s">
        <v>30</v>
      </c>
      <c r="D1060" t="s">
        <v>47</v>
      </c>
      <c r="E1060" t="s">
        <v>34</v>
      </c>
      <c r="F1060" t="s">
        <v>48</v>
      </c>
      <c r="G1060" s="1">
        <v>44849</v>
      </c>
      <c r="H1060" s="1">
        <v>44900</v>
      </c>
      <c r="I1060" s="2">
        <v>44912</v>
      </c>
      <c r="J1060" t="s">
        <v>28</v>
      </c>
      <c r="K1060" t="s">
        <v>29</v>
      </c>
      <c r="L1060" t="s">
        <v>24</v>
      </c>
      <c r="M1060" t="s">
        <v>25</v>
      </c>
      <c r="N1060" t="s">
        <v>26</v>
      </c>
      <c r="O1060" t="s">
        <v>49</v>
      </c>
      <c r="P1060">
        <f t="shared" si="570"/>
        <v>1</v>
      </c>
      <c r="Q1060" s="5">
        <f t="shared" si="571"/>
        <v>44902</v>
      </c>
      <c r="R1060" s="32">
        <f>VLOOKUP(_xlfn.CONCAT(M1060," - ",E1060),Planning!$C$75:$D$99,2,0)</f>
        <v>21</v>
      </c>
      <c r="S1060" s="5">
        <f t="shared" si="572"/>
        <v>44921</v>
      </c>
      <c r="T1060" s="3" t="str">
        <f t="shared" si="573"/>
        <v/>
      </c>
      <c r="U1060" s="32">
        <f t="shared" ca="1" si="574"/>
        <v>21</v>
      </c>
      <c r="V1060" s="32">
        <f t="shared" si="575"/>
        <v>0</v>
      </c>
      <c r="W1060" s="5">
        <f t="shared" si="576"/>
        <v>44912</v>
      </c>
      <c r="X1060" s="5"/>
      <c r="Z1060" s="49"/>
      <c r="AA1060" s="50" cm="1">
        <f t="array" ref="AA1060">IF(AND(K1060="Pending",J1060='Date ouverte'!$A$2),INDEX(_xlfn.ANCHORARRAY('Date ouverte'!$B$2),MATCH(TRUE,_xlfn.ANCHORARRAY('Date ouverte'!$B$2)&gt;=$W1060,0)),IF(AND(K1060="Pending",J1060='Date ouverte'!$A$4),INDEX(_xlfn.ANCHORARRAY('Date ouverte'!$B$4),MATCH(TRUE,_xlfn.ANCHORARRAY('Date ouverte'!$B$4)&gt;=$W1060,0)),IF(AND(K1060="Pending",J1060='Date ouverte'!$A$6),INDEX(_xlfn.ANCHORARRAY('Date ouverte'!$B$6),MATCH(TRUE,_xlfn.ANCHORARRAY('Date ouverte'!$B$6)&gt;=$W1060,0)),IF(AND(K1060="Pending",J1060='Date ouverte'!$A$8),INDEX(_xlfn.ANCHORARRAY('Date ouverte'!$B$8),MATCH(TRUE,_xlfn.ANCHORARRAY('Date ouverte'!$B$8)&gt;=$W1060,0)),W1060))))</f>
        <v>44914</v>
      </c>
      <c r="AB1060" s="5" t="str">
        <f>IF(IF($K1060="Pending",(IF($J1060='Date ouverte'!$A$20,HLOOKUP($AA1060,'Date ouverte'!$20:$21,2,FALSE),IF($J1060='Date ouverte'!$A$22,HLOOKUP($AA1060,'Date ouverte'!$22:$23,2,FALSE),IF($J1060='Date ouverte'!$A$24,HLOOKUP($AA1060,'Date ouverte'!$24:$25,2,FALSE),IF($J1060='Date ouverte'!$A$26,HLOOKUP($AA1060,'Date ouverte'!$26:$27,2,FALSE),"j"))))),W1060)&lt;&gt;"alert",AA1060,"alert")</f>
        <v>alert</v>
      </c>
      <c r="AC1060" s="65">
        <f>IF($AB1060="alert",(IF($J1060='Date ouverte'!$A$29,HLOOKUP($AA1060,'Date ouverte'!$29:$30,2,FALSE),IF($J1060='Date ouverte'!$A$31,HLOOKUP($AA1060,'Date ouverte'!$31:$33,2,FALSE),IF($J1060='Date ouverte'!$A$33,HLOOKUP($AA1060,'Date ouverte'!$33:$34,2,FALSE),IF($J1060='Date ouverte'!$A$35,HLOOKUP($AA1060,'Date ouverte'!$35:$36,2,FALSE),"j"))))),0)</f>
        <v>2</v>
      </c>
      <c r="AD10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60" s="5"/>
    </row>
    <row r="1061" spans="1:31" x14ac:dyDescent="0.25">
      <c r="A1061" t="s">
        <v>854</v>
      </c>
      <c r="B1061" t="s">
        <v>258</v>
      </c>
      <c r="C1061" t="s">
        <v>14</v>
      </c>
      <c r="D1061" t="s">
        <v>47</v>
      </c>
      <c r="E1061" t="s">
        <v>34</v>
      </c>
      <c r="F1061" t="s">
        <v>48</v>
      </c>
      <c r="G1061" s="1">
        <v>44826</v>
      </c>
      <c r="H1061" s="1">
        <v>44860</v>
      </c>
      <c r="I1061" s="2">
        <v>44867.541666666664</v>
      </c>
      <c r="J1061" t="s">
        <v>18</v>
      </c>
      <c r="K1061" t="s">
        <v>19</v>
      </c>
      <c r="L1061" t="s">
        <v>20</v>
      </c>
      <c r="M1061" t="s">
        <v>25</v>
      </c>
      <c r="N1061" t="s">
        <v>35</v>
      </c>
      <c r="O1061" t="s">
        <v>36</v>
      </c>
      <c r="P1061">
        <f t="shared" si="570"/>
        <v>1</v>
      </c>
      <c r="Q1061" s="5">
        <f t="shared" si="571"/>
        <v>44862</v>
      </c>
      <c r="R1061" s="32">
        <f>VLOOKUP(_xlfn.CONCAT(M1061," - ",E1061),Planning!$C$75:$D$99,2,0)</f>
        <v>21</v>
      </c>
      <c r="S1061" s="5">
        <f t="shared" si="572"/>
        <v>44881</v>
      </c>
      <c r="T1061" s="3" t="str">
        <f t="shared" si="573"/>
        <v/>
      </c>
      <c r="U1061" s="32">
        <f t="shared" ca="1" si="574"/>
        <v>21</v>
      </c>
      <c r="V1061" s="32">
        <f t="shared" si="575"/>
        <v>0</v>
      </c>
      <c r="W1061" s="5">
        <f t="shared" si="576"/>
        <v>44867</v>
      </c>
      <c r="X1061" s="5"/>
      <c r="Z1061" s="49"/>
      <c r="AA1061" s="50" cm="1">
        <f t="array" ref="AA1061">IF(AND(K1061="Pending",J1061='Date ouverte'!$A$2),INDEX(_xlfn.ANCHORARRAY('Date ouverte'!$B$2),MATCH(TRUE,_xlfn.ANCHORARRAY('Date ouverte'!$B$2)&gt;=$W1061,0)),IF(AND(K1061="Pending",J1061='Date ouverte'!$A$4),INDEX(_xlfn.ANCHORARRAY('Date ouverte'!$B$4),MATCH(TRUE,_xlfn.ANCHORARRAY('Date ouverte'!$B$4)&gt;=$W1061,0)),IF(AND(K1061="Pending",J1061='Date ouverte'!$A$6),INDEX(_xlfn.ANCHORARRAY('Date ouverte'!$B$6),MATCH(TRUE,_xlfn.ANCHORARRAY('Date ouverte'!$B$6)&gt;=$W1061,0)),IF(AND(K1061="Pending",J1061='Date ouverte'!$A$8),INDEX(_xlfn.ANCHORARRAY('Date ouverte'!$B$8),MATCH(TRUE,_xlfn.ANCHORARRAY('Date ouverte'!$B$8)&gt;=$W1061,0)),W1061))))</f>
        <v>44867</v>
      </c>
      <c r="AB1061" s="5">
        <f>IF(IF($K1061="Pending",(IF($J1061='Date ouverte'!$A$20,HLOOKUP($AA1061,'Date ouverte'!$20:$21,2,FALSE),IF($J1061='Date ouverte'!$A$22,HLOOKUP($AA1061,'Date ouverte'!$22:$23,2,FALSE),IF($J1061='Date ouverte'!$A$24,HLOOKUP($AA1061,'Date ouverte'!$24:$25,2,FALSE),IF($J1061='Date ouverte'!$A$26,HLOOKUP($AA1061,'Date ouverte'!$26:$27,2,FALSE),"j"))))),W1061)&lt;&gt;"alert",AA1061,"alert")</f>
        <v>44867</v>
      </c>
      <c r="AC1061" s="65">
        <f>IF($AB1061="alert",(IF($J1061='Date ouverte'!$A$29,HLOOKUP($AA1061,'Date ouverte'!$29:$30,2,FALSE),IF($J1061='Date ouverte'!$A$31,HLOOKUP($AA1061,'Date ouverte'!$31:$33,2,FALSE),IF($J1061='Date ouverte'!$A$33,HLOOKUP($AA1061,'Date ouverte'!$33:$34,2,FALSE),IF($J1061='Date ouverte'!$A$35,HLOOKUP($AA1061,'Date ouverte'!$35:$36,2,FALSE),"j"))))),0)</f>
        <v>0</v>
      </c>
      <c r="AD10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1" s="5"/>
    </row>
    <row r="1062" spans="1:31" x14ac:dyDescent="0.25">
      <c r="A1062" t="s">
        <v>496</v>
      </c>
      <c r="B1062" t="s">
        <v>258</v>
      </c>
      <c r="C1062" t="s">
        <v>14</v>
      </c>
      <c r="D1062" t="s">
        <v>47</v>
      </c>
      <c r="E1062" t="s">
        <v>16</v>
      </c>
      <c r="F1062" t="s">
        <v>48</v>
      </c>
      <c r="G1062" s="1">
        <v>44823</v>
      </c>
      <c r="H1062" s="1">
        <v>44868</v>
      </c>
      <c r="I1062" s="2">
        <v>44875</v>
      </c>
      <c r="J1062" t="s">
        <v>39</v>
      </c>
      <c r="K1062" t="s">
        <v>29</v>
      </c>
      <c r="L1062" t="s">
        <v>24</v>
      </c>
      <c r="M1062" t="s">
        <v>32</v>
      </c>
      <c r="N1062" t="s">
        <v>41</v>
      </c>
      <c r="O1062" t="s">
        <v>387</v>
      </c>
      <c r="P1062">
        <f t="shared" si="570"/>
        <v>1</v>
      </c>
      <c r="Q1062" s="5">
        <f t="shared" si="571"/>
        <v>44870</v>
      </c>
      <c r="R1062" s="32">
        <f>VLOOKUP(_xlfn.CONCAT(M1062," - ",E1062),Planning!$C$75:$D$99,2,0)</f>
        <v>10</v>
      </c>
      <c r="S1062" s="5">
        <f t="shared" si="572"/>
        <v>44878</v>
      </c>
      <c r="T1062" s="3" t="str">
        <f t="shared" si="573"/>
        <v/>
      </c>
      <c r="U1062" s="32">
        <f t="shared" ca="1" si="574"/>
        <v>10</v>
      </c>
      <c r="V1062" s="32">
        <f t="shared" si="575"/>
        <v>0</v>
      </c>
      <c r="W1062" s="5">
        <f t="shared" si="576"/>
        <v>44875</v>
      </c>
      <c r="X1062" s="5"/>
      <c r="Z1062" s="49"/>
      <c r="AA1062" s="50" cm="1">
        <f t="array" ref="AA1062">IF(AND(K1062="Pending",J1062='Date ouverte'!$A$2),INDEX(_xlfn.ANCHORARRAY('Date ouverte'!$B$2),MATCH(TRUE,_xlfn.ANCHORARRAY('Date ouverte'!$B$2)&gt;=$W1062,0)),IF(AND(K1062="Pending",J1062='Date ouverte'!$A$4),INDEX(_xlfn.ANCHORARRAY('Date ouverte'!$B$4),MATCH(TRUE,_xlfn.ANCHORARRAY('Date ouverte'!$B$4)&gt;=$W1062,0)),IF(AND(K1062="Pending",J1062='Date ouverte'!$A$6),INDEX(_xlfn.ANCHORARRAY('Date ouverte'!$B$6),MATCH(TRUE,_xlfn.ANCHORARRAY('Date ouverte'!$B$6)&gt;=$W1062,0)),IF(AND(K1062="Pending",J1062='Date ouverte'!$A$8),INDEX(_xlfn.ANCHORARRAY('Date ouverte'!$B$8),MATCH(TRUE,_xlfn.ANCHORARRAY('Date ouverte'!$B$8)&gt;=$W1062,0)),W1062))))</f>
        <v>44875</v>
      </c>
      <c r="AB1062" s="5">
        <f>IF(IF($K1062="Pending",(IF($J1062='Date ouverte'!$A$20,HLOOKUP($AA1062,'Date ouverte'!$20:$21,2,FALSE),IF($J1062='Date ouverte'!$A$22,HLOOKUP($AA1062,'Date ouverte'!$22:$23,2,FALSE),IF($J1062='Date ouverte'!$A$24,HLOOKUP($AA1062,'Date ouverte'!$24:$25,2,FALSE),IF($J1062='Date ouverte'!$A$26,HLOOKUP($AA1062,'Date ouverte'!$26:$27,2,FALSE),"j"))))),W1062)&lt;&gt;"alert",AA1062,"alert")</f>
        <v>44875</v>
      </c>
      <c r="AC1062" s="65">
        <f>IF($AB1062="alert",(IF($J1062='Date ouverte'!$A$29,HLOOKUP($AA1062,'Date ouverte'!$29:$30,2,FALSE),IF($J1062='Date ouverte'!$A$31,HLOOKUP($AA1062,'Date ouverte'!$31:$33,2,FALSE),IF($J1062='Date ouverte'!$A$33,HLOOKUP($AA1062,'Date ouverte'!$33:$34,2,FALSE),IF($J1062='Date ouverte'!$A$35,HLOOKUP($AA1062,'Date ouverte'!$35:$36,2,FALSE),"j"))))),0)</f>
        <v>0</v>
      </c>
      <c r="AD10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62" s="5"/>
    </row>
    <row r="1063" spans="1:31" x14ac:dyDescent="0.25">
      <c r="A1063" t="s">
        <v>2483</v>
      </c>
      <c r="B1063" t="s">
        <v>258</v>
      </c>
      <c r="C1063" t="s">
        <v>30</v>
      </c>
      <c r="D1063" t="s">
        <v>47</v>
      </c>
      <c r="E1063" t="s">
        <v>16</v>
      </c>
      <c r="F1063" t="s">
        <v>48</v>
      </c>
      <c r="G1063" s="1">
        <v>44865</v>
      </c>
      <c r="H1063" s="1">
        <v>44893</v>
      </c>
      <c r="I1063" s="2">
        <v>44898</v>
      </c>
      <c r="J1063" t="s">
        <v>18</v>
      </c>
      <c r="K1063" t="s">
        <v>29</v>
      </c>
      <c r="L1063" t="s">
        <v>24</v>
      </c>
      <c r="M1063" t="s">
        <v>32</v>
      </c>
      <c r="N1063" t="s">
        <v>41</v>
      </c>
      <c r="O1063" t="s">
        <v>1728</v>
      </c>
      <c r="P1063">
        <f t="shared" si="570"/>
        <v>1</v>
      </c>
      <c r="Q1063" s="5">
        <f t="shared" si="571"/>
        <v>44895</v>
      </c>
      <c r="R1063" s="32">
        <f>VLOOKUP(_xlfn.CONCAT(M1063," - ",E1063),Planning!$C$75:$D$99,2,0)</f>
        <v>10</v>
      </c>
      <c r="S1063" s="5">
        <f t="shared" si="572"/>
        <v>44903</v>
      </c>
      <c r="T1063" s="3" t="str">
        <f t="shared" si="573"/>
        <v/>
      </c>
      <c r="U1063" s="32">
        <f t="shared" ca="1" si="574"/>
        <v>10</v>
      </c>
      <c r="V1063" s="32">
        <f t="shared" si="575"/>
        <v>0</v>
      </c>
      <c r="W1063" s="5">
        <f t="shared" si="576"/>
        <v>44898</v>
      </c>
      <c r="X1063" s="5"/>
      <c r="Z1063" s="49"/>
      <c r="AA1063" s="50" cm="1">
        <f t="array" ref="AA1063">IF(AND(K1063="Pending",J1063='Date ouverte'!$A$2),INDEX(_xlfn.ANCHORARRAY('Date ouverte'!$B$2),MATCH(TRUE,_xlfn.ANCHORARRAY('Date ouverte'!$B$2)&gt;=$W1063,0)),IF(AND(K1063="Pending",J1063='Date ouverte'!$A$4),INDEX(_xlfn.ANCHORARRAY('Date ouverte'!$B$4),MATCH(TRUE,_xlfn.ANCHORARRAY('Date ouverte'!$B$4)&gt;=$W1063,0)),IF(AND(K1063="Pending",J1063='Date ouverte'!$A$6),INDEX(_xlfn.ANCHORARRAY('Date ouverte'!$B$6),MATCH(TRUE,_xlfn.ANCHORARRAY('Date ouverte'!$B$6)&gt;=$W1063,0)),IF(AND(K1063="Pending",J1063='Date ouverte'!$A$8),INDEX(_xlfn.ANCHORARRAY('Date ouverte'!$B$8),MATCH(TRUE,_xlfn.ANCHORARRAY('Date ouverte'!$B$8)&gt;=$W1063,0)),W1063))))</f>
        <v>44900</v>
      </c>
      <c r="AB1063" s="5">
        <f>IF(IF($K1063="Pending",(IF($J1063='Date ouverte'!$A$20,HLOOKUP($AA1063,'Date ouverte'!$20:$21,2,FALSE),IF($J1063='Date ouverte'!$A$22,HLOOKUP($AA1063,'Date ouverte'!$22:$23,2,FALSE),IF($J1063='Date ouverte'!$A$24,HLOOKUP($AA1063,'Date ouverte'!$24:$25,2,FALSE),IF($J1063='Date ouverte'!$A$26,HLOOKUP($AA1063,'Date ouverte'!$26:$27,2,FALSE),"j"))))),W1063)&lt;&gt;"alert",AA1063,"alert")</f>
        <v>44900</v>
      </c>
      <c r="AC1063" s="65">
        <f>IF($AB1063="alert",(IF($J1063='Date ouverte'!$A$29,HLOOKUP($AA1063,'Date ouverte'!$29:$30,2,FALSE),IF($J1063='Date ouverte'!$A$31,HLOOKUP($AA1063,'Date ouverte'!$31:$33,2,FALSE),IF($J1063='Date ouverte'!$A$33,HLOOKUP($AA1063,'Date ouverte'!$33:$34,2,FALSE),IF($J1063='Date ouverte'!$A$35,HLOOKUP($AA1063,'Date ouverte'!$35:$36,2,FALSE),"j"))))),0)</f>
        <v>0</v>
      </c>
      <c r="AD10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3" s="5"/>
    </row>
    <row r="1064" spans="1:31" x14ac:dyDescent="0.25">
      <c r="A1064" t="s">
        <v>631</v>
      </c>
      <c r="B1064" t="s">
        <v>258</v>
      </c>
      <c r="C1064" t="s">
        <v>30</v>
      </c>
      <c r="D1064" t="s">
        <v>47</v>
      </c>
      <c r="E1064" t="s">
        <v>34</v>
      </c>
      <c r="F1064" t="s">
        <v>48</v>
      </c>
      <c r="G1064" s="1">
        <v>44818</v>
      </c>
      <c r="H1064" s="1">
        <v>44860</v>
      </c>
      <c r="I1064" s="2">
        <v>44867.666666666664</v>
      </c>
      <c r="J1064" t="s">
        <v>28</v>
      </c>
      <c r="K1064" t="s">
        <v>19</v>
      </c>
      <c r="L1064" t="s">
        <v>20</v>
      </c>
      <c r="M1064" t="s">
        <v>25</v>
      </c>
      <c r="N1064" t="s">
        <v>35</v>
      </c>
      <c r="O1064" t="s">
        <v>36</v>
      </c>
      <c r="P1064">
        <f t="shared" si="570"/>
        <v>1</v>
      </c>
      <c r="Q1064" s="5">
        <f t="shared" si="571"/>
        <v>44862</v>
      </c>
      <c r="R1064" s="32">
        <f>VLOOKUP(_xlfn.CONCAT(M1064," - ",E1064),Planning!$C$75:$D$99,2,0)</f>
        <v>21</v>
      </c>
      <c r="S1064" s="5">
        <f t="shared" si="572"/>
        <v>44881</v>
      </c>
      <c r="T1064" s="3" t="str">
        <f t="shared" si="573"/>
        <v/>
      </c>
      <c r="U1064" s="32">
        <f t="shared" ca="1" si="574"/>
        <v>21</v>
      </c>
      <c r="V1064" s="32">
        <f t="shared" si="575"/>
        <v>0</v>
      </c>
      <c r="W1064" s="5">
        <f t="shared" si="576"/>
        <v>44867</v>
      </c>
      <c r="X1064" s="5"/>
      <c r="Z1064" s="49"/>
      <c r="AA1064" s="50" cm="1">
        <f t="array" ref="AA1064">IF(AND(K1064="Pending",J1064='Date ouverte'!$A$2),INDEX(_xlfn.ANCHORARRAY('Date ouverte'!$B$2),MATCH(TRUE,_xlfn.ANCHORARRAY('Date ouverte'!$B$2)&gt;=$W1064,0)),IF(AND(K1064="Pending",J1064='Date ouverte'!$A$4),INDEX(_xlfn.ANCHORARRAY('Date ouverte'!$B$4),MATCH(TRUE,_xlfn.ANCHORARRAY('Date ouverte'!$B$4)&gt;=$W1064,0)),IF(AND(K1064="Pending",J1064='Date ouverte'!$A$6),INDEX(_xlfn.ANCHORARRAY('Date ouverte'!$B$6),MATCH(TRUE,_xlfn.ANCHORARRAY('Date ouverte'!$B$6)&gt;=$W1064,0)),IF(AND(K1064="Pending",J1064='Date ouverte'!$A$8),INDEX(_xlfn.ANCHORARRAY('Date ouverte'!$B$8),MATCH(TRUE,_xlfn.ANCHORARRAY('Date ouverte'!$B$8)&gt;=$W1064,0)),W1064))))</f>
        <v>44867</v>
      </c>
      <c r="AB1064" s="5">
        <f>IF(IF($K1064="Pending",(IF($J1064='Date ouverte'!$A$20,HLOOKUP($AA1064,'Date ouverte'!$20:$21,2,FALSE),IF($J1064='Date ouverte'!$A$22,HLOOKUP($AA1064,'Date ouverte'!$22:$23,2,FALSE),IF($J1064='Date ouverte'!$A$24,HLOOKUP($AA1064,'Date ouverte'!$24:$25,2,FALSE),IF($J1064='Date ouverte'!$A$26,HLOOKUP($AA1064,'Date ouverte'!$26:$27,2,FALSE),"j"))))),W1064)&lt;&gt;"alert",AA1064,"alert")</f>
        <v>44867</v>
      </c>
      <c r="AC1064" s="65">
        <f>IF($AB1064="alert",(IF($J1064='Date ouverte'!$A$29,HLOOKUP($AA1064,'Date ouverte'!$29:$30,2,FALSE),IF($J1064='Date ouverte'!$A$31,HLOOKUP($AA1064,'Date ouverte'!$31:$33,2,FALSE),IF($J1064='Date ouverte'!$A$33,HLOOKUP($AA1064,'Date ouverte'!$33:$34,2,FALSE),IF($J1064='Date ouverte'!$A$35,HLOOKUP($AA1064,'Date ouverte'!$35:$36,2,FALSE),"j"))))),0)</f>
        <v>0</v>
      </c>
      <c r="AD10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4" s="5"/>
    </row>
    <row r="1065" spans="1:31" x14ac:dyDescent="0.25">
      <c r="A1065" t="s">
        <v>1973</v>
      </c>
      <c r="B1065" t="s">
        <v>258</v>
      </c>
      <c r="C1065" t="s">
        <v>14</v>
      </c>
      <c r="D1065" t="s">
        <v>47</v>
      </c>
      <c r="E1065" t="s">
        <v>16</v>
      </c>
      <c r="F1065" t="s">
        <v>48</v>
      </c>
      <c r="G1065" s="1">
        <v>44847</v>
      </c>
      <c r="H1065" s="1">
        <v>44884</v>
      </c>
      <c r="I1065" s="2">
        <v>44889</v>
      </c>
      <c r="J1065" t="s">
        <v>28</v>
      </c>
      <c r="K1065" t="s">
        <v>29</v>
      </c>
      <c r="L1065" t="s">
        <v>24</v>
      </c>
      <c r="M1065" t="s">
        <v>32</v>
      </c>
      <c r="N1065" t="s">
        <v>41</v>
      </c>
      <c r="O1065" t="s">
        <v>1686</v>
      </c>
      <c r="P1065">
        <f t="shared" si="570"/>
        <v>1</v>
      </c>
      <c r="Q1065" s="5">
        <f t="shared" si="571"/>
        <v>44886</v>
      </c>
      <c r="R1065" s="32">
        <f>VLOOKUP(_xlfn.CONCAT(M1065," - ",E1065),Planning!$C$75:$D$99,2,0)</f>
        <v>10</v>
      </c>
      <c r="S1065" s="5">
        <f t="shared" si="572"/>
        <v>44894</v>
      </c>
      <c r="T1065" s="3" t="str">
        <f t="shared" si="573"/>
        <v/>
      </c>
      <c r="U1065" s="32">
        <f t="shared" ca="1" si="574"/>
        <v>10</v>
      </c>
      <c r="V1065" s="32">
        <f t="shared" si="575"/>
        <v>0</v>
      </c>
      <c r="W1065" s="5">
        <f t="shared" si="576"/>
        <v>44889</v>
      </c>
      <c r="X1065" s="5"/>
      <c r="Z1065" s="49"/>
      <c r="AA1065" s="50" cm="1">
        <f t="array" ref="AA1065">IF(AND(K1065="Pending",J1065='Date ouverte'!$A$2),INDEX(_xlfn.ANCHORARRAY('Date ouverte'!$B$2),MATCH(TRUE,_xlfn.ANCHORARRAY('Date ouverte'!$B$2)&gt;=$W1065,0)),IF(AND(K1065="Pending",J1065='Date ouverte'!$A$4),INDEX(_xlfn.ANCHORARRAY('Date ouverte'!$B$4),MATCH(TRUE,_xlfn.ANCHORARRAY('Date ouverte'!$B$4)&gt;=$W1065,0)),IF(AND(K1065="Pending",J1065='Date ouverte'!$A$6),INDEX(_xlfn.ANCHORARRAY('Date ouverte'!$B$6),MATCH(TRUE,_xlfn.ANCHORARRAY('Date ouverte'!$B$6)&gt;=$W1065,0)),IF(AND(K1065="Pending",J1065='Date ouverte'!$A$8),INDEX(_xlfn.ANCHORARRAY('Date ouverte'!$B$8),MATCH(TRUE,_xlfn.ANCHORARRAY('Date ouverte'!$B$8)&gt;=$W1065,0)),W1065))))</f>
        <v>44889</v>
      </c>
      <c r="AB1065" s="5">
        <f>IF(IF($K1065="Pending",(IF($J1065='Date ouverte'!$A$20,HLOOKUP($AA1065,'Date ouverte'!$20:$21,2,FALSE),IF($J1065='Date ouverte'!$A$22,HLOOKUP($AA1065,'Date ouverte'!$22:$23,2,FALSE),IF($J1065='Date ouverte'!$A$24,HLOOKUP($AA1065,'Date ouverte'!$24:$25,2,FALSE),IF($J1065='Date ouverte'!$A$26,HLOOKUP($AA1065,'Date ouverte'!$26:$27,2,FALSE),"j"))))),W1065)&lt;&gt;"alert",AA1065,"alert")</f>
        <v>44889</v>
      </c>
      <c r="AC1065" s="65">
        <f>IF($AB1065="alert",(IF($J1065='Date ouverte'!$A$29,HLOOKUP($AA1065,'Date ouverte'!$29:$30,2,FALSE),IF($J1065='Date ouverte'!$A$31,HLOOKUP($AA1065,'Date ouverte'!$31:$33,2,FALSE),IF($J1065='Date ouverte'!$A$33,HLOOKUP($AA1065,'Date ouverte'!$33:$34,2,FALSE),IF($J1065='Date ouverte'!$A$35,HLOOKUP($AA1065,'Date ouverte'!$35:$36,2,FALSE),"j"))))),0)</f>
        <v>0</v>
      </c>
      <c r="AD10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65" s="5"/>
    </row>
    <row r="1066" spans="1:31" x14ac:dyDescent="0.25">
      <c r="A1066" t="s">
        <v>1334</v>
      </c>
      <c r="B1066" t="s">
        <v>258</v>
      </c>
      <c r="C1066" t="s">
        <v>30</v>
      </c>
      <c r="D1066" t="s">
        <v>47</v>
      </c>
      <c r="E1066" t="s">
        <v>16</v>
      </c>
      <c r="F1066" t="s">
        <v>48</v>
      </c>
      <c r="G1066" s="1">
        <v>44846</v>
      </c>
      <c r="H1066" s="1">
        <v>44885</v>
      </c>
      <c r="I1066" s="2">
        <v>44890</v>
      </c>
      <c r="J1066" t="s">
        <v>23</v>
      </c>
      <c r="K1066" t="s">
        <v>29</v>
      </c>
      <c r="L1066" t="s">
        <v>24</v>
      </c>
      <c r="M1066" t="s">
        <v>32</v>
      </c>
      <c r="N1066" t="s">
        <v>41</v>
      </c>
      <c r="O1066" t="s">
        <v>1106</v>
      </c>
      <c r="P1066">
        <f t="shared" si="570"/>
        <v>1</v>
      </c>
      <c r="Q1066" s="5">
        <f t="shared" si="571"/>
        <v>44887</v>
      </c>
      <c r="R1066" s="32">
        <f>VLOOKUP(_xlfn.CONCAT(M1066," - ",E1066),Planning!$C$75:$D$99,2,0)</f>
        <v>10</v>
      </c>
      <c r="S1066" s="5">
        <f t="shared" si="572"/>
        <v>44895</v>
      </c>
      <c r="T1066" s="3" t="str">
        <f t="shared" si="573"/>
        <v/>
      </c>
      <c r="U1066" s="32">
        <f t="shared" ca="1" si="574"/>
        <v>10</v>
      </c>
      <c r="V1066" s="32">
        <f t="shared" si="575"/>
        <v>0</v>
      </c>
      <c r="W1066" s="5">
        <f t="shared" si="576"/>
        <v>44890</v>
      </c>
      <c r="X1066" s="5"/>
      <c r="Z1066" s="49"/>
      <c r="AA1066" s="50" cm="1">
        <f t="array" ref="AA1066">IF(AND(K1066="Pending",J1066='Date ouverte'!$A$2),INDEX(_xlfn.ANCHORARRAY('Date ouverte'!$B$2),MATCH(TRUE,_xlfn.ANCHORARRAY('Date ouverte'!$B$2)&gt;=$W1066,0)),IF(AND(K1066="Pending",J1066='Date ouverte'!$A$4),INDEX(_xlfn.ANCHORARRAY('Date ouverte'!$B$4),MATCH(TRUE,_xlfn.ANCHORARRAY('Date ouverte'!$B$4)&gt;=$W1066,0)),IF(AND(K1066="Pending",J1066='Date ouverte'!$A$6),INDEX(_xlfn.ANCHORARRAY('Date ouverte'!$B$6),MATCH(TRUE,_xlfn.ANCHORARRAY('Date ouverte'!$B$6)&gt;=$W1066,0)),IF(AND(K1066="Pending",J1066='Date ouverte'!$A$8),INDEX(_xlfn.ANCHORARRAY('Date ouverte'!$B$8),MATCH(TRUE,_xlfn.ANCHORARRAY('Date ouverte'!$B$8)&gt;=$W1066,0)),W1066))))</f>
        <v>44890</v>
      </c>
      <c r="AB1066" s="5" t="str">
        <f>IF(IF($K1066="Pending",(IF($J1066='Date ouverte'!$A$20,HLOOKUP($AA1066,'Date ouverte'!$20:$21,2,FALSE),IF($J1066='Date ouverte'!$A$22,HLOOKUP($AA1066,'Date ouverte'!$22:$23,2,FALSE),IF($J1066='Date ouverte'!$A$24,HLOOKUP($AA1066,'Date ouverte'!$24:$25,2,FALSE),IF($J1066='Date ouverte'!$A$26,HLOOKUP($AA1066,'Date ouverte'!$26:$27,2,FALSE),"j"))))),W1066)&lt;&gt;"alert",AA1066,"alert")</f>
        <v>alert</v>
      </c>
      <c r="AC1066" s="65">
        <f>IF($AB1066="alert",(IF($J1066='Date ouverte'!$A$29,HLOOKUP($AA1066,'Date ouverte'!$29:$30,2,FALSE),IF($J1066='Date ouverte'!$A$31,HLOOKUP($AA1066,'Date ouverte'!$31:$33,2,FALSE),IF($J1066='Date ouverte'!$A$33,HLOOKUP($AA1066,'Date ouverte'!$33:$34,2,FALSE),IF($J1066='Date ouverte'!$A$35,HLOOKUP($AA1066,'Date ouverte'!$35:$36,2,FALSE),"j"))))),0)</f>
        <v>96</v>
      </c>
      <c r="AD10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6" s="5"/>
    </row>
    <row r="1067" spans="1:31" x14ac:dyDescent="0.25">
      <c r="A1067" t="s">
        <v>1974</v>
      </c>
      <c r="B1067" t="s">
        <v>258</v>
      </c>
      <c r="C1067" t="s">
        <v>14</v>
      </c>
      <c r="D1067" t="s">
        <v>47</v>
      </c>
      <c r="E1067" t="s">
        <v>34</v>
      </c>
      <c r="F1067" t="s">
        <v>48</v>
      </c>
      <c r="G1067" s="1">
        <v>44855</v>
      </c>
      <c r="H1067" s="1">
        <v>44890</v>
      </c>
      <c r="I1067" s="2">
        <v>44905</v>
      </c>
      <c r="J1067" t="s">
        <v>28</v>
      </c>
      <c r="K1067" t="s">
        <v>29</v>
      </c>
      <c r="L1067" t="s">
        <v>24</v>
      </c>
      <c r="M1067" t="s">
        <v>25</v>
      </c>
      <c r="N1067" t="s">
        <v>26</v>
      </c>
      <c r="O1067" t="s">
        <v>46</v>
      </c>
      <c r="P1067">
        <f t="shared" si="570"/>
        <v>1</v>
      </c>
      <c r="Q1067" s="5">
        <f t="shared" si="571"/>
        <v>44892</v>
      </c>
      <c r="R1067" s="32">
        <f>VLOOKUP(_xlfn.CONCAT(M1067," - ",E1067),Planning!$C$75:$D$99,2,0)</f>
        <v>21</v>
      </c>
      <c r="S1067" s="5">
        <f t="shared" si="572"/>
        <v>44911</v>
      </c>
      <c r="T1067" s="3" t="str">
        <f t="shared" si="573"/>
        <v/>
      </c>
      <c r="U1067" s="32">
        <f t="shared" ca="1" si="574"/>
        <v>21</v>
      </c>
      <c r="V1067" s="32">
        <f t="shared" si="575"/>
        <v>0</v>
      </c>
      <c r="W1067" s="5">
        <f t="shared" si="576"/>
        <v>44905</v>
      </c>
      <c r="X1067" s="5"/>
      <c r="Z1067" s="49"/>
      <c r="AA1067" s="50" cm="1">
        <f t="array" ref="AA1067">IF(AND(K1067="Pending",J1067='Date ouverte'!$A$2),INDEX(_xlfn.ANCHORARRAY('Date ouverte'!$B$2),MATCH(TRUE,_xlfn.ANCHORARRAY('Date ouverte'!$B$2)&gt;=$W1067,0)),IF(AND(K1067="Pending",J1067='Date ouverte'!$A$4),INDEX(_xlfn.ANCHORARRAY('Date ouverte'!$B$4),MATCH(TRUE,_xlfn.ANCHORARRAY('Date ouverte'!$B$4)&gt;=$W1067,0)),IF(AND(K1067="Pending",J1067='Date ouverte'!$A$6),INDEX(_xlfn.ANCHORARRAY('Date ouverte'!$B$6),MATCH(TRUE,_xlfn.ANCHORARRAY('Date ouverte'!$B$6)&gt;=$W1067,0)),IF(AND(K1067="Pending",J1067='Date ouverte'!$A$8),INDEX(_xlfn.ANCHORARRAY('Date ouverte'!$B$8),MATCH(TRUE,_xlfn.ANCHORARRAY('Date ouverte'!$B$8)&gt;=$W1067,0)),W1067))))</f>
        <v>44907</v>
      </c>
      <c r="AB1067" s="5" t="str">
        <f>IF(IF($K1067="Pending",(IF($J1067='Date ouverte'!$A$20,HLOOKUP($AA1067,'Date ouverte'!$20:$21,2,FALSE),IF($J1067='Date ouverte'!$A$22,HLOOKUP($AA1067,'Date ouverte'!$22:$23,2,FALSE),IF($J1067='Date ouverte'!$A$24,HLOOKUP($AA1067,'Date ouverte'!$24:$25,2,FALSE),IF($J1067='Date ouverte'!$A$26,HLOOKUP($AA1067,'Date ouverte'!$26:$27,2,FALSE),"j"))))),W1067)&lt;&gt;"alert",AA1067,"alert")</f>
        <v>alert</v>
      </c>
      <c r="AC1067" s="65">
        <f>IF($AB1067="alert",(IF($J1067='Date ouverte'!$A$29,HLOOKUP($AA1067,'Date ouverte'!$29:$30,2,FALSE),IF($J1067='Date ouverte'!$A$31,HLOOKUP($AA1067,'Date ouverte'!$31:$33,2,FALSE),IF($J1067='Date ouverte'!$A$33,HLOOKUP($AA1067,'Date ouverte'!$33:$34,2,FALSE),IF($J1067='Date ouverte'!$A$35,HLOOKUP($AA1067,'Date ouverte'!$35:$36,2,FALSE),"j"))))),0)</f>
        <v>15</v>
      </c>
      <c r="AD10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67" s="5"/>
    </row>
    <row r="1068" spans="1:31" x14ac:dyDescent="0.25">
      <c r="A1068" t="s">
        <v>1975</v>
      </c>
      <c r="B1068" t="s">
        <v>258</v>
      </c>
      <c r="C1068" t="s">
        <v>30</v>
      </c>
      <c r="D1068" t="s">
        <v>47</v>
      </c>
      <c r="E1068" t="s">
        <v>16</v>
      </c>
      <c r="F1068" t="s">
        <v>48</v>
      </c>
      <c r="G1068" s="1">
        <v>44858</v>
      </c>
      <c r="H1068" s="1">
        <v>44893</v>
      </c>
      <c r="I1068" s="2">
        <v>44898</v>
      </c>
      <c r="J1068" t="s">
        <v>23</v>
      </c>
      <c r="K1068" t="s">
        <v>29</v>
      </c>
      <c r="L1068" t="s">
        <v>24</v>
      </c>
      <c r="M1068" t="s">
        <v>25</v>
      </c>
      <c r="N1068" t="s">
        <v>26</v>
      </c>
      <c r="O1068" t="s">
        <v>46</v>
      </c>
      <c r="P1068">
        <f t="shared" si="570"/>
        <v>1</v>
      </c>
      <c r="Q1068" s="5">
        <f t="shared" si="571"/>
        <v>44895</v>
      </c>
      <c r="R1068" s="32">
        <f>VLOOKUP(_xlfn.CONCAT(M1068," - ",E1068),Planning!$C$75:$D$99,2,0)</f>
        <v>4</v>
      </c>
      <c r="S1068" s="5">
        <f t="shared" si="572"/>
        <v>44897</v>
      </c>
      <c r="T1068" s="3" t="str">
        <f t="shared" si="573"/>
        <v/>
      </c>
      <c r="U1068" s="32">
        <f t="shared" ca="1" si="574"/>
        <v>4</v>
      </c>
      <c r="V1068" s="32">
        <f t="shared" si="575"/>
        <v>0</v>
      </c>
      <c r="W1068" s="5">
        <f t="shared" si="576"/>
        <v>44898</v>
      </c>
      <c r="X1068" s="5"/>
      <c r="Z1068" s="49"/>
      <c r="AA1068" s="50" cm="1">
        <f t="array" ref="AA1068">IF(AND(K1068="Pending",J1068='Date ouverte'!$A$2),INDEX(_xlfn.ANCHORARRAY('Date ouverte'!$B$2),MATCH(TRUE,_xlfn.ANCHORARRAY('Date ouverte'!$B$2)&gt;=$W1068,0)),IF(AND(K1068="Pending",J1068='Date ouverte'!$A$4),INDEX(_xlfn.ANCHORARRAY('Date ouverte'!$B$4),MATCH(TRUE,_xlfn.ANCHORARRAY('Date ouverte'!$B$4)&gt;=$W1068,0)),IF(AND(K1068="Pending",J1068='Date ouverte'!$A$6),INDEX(_xlfn.ANCHORARRAY('Date ouverte'!$B$6),MATCH(TRUE,_xlfn.ANCHORARRAY('Date ouverte'!$B$6)&gt;=$W1068,0)),IF(AND(K1068="Pending",J1068='Date ouverte'!$A$8),INDEX(_xlfn.ANCHORARRAY('Date ouverte'!$B$8),MATCH(TRUE,_xlfn.ANCHORARRAY('Date ouverte'!$B$8)&gt;=$W1068,0)),W1068))))</f>
        <v>44900</v>
      </c>
      <c r="AB1068" s="5" t="str">
        <f>IF(IF($K1068="Pending",(IF($J1068='Date ouverte'!$A$20,HLOOKUP($AA1068,'Date ouverte'!$20:$21,2,FALSE),IF($J1068='Date ouverte'!$A$22,HLOOKUP($AA1068,'Date ouverte'!$22:$23,2,FALSE),IF($J1068='Date ouverte'!$A$24,HLOOKUP($AA1068,'Date ouverte'!$24:$25,2,FALSE),IF($J1068='Date ouverte'!$A$26,HLOOKUP($AA1068,'Date ouverte'!$26:$27,2,FALSE),"j"))))),W1068)&lt;&gt;"alert",AA1068,"alert")</f>
        <v>alert</v>
      </c>
      <c r="AC1068" s="65">
        <f>IF($AB1068="alert",(IF($J1068='Date ouverte'!$A$29,HLOOKUP($AA1068,'Date ouverte'!$29:$30,2,FALSE),IF($J1068='Date ouverte'!$A$31,HLOOKUP($AA1068,'Date ouverte'!$31:$33,2,FALSE),IF($J1068='Date ouverte'!$A$33,HLOOKUP($AA1068,'Date ouverte'!$33:$34,2,FALSE),IF($J1068='Date ouverte'!$A$35,HLOOKUP($AA1068,'Date ouverte'!$35:$36,2,FALSE),"j"))))),0)</f>
        <v>26</v>
      </c>
      <c r="AD10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8" s="5"/>
    </row>
    <row r="1069" spans="1:31" x14ac:dyDescent="0.25">
      <c r="A1069" t="s">
        <v>2484</v>
      </c>
      <c r="B1069" t="s">
        <v>258</v>
      </c>
      <c r="C1069" t="s">
        <v>30</v>
      </c>
      <c r="D1069" t="s">
        <v>47</v>
      </c>
      <c r="E1069" t="s">
        <v>16</v>
      </c>
      <c r="F1069" t="s">
        <v>48</v>
      </c>
      <c r="G1069" s="1">
        <v>44867</v>
      </c>
      <c r="H1069" s="1">
        <v>44900</v>
      </c>
      <c r="I1069" s="2">
        <v>44907</v>
      </c>
      <c r="J1069" t="s">
        <v>23</v>
      </c>
      <c r="K1069" t="s">
        <v>29</v>
      </c>
      <c r="L1069" t="s">
        <v>24</v>
      </c>
      <c r="M1069" t="s">
        <v>25</v>
      </c>
      <c r="N1069" t="s">
        <v>26</v>
      </c>
      <c r="O1069" t="s">
        <v>49</v>
      </c>
      <c r="P1069">
        <f t="shared" si="570"/>
        <v>1</v>
      </c>
      <c r="Q1069" s="5">
        <f t="shared" si="571"/>
        <v>44902</v>
      </c>
      <c r="R1069" s="32">
        <f>VLOOKUP(_xlfn.CONCAT(M1069," - ",E1069),Planning!$C$75:$D$99,2,0)</f>
        <v>4</v>
      </c>
      <c r="S1069" s="5">
        <f t="shared" si="572"/>
        <v>44904</v>
      </c>
      <c r="T1069" s="3" t="str">
        <f t="shared" si="573"/>
        <v/>
      </c>
      <c r="U1069" s="32">
        <f t="shared" ca="1" si="574"/>
        <v>4</v>
      </c>
      <c r="V1069" s="32">
        <f t="shared" si="575"/>
        <v>0</v>
      </c>
      <c r="W1069" s="5">
        <f t="shared" si="576"/>
        <v>44907</v>
      </c>
      <c r="X1069" s="5"/>
      <c r="Z1069" s="49"/>
      <c r="AA1069" s="50" cm="1">
        <f t="array" ref="AA1069">IF(AND(K1069="Pending",J1069='Date ouverte'!$A$2),INDEX(_xlfn.ANCHORARRAY('Date ouverte'!$B$2),MATCH(TRUE,_xlfn.ANCHORARRAY('Date ouverte'!$B$2)&gt;=$W1069,0)),IF(AND(K1069="Pending",J1069='Date ouverte'!$A$4),INDEX(_xlfn.ANCHORARRAY('Date ouverte'!$B$4),MATCH(TRUE,_xlfn.ANCHORARRAY('Date ouverte'!$B$4)&gt;=$W1069,0)),IF(AND(K1069="Pending",J1069='Date ouverte'!$A$6),INDEX(_xlfn.ANCHORARRAY('Date ouverte'!$B$6),MATCH(TRUE,_xlfn.ANCHORARRAY('Date ouverte'!$B$6)&gt;=$W1069,0)),IF(AND(K1069="Pending",J1069='Date ouverte'!$A$8),INDEX(_xlfn.ANCHORARRAY('Date ouverte'!$B$8),MATCH(TRUE,_xlfn.ANCHORARRAY('Date ouverte'!$B$8)&gt;=$W1069,0)),W1069))))</f>
        <v>44907</v>
      </c>
      <c r="AB1069" s="5">
        <f>IF(IF($K1069="Pending",(IF($J1069='Date ouverte'!$A$20,HLOOKUP($AA1069,'Date ouverte'!$20:$21,2,FALSE),IF($J1069='Date ouverte'!$A$22,HLOOKUP($AA1069,'Date ouverte'!$22:$23,2,FALSE),IF($J1069='Date ouverte'!$A$24,HLOOKUP($AA1069,'Date ouverte'!$24:$25,2,FALSE),IF($J1069='Date ouverte'!$A$26,HLOOKUP($AA1069,'Date ouverte'!$26:$27,2,FALSE),"j"))))),W1069)&lt;&gt;"alert",AA1069,"alert")</f>
        <v>44907</v>
      </c>
      <c r="AC1069" s="65">
        <f>IF($AB1069="alert",(IF($J1069='Date ouverte'!$A$29,HLOOKUP($AA1069,'Date ouverte'!$29:$30,2,FALSE),IF($J1069='Date ouverte'!$A$31,HLOOKUP($AA1069,'Date ouverte'!$31:$33,2,FALSE),IF($J1069='Date ouverte'!$A$33,HLOOKUP($AA1069,'Date ouverte'!$33:$34,2,FALSE),IF($J1069='Date ouverte'!$A$35,HLOOKUP($AA1069,'Date ouverte'!$35:$36,2,FALSE),"j"))))),0)</f>
        <v>0</v>
      </c>
      <c r="AD10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69" s="5"/>
    </row>
    <row r="1070" spans="1:31" x14ac:dyDescent="0.25">
      <c r="A1070" t="s">
        <v>1335</v>
      </c>
      <c r="B1070" t="s">
        <v>258</v>
      </c>
      <c r="C1070" t="s">
        <v>30</v>
      </c>
      <c r="D1070" t="s">
        <v>47</v>
      </c>
      <c r="E1070" t="s">
        <v>16</v>
      </c>
      <c r="F1070" t="s">
        <v>48</v>
      </c>
      <c r="G1070" s="1">
        <v>44839</v>
      </c>
      <c r="H1070" s="1">
        <v>44881</v>
      </c>
      <c r="I1070" s="2">
        <v>44890</v>
      </c>
      <c r="J1070" t="s">
        <v>23</v>
      </c>
      <c r="K1070" t="s">
        <v>29</v>
      </c>
      <c r="L1070" t="s">
        <v>24</v>
      </c>
      <c r="M1070" t="s">
        <v>32</v>
      </c>
      <c r="N1070" t="s">
        <v>41</v>
      </c>
      <c r="O1070" t="s">
        <v>43</v>
      </c>
      <c r="P1070">
        <f t="shared" si="570"/>
        <v>1</v>
      </c>
      <c r="Q1070" s="5">
        <f t="shared" si="571"/>
        <v>44883</v>
      </c>
      <c r="R1070" s="32">
        <f>VLOOKUP(_xlfn.CONCAT(M1070," - ",E1070),Planning!$C$75:$D$99,2,0)</f>
        <v>10</v>
      </c>
      <c r="S1070" s="5">
        <f t="shared" si="572"/>
        <v>44891</v>
      </c>
      <c r="T1070" s="3" t="str">
        <f t="shared" si="573"/>
        <v/>
      </c>
      <c r="U1070" s="32">
        <f t="shared" ca="1" si="574"/>
        <v>10</v>
      </c>
      <c r="V1070" s="32">
        <f t="shared" si="575"/>
        <v>0</v>
      </c>
      <c r="W1070" s="5">
        <f t="shared" si="576"/>
        <v>44890</v>
      </c>
      <c r="X1070" s="5"/>
      <c r="Z1070" s="49"/>
      <c r="AA1070" s="50" cm="1">
        <f t="array" ref="AA1070">IF(AND(K1070="Pending",J1070='Date ouverte'!$A$2),INDEX(_xlfn.ANCHORARRAY('Date ouverte'!$B$2),MATCH(TRUE,_xlfn.ANCHORARRAY('Date ouverte'!$B$2)&gt;=$W1070,0)),IF(AND(K1070="Pending",J1070='Date ouverte'!$A$4),INDEX(_xlfn.ANCHORARRAY('Date ouverte'!$B$4),MATCH(TRUE,_xlfn.ANCHORARRAY('Date ouverte'!$B$4)&gt;=$W1070,0)),IF(AND(K1070="Pending",J1070='Date ouverte'!$A$6),INDEX(_xlfn.ANCHORARRAY('Date ouverte'!$B$6),MATCH(TRUE,_xlfn.ANCHORARRAY('Date ouverte'!$B$6)&gt;=$W1070,0)),IF(AND(K1070="Pending",J1070='Date ouverte'!$A$8),INDEX(_xlfn.ANCHORARRAY('Date ouverte'!$B$8),MATCH(TRUE,_xlfn.ANCHORARRAY('Date ouverte'!$B$8)&gt;=$W1070,0)),W1070))))</f>
        <v>44890</v>
      </c>
      <c r="AB1070" s="5" t="str">
        <f>IF(IF($K1070="Pending",(IF($J1070='Date ouverte'!$A$20,HLOOKUP($AA1070,'Date ouverte'!$20:$21,2,FALSE),IF($J1070='Date ouverte'!$A$22,HLOOKUP($AA1070,'Date ouverte'!$22:$23,2,FALSE),IF($J1070='Date ouverte'!$A$24,HLOOKUP($AA1070,'Date ouverte'!$24:$25,2,FALSE),IF($J1070='Date ouverte'!$A$26,HLOOKUP($AA1070,'Date ouverte'!$26:$27,2,FALSE),"j"))))),W1070)&lt;&gt;"alert",AA1070,"alert")</f>
        <v>alert</v>
      </c>
      <c r="AC1070" s="65">
        <f>IF($AB1070="alert",(IF($J1070='Date ouverte'!$A$29,HLOOKUP($AA1070,'Date ouverte'!$29:$30,2,FALSE),IF($J1070='Date ouverte'!$A$31,HLOOKUP($AA1070,'Date ouverte'!$31:$33,2,FALSE),IF($J1070='Date ouverte'!$A$33,HLOOKUP($AA1070,'Date ouverte'!$33:$34,2,FALSE),IF($J1070='Date ouverte'!$A$35,HLOOKUP($AA1070,'Date ouverte'!$35:$36,2,FALSE),"j"))))),0)</f>
        <v>96</v>
      </c>
      <c r="AD10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0" s="5"/>
    </row>
    <row r="1071" spans="1:31" x14ac:dyDescent="0.25">
      <c r="A1071" t="s">
        <v>521</v>
      </c>
      <c r="B1071" t="s">
        <v>258</v>
      </c>
      <c r="C1071" t="s">
        <v>30</v>
      </c>
      <c r="D1071" t="s">
        <v>47</v>
      </c>
      <c r="E1071" t="s">
        <v>16</v>
      </c>
      <c r="F1071" t="s">
        <v>48</v>
      </c>
      <c r="G1071" s="1">
        <v>44814</v>
      </c>
      <c r="H1071" s="1">
        <v>44868</v>
      </c>
      <c r="I1071" s="2">
        <v>44873</v>
      </c>
      <c r="J1071" t="s">
        <v>28</v>
      </c>
      <c r="K1071" t="s">
        <v>29</v>
      </c>
      <c r="L1071" t="s">
        <v>24</v>
      </c>
      <c r="M1071" t="s">
        <v>32</v>
      </c>
      <c r="N1071" t="s">
        <v>41</v>
      </c>
      <c r="O1071" t="s">
        <v>387</v>
      </c>
      <c r="P1071">
        <f t="shared" si="570"/>
        <v>1</v>
      </c>
      <c r="Q1071" s="5">
        <f t="shared" si="571"/>
        <v>44870</v>
      </c>
      <c r="R1071" s="32">
        <f>VLOOKUP(_xlfn.CONCAT(M1071," - ",E1071),Planning!$C$75:$D$99,2,0)</f>
        <v>10</v>
      </c>
      <c r="S1071" s="5">
        <f t="shared" si="572"/>
        <v>44878</v>
      </c>
      <c r="T1071" s="3" t="str">
        <f t="shared" si="573"/>
        <v/>
      </c>
      <c r="U1071" s="32">
        <f t="shared" ca="1" si="574"/>
        <v>10</v>
      </c>
      <c r="V1071" s="32">
        <f t="shared" si="575"/>
        <v>0</v>
      </c>
      <c r="W1071" s="5">
        <f t="shared" si="576"/>
        <v>44873</v>
      </c>
      <c r="X1071" s="5"/>
      <c r="Z1071" s="49"/>
      <c r="AA1071" s="50" cm="1">
        <f t="array" ref="AA1071">IF(AND(K1071="Pending",J1071='Date ouverte'!$A$2),INDEX(_xlfn.ANCHORARRAY('Date ouverte'!$B$2),MATCH(TRUE,_xlfn.ANCHORARRAY('Date ouverte'!$B$2)&gt;=$W1071,0)),IF(AND(K1071="Pending",J1071='Date ouverte'!$A$4),INDEX(_xlfn.ANCHORARRAY('Date ouverte'!$B$4),MATCH(TRUE,_xlfn.ANCHORARRAY('Date ouverte'!$B$4)&gt;=$W1071,0)),IF(AND(K1071="Pending",J1071='Date ouverte'!$A$6),INDEX(_xlfn.ANCHORARRAY('Date ouverte'!$B$6),MATCH(TRUE,_xlfn.ANCHORARRAY('Date ouverte'!$B$6)&gt;=$W1071,0)),IF(AND(K1071="Pending",J1071='Date ouverte'!$A$8),INDEX(_xlfn.ANCHORARRAY('Date ouverte'!$B$8),MATCH(TRUE,_xlfn.ANCHORARRAY('Date ouverte'!$B$8)&gt;=$W1071,0)),W1071))))</f>
        <v>44873</v>
      </c>
      <c r="AB1071" s="5" t="str">
        <f>IF(IF($K1071="Pending",(IF($J1071='Date ouverte'!$A$20,HLOOKUP($AA1071,'Date ouverte'!$20:$21,2,FALSE),IF($J1071='Date ouverte'!$A$22,HLOOKUP($AA1071,'Date ouverte'!$22:$23,2,FALSE),IF($J1071='Date ouverte'!$A$24,HLOOKUP($AA1071,'Date ouverte'!$24:$25,2,FALSE),IF($J1071='Date ouverte'!$A$26,HLOOKUP($AA1071,'Date ouverte'!$26:$27,2,FALSE),"j"))))),W1071)&lt;&gt;"alert",AA1071,"alert")</f>
        <v>alert</v>
      </c>
      <c r="AC1071" s="65">
        <f>IF($AB1071="alert",(IF($J1071='Date ouverte'!$A$29,HLOOKUP($AA1071,'Date ouverte'!$29:$30,2,FALSE),IF($J1071='Date ouverte'!$A$31,HLOOKUP($AA1071,'Date ouverte'!$31:$33,2,FALSE),IF($J1071='Date ouverte'!$A$33,HLOOKUP($AA1071,'Date ouverte'!$33:$34,2,FALSE),IF($J1071='Date ouverte'!$A$35,HLOOKUP($AA1071,'Date ouverte'!$35:$36,2,FALSE),"j"))))),0)</f>
        <v>15</v>
      </c>
      <c r="AD10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1" s="5"/>
    </row>
    <row r="1072" spans="1:31" x14ac:dyDescent="0.25">
      <c r="A1072" t="s">
        <v>635</v>
      </c>
      <c r="B1072" t="s">
        <v>258</v>
      </c>
      <c r="C1072" t="s">
        <v>14</v>
      </c>
      <c r="D1072" t="s">
        <v>47</v>
      </c>
      <c r="E1072" t="s">
        <v>16</v>
      </c>
      <c r="F1072" t="s">
        <v>48</v>
      </c>
      <c r="G1072" s="1">
        <v>44823</v>
      </c>
      <c r="H1072" s="1">
        <v>44868</v>
      </c>
      <c r="I1072" s="2">
        <v>44875</v>
      </c>
      <c r="J1072" t="s">
        <v>18</v>
      </c>
      <c r="K1072" t="s">
        <v>29</v>
      </c>
      <c r="L1072" t="s">
        <v>24</v>
      </c>
      <c r="M1072" t="s">
        <v>32</v>
      </c>
      <c r="N1072" t="s">
        <v>41</v>
      </c>
      <c r="O1072" t="s">
        <v>387</v>
      </c>
      <c r="P1072">
        <f t="shared" si="570"/>
        <v>1</v>
      </c>
      <c r="Q1072" s="5">
        <f t="shared" si="571"/>
        <v>44870</v>
      </c>
      <c r="R1072" s="32">
        <f>VLOOKUP(_xlfn.CONCAT(M1072," - ",E1072),Planning!$C$75:$D$99,2,0)</f>
        <v>10</v>
      </c>
      <c r="S1072" s="5">
        <f t="shared" si="572"/>
        <v>44878</v>
      </c>
      <c r="T1072" s="3" t="str">
        <f t="shared" si="573"/>
        <v/>
      </c>
      <c r="U1072" s="32">
        <f t="shared" ca="1" si="574"/>
        <v>10</v>
      </c>
      <c r="V1072" s="32">
        <f t="shared" si="575"/>
        <v>0</v>
      </c>
      <c r="W1072" s="5">
        <f t="shared" si="576"/>
        <v>44875</v>
      </c>
      <c r="X1072" s="5"/>
      <c r="Z1072" s="49"/>
      <c r="AA1072" s="50" cm="1">
        <f t="array" ref="AA1072">IF(AND(K1072="Pending",J1072='Date ouverte'!$A$2),INDEX(_xlfn.ANCHORARRAY('Date ouverte'!$B$2),MATCH(TRUE,_xlfn.ANCHORARRAY('Date ouverte'!$B$2)&gt;=$W1072,0)),IF(AND(K1072="Pending",J1072='Date ouverte'!$A$4),INDEX(_xlfn.ANCHORARRAY('Date ouverte'!$B$4),MATCH(TRUE,_xlfn.ANCHORARRAY('Date ouverte'!$B$4)&gt;=$W1072,0)),IF(AND(K1072="Pending",J1072='Date ouverte'!$A$6),INDEX(_xlfn.ANCHORARRAY('Date ouverte'!$B$6),MATCH(TRUE,_xlfn.ANCHORARRAY('Date ouverte'!$B$6)&gt;=$W1072,0)),IF(AND(K1072="Pending",J1072='Date ouverte'!$A$8),INDEX(_xlfn.ANCHORARRAY('Date ouverte'!$B$8),MATCH(TRUE,_xlfn.ANCHORARRAY('Date ouverte'!$B$8)&gt;=$W1072,0)),W1072))))</f>
        <v>44875</v>
      </c>
      <c r="AB1072" s="5">
        <f>IF(IF($K1072="Pending",(IF($J1072='Date ouverte'!$A$20,HLOOKUP($AA1072,'Date ouverte'!$20:$21,2,FALSE),IF($J1072='Date ouverte'!$A$22,HLOOKUP($AA1072,'Date ouverte'!$22:$23,2,FALSE),IF($J1072='Date ouverte'!$A$24,HLOOKUP($AA1072,'Date ouverte'!$24:$25,2,FALSE),IF($J1072='Date ouverte'!$A$26,HLOOKUP($AA1072,'Date ouverte'!$26:$27,2,FALSE),"j"))))),W1072)&lt;&gt;"alert",AA1072,"alert")</f>
        <v>44875</v>
      </c>
      <c r="AC1072" s="65">
        <f>IF($AB1072="alert",(IF($J1072='Date ouverte'!$A$29,HLOOKUP($AA1072,'Date ouverte'!$29:$30,2,FALSE),IF($J1072='Date ouverte'!$A$31,HLOOKUP($AA1072,'Date ouverte'!$31:$33,2,FALSE),IF($J1072='Date ouverte'!$A$33,HLOOKUP($AA1072,'Date ouverte'!$33:$34,2,FALSE),IF($J1072='Date ouverte'!$A$35,HLOOKUP($AA1072,'Date ouverte'!$35:$36,2,FALSE),"j"))))),0)</f>
        <v>0</v>
      </c>
      <c r="AD10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2" s="5"/>
    </row>
    <row r="1073" spans="1:31" x14ac:dyDescent="0.25">
      <c r="A1073" t="s">
        <v>1336</v>
      </c>
      <c r="B1073" t="s">
        <v>258</v>
      </c>
      <c r="C1073" t="s">
        <v>30</v>
      </c>
      <c r="D1073" t="s">
        <v>47</v>
      </c>
      <c r="E1073" t="s">
        <v>16</v>
      </c>
      <c r="F1073" t="s">
        <v>48</v>
      </c>
      <c r="G1073" s="1">
        <v>44839</v>
      </c>
      <c r="H1073" s="1">
        <v>44881</v>
      </c>
      <c r="I1073" s="2">
        <v>44890</v>
      </c>
      <c r="J1073" t="s">
        <v>23</v>
      </c>
      <c r="K1073" t="s">
        <v>29</v>
      </c>
      <c r="L1073" t="s">
        <v>24</v>
      </c>
      <c r="M1073" t="s">
        <v>32</v>
      </c>
      <c r="N1073" t="s">
        <v>41</v>
      </c>
      <c r="O1073" t="s">
        <v>43</v>
      </c>
      <c r="P1073">
        <f t="shared" si="570"/>
        <v>1</v>
      </c>
      <c r="Q1073" s="5">
        <f t="shared" si="571"/>
        <v>44883</v>
      </c>
      <c r="R1073" s="32">
        <f>VLOOKUP(_xlfn.CONCAT(M1073," - ",E1073),Planning!$C$75:$D$99,2,0)</f>
        <v>10</v>
      </c>
      <c r="S1073" s="5">
        <f t="shared" si="572"/>
        <v>44891</v>
      </c>
      <c r="T1073" s="3" t="str">
        <f t="shared" si="573"/>
        <v/>
      </c>
      <c r="U1073" s="32">
        <f t="shared" ca="1" si="574"/>
        <v>10</v>
      </c>
      <c r="V1073" s="32">
        <f t="shared" si="575"/>
        <v>0</v>
      </c>
      <c r="W1073" s="5">
        <f t="shared" si="576"/>
        <v>44890</v>
      </c>
      <c r="X1073" s="5"/>
      <c r="Z1073" s="49"/>
      <c r="AA1073" s="50" cm="1">
        <f t="array" ref="AA1073">IF(AND(K1073="Pending",J1073='Date ouverte'!$A$2),INDEX(_xlfn.ANCHORARRAY('Date ouverte'!$B$2),MATCH(TRUE,_xlfn.ANCHORARRAY('Date ouverte'!$B$2)&gt;=$W1073,0)),IF(AND(K1073="Pending",J1073='Date ouverte'!$A$4),INDEX(_xlfn.ANCHORARRAY('Date ouverte'!$B$4),MATCH(TRUE,_xlfn.ANCHORARRAY('Date ouverte'!$B$4)&gt;=$W1073,0)),IF(AND(K1073="Pending",J1073='Date ouverte'!$A$6),INDEX(_xlfn.ANCHORARRAY('Date ouverte'!$B$6),MATCH(TRUE,_xlfn.ANCHORARRAY('Date ouverte'!$B$6)&gt;=$W1073,0)),IF(AND(K1073="Pending",J1073='Date ouverte'!$A$8),INDEX(_xlfn.ANCHORARRAY('Date ouverte'!$B$8),MATCH(TRUE,_xlfn.ANCHORARRAY('Date ouverte'!$B$8)&gt;=$W1073,0)),W1073))))</f>
        <v>44890</v>
      </c>
      <c r="AB1073" s="5" t="str">
        <f>IF(IF($K1073="Pending",(IF($J1073='Date ouverte'!$A$20,HLOOKUP($AA1073,'Date ouverte'!$20:$21,2,FALSE),IF($J1073='Date ouverte'!$A$22,HLOOKUP($AA1073,'Date ouverte'!$22:$23,2,FALSE),IF($J1073='Date ouverte'!$A$24,HLOOKUP($AA1073,'Date ouverte'!$24:$25,2,FALSE),IF($J1073='Date ouverte'!$A$26,HLOOKUP($AA1073,'Date ouverte'!$26:$27,2,FALSE),"j"))))),W1073)&lt;&gt;"alert",AA1073,"alert")</f>
        <v>alert</v>
      </c>
      <c r="AC1073" s="65">
        <f>IF($AB1073="alert",(IF($J1073='Date ouverte'!$A$29,HLOOKUP($AA1073,'Date ouverte'!$29:$30,2,FALSE),IF($J1073='Date ouverte'!$A$31,HLOOKUP($AA1073,'Date ouverte'!$31:$33,2,FALSE),IF($J1073='Date ouverte'!$A$33,HLOOKUP($AA1073,'Date ouverte'!$33:$34,2,FALSE),IF($J1073='Date ouverte'!$A$35,HLOOKUP($AA1073,'Date ouverte'!$35:$36,2,FALSE),"j"))))),0)</f>
        <v>96</v>
      </c>
      <c r="AD10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3" s="5"/>
    </row>
    <row r="1074" spans="1:31" x14ac:dyDescent="0.25">
      <c r="A1074" t="s">
        <v>452</v>
      </c>
      <c r="B1074" t="s">
        <v>258</v>
      </c>
      <c r="C1074" t="s">
        <v>30</v>
      </c>
      <c r="D1074" t="s">
        <v>15</v>
      </c>
      <c r="E1074" t="s">
        <v>51</v>
      </c>
      <c r="F1074" t="s">
        <v>17</v>
      </c>
      <c r="G1074" s="1">
        <v>44815</v>
      </c>
      <c r="H1074" s="1">
        <v>44853</v>
      </c>
      <c r="I1074" s="2">
        <v>44862.541666666664</v>
      </c>
      <c r="J1074" t="s">
        <v>28</v>
      </c>
      <c r="K1074" t="s">
        <v>19</v>
      </c>
      <c r="L1074" t="s">
        <v>24</v>
      </c>
      <c r="M1074" t="s">
        <v>32</v>
      </c>
      <c r="N1074" t="s">
        <v>41</v>
      </c>
      <c r="O1074" t="s">
        <v>445</v>
      </c>
      <c r="P1074">
        <f t="shared" si="570"/>
        <v>1</v>
      </c>
      <c r="Q1074" s="5">
        <f t="shared" si="571"/>
        <v>44855</v>
      </c>
      <c r="R1074" s="32">
        <f>VLOOKUP(_xlfn.CONCAT(M1074," - ",E1074),Planning!$C$75:$D$99,2,0)</f>
        <v>5</v>
      </c>
      <c r="S1074" s="5">
        <f t="shared" si="572"/>
        <v>44858</v>
      </c>
      <c r="T1074" s="3" t="str">
        <f t="shared" si="573"/>
        <v/>
      </c>
      <c r="U1074" s="32">
        <f t="shared" ca="1" si="574"/>
        <v>-1</v>
      </c>
      <c r="V1074" s="32">
        <f t="shared" si="575"/>
        <v>0</v>
      </c>
      <c r="W1074" s="5">
        <f t="shared" si="576"/>
        <v>44862</v>
      </c>
      <c r="X1074" s="5"/>
      <c r="Z1074" s="49"/>
      <c r="AA1074" s="50" cm="1">
        <f t="array" ref="AA1074">IF(AND(K1074="Pending",J1074='Date ouverte'!$A$2),INDEX(_xlfn.ANCHORARRAY('Date ouverte'!$B$2),MATCH(TRUE,_xlfn.ANCHORARRAY('Date ouverte'!$B$2)&gt;=$W1074,0)),IF(AND(K1074="Pending",J1074='Date ouverte'!$A$4),INDEX(_xlfn.ANCHORARRAY('Date ouverte'!$B$4),MATCH(TRUE,_xlfn.ANCHORARRAY('Date ouverte'!$B$4)&gt;=$W1074,0)),IF(AND(K1074="Pending",J1074='Date ouverte'!$A$6),INDEX(_xlfn.ANCHORARRAY('Date ouverte'!$B$6),MATCH(TRUE,_xlfn.ANCHORARRAY('Date ouverte'!$B$6)&gt;=$W1074,0)),IF(AND(K1074="Pending",J1074='Date ouverte'!$A$8),INDEX(_xlfn.ANCHORARRAY('Date ouverte'!$B$8),MATCH(TRUE,_xlfn.ANCHORARRAY('Date ouverte'!$B$8)&gt;=$W1074,0)),W1074))))</f>
        <v>44862</v>
      </c>
      <c r="AB1074" s="5">
        <f>IF(IF($K1074="Pending",(IF($J1074='Date ouverte'!$A$20,HLOOKUP($AA1074,'Date ouverte'!$20:$21,2,FALSE),IF($J1074='Date ouverte'!$A$22,HLOOKUP($AA1074,'Date ouverte'!$22:$23,2,FALSE),IF($J1074='Date ouverte'!$A$24,HLOOKUP($AA1074,'Date ouverte'!$24:$25,2,FALSE),IF($J1074='Date ouverte'!$A$26,HLOOKUP($AA1074,'Date ouverte'!$26:$27,2,FALSE),"j"))))),W1074)&lt;&gt;"alert",AA1074,"alert")</f>
        <v>44862</v>
      </c>
      <c r="AC1074" s="65">
        <f>IF($AB1074="alert",(IF($J1074='Date ouverte'!$A$29,HLOOKUP($AA1074,'Date ouverte'!$29:$30,2,FALSE),IF($J1074='Date ouverte'!$A$31,HLOOKUP($AA1074,'Date ouverte'!$31:$33,2,FALSE),IF($J1074='Date ouverte'!$A$33,HLOOKUP($AA1074,'Date ouverte'!$33:$34,2,FALSE),IF($J1074='Date ouverte'!$A$35,HLOOKUP($AA1074,'Date ouverte'!$35:$36,2,FALSE),"j"))))),0)</f>
        <v>0</v>
      </c>
      <c r="AD10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4" s="5"/>
    </row>
    <row r="1075" spans="1:31" x14ac:dyDescent="0.25">
      <c r="A1075" t="s">
        <v>597</v>
      </c>
      <c r="B1075" t="s">
        <v>258</v>
      </c>
      <c r="C1075" t="s">
        <v>30</v>
      </c>
      <c r="D1075" t="s">
        <v>47</v>
      </c>
      <c r="E1075" t="s">
        <v>34</v>
      </c>
      <c r="F1075" t="s">
        <v>48</v>
      </c>
      <c r="G1075" s="1">
        <v>44818</v>
      </c>
      <c r="H1075" s="1">
        <v>44860</v>
      </c>
      <c r="I1075" s="2">
        <v>44873.541666666664</v>
      </c>
      <c r="J1075" t="s">
        <v>28</v>
      </c>
      <c r="K1075" t="s">
        <v>19</v>
      </c>
      <c r="L1075" t="s">
        <v>20</v>
      </c>
      <c r="M1075" t="s">
        <v>25</v>
      </c>
      <c r="N1075" t="s">
        <v>35</v>
      </c>
      <c r="O1075" t="s">
        <v>36</v>
      </c>
      <c r="P1075">
        <f t="shared" si="570"/>
        <v>1</v>
      </c>
      <c r="Q1075" s="5">
        <f t="shared" si="571"/>
        <v>44862</v>
      </c>
      <c r="R1075" s="32">
        <f>VLOOKUP(_xlfn.CONCAT(M1075," - ",E1075),Planning!$C$75:$D$99,2,0)</f>
        <v>21</v>
      </c>
      <c r="S1075" s="5">
        <f t="shared" si="572"/>
        <v>44881</v>
      </c>
      <c r="T1075" s="3" t="str">
        <f t="shared" si="573"/>
        <v/>
      </c>
      <c r="U1075" s="32">
        <f t="shared" ca="1" si="574"/>
        <v>21</v>
      </c>
      <c r="V1075" s="32">
        <f t="shared" si="575"/>
        <v>0</v>
      </c>
      <c r="W1075" s="5">
        <f t="shared" si="576"/>
        <v>44873</v>
      </c>
      <c r="X1075" s="5"/>
      <c r="Z1075" s="49"/>
      <c r="AA1075" s="50" cm="1">
        <f t="array" ref="AA1075">IF(AND(K1075="Pending",J1075='Date ouverte'!$A$2),INDEX(_xlfn.ANCHORARRAY('Date ouverte'!$B$2),MATCH(TRUE,_xlfn.ANCHORARRAY('Date ouverte'!$B$2)&gt;=$W1075,0)),IF(AND(K1075="Pending",J1075='Date ouverte'!$A$4),INDEX(_xlfn.ANCHORARRAY('Date ouverte'!$B$4),MATCH(TRUE,_xlfn.ANCHORARRAY('Date ouverte'!$B$4)&gt;=$W1075,0)),IF(AND(K1075="Pending",J1075='Date ouverte'!$A$6),INDEX(_xlfn.ANCHORARRAY('Date ouverte'!$B$6),MATCH(TRUE,_xlfn.ANCHORARRAY('Date ouverte'!$B$6)&gt;=$W1075,0)),IF(AND(K1075="Pending",J1075='Date ouverte'!$A$8),INDEX(_xlfn.ANCHORARRAY('Date ouverte'!$B$8),MATCH(TRUE,_xlfn.ANCHORARRAY('Date ouverte'!$B$8)&gt;=$W1075,0)),W1075))))</f>
        <v>44873</v>
      </c>
      <c r="AB1075" s="5">
        <f>IF(IF($K1075="Pending",(IF($J1075='Date ouverte'!$A$20,HLOOKUP($AA1075,'Date ouverte'!$20:$21,2,FALSE),IF($J1075='Date ouverte'!$A$22,HLOOKUP($AA1075,'Date ouverte'!$22:$23,2,FALSE),IF($J1075='Date ouverte'!$A$24,HLOOKUP($AA1075,'Date ouverte'!$24:$25,2,FALSE),IF($J1075='Date ouverte'!$A$26,HLOOKUP($AA1075,'Date ouverte'!$26:$27,2,FALSE),"j"))))),W1075)&lt;&gt;"alert",AA1075,"alert")</f>
        <v>44873</v>
      </c>
      <c r="AC1075" s="65">
        <f>IF($AB1075="alert",(IF($J1075='Date ouverte'!$A$29,HLOOKUP($AA1075,'Date ouverte'!$29:$30,2,FALSE),IF($J1075='Date ouverte'!$A$31,HLOOKUP($AA1075,'Date ouverte'!$31:$33,2,FALSE),IF($J1075='Date ouverte'!$A$33,HLOOKUP($AA1075,'Date ouverte'!$33:$34,2,FALSE),IF($J1075='Date ouverte'!$A$35,HLOOKUP($AA1075,'Date ouverte'!$35:$36,2,FALSE),"j"))))),0)</f>
        <v>0</v>
      </c>
      <c r="AD10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5" s="5"/>
    </row>
    <row r="1076" spans="1:31" x14ac:dyDescent="0.25">
      <c r="A1076" t="s">
        <v>1337</v>
      </c>
      <c r="B1076" t="s">
        <v>258</v>
      </c>
      <c r="C1076" t="s">
        <v>30</v>
      </c>
      <c r="D1076" t="s">
        <v>47</v>
      </c>
      <c r="E1076" t="s">
        <v>16</v>
      </c>
      <c r="F1076" t="s">
        <v>48</v>
      </c>
      <c r="G1076" s="1">
        <v>44833</v>
      </c>
      <c r="H1076" s="1">
        <v>44863</v>
      </c>
      <c r="I1076" s="2">
        <v>44868.541666666664</v>
      </c>
      <c r="J1076" t="s">
        <v>18</v>
      </c>
      <c r="K1076" t="s">
        <v>19</v>
      </c>
      <c r="L1076" t="s">
        <v>24</v>
      </c>
      <c r="M1076" t="s">
        <v>32</v>
      </c>
      <c r="N1076" t="s">
        <v>33</v>
      </c>
      <c r="O1076" t="s">
        <v>31</v>
      </c>
      <c r="P1076">
        <f t="shared" si="570"/>
        <v>1</v>
      </c>
      <c r="Q1076" s="5">
        <f t="shared" si="571"/>
        <v>44865</v>
      </c>
      <c r="R1076" s="32">
        <f>VLOOKUP(_xlfn.CONCAT(M1076," - ",E1076),Planning!$C$75:$D$99,2,0)</f>
        <v>10</v>
      </c>
      <c r="S1076" s="5">
        <f t="shared" si="572"/>
        <v>44873</v>
      </c>
      <c r="T1076" s="3" t="str">
        <f t="shared" si="573"/>
        <v/>
      </c>
      <c r="U1076" s="32">
        <f t="shared" ca="1" si="574"/>
        <v>10</v>
      </c>
      <c r="V1076" s="32">
        <f t="shared" si="575"/>
        <v>0</v>
      </c>
      <c r="W1076" s="5">
        <f t="shared" si="576"/>
        <v>44868</v>
      </c>
      <c r="X1076" s="5"/>
      <c r="Z1076" s="49"/>
      <c r="AA1076" s="50" cm="1">
        <f t="array" ref="AA1076">IF(AND(K1076="Pending",J1076='Date ouverte'!$A$2),INDEX(_xlfn.ANCHORARRAY('Date ouverte'!$B$2),MATCH(TRUE,_xlfn.ANCHORARRAY('Date ouverte'!$B$2)&gt;=$W1076,0)),IF(AND(K1076="Pending",J1076='Date ouverte'!$A$4),INDEX(_xlfn.ANCHORARRAY('Date ouverte'!$B$4),MATCH(TRUE,_xlfn.ANCHORARRAY('Date ouverte'!$B$4)&gt;=$W1076,0)),IF(AND(K1076="Pending",J1076='Date ouverte'!$A$6),INDEX(_xlfn.ANCHORARRAY('Date ouverte'!$B$6),MATCH(TRUE,_xlfn.ANCHORARRAY('Date ouverte'!$B$6)&gt;=$W1076,0)),IF(AND(K1076="Pending",J1076='Date ouverte'!$A$8),INDEX(_xlfn.ANCHORARRAY('Date ouverte'!$B$8),MATCH(TRUE,_xlfn.ANCHORARRAY('Date ouverte'!$B$8)&gt;=$W1076,0)),W1076))))</f>
        <v>44868</v>
      </c>
      <c r="AB1076" s="5">
        <f>IF(IF($K1076="Pending",(IF($J1076='Date ouverte'!$A$20,HLOOKUP($AA1076,'Date ouverte'!$20:$21,2,FALSE),IF($J1076='Date ouverte'!$A$22,HLOOKUP($AA1076,'Date ouverte'!$22:$23,2,FALSE),IF($J1076='Date ouverte'!$A$24,HLOOKUP($AA1076,'Date ouverte'!$24:$25,2,FALSE),IF($J1076='Date ouverte'!$A$26,HLOOKUP($AA1076,'Date ouverte'!$26:$27,2,FALSE),"j"))))),W1076)&lt;&gt;"alert",AA1076,"alert")</f>
        <v>44868</v>
      </c>
      <c r="AC1076" s="65">
        <f>IF($AB1076="alert",(IF($J1076='Date ouverte'!$A$29,HLOOKUP($AA1076,'Date ouverte'!$29:$30,2,FALSE),IF($J1076='Date ouverte'!$A$31,HLOOKUP($AA1076,'Date ouverte'!$31:$33,2,FALSE),IF($J1076='Date ouverte'!$A$33,HLOOKUP($AA1076,'Date ouverte'!$33:$34,2,FALSE),IF($J1076='Date ouverte'!$A$35,HLOOKUP($AA1076,'Date ouverte'!$35:$36,2,FALSE),"j"))))),0)</f>
        <v>0</v>
      </c>
      <c r="AD10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6" s="5"/>
    </row>
    <row r="1077" spans="1:31" x14ac:dyDescent="0.25">
      <c r="A1077" t="s">
        <v>1976</v>
      </c>
      <c r="B1077" t="s">
        <v>258</v>
      </c>
      <c r="C1077" t="s">
        <v>30</v>
      </c>
      <c r="D1077" t="s">
        <v>47</v>
      </c>
      <c r="E1077" t="s">
        <v>16</v>
      </c>
      <c r="F1077" t="s">
        <v>48</v>
      </c>
      <c r="G1077" s="1">
        <v>44852</v>
      </c>
      <c r="H1077" s="1">
        <v>44884</v>
      </c>
      <c r="I1077" s="2">
        <v>44889</v>
      </c>
      <c r="J1077" t="s">
        <v>23</v>
      </c>
      <c r="K1077" t="s">
        <v>29</v>
      </c>
      <c r="L1077" t="s">
        <v>24</v>
      </c>
      <c r="M1077" t="s">
        <v>32</v>
      </c>
      <c r="N1077" t="s">
        <v>41</v>
      </c>
      <c r="O1077" t="s">
        <v>1686</v>
      </c>
      <c r="P1077">
        <f t="shared" si="570"/>
        <v>1</v>
      </c>
      <c r="Q1077" s="5">
        <f t="shared" si="571"/>
        <v>44886</v>
      </c>
      <c r="R1077" s="32">
        <f>VLOOKUP(_xlfn.CONCAT(M1077," - ",E1077),Planning!$C$75:$D$99,2,0)</f>
        <v>10</v>
      </c>
      <c r="S1077" s="5">
        <f t="shared" si="572"/>
        <v>44894</v>
      </c>
      <c r="T1077" s="3" t="str">
        <f t="shared" si="573"/>
        <v/>
      </c>
      <c r="U1077" s="32">
        <f t="shared" ca="1" si="574"/>
        <v>10</v>
      </c>
      <c r="V1077" s="32">
        <f t="shared" si="575"/>
        <v>0</v>
      </c>
      <c r="W1077" s="5">
        <f t="shared" si="576"/>
        <v>44889</v>
      </c>
      <c r="X1077" s="5"/>
      <c r="Z1077" s="49"/>
      <c r="AA1077" s="50" cm="1">
        <f t="array" ref="AA1077">IF(AND(K1077="Pending",J1077='Date ouverte'!$A$2),INDEX(_xlfn.ANCHORARRAY('Date ouverte'!$B$2),MATCH(TRUE,_xlfn.ANCHORARRAY('Date ouverte'!$B$2)&gt;=$W1077,0)),IF(AND(K1077="Pending",J1077='Date ouverte'!$A$4),INDEX(_xlfn.ANCHORARRAY('Date ouverte'!$B$4),MATCH(TRUE,_xlfn.ANCHORARRAY('Date ouverte'!$B$4)&gt;=$W1077,0)),IF(AND(K1077="Pending",J1077='Date ouverte'!$A$6),INDEX(_xlfn.ANCHORARRAY('Date ouverte'!$B$6),MATCH(TRUE,_xlfn.ANCHORARRAY('Date ouverte'!$B$6)&gt;=$W1077,0)),IF(AND(K1077="Pending",J1077='Date ouverte'!$A$8),INDEX(_xlfn.ANCHORARRAY('Date ouverte'!$B$8),MATCH(TRUE,_xlfn.ANCHORARRAY('Date ouverte'!$B$8)&gt;=$W1077,0)),W1077))))</f>
        <v>44889</v>
      </c>
      <c r="AB1077" s="5" t="str">
        <f>IF(IF($K1077="Pending",(IF($J1077='Date ouverte'!$A$20,HLOOKUP($AA1077,'Date ouverte'!$20:$21,2,FALSE),IF($J1077='Date ouverte'!$A$22,HLOOKUP($AA1077,'Date ouverte'!$22:$23,2,FALSE),IF($J1077='Date ouverte'!$A$24,HLOOKUP($AA1077,'Date ouverte'!$24:$25,2,FALSE),IF($J1077='Date ouverte'!$A$26,HLOOKUP($AA1077,'Date ouverte'!$26:$27,2,FALSE),"j"))))),W1077)&lt;&gt;"alert",AA1077,"alert")</f>
        <v>alert</v>
      </c>
      <c r="AC1077" s="65">
        <f>IF($AB1077="alert",(IF($J1077='Date ouverte'!$A$29,HLOOKUP($AA1077,'Date ouverte'!$29:$30,2,FALSE),IF($J1077='Date ouverte'!$A$31,HLOOKUP($AA1077,'Date ouverte'!$31:$33,2,FALSE),IF($J1077='Date ouverte'!$A$33,HLOOKUP($AA1077,'Date ouverte'!$33:$34,2,FALSE),IF($J1077='Date ouverte'!$A$35,HLOOKUP($AA1077,'Date ouverte'!$35:$36,2,FALSE),"j"))))),0)</f>
        <v>32</v>
      </c>
      <c r="AD10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7" s="5"/>
    </row>
    <row r="1078" spans="1:31" x14ac:dyDescent="0.25">
      <c r="A1078" t="s">
        <v>2485</v>
      </c>
      <c r="B1078" t="s">
        <v>258</v>
      </c>
      <c r="C1078" t="s">
        <v>30</v>
      </c>
      <c r="D1078" t="s">
        <v>57</v>
      </c>
      <c r="E1078" t="s">
        <v>16</v>
      </c>
      <c r="F1078" t="s">
        <v>48</v>
      </c>
      <c r="G1078" s="1">
        <v>44865</v>
      </c>
      <c r="H1078" s="1">
        <v>44893</v>
      </c>
      <c r="I1078" s="2">
        <v>44898</v>
      </c>
      <c r="J1078" t="s">
        <v>18</v>
      </c>
      <c r="K1078" t="s">
        <v>29</v>
      </c>
      <c r="L1078" t="s">
        <v>24</v>
      </c>
      <c r="M1078" t="s">
        <v>32</v>
      </c>
      <c r="N1078" t="s">
        <v>41</v>
      </c>
      <c r="O1078" t="s">
        <v>1728</v>
      </c>
      <c r="P1078">
        <f t="shared" si="570"/>
        <v>1</v>
      </c>
      <c r="Q1078" s="5">
        <f t="shared" si="571"/>
        <v>44895</v>
      </c>
      <c r="R1078" s="32">
        <f>VLOOKUP(_xlfn.CONCAT(M1078," - ",E1078),Planning!$C$75:$D$99,2,0)</f>
        <v>10</v>
      </c>
      <c r="S1078" s="5">
        <f t="shared" si="572"/>
        <v>44903</v>
      </c>
      <c r="T1078" s="3" t="str">
        <f t="shared" si="573"/>
        <v/>
      </c>
      <c r="U1078" s="32">
        <f t="shared" ca="1" si="574"/>
        <v>10</v>
      </c>
      <c r="V1078" s="32">
        <f t="shared" si="575"/>
        <v>0</v>
      </c>
      <c r="W1078" s="5">
        <f t="shared" si="576"/>
        <v>44898</v>
      </c>
      <c r="X1078" s="5"/>
      <c r="Z1078" s="49"/>
      <c r="AA1078" s="50" cm="1">
        <f t="array" ref="AA1078">IF(AND(K1078="Pending",J1078='Date ouverte'!$A$2),INDEX(_xlfn.ANCHORARRAY('Date ouverte'!$B$2),MATCH(TRUE,_xlfn.ANCHORARRAY('Date ouverte'!$B$2)&gt;=$W1078,0)),IF(AND(K1078="Pending",J1078='Date ouverte'!$A$4),INDEX(_xlfn.ANCHORARRAY('Date ouverte'!$B$4),MATCH(TRUE,_xlfn.ANCHORARRAY('Date ouverte'!$B$4)&gt;=$W1078,0)),IF(AND(K1078="Pending",J1078='Date ouverte'!$A$6),INDEX(_xlfn.ANCHORARRAY('Date ouverte'!$B$6),MATCH(TRUE,_xlfn.ANCHORARRAY('Date ouverte'!$B$6)&gt;=$W1078,0)),IF(AND(K1078="Pending",J1078='Date ouverte'!$A$8),INDEX(_xlfn.ANCHORARRAY('Date ouverte'!$B$8),MATCH(TRUE,_xlfn.ANCHORARRAY('Date ouverte'!$B$8)&gt;=$W1078,0)),W1078))))</f>
        <v>44900</v>
      </c>
      <c r="AB1078" s="5">
        <f>IF(IF($K1078="Pending",(IF($J1078='Date ouverte'!$A$20,HLOOKUP($AA1078,'Date ouverte'!$20:$21,2,FALSE),IF($J1078='Date ouverte'!$A$22,HLOOKUP($AA1078,'Date ouverte'!$22:$23,2,FALSE),IF($J1078='Date ouverte'!$A$24,HLOOKUP($AA1078,'Date ouverte'!$24:$25,2,FALSE),IF($J1078='Date ouverte'!$A$26,HLOOKUP($AA1078,'Date ouverte'!$26:$27,2,FALSE),"j"))))),W1078)&lt;&gt;"alert",AA1078,"alert")</f>
        <v>44900</v>
      </c>
      <c r="AC1078" s="65">
        <f>IF($AB1078="alert",(IF($J1078='Date ouverte'!$A$29,HLOOKUP($AA1078,'Date ouverte'!$29:$30,2,FALSE),IF($J1078='Date ouverte'!$A$31,HLOOKUP($AA1078,'Date ouverte'!$31:$33,2,FALSE),IF($J1078='Date ouverte'!$A$33,HLOOKUP($AA1078,'Date ouverte'!$33:$34,2,FALSE),IF($J1078='Date ouverte'!$A$35,HLOOKUP($AA1078,'Date ouverte'!$35:$36,2,FALSE),"j"))))),0)</f>
        <v>0</v>
      </c>
      <c r="AD10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8" s="5"/>
    </row>
    <row r="1079" spans="1:31" x14ac:dyDescent="0.25">
      <c r="A1079" t="s">
        <v>1338</v>
      </c>
      <c r="B1079" t="s">
        <v>258</v>
      </c>
      <c r="C1079" t="s">
        <v>30</v>
      </c>
      <c r="D1079" t="s">
        <v>47</v>
      </c>
      <c r="E1079" t="s">
        <v>16</v>
      </c>
      <c r="F1079" t="s">
        <v>48</v>
      </c>
      <c r="G1079" s="1">
        <v>44839</v>
      </c>
      <c r="H1079" s="1">
        <v>44881</v>
      </c>
      <c r="I1079" s="2">
        <v>44890</v>
      </c>
      <c r="J1079" t="s">
        <v>23</v>
      </c>
      <c r="K1079" t="s">
        <v>29</v>
      </c>
      <c r="L1079" t="s">
        <v>24</v>
      </c>
      <c r="M1079" t="s">
        <v>32</v>
      </c>
      <c r="N1079" t="s">
        <v>41</v>
      </c>
      <c r="O1079" t="s">
        <v>43</v>
      </c>
      <c r="P1079">
        <f t="shared" si="570"/>
        <v>1</v>
      </c>
      <c r="Q1079" s="5">
        <f t="shared" si="571"/>
        <v>44883</v>
      </c>
      <c r="R1079" s="32">
        <f>VLOOKUP(_xlfn.CONCAT(M1079," - ",E1079),Planning!$C$75:$D$99,2,0)</f>
        <v>10</v>
      </c>
      <c r="S1079" s="5">
        <f t="shared" si="572"/>
        <v>44891</v>
      </c>
      <c r="T1079" s="3" t="str">
        <f t="shared" si="573"/>
        <v/>
      </c>
      <c r="U1079" s="32">
        <f t="shared" ca="1" si="574"/>
        <v>10</v>
      </c>
      <c r="V1079" s="32">
        <f t="shared" si="575"/>
        <v>0</v>
      </c>
      <c r="W1079" s="5">
        <f t="shared" si="576"/>
        <v>44890</v>
      </c>
      <c r="X1079" s="5"/>
      <c r="Z1079" s="49"/>
      <c r="AA1079" s="50" cm="1">
        <f t="array" ref="AA1079">IF(AND(K1079="Pending",J1079='Date ouverte'!$A$2),INDEX(_xlfn.ANCHORARRAY('Date ouverte'!$B$2),MATCH(TRUE,_xlfn.ANCHORARRAY('Date ouverte'!$B$2)&gt;=$W1079,0)),IF(AND(K1079="Pending",J1079='Date ouverte'!$A$4),INDEX(_xlfn.ANCHORARRAY('Date ouverte'!$B$4),MATCH(TRUE,_xlfn.ANCHORARRAY('Date ouverte'!$B$4)&gt;=$W1079,0)),IF(AND(K1079="Pending",J1079='Date ouverte'!$A$6),INDEX(_xlfn.ANCHORARRAY('Date ouverte'!$B$6),MATCH(TRUE,_xlfn.ANCHORARRAY('Date ouverte'!$B$6)&gt;=$W1079,0)),IF(AND(K1079="Pending",J1079='Date ouverte'!$A$8),INDEX(_xlfn.ANCHORARRAY('Date ouverte'!$B$8),MATCH(TRUE,_xlfn.ANCHORARRAY('Date ouverte'!$B$8)&gt;=$W1079,0)),W1079))))</f>
        <v>44890</v>
      </c>
      <c r="AB1079" s="5" t="str">
        <f>IF(IF($K1079="Pending",(IF($J1079='Date ouverte'!$A$20,HLOOKUP($AA1079,'Date ouverte'!$20:$21,2,FALSE),IF($J1079='Date ouverte'!$A$22,HLOOKUP($AA1079,'Date ouverte'!$22:$23,2,FALSE),IF($J1079='Date ouverte'!$A$24,HLOOKUP($AA1079,'Date ouverte'!$24:$25,2,FALSE),IF($J1079='Date ouverte'!$A$26,HLOOKUP($AA1079,'Date ouverte'!$26:$27,2,FALSE),"j"))))),W1079)&lt;&gt;"alert",AA1079,"alert")</f>
        <v>alert</v>
      </c>
      <c r="AC1079" s="65">
        <f>IF($AB1079="alert",(IF($J1079='Date ouverte'!$A$29,HLOOKUP($AA1079,'Date ouverte'!$29:$30,2,FALSE),IF($J1079='Date ouverte'!$A$31,HLOOKUP($AA1079,'Date ouverte'!$31:$33,2,FALSE),IF($J1079='Date ouverte'!$A$33,HLOOKUP($AA1079,'Date ouverte'!$33:$34,2,FALSE),IF($J1079='Date ouverte'!$A$35,HLOOKUP($AA1079,'Date ouverte'!$35:$36,2,FALSE),"j"))))),0)</f>
        <v>96</v>
      </c>
      <c r="AD10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79" s="5"/>
    </row>
    <row r="1080" spans="1:31" x14ac:dyDescent="0.25">
      <c r="A1080" t="s">
        <v>777</v>
      </c>
      <c r="B1080" t="s">
        <v>258</v>
      </c>
      <c r="C1080" t="s">
        <v>14</v>
      </c>
      <c r="D1080" t="s">
        <v>47</v>
      </c>
      <c r="E1080" t="s">
        <v>34</v>
      </c>
      <c r="F1080" t="s">
        <v>48</v>
      </c>
      <c r="G1080" s="1">
        <v>44822</v>
      </c>
      <c r="H1080" s="1">
        <v>44860</v>
      </c>
      <c r="I1080" s="2">
        <v>44869.458333333336</v>
      </c>
      <c r="J1080" t="s">
        <v>28</v>
      </c>
      <c r="K1080" t="s">
        <v>19</v>
      </c>
      <c r="L1080" t="s">
        <v>20</v>
      </c>
      <c r="M1080" t="s">
        <v>25</v>
      </c>
      <c r="N1080" t="s">
        <v>35</v>
      </c>
      <c r="O1080" t="s">
        <v>36</v>
      </c>
      <c r="P1080">
        <f t="shared" ref="P1080:P1143" si="577">IF(A1080&lt;&gt;"",1,0)</f>
        <v>1</v>
      </c>
      <c r="Q1080" s="5">
        <f t="shared" ref="Q1080:Q1143" si="578">ROUNDDOWN(H1080,0)+2</f>
        <v>44862</v>
      </c>
      <c r="R1080" s="32">
        <f>VLOOKUP(_xlfn.CONCAT(M1080," - ",E1080),Planning!$C$75:$D$99,2,0)</f>
        <v>21</v>
      </c>
      <c r="S1080" s="5">
        <f t="shared" ref="S1080:S1143" si="579">H1080+R1080</f>
        <v>44881</v>
      </c>
      <c r="T1080" s="3" t="str">
        <f t="shared" ref="T1080:T1143" si="580">IF(X1080-H1080&gt;R1080,"Alert","")</f>
        <v/>
      </c>
      <c r="U1080" s="32">
        <f t="shared" ref="U1080:U1143" ca="1" si="581">IF(Q1080&lt;=TODAY(),(H1080+R1080)-TODAY(),R1080)</f>
        <v>21</v>
      </c>
      <c r="V1080" s="32">
        <f t="shared" ref="V1080:V1143" si="582">IF(X1080-H1080-R1080&gt;0,X1080-H1080-R1080,0)</f>
        <v>0</v>
      </c>
      <c r="W1080" s="5">
        <f t="shared" ref="W1080:W1143" si="583">ROUNDDOWN(I1080,0)</f>
        <v>44869</v>
      </c>
      <c r="X1080" s="5"/>
      <c r="Z1080" s="49"/>
      <c r="AA1080" s="50" cm="1">
        <f t="array" ref="AA1080">IF(AND(K1080="Pending",J1080='Date ouverte'!$A$2),INDEX(_xlfn.ANCHORARRAY('Date ouverte'!$B$2),MATCH(TRUE,_xlfn.ANCHORARRAY('Date ouverte'!$B$2)&gt;=$W1080,0)),IF(AND(K1080="Pending",J1080='Date ouverte'!$A$4),INDEX(_xlfn.ANCHORARRAY('Date ouverte'!$B$4),MATCH(TRUE,_xlfn.ANCHORARRAY('Date ouverte'!$B$4)&gt;=$W1080,0)),IF(AND(K1080="Pending",J1080='Date ouverte'!$A$6),INDEX(_xlfn.ANCHORARRAY('Date ouverte'!$B$6),MATCH(TRUE,_xlfn.ANCHORARRAY('Date ouverte'!$B$6)&gt;=$W1080,0)),IF(AND(K1080="Pending",J1080='Date ouverte'!$A$8),INDEX(_xlfn.ANCHORARRAY('Date ouverte'!$B$8),MATCH(TRUE,_xlfn.ANCHORARRAY('Date ouverte'!$B$8)&gt;=$W1080,0)),W1080))))</f>
        <v>44869</v>
      </c>
      <c r="AB1080" s="5">
        <f>IF(IF($K1080="Pending",(IF($J1080='Date ouverte'!$A$20,HLOOKUP($AA1080,'Date ouverte'!$20:$21,2,FALSE),IF($J1080='Date ouverte'!$A$22,HLOOKUP($AA1080,'Date ouverte'!$22:$23,2,FALSE),IF($J1080='Date ouverte'!$A$24,HLOOKUP($AA1080,'Date ouverte'!$24:$25,2,FALSE),IF($J1080='Date ouverte'!$A$26,HLOOKUP($AA1080,'Date ouverte'!$26:$27,2,FALSE),"j"))))),W1080)&lt;&gt;"alert",AA1080,"alert")</f>
        <v>44869</v>
      </c>
      <c r="AC1080" s="65">
        <f>IF($AB1080="alert",(IF($J1080='Date ouverte'!$A$29,HLOOKUP($AA1080,'Date ouverte'!$29:$30,2,FALSE),IF($J1080='Date ouverte'!$A$31,HLOOKUP($AA1080,'Date ouverte'!$31:$33,2,FALSE),IF($J1080='Date ouverte'!$A$33,HLOOKUP($AA1080,'Date ouverte'!$33:$34,2,FALSE),IF($J1080='Date ouverte'!$A$35,HLOOKUP($AA1080,'Date ouverte'!$35:$36,2,FALSE),"j"))))),0)</f>
        <v>0</v>
      </c>
      <c r="AD10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0" s="5"/>
    </row>
    <row r="1081" spans="1:31" x14ac:dyDescent="0.25">
      <c r="A1081" t="s">
        <v>1339</v>
      </c>
      <c r="B1081" t="s">
        <v>258</v>
      </c>
      <c r="C1081" t="s">
        <v>30</v>
      </c>
      <c r="D1081" t="s">
        <v>47</v>
      </c>
      <c r="E1081" t="s">
        <v>34</v>
      </c>
      <c r="F1081" t="s">
        <v>48</v>
      </c>
      <c r="G1081" s="1">
        <v>44835</v>
      </c>
      <c r="H1081" s="1">
        <v>44866</v>
      </c>
      <c r="I1081" s="2">
        <v>44879.604166666664</v>
      </c>
      <c r="J1081" t="s">
        <v>28</v>
      </c>
      <c r="K1081" t="s">
        <v>19</v>
      </c>
      <c r="L1081" t="s">
        <v>20</v>
      </c>
      <c r="M1081" t="s">
        <v>25</v>
      </c>
      <c r="N1081" t="s">
        <v>35</v>
      </c>
      <c r="O1081" t="s">
        <v>40</v>
      </c>
      <c r="P1081">
        <f t="shared" si="577"/>
        <v>1</v>
      </c>
      <c r="Q1081" s="5">
        <f t="shared" si="578"/>
        <v>44868</v>
      </c>
      <c r="R1081" s="32">
        <f>VLOOKUP(_xlfn.CONCAT(M1081," - ",E1081),Planning!$C$75:$D$99,2,0)</f>
        <v>21</v>
      </c>
      <c r="S1081" s="5">
        <f t="shared" si="579"/>
        <v>44887</v>
      </c>
      <c r="T1081" s="3" t="str">
        <f t="shared" si="580"/>
        <v/>
      </c>
      <c r="U1081" s="32">
        <f t="shared" ca="1" si="581"/>
        <v>21</v>
      </c>
      <c r="V1081" s="32">
        <f t="shared" si="582"/>
        <v>0</v>
      </c>
      <c r="W1081" s="5">
        <f t="shared" si="583"/>
        <v>44879</v>
      </c>
      <c r="X1081" s="5"/>
      <c r="Z1081" s="49"/>
      <c r="AA1081" s="50" cm="1">
        <f t="array" ref="AA1081">IF(AND(K1081="Pending",J1081='Date ouverte'!$A$2),INDEX(_xlfn.ANCHORARRAY('Date ouverte'!$B$2),MATCH(TRUE,_xlfn.ANCHORARRAY('Date ouverte'!$B$2)&gt;=$W1081,0)),IF(AND(K1081="Pending",J1081='Date ouverte'!$A$4),INDEX(_xlfn.ANCHORARRAY('Date ouverte'!$B$4),MATCH(TRUE,_xlfn.ANCHORARRAY('Date ouverte'!$B$4)&gt;=$W1081,0)),IF(AND(K1081="Pending",J1081='Date ouverte'!$A$6),INDEX(_xlfn.ANCHORARRAY('Date ouverte'!$B$6),MATCH(TRUE,_xlfn.ANCHORARRAY('Date ouverte'!$B$6)&gt;=$W1081,0)),IF(AND(K1081="Pending",J1081='Date ouverte'!$A$8),INDEX(_xlfn.ANCHORARRAY('Date ouverte'!$B$8),MATCH(TRUE,_xlfn.ANCHORARRAY('Date ouverte'!$B$8)&gt;=$W1081,0)),W1081))))</f>
        <v>44879</v>
      </c>
      <c r="AB1081" s="5">
        <f>IF(IF($K1081="Pending",(IF($J1081='Date ouverte'!$A$20,HLOOKUP($AA1081,'Date ouverte'!$20:$21,2,FALSE),IF($J1081='Date ouverte'!$A$22,HLOOKUP($AA1081,'Date ouverte'!$22:$23,2,FALSE),IF($J1081='Date ouverte'!$A$24,HLOOKUP($AA1081,'Date ouverte'!$24:$25,2,FALSE),IF($J1081='Date ouverte'!$A$26,HLOOKUP($AA1081,'Date ouverte'!$26:$27,2,FALSE),"j"))))),W1081)&lt;&gt;"alert",AA1081,"alert")</f>
        <v>44879</v>
      </c>
      <c r="AC1081" s="65">
        <f>IF($AB1081="alert",(IF($J1081='Date ouverte'!$A$29,HLOOKUP($AA1081,'Date ouverte'!$29:$30,2,FALSE),IF($J1081='Date ouverte'!$A$31,HLOOKUP($AA1081,'Date ouverte'!$31:$33,2,FALSE),IF($J1081='Date ouverte'!$A$33,HLOOKUP($AA1081,'Date ouverte'!$33:$34,2,FALSE),IF($J1081='Date ouverte'!$A$35,HLOOKUP($AA1081,'Date ouverte'!$35:$36,2,FALSE),"j"))))),0)</f>
        <v>0</v>
      </c>
      <c r="AD10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81" s="5"/>
    </row>
    <row r="1082" spans="1:31" x14ac:dyDescent="0.25">
      <c r="A1082" t="s">
        <v>1340</v>
      </c>
      <c r="B1082" t="s">
        <v>258</v>
      </c>
      <c r="C1082" t="s">
        <v>30</v>
      </c>
      <c r="D1082" t="s">
        <v>47</v>
      </c>
      <c r="E1082" t="s">
        <v>34</v>
      </c>
      <c r="F1082" t="s">
        <v>48</v>
      </c>
      <c r="G1082" s="1">
        <v>44832</v>
      </c>
      <c r="H1082" s="1">
        <v>44866</v>
      </c>
      <c r="I1082" s="2">
        <v>44880.541666666664</v>
      </c>
      <c r="J1082" t="s">
        <v>23</v>
      </c>
      <c r="K1082" t="s">
        <v>19</v>
      </c>
      <c r="L1082" t="s">
        <v>20</v>
      </c>
      <c r="M1082" t="s">
        <v>25</v>
      </c>
      <c r="N1082" t="s">
        <v>35</v>
      </c>
      <c r="O1082" t="s">
        <v>40</v>
      </c>
      <c r="P1082">
        <f t="shared" si="577"/>
        <v>1</v>
      </c>
      <c r="Q1082" s="5">
        <f t="shared" si="578"/>
        <v>44868</v>
      </c>
      <c r="R1082" s="32">
        <f>VLOOKUP(_xlfn.CONCAT(M1082," - ",E1082),Planning!$C$75:$D$99,2,0)</f>
        <v>21</v>
      </c>
      <c r="S1082" s="5">
        <f t="shared" si="579"/>
        <v>44887</v>
      </c>
      <c r="T1082" s="3" t="str">
        <f t="shared" si="580"/>
        <v/>
      </c>
      <c r="U1082" s="32">
        <f t="shared" ca="1" si="581"/>
        <v>21</v>
      </c>
      <c r="V1082" s="32">
        <f t="shared" si="582"/>
        <v>0</v>
      </c>
      <c r="W1082" s="5">
        <f t="shared" si="583"/>
        <v>44880</v>
      </c>
      <c r="X1082" s="5"/>
      <c r="Z1082" s="49"/>
      <c r="AA1082" s="50" cm="1">
        <f t="array" ref="AA1082">IF(AND(K1082="Pending",J1082='Date ouverte'!$A$2),INDEX(_xlfn.ANCHORARRAY('Date ouverte'!$B$2),MATCH(TRUE,_xlfn.ANCHORARRAY('Date ouverte'!$B$2)&gt;=$W1082,0)),IF(AND(K1082="Pending",J1082='Date ouverte'!$A$4),INDEX(_xlfn.ANCHORARRAY('Date ouverte'!$B$4),MATCH(TRUE,_xlfn.ANCHORARRAY('Date ouverte'!$B$4)&gt;=$W1082,0)),IF(AND(K1082="Pending",J1082='Date ouverte'!$A$6),INDEX(_xlfn.ANCHORARRAY('Date ouverte'!$B$6),MATCH(TRUE,_xlfn.ANCHORARRAY('Date ouverte'!$B$6)&gt;=$W1082,0)),IF(AND(K1082="Pending",J1082='Date ouverte'!$A$8),INDEX(_xlfn.ANCHORARRAY('Date ouverte'!$B$8),MATCH(TRUE,_xlfn.ANCHORARRAY('Date ouverte'!$B$8)&gt;=$W1082,0)),W1082))))</f>
        <v>44880</v>
      </c>
      <c r="AB1082" s="5">
        <f>IF(IF($K1082="Pending",(IF($J1082='Date ouverte'!$A$20,HLOOKUP($AA1082,'Date ouverte'!$20:$21,2,FALSE),IF($J1082='Date ouverte'!$A$22,HLOOKUP($AA1082,'Date ouverte'!$22:$23,2,FALSE),IF($J1082='Date ouverte'!$A$24,HLOOKUP($AA1082,'Date ouverte'!$24:$25,2,FALSE),IF($J1082='Date ouverte'!$A$26,HLOOKUP($AA1082,'Date ouverte'!$26:$27,2,FALSE),"j"))))),W1082)&lt;&gt;"alert",AA1082,"alert")</f>
        <v>44880</v>
      </c>
      <c r="AC1082" s="65">
        <f>IF($AB1082="alert",(IF($J1082='Date ouverte'!$A$29,HLOOKUP($AA1082,'Date ouverte'!$29:$30,2,FALSE),IF($J1082='Date ouverte'!$A$31,HLOOKUP($AA1082,'Date ouverte'!$31:$33,2,FALSE),IF($J1082='Date ouverte'!$A$33,HLOOKUP($AA1082,'Date ouverte'!$33:$34,2,FALSE),IF($J1082='Date ouverte'!$A$35,HLOOKUP($AA1082,'Date ouverte'!$35:$36,2,FALSE),"j"))))),0)</f>
        <v>0</v>
      </c>
      <c r="AD10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2" s="5"/>
    </row>
    <row r="1083" spans="1:31" x14ac:dyDescent="0.25">
      <c r="A1083" t="s">
        <v>1341</v>
      </c>
      <c r="B1083" t="s">
        <v>258</v>
      </c>
      <c r="C1083" t="s">
        <v>38</v>
      </c>
      <c r="D1083" t="s">
        <v>47</v>
      </c>
      <c r="E1083" t="s">
        <v>34</v>
      </c>
      <c r="F1083" t="s">
        <v>48</v>
      </c>
      <c r="G1083" s="1">
        <v>44834</v>
      </c>
      <c r="H1083" s="1">
        <v>44877</v>
      </c>
      <c r="I1083" s="2">
        <v>44888.541666666664</v>
      </c>
      <c r="J1083" t="s">
        <v>28</v>
      </c>
      <c r="K1083" t="s">
        <v>19</v>
      </c>
      <c r="L1083" t="s">
        <v>20</v>
      </c>
      <c r="M1083" t="s">
        <v>25</v>
      </c>
      <c r="N1083" t="s">
        <v>35</v>
      </c>
      <c r="O1083" t="s">
        <v>45</v>
      </c>
      <c r="P1083">
        <f t="shared" si="577"/>
        <v>1</v>
      </c>
      <c r="Q1083" s="5">
        <f t="shared" si="578"/>
        <v>44879</v>
      </c>
      <c r="R1083" s="32">
        <f>VLOOKUP(_xlfn.CONCAT(M1083," - ",E1083),Planning!$C$75:$D$99,2,0)</f>
        <v>21</v>
      </c>
      <c r="S1083" s="5">
        <f t="shared" si="579"/>
        <v>44898</v>
      </c>
      <c r="T1083" s="3" t="str">
        <f t="shared" si="580"/>
        <v/>
      </c>
      <c r="U1083" s="32">
        <f t="shared" ca="1" si="581"/>
        <v>21</v>
      </c>
      <c r="V1083" s="32">
        <f t="shared" si="582"/>
        <v>0</v>
      </c>
      <c r="W1083" s="5">
        <f t="shared" si="583"/>
        <v>44888</v>
      </c>
      <c r="X1083" s="5"/>
      <c r="Z1083" s="49"/>
      <c r="AA1083" s="50" cm="1">
        <f t="array" ref="AA1083">IF(AND(K1083="Pending",J1083='Date ouverte'!$A$2),INDEX(_xlfn.ANCHORARRAY('Date ouverte'!$B$2),MATCH(TRUE,_xlfn.ANCHORARRAY('Date ouverte'!$B$2)&gt;=$W1083,0)),IF(AND(K1083="Pending",J1083='Date ouverte'!$A$4),INDEX(_xlfn.ANCHORARRAY('Date ouverte'!$B$4),MATCH(TRUE,_xlfn.ANCHORARRAY('Date ouverte'!$B$4)&gt;=$W1083,0)),IF(AND(K1083="Pending",J1083='Date ouverte'!$A$6),INDEX(_xlfn.ANCHORARRAY('Date ouverte'!$B$6),MATCH(TRUE,_xlfn.ANCHORARRAY('Date ouverte'!$B$6)&gt;=$W1083,0)),IF(AND(K1083="Pending",J1083='Date ouverte'!$A$8),INDEX(_xlfn.ANCHORARRAY('Date ouverte'!$B$8),MATCH(TRUE,_xlfn.ANCHORARRAY('Date ouverte'!$B$8)&gt;=$W1083,0)),W1083))))</f>
        <v>44888</v>
      </c>
      <c r="AB1083" s="5">
        <f>IF(IF($K1083="Pending",(IF($J1083='Date ouverte'!$A$20,HLOOKUP($AA1083,'Date ouverte'!$20:$21,2,FALSE),IF($J1083='Date ouverte'!$A$22,HLOOKUP($AA1083,'Date ouverte'!$22:$23,2,FALSE),IF($J1083='Date ouverte'!$A$24,HLOOKUP($AA1083,'Date ouverte'!$24:$25,2,FALSE),IF($J1083='Date ouverte'!$A$26,HLOOKUP($AA1083,'Date ouverte'!$26:$27,2,FALSE),"j"))))),W1083)&lt;&gt;"alert",AA1083,"alert")</f>
        <v>44888</v>
      </c>
      <c r="AC1083" s="65">
        <f>IF($AB1083="alert",(IF($J1083='Date ouverte'!$A$29,HLOOKUP($AA1083,'Date ouverte'!$29:$30,2,FALSE),IF($J1083='Date ouverte'!$A$31,HLOOKUP($AA1083,'Date ouverte'!$31:$33,2,FALSE),IF($J1083='Date ouverte'!$A$33,HLOOKUP($AA1083,'Date ouverte'!$33:$34,2,FALSE),IF($J1083='Date ouverte'!$A$35,HLOOKUP($AA1083,'Date ouverte'!$35:$36,2,FALSE),"j"))))),0)</f>
        <v>0</v>
      </c>
      <c r="AD10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83" s="5"/>
    </row>
    <row r="1084" spans="1:31" x14ac:dyDescent="0.25">
      <c r="A1084" t="s">
        <v>1977</v>
      </c>
      <c r="B1084" t="s">
        <v>258</v>
      </c>
      <c r="C1084" t="s">
        <v>38</v>
      </c>
      <c r="D1084" t="s">
        <v>47</v>
      </c>
      <c r="E1084" t="s">
        <v>34</v>
      </c>
      <c r="F1084" t="s">
        <v>48</v>
      </c>
      <c r="G1084" s="1">
        <v>44849</v>
      </c>
      <c r="H1084" s="1">
        <v>44900</v>
      </c>
      <c r="I1084" s="2">
        <v>44920</v>
      </c>
      <c r="J1084" t="s">
        <v>18</v>
      </c>
      <c r="K1084" t="s">
        <v>29</v>
      </c>
      <c r="L1084" t="s">
        <v>24</v>
      </c>
      <c r="M1084" t="s">
        <v>25</v>
      </c>
      <c r="N1084" t="s">
        <v>26</v>
      </c>
      <c r="O1084" t="s">
        <v>49</v>
      </c>
      <c r="P1084">
        <f t="shared" si="577"/>
        <v>1</v>
      </c>
      <c r="Q1084" s="5">
        <f t="shared" si="578"/>
        <v>44902</v>
      </c>
      <c r="R1084" s="32">
        <f>VLOOKUP(_xlfn.CONCAT(M1084," - ",E1084),Planning!$C$75:$D$99,2,0)</f>
        <v>21</v>
      </c>
      <c r="S1084" s="5">
        <f t="shared" si="579"/>
        <v>44921</v>
      </c>
      <c r="T1084" s="3" t="str">
        <f t="shared" si="580"/>
        <v/>
      </c>
      <c r="U1084" s="32">
        <f t="shared" ca="1" si="581"/>
        <v>21</v>
      </c>
      <c r="V1084" s="32">
        <f t="shared" si="582"/>
        <v>0</v>
      </c>
      <c r="W1084" s="5">
        <f t="shared" si="583"/>
        <v>44920</v>
      </c>
      <c r="X1084" s="5"/>
      <c r="Z1084" s="49"/>
      <c r="AA1084" s="50" cm="1">
        <f t="array" ref="AA1084">IF(AND(K1084="Pending",J1084='Date ouverte'!$A$2),INDEX(_xlfn.ANCHORARRAY('Date ouverte'!$B$2),MATCH(TRUE,_xlfn.ANCHORARRAY('Date ouverte'!$B$2)&gt;=$W1084,0)),IF(AND(K1084="Pending",J1084='Date ouverte'!$A$4),INDEX(_xlfn.ANCHORARRAY('Date ouverte'!$B$4),MATCH(TRUE,_xlfn.ANCHORARRAY('Date ouverte'!$B$4)&gt;=$W1084,0)),IF(AND(K1084="Pending",J1084='Date ouverte'!$A$6),INDEX(_xlfn.ANCHORARRAY('Date ouverte'!$B$6),MATCH(TRUE,_xlfn.ANCHORARRAY('Date ouverte'!$B$6)&gt;=$W1084,0)),IF(AND(K1084="Pending",J1084='Date ouverte'!$A$8),INDEX(_xlfn.ANCHORARRAY('Date ouverte'!$B$8),MATCH(TRUE,_xlfn.ANCHORARRAY('Date ouverte'!$B$8)&gt;=$W1084,0)),W1084))))</f>
        <v>44921</v>
      </c>
      <c r="AB1084" s="5">
        <f>IF(IF($K1084="Pending",(IF($J1084='Date ouverte'!$A$20,HLOOKUP($AA1084,'Date ouverte'!$20:$21,2,FALSE),IF($J1084='Date ouverte'!$A$22,HLOOKUP($AA1084,'Date ouverte'!$22:$23,2,FALSE),IF($J1084='Date ouverte'!$A$24,HLOOKUP($AA1084,'Date ouverte'!$24:$25,2,FALSE),IF($J1084='Date ouverte'!$A$26,HLOOKUP($AA1084,'Date ouverte'!$26:$27,2,FALSE),"j"))))),W1084)&lt;&gt;"alert",AA1084,"alert")</f>
        <v>44921</v>
      </c>
      <c r="AC1084" s="65">
        <f>IF($AB1084="alert",(IF($J1084='Date ouverte'!$A$29,HLOOKUP($AA1084,'Date ouverte'!$29:$30,2,FALSE),IF($J1084='Date ouverte'!$A$31,HLOOKUP($AA1084,'Date ouverte'!$31:$33,2,FALSE),IF($J1084='Date ouverte'!$A$33,HLOOKUP($AA1084,'Date ouverte'!$33:$34,2,FALSE),IF($J1084='Date ouverte'!$A$35,HLOOKUP($AA1084,'Date ouverte'!$35:$36,2,FALSE),"j"))))),0)</f>
        <v>0</v>
      </c>
      <c r="AD10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4" s="5"/>
    </row>
    <row r="1085" spans="1:31" x14ac:dyDescent="0.25">
      <c r="A1085" t="s">
        <v>1978</v>
      </c>
      <c r="B1085" t="s">
        <v>258</v>
      </c>
      <c r="C1085" t="s">
        <v>14</v>
      </c>
      <c r="D1085" t="s">
        <v>47</v>
      </c>
      <c r="E1085" t="s">
        <v>34</v>
      </c>
      <c r="F1085" t="s">
        <v>48</v>
      </c>
      <c r="G1085" s="1">
        <v>44849</v>
      </c>
      <c r="H1085" s="1">
        <v>44900</v>
      </c>
      <c r="I1085" s="2">
        <v>44915</v>
      </c>
      <c r="J1085" t="s">
        <v>28</v>
      </c>
      <c r="K1085" t="s">
        <v>29</v>
      </c>
      <c r="L1085" t="s">
        <v>24</v>
      </c>
      <c r="M1085" t="s">
        <v>25</v>
      </c>
      <c r="N1085" t="s">
        <v>26</v>
      </c>
      <c r="O1085" t="s">
        <v>49</v>
      </c>
      <c r="P1085">
        <f t="shared" si="577"/>
        <v>1</v>
      </c>
      <c r="Q1085" s="5">
        <f t="shared" si="578"/>
        <v>44902</v>
      </c>
      <c r="R1085" s="32">
        <f>VLOOKUP(_xlfn.CONCAT(M1085," - ",E1085),Planning!$C$75:$D$99,2,0)</f>
        <v>21</v>
      </c>
      <c r="S1085" s="5">
        <f t="shared" si="579"/>
        <v>44921</v>
      </c>
      <c r="T1085" s="3" t="str">
        <f t="shared" si="580"/>
        <v/>
      </c>
      <c r="U1085" s="32">
        <f t="shared" ca="1" si="581"/>
        <v>21</v>
      </c>
      <c r="V1085" s="32">
        <f t="shared" si="582"/>
        <v>0</v>
      </c>
      <c r="W1085" s="5">
        <f t="shared" si="583"/>
        <v>44915</v>
      </c>
      <c r="X1085" s="5"/>
      <c r="Z1085" s="49"/>
      <c r="AA1085" s="50" cm="1">
        <f t="array" ref="AA1085">IF(AND(K1085="Pending",J1085='Date ouverte'!$A$2),INDEX(_xlfn.ANCHORARRAY('Date ouverte'!$B$2),MATCH(TRUE,_xlfn.ANCHORARRAY('Date ouverte'!$B$2)&gt;=$W1085,0)),IF(AND(K1085="Pending",J1085='Date ouverte'!$A$4),INDEX(_xlfn.ANCHORARRAY('Date ouverte'!$B$4),MATCH(TRUE,_xlfn.ANCHORARRAY('Date ouverte'!$B$4)&gt;=$W1085,0)),IF(AND(K1085="Pending",J1085='Date ouverte'!$A$6),INDEX(_xlfn.ANCHORARRAY('Date ouverte'!$B$6),MATCH(TRUE,_xlfn.ANCHORARRAY('Date ouverte'!$B$6)&gt;=$W1085,0)),IF(AND(K1085="Pending",J1085='Date ouverte'!$A$8),INDEX(_xlfn.ANCHORARRAY('Date ouverte'!$B$8),MATCH(TRUE,_xlfn.ANCHORARRAY('Date ouverte'!$B$8)&gt;=$W1085,0)),W1085))))</f>
        <v>44915</v>
      </c>
      <c r="AB1085" s="5">
        <f>IF(IF($K1085="Pending",(IF($J1085='Date ouverte'!$A$20,HLOOKUP($AA1085,'Date ouverte'!$20:$21,2,FALSE),IF($J1085='Date ouverte'!$A$22,HLOOKUP($AA1085,'Date ouverte'!$22:$23,2,FALSE),IF($J1085='Date ouverte'!$A$24,HLOOKUP($AA1085,'Date ouverte'!$24:$25,2,FALSE),IF($J1085='Date ouverte'!$A$26,HLOOKUP($AA1085,'Date ouverte'!$26:$27,2,FALSE),"j"))))),W1085)&lt;&gt;"alert",AA1085,"alert")</f>
        <v>44915</v>
      </c>
      <c r="AC1085" s="65">
        <f>IF($AB1085="alert",(IF($J1085='Date ouverte'!$A$29,HLOOKUP($AA1085,'Date ouverte'!$29:$30,2,FALSE),IF($J1085='Date ouverte'!$A$31,HLOOKUP($AA1085,'Date ouverte'!$31:$33,2,FALSE),IF($J1085='Date ouverte'!$A$33,HLOOKUP($AA1085,'Date ouverte'!$33:$34,2,FALSE),IF($J1085='Date ouverte'!$A$35,HLOOKUP($AA1085,'Date ouverte'!$35:$36,2,FALSE),"j"))))),0)</f>
        <v>0</v>
      </c>
      <c r="AD10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85" s="5"/>
    </row>
    <row r="1086" spans="1:31" x14ac:dyDescent="0.25">
      <c r="A1086" t="s">
        <v>1979</v>
      </c>
      <c r="B1086" t="s">
        <v>258</v>
      </c>
      <c r="C1086" t="s">
        <v>14</v>
      </c>
      <c r="D1086" t="s">
        <v>47</v>
      </c>
      <c r="E1086" t="s">
        <v>34</v>
      </c>
      <c r="F1086" t="s">
        <v>48</v>
      </c>
      <c r="G1086" s="1">
        <v>44855</v>
      </c>
      <c r="H1086" s="1">
        <v>44890</v>
      </c>
      <c r="I1086" s="2">
        <v>44905</v>
      </c>
      <c r="J1086" t="s">
        <v>18</v>
      </c>
      <c r="K1086" t="s">
        <v>29</v>
      </c>
      <c r="L1086" t="s">
        <v>24</v>
      </c>
      <c r="M1086" t="s">
        <v>25</v>
      </c>
      <c r="N1086" t="s">
        <v>26</v>
      </c>
      <c r="O1086" t="s">
        <v>46</v>
      </c>
      <c r="P1086">
        <f t="shared" si="577"/>
        <v>1</v>
      </c>
      <c r="Q1086" s="5">
        <f t="shared" si="578"/>
        <v>44892</v>
      </c>
      <c r="R1086" s="32">
        <f>VLOOKUP(_xlfn.CONCAT(M1086," - ",E1086),Planning!$C$75:$D$99,2,0)</f>
        <v>21</v>
      </c>
      <c r="S1086" s="5">
        <f t="shared" si="579"/>
        <v>44911</v>
      </c>
      <c r="T1086" s="3" t="str">
        <f t="shared" si="580"/>
        <v/>
      </c>
      <c r="U1086" s="32">
        <f t="shared" ca="1" si="581"/>
        <v>21</v>
      </c>
      <c r="V1086" s="32">
        <f t="shared" si="582"/>
        <v>0</v>
      </c>
      <c r="W1086" s="5">
        <f t="shared" si="583"/>
        <v>44905</v>
      </c>
      <c r="X1086" s="5"/>
      <c r="Z1086" s="49"/>
      <c r="AA1086" s="50" cm="1">
        <f t="array" ref="AA1086">IF(AND(K1086="Pending",J1086='Date ouverte'!$A$2),INDEX(_xlfn.ANCHORARRAY('Date ouverte'!$B$2),MATCH(TRUE,_xlfn.ANCHORARRAY('Date ouverte'!$B$2)&gt;=$W1086,0)),IF(AND(K1086="Pending",J1086='Date ouverte'!$A$4),INDEX(_xlfn.ANCHORARRAY('Date ouverte'!$B$4),MATCH(TRUE,_xlfn.ANCHORARRAY('Date ouverte'!$B$4)&gt;=$W1086,0)),IF(AND(K1086="Pending",J1086='Date ouverte'!$A$6),INDEX(_xlfn.ANCHORARRAY('Date ouverte'!$B$6),MATCH(TRUE,_xlfn.ANCHORARRAY('Date ouverte'!$B$6)&gt;=$W1086,0)),IF(AND(K1086="Pending",J1086='Date ouverte'!$A$8),INDEX(_xlfn.ANCHORARRAY('Date ouverte'!$B$8),MATCH(TRUE,_xlfn.ANCHORARRAY('Date ouverte'!$B$8)&gt;=$W1086,0)),W1086))))</f>
        <v>44907</v>
      </c>
      <c r="AB1086" s="5" t="str">
        <f>IF(IF($K1086="Pending",(IF($J1086='Date ouverte'!$A$20,HLOOKUP($AA1086,'Date ouverte'!$20:$21,2,FALSE),IF($J1086='Date ouverte'!$A$22,HLOOKUP($AA1086,'Date ouverte'!$22:$23,2,FALSE),IF($J1086='Date ouverte'!$A$24,HLOOKUP($AA1086,'Date ouverte'!$24:$25,2,FALSE),IF($J1086='Date ouverte'!$A$26,HLOOKUP($AA1086,'Date ouverte'!$26:$27,2,FALSE),"j"))))),W1086)&lt;&gt;"alert",AA1086,"alert")</f>
        <v>alert</v>
      </c>
      <c r="AC1086" s="65">
        <f>IF($AB1086="alert",(IF($J1086='Date ouverte'!$A$29,HLOOKUP($AA1086,'Date ouverte'!$29:$30,2,FALSE),IF($J1086='Date ouverte'!$A$31,HLOOKUP($AA1086,'Date ouverte'!$31:$33,2,FALSE),IF($J1086='Date ouverte'!$A$33,HLOOKUP($AA1086,'Date ouverte'!$33:$34,2,FALSE),IF($J1086='Date ouverte'!$A$35,HLOOKUP($AA1086,'Date ouverte'!$35:$36,2,FALSE),"j"))))),0)</f>
        <v>11</v>
      </c>
      <c r="AD10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6" s="5"/>
    </row>
    <row r="1087" spans="1:31" x14ac:dyDescent="0.25">
      <c r="A1087" t="s">
        <v>1980</v>
      </c>
      <c r="B1087" t="s">
        <v>258</v>
      </c>
      <c r="C1087" t="s">
        <v>30</v>
      </c>
      <c r="D1087" t="s">
        <v>47</v>
      </c>
      <c r="E1087" t="s">
        <v>34</v>
      </c>
      <c r="F1087" t="s">
        <v>48</v>
      </c>
      <c r="G1087" s="1">
        <v>44858</v>
      </c>
      <c r="H1087" s="1">
        <v>44890</v>
      </c>
      <c r="I1087" s="2">
        <v>44902</v>
      </c>
      <c r="J1087" t="s">
        <v>23</v>
      </c>
      <c r="K1087" t="s">
        <v>29</v>
      </c>
      <c r="L1087" t="s">
        <v>20</v>
      </c>
      <c r="M1087" t="s">
        <v>25</v>
      </c>
      <c r="N1087" t="s">
        <v>35</v>
      </c>
      <c r="O1087" t="s">
        <v>46</v>
      </c>
      <c r="P1087">
        <f t="shared" si="577"/>
        <v>1</v>
      </c>
      <c r="Q1087" s="5">
        <f t="shared" si="578"/>
        <v>44892</v>
      </c>
      <c r="R1087" s="32">
        <f>VLOOKUP(_xlfn.CONCAT(M1087," - ",E1087),Planning!$C$75:$D$99,2,0)</f>
        <v>21</v>
      </c>
      <c r="S1087" s="5">
        <f t="shared" si="579"/>
        <v>44911</v>
      </c>
      <c r="T1087" s="3" t="str">
        <f t="shared" si="580"/>
        <v/>
      </c>
      <c r="U1087" s="32">
        <f t="shared" ca="1" si="581"/>
        <v>21</v>
      </c>
      <c r="V1087" s="32">
        <f t="shared" si="582"/>
        <v>0</v>
      </c>
      <c r="W1087" s="5">
        <f t="shared" si="583"/>
        <v>44902</v>
      </c>
      <c r="X1087" s="5"/>
      <c r="Z1087" s="49"/>
      <c r="AA1087" s="50" cm="1">
        <f t="array" ref="AA1087">IF(AND(K1087="Pending",J1087='Date ouverte'!$A$2),INDEX(_xlfn.ANCHORARRAY('Date ouverte'!$B$2),MATCH(TRUE,_xlfn.ANCHORARRAY('Date ouverte'!$B$2)&gt;=$W1087,0)),IF(AND(K1087="Pending",J1087='Date ouverte'!$A$4),INDEX(_xlfn.ANCHORARRAY('Date ouverte'!$B$4),MATCH(TRUE,_xlfn.ANCHORARRAY('Date ouverte'!$B$4)&gt;=$W1087,0)),IF(AND(K1087="Pending",J1087='Date ouverte'!$A$6),INDEX(_xlfn.ANCHORARRAY('Date ouverte'!$B$6),MATCH(TRUE,_xlfn.ANCHORARRAY('Date ouverte'!$B$6)&gt;=$W1087,0)),IF(AND(K1087="Pending",J1087='Date ouverte'!$A$8),INDEX(_xlfn.ANCHORARRAY('Date ouverte'!$B$8),MATCH(TRUE,_xlfn.ANCHORARRAY('Date ouverte'!$B$8)&gt;=$W1087,0)),W1087))))</f>
        <v>44902</v>
      </c>
      <c r="AB1087" s="5" t="str">
        <f>IF(IF($K1087="Pending",(IF($J1087='Date ouverte'!$A$20,HLOOKUP($AA1087,'Date ouverte'!$20:$21,2,FALSE),IF($J1087='Date ouverte'!$A$22,HLOOKUP($AA1087,'Date ouverte'!$22:$23,2,FALSE),IF($J1087='Date ouverte'!$A$24,HLOOKUP($AA1087,'Date ouverte'!$24:$25,2,FALSE),IF($J1087='Date ouverte'!$A$26,HLOOKUP($AA1087,'Date ouverte'!$26:$27,2,FALSE),"j"))))),W1087)&lt;&gt;"alert",AA1087,"alert")</f>
        <v>alert</v>
      </c>
      <c r="AC1087" s="65">
        <f>IF($AB1087="alert",(IF($J1087='Date ouverte'!$A$29,HLOOKUP($AA1087,'Date ouverte'!$29:$30,2,FALSE),IF($J1087='Date ouverte'!$A$31,HLOOKUP($AA1087,'Date ouverte'!$31:$33,2,FALSE),IF($J1087='Date ouverte'!$A$33,HLOOKUP($AA1087,'Date ouverte'!$33:$34,2,FALSE),IF($J1087='Date ouverte'!$A$35,HLOOKUP($AA1087,'Date ouverte'!$35:$36,2,FALSE),"j"))))),0)</f>
        <v>40</v>
      </c>
      <c r="AD10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7" s="5"/>
    </row>
    <row r="1088" spans="1:31" x14ac:dyDescent="0.25">
      <c r="A1088" t="s">
        <v>722</v>
      </c>
      <c r="B1088" t="s">
        <v>258</v>
      </c>
      <c r="C1088" t="s">
        <v>14</v>
      </c>
      <c r="D1088" t="s">
        <v>47</v>
      </c>
      <c r="E1088" t="s">
        <v>51</v>
      </c>
      <c r="F1088" t="s">
        <v>48</v>
      </c>
      <c r="G1088" s="1">
        <v>44821</v>
      </c>
      <c r="H1088" s="1">
        <v>44862</v>
      </c>
      <c r="I1088" s="2">
        <v>44879.541666666664</v>
      </c>
      <c r="J1088" t="s">
        <v>28</v>
      </c>
      <c r="K1088" t="s">
        <v>19</v>
      </c>
      <c r="L1088" t="s">
        <v>24</v>
      </c>
      <c r="M1088" t="s">
        <v>32</v>
      </c>
      <c r="N1088" t="s">
        <v>41</v>
      </c>
      <c r="O1088" t="s">
        <v>664</v>
      </c>
      <c r="P1088">
        <f t="shared" si="577"/>
        <v>1</v>
      </c>
      <c r="Q1088" s="5">
        <f t="shared" si="578"/>
        <v>44864</v>
      </c>
      <c r="R1088" s="32">
        <f>VLOOKUP(_xlfn.CONCAT(M1088," - ",E1088),Planning!$C$75:$D$99,2,0)</f>
        <v>5</v>
      </c>
      <c r="S1088" s="5">
        <f t="shared" si="579"/>
        <v>44867</v>
      </c>
      <c r="T1088" s="3" t="str">
        <f t="shared" si="580"/>
        <v/>
      </c>
      <c r="U1088" s="32">
        <f t="shared" ca="1" si="581"/>
        <v>5</v>
      </c>
      <c r="V1088" s="32">
        <f t="shared" si="582"/>
        <v>0</v>
      </c>
      <c r="W1088" s="5">
        <f t="shared" si="583"/>
        <v>44879</v>
      </c>
      <c r="X1088" s="5"/>
      <c r="Z1088" s="49"/>
      <c r="AA1088" s="50" cm="1">
        <f t="array" ref="AA1088">IF(AND(K1088="Pending",J1088='Date ouverte'!$A$2),INDEX(_xlfn.ANCHORARRAY('Date ouverte'!$B$2),MATCH(TRUE,_xlfn.ANCHORARRAY('Date ouverte'!$B$2)&gt;=$W1088,0)),IF(AND(K1088="Pending",J1088='Date ouverte'!$A$4),INDEX(_xlfn.ANCHORARRAY('Date ouverte'!$B$4),MATCH(TRUE,_xlfn.ANCHORARRAY('Date ouverte'!$B$4)&gt;=$W1088,0)),IF(AND(K1088="Pending",J1088='Date ouverte'!$A$6),INDEX(_xlfn.ANCHORARRAY('Date ouverte'!$B$6),MATCH(TRUE,_xlfn.ANCHORARRAY('Date ouverte'!$B$6)&gt;=$W1088,0)),IF(AND(K1088="Pending",J1088='Date ouverte'!$A$8),INDEX(_xlfn.ANCHORARRAY('Date ouverte'!$B$8),MATCH(TRUE,_xlfn.ANCHORARRAY('Date ouverte'!$B$8)&gt;=$W1088,0)),W1088))))</f>
        <v>44879</v>
      </c>
      <c r="AB1088" s="5">
        <f>IF(IF($K1088="Pending",(IF($J1088='Date ouverte'!$A$20,HLOOKUP($AA1088,'Date ouverte'!$20:$21,2,FALSE),IF($J1088='Date ouverte'!$A$22,HLOOKUP($AA1088,'Date ouverte'!$22:$23,2,FALSE),IF($J1088='Date ouverte'!$A$24,HLOOKUP($AA1088,'Date ouverte'!$24:$25,2,FALSE),IF($J1088='Date ouverte'!$A$26,HLOOKUP($AA1088,'Date ouverte'!$26:$27,2,FALSE),"j"))))),W1088)&lt;&gt;"alert",AA1088,"alert")</f>
        <v>44879</v>
      </c>
      <c r="AC1088" s="65">
        <f>IF($AB1088="alert",(IF($J1088='Date ouverte'!$A$29,HLOOKUP($AA1088,'Date ouverte'!$29:$30,2,FALSE),IF($J1088='Date ouverte'!$A$31,HLOOKUP($AA1088,'Date ouverte'!$31:$33,2,FALSE),IF($J1088='Date ouverte'!$A$33,HLOOKUP($AA1088,'Date ouverte'!$33:$34,2,FALSE),IF($J1088='Date ouverte'!$A$35,HLOOKUP($AA1088,'Date ouverte'!$35:$36,2,FALSE),"j"))))),0)</f>
        <v>0</v>
      </c>
      <c r="AD10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88" s="5"/>
    </row>
    <row r="1089" spans="1:31" x14ac:dyDescent="0.25">
      <c r="A1089" t="s">
        <v>1981</v>
      </c>
      <c r="B1089" t="s">
        <v>258</v>
      </c>
      <c r="C1089" t="s">
        <v>30</v>
      </c>
      <c r="D1089" t="s">
        <v>47</v>
      </c>
      <c r="E1089" t="s">
        <v>34</v>
      </c>
      <c r="F1089" t="s">
        <v>48</v>
      </c>
      <c r="G1089" s="1">
        <v>44858</v>
      </c>
      <c r="H1089" s="1">
        <v>44890</v>
      </c>
      <c r="I1089" s="2">
        <v>44902</v>
      </c>
      <c r="J1089" t="s">
        <v>23</v>
      </c>
      <c r="K1089" t="s">
        <v>29</v>
      </c>
      <c r="L1089" t="s">
        <v>20</v>
      </c>
      <c r="M1089" t="s">
        <v>25</v>
      </c>
      <c r="N1089" t="s">
        <v>35</v>
      </c>
      <c r="O1089" t="s">
        <v>46</v>
      </c>
      <c r="P1089">
        <f t="shared" si="577"/>
        <v>1</v>
      </c>
      <c r="Q1089" s="5">
        <f t="shared" si="578"/>
        <v>44892</v>
      </c>
      <c r="R1089" s="32">
        <f>VLOOKUP(_xlfn.CONCAT(M1089," - ",E1089),Planning!$C$75:$D$99,2,0)</f>
        <v>21</v>
      </c>
      <c r="S1089" s="5">
        <f t="shared" si="579"/>
        <v>44911</v>
      </c>
      <c r="T1089" s="3" t="str">
        <f t="shared" si="580"/>
        <v/>
      </c>
      <c r="U1089" s="32">
        <f t="shared" ca="1" si="581"/>
        <v>21</v>
      </c>
      <c r="V1089" s="32">
        <f t="shared" si="582"/>
        <v>0</v>
      </c>
      <c r="W1089" s="5">
        <f t="shared" si="583"/>
        <v>44902</v>
      </c>
      <c r="X1089" s="5"/>
      <c r="Z1089" s="49"/>
      <c r="AA1089" s="50" cm="1">
        <f t="array" ref="AA1089">IF(AND(K1089="Pending",J1089='Date ouverte'!$A$2),INDEX(_xlfn.ANCHORARRAY('Date ouverte'!$B$2),MATCH(TRUE,_xlfn.ANCHORARRAY('Date ouverte'!$B$2)&gt;=$W1089,0)),IF(AND(K1089="Pending",J1089='Date ouverte'!$A$4),INDEX(_xlfn.ANCHORARRAY('Date ouverte'!$B$4),MATCH(TRUE,_xlfn.ANCHORARRAY('Date ouverte'!$B$4)&gt;=$W1089,0)),IF(AND(K1089="Pending",J1089='Date ouverte'!$A$6),INDEX(_xlfn.ANCHORARRAY('Date ouverte'!$B$6),MATCH(TRUE,_xlfn.ANCHORARRAY('Date ouverte'!$B$6)&gt;=$W1089,0)),IF(AND(K1089="Pending",J1089='Date ouverte'!$A$8),INDEX(_xlfn.ANCHORARRAY('Date ouverte'!$B$8),MATCH(TRUE,_xlfn.ANCHORARRAY('Date ouverte'!$B$8)&gt;=$W1089,0)),W1089))))</f>
        <v>44902</v>
      </c>
      <c r="AB1089" s="5" t="str">
        <f>IF(IF($K1089="Pending",(IF($J1089='Date ouverte'!$A$20,HLOOKUP($AA1089,'Date ouverte'!$20:$21,2,FALSE),IF($J1089='Date ouverte'!$A$22,HLOOKUP($AA1089,'Date ouverte'!$22:$23,2,FALSE),IF($J1089='Date ouverte'!$A$24,HLOOKUP($AA1089,'Date ouverte'!$24:$25,2,FALSE),IF($J1089='Date ouverte'!$A$26,HLOOKUP($AA1089,'Date ouverte'!$26:$27,2,FALSE),"j"))))),W1089)&lt;&gt;"alert",AA1089,"alert")</f>
        <v>alert</v>
      </c>
      <c r="AC1089" s="65">
        <f>IF($AB1089="alert",(IF($J1089='Date ouverte'!$A$29,HLOOKUP($AA1089,'Date ouverte'!$29:$30,2,FALSE),IF($J1089='Date ouverte'!$A$31,HLOOKUP($AA1089,'Date ouverte'!$31:$33,2,FALSE),IF($J1089='Date ouverte'!$A$33,HLOOKUP($AA1089,'Date ouverte'!$33:$34,2,FALSE),IF($J1089='Date ouverte'!$A$35,HLOOKUP($AA1089,'Date ouverte'!$35:$36,2,FALSE),"j"))))),0)</f>
        <v>40</v>
      </c>
      <c r="AD10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89" s="5"/>
    </row>
    <row r="1090" spans="1:31" x14ac:dyDescent="0.25">
      <c r="A1090" t="s">
        <v>1982</v>
      </c>
      <c r="B1090" t="s">
        <v>258</v>
      </c>
      <c r="C1090" t="s">
        <v>30</v>
      </c>
      <c r="D1090" t="s">
        <v>47</v>
      </c>
      <c r="E1090" t="s">
        <v>16</v>
      </c>
      <c r="F1090" t="s">
        <v>48</v>
      </c>
      <c r="G1090" s="1">
        <v>44859</v>
      </c>
      <c r="H1090" s="1">
        <v>44904</v>
      </c>
      <c r="I1090" s="2">
        <v>44909</v>
      </c>
      <c r="J1090" t="s">
        <v>39</v>
      </c>
      <c r="K1090" t="s">
        <v>29</v>
      </c>
      <c r="L1090" t="s">
        <v>20</v>
      </c>
      <c r="M1090" t="s">
        <v>25</v>
      </c>
      <c r="N1090" t="s">
        <v>35</v>
      </c>
      <c r="O1090" t="s">
        <v>1641</v>
      </c>
      <c r="P1090">
        <f t="shared" si="577"/>
        <v>1</v>
      </c>
      <c r="Q1090" s="5">
        <f t="shared" si="578"/>
        <v>44906</v>
      </c>
      <c r="R1090" s="32">
        <f>VLOOKUP(_xlfn.CONCAT(M1090," - ",E1090),Planning!$C$75:$D$99,2,0)</f>
        <v>4</v>
      </c>
      <c r="S1090" s="5">
        <f t="shared" si="579"/>
        <v>44908</v>
      </c>
      <c r="T1090" s="3" t="str">
        <f t="shared" si="580"/>
        <v/>
      </c>
      <c r="U1090" s="32">
        <f t="shared" ca="1" si="581"/>
        <v>4</v>
      </c>
      <c r="V1090" s="32">
        <f t="shared" si="582"/>
        <v>0</v>
      </c>
      <c r="W1090" s="5">
        <f t="shared" si="583"/>
        <v>44909</v>
      </c>
      <c r="X1090" s="5"/>
      <c r="Z1090" s="49"/>
      <c r="AA1090" s="50" cm="1">
        <f t="array" ref="AA1090">IF(AND(K1090="Pending",J1090='Date ouverte'!$A$2),INDEX(_xlfn.ANCHORARRAY('Date ouverte'!$B$2),MATCH(TRUE,_xlfn.ANCHORARRAY('Date ouverte'!$B$2)&gt;=$W1090,0)),IF(AND(K1090="Pending",J1090='Date ouverte'!$A$4),INDEX(_xlfn.ANCHORARRAY('Date ouverte'!$B$4),MATCH(TRUE,_xlfn.ANCHORARRAY('Date ouverte'!$B$4)&gt;=$W1090,0)),IF(AND(K1090="Pending",J1090='Date ouverte'!$A$6),INDEX(_xlfn.ANCHORARRAY('Date ouverte'!$B$6),MATCH(TRUE,_xlfn.ANCHORARRAY('Date ouverte'!$B$6)&gt;=$W1090,0)),IF(AND(K1090="Pending",J1090='Date ouverte'!$A$8),INDEX(_xlfn.ANCHORARRAY('Date ouverte'!$B$8),MATCH(TRUE,_xlfn.ANCHORARRAY('Date ouverte'!$B$8)&gt;=$W1090,0)),W1090))))</f>
        <v>44909</v>
      </c>
      <c r="AB1090" s="5">
        <f>IF(IF($K1090="Pending",(IF($J1090='Date ouverte'!$A$20,HLOOKUP($AA1090,'Date ouverte'!$20:$21,2,FALSE),IF($J1090='Date ouverte'!$A$22,HLOOKUP($AA1090,'Date ouverte'!$22:$23,2,FALSE),IF($J1090='Date ouverte'!$A$24,HLOOKUP($AA1090,'Date ouverte'!$24:$25,2,FALSE),IF($J1090='Date ouverte'!$A$26,HLOOKUP($AA1090,'Date ouverte'!$26:$27,2,FALSE),"j"))))),W1090)&lt;&gt;"alert",AA1090,"alert")</f>
        <v>44909</v>
      </c>
      <c r="AC1090" s="65">
        <f>IF($AB1090="alert",(IF($J1090='Date ouverte'!$A$29,HLOOKUP($AA1090,'Date ouverte'!$29:$30,2,FALSE),IF($J1090='Date ouverte'!$A$31,HLOOKUP($AA1090,'Date ouverte'!$31:$33,2,FALSE),IF($J1090='Date ouverte'!$A$33,HLOOKUP($AA1090,'Date ouverte'!$33:$34,2,FALSE),IF($J1090='Date ouverte'!$A$35,HLOOKUP($AA1090,'Date ouverte'!$35:$36,2,FALSE),"j"))))),0)</f>
        <v>0</v>
      </c>
      <c r="AD10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90" s="5"/>
    </row>
    <row r="1091" spans="1:31" x14ac:dyDescent="0.25">
      <c r="A1091" t="s">
        <v>896</v>
      </c>
      <c r="B1091" t="s">
        <v>258</v>
      </c>
      <c r="C1091" t="s">
        <v>30</v>
      </c>
      <c r="D1091" t="s">
        <v>47</v>
      </c>
      <c r="E1091" t="s">
        <v>16</v>
      </c>
      <c r="F1091" t="s">
        <v>48</v>
      </c>
      <c r="G1091" s="1">
        <v>44824</v>
      </c>
      <c r="H1091" s="1">
        <v>44865</v>
      </c>
      <c r="I1091" s="2">
        <v>44872.395833333336</v>
      </c>
      <c r="J1091" t="s">
        <v>28</v>
      </c>
      <c r="K1091" t="s">
        <v>19</v>
      </c>
      <c r="L1091" t="s">
        <v>20</v>
      </c>
      <c r="M1091" t="s">
        <v>21</v>
      </c>
      <c r="N1091" t="s">
        <v>22</v>
      </c>
      <c r="O1091" t="s">
        <v>50</v>
      </c>
      <c r="P1091">
        <f t="shared" si="577"/>
        <v>1</v>
      </c>
      <c r="Q1091" s="5">
        <f t="shared" si="578"/>
        <v>44867</v>
      </c>
      <c r="R1091" s="32">
        <f>VLOOKUP(_xlfn.CONCAT(M1091," - ",E1091),Planning!$C$75:$D$99,2,0)</f>
        <v>7</v>
      </c>
      <c r="S1091" s="5">
        <f t="shared" si="579"/>
        <v>44872</v>
      </c>
      <c r="T1091" s="3" t="str">
        <f t="shared" si="580"/>
        <v/>
      </c>
      <c r="U1091" s="32">
        <f t="shared" ca="1" si="581"/>
        <v>7</v>
      </c>
      <c r="V1091" s="32">
        <f t="shared" si="582"/>
        <v>0</v>
      </c>
      <c r="W1091" s="5">
        <f t="shared" si="583"/>
        <v>44872</v>
      </c>
      <c r="X1091" s="5"/>
      <c r="Z1091" s="49"/>
      <c r="AA1091" s="50" cm="1">
        <f t="array" ref="AA1091">IF(AND(K1091="Pending",J1091='Date ouverte'!$A$2),INDEX(_xlfn.ANCHORARRAY('Date ouverte'!$B$2),MATCH(TRUE,_xlfn.ANCHORARRAY('Date ouverte'!$B$2)&gt;=$W1091,0)),IF(AND(K1091="Pending",J1091='Date ouverte'!$A$4),INDEX(_xlfn.ANCHORARRAY('Date ouverte'!$B$4),MATCH(TRUE,_xlfn.ANCHORARRAY('Date ouverte'!$B$4)&gt;=$W1091,0)),IF(AND(K1091="Pending",J1091='Date ouverte'!$A$6),INDEX(_xlfn.ANCHORARRAY('Date ouverte'!$B$6),MATCH(TRUE,_xlfn.ANCHORARRAY('Date ouverte'!$B$6)&gt;=$W1091,0)),IF(AND(K1091="Pending",J1091='Date ouverte'!$A$8),INDEX(_xlfn.ANCHORARRAY('Date ouverte'!$B$8),MATCH(TRUE,_xlfn.ANCHORARRAY('Date ouverte'!$B$8)&gt;=$W1091,0)),W1091))))</f>
        <v>44872</v>
      </c>
      <c r="AB1091" s="5">
        <f>IF(IF($K1091="Pending",(IF($J1091='Date ouverte'!$A$20,HLOOKUP($AA1091,'Date ouverte'!$20:$21,2,FALSE),IF($J1091='Date ouverte'!$A$22,HLOOKUP($AA1091,'Date ouverte'!$22:$23,2,FALSE),IF($J1091='Date ouverte'!$A$24,HLOOKUP($AA1091,'Date ouverte'!$24:$25,2,FALSE),IF($J1091='Date ouverte'!$A$26,HLOOKUP($AA1091,'Date ouverte'!$26:$27,2,FALSE),"j"))))),W1091)&lt;&gt;"alert",AA1091,"alert")</f>
        <v>44872</v>
      </c>
      <c r="AC1091" s="65">
        <f>IF($AB1091="alert",(IF($J1091='Date ouverte'!$A$29,HLOOKUP($AA1091,'Date ouverte'!$29:$30,2,FALSE),IF($J1091='Date ouverte'!$A$31,HLOOKUP($AA1091,'Date ouverte'!$31:$33,2,FALSE),IF($J1091='Date ouverte'!$A$33,HLOOKUP($AA1091,'Date ouverte'!$33:$34,2,FALSE),IF($J1091='Date ouverte'!$A$35,HLOOKUP($AA1091,'Date ouverte'!$35:$36,2,FALSE),"j"))))),0)</f>
        <v>0</v>
      </c>
      <c r="AD10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1" s="5"/>
    </row>
    <row r="1092" spans="1:31" x14ac:dyDescent="0.25">
      <c r="A1092" t="s">
        <v>819</v>
      </c>
      <c r="B1092" t="s">
        <v>258</v>
      </c>
      <c r="C1092" t="s">
        <v>30</v>
      </c>
      <c r="D1092" t="s">
        <v>47</v>
      </c>
      <c r="E1092" t="s">
        <v>16</v>
      </c>
      <c r="F1092" t="s">
        <v>48</v>
      </c>
      <c r="G1092" s="1">
        <v>44827</v>
      </c>
      <c r="H1092" s="1">
        <v>44868</v>
      </c>
      <c r="I1092" s="2">
        <v>44873</v>
      </c>
      <c r="J1092" t="s">
        <v>28</v>
      </c>
      <c r="K1092" t="s">
        <v>29</v>
      </c>
      <c r="L1092" t="s">
        <v>24</v>
      </c>
      <c r="M1092" t="s">
        <v>32</v>
      </c>
      <c r="N1092" t="s">
        <v>41</v>
      </c>
      <c r="O1092" t="s">
        <v>387</v>
      </c>
      <c r="P1092">
        <f t="shared" si="577"/>
        <v>1</v>
      </c>
      <c r="Q1092" s="5">
        <f t="shared" si="578"/>
        <v>44870</v>
      </c>
      <c r="R1092" s="32">
        <f>VLOOKUP(_xlfn.CONCAT(M1092," - ",E1092),Planning!$C$75:$D$99,2,0)</f>
        <v>10</v>
      </c>
      <c r="S1092" s="5">
        <f t="shared" si="579"/>
        <v>44878</v>
      </c>
      <c r="T1092" s="3" t="str">
        <f t="shared" si="580"/>
        <v/>
      </c>
      <c r="U1092" s="32">
        <f t="shared" ca="1" si="581"/>
        <v>10</v>
      </c>
      <c r="V1092" s="32">
        <f t="shared" si="582"/>
        <v>0</v>
      </c>
      <c r="W1092" s="5">
        <f t="shared" si="583"/>
        <v>44873</v>
      </c>
      <c r="X1092" s="5"/>
      <c r="Z1092" s="49"/>
      <c r="AA1092" s="50" cm="1">
        <f t="array" ref="AA1092">IF(AND(K1092="Pending",J1092='Date ouverte'!$A$2),INDEX(_xlfn.ANCHORARRAY('Date ouverte'!$B$2),MATCH(TRUE,_xlfn.ANCHORARRAY('Date ouverte'!$B$2)&gt;=$W1092,0)),IF(AND(K1092="Pending",J1092='Date ouverte'!$A$4),INDEX(_xlfn.ANCHORARRAY('Date ouverte'!$B$4),MATCH(TRUE,_xlfn.ANCHORARRAY('Date ouverte'!$B$4)&gt;=$W1092,0)),IF(AND(K1092="Pending",J1092='Date ouverte'!$A$6),INDEX(_xlfn.ANCHORARRAY('Date ouverte'!$B$6),MATCH(TRUE,_xlfn.ANCHORARRAY('Date ouverte'!$B$6)&gt;=$W1092,0)),IF(AND(K1092="Pending",J1092='Date ouverte'!$A$8),INDEX(_xlfn.ANCHORARRAY('Date ouverte'!$B$8),MATCH(TRUE,_xlfn.ANCHORARRAY('Date ouverte'!$B$8)&gt;=$W1092,0)),W1092))))</f>
        <v>44873</v>
      </c>
      <c r="AB1092" s="5" t="str">
        <f>IF(IF($K1092="Pending",(IF($J1092='Date ouverte'!$A$20,HLOOKUP($AA1092,'Date ouverte'!$20:$21,2,FALSE),IF($J1092='Date ouverte'!$A$22,HLOOKUP($AA1092,'Date ouverte'!$22:$23,2,FALSE),IF($J1092='Date ouverte'!$A$24,HLOOKUP($AA1092,'Date ouverte'!$24:$25,2,FALSE),IF($J1092='Date ouverte'!$A$26,HLOOKUP($AA1092,'Date ouverte'!$26:$27,2,FALSE),"j"))))),W1092)&lt;&gt;"alert",AA1092,"alert")</f>
        <v>alert</v>
      </c>
      <c r="AC1092" s="65">
        <f>IF($AB1092="alert",(IF($J1092='Date ouverte'!$A$29,HLOOKUP($AA1092,'Date ouverte'!$29:$30,2,FALSE),IF($J1092='Date ouverte'!$A$31,HLOOKUP($AA1092,'Date ouverte'!$31:$33,2,FALSE),IF($J1092='Date ouverte'!$A$33,HLOOKUP($AA1092,'Date ouverte'!$33:$34,2,FALSE),IF($J1092='Date ouverte'!$A$35,HLOOKUP($AA1092,'Date ouverte'!$35:$36,2,FALSE),"j"))))),0)</f>
        <v>15</v>
      </c>
      <c r="AD10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2" s="5"/>
    </row>
    <row r="1093" spans="1:31" x14ac:dyDescent="0.25">
      <c r="A1093" t="s">
        <v>1342</v>
      </c>
      <c r="B1093" t="s">
        <v>258</v>
      </c>
      <c r="C1093" t="s">
        <v>30</v>
      </c>
      <c r="D1093" t="s">
        <v>47</v>
      </c>
      <c r="E1093" t="s">
        <v>16</v>
      </c>
      <c r="F1093" t="s">
        <v>48</v>
      </c>
      <c r="G1093" s="1">
        <v>44842</v>
      </c>
      <c r="H1093" s="1">
        <v>44881</v>
      </c>
      <c r="I1093" s="2">
        <v>44890</v>
      </c>
      <c r="J1093" t="s">
        <v>23</v>
      </c>
      <c r="K1093" t="s">
        <v>29</v>
      </c>
      <c r="L1093" t="s">
        <v>24</v>
      </c>
      <c r="M1093" t="s">
        <v>32</v>
      </c>
      <c r="N1093" t="s">
        <v>41</v>
      </c>
      <c r="O1093" t="s">
        <v>43</v>
      </c>
      <c r="P1093">
        <f t="shared" si="577"/>
        <v>1</v>
      </c>
      <c r="Q1093" s="5">
        <f t="shared" si="578"/>
        <v>44883</v>
      </c>
      <c r="R1093" s="32">
        <f>VLOOKUP(_xlfn.CONCAT(M1093," - ",E1093),Planning!$C$75:$D$99,2,0)</f>
        <v>10</v>
      </c>
      <c r="S1093" s="5">
        <f t="shared" si="579"/>
        <v>44891</v>
      </c>
      <c r="T1093" s="3" t="str">
        <f t="shared" si="580"/>
        <v/>
      </c>
      <c r="U1093" s="32">
        <f t="shared" ca="1" si="581"/>
        <v>10</v>
      </c>
      <c r="V1093" s="32">
        <f t="shared" si="582"/>
        <v>0</v>
      </c>
      <c r="W1093" s="5">
        <f t="shared" si="583"/>
        <v>44890</v>
      </c>
      <c r="X1093" s="5"/>
      <c r="Z1093" s="49"/>
      <c r="AA1093" s="50" cm="1">
        <f t="array" ref="AA1093">IF(AND(K1093="Pending",J1093='Date ouverte'!$A$2),INDEX(_xlfn.ANCHORARRAY('Date ouverte'!$B$2),MATCH(TRUE,_xlfn.ANCHORARRAY('Date ouverte'!$B$2)&gt;=$W1093,0)),IF(AND(K1093="Pending",J1093='Date ouverte'!$A$4),INDEX(_xlfn.ANCHORARRAY('Date ouverte'!$B$4),MATCH(TRUE,_xlfn.ANCHORARRAY('Date ouverte'!$B$4)&gt;=$W1093,0)),IF(AND(K1093="Pending",J1093='Date ouverte'!$A$6),INDEX(_xlfn.ANCHORARRAY('Date ouverte'!$B$6),MATCH(TRUE,_xlfn.ANCHORARRAY('Date ouverte'!$B$6)&gt;=$W1093,0)),IF(AND(K1093="Pending",J1093='Date ouverte'!$A$8),INDEX(_xlfn.ANCHORARRAY('Date ouverte'!$B$8),MATCH(TRUE,_xlfn.ANCHORARRAY('Date ouverte'!$B$8)&gt;=$W1093,0)),W1093))))</f>
        <v>44890</v>
      </c>
      <c r="AB1093" s="5" t="str">
        <f>IF(IF($K1093="Pending",(IF($J1093='Date ouverte'!$A$20,HLOOKUP($AA1093,'Date ouverte'!$20:$21,2,FALSE),IF($J1093='Date ouverte'!$A$22,HLOOKUP($AA1093,'Date ouverte'!$22:$23,2,FALSE),IF($J1093='Date ouverte'!$A$24,HLOOKUP($AA1093,'Date ouverte'!$24:$25,2,FALSE),IF($J1093='Date ouverte'!$A$26,HLOOKUP($AA1093,'Date ouverte'!$26:$27,2,FALSE),"j"))))),W1093)&lt;&gt;"alert",AA1093,"alert")</f>
        <v>alert</v>
      </c>
      <c r="AC1093" s="65">
        <f>IF($AB1093="alert",(IF($J1093='Date ouverte'!$A$29,HLOOKUP($AA1093,'Date ouverte'!$29:$30,2,FALSE),IF($J1093='Date ouverte'!$A$31,HLOOKUP($AA1093,'Date ouverte'!$31:$33,2,FALSE),IF($J1093='Date ouverte'!$A$33,HLOOKUP($AA1093,'Date ouverte'!$33:$34,2,FALSE),IF($J1093='Date ouverte'!$A$35,HLOOKUP($AA1093,'Date ouverte'!$35:$36,2,FALSE),"j"))))),0)</f>
        <v>96</v>
      </c>
      <c r="AD10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3" s="5"/>
    </row>
    <row r="1094" spans="1:31" x14ac:dyDescent="0.25">
      <c r="A1094" t="s">
        <v>559</v>
      </c>
      <c r="B1094" t="s">
        <v>258</v>
      </c>
      <c r="C1094" t="s">
        <v>14</v>
      </c>
      <c r="D1094" t="s">
        <v>47</v>
      </c>
      <c r="E1094" t="s">
        <v>34</v>
      </c>
      <c r="F1094" t="s">
        <v>48</v>
      </c>
      <c r="G1094" s="1">
        <v>44816</v>
      </c>
      <c r="H1094" s="1">
        <v>44860</v>
      </c>
      <c r="I1094" s="2">
        <v>44868.729166666664</v>
      </c>
      <c r="J1094" t="s">
        <v>28</v>
      </c>
      <c r="K1094" t="s">
        <v>19</v>
      </c>
      <c r="L1094" t="s">
        <v>20</v>
      </c>
      <c r="M1094" t="s">
        <v>25</v>
      </c>
      <c r="N1094" t="s">
        <v>35</v>
      </c>
      <c r="O1094" t="s">
        <v>36</v>
      </c>
      <c r="P1094">
        <f t="shared" si="577"/>
        <v>1</v>
      </c>
      <c r="Q1094" s="5">
        <f t="shared" si="578"/>
        <v>44862</v>
      </c>
      <c r="R1094" s="32">
        <f>VLOOKUP(_xlfn.CONCAT(M1094," - ",E1094),Planning!$C$75:$D$99,2,0)</f>
        <v>21</v>
      </c>
      <c r="S1094" s="5">
        <f t="shared" si="579"/>
        <v>44881</v>
      </c>
      <c r="T1094" s="3" t="str">
        <f t="shared" si="580"/>
        <v/>
      </c>
      <c r="U1094" s="32">
        <f t="shared" ca="1" si="581"/>
        <v>21</v>
      </c>
      <c r="V1094" s="32">
        <f t="shared" si="582"/>
        <v>0</v>
      </c>
      <c r="W1094" s="5">
        <f t="shared" si="583"/>
        <v>44868</v>
      </c>
      <c r="X1094" s="5"/>
      <c r="Z1094" s="49"/>
      <c r="AA1094" s="50" cm="1">
        <f t="array" ref="AA1094">IF(AND(K1094="Pending",J1094='Date ouverte'!$A$2),INDEX(_xlfn.ANCHORARRAY('Date ouverte'!$B$2),MATCH(TRUE,_xlfn.ANCHORARRAY('Date ouverte'!$B$2)&gt;=$W1094,0)),IF(AND(K1094="Pending",J1094='Date ouverte'!$A$4),INDEX(_xlfn.ANCHORARRAY('Date ouverte'!$B$4),MATCH(TRUE,_xlfn.ANCHORARRAY('Date ouverte'!$B$4)&gt;=$W1094,0)),IF(AND(K1094="Pending",J1094='Date ouverte'!$A$6),INDEX(_xlfn.ANCHORARRAY('Date ouverte'!$B$6),MATCH(TRUE,_xlfn.ANCHORARRAY('Date ouverte'!$B$6)&gt;=$W1094,0)),IF(AND(K1094="Pending",J1094='Date ouverte'!$A$8),INDEX(_xlfn.ANCHORARRAY('Date ouverte'!$B$8),MATCH(TRUE,_xlfn.ANCHORARRAY('Date ouverte'!$B$8)&gt;=$W1094,0)),W1094))))</f>
        <v>44868</v>
      </c>
      <c r="AB1094" s="5">
        <f>IF(IF($K1094="Pending",(IF($J1094='Date ouverte'!$A$20,HLOOKUP($AA1094,'Date ouverte'!$20:$21,2,FALSE),IF($J1094='Date ouverte'!$A$22,HLOOKUP($AA1094,'Date ouverte'!$22:$23,2,FALSE),IF($J1094='Date ouverte'!$A$24,HLOOKUP($AA1094,'Date ouverte'!$24:$25,2,FALSE),IF($J1094='Date ouverte'!$A$26,HLOOKUP($AA1094,'Date ouverte'!$26:$27,2,FALSE),"j"))))),W1094)&lt;&gt;"alert",AA1094,"alert")</f>
        <v>44868</v>
      </c>
      <c r="AC1094" s="65">
        <f>IF($AB1094="alert",(IF($J1094='Date ouverte'!$A$29,HLOOKUP($AA1094,'Date ouverte'!$29:$30,2,FALSE),IF($J1094='Date ouverte'!$A$31,HLOOKUP($AA1094,'Date ouverte'!$31:$33,2,FALSE),IF($J1094='Date ouverte'!$A$33,HLOOKUP($AA1094,'Date ouverte'!$33:$34,2,FALSE),IF($J1094='Date ouverte'!$A$35,HLOOKUP($AA1094,'Date ouverte'!$35:$36,2,FALSE),"j"))))),0)</f>
        <v>0</v>
      </c>
      <c r="AD10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4" s="5"/>
    </row>
    <row r="1095" spans="1:31" x14ac:dyDescent="0.25">
      <c r="A1095" t="s">
        <v>60</v>
      </c>
      <c r="B1095" t="s">
        <v>258</v>
      </c>
      <c r="C1095" t="s">
        <v>30</v>
      </c>
      <c r="D1095" t="s">
        <v>15</v>
      </c>
      <c r="E1095" t="s">
        <v>34</v>
      </c>
      <c r="F1095" t="s">
        <v>17</v>
      </c>
      <c r="G1095" s="1">
        <v>44776</v>
      </c>
      <c r="H1095" s="1">
        <v>44846</v>
      </c>
      <c r="I1095" s="2">
        <v>44861.3125</v>
      </c>
      <c r="J1095" t="s">
        <v>28</v>
      </c>
      <c r="K1095" t="s">
        <v>19</v>
      </c>
      <c r="L1095" t="s">
        <v>20</v>
      </c>
      <c r="M1095" t="s">
        <v>25</v>
      </c>
      <c r="N1095" t="s">
        <v>35</v>
      </c>
      <c r="O1095" t="s">
        <v>27</v>
      </c>
      <c r="P1095">
        <f t="shared" si="577"/>
        <v>1</v>
      </c>
      <c r="Q1095" s="5">
        <f t="shared" si="578"/>
        <v>44848</v>
      </c>
      <c r="R1095" s="32">
        <f>VLOOKUP(_xlfn.CONCAT(M1095," - ",E1095),Planning!$C$75:$D$99,2,0)</f>
        <v>21</v>
      </c>
      <c r="S1095" s="5">
        <f t="shared" si="579"/>
        <v>44867</v>
      </c>
      <c r="T1095" s="3" t="str">
        <f t="shared" si="580"/>
        <v/>
      </c>
      <c r="U1095" s="32">
        <f t="shared" ca="1" si="581"/>
        <v>8</v>
      </c>
      <c r="V1095" s="32">
        <f t="shared" si="582"/>
        <v>0</v>
      </c>
      <c r="W1095" s="5">
        <f t="shared" si="583"/>
        <v>44861</v>
      </c>
      <c r="X1095" s="5"/>
      <c r="Z1095" s="49"/>
      <c r="AA1095" s="50" cm="1">
        <f t="array" ref="AA1095">IF(AND(K1095="Pending",J1095='Date ouverte'!$A$2),INDEX(_xlfn.ANCHORARRAY('Date ouverte'!$B$2),MATCH(TRUE,_xlfn.ANCHORARRAY('Date ouverte'!$B$2)&gt;=$W1095,0)),IF(AND(K1095="Pending",J1095='Date ouverte'!$A$4),INDEX(_xlfn.ANCHORARRAY('Date ouverte'!$B$4),MATCH(TRUE,_xlfn.ANCHORARRAY('Date ouverte'!$B$4)&gt;=$W1095,0)),IF(AND(K1095="Pending",J1095='Date ouverte'!$A$6),INDEX(_xlfn.ANCHORARRAY('Date ouverte'!$B$6),MATCH(TRUE,_xlfn.ANCHORARRAY('Date ouverte'!$B$6)&gt;=$W1095,0)),IF(AND(K1095="Pending",J1095='Date ouverte'!$A$8),INDEX(_xlfn.ANCHORARRAY('Date ouverte'!$B$8),MATCH(TRUE,_xlfn.ANCHORARRAY('Date ouverte'!$B$8)&gt;=$W1095,0)),W1095))))</f>
        <v>44861</v>
      </c>
      <c r="AB1095" s="5">
        <f>IF(IF($K1095="Pending",(IF($J1095='Date ouverte'!$A$20,HLOOKUP($AA1095,'Date ouverte'!$20:$21,2,FALSE),IF($J1095='Date ouverte'!$A$22,HLOOKUP($AA1095,'Date ouverte'!$22:$23,2,FALSE),IF($J1095='Date ouverte'!$A$24,HLOOKUP($AA1095,'Date ouverte'!$24:$25,2,FALSE),IF($J1095='Date ouverte'!$A$26,HLOOKUP($AA1095,'Date ouverte'!$26:$27,2,FALSE),"j"))))),W1095)&lt;&gt;"alert",AA1095,"alert")</f>
        <v>44861</v>
      </c>
      <c r="AC1095" s="65">
        <f>IF($AB1095="alert",(IF($J1095='Date ouverte'!$A$29,HLOOKUP($AA1095,'Date ouverte'!$29:$30,2,FALSE),IF($J1095='Date ouverte'!$A$31,HLOOKUP($AA1095,'Date ouverte'!$31:$33,2,FALSE),IF($J1095='Date ouverte'!$A$33,HLOOKUP($AA1095,'Date ouverte'!$33:$34,2,FALSE),IF($J1095='Date ouverte'!$A$35,HLOOKUP($AA1095,'Date ouverte'!$35:$36,2,FALSE),"j"))))),0)</f>
        <v>0</v>
      </c>
      <c r="AD10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5" s="5"/>
    </row>
    <row r="1096" spans="1:31" x14ac:dyDescent="0.25">
      <c r="A1096" t="s">
        <v>593</v>
      </c>
      <c r="B1096" t="s">
        <v>258</v>
      </c>
      <c r="C1096" t="s">
        <v>14</v>
      </c>
      <c r="D1096" t="s">
        <v>47</v>
      </c>
      <c r="E1096" t="s">
        <v>16</v>
      </c>
      <c r="F1096" t="s">
        <v>48</v>
      </c>
      <c r="G1096" s="1">
        <v>44823</v>
      </c>
      <c r="H1096" s="1">
        <v>44868</v>
      </c>
      <c r="I1096" s="2">
        <v>44875</v>
      </c>
      <c r="J1096" t="s">
        <v>39</v>
      </c>
      <c r="K1096" t="s">
        <v>29</v>
      </c>
      <c r="L1096" t="s">
        <v>24</v>
      </c>
      <c r="M1096" t="s">
        <v>32</v>
      </c>
      <c r="N1096" t="s">
        <v>41</v>
      </c>
      <c r="O1096" t="s">
        <v>387</v>
      </c>
      <c r="P1096">
        <f t="shared" si="577"/>
        <v>1</v>
      </c>
      <c r="Q1096" s="5">
        <f t="shared" si="578"/>
        <v>44870</v>
      </c>
      <c r="R1096" s="32">
        <f>VLOOKUP(_xlfn.CONCAT(M1096," - ",E1096),Planning!$C$75:$D$99,2,0)</f>
        <v>10</v>
      </c>
      <c r="S1096" s="5">
        <f t="shared" si="579"/>
        <v>44878</v>
      </c>
      <c r="T1096" s="3" t="str">
        <f t="shared" si="580"/>
        <v/>
      </c>
      <c r="U1096" s="32">
        <f t="shared" ca="1" si="581"/>
        <v>10</v>
      </c>
      <c r="V1096" s="32">
        <f t="shared" si="582"/>
        <v>0</v>
      </c>
      <c r="W1096" s="5">
        <f t="shared" si="583"/>
        <v>44875</v>
      </c>
      <c r="X1096" s="5"/>
      <c r="Z1096" s="49"/>
      <c r="AA1096" s="50" cm="1">
        <f t="array" ref="AA1096">IF(AND(K1096="Pending",J1096='Date ouverte'!$A$2),INDEX(_xlfn.ANCHORARRAY('Date ouverte'!$B$2),MATCH(TRUE,_xlfn.ANCHORARRAY('Date ouverte'!$B$2)&gt;=$W1096,0)),IF(AND(K1096="Pending",J1096='Date ouverte'!$A$4),INDEX(_xlfn.ANCHORARRAY('Date ouverte'!$B$4),MATCH(TRUE,_xlfn.ANCHORARRAY('Date ouverte'!$B$4)&gt;=$W1096,0)),IF(AND(K1096="Pending",J1096='Date ouverte'!$A$6),INDEX(_xlfn.ANCHORARRAY('Date ouverte'!$B$6),MATCH(TRUE,_xlfn.ANCHORARRAY('Date ouverte'!$B$6)&gt;=$W1096,0)),IF(AND(K1096="Pending",J1096='Date ouverte'!$A$8),INDEX(_xlfn.ANCHORARRAY('Date ouverte'!$B$8),MATCH(TRUE,_xlfn.ANCHORARRAY('Date ouverte'!$B$8)&gt;=$W1096,0)),W1096))))</f>
        <v>44875</v>
      </c>
      <c r="AB1096" s="5">
        <f>IF(IF($K1096="Pending",(IF($J1096='Date ouverte'!$A$20,HLOOKUP($AA1096,'Date ouverte'!$20:$21,2,FALSE),IF($J1096='Date ouverte'!$A$22,HLOOKUP($AA1096,'Date ouverte'!$22:$23,2,FALSE),IF($J1096='Date ouverte'!$A$24,HLOOKUP($AA1096,'Date ouverte'!$24:$25,2,FALSE),IF($J1096='Date ouverte'!$A$26,HLOOKUP($AA1096,'Date ouverte'!$26:$27,2,FALSE),"j"))))),W1096)&lt;&gt;"alert",AA1096,"alert")</f>
        <v>44875</v>
      </c>
      <c r="AC1096" s="65">
        <f>IF($AB1096="alert",(IF($J1096='Date ouverte'!$A$29,HLOOKUP($AA1096,'Date ouverte'!$29:$30,2,FALSE),IF($J1096='Date ouverte'!$A$31,HLOOKUP($AA1096,'Date ouverte'!$31:$33,2,FALSE),IF($J1096='Date ouverte'!$A$33,HLOOKUP($AA1096,'Date ouverte'!$33:$34,2,FALSE),IF($J1096='Date ouverte'!$A$35,HLOOKUP($AA1096,'Date ouverte'!$35:$36,2,FALSE),"j"))))),0)</f>
        <v>0</v>
      </c>
      <c r="AD10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096" s="5"/>
    </row>
    <row r="1097" spans="1:31" x14ac:dyDescent="0.25">
      <c r="A1097" t="s">
        <v>1983</v>
      </c>
      <c r="B1097" t="s">
        <v>258</v>
      </c>
      <c r="C1097" t="s">
        <v>30</v>
      </c>
      <c r="D1097" t="s">
        <v>47</v>
      </c>
      <c r="E1097" t="s">
        <v>16</v>
      </c>
      <c r="F1097" t="s">
        <v>48</v>
      </c>
      <c r="G1097" s="1">
        <v>44840</v>
      </c>
      <c r="H1097" s="1">
        <v>44873</v>
      </c>
      <c r="I1097" s="2">
        <v>44878</v>
      </c>
      <c r="J1097" t="s">
        <v>28</v>
      </c>
      <c r="K1097" t="s">
        <v>29</v>
      </c>
      <c r="L1097" t="s">
        <v>24</v>
      </c>
      <c r="M1097" t="s">
        <v>32</v>
      </c>
      <c r="N1097" t="s">
        <v>33</v>
      </c>
      <c r="O1097" t="s">
        <v>1154</v>
      </c>
      <c r="P1097">
        <f t="shared" si="577"/>
        <v>1</v>
      </c>
      <c r="Q1097" s="5">
        <f t="shared" si="578"/>
        <v>44875</v>
      </c>
      <c r="R1097" s="32">
        <f>VLOOKUP(_xlfn.CONCAT(M1097," - ",E1097),Planning!$C$75:$D$99,2,0)</f>
        <v>10</v>
      </c>
      <c r="S1097" s="5">
        <f t="shared" si="579"/>
        <v>44883</v>
      </c>
      <c r="T1097" s="3" t="str">
        <f t="shared" si="580"/>
        <v/>
      </c>
      <c r="U1097" s="32">
        <f t="shared" ca="1" si="581"/>
        <v>10</v>
      </c>
      <c r="V1097" s="32">
        <f t="shared" si="582"/>
        <v>0</v>
      </c>
      <c r="W1097" s="5">
        <f t="shared" si="583"/>
        <v>44878</v>
      </c>
      <c r="X1097" s="5"/>
      <c r="Z1097" s="49"/>
      <c r="AA1097" s="50" cm="1">
        <f t="array" ref="AA1097">IF(AND(K1097="Pending",J1097='Date ouverte'!$A$2),INDEX(_xlfn.ANCHORARRAY('Date ouverte'!$B$2),MATCH(TRUE,_xlfn.ANCHORARRAY('Date ouverte'!$B$2)&gt;=$W1097,0)),IF(AND(K1097="Pending",J1097='Date ouverte'!$A$4),INDEX(_xlfn.ANCHORARRAY('Date ouverte'!$B$4),MATCH(TRUE,_xlfn.ANCHORARRAY('Date ouverte'!$B$4)&gt;=$W1097,0)),IF(AND(K1097="Pending",J1097='Date ouverte'!$A$6),INDEX(_xlfn.ANCHORARRAY('Date ouverte'!$B$6),MATCH(TRUE,_xlfn.ANCHORARRAY('Date ouverte'!$B$6)&gt;=$W1097,0)),IF(AND(K1097="Pending",J1097='Date ouverte'!$A$8),INDEX(_xlfn.ANCHORARRAY('Date ouverte'!$B$8),MATCH(TRUE,_xlfn.ANCHORARRAY('Date ouverte'!$B$8)&gt;=$W1097,0)),W1097))))</f>
        <v>44879</v>
      </c>
      <c r="AB1097" s="5" t="str">
        <f>IF(IF($K1097="Pending",(IF($J1097='Date ouverte'!$A$20,HLOOKUP($AA1097,'Date ouverte'!$20:$21,2,FALSE),IF($J1097='Date ouverte'!$A$22,HLOOKUP($AA1097,'Date ouverte'!$22:$23,2,FALSE),IF($J1097='Date ouverte'!$A$24,HLOOKUP($AA1097,'Date ouverte'!$24:$25,2,FALSE),IF($J1097='Date ouverte'!$A$26,HLOOKUP($AA1097,'Date ouverte'!$26:$27,2,FALSE),"j"))))),W1097)&lt;&gt;"alert",AA1097,"alert")</f>
        <v>alert</v>
      </c>
      <c r="AC1097" s="65">
        <f>IF($AB1097="alert",(IF($J1097='Date ouverte'!$A$29,HLOOKUP($AA1097,'Date ouverte'!$29:$30,2,FALSE),IF($J1097='Date ouverte'!$A$31,HLOOKUP($AA1097,'Date ouverte'!$31:$33,2,FALSE),IF($J1097='Date ouverte'!$A$33,HLOOKUP($AA1097,'Date ouverte'!$33:$34,2,FALSE),IF($J1097='Date ouverte'!$A$35,HLOOKUP($AA1097,'Date ouverte'!$35:$36,2,FALSE),"j"))))),0)</f>
        <v>12</v>
      </c>
      <c r="AD10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097" s="5"/>
    </row>
    <row r="1098" spans="1:31" x14ac:dyDescent="0.25">
      <c r="A1098" t="s">
        <v>1343</v>
      </c>
      <c r="B1098" t="s">
        <v>258</v>
      </c>
      <c r="C1098" t="s">
        <v>30</v>
      </c>
      <c r="D1098" t="s">
        <v>47</v>
      </c>
      <c r="E1098" t="s">
        <v>34</v>
      </c>
      <c r="F1098" t="s">
        <v>48</v>
      </c>
      <c r="G1098" s="1">
        <v>44832</v>
      </c>
      <c r="H1098" s="1">
        <v>44866</v>
      </c>
      <c r="I1098" s="2">
        <v>44879.604166666664</v>
      </c>
      <c r="J1098" t="s">
        <v>23</v>
      </c>
      <c r="K1098" t="s">
        <v>19</v>
      </c>
      <c r="L1098" t="s">
        <v>20</v>
      </c>
      <c r="M1098" t="s">
        <v>25</v>
      </c>
      <c r="N1098" t="s">
        <v>35</v>
      </c>
      <c r="O1098" t="s">
        <v>40</v>
      </c>
      <c r="P1098">
        <f t="shared" si="577"/>
        <v>1</v>
      </c>
      <c r="Q1098" s="5">
        <f t="shared" si="578"/>
        <v>44868</v>
      </c>
      <c r="R1098" s="32">
        <f>VLOOKUP(_xlfn.CONCAT(M1098," - ",E1098),Planning!$C$75:$D$99,2,0)</f>
        <v>21</v>
      </c>
      <c r="S1098" s="5">
        <f t="shared" si="579"/>
        <v>44887</v>
      </c>
      <c r="T1098" s="3" t="str">
        <f t="shared" si="580"/>
        <v/>
      </c>
      <c r="U1098" s="32">
        <f t="shared" ca="1" si="581"/>
        <v>21</v>
      </c>
      <c r="V1098" s="32">
        <f t="shared" si="582"/>
        <v>0</v>
      </c>
      <c r="W1098" s="5">
        <f t="shared" si="583"/>
        <v>44879</v>
      </c>
      <c r="X1098" s="5"/>
      <c r="Z1098" s="49"/>
      <c r="AA1098" s="50" cm="1">
        <f t="array" ref="AA1098">IF(AND(K1098="Pending",J1098='Date ouverte'!$A$2),INDEX(_xlfn.ANCHORARRAY('Date ouverte'!$B$2),MATCH(TRUE,_xlfn.ANCHORARRAY('Date ouverte'!$B$2)&gt;=$W1098,0)),IF(AND(K1098="Pending",J1098='Date ouverte'!$A$4),INDEX(_xlfn.ANCHORARRAY('Date ouverte'!$B$4),MATCH(TRUE,_xlfn.ANCHORARRAY('Date ouverte'!$B$4)&gt;=$W1098,0)),IF(AND(K1098="Pending",J1098='Date ouverte'!$A$6),INDEX(_xlfn.ANCHORARRAY('Date ouverte'!$B$6),MATCH(TRUE,_xlfn.ANCHORARRAY('Date ouverte'!$B$6)&gt;=$W1098,0)),IF(AND(K1098="Pending",J1098='Date ouverte'!$A$8),INDEX(_xlfn.ANCHORARRAY('Date ouverte'!$B$8),MATCH(TRUE,_xlfn.ANCHORARRAY('Date ouverte'!$B$8)&gt;=$W1098,0)),W1098))))</f>
        <v>44879</v>
      </c>
      <c r="AB1098" s="5">
        <f>IF(IF($K1098="Pending",(IF($J1098='Date ouverte'!$A$20,HLOOKUP($AA1098,'Date ouverte'!$20:$21,2,FALSE),IF($J1098='Date ouverte'!$A$22,HLOOKUP($AA1098,'Date ouverte'!$22:$23,2,FALSE),IF($J1098='Date ouverte'!$A$24,HLOOKUP($AA1098,'Date ouverte'!$24:$25,2,FALSE),IF($J1098='Date ouverte'!$A$26,HLOOKUP($AA1098,'Date ouverte'!$26:$27,2,FALSE),"j"))))),W1098)&lt;&gt;"alert",AA1098,"alert")</f>
        <v>44879</v>
      </c>
      <c r="AC1098" s="65">
        <f>IF($AB1098="alert",(IF($J1098='Date ouverte'!$A$29,HLOOKUP($AA1098,'Date ouverte'!$29:$30,2,FALSE),IF($J1098='Date ouverte'!$A$31,HLOOKUP($AA1098,'Date ouverte'!$31:$33,2,FALSE),IF($J1098='Date ouverte'!$A$33,HLOOKUP($AA1098,'Date ouverte'!$33:$34,2,FALSE),IF($J1098='Date ouverte'!$A$35,HLOOKUP($AA1098,'Date ouverte'!$35:$36,2,FALSE),"j"))))),0)</f>
        <v>0</v>
      </c>
      <c r="AD10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8" s="5"/>
    </row>
    <row r="1099" spans="1:31" x14ac:dyDescent="0.25">
      <c r="A1099" t="s">
        <v>582</v>
      </c>
      <c r="B1099" t="s">
        <v>258</v>
      </c>
      <c r="C1099" t="s">
        <v>30</v>
      </c>
      <c r="D1099" t="s">
        <v>47</v>
      </c>
      <c r="E1099" t="s">
        <v>16</v>
      </c>
      <c r="F1099" t="s">
        <v>48</v>
      </c>
      <c r="G1099" s="1">
        <v>44823</v>
      </c>
      <c r="H1099" s="1">
        <v>44868</v>
      </c>
      <c r="I1099" s="2">
        <v>44873</v>
      </c>
      <c r="J1099" t="s">
        <v>28</v>
      </c>
      <c r="K1099" t="s">
        <v>29</v>
      </c>
      <c r="L1099" t="s">
        <v>24</v>
      </c>
      <c r="M1099" t="s">
        <v>32</v>
      </c>
      <c r="N1099" t="s">
        <v>41</v>
      </c>
      <c r="O1099" t="s">
        <v>387</v>
      </c>
      <c r="P1099">
        <f t="shared" si="577"/>
        <v>1</v>
      </c>
      <c r="Q1099" s="5">
        <f t="shared" si="578"/>
        <v>44870</v>
      </c>
      <c r="R1099" s="32">
        <f>VLOOKUP(_xlfn.CONCAT(M1099," - ",E1099),Planning!$C$75:$D$99,2,0)</f>
        <v>10</v>
      </c>
      <c r="S1099" s="5">
        <f t="shared" si="579"/>
        <v>44878</v>
      </c>
      <c r="T1099" s="3" t="str">
        <f t="shared" si="580"/>
        <v/>
      </c>
      <c r="U1099" s="32">
        <f t="shared" ca="1" si="581"/>
        <v>10</v>
      </c>
      <c r="V1099" s="32">
        <f t="shared" si="582"/>
        <v>0</v>
      </c>
      <c r="W1099" s="5">
        <f t="shared" si="583"/>
        <v>44873</v>
      </c>
      <c r="X1099" s="5"/>
      <c r="Z1099" s="49"/>
      <c r="AA1099" s="50" cm="1">
        <f t="array" ref="AA1099">IF(AND(K1099="Pending",J1099='Date ouverte'!$A$2),INDEX(_xlfn.ANCHORARRAY('Date ouverte'!$B$2),MATCH(TRUE,_xlfn.ANCHORARRAY('Date ouverte'!$B$2)&gt;=$W1099,0)),IF(AND(K1099="Pending",J1099='Date ouverte'!$A$4),INDEX(_xlfn.ANCHORARRAY('Date ouverte'!$B$4),MATCH(TRUE,_xlfn.ANCHORARRAY('Date ouverte'!$B$4)&gt;=$W1099,0)),IF(AND(K1099="Pending",J1099='Date ouverte'!$A$6),INDEX(_xlfn.ANCHORARRAY('Date ouverte'!$B$6),MATCH(TRUE,_xlfn.ANCHORARRAY('Date ouverte'!$B$6)&gt;=$W1099,0)),IF(AND(K1099="Pending",J1099='Date ouverte'!$A$8),INDEX(_xlfn.ANCHORARRAY('Date ouverte'!$B$8),MATCH(TRUE,_xlfn.ANCHORARRAY('Date ouverte'!$B$8)&gt;=$W1099,0)),W1099))))</f>
        <v>44873</v>
      </c>
      <c r="AB1099" s="5" t="str">
        <f>IF(IF($K1099="Pending",(IF($J1099='Date ouverte'!$A$20,HLOOKUP($AA1099,'Date ouverte'!$20:$21,2,FALSE),IF($J1099='Date ouverte'!$A$22,HLOOKUP($AA1099,'Date ouverte'!$22:$23,2,FALSE),IF($J1099='Date ouverte'!$A$24,HLOOKUP($AA1099,'Date ouverte'!$24:$25,2,FALSE),IF($J1099='Date ouverte'!$A$26,HLOOKUP($AA1099,'Date ouverte'!$26:$27,2,FALSE),"j"))))),W1099)&lt;&gt;"alert",AA1099,"alert")</f>
        <v>alert</v>
      </c>
      <c r="AC1099" s="65">
        <f>IF($AB1099="alert",(IF($J1099='Date ouverte'!$A$29,HLOOKUP($AA1099,'Date ouverte'!$29:$30,2,FALSE),IF($J1099='Date ouverte'!$A$31,HLOOKUP($AA1099,'Date ouverte'!$31:$33,2,FALSE),IF($J1099='Date ouverte'!$A$33,HLOOKUP($AA1099,'Date ouverte'!$33:$34,2,FALSE),IF($J1099='Date ouverte'!$A$35,HLOOKUP($AA1099,'Date ouverte'!$35:$36,2,FALSE),"j"))))),0)</f>
        <v>15</v>
      </c>
      <c r="AD10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099" s="5"/>
    </row>
    <row r="1100" spans="1:31" x14ac:dyDescent="0.25">
      <c r="A1100" t="s">
        <v>962</v>
      </c>
      <c r="B1100" t="s">
        <v>258</v>
      </c>
      <c r="C1100" t="s">
        <v>30</v>
      </c>
      <c r="D1100" t="s">
        <v>47</v>
      </c>
      <c r="E1100" t="s">
        <v>16</v>
      </c>
      <c r="F1100" t="s">
        <v>48</v>
      </c>
      <c r="G1100" s="1">
        <v>44826</v>
      </c>
      <c r="H1100" s="1">
        <v>44872</v>
      </c>
      <c r="I1100" s="2">
        <v>44877</v>
      </c>
      <c r="J1100" t="s">
        <v>39</v>
      </c>
      <c r="K1100" t="s">
        <v>29</v>
      </c>
      <c r="L1100" t="s">
        <v>24</v>
      </c>
      <c r="M1100" t="s">
        <v>32</v>
      </c>
      <c r="N1100" t="s">
        <v>41</v>
      </c>
      <c r="O1100" t="s">
        <v>609</v>
      </c>
      <c r="P1100">
        <f t="shared" si="577"/>
        <v>1</v>
      </c>
      <c r="Q1100" s="5">
        <f t="shared" si="578"/>
        <v>44874</v>
      </c>
      <c r="R1100" s="32">
        <f>VLOOKUP(_xlfn.CONCAT(M1100," - ",E1100),Planning!$C$75:$D$99,2,0)</f>
        <v>10</v>
      </c>
      <c r="S1100" s="5">
        <f t="shared" si="579"/>
        <v>44882</v>
      </c>
      <c r="T1100" s="3" t="str">
        <f t="shared" si="580"/>
        <v/>
      </c>
      <c r="U1100" s="32">
        <f t="shared" ca="1" si="581"/>
        <v>10</v>
      </c>
      <c r="V1100" s="32">
        <f t="shared" si="582"/>
        <v>0</v>
      </c>
      <c r="W1100" s="5">
        <f t="shared" si="583"/>
        <v>44877</v>
      </c>
      <c r="X1100" s="5"/>
      <c r="Z1100" s="49"/>
      <c r="AA1100" s="50" cm="1">
        <f t="array" ref="AA1100">IF(AND(K1100="Pending",J1100='Date ouverte'!$A$2),INDEX(_xlfn.ANCHORARRAY('Date ouverte'!$B$2),MATCH(TRUE,_xlfn.ANCHORARRAY('Date ouverte'!$B$2)&gt;=$W1100,0)),IF(AND(K1100="Pending",J1100='Date ouverte'!$A$4),INDEX(_xlfn.ANCHORARRAY('Date ouverte'!$B$4),MATCH(TRUE,_xlfn.ANCHORARRAY('Date ouverte'!$B$4)&gt;=$W1100,0)),IF(AND(K1100="Pending",J1100='Date ouverte'!$A$6),INDEX(_xlfn.ANCHORARRAY('Date ouverte'!$B$6),MATCH(TRUE,_xlfn.ANCHORARRAY('Date ouverte'!$B$6)&gt;=$W1100,0)),IF(AND(K1100="Pending",J1100='Date ouverte'!$A$8),INDEX(_xlfn.ANCHORARRAY('Date ouverte'!$B$8),MATCH(TRUE,_xlfn.ANCHORARRAY('Date ouverte'!$B$8)&gt;=$W1100,0)),W1100))))</f>
        <v>44879</v>
      </c>
      <c r="AB1100" s="5" t="str">
        <f>IF(IF($K1100="Pending",(IF($J1100='Date ouverte'!$A$20,HLOOKUP($AA1100,'Date ouverte'!$20:$21,2,FALSE),IF($J1100='Date ouverte'!$A$22,HLOOKUP($AA1100,'Date ouverte'!$22:$23,2,FALSE),IF($J1100='Date ouverte'!$A$24,HLOOKUP($AA1100,'Date ouverte'!$24:$25,2,FALSE),IF($J1100='Date ouverte'!$A$26,HLOOKUP($AA1100,'Date ouverte'!$26:$27,2,FALSE),"j"))))),W1100)&lt;&gt;"alert",AA1100,"alert")</f>
        <v>alert</v>
      </c>
      <c r="AC1100" s="65">
        <f>IF($AB1100="alert",(IF($J1100='Date ouverte'!$A$29,HLOOKUP($AA1100,'Date ouverte'!$29:$30,2,FALSE),IF($J1100='Date ouverte'!$A$31,HLOOKUP($AA1100,'Date ouverte'!$31:$33,2,FALSE),IF($J1100='Date ouverte'!$A$33,HLOOKUP($AA1100,'Date ouverte'!$33:$34,2,FALSE),IF($J1100='Date ouverte'!$A$35,HLOOKUP($AA1100,'Date ouverte'!$35:$36,2,FALSE),"j"))))),0)</f>
        <v>52</v>
      </c>
      <c r="AD11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00" s="5"/>
    </row>
    <row r="1101" spans="1:31" x14ac:dyDescent="0.25">
      <c r="A1101" t="s">
        <v>195</v>
      </c>
      <c r="B1101" t="s">
        <v>258</v>
      </c>
      <c r="C1101" t="s">
        <v>30</v>
      </c>
      <c r="D1101" t="s">
        <v>47</v>
      </c>
      <c r="E1101" t="s">
        <v>16</v>
      </c>
      <c r="F1101" t="s">
        <v>48</v>
      </c>
      <c r="G1101" s="1">
        <v>44802</v>
      </c>
      <c r="H1101" s="1">
        <v>44860</v>
      </c>
      <c r="I1101" s="2">
        <v>44865.708333333336</v>
      </c>
      <c r="J1101" t="s">
        <v>39</v>
      </c>
      <c r="K1101" t="s">
        <v>19</v>
      </c>
      <c r="L1101" t="s">
        <v>24</v>
      </c>
      <c r="M1101" t="s">
        <v>32</v>
      </c>
      <c r="N1101" t="s">
        <v>41</v>
      </c>
      <c r="O1101" t="s">
        <v>122</v>
      </c>
      <c r="P1101">
        <f t="shared" si="577"/>
        <v>1</v>
      </c>
      <c r="Q1101" s="5">
        <f t="shared" si="578"/>
        <v>44862</v>
      </c>
      <c r="R1101" s="32">
        <f>VLOOKUP(_xlfn.CONCAT(M1101," - ",E1101),Planning!$C$75:$D$99,2,0)</f>
        <v>10</v>
      </c>
      <c r="S1101" s="5">
        <f t="shared" si="579"/>
        <v>44870</v>
      </c>
      <c r="T1101" s="3" t="str">
        <f t="shared" si="580"/>
        <v/>
      </c>
      <c r="U1101" s="32">
        <f t="shared" ca="1" si="581"/>
        <v>10</v>
      </c>
      <c r="V1101" s="32">
        <f t="shared" si="582"/>
        <v>0</v>
      </c>
      <c r="W1101" s="5">
        <f t="shared" si="583"/>
        <v>44865</v>
      </c>
      <c r="X1101" s="5"/>
      <c r="Z1101" s="49"/>
      <c r="AA1101" s="50" cm="1">
        <f t="array" ref="AA1101">IF(AND(K1101="Pending",J1101='Date ouverte'!$A$2),INDEX(_xlfn.ANCHORARRAY('Date ouverte'!$B$2),MATCH(TRUE,_xlfn.ANCHORARRAY('Date ouverte'!$B$2)&gt;=$W1101,0)),IF(AND(K1101="Pending",J1101='Date ouverte'!$A$4),INDEX(_xlfn.ANCHORARRAY('Date ouverte'!$B$4),MATCH(TRUE,_xlfn.ANCHORARRAY('Date ouverte'!$B$4)&gt;=$W1101,0)),IF(AND(K1101="Pending",J1101='Date ouverte'!$A$6),INDEX(_xlfn.ANCHORARRAY('Date ouverte'!$B$6),MATCH(TRUE,_xlfn.ANCHORARRAY('Date ouverte'!$B$6)&gt;=$W1101,0)),IF(AND(K1101="Pending",J1101='Date ouverte'!$A$8),INDEX(_xlfn.ANCHORARRAY('Date ouverte'!$B$8),MATCH(TRUE,_xlfn.ANCHORARRAY('Date ouverte'!$B$8)&gt;=$W1101,0)),W1101))))</f>
        <v>44865</v>
      </c>
      <c r="AB1101" s="5">
        <f>IF(IF($K1101="Pending",(IF($J1101='Date ouverte'!$A$20,HLOOKUP($AA1101,'Date ouverte'!$20:$21,2,FALSE),IF($J1101='Date ouverte'!$A$22,HLOOKUP($AA1101,'Date ouverte'!$22:$23,2,FALSE),IF($J1101='Date ouverte'!$A$24,HLOOKUP($AA1101,'Date ouverte'!$24:$25,2,FALSE),IF($J1101='Date ouverte'!$A$26,HLOOKUP($AA1101,'Date ouverte'!$26:$27,2,FALSE),"j"))))),W1101)&lt;&gt;"alert",AA1101,"alert")</f>
        <v>44865</v>
      </c>
      <c r="AC1101" s="65">
        <f>IF($AB1101="alert",(IF($J1101='Date ouverte'!$A$29,HLOOKUP($AA1101,'Date ouverte'!$29:$30,2,FALSE),IF($J1101='Date ouverte'!$A$31,HLOOKUP($AA1101,'Date ouverte'!$31:$33,2,FALSE),IF($J1101='Date ouverte'!$A$33,HLOOKUP($AA1101,'Date ouverte'!$33:$34,2,FALSE),IF($J1101='Date ouverte'!$A$35,HLOOKUP($AA1101,'Date ouverte'!$35:$36,2,FALSE),"j"))))),0)</f>
        <v>0</v>
      </c>
      <c r="AD11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01" s="5"/>
    </row>
    <row r="1102" spans="1:31" x14ac:dyDescent="0.25">
      <c r="A1102" t="s">
        <v>1344</v>
      </c>
      <c r="B1102" t="s">
        <v>258</v>
      </c>
      <c r="C1102" t="s">
        <v>14</v>
      </c>
      <c r="D1102" t="s">
        <v>47</v>
      </c>
      <c r="E1102" t="s">
        <v>34</v>
      </c>
      <c r="F1102" t="s">
        <v>48</v>
      </c>
      <c r="G1102" s="1">
        <v>44835</v>
      </c>
      <c r="H1102" s="1">
        <v>44877</v>
      </c>
      <c r="I1102" s="2">
        <v>44889</v>
      </c>
      <c r="J1102" t="s">
        <v>18</v>
      </c>
      <c r="K1102" t="s">
        <v>29</v>
      </c>
      <c r="L1102" t="s">
        <v>24</v>
      </c>
      <c r="M1102" t="s">
        <v>25</v>
      </c>
      <c r="N1102" t="s">
        <v>26</v>
      </c>
      <c r="O1102" t="s">
        <v>45</v>
      </c>
      <c r="P1102">
        <f t="shared" si="577"/>
        <v>1</v>
      </c>
      <c r="Q1102" s="5">
        <f t="shared" si="578"/>
        <v>44879</v>
      </c>
      <c r="R1102" s="32">
        <f>VLOOKUP(_xlfn.CONCAT(M1102," - ",E1102),Planning!$C$75:$D$99,2,0)</f>
        <v>21</v>
      </c>
      <c r="S1102" s="5">
        <f t="shared" si="579"/>
        <v>44898</v>
      </c>
      <c r="T1102" s="3" t="str">
        <f t="shared" si="580"/>
        <v/>
      </c>
      <c r="U1102" s="32">
        <f t="shared" ca="1" si="581"/>
        <v>21</v>
      </c>
      <c r="V1102" s="32">
        <f t="shared" si="582"/>
        <v>0</v>
      </c>
      <c r="W1102" s="5">
        <f t="shared" si="583"/>
        <v>44889</v>
      </c>
      <c r="X1102" s="5"/>
      <c r="Z1102" s="49"/>
      <c r="AA1102" s="50" cm="1">
        <f t="array" ref="AA1102">IF(AND(K1102="Pending",J1102='Date ouverte'!$A$2),INDEX(_xlfn.ANCHORARRAY('Date ouverte'!$B$2),MATCH(TRUE,_xlfn.ANCHORARRAY('Date ouverte'!$B$2)&gt;=$W1102,0)),IF(AND(K1102="Pending",J1102='Date ouverte'!$A$4),INDEX(_xlfn.ANCHORARRAY('Date ouverte'!$B$4),MATCH(TRUE,_xlfn.ANCHORARRAY('Date ouverte'!$B$4)&gt;=$W1102,0)),IF(AND(K1102="Pending",J1102='Date ouverte'!$A$6),INDEX(_xlfn.ANCHORARRAY('Date ouverte'!$B$6),MATCH(TRUE,_xlfn.ANCHORARRAY('Date ouverte'!$B$6)&gt;=$W1102,0)),IF(AND(K1102="Pending",J1102='Date ouverte'!$A$8),INDEX(_xlfn.ANCHORARRAY('Date ouverte'!$B$8),MATCH(TRUE,_xlfn.ANCHORARRAY('Date ouverte'!$B$8)&gt;=$W1102,0)),W1102))))</f>
        <v>44889</v>
      </c>
      <c r="AB1102" s="5" t="str">
        <f>IF(IF($K1102="Pending",(IF($J1102='Date ouverte'!$A$20,HLOOKUP($AA1102,'Date ouverte'!$20:$21,2,FALSE),IF($J1102='Date ouverte'!$A$22,HLOOKUP($AA1102,'Date ouverte'!$22:$23,2,FALSE),IF($J1102='Date ouverte'!$A$24,HLOOKUP($AA1102,'Date ouverte'!$24:$25,2,FALSE),IF($J1102='Date ouverte'!$A$26,HLOOKUP($AA1102,'Date ouverte'!$26:$27,2,FALSE),"j"))))),W1102)&lt;&gt;"alert",AA1102,"alert")</f>
        <v>alert</v>
      </c>
      <c r="AC1102" s="65">
        <f>IF($AB1102="alert",(IF($J1102='Date ouverte'!$A$29,HLOOKUP($AA1102,'Date ouverte'!$29:$30,2,FALSE),IF($J1102='Date ouverte'!$A$31,HLOOKUP($AA1102,'Date ouverte'!$31:$33,2,FALSE),IF($J1102='Date ouverte'!$A$33,HLOOKUP($AA1102,'Date ouverte'!$33:$34,2,FALSE),IF($J1102='Date ouverte'!$A$35,HLOOKUP($AA1102,'Date ouverte'!$35:$36,2,FALSE),"j"))))),0)</f>
        <v>17</v>
      </c>
      <c r="AD11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2" s="5"/>
    </row>
    <row r="1103" spans="1:31" x14ac:dyDescent="0.25">
      <c r="A1103" t="s">
        <v>1345</v>
      </c>
      <c r="B1103" t="s">
        <v>258</v>
      </c>
      <c r="C1103" t="s">
        <v>14</v>
      </c>
      <c r="D1103" t="s">
        <v>47</v>
      </c>
      <c r="E1103" t="s">
        <v>34</v>
      </c>
      <c r="F1103" t="s">
        <v>48</v>
      </c>
      <c r="G1103" s="1">
        <v>44841</v>
      </c>
      <c r="H1103" s="1">
        <v>44876</v>
      </c>
      <c r="I1103" s="2">
        <v>44891</v>
      </c>
      <c r="J1103" t="s">
        <v>28</v>
      </c>
      <c r="K1103" t="s">
        <v>29</v>
      </c>
      <c r="L1103" t="s">
        <v>20</v>
      </c>
      <c r="M1103" t="s">
        <v>25</v>
      </c>
      <c r="N1103" t="s">
        <v>35</v>
      </c>
      <c r="O1103" t="s">
        <v>1638</v>
      </c>
      <c r="P1103">
        <f t="shared" si="577"/>
        <v>1</v>
      </c>
      <c r="Q1103" s="5">
        <f t="shared" si="578"/>
        <v>44878</v>
      </c>
      <c r="R1103" s="32">
        <f>VLOOKUP(_xlfn.CONCAT(M1103," - ",E1103),Planning!$C$75:$D$99,2,0)</f>
        <v>21</v>
      </c>
      <c r="S1103" s="5">
        <f t="shared" si="579"/>
        <v>44897</v>
      </c>
      <c r="T1103" s="3" t="str">
        <f t="shared" si="580"/>
        <v/>
      </c>
      <c r="U1103" s="32">
        <f t="shared" ca="1" si="581"/>
        <v>21</v>
      </c>
      <c r="V1103" s="32">
        <f t="shared" si="582"/>
        <v>0</v>
      </c>
      <c r="W1103" s="5">
        <f t="shared" si="583"/>
        <v>44891</v>
      </c>
      <c r="X1103" s="5"/>
      <c r="Z1103" s="49"/>
      <c r="AA1103" s="50" cm="1">
        <f t="array" ref="AA1103">IF(AND(K1103="Pending",J1103='Date ouverte'!$A$2),INDEX(_xlfn.ANCHORARRAY('Date ouverte'!$B$2),MATCH(TRUE,_xlfn.ANCHORARRAY('Date ouverte'!$B$2)&gt;=$W1103,0)),IF(AND(K1103="Pending",J1103='Date ouverte'!$A$4),INDEX(_xlfn.ANCHORARRAY('Date ouverte'!$B$4),MATCH(TRUE,_xlfn.ANCHORARRAY('Date ouverte'!$B$4)&gt;=$W1103,0)),IF(AND(K1103="Pending",J1103='Date ouverte'!$A$6),INDEX(_xlfn.ANCHORARRAY('Date ouverte'!$B$6),MATCH(TRUE,_xlfn.ANCHORARRAY('Date ouverte'!$B$6)&gt;=$W1103,0)),IF(AND(K1103="Pending",J1103='Date ouverte'!$A$8),INDEX(_xlfn.ANCHORARRAY('Date ouverte'!$B$8),MATCH(TRUE,_xlfn.ANCHORARRAY('Date ouverte'!$B$8)&gt;=$W1103,0)),W1103))))</f>
        <v>44893</v>
      </c>
      <c r="AB1103" s="5">
        <f>IF(IF($K1103="Pending",(IF($J1103='Date ouverte'!$A$20,HLOOKUP($AA1103,'Date ouverte'!$20:$21,2,FALSE),IF($J1103='Date ouverte'!$A$22,HLOOKUP($AA1103,'Date ouverte'!$22:$23,2,FALSE),IF($J1103='Date ouverte'!$A$24,HLOOKUP($AA1103,'Date ouverte'!$24:$25,2,FALSE),IF($J1103='Date ouverte'!$A$26,HLOOKUP($AA1103,'Date ouverte'!$26:$27,2,FALSE),"j"))))),W1103)&lt;&gt;"alert",AA1103,"alert")</f>
        <v>44893</v>
      </c>
      <c r="AC1103" s="65">
        <f>IF($AB1103="alert",(IF($J1103='Date ouverte'!$A$29,HLOOKUP($AA1103,'Date ouverte'!$29:$30,2,FALSE),IF($J1103='Date ouverte'!$A$31,HLOOKUP($AA1103,'Date ouverte'!$31:$33,2,FALSE),IF($J1103='Date ouverte'!$A$33,HLOOKUP($AA1103,'Date ouverte'!$33:$34,2,FALSE),IF($J1103='Date ouverte'!$A$35,HLOOKUP($AA1103,'Date ouverte'!$35:$36,2,FALSE),"j"))))),0)</f>
        <v>0</v>
      </c>
      <c r="AD11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03" s="5"/>
    </row>
    <row r="1104" spans="1:31" x14ac:dyDescent="0.25">
      <c r="A1104" t="s">
        <v>1984</v>
      </c>
      <c r="B1104" t="s">
        <v>258</v>
      </c>
      <c r="C1104" t="s">
        <v>30</v>
      </c>
      <c r="D1104" t="s">
        <v>47</v>
      </c>
      <c r="E1104" t="s">
        <v>34</v>
      </c>
      <c r="F1104" t="s">
        <v>48</v>
      </c>
      <c r="G1104" s="1">
        <v>44847</v>
      </c>
      <c r="H1104" s="1">
        <v>44877</v>
      </c>
      <c r="I1104" s="2">
        <v>44884</v>
      </c>
      <c r="J1104" t="s">
        <v>23</v>
      </c>
      <c r="K1104" t="s">
        <v>29</v>
      </c>
      <c r="L1104" t="s">
        <v>20</v>
      </c>
      <c r="M1104" t="s">
        <v>25</v>
      </c>
      <c r="N1104" t="s">
        <v>35</v>
      </c>
      <c r="O1104" t="s">
        <v>45</v>
      </c>
      <c r="P1104">
        <f t="shared" si="577"/>
        <v>1</v>
      </c>
      <c r="Q1104" s="5">
        <f t="shared" si="578"/>
        <v>44879</v>
      </c>
      <c r="R1104" s="32">
        <f>VLOOKUP(_xlfn.CONCAT(M1104," - ",E1104),Planning!$C$75:$D$99,2,0)</f>
        <v>21</v>
      </c>
      <c r="S1104" s="5">
        <f t="shared" si="579"/>
        <v>44898</v>
      </c>
      <c r="T1104" s="3" t="str">
        <f t="shared" si="580"/>
        <v/>
      </c>
      <c r="U1104" s="32">
        <f t="shared" ca="1" si="581"/>
        <v>21</v>
      </c>
      <c r="V1104" s="32">
        <f t="shared" si="582"/>
        <v>0</v>
      </c>
      <c r="W1104" s="5">
        <f t="shared" si="583"/>
        <v>44884</v>
      </c>
      <c r="X1104" s="5"/>
      <c r="Z1104" s="49"/>
      <c r="AA1104" s="50" cm="1">
        <f t="array" ref="AA1104">IF(AND(K1104="Pending",J1104='Date ouverte'!$A$2),INDEX(_xlfn.ANCHORARRAY('Date ouverte'!$B$2),MATCH(TRUE,_xlfn.ANCHORARRAY('Date ouverte'!$B$2)&gt;=$W1104,0)),IF(AND(K1104="Pending",J1104='Date ouverte'!$A$4),INDEX(_xlfn.ANCHORARRAY('Date ouverte'!$B$4),MATCH(TRUE,_xlfn.ANCHORARRAY('Date ouverte'!$B$4)&gt;=$W1104,0)),IF(AND(K1104="Pending",J1104='Date ouverte'!$A$6),INDEX(_xlfn.ANCHORARRAY('Date ouverte'!$B$6),MATCH(TRUE,_xlfn.ANCHORARRAY('Date ouverte'!$B$6)&gt;=$W1104,0)),IF(AND(K1104="Pending",J1104='Date ouverte'!$A$8),INDEX(_xlfn.ANCHORARRAY('Date ouverte'!$B$8),MATCH(TRUE,_xlfn.ANCHORARRAY('Date ouverte'!$B$8)&gt;=$W1104,0)),W1104))))</f>
        <v>44886</v>
      </c>
      <c r="AB1104" s="5">
        <f>IF(IF($K1104="Pending",(IF($J1104='Date ouverte'!$A$20,HLOOKUP($AA1104,'Date ouverte'!$20:$21,2,FALSE),IF($J1104='Date ouverte'!$A$22,HLOOKUP($AA1104,'Date ouverte'!$22:$23,2,FALSE),IF($J1104='Date ouverte'!$A$24,HLOOKUP($AA1104,'Date ouverte'!$24:$25,2,FALSE),IF($J1104='Date ouverte'!$A$26,HLOOKUP($AA1104,'Date ouverte'!$26:$27,2,FALSE),"j"))))),W1104)&lt;&gt;"alert",AA1104,"alert")</f>
        <v>44886</v>
      </c>
      <c r="AC1104" s="65">
        <f>IF($AB1104="alert",(IF($J1104='Date ouverte'!$A$29,HLOOKUP($AA1104,'Date ouverte'!$29:$30,2,FALSE),IF($J1104='Date ouverte'!$A$31,HLOOKUP($AA1104,'Date ouverte'!$31:$33,2,FALSE),IF($J1104='Date ouverte'!$A$33,HLOOKUP($AA1104,'Date ouverte'!$33:$34,2,FALSE),IF($J1104='Date ouverte'!$A$35,HLOOKUP($AA1104,'Date ouverte'!$35:$36,2,FALSE),"j"))))),0)</f>
        <v>0</v>
      </c>
      <c r="AD11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4" s="5"/>
    </row>
    <row r="1105" spans="1:31" x14ac:dyDescent="0.25">
      <c r="A1105" t="s">
        <v>2486</v>
      </c>
      <c r="B1105" t="s">
        <v>258</v>
      </c>
      <c r="C1105" t="s">
        <v>14</v>
      </c>
      <c r="D1105" t="s">
        <v>57</v>
      </c>
      <c r="E1105" t="s">
        <v>34</v>
      </c>
      <c r="F1105" t="s">
        <v>48</v>
      </c>
      <c r="G1105" s="1">
        <v>44861</v>
      </c>
      <c r="H1105" s="1">
        <v>44898</v>
      </c>
      <c r="I1105" s="2">
        <v>44913</v>
      </c>
      <c r="J1105" t="s">
        <v>18</v>
      </c>
      <c r="K1105" t="s">
        <v>29</v>
      </c>
      <c r="L1105" t="s">
        <v>24</v>
      </c>
      <c r="M1105" t="s">
        <v>25</v>
      </c>
      <c r="N1105" t="s">
        <v>26</v>
      </c>
      <c r="O1105" t="s">
        <v>49</v>
      </c>
      <c r="P1105">
        <f t="shared" si="577"/>
        <v>1</v>
      </c>
      <c r="Q1105" s="5">
        <f t="shared" si="578"/>
        <v>44900</v>
      </c>
      <c r="R1105" s="32">
        <f>VLOOKUP(_xlfn.CONCAT(M1105," - ",E1105),Planning!$C$75:$D$99,2,0)</f>
        <v>21</v>
      </c>
      <c r="S1105" s="5">
        <f t="shared" si="579"/>
        <v>44919</v>
      </c>
      <c r="T1105" s="3" t="str">
        <f t="shared" si="580"/>
        <v/>
      </c>
      <c r="U1105" s="32">
        <f t="shared" ca="1" si="581"/>
        <v>21</v>
      </c>
      <c r="V1105" s="32">
        <f t="shared" si="582"/>
        <v>0</v>
      </c>
      <c r="W1105" s="5">
        <f t="shared" si="583"/>
        <v>44913</v>
      </c>
      <c r="X1105" s="5"/>
      <c r="Z1105" s="49"/>
      <c r="AA1105" s="50" cm="1">
        <f t="array" ref="AA1105">IF(AND(K1105="Pending",J1105='Date ouverte'!$A$2),INDEX(_xlfn.ANCHORARRAY('Date ouverte'!$B$2),MATCH(TRUE,_xlfn.ANCHORARRAY('Date ouverte'!$B$2)&gt;=$W1105,0)),IF(AND(K1105="Pending",J1105='Date ouverte'!$A$4),INDEX(_xlfn.ANCHORARRAY('Date ouverte'!$B$4),MATCH(TRUE,_xlfn.ANCHORARRAY('Date ouverte'!$B$4)&gt;=$W1105,0)),IF(AND(K1105="Pending",J1105='Date ouverte'!$A$6),INDEX(_xlfn.ANCHORARRAY('Date ouverte'!$B$6),MATCH(TRUE,_xlfn.ANCHORARRAY('Date ouverte'!$B$6)&gt;=$W1105,0)),IF(AND(K1105="Pending",J1105='Date ouverte'!$A$8),INDEX(_xlfn.ANCHORARRAY('Date ouverte'!$B$8),MATCH(TRUE,_xlfn.ANCHORARRAY('Date ouverte'!$B$8)&gt;=$W1105,0)),W1105))))</f>
        <v>44914</v>
      </c>
      <c r="AB1105" s="5" t="str">
        <f>IF(IF($K1105="Pending",(IF($J1105='Date ouverte'!$A$20,HLOOKUP($AA1105,'Date ouverte'!$20:$21,2,FALSE),IF($J1105='Date ouverte'!$A$22,HLOOKUP($AA1105,'Date ouverte'!$22:$23,2,FALSE),IF($J1105='Date ouverte'!$A$24,HLOOKUP($AA1105,'Date ouverte'!$24:$25,2,FALSE),IF($J1105='Date ouverte'!$A$26,HLOOKUP($AA1105,'Date ouverte'!$26:$27,2,FALSE),"j"))))),W1105)&lt;&gt;"alert",AA1105,"alert")</f>
        <v>alert</v>
      </c>
      <c r="AC1105" s="65">
        <f>IF($AB1105="alert",(IF($J1105='Date ouverte'!$A$29,HLOOKUP($AA1105,'Date ouverte'!$29:$30,2,FALSE),IF($J1105='Date ouverte'!$A$31,HLOOKUP($AA1105,'Date ouverte'!$31:$33,2,FALSE),IF($J1105='Date ouverte'!$A$33,HLOOKUP($AA1105,'Date ouverte'!$33:$34,2,FALSE),IF($J1105='Date ouverte'!$A$35,HLOOKUP($AA1105,'Date ouverte'!$35:$36,2,FALSE),"j"))))),0)</f>
        <v>18</v>
      </c>
      <c r="AD11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5" s="5"/>
    </row>
    <row r="1106" spans="1:31" x14ac:dyDescent="0.25">
      <c r="A1106" t="s">
        <v>1056</v>
      </c>
      <c r="B1106" t="s">
        <v>258</v>
      </c>
      <c r="C1106" t="s">
        <v>30</v>
      </c>
      <c r="D1106" t="s">
        <v>47</v>
      </c>
      <c r="E1106" t="s">
        <v>34</v>
      </c>
      <c r="F1106" t="s">
        <v>48</v>
      </c>
      <c r="G1106" s="1">
        <v>44828</v>
      </c>
      <c r="H1106" s="1">
        <v>44860</v>
      </c>
      <c r="I1106" s="2">
        <v>44868.541666666664</v>
      </c>
      <c r="J1106" t="s">
        <v>23</v>
      </c>
      <c r="K1106" t="s">
        <v>19</v>
      </c>
      <c r="L1106" t="s">
        <v>20</v>
      </c>
      <c r="M1106" t="s">
        <v>25</v>
      </c>
      <c r="N1106" t="s">
        <v>35</v>
      </c>
      <c r="O1106" t="s">
        <v>36</v>
      </c>
      <c r="P1106">
        <f t="shared" si="577"/>
        <v>1</v>
      </c>
      <c r="Q1106" s="5">
        <f t="shared" si="578"/>
        <v>44862</v>
      </c>
      <c r="R1106" s="32">
        <f>VLOOKUP(_xlfn.CONCAT(M1106," - ",E1106),Planning!$C$75:$D$99,2,0)</f>
        <v>21</v>
      </c>
      <c r="S1106" s="5">
        <f t="shared" si="579"/>
        <v>44881</v>
      </c>
      <c r="T1106" s="3" t="str">
        <f t="shared" si="580"/>
        <v/>
      </c>
      <c r="U1106" s="32">
        <f t="shared" ca="1" si="581"/>
        <v>21</v>
      </c>
      <c r="V1106" s="32">
        <f t="shared" si="582"/>
        <v>0</v>
      </c>
      <c r="W1106" s="5">
        <f t="shared" si="583"/>
        <v>44868</v>
      </c>
      <c r="X1106" s="5"/>
      <c r="Z1106" s="49"/>
      <c r="AA1106" s="50" cm="1">
        <f t="array" ref="AA1106">IF(AND(K1106="Pending",J1106='Date ouverte'!$A$2),INDEX(_xlfn.ANCHORARRAY('Date ouverte'!$B$2),MATCH(TRUE,_xlfn.ANCHORARRAY('Date ouverte'!$B$2)&gt;=$W1106,0)),IF(AND(K1106="Pending",J1106='Date ouverte'!$A$4),INDEX(_xlfn.ANCHORARRAY('Date ouverte'!$B$4),MATCH(TRUE,_xlfn.ANCHORARRAY('Date ouverte'!$B$4)&gt;=$W1106,0)),IF(AND(K1106="Pending",J1106='Date ouverte'!$A$6),INDEX(_xlfn.ANCHORARRAY('Date ouverte'!$B$6),MATCH(TRUE,_xlfn.ANCHORARRAY('Date ouverte'!$B$6)&gt;=$W1106,0)),IF(AND(K1106="Pending",J1106='Date ouverte'!$A$8),INDEX(_xlfn.ANCHORARRAY('Date ouverte'!$B$8),MATCH(TRUE,_xlfn.ANCHORARRAY('Date ouverte'!$B$8)&gt;=$W1106,0)),W1106))))</f>
        <v>44868</v>
      </c>
      <c r="AB1106" s="5">
        <f>IF(IF($K1106="Pending",(IF($J1106='Date ouverte'!$A$20,HLOOKUP($AA1106,'Date ouverte'!$20:$21,2,FALSE),IF($J1106='Date ouverte'!$A$22,HLOOKUP($AA1106,'Date ouverte'!$22:$23,2,FALSE),IF($J1106='Date ouverte'!$A$24,HLOOKUP($AA1106,'Date ouverte'!$24:$25,2,FALSE),IF($J1106='Date ouverte'!$A$26,HLOOKUP($AA1106,'Date ouverte'!$26:$27,2,FALSE),"j"))))),W1106)&lt;&gt;"alert",AA1106,"alert")</f>
        <v>44868</v>
      </c>
      <c r="AC1106" s="65">
        <f>IF($AB1106="alert",(IF($J1106='Date ouverte'!$A$29,HLOOKUP($AA1106,'Date ouverte'!$29:$30,2,FALSE),IF($J1106='Date ouverte'!$A$31,HLOOKUP($AA1106,'Date ouverte'!$31:$33,2,FALSE),IF($J1106='Date ouverte'!$A$33,HLOOKUP($AA1106,'Date ouverte'!$33:$34,2,FALSE),IF($J1106='Date ouverte'!$A$35,HLOOKUP($AA1106,'Date ouverte'!$35:$36,2,FALSE),"j"))))),0)</f>
        <v>0</v>
      </c>
      <c r="AD11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6" s="5"/>
    </row>
    <row r="1107" spans="1:31" x14ac:dyDescent="0.25">
      <c r="A1107" t="s">
        <v>1346</v>
      </c>
      <c r="B1107" t="s">
        <v>258</v>
      </c>
      <c r="C1107" t="s">
        <v>30</v>
      </c>
      <c r="D1107" t="s">
        <v>47</v>
      </c>
      <c r="E1107" t="s">
        <v>16</v>
      </c>
      <c r="F1107" t="s">
        <v>48</v>
      </c>
      <c r="G1107" s="1">
        <v>44842</v>
      </c>
      <c r="H1107" s="1">
        <v>44881</v>
      </c>
      <c r="I1107" s="2">
        <v>44890</v>
      </c>
      <c r="J1107" t="s">
        <v>23</v>
      </c>
      <c r="K1107" t="s">
        <v>29</v>
      </c>
      <c r="L1107" t="s">
        <v>24</v>
      </c>
      <c r="M1107" t="s">
        <v>32</v>
      </c>
      <c r="N1107" t="s">
        <v>41</v>
      </c>
      <c r="O1107" t="s">
        <v>43</v>
      </c>
      <c r="P1107">
        <f t="shared" si="577"/>
        <v>1</v>
      </c>
      <c r="Q1107" s="5">
        <f t="shared" si="578"/>
        <v>44883</v>
      </c>
      <c r="R1107" s="32">
        <f>VLOOKUP(_xlfn.CONCAT(M1107," - ",E1107),Planning!$C$75:$D$99,2,0)</f>
        <v>10</v>
      </c>
      <c r="S1107" s="5">
        <f t="shared" si="579"/>
        <v>44891</v>
      </c>
      <c r="T1107" s="3" t="str">
        <f t="shared" si="580"/>
        <v/>
      </c>
      <c r="U1107" s="32">
        <f t="shared" ca="1" si="581"/>
        <v>10</v>
      </c>
      <c r="V1107" s="32">
        <f t="shared" si="582"/>
        <v>0</v>
      </c>
      <c r="W1107" s="5">
        <f t="shared" si="583"/>
        <v>44890</v>
      </c>
      <c r="X1107" s="5"/>
      <c r="Z1107" s="49"/>
      <c r="AA1107" s="50" cm="1">
        <f t="array" ref="AA1107">IF(AND(K1107="Pending",J1107='Date ouverte'!$A$2),INDEX(_xlfn.ANCHORARRAY('Date ouverte'!$B$2),MATCH(TRUE,_xlfn.ANCHORARRAY('Date ouverte'!$B$2)&gt;=$W1107,0)),IF(AND(K1107="Pending",J1107='Date ouverte'!$A$4),INDEX(_xlfn.ANCHORARRAY('Date ouverte'!$B$4),MATCH(TRUE,_xlfn.ANCHORARRAY('Date ouverte'!$B$4)&gt;=$W1107,0)),IF(AND(K1107="Pending",J1107='Date ouverte'!$A$6),INDEX(_xlfn.ANCHORARRAY('Date ouverte'!$B$6),MATCH(TRUE,_xlfn.ANCHORARRAY('Date ouverte'!$B$6)&gt;=$W1107,0)),IF(AND(K1107="Pending",J1107='Date ouverte'!$A$8),INDEX(_xlfn.ANCHORARRAY('Date ouverte'!$B$8),MATCH(TRUE,_xlfn.ANCHORARRAY('Date ouverte'!$B$8)&gt;=$W1107,0)),W1107))))</f>
        <v>44890</v>
      </c>
      <c r="AB1107" s="5" t="str">
        <f>IF(IF($K1107="Pending",(IF($J1107='Date ouverte'!$A$20,HLOOKUP($AA1107,'Date ouverte'!$20:$21,2,FALSE),IF($J1107='Date ouverte'!$A$22,HLOOKUP($AA1107,'Date ouverte'!$22:$23,2,FALSE),IF($J1107='Date ouverte'!$A$24,HLOOKUP($AA1107,'Date ouverte'!$24:$25,2,FALSE),IF($J1107='Date ouverte'!$A$26,HLOOKUP($AA1107,'Date ouverte'!$26:$27,2,FALSE),"j"))))),W1107)&lt;&gt;"alert",AA1107,"alert")</f>
        <v>alert</v>
      </c>
      <c r="AC1107" s="65">
        <f>IF($AB1107="alert",(IF($J1107='Date ouverte'!$A$29,HLOOKUP($AA1107,'Date ouverte'!$29:$30,2,FALSE),IF($J1107='Date ouverte'!$A$31,HLOOKUP($AA1107,'Date ouverte'!$31:$33,2,FALSE),IF($J1107='Date ouverte'!$A$33,HLOOKUP($AA1107,'Date ouverte'!$33:$34,2,FALSE),IF($J1107='Date ouverte'!$A$35,HLOOKUP($AA1107,'Date ouverte'!$35:$36,2,FALSE),"j"))))),0)</f>
        <v>96</v>
      </c>
      <c r="AD11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7" s="5"/>
    </row>
    <row r="1108" spans="1:31" x14ac:dyDescent="0.25">
      <c r="A1108" t="s">
        <v>285</v>
      </c>
      <c r="B1108" t="s">
        <v>258</v>
      </c>
      <c r="C1108" t="s">
        <v>30</v>
      </c>
      <c r="D1108" t="s">
        <v>47</v>
      </c>
      <c r="E1108" t="s">
        <v>34</v>
      </c>
      <c r="F1108" t="s">
        <v>48</v>
      </c>
      <c r="G1108" s="1">
        <v>44807</v>
      </c>
      <c r="H1108" s="1">
        <v>44860</v>
      </c>
      <c r="I1108" s="2">
        <v>44873.4375</v>
      </c>
      <c r="J1108" t="s">
        <v>28</v>
      </c>
      <c r="K1108" t="s">
        <v>19</v>
      </c>
      <c r="L1108" t="s">
        <v>20</v>
      </c>
      <c r="M1108" t="s">
        <v>25</v>
      </c>
      <c r="N1108" t="s">
        <v>35</v>
      </c>
      <c r="O1108" t="s">
        <v>36</v>
      </c>
      <c r="P1108">
        <f t="shared" si="577"/>
        <v>1</v>
      </c>
      <c r="Q1108" s="5">
        <f t="shared" si="578"/>
        <v>44862</v>
      </c>
      <c r="R1108" s="32">
        <f>VLOOKUP(_xlfn.CONCAT(M1108," - ",E1108),Planning!$C$75:$D$99,2,0)</f>
        <v>21</v>
      </c>
      <c r="S1108" s="5">
        <f t="shared" si="579"/>
        <v>44881</v>
      </c>
      <c r="T1108" s="3" t="str">
        <f t="shared" si="580"/>
        <v/>
      </c>
      <c r="U1108" s="32">
        <f t="shared" ca="1" si="581"/>
        <v>21</v>
      </c>
      <c r="V1108" s="32">
        <f t="shared" si="582"/>
        <v>0</v>
      </c>
      <c r="W1108" s="5">
        <f t="shared" si="583"/>
        <v>44873</v>
      </c>
      <c r="X1108" s="5"/>
      <c r="Z1108" s="49"/>
      <c r="AA1108" s="50" cm="1">
        <f t="array" ref="AA1108">IF(AND(K1108="Pending",J1108='Date ouverte'!$A$2),INDEX(_xlfn.ANCHORARRAY('Date ouverte'!$B$2),MATCH(TRUE,_xlfn.ANCHORARRAY('Date ouverte'!$B$2)&gt;=$W1108,0)),IF(AND(K1108="Pending",J1108='Date ouverte'!$A$4),INDEX(_xlfn.ANCHORARRAY('Date ouverte'!$B$4),MATCH(TRUE,_xlfn.ANCHORARRAY('Date ouverte'!$B$4)&gt;=$W1108,0)),IF(AND(K1108="Pending",J1108='Date ouverte'!$A$6),INDEX(_xlfn.ANCHORARRAY('Date ouverte'!$B$6),MATCH(TRUE,_xlfn.ANCHORARRAY('Date ouverte'!$B$6)&gt;=$W1108,0)),IF(AND(K1108="Pending",J1108='Date ouverte'!$A$8),INDEX(_xlfn.ANCHORARRAY('Date ouverte'!$B$8),MATCH(TRUE,_xlfn.ANCHORARRAY('Date ouverte'!$B$8)&gt;=$W1108,0)),W1108))))</f>
        <v>44873</v>
      </c>
      <c r="AB1108" s="5">
        <f>IF(IF($K1108="Pending",(IF($J1108='Date ouverte'!$A$20,HLOOKUP($AA1108,'Date ouverte'!$20:$21,2,FALSE),IF($J1108='Date ouverte'!$A$22,HLOOKUP($AA1108,'Date ouverte'!$22:$23,2,FALSE),IF($J1108='Date ouverte'!$A$24,HLOOKUP($AA1108,'Date ouverte'!$24:$25,2,FALSE),IF($J1108='Date ouverte'!$A$26,HLOOKUP($AA1108,'Date ouverte'!$26:$27,2,FALSE),"j"))))),W1108)&lt;&gt;"alert",AA1108,"alert")</f>
        <v>44873</v>
      </c>
      <c r="AC1108" s="65">
        <f>IF($AB1108="alert",(IF($J1108='Date ouverte'!$A$29,HLOOKUP($AA1108,'Date ouverte'!$29:$30,2,FALSE),IF($J1108='Date ouverte'!$A$31,HLOOKUP($AA1108,'Date ouverte'!$31:$33,2,FALSE),IF($J1108='Date ouverte'!$A$33,HLOOKUP($AA1108,'Date ouverte'!$33:$34,2,FALSE),IF($J1108='Date ouverte'!$A$35,HLOOKUP($AA1108,'Date ouverte'!$35:$36,2,FALSE),"j"))))),0)</f>
        <v>0</v>
      </c>
      <c r="AD11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08" s="5"/>
    </row>
    <row r="1109" spans="1:31" x14ac:dyDescent="0.25">
      <c r="A1109" t="s">
        <v>2487</v>
      </c>
      <c r="B1109" t="s">
        <v>258</v>
      </c>
      <c r="C1109" t="s">
        <v>30</v>
      </c>
      <c r="D1109" t="s">
        <v>47</v>
      </c>
      <c r="E1109" t="s">
        <v>34</v>
      </c>
      <c r="F1109" t="s">
        <v>48</v>
      </c>
      <c r="G1109" s="1">
        <v>44864</v>
      </c>
      <c r="H1109" s="1">
        <v>44898</v>
      </c>
      <c r="I1109" s="2">
        <v>44913</v>
      </c>
      <c r="J1109" t="s">
        <v>28</v>
      </c>
      <c r="K1109" t="s">
        <v>29</v>
      </c>
      <c r="L1109" t="s">
        <v>20</v>
      </c>
      <c r="M1109" t="s">
        <v>25</v>
      </c>
      <c r="N1109" t="s">
        <v>35</v>
      </c>
      <c r="O1109" t="s">
        <v>49</v>
      </c>
      <c r="P1109">
        <f t="shared" si="577"/>
        <v>1</v>
      </c>
      <c r="Q1109" s="5">
        <f t="shared" si="578"/>
        <v>44900</v>
      </c>
      <c r="R1109" s="32">
        <f>VLOOKUP(_xlfn.CONCAT(M1109," - ",E1109),Planning!$C$75:$D$99,2,0)</f>
        <v>21</v>
      </c>
      <c r="S1109" s="5">
        <f t="shared" si="579"/>
        <v>44919</v>
      </c>
      <c r="T1109" s="3" t="str">
        <f t="shared" si="580"/>
        <v/>
      </c>
      <c r="U1109" s="32">
        <f t="shared" ca="1" si="581"/>
        <v>21</v>
      </c>
      <c r="V1109" s="32">
        <f t="shared" si="582"/>
        <v>0</v>
      </c>
      <c r="W1109" s="5">
        <f t="shared" si="583"/>
        <v>44913</v>
      </c>
      <c r="X1109" s="5"/>
      <c r="Z1109" s="49"/>
      <c r="AA1109" s="50" cm="1">
        <f t="array" ref="AA1109">IF(AND(K1109="Pending",J1109='Date ouverte'!$A$2),INDEX(_xlfn.ANCHORARRAY('Date ouverte'!$B$2),MATCH(TRUE,_xlfn.ANCHORARRAY('Date ouverte'!$B$2)&gt;=$W1109,0)),IF(AND(K1109="Pending",J1109='Date ouverte'!$A$4),INDEX(_xlfn.ANCHORARRAY('Date ouverte'!$B$4),MATCH(TRUE,_xlfn.ANCHORARRAY('Date ouverte'!$B$4)&gt;=$W1109,0)),IF(AND(K1109="Pending",J1109='Date ouverte'!$A$6),INDEX(_xlfn.ANCHORARRAY('Date ouverte'!$B$6),MATCH(TRUE,_xlfn.ANCHORARRAY('Date ouverte'!$B$6)&gt;=$W1109,0)),IF(AND(K1109="Pending",J1109='Date ouverte'!$A$8),INDEX(_xlfn.ANCHORARRAY('Date ouverte'!$B$8),MATCH(TRUE,_xlfn.ANCHORARRAY('Date ouverte'!$B$8)&gt;=$W1109,0)),W1109))))</f>
        <v>44914</v>
      </c>
      <c r="AB1109" s="5" t="str">
        <f>IF(IF($K1109="Pending",(IF($J1109='Date ouverte'!$A$20,HLOOKUP($AA1109,'Date ouverte'!$20:$21,2,FALSE),IF($J1109='Date ouverte'!$A$22,HLOOKUP($AA1109,'Date ouverte'!$22:$23,2,FALSE),IF($J1109='Date ouverte'!$A$24,HLOOKUP($AA1109,'Date ouverte'!$24:$25,2,FALSE),IF($J1109='Date ouverte'!$A$26,HLOOKUP($AA1109,'Date ouverte'!$26:$27,2,FALSE),"j"))))),W1109)&lt;&gt;"alert",AA1109,"alert")</f>
        <v>alert</v>
      </c>
      <c r="AC1109" s="65">
        <f>IF($AB1109="alert",(IF($J1109='Date ouverte'!$A$29,HLOOKUP($AA1109,'Date ouverte'!$29:$30,2,FALSE),IF($J1109='Date ouverte'!$A$31,HLOOKUP($AA1109,'Date ouverte'!$31:$33,2,FALSE),IF($J1109='Date ouverte'!$A$33,HLOOKUP($AA1109,'Date ouverte'!$33:$34,2,FALSE),IF($J1109='Date ouverte'!$A$35,HLOOKUP($AA1109,'Date ouverte'!$35:$36,2,FALSE),"j"))))),0)</f>
        <v>2</v>
      </c>
      <c r="AD11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09" s="5"/>
    </row>
    <row r="1110" spans="1:31" x14ac:dyDescent="0.25">
      <c r="A1110" t="s">
        <v>639</v>
      </c>
      <c r="B1110" t="s">
        <v>258</v>
      </c>
      <c r="C1110" t="s">
        <v>30</v>
      </c>
      <c r="D1110" t="s">
        <v>47</v>
      </c>
      <c r="E1110" t="s">
        <v>16</v>
      </c>
      <c r="F1110" t="s">
        <v>48</v>
      </c>
      <c r="G1110" s="1">
        <v>44823</v>
      </c>
      <c r="H1110" s="1">
        <v>44868</v>
      </c>
      <c r="I1110" s="2">
        <v>44873</v>
      </c>
      <c r="J1110" t="s">
        <v>28</v>
      </c>
      <c r="K1110" t="s">
        <v>29</v>
      </c>
      <c r="L1110" t="s">
        <v>24</v>
      </c>
      <c r="M1110" t="s">
        <v>32</v>
      </c>
      <c r="N1110" t="s">
        <v>41</v>
      </c>
      <c r="O1110" t="s">
        <v>387</v>
      </c>
      <c r="P1110">
        <f t="shared" si="577"/>
        <v>1</v>
      </c>
      <c r="Q1110" s="5">
        <f t="shared" si="578"/>
        <v>44870</v>
      </c>
      <c r="R1110" s="32">
        <f>VLOOKUP(_xlfn.CONCAT(M1110," - ",E1110),Planning!$C$75:$D$99,2,0)</f>
        <v>10</v>
      </c>
      <c r="S1110" s="5">
        <f t="shared" si="579"/>
        <v>44878</v>
      </c>
      <c r="T1110" s="3" t="str">
        <f t="shared" si="580"/>
        <v/>
      </c>
      <c r="U1110" s="32">
        <f t="shared" ca="1" si="581"/>
        <v>10</v>
      </c>
      <c r="V1110" s="32">
        <f t="shared" si="582"/>
        <v>0</v>
      </c>
      <c r="W1110" s="5">
        <f t="shared" si="583"/>
        <v>44873</v>
      </c>
      <c r="X1110" s="5"/>
      <c r="Z1110" s="49"/>
      <c r="AA1110" s="50" cm="1">
        <f t="array" ref="AA1110">IF(AND(K1110="Pending",J1110='Date ouverte'!$A$2),INDEX(_xlfn.ANCHORARRAY('Date ouverte'!$B$2),MATCH(TRUE,_xlfn.ANCHORARRAY('Date ouverte'!$B$2)&gt;=$W1110,0)),IF(AND(K1110="Pending",J1110='Date ouverte'!$A$4),INDEX(_xlfn.ANCHORARRAY('Date ouverte'!$B$4),MATCH(TRUE,_xlfn.ANCHORARRAY('Date ouverte'!$B$4)&gt;=$W1110,0)),IF(AND(K1110="Pending",J1110='Date ouverte'!$A$6),INDEX(_xlfn.ANCHORARRAY('Date ouverte'!$B$6),MATCH(TRUE,_xlfn.ANCHORARRAY('Date ouverte'!$B$6)&gt;=$W1110,0)),IF(AND(K1110="Pending",J1110='Date ouverte'!$A$8),INDEX(_xlfn.ANCHORARRAY('Date ouverte'!$B$8),MATCH(TRUE,_xlfn.ANCHORARRAY('Date ouverte'!$B$8)&gt;=$W1110,0)),W1110))))</f>
        <v>44873</v>
      </c>
      <c r="AB1110" s="5" t="str">
        <f>IF(IF($K1110="Pending",(IF($J1110='Date ouverte'!$A$20,HLOOKUP($AA1110,'Date ouverte'!$20:$21,2,FALSE),IF($J1110='Date ouverte'!$A$22,HLOOKUP($AA1110,'Date ouverte'!$22:$23,2,FALSE),IF($J1110='Date ouverte'!$A$24,HLOOKUP($AA1110,'Date ouverte'!$24:$25,2,FALSE),IF($J1110='Date ouverte'!$A$26,HLOOKUP($AA1110,'Date ouverte'!$26:$27,2,FALSE),"j"))))),W1110)&lt;&gt;"alert",AA1110,"alert")</f>
        <v>alert</v>
      </c>
      <c r="AC1110" s="65">
        <f>IF($AB1110="alert",(IF($J1110='Date ouverte'!$A$29,HLOOKUP($AA1110,'Date ouverte'!$29:$30,2,FALSE),IF($J1110='Date ouverte'!$A$31,HLOOKUP($AA1110,'Date ouverte'!$31:$33,2,FALSE),IF($J1110='Date ouverte'!$A$33,HLOOKUP($AA1110,'Date ouverte'!$33:$34,2,FALSE),IF($J1110='Date ouverte'!$A$35,HLOOKUP($AA1110,'Date ouverte'!$35:$36,2,FALSE),"j"))))),0)</f>
        <v>15</v>
      </c>
      <c r="AD11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0" s="5"/>
    </row>
    <row r="1111" spans="1:31" x14ac:dyDescent="0.25">
      <c r="A1111" t="s">
        <v>848</v>
      </c>
      <c r="B1111" t="s">
        <v>258</v>
      </c>
      <c r="C1111" t="s">
        <v>14</v>
      </c>
      <c r="D1111" t="s">
        <v>47</v>
      </c>
      <c r="E1111" t="s">
        <v>16</v>
      </c>
      <c r="F1111" t="s">
        <v>48</v>
      </c>
      <c r="G1111" s="1">
        <v>44833</v>
      </c>
      <c r="H1111" s="1">
        <v>44869</v>
      </c>
      <c r="I1111" s="2">
        <v>44879</v>
      </c>
      <c r="J1111" t="s">
        <v>28</v>
      </c>
      <c r="K1111" t="s">
        <v>29</v>
      </c>
      <c r="L1111" t="s">
        <v>24</v>
      </c>
      <c r="M1111" t="s">
        <v>25</v>
      </c>
      <c r="N1111" t="s">
        <v>26</v>
      </c>
      <c r="O1111" t="s">
        <v>40</v>
      </c>
      <c r="P1111">
        <f t="shared" si="577"/>
        <v>1</v>
      </c>
      <c r="Q1111" s="5">
        <f t="shared" si="578"/>
        <v>44871</v>
      </c>
      <c r="R1111" s="32">
        <f>VLOOKUP(_xlfn.CONCAT(M1111," - ",E1111),Planning!$C$75:$D$99,2,0)</f>
        <v>4</v>
      </c>
      <c r="S1111" s="5">
        <f t="shared" si="579"/>
        <v>44873</v>
      </c>
      <c r="T1111" s="3" t="str">
        <f t="shared" si="580"/>
        <v/>
      </c>
      <c r="U1111" s="32">
        <f t="shared" ca="1" si="581"/>
        <v>4</v>
      </c>
      <c r="V1111" s="32">
        <f t="shared" si="582"/>
        <v>0</v>
      </c>
      <c r="W1111" s="5">
        <f t="shared" si="583"/>
        <v>44879</v>
      </c>
      <c r="X1111" s="5"/>
      <c r="Z1111" s="49"/>
      <c r="AA1111" s="50" cm="1">
        <f t="array" ref="AA1111">IF(AND(K1111="Pending",J1111='Date ouverte'!$A$2),INDEX(_xlfn.ANCHORARRAY('Date ouverte'!$B$2),MATCH(TRUE,_xlfn.ANCHORARRAY('Date ouverte'!$B$2)&gt;=$W1111,0)),IF(AND(K1111="Pending",J1111='Date ouverte'!$A$4),INDEX(_xlfn.ANCHORARRAY('Date ouverte'!$B$4),MATCH(TRUE,_xlfn.ANCHORARRAY('Date ouverte'!$B$4)&gt;=$W1111,0)),IF(AND(K1111="Pending",J1111='Date ouverte'!$A$6),INDEX(_xlfn.ANCHORARRAY('Date ouverte'!$B$6),MATCH(TRUE,_xlfn.ANCHORARRAY('Date ouverte'!$B$6)&gt;=$W1111,0)),IF(AND(K1111="Pending",J1111='Date ouverte'!$A$8),INDEX(_xlfn.ANCHORARRAY('Date ouverte'!$B$8),MATCH(TRUE,_xlfn.ANCHORARRAY('Date ouverte'!$B$8)&gt;=$W1111,0)),W1111))))</f>
        <v>44879</v>
      </c>
      <c r="AB1111" s="5" t="str">
        <f>IF(IF($K1111="Pending",(IF($J1111='Date ouverte'!$A$20,HLOOKUP($AA1111,'Date ouverte'!$20:$21,2,FALSE),IF($J1111='Date ouverte'!$A$22,HLOOKUP($AA1111,'Date ouverte'!$22:$23,2,FALSE),IF($J1111='Date ouverte'!$A$24,HLOOKUP($AA1111,'Date ouverte'!$24:$25,2,FALSE),IF($J1111='Date ouverte'!$A$26,HLOOKUP($AA1111,'Date ouverte'!$26:$27,2,FALSE),"j"))))),W1111)&lt;&gt;"alert",AA1111,"alert")</f>
        <v>alert</v>
      </c>
      <c r="AC1111" s="65">
        <f>IF($AB1111="alert",(IF($J1111='Date ouverte'!$A$29,HLOOKUP($AA1111,'Date ouverte'!$29:$30,2,FALSE),IF($J1111='Date ouverte'!$A$31,HLOOKUP($AA1111,'Date ouverte'!$31:$33,2,FALSE),IF($J1111='Date ouverte'!$A$33,HLOOKUP($AA1111,'Date ouverte'!$33:$34,2,FALSE),IF($J1111='Date ouverte'!$A$35,HLOOKUP($AA1111,'Date ouverte'!$35:$36,2,FALSE),"j"))))),0)</f>
        <v>12</v>
      </c>
      <c r="AD11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11" s="5"/>
    </row>
    <row r="1112" spans="1:31" x14ac:dyDescent="0.25">
      <c r="A1112" t="s">
        <v>1985</v>
      </c>
      <c r="B1112" t="s">
        <v>258</v>
      </c>
      <c r="C1112" t="s">
        <v>14</v>
      </c>
      <c r="D1112" t="s">
        <v>47</v>
      </c>
      <c r="E1112" t="s">
        <v>34</v>
      </c>
      <c r="F1112" t="s">
        <v>48</v>
      </c>
      <c r="G1112" s="1">
        <v>44850</v>
      </c>
      <c r="H1112" s="1">
        <v>44900</v>
      </c>
      <c r="I1112" s="2">
        <v>44915</v>
      </c>
      <c r="J1112" t="s">
        <v>18</v>
      </c>
      <c r="K1112" t="s">
        <v>29</v>
      </c>
      <c r="L1112" t="s">
        <v>24</v>
      </c>
      <c r="M1112" t="s">
        <v>25</v>
      </c>
      <c r="N1112" t="s">
        <v>26</v>
      </c>
      <c r="O1112" t="s">
        <v>49</v>
      </c>
      <c r="P1112">
        <f t="shared" si="577"/>
        <v>1</v>
      </c>
      <c r="Q1112" s="5">
        <f t="shared" si="578"/>
        <v>44902</v>
      </c>
      <c r="R1112" s="32">
        <f>VLOOKUP(_xlfn.CONCAT(M1112," - ",E1112),Planning!$C$75:$D$99,2,0)</f>
        <v>21</v>
      </c>
      <c r="S1112" s="5">
        <f t="shared" si="579"/>
        <v>44921</v>
      </c>
      <c r="T1112" s="3" t="str">
        <f t="shared" si="580"/>
        <v/>
      </c>
      <c r="U1112" s="32">
        <f t="shared" ca="1" si="581"/>
        <v>21</v>
      </c>
      <c r="V1112" s="32">
        <f t="shared" si="582"/>
        <v>0</v>
      </c>
      <c r="W1112" s="5">
        <f t="shared" si="583"/>
        <v>44915</v>
      </c>
      <c r="X1112" s="5"/>
      <c r="Z1112" s="49"/>
      <c r="AA1112" s="50" cm="1">
        <f t="array" ref="AA1112">IF(AND(K1112="Pending",J1112='Date ouverte'!$A$2),INDEX(_xlfn.ANCHORARRAY('Date ouverte'!$B$2),MATCH(TRUE,_xlfn.ANCHORARRAY('Date ouverte'!$B$2)&gt;=$W1112,0)),IF(AND(K1112="Pending",J1112='Date ouverte'!$A$4),INDEX(_xlfn.ANCHORARRAY('Date ouverte'!$B$4),MATCH(TRUE,_xlfn.ANCHORARRAY('Date ouverte'!$B$4)&gt;=$W1112,0)),IF(AND(K1112="Pending",J1112='Date ouverte'!$A$6),INDEX(_xlfn.ANCHORARRAY('Date ouverte'!$B$6),MATCH(TRUE,_xlfn.ANCHORARRAY('Date ouverte'!$B$6)&gt;=$W1112,0)),IF(AND(K1112="Pending",J1112='Date ouverte'!$A$8),INDEX(_xlfn.ANCHORARRAY('Date ouverte'!$B$8),MATCH(TRUE,_xlfn.ANCHORARRAY('Date ouverte'!$B$8)&gt;=$W1112,0)),W1112))))</f>
        <v>44915</v>
      </c>
      <c r="AB1112" s="5">
        <f>IF(IF($K1112="Pending",(IF($J1112='Date ouverte'!$A$20,HLOOKUP($AA1112,'Date ouverte'!$20:$21,2,FALSE),IF($J1112='Date ouverte'!$A$22,HLOOKUP($AA1112,'Date ouverte'!$22:$23,2,FALSE),IF($J1112='Date ouverte'!$A$24,HLOOKUP($AA1112,'Date ouverte'!$24:$25,2,FALSE),IF($J1112='Date ouverte'!$A$26,HLOOKUP($AA1112,'Date ouverte'!$26:$27,2,FALSE),"j"))))),W1112)&lt;&gt;"alert",AA1112,"alert")</f>
        <v>44915</v>
      </c>
      <c r="AC1112" s="65">
        <f>IF($AB1112="alert",(IF($J1112='Date ouverte'!$A$29,HLOOKUP($AA1112,'Date ouverte'!$29:$30,2,FALSE),IF($J1112='Date ouverte'!$A$31,HLOOKUP($AA1112,'Date ouverte'!$31:$33,2,FALSE),IF($J1112='Date ouverte'!$A$33,HLOOKUP($AA1112,'Date ouverte'!$33:$34,2,FALSE),IF($J1112='Date ouverte'!$A$35,HLOOKUP($AA1112,'Date ouverte'!$35:$36,2,FALSE),"j"))))),0)</f>
        <v>0</v>
      </c>
      <c r="AD11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2" s="5"/>
    </row>
    <row r="1113" spans="1:31" x14ac:dyDescent="0.25">
      <c r="A1113" t="s">
        <v>1986</v>
      </c>
      <c r="B1113" t="s">
        <v>258</v>
      </c>
      <c r="C1113" t="s">
        <v>30</v>
      </c>
      <c r="D1113" t="s">
        <v>47</v>
      </c>
      <c r="E1113" t="s">
        <v>16</v>
      </c>
      <c r="F1113" t="s">
        <v>48</v>
      </c>
      <c r="G1113" s="1">
        <v>44852</v>
      </c>
      <c r="H1113" s="1">
        <v>44884</v>
      </c>
      <c r="I1113" s="2">
        <v>44889</v>
      </c>
      <c r="J1113" t="s">
        <v>23</v>
      </c>
      <c r="K1113" t="s">
        <v>29</v>
      </c>
      <c r="L1113" t="s">
        <v>24</v>
      </c>
      <c r="M1113" t="s">
        <v>32</v>
      </c>
      <c r="N1113" t="s">
        <v>41</v>
      </c>
      <c r="O1113" t="s">
        <v>1686</v>
      </c>
      <c r="P1113">
        <f t="shared" si="577"/>
        <v>1</v>
      </c>
      <c r="Q1113" s="5">
        <f t="shared" si="578"/>
        <v>44886</v>
      </c>
      <c r="R1113" s="32">
        <f>VLOOKUP(_xlfn.CONCAT(M1113," - ",E1113),Planning!$C$75:$D$99,2,0)</f>
        <v>10</v>
      </c>
      <c r="S1113" s="5">
        <f t="shared" si="579"/>
        <v>44894</v>
      </c>
      <c r="T1113" s="3" t="str">
        <f t="shared" si="580"/>
        <v/>
      </c>
      <c r="U1113" s="32">
        <f t="shared" ca="1" si="581"/>
        <v>10</v>
      </c>
      <c r="V1113" s="32">
        <f t="shared" si="582"/>
        <v>0</v>
      </c>
      <c r="W1113" s="5">
        <f t="shared" si="583"/>
        <v>44889</v>
      </c>
      <c r="X1113" s="5"/>
      <c r="Z1113" s="49"/>
      <c r="AA1113" s="50" cm="1">
        <f t="array" ref="AA1113">IF(AND(K1113="Pending",J1113='Date ouverte'!$A$2),INDEX(_xlfn.ANCHORARRAY('Date ouverte'!$B$2),MATCH(TRUE,_xlfn.ANCHORARRAY('Date ouverte'!$B$2)&gt;=$W1113,0)),IF(AND(K1113="Pending",J1113='Date ouverte'!$A$4),INDEX(_xlfn.ANCHORARRAY('Date ouverte'!$B$4),MATCH(TRUE,_xlfn.ANCHORARRAY('Date ouverte'!$B$4)&gt;=$W1113,0)),IF(AND(K1113="Pending",J1113='Date ouverte'!$A$6),INDEX(_xlfn.ANCHORARRAY('Date ouverte'!$B$6),MATCH(TRUE,_xlfn.ANCHORARRAY('Date ouverte'!$B$6)&gt;=$W1113,0)),IF(AND(K1113="Pending",J1113='Date ouverte'!$A$8),INDEX(_xlfn.ANCHORARRAY('Date ouverte'!$B$8),MATCH(TRUE,_xlfn.ANCHORARRAY('Date ouverte'!$B$8)&gt;=$W1113,0)),W1113))))</f>
        <v>44889</v>
      </c>
      <c r="AB1113" s="5" t="str">
        <f>IF(IF($K1113="Pending",(IF($J1113='Date ouverte'!$A$20,HLOOKUP($AA1113,'Date ouverte'!$20:$21,2,FALSE),IF($J1113='Date ouverte'!$A$22,HLOOKUP($AA1113,'Date ouverte'!$22:$23,2,FALSE),IF($J1113='Date ouverte'!$A$24,HLOOKUP($AA1113,'Date ouverte'!$24:$25,2,FALSE),IF($J1113='Date ouverte'!$A$26,HLOOKUP($AA1113,'Date ouverte'!$26:$27,2,FALSE),"j"))))),W1113)&lt;&gt;"alert",AA1113,"alert")</f>
        <v>alert</v>
      </c>
      <c r="AC1113" s="65">
        <f>IF($AB1113="alert",(IF($J1113='Date ouverte'!$A$29,HLOOKUP($AA1113,'Date ouverte'!$29:$30,2,FALSE),IF($J1113='Date ouverte'!$A$31,HLOOKUP($AA1113,'Date ouverte'!$31:$33,2,FALSE),IF($J1113='Date ouverte'!$A$33,HLOOKUP($AA1113,'Date ouverte'!$33:$34,2,FALSE),IF($J1113='Date ouverte'!$A$35,HLOOKUP($AA1113,'Date ouverte'!$35:$36,2,FALSE),"j"))))),0)</f>
        <v>32</v>
      </c>
      <c r="AD11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3" s="5"/>
    </row>
    <row r="1114" spans="1:31" x14ac:dyDescent="0.25">
      <c r="A1114" t="s">
        <v>1987</v>
      </c>
      <c r="B1114" t="s">
        <v>258</v>
      </c>
      <c r="C1114" t="s">
        <v>30</v>
      </c>
      <c r="D1114" t="s">
        <v>47</v>
      </c>
      <c r="E1114" t="s">
        <v>34</v>
      </c>
      <c r="F1114" t="s">
        <v>48</v>
      </c>
      <c r="G1114" s="1">
        <v>44847</v>
      </c>
      <c r="H1114" s="1">
        <v>44877</v>
      </c>
      <c r="I1114" s="2">
        <v>44888.604166666664</v>
      </c>
      <c r="J1114" t="s">
        <v>23</v>
      </c>
      <c r="K1114" t="s">
        <v>19</v>
      </c>
      <c r="L1114" t="s">
        <v>20</v>
      </c>
      <c r="M1114" t="s">
        <v>25</v>
      </c>
      <c r="N1114" t="s">
        <v>35</v>
      </c>
      <c r="O1114" t="s">
        <v>45</v>
      </c>
      <c r="P1114">
        <f t="shared" si="577"/>
        <v>1</v>
      </c>
      <c r="Q1114" s="5">
        <f t="shared" si="578"/>
        <v>44879</v>
      </c>
      <c r="R1114" s="32">
        <f>VLOOKUP(_xlfn.CONCAT(M1114," - ",E1114),Planning!$C$75:$D$99,2,0)</f>
        <v>21</v>
      </c>
      <c r="S1114" s="5">
        <f t="shared" si="579"/>
        <v>44898</v>
      </c>
      <c r="T1114" s="3" t="str">
        <f t="shared" si="580"/>
        <v/>
      </c>
      <c r="U1114" s="32">
        <f t="shared" ca="1" si="581"/>
        <v>21</v>
      </c>
      <c r="V1114" s="32">
        <f t="shared" si="582"/>
        <v>0</v>
      </c>
      <c r="W1114" s="5">
        <f t="shared" si="583"/>
        <v>44888</v>
      </c>
      <c r="X1114" s="5"/>
      <c r="Z1114" s="49"/>
      <c r="AA1114" s="50" cm="1">
        <f t="array" ref="AA1114">IF(AND(K1114="Pending",J1114='Date ouverte'!$A$2),INDEX(_xlfn.ANCHORARRAY('Date ouverte'!$B$2),MATCH(TRUE,_xlfn.ANCHORARRAY('Date ouverte'!$B$2)&gt;=$W1114,0)),IF(AND(K1114="Pending",J1114='Date ouverte'!$A$4),INDEX(_xlfn.ANCHORARRAY('Date ouverte'!$B$4),MATCH(TRUE,_xlfn.ANCHORARRAY('Date ouverte'!$B$4)&gt;=$W1114,0)),IF(AND(K1114="Pending",J1114='Date ouverte'!$A$6),INDEX(_xlfn.ANCHORARRAY('Date ouverte'!$B$6),MATCH(TRUE,_xlfn.ANCHORARRAY('Date ouverte'!$B$6)&gt;=$W1114,0)),IF(AND(K1114="Pending",J1114='Date ouverte'!$A$8),INDEX(_xlfn.ANCHORARRAY('Date ouverte'!$B$8),MATCH(TRUE,_xlfn.ANCHORARRAY('Date ouverte'!$B$8)&gt;=$W1114,0)),W1114))))</f>
        <v>44888</v>
      </c>
      <c r="AB1114" s="5">
        <f>IF(IF($K1114="Pending",(IF($J1114='Date ouverte'!$A$20,HLOOKUP($AA1114,'Date ouverte'!$20:$21,2,FALSE),IF($J1114='Date ouverte'!$A$22,HLOOKUP($AA1114,'Date ouverte'!$22:$23,2,FALSE),IF($J1114='Date ouverte'!$A$24,HLOOKUP($AA1114,'Date ouverte'!$24:$25,2,FALSE),IF($J1114='Date ouverte'!$A$26,HLOOKUP($AA1114,'Date ouverte'!$26:$27,2,FALSE),"j"))))),W1114)&lt;&gt;"alert",AA1114,"alert")</f>
        <v>44888</v>
      </c>
      <c r="AC1114" s="65">
        <f>IF($AB1114="alert",(IF($J1114='Date ouverte'!$A$29,HLOOKUP($AA1114,'Date ouverte'!$29:$30,2,FALSE),IF($J1114='Date ouverte'!$A$31,HLOOKUP($AA1114,'Date ouverte'!$31:$33,2,FALSE),IF($J1114='Date ouverte'!$A$33,HLOOKUP($AA1114,'Date ouverte'!$33:$34,2,FALSE),IF($J1114='Date ouverte'!$A$35,HLOOKUP($AA1114,'Date ouverte'!$35:$36,2,FALSE),"j"))))),0)</f>
        <v>0</v>
      </c>
      <c r="AD11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4" s="5"/>
    </row>
    <row r="1115" spans="1:31" x14ac:dyDescent="0.25">
      <c r="A1115" t="s">
        <v>196</v>
      </c>
      <c r="B1115" t="s">
        <v>258</v>
      </c>
      <c r="C1115" t="s">
        <v>30</v>
      </c>
      <c r="D1115" t="s">
        <v>47</v>
      </c>
      <c r="E1115" t="s">
        <v>16</v>
      </c>
      <c r="F1115" t="s">
        <v>48</v>
      </c>
      <c r="G1115" s="1">
        <v>44798</v>
      </c>
      <c r="H1115" s="1">
        <v>44860</v>
      </c>
      <c r="I1115" s="2">
        <v>44867.208333333336</v>
      </c>
      <c r="J1115" t="s">
        <v>28</v>
      </c>
      <c r="K1115" t="s">
        <v>19</v>
      </c>
      <c r="L1115" t="s">
        <v>24</v>
      </c>
      <c r="M1115" t="s">
        <v>32</v>
      </c>
      <c r="N1115" t="s">
        <v>41</v>
      </c>
      <c r="O1115" t="s">
        <v>122</v>
      </c>
      <c r="P1115">
        <f t="shared" si="577"/>
        <v>1</v>
      </c>
      <c r="Q1115" s="5">
        <f t="shared" si="578"/>
        <v>44862</v>
      </c>
      <c r="R1115" s="32">
        <f>VLOOKUP(_xlfn.CONCAT(M1115," - ",E1115),Planning!$C$75:$D$99,2,0)</f>
        <v>10</v>
      </c>
      <c r="S1115" s="5">
        <f t="shared" si="579"/>
        <v>44870</v>
      </c>
      <c r="T1115" s="3" t="str">
        <f t="shared" si="580"/>
        <v/>
      </c>
      <c r="U1115" s="32">
        <f t="shared" ca="1" si="581"/>
        <v>10</v>
      </c>
      <c r="V1115" s="32">
        <f t="shared" si="582"/>
        <v>0</v>
      </c>
      <c r="W1115" s="5">
        <f t="shared" si="583"/>
        <v>44867</v>
      </c>
      <c r="X1115" s="5"/>
      <c r="Z1115" s="49"/>
      <c r="AA1115" s="50" cm="1">
        <f t="array" ref="AA1115">IF(AND(K1115="Pending",J1115='Date ouverte'!$A$2),INDEX(_xlfn.ANCHORARRAY('Date ouverte'!$B$2),MATCH(TRUE,_xlfn.ANCHORARRAY('Date ouverte'!$B$2)&gt;=$W1115,0)),IF(AND(K1115="Pending",J1115='Date ouverte'!$A$4),INDEX(_xlfn.ANCHORARRAY('Date ouverte'!$B$4),MATCH(TRUE,_xlfn.ANCHORARRAY('Date ouverte'!$B$4)&gt;=$W1115,0)),IF(AND(K1115="Pending",J1115='Date ouverte'!$A$6),INDEX(_xlfn.ANCHORARRAY('Date ouverte'!$B$6),MATCH(TRUE,_xlfn.ANCHORARRAY('Date ouverte'!$B$6)&gt;=$W1115,0)),IF(AND(K1115="Pending",J1115='Date ouverte'!$A$8),INDEX(_xlfn.ANCHORARRAY('Date ouverte'!$B$8),MATCH(TRUE,_xlfn.ANCHORARRAY('Date ouverte'!$B$8)&gt;=$W1115,0)),W1115))))</f>
        <v>44867</v>
      </c>
      <c r="AB1115" s="5">
        <f>IF(IF($K1115="Pending",(IF($J1115='Date ouverte'!$A$20,HLOOKUP($AA1115,'Date ouverte'!$20:$21,2,FALSE),IF($J1115='Date ouverte'!$A$22,HLOOKUP($AA1115,'Date ouverte'!$22:$23,2,FALSE),IF($J1115='Date ouverte'!$A$24,HLOOKUP($AA1115,'Date ouverte'!$24:$25,2,FALSE),IF($J1115='Date ouverte'!$A$26,HLOOKUP($AA1115,'Date ouverte'!$26:$27,2,FALSE),"j"))))),W1115)&lt;&gt;"alert",AA1115,"alert")</f>
        <v>44867</v>
      </c>
      <c r="AC1115" s="65">
        <f>IF($AB1115="alert",(IF($J1115='Date ouverte'!$A$29,HLOOKUP($AA1115,'Date ouverte'!$29:$30,2,FALSE),IF($J1115='Date ouverte'!$A$31,HLOOKUP($AA1115,'Date ouverte'!$31:$33,2,FALSE),IF($J1115='Date ouverte'!$A$33,HLOOKUP($AA1115,'Date ouverte'!$33:$34,2,FALSE),IF($J1115='Date ouverte'!$A$35,HLOOKUP($AA1115,'Date ouverte'!$35:$36,2,FALSE),"j"))))),0)</f>
        <v>0</v>
      </c>
      <c r="AD11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5" s="5"/>
    </row>
    <row r="1116" spans="1:31" x14ac:dyDescent="0.25">
      <c r="A1116" t="s">
        <v>616</v>
      </c>
      <c r="B1116" t="s">
        <v>258</v>
      </c>
      <c r="C1116" t="s">
        <v>14</v>
      </c>
      <c r="D1116" t="s">
        <v>47</v>
      </c>
      <c r="E1116" t="s">
        <v>34</v>
      </c>
      <c r="F1116" t="s">
        <v>48</v>
      </c>
      <c r="G1116" s="1">
        <v>44818</v>
      </c>
      <c r="H1116" s="1">
        <v>44860</v>
      </c>
      <c r="I1116" s="2">
        <v>44874.604166666664</v>
      </c>
      <c r="J1116" t="s">
        <v>28</v>
      </c>
      <c r="K1116" t="s">
        <v>19</v>
      </c>
      <c r="L1116" t="s">
        <v>20</v>
      </c>
      <c r="M1116" t="s">
        <v>25</v>
      </c>
      <c r="N1116" t="s">
        <v>35</v>
      </c>
      <c r="O1116" t="s">
        <v>36</v>
      </c>
      <c r="P1116">
        <f t="shared" si="577"/>
        <v>1</v>
      </c>
      <c r="Q1116" s="5">
        <f t="shared" si="578"/>
        <v>44862</v>
      </c>
      <c r="R1116" s="32">
        <f>VLOOKUP(_xlfn.CONCAT(M1116," - ",E1116),Planning!$C$75:$D$99,2,0)</f>
        <v>21</v>
      </c>
      <c r="S1116" s="5">
        <f t="shared" si="579"/>
        <v>44881</v>
      </c>
      <c r="T1116" s="3" t="str">
        <f t="shared" si="580"/>
        <v/>
      </c>
      <c r="U1116" s="32">
        <f t="shared" ca="1" si="581"/>
        <v>21</v>
      </c>
      <c r="V1116" s="32">
        <f t="shared" si="582"/>
        <v>0</v>
      </c>
      <c r="W1116" s="5">
        <f t="shared" si="583"/>
        <v>44874</v>
      </c>
      <c r="X1116" s="5"/>
      <c r="Z1116" s="49"/>
      <c r="AA1116" s="50" cm="1">
        <f t="array" ref="AA1116">IF(AND(K1116="Pending",J1116='Date ouverte'!$A$2),INDEX(_xlfn.ANCHORARRAY('Date ouverte'!$B$2),MATCH(TRUE,_xlfn.ANCHORARRAY('Date ouverte'!$B$2)&gt;=$W1116,0)),IF(AND(K1116="Pending",J1116='Date ouverte'!$A$4),INDEX(_xlfn.ANCHORARRAY('Date ouverte'!$B$4),MATCH(TRUE,_xlfn.ANCHORARRAY('Date ouverte'!$B$4)&gt;=$W1116,0)),IF(AND(K1116="Pending",J1116='Date ouverte'!$A$6),INDEX(_xlfn.ANCHORARRAY('Date ouverte'!$B$6),MATCH(TRUE,_xlfn.ANCHORARRAY('Date ouverte'!$B$6)&gt;=$W1116,0)),IF(AND(K1116="Pending",J1116='Date ouverte'!$A$8),INDEX(_xlfn.ANCHORARRAY('Date ouverte'!$B$8),MATCH(TRUE,_xlfn.ANCHORARRAY('Date ouverte'!$B$8)&gt;=$W1116,0)),W1116))))</f>
        <v>44874</v>
      </c>
      <c r="AB1116" s="5">
        <f>IF(IF($K1116="Pending",(IF($J1116='Date ouverte'!$A$20,HLOOKUP($AA1116,'Date ouverte'!$20:$21,2,FALSE),IF($J1116='Date ouverte'!$A$22,HLOOKUP($AA1116,'Date ouverte'!$22:$23,2,FALSE),IF($J1116='Date ouverte'!$A$24,HLOOKUP($AA1116,'Date ouverte'!$24:$25,2,FALSE),IF($J1116='Date ouverte'!$A$26,HLOOKUP($AA1116,'Date ouverte'!$26:$27,2,FALSE),"j"))))),W1116)&lt;&gt;"alert",AA1116,"alert")</f>
        <v>44874</v>
      </c>
      <c r="AC1116" s="65">
        <f>IF($AB1116="alert",(IF($J1116='Date ouverte'!$A$29,HLOOKUP($AA1116,'Date ouverte'!$29:$30,2,FALSE),IF($J1116='Date ouverte'!$A$31,HLOOKUP($AA1116,'Date ouverte'!$31:$33,2,FALSE),IF($J1116='Date ouverte'!$A$33,HLOOKUP($AA1116,'Date ouverte'!$33:$34,2,FALSE),IF($J1116='Date ouverte'!$A$35,HLOOKUP($AA1116,'Date ouverte'!$35:$36,2,FALSE),"j"))))),0)</f>
        <v>0</v>
      </c>
      <c r="AD11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6" s="5"/>
    </row>
    <row r="1117" spans="1:31" x14ac:dyDescent="0.25">
      <c r="A1117" t="s">
        <v>1088</v>
      </c>
      <c r="B1117" t="s">
        <v>258</v>
      </c>
      <c r="C1117" t="s">
        <v>30</v>
      </c>
      <c r="D1117" t="s">
        <v>47</v>
      </c>
      <c r="E1117" t="s">
        <v>16</v>
      </c>
      <c r="F1117" t="s">
        <v>48</v>
      </c>
      <c r="G1117" s="1">
        <v>44826</v>
      </c>
      <c r="H1117" s="1">
        <v>44872</v>
      </c>
      <c r="I1117" s="2">
        <v>44877</v>
      </c>
      <c r="J1117" t="s">
        <v>23</v>
      </c>
      <c r="K1117" t="s">
        <v>29</v>
      </c>
      <c r="L1117" t="s">
        <v>24</v>
      </c>
      <c r="M1117" t="s">
        <v>32</v>
      </c>
      <c r="N1117" t="s">
        <v>41</v>
      </c>
      <c r="O1117" t="s">
        <v>609</v>
      </c>
      <c r="P1117">
        <f t="shared" si="577"/>
        <v>1</v>
      </c>
      <c r="Q1117" s="5">
        <f t="shared" si="578"/>
        <v>44874</v>
      </c>
      <c r="R1117" s="32">
        <f>VLOOKUP(_xlfn.CONCAT(M1117," - ",E1117),Planning!$C$75:$D$99,2,0)</f>
        <v>10</v>
      </c>
      <c r="S1117" s="5">
        <f t="shared" si="579"/>
        <v>44882</v>
      </c>
      <c r="T1117" s="3" t="str">
        <f t="shared" si="580"/>
        <v/>
      </c>
      <c r="U1117" s="32">
        <f t="shared" ca="1" si="581"/>
        <v>10</v>
      </c>
      <c r="V1117" s="32">
        <f t="shared" si="582"/>
        <v>0</v>
      </c>
      <c r="W1117" s="5">
        <f t="shared" si="583"/>
        <v>44877</v>
      </c>
      <c r="X1117" s="5"/>
      <c r="Z1117" s="49"/>
      <c r="AA1117" s="50" cm="1">
        <f t="array" ref="AA1117">IF(AND(K1117="Pending",J1117='Date ouverte'!$A$2),INDEX(_xlfn.ANCHORARRAY('Date ouverte'!$B$2),MATCH(TRUE,_xlfn.ANCHORARRAY('Date ouverte'!$B$2)&gt;=$W1117,0)),IF(AND(K1117="Pending",J1117='Date ouverte'!$A$4),INDEX(_xlfn.ANCHORARRAY('Date ouverte'!$B$4),MATCH(TRUE,_xlfn.ANCHORARRAY('Date ouverte'!$B$4)&gt;=$W1117,0)),IF(AND(K1117="Pending",J1117='Date ouverte'!$A$6),INDEX(_xlfn.ANCHORARRAY('Date ouverte'!$B$6),MATCH(TRUE,_xlfn.ANCHORARRAY('Date ouverte'!$B$6)&gt;=$W1117,0)),IF(AND(K1117="Pending",J1117='Date ouverte'!$A$8),INDEX(_xlfn.ANCHORARRAY('Date ouverte'!$B$8),MATCH(TRUE,_xlfn.ANCHORARRAY('Date ouverte'!$B$8)&gt;=$W1117,0)),W1117))))</f>
        <v>44879</v>
      </c>
      <c r="AB1117" s="5">
        <f>IF(IF($K1117="Pending",(IF($J1117='Date ouverte'!$A$20,HLOOKUP($AA1117,'Date ouverte'!$20:$21,2,FALSE),IF($J1117='Date ouverte'!$A$22,HLOOKUP($AA1117,'Date ouverte'!$22:$23,2,FALSE),IF($J1117='Date ouverte'!$A$24,HLOOKUP($AA1117,'Date ouverte'!$24:$25,2,FALSE),IF($J1117='Date ouverte'!$A$26,HLOOKUP($AA1117,'Date ouverte'!$26:$27,2,FALSE),"j"))))),W1117)&lt;&gt;"alert",AA1117,"alert")</f>
        <v>44879</v>
      </c>
      <c r="AC1117" s="65">
        <f>IF($AB1117="alert",(IF($J1117='Date ouverte'!$A$29,HLOOKUP($AA1117,'Date ouverte'!$29:$30,2,FALSE),IF($J1117='Date ouverte'!$A$31,HLOOKUP($AA1117,'Date ouverte'!$31:$33,2,FALSE),IF($J1117='Date ouverte'!$A$33,HLOOKUP($AA1117,'Date ouverte'!$33:$34,2,FALSE),IF($J1117='Date ouverte'!$A$35,HLOOKUP($AA1117,'Date ouverte'!$35:$36,2,FALSE),"j"))))),0)</f>
        <v>0</v>
      </c>
      <c r="AD11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7" s="5"/>
    </row>
    <row r="1118" spans="1:31" x14ac:dyDescent="0.25">
      <c r="A1118" t="s">
        <v>628</v>
      </c>
      <c r="B1118" t="s">
        <v>258</v>
      </c>
      <c r="C1118" t="s">
        <v>30</v>
      </c>
      <c r="D1118" t="s">
        <v>47</v>
      </c>
      <c r="E1118" t="s">
        <v>34</v>
      </c>
      <c r="F1118" t="s">
        <v>48</v>
      </c>
      <c r="G1118" s="1">
        <v>44818</v>
      </c>
      <c r="H1118" s="1">
        <v>44860</v>
      </c>
      <c r="I1118" s="2">
        <v>44867.208333333336</v>
      </c>
      <c r="J1118" t="s">
        <v>28</v>
      </c>
      <c r="K1118" t="s">
        <v>19</v>
      </c>
      <c r="L1118" t="s">
        <v>20</v>
      </c>
      <c r="M1118" t="s">
        <v>25</v>
      </c>
      <c r="N1118" t="s">
        <v>35</v>
      </c>
      <c r="O1118" t="s">
        <v>36</v>
      </c>
      <c r="P1118">
        <f t="shared" si="577"/>
        <v>1</v>
      </c>
      <c r="Q1118" s="5">
        <f t="shared" si="578"/>
        <v>44862</v>
      </c>
      <c r="R1118" s="32">
        <f>VLOOKUP(_xlfn.CONCAT(M1118," - ",E1118),Planning!$C$75:$D$99,2,0)</f>
        <v>21</v>
      </c>
      <c r="S1118" s="5">
        <f t="shared" si="579"/>
        <v>44881</v>
      </c>
      <c r="T1118" s="3" t="str">
        <f t="shared" si="580"/>
        <v/>
      </c>
      <c r="U1118" s="32">
        <f t="shared" ca="1" si="581"/>
        <v>21</v>
      </c>
      <c r="V1118" s="32">
        <f t="shared" si="582"/>
        <v>0</v>
      </c>
      <c r="W1118" s="5">
        <f t="shared" si="583"/>
        <v>44867</v>
      </c>
      <c r="X1118" s="5"/>
      <c r="Z1118" s="49"/>
      <c r="AA1118" s="50" cm="1">
        <f t="array" ref="AA1118">IF(AND(K1118="Pending",J1118='Date ouverte'!$A$2),INDEX(_xlfn.ANCHORARRAY('Date ouverte'!$B$2),MATCH(TRUE,_xlfn.ANCHORARRAY('Date ouverte'!$B$2)&gt;=$W1118,0)),IF(AND(K1118="Pending",J1118='Date ouverte'!$A$4),INDEX(_xlfn.ANCHORARRAY('Date ouverte'!$B$4),MATCH(TRUE,_xlfn.ANCHORARRAY('Date ouverte'!$B$4)&gt;=$W1118,0)),IF(AND(K1118="Pending",J1118='Date ouverte'!$A$6),INDEX(_xlfn.ANCHORARRAY('Date ouverte'!$B$6),MATCH(TRUE,_xlfn.ANCHORARRAY('Date ouverte'!$B$6)&gt;=$W1118,0)),IF(AND(K1118="Pending",J1118='Date ouverte'!$A$8),INDEX(_xlfn.ANCHORARRAY('Date ouverte'!$B$8),MATCH(TRUE,_xlfn.ANCHORARRAY('Date ouverte'!$B$8)&gt;=$W1118,0)),W1118))))</f>
        <v>44867</v>
      </c>
      <c r="AB1118" s="5">
        <f>IF(IF($K1118="Pending",(IF($J1118='Date ouverte'!$A$20,HLOOKUP($AA1118,'Date ouverte'!$20:$21,2,FALSE),IF($J1118='Date ouverte'!$A$22,HLOOKUP($AA1118,'Date ouverte'!$22:$23,2,FALSE),IF($J1118='Date ouverte'!$A$24,HLOOKUP($AA1118,'Date ouverte'!$24:$25,2,FALSE),IF($J1118='Date ouverte'!$A$26,HLOOKUP($AA1118,'Date ouverte'!$26:$27,2,FALSE),"j"))))),W1118)&lt;&gt;"alert",AA1118,"alert")</f>
        <v>44867</v>
      </c>
      <c r="AC1118" s="65">
        <f>IF($AB1118="alert",(IF($J1118='Date ouverte'!$A$29,HLOOKUP($AA1118,'Date ouverte'!$29:$30,2,FALSE),IF($J1118='Date ouverte'!$A$31,HLOOKUP($AA1118,'Date ouverte'!$31:$33,2,FALSE),IF($J1118='Date ouverte'!$A$33,HLOOKUP($AA1118,'Date ouverte'!$33:$34,2,FALSE),IF($J1118='Date ouverte'!$A$35,HLOOKUP($AA1118,'Date ouverte'!$35:$36,2,FALSE),"j"))))),0)</f>
        <v>0</v>
      </c>
      <c r="AD11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18" s="5"/>
    </row>
    <row r="1119" spans="1:31" x14ac:dyDescent="0.25">
      <c r="A1119" t="s">
        <v>1988</v>
      </c>
      <c r="B1119" t="s">
        <v>258</v>
      </c>
      <c r="C1119" t="s">
        <v>14</v>
      </c>
      <c r="D1119" t="s">
        <v>47</v>
      </c>
      <c r="E1119" t="s">
        <v>34</v>
      </c>
      <c r="F1119" t="s">
        <v>48</v>
      </c>
      <c r="G1119" s="1">
        <v>44849</v>
      </c>
      <c r="H1119" s="1">
        <v>44900</v>
      </c>
      <c r="I1119" s="2">
        <v>44915</v>
      </c>
      <c r="J1119" t="s">
        <v>28</v>
      </c>
      <c r="K1119" t="s">
        <v>29</v>
      </c>
      <c r="L1119" t="s">
        <v>24</v>
      </c>
      <c r="M1119" t="s">
        <v>25</v>
      </c>
      <c r="N1119" t="s">
        <v>26</v>
      </c>
      <c r="O1119" t="s">
        <v>49</v>
      </c>
      <c r="P1119">
        <f t="shared" si="577"/>
        <v>1</v>
      </c>
      <c r="Q1119" s="5">
        <f t="shared" si="578"/>
        <v>44902</v>
      </c>
      <c r="R1119" s="32">
        <f>VLOOKUP(_xlfn.CONCAT(M1119," - ",E1119),Planning!$C$75:$D$99,2,0)</f>
        <v>21</v>
      </c>
      <c r="S1119" s="5">
        <f t="shared" si="579"/>
        <v>44921</v>
      </c>
      <c r="T1119" s="3" t="str">
        <f t="shared" si="580"/>
        <v/>
      </c>
      <c r="U1119" s="32">
        <f t="shared" ca="1" si="581"/>
        <v>21</v>
      </c>
      <c r="V1119" s="32">
        <f t="shared" si="582"/>
        <v>0</v>
      </c>
      <c r="W1119" s="5">
        <f t="shared" si="583"/>
        <v>44915</v>
      </c>
      <c r="X1119" s="5"/>
      <c r="Z1119" s="49"/>
      <c r="AA1119" s="50" cm="1">
        <f t="array" ref="AA1119">IF(AND(K1119="Pending",J1119='Date ouverte'!$A$2),INDEX(_xlfn.ANCHORARRAY('Date ouverte'!$B$2),MATCH(TRUE,_xlfn.ANCHORARRAY('Date ouverte'!$B$2)&gt;=$W1119,0)),IF(AND(K1119="Pending",J1119='Date ouverte'!$A$4),INDEX(_xlfn.ANCHORARRAY('Date ouverte'!$B$4),MATCH(TRUE,_xlfn.ANCHORARRAY('Date ouverte'!$B$4)&gt;=$W1119,0)),IF(AND(K1119="Pending",J1119='Date ouverte'!$A$6),INDEX(_xlfn.ANCHORARRAY('Date ouverte'!$B$6),MATCH(TRUE,_xlfn.ANCHORARRAY('Date ouverte'!$B$6)&gt;=$W1119,0)),IF(AND(K1119="Pending",J1119='Date ouverte'!$A$8),INDEX(_xlfn.ANCHORARRAY('Date ouverte'!$B$8),MATCH(TRUE,_xlfn.ANCHORARRAY('Date ouverte'!$B$8)&gt;=$W1119,0)),W1119))))</f>
        <v>44915</v>
      </c>
      <c r="AB1119" s="5">
        <f>IF(IF($K1119="Pending",(IF($J1119='Date ouverte'!$A$20,HLOOKUP($AA1119,'Date ouverte'!$20:$21,2,FALSE),IF($J1119='Date ouverte'!$A$22,HLOOKUP($AA1119,'Date ouverte'!$22:$23,2,FALSE),IF($J1119='Date ouverte'!$A$24,HLOOKUP($AA1119,'Date ouverte'!$24:$25,2,FALSE),IF($J1119='Date ouverte'!$A$26,HLOOKUP($AA1119,'Date ouverte'!$26:$27,2,FALSE),"j"))))),W1119)&lt;&gt;"alert",AA1119,"alert")</f>
        <v>44915</v>
      </c>
      <c r="AC1119" s="65">
        <f>IF($AB1119="alert",(IF($J1119='Date ouverte'!$A$29,HLOOKUP($AA1119,'Date ouverte'!$29:$30,2,FALSE),IF($J1119='Date ouverte'!$A$31,HLOOKUP($AA1119,'Date ouverte'!$31:$33,2,FALSE),IF($J1119='Date ouverte'!$A$33,HLOOKUP($AA1119,'Date ouverte'!$33:$34,2,FALSE),IF($J1119='Date ouverte'!$A$35,HLOOKUP($AA1119,'Date ouverte'!$35:$36,2,FALSE),"j"))))),0)</f>
        <v>0</v>
      </c>
      <c r="AD11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19" s="5"/>
    </row>
    <row r="1120" spans="1:31" x14ac:dyDescent="0.25">
      <c r="A1120" t="s">
        <v>1989</v>
      </c>
      <c r="B1120" t="s">
        <v>258</v>
      </c>
      <c r="C1120" t="s">
        <v>30</v>
      </c>
      <c r="D1120" t="s">
        <v>47</v>
      </c>
      <c r="E1120" t="s">
        <v>34</v>
      </c>
      <c r="F1120" t="s">
        <v>48</v>
      </c>
      <c r="G1120" s="1">
        <v>44847</v>
      </c>
      <c r="H1120" s="1">
        <v>44877</v>
      </c>
      <c r="I1120" s="2">
        <v>44893.270833333336</v>
      </c>
      <c r="J1120" t="s">
        <v>23</v>
      </c>
      <c r="K1120" t="s">
        <v>19</v>
      </c>
      <c r="L1120" t="s">
        <v>20</v>
      </c>
      <c r="M1120" t="s">
        <v>25</v>
      </c>
      <c r="N1120" t="s">
        <v>35</v>
      </c>
      <c r="O1120" t="s">
        <v>45</v>
      </c>
      <c r="P1120">
        <f t="shared" si="577"/>
        <v>1</v>
      </c>
      <c r="Q1120" s="5">
        <f t="shared" si="578"/>
        <v>44879</v>
      </c>
      <c r="R1120" s="32">
        <f>VLOOKUP(_xlfn.CONCAT(M1120," - ",E1120),Planning!$C$75:$D$99,2,0)</f>
        <v>21</v>
      </c>
      <c r="S1120" s="5">
        <f t="shared" si="579"/>
        <v>44898</v>
      </c>
      <c r="T1120" s="3" t="str">
        <f t="shared" si="580"/>
        <v/>
      </c>
      <c r="U1120" s="32">
        <f t="shared" ca="1" si="581"/>
        <v>21</v>
      </c>
      <c r="V1120" s="32">
        <f t="shared" si="582"/>
        <v>0</v>
      </c>
      <c r="W1120" s="5">
        <f t="shared" si="583"/>
        <v>44893</v>
      </c>
      <c r="X1120" s="5"/>
      <c r="Z1120" s="49"/>
      <c r="AA1120" s="50" cm="1">
        <f t="array" ref="AA1120">IF(AND(K1120="Pending",J1120='Date ouverte'!$A$2),INDEX(_xlfn.ANCHORARRAY('Date ouverte'!$B$2),MATCH(TRUE,_xlfn.ANCHORARRAY('Date ouverte'!$B$2)&gt;=$W1120,0)),IF(AND(K1120="Pending",J1120='Date ouverte'!$A$4),INDEX(_xlfn.ANCHORARRAY('Date ouverte'!$B$4),MATCH(TRUE,_xlfn.ANCHORARRAY('Date ouverte'!$B$4)&gt;=$W1120,0)),IF(AND(K1120="Pending",J1120='Date ouverte'!$A$6),INDEX(_xlfn.ANCHORARRAY('Date ouverte'!$B$6),MATCH(TRUE,_xlfn.ANCHORARRAY('Date ouverte'!$B$6)&gt;=$W1120,0)),IF(AND(K1120="Pending",J1120='Date ouverte'!$A$8),INDEX(_xlfn.ANCHORARRAY('Date ouverte'!$B$8),MATCH(TRUE,_xlfn.ANCHORARRAY('Date ouverte'!$B$8)&gt;=$W1120,0)),W1120))))</f>
        <v>44893</v>
      </c>
      <c r="AB1120" s="5">
        <f>IF(IF($K1120="Pending",(IF($J1120='Date ouverte'!$A$20,HLOOKUP($AA1120,'Date ouverte'!$20:$21,2,FALSE),IF($J1120='Date ouverte'!$A$22,HLOOKUP($AA1120,'Date ouverte'!$22:$23,2,FALSE),IF($J1120='Date ouverte'!$A$24,HLOOKUP($AA1120,'Date ouverte'!$24:$25,2,FALSE),IF($J1120='Date ouverte'!$A$26,HLOOKUP($AA1120,'Date ouverte'!$26:$27,2,FALSE),"j"))))),W1120)&lt;&gt;"alert",AA1120,"alert")</f>
        <v>44893</v>
      </c>
      <c r="AC1120" s="65">
        <f>IF($AB1120="alert",(IF($J1120='Date ouverte'!$A$29,HLOOKUP($AA1120,'Date ouverte'!$29:$30,2,FALSE),IF($J1120='Date ouverte'!$A$31,HLOOKUP($AA1120,'Date ouverte'!$31:$33,2,FALSE),IF($J1120='Date ouverte'!$A$33,HLOOKUP($AA1120,'Date ouverte'!$33:$34,2,FALSE),IF($J1120='Date ouverte'!$A$35,HLOOKUP($AA1120,'Date ouverte'!$35:$36,2,FALSE),"j"))))),0)</f>
        <v>0</v>
      </c>
      <c r="AD11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0" s="5"/>
    </row>
    <row r="1121" spans="1:31" x14ac:dyDescent="0.25">
      <c r="A1121" t="s">
        <v>1990</v>
      </c>
      <c r="B1121" t="s">
        <v>258</v>
      </c>
      <c r="C1121" t="s">
        <v>30</v>
      </c>
      <c r="D1121" t="s">
        <v>47</v>
      </c>
      <c r="E1121" t="s">
        <v>34</v>
      </c>
      <c r="F1121" t="s">
        <v>48</v>
      </c>
      <c r="G1121" s="1">
        <v>44847</v>
      </c>
      <c r="H1121" s="1">
        <v>44877</v>
      </c>
      <c r="I1121" s="2">
        <v>44888.6875</v>
      </c>
      <c r="J1121" t="s">
        <v>23</v>
      </c>
      <c r="K1121" t="s">
        <v>19</v>
      </c>
      <c r="L1121" t="s">
        <v>20</v>
      </c>
      <c r="M1121" t="s">
        <v>25</v>
      </c>
      <c r="N1121" t="s">
        <v>35</v>
      </c>
      <c r="O1121" t="s">
        <v>45</v>
      </c>
      <c r="P1121">
        <f t="shared" si="577"/>
        <v>1</v>
      </c>
      <c r="Q1121" s="5">
        <f t="shared" si="578"/>
        <v>44879</v>
      </c>
      <c r="R1121" s="32">
        <f>VLOOKUP(_xlfn.CONCAT(M1121," - ",E1121),Planning!$C$75:$D$99,2,0)</f>
        <v>21</v>
      </c>
      <c r="S1121" s="5">
        <f t="shared" si="579"/>
        <v>44898</v>
      </c>
      <c r="T1121" s="3" t="str">
        <f t="shared" si="580"/>
        <v/>
      </c>
      <c r="U1121" s="32">
        <f t="shared" ca="1" si="581"/>
        <v>21</v>
      </c>
      <c r="V1121" s="32">
        <f t="shared" si="582"/>
        <v>0</v>
      </c>
      <c r="W1121" s="5">
        <f t="shared" si="583"/>
        <v>44888</v>
      </c>
      <c r="X1121" s="5"/>
      <c r="Z1121" s="49"/>
      <c r="AA1121" s="50" cm="1">
        <f t="array" ref="AA1121">IF(AND(K1121="Pending",J1121='Date ouverte'!$A$2),INDEX(_xlfn.ANCHORARRAY('Date ouverte'!$B$2),MATCH(TRUE,_xlfn.ANCHORARRAY('Date ouverte'!$B$2)&gt;=$W1121,0)),IF(AND(K1121="Pending",J1121='Date ouverte'!$A$4),INDEX(_xlfn.ANCHORARRAY('Date ouverte'!$B$4),MATCH(TRUE,_xlfn.ANCHORARRAY('Date ouverte'!$B$4)&gt;=$W1121,0)),IF(AND(K1121="Pending",J1121='Date ouverte'!$A$6),INDEX(_xlfn.ANCHORARRAY('Date ouverte'!$B$6),MATCH(TRUE,_xlfn.ANCHORARRAY('Date ouverte'!$B$6)&gt;=$W1121,0)),IF(AND(K1121="Pending",J1121='Date ouverte'!$A$8),INDEX(_xlfn.ANCHORARRAY('Date ouverte'!$B$8),MATCH(TRUE,_xlfn.ANCHORARRAY('Date ouverte'!$B$8)&gt;=$W1121,0)),W1121))))</f>
        <v>44888</v>
      </c>
      <c r="AB1121" s="5">
        <f>IF(IF($K1121="Pending",(IF($J1121='Date ouverte'!$A$20,HLOOKUP($AA1121,'Date ouverte'!$20:$21,2,FALSE),IF($J1121='Date ouverte'!$A$22,HLOOKUP($AA1121,'Date ouverte'!$22:$23,2,FALSE),IF($J1121='Date ouverte'!$A$24,HLOOKUP($AA1121,'Date ouverte'!$24:$25,2,FALSE),IF($J1121='Date ouverte'!$A$26,HLOOKUP($AA1121,'Date ouverte'!$26:$27,2,FALSE),"j"))))),W1121)&lt;&gt;"alert",AA1121,"alert")</f>
        <v>44888</v>
      </c>
      <c r="AC1121" s="65">
        <f>IF($AB1121="alert",(IF($J1121='Date ouverte'!$A$29,HLOOKUP($AA1121,'Date ouverte'!$29:$30,2,FALSE),IF($J1121='Date ouverte'!$A$31,HLOOKUP($AA1121,'Date ouverte'!$31:$33,2,FALSE),IF($J1121='Date ouverte'!$A$33,HLOOKUP($AA1121,'Date ouverte'!$33:$34,2,FALSE),IF($J1121='Date ouverte'!$A$35,HLOOKUP($AA1121,'Date ouverte'!$35:$36,2,FALSE),"j"))))),0)</f>
        <v>0</v>
      </c>
      <c r="AD11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1" s="5"/>
    </row>
    <row r="1122" spans="1:31" x14ac:dyDescent="0.25">
      <c r="A1122" t="s">
        <v>1991</v>
      </c>
      <c r="B1122" t="s">
        <v>258</v>
      </c>
      <c r="C1122" t="s">
        <v>14</v>
      </c>
      <c r="D1122" t="s">
        <v>47</v>
      </c>
      <c r="E1122" t="s">
        <v>16</v>
      </c>
      <c r="F1122" t="s">
        <v>48</v>
      </c>
      <c r="G1122" s="1">
        <v>44855</v>
      </c>
      <c r="H1122" s="1">
        <v>44893</v>
      </c>
      <c r="I1122" s="2">
        <v>44900</v>
      </c>
      <c r="J1122" t="s">
        <v>28</v>
      </c>
      <c r="K1122" t="s">
        <v>29</v>
      </c>
      <c r="L1122" t="s">
        <v>24</v>
      </c>
      <c r="M1122" t="s">
        <v>32</v>
      </c>
      <c r="N1122" t="s">
        <v>41</v>
      </c>
      <c r="O1122" t="s">
        <v>1728</v>
      </c>
      <c r="P1122">
        <f t="shared" si="577"/>
        <v>1</v>
      </c>
      <c r="Q1122" s="5">
        <f t="shared" si="578"/>
        <v>44895</v>
      </c>
      <c r="R1122" s="32">
        <f>VLOOKUP(_xlfn.CONCAT(M1122," - ",E1122),Planning!$C$75:$D$99,2,0)</f>
        <v>10</v>
      </c>
      <c r="S1122" s="5">
        <f t="shared" si="579"/>
        <v>44903</v>
      </c>
      <c r="T1122" s="3" t="str">
        <f t="shared" si="580"/>
        <v/>
      </c>
      <c r="U1122" s="32">
        <f t="shared" ca="1" si="581"/>
        <v>10</v>
      </c>
      <c r="V1122" s="32">
        <f t="shared" si="582"/>
        <v>0</v>
      </c>
      <c r="W1122" s="5">
        <f t="shared" si="583"/>
        <v>44900</v>
      </c>
      <c r="X1122" s="5"/>
      <c r="Z1122" s="49"/>
      <c r="AA1122" s="50" cm="1">
        <f t="array" ref="AA1122">IF(AND(K1122="Pending",J1122='Date ouverte'!$A$2),INDEX(_xlfn.ANCHORARRAY('Date ouverte'!$B$2),MATCH(TRUE,_xlfn.ANCHORARRAY('Date ouverte'!$B$2)&gt;=$W1122,0)),IF(AND(K1122="Pending",J1122='Date ouverte'!$A$4),INDEX(_xlfn.ANCHORARRAY('Date ouverte'!$B$4),MATCH(TRUE,_xlfn.ANCHORARRAY('Date ouverte'!$B$4)&gt;=$W1122,0)),IF(AND(K1122="Pending",J1122='Date ouverte'!$A$6),INDEX(_xlfn.ANCHORARRAY('Date ouverte'!$B$6),MATCH(TRUE,_xlfn.ANCHORARRAY('Date ouverte'!$B$6)&gt;=$W1122,0)),IF(AND(K1122="Pending",J1122='Date ouverte'!$A$8),INDEX(_xlfn.ANCHORARRAY('Date ouverte'!$B$8),MATCH(TRUE,_xlfn.ANCHORARRAY('Date ouverte'!$B$8)&gt;=$W1122,0)),W1122))))</f>
        <v>44900</v>
      </c>
      <c r="AB1122" s="5" t="str">
        <f>IF(IF($K1122="Pending",(IF($J1122='Date ouverte'!$A$20,HLOOKUP($AA1122,'Date ouverte'!$20:$21,2,FALSE),IF($J1122='Date ouverte'!$A$22,HLOOKUP($AA1122,'Date ouverte'!$22:$23,2,FALSE),IF($J1122='Date ouverte'!$A$24,HLOOKUP($AA1122,'Date ouverte'!$24:$25,2,FALSE),IF($J1122='Date ouverte'!$A$26,HLOOKUP($AA1122,'Date ouverte'!$26:$27,2,FALSE),"j"))))),W1122)&lt;&gt;"alert",AA1122,"alert")</f>
        <v>alert</v>
      </c>
      <c r="AC1122" s="65">
        <f>IF($AB1122="alert",(IF($J1122='Date ouverte'!$A$29,HLOOKUP($AA1122,'Date ouverte'!$29:$30,2,FALSE),IF($J1122='Date ouverte'!$A$31,HLOOKUP($AA1122,'Date ouverte'!$31:$33,2,FALSE),IF($J1122='Date ouverte'!$A$33,HLOOKUP($AA1122,'Date ouverte'!$33:$34,2,FALSE),IF($J1122='Date ouverte'!$A$35,HLOOKUP($AA1122,'Date ouverte'!$35:$36,2,FALSE),"j"))))),0)</f>
        <v>15</v>
      </c>
      <c r="AD11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22" s="5"/>
    </row>
    <row r="1123" spans="1:31" x14ac:dyDescent="0.25">
      <c r="A1123" t="s">
        <v>1992</v>
      </c>
      <c r="B1123" t="s">
        <v>258</v>
      </c>
      <c r="C1123" t="s">
        <v>14</v>
      </c>
      <c r="D1123" t="s">
        <v>47</v>
      </c>
      <c r="E1123" t="s">
        <v>34</v>
      </c>
      <c r="F1123" t="s">
        <v>48</v>
      </c>
      <c r="G1123" s="1">
        <v>44851</v>
      </c>
      <c r="H1123" s="1">
        <v>44900</v>
      </c>
      <c r="I1123" s="2">
        <v>44912</v>
      </c>
      <c r="J1123" t="s">
        <v>28</v>
      </c>
      <c r="K1123" t="s">
        <v>29</v>
      </c>
      <c r="L1123" t="s">
        <v>20</v>
      </c>
      <c r="M1123" t="s">
        <v>25</v>
      </c>
      <c r="N1123" t="s">
        <v>35</v>
      </c>
      <c r="O1123" t="s">
        <v>49</v>
      </c>
      <c r="P1123">
        <f t="shared" si="577"/>
        <v>1</v>
      </c>
      <c r="Q1123" s="5">
        <f t="shared" si="578"/>
        <v>44902</v>
      </c>
      <c r="R1123" s="32">
        <f>VLOOKUP(_xlfn.CONCAT(M1123," - ",E1123),Planning!$C$75:$D$99,2,0)</f>
        <v>21</v>
      </c>
      <c r="S1123" s="5">
        <f t="shared" si="579"/>
        <v>44921</v>
      </c>
      <c r="T1123" s="3" t="str">
        <f t="shared" si="580"/>
        <v/>
      </c>
      <c r="U1123" s="32">
        <f t="shared" ca="1" si="581"/>
        <v>21</v>
      </c>
      <c r="V1123" s="32">
        <f t="shared" si="582"/>
        <v>0</v>
      </c>
      <c r="W1123" s="5">
        <f t="shared" si="583"/>
        <v>44912</v>
      </c>
      <c r="X1123" s="5"/>
      <c r="Z1123" s="49"/>
      <c r="AA1123" s="50" cm="1">
        <f t="array" ref="AA1123">IF(AND(K1123="Pending",J1123='Date ouverte'!$A$2),INDEX(_xlfn.ANCHORARRAY('Date ouverte'!$B$2),MATCH(TRUE,_xlfn.ANCHORARRAY('Date ouverte'!$B$2)&gt;=$W1123,0)),IF(AND(K1123="Pending",J1123='Date ouverte'!$A$4),INDEX(_xlfn.ANCHORARRAY('Date ouverte'!$B$4),MATCH(TRUE,_xlfn.ANCHORARRAY('Date ouverte'!$B$4)&gt;=$W1123,0)),IF(AND(K1123="Pending",J1123='Date ouverte'!$A$6),INDEX(_xlfn.ANCHORARRAY('Date ouverte'!$B$6),MATCH(TRUE,_xlfn.ANCHORARRAY('Date ouverte'!$B$6)&gt;=$W1123,0)),IF(AND(K1123="Pending",J1123='Date ouverte'!$A$8),INDEX(_xlfn.ANCHORARRAY('Date ouverte'!$B$8),MATCH(TRUE,_xlfn.ANCHORARRAY('Date ouverte'!$B$8)&gt;=$W1123,0)),W1123))))</f>
        <v>44914</v>
      </c>
      <c r="AB1123" s="5" t="str">
        <f>IF(IF($K1123="Pending",(IF($J1123='Date ouverte'!$A$20,HLOOKUP($AA1123,'Date ouverte'!$20:$21,2,FALSE),IF($J1123='Date ouverte'!$A$22,HLOOKUP($AA1123,'Date ouverte'!$22:$23,2,FALSE),IF($J1123='Date ouverte'!$A$24,HLOOKUP($AA1123,'Date ouverte'!$24:$25,2,FALSE),IF($J1123='Date ouverte'!$A$26,HLOOKUP($AA1123,'Date ouverte'!$26:$27,2,FALSE),"j"))))),W1123)&lt;&gt;"alert",AA1123,"alert")</f>
        <v>alert</v>
      </c>
      <c r="AC1123" s="65">
        <f>IF($AB1123="alert",(IF($J1123='Date ouverte'!$A$29,HLOOKUP($AA1123,'Date ouverte'!$29:$30,2,FALSE),IF($J1123='Date ouverte'!$A$31,HLOOKUP($AA1123,'Date ouverte'!$31:$33,2,FALSE),IF($J1123='Date ouverte'!$A$33,HLOOKUP($AA1123,'Date ouverte'!$33:$34,2,FALSE),IF($J1123='Date ouverte'!$A$35,HLOOKUP($AA1123,'Date ouverte'!$35:$36,2,FALSE),"j"))))),0)</f>
        <v>2</v>
      </c>
      <c r="AD11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23" s="5"/>
    </row>
    <row r="1124" spans="1:31" x14ac:dyDescent="0.25">
      <c r="A1124" t="s">
        <v>1993</v>
      </c>
      <c r="B1124" t="s">
        <v>258</v>
      </c>
      <c r="C1124" t="s">
        <v>30</v>
      </c>
      <c r="D1124" t="s">
        <v>47</v>
      </c>
      <c r="E1124" t="s">
        <v>16</v>
      </c>
      <c r="F1124" t="s">
        <v>48</v>
      </c>
      <c r="G1124" s="1">
        <v>44858</v>
      </c>
      <c r="H1124" s="1">
        <v>44893</v>
      </c>
      <c r="I1124" s="2">
        <v>44898</v>
      </c>
      <c r="J1124" t="s">
        <v>23</v>
      </c>
      <c r="K1124" t="s">
        <v>29</v>
      </c>
      <c r="L1124" t="s">
        <v>24</v>
      </c>
      <c r="M1124" t="s">
        <v>25</v>
      </c>
      <c r="N1124" t="s">
        <v>26</v>
      </c>
      <c r="O1124" t="s">
        <v>46</v>
      </c>
      <c r="P1124">
        <f t="shared" si="577"/>
        <v>1</v>
      </c>
      <c r="Q1124" s="5">
        <f t="shared" si="578"/>
        <v>44895</v>
      </c>
      <c r="R1124" s="32">
        <f>VLOOKUP(_xlfn.CONCAT(M1124," - ",E1124),Planning!$C$75:$D$99,2,0)</f>
        <v>4</v>
      </c>
      <c r="S1124" s="5">
        <f t="shared" si="579"/>
        <v>44897</v>
      </c>
      <c r="T1124" s="3" t="str">
        <f t="shared" si="580"/>
        <v/>
      </c>
      <c r="U1124" s="32">
        <f t="shared" ca="1" si="581"/>
        <v>4</v>
      </c>
      <c r="V1124" s="32">
        <f t="shared" si="582"/>
        <v>0</v>
      </c>
      <c r="W1124" s="5">
        <f t="shared" si="583"/>
        <v>44898</v>
      </c>
      <c r="X1124" s="5"/>
      <c r="Z1124" s="49"/>
      <c r="AA1124" s="50" cm="1">
        <f t="array" ref="AA1124">IF(AND(K1124="Pending",J1124='Date ouverte'!$A$2),INDEX(_xlfn.ANCHORARRAY('Date ouverte'!$B$2),MATCH(TRUE,_xlfn.ANCHORARRAY('Date ouverte'!$B$2)&gt;=$W1124,0)),IF(AND(K1124="Pending",J1124='Date ouverte'!$A$4),INDEX(_xlfn.ANCHORARRAY('Date ouverte'!$B$4),MATCH(TRUE,_xlfn.ANCHORARRAY('Date ouverte'!$B$4)&gt;=$W1124,0)),IF(AND(K1124="Pending",J1124='Date ouverte'!$A$6),INDEX(_xlfn.ANCHORARRAY('Date ouverte'!$B$6),MATCH(TRUE,_xlfn.ANCHORARRAY('Date ouverte'!$B$6)&gt;=$W1124,0)),IF(AND(K1124="Pending",J1124='Date ouverte'!$A$8),INDEX(_xlfn.ANCHORARRAY('Date ouverte'!$B$8),MATCH(TRUE,_xlfn.ANCHORARRAY('Date ouverte'!$B$8)&gt;=$W1124,0)),W1124))))</f>
        <v>44900</v>
      </c>
      <c r="AB1124" s="5" t="str">
        <f>IF(IF($K1124="Pending",(IF($J1124='Date ouverte'!$A$20,HLOOKUP($AA1124,'Date ouverte'!$20:$21,2,FALSE),IF($J1124='Date ouverte'!$A$22,HLOOKUP($AA1124,'Date ouverte'!$22:$23,2,FALSE),IF($J1124='Date ouverte'!$A$24,HLOOKUP($AA1124,'Date ouverte'!$24:$25,2,FALSE),IF($J1124='Date ouverte'!$A$26,HLOOKUP($AA1124,'Date ouverte'!$26:$27,2,FALSE),"j"))))),W1124)&lt;&gt;"alert",AA1124,"alert")</f>
        <v>alert</v>
      </c>
      <c r="AC1124" s="65">
        <f>IF($AB1124="alert",(IF($J1124='Date ouverte'!$A$29,HLOOKUP($AA1124,'Date ouverte'!$29:$30,2,FALSE),IF($J1124='Date ouverte'!$A$31,HLOOKUP($AA1124,'Date ouverte'!$31:$33,2,FALSE),IF($J1124='Date ouverte'!$A$33,HLOOKUP($AA1124,'Date ouverte'!$33:$34,2,FALSE),IF($J1124='Date ouverte'!$A$35,HLOOKUP($AA1124,'Date ouverte'!$35:$36,2,FALSE),"j"))))),0)</f>
        <v>26</v>
      </c>
      <c r="AD11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4" s="5"/>
    </row>
    <row r="1125" spans="1:31" x14ac:dyDescent="0.25">
      <c r="A1125" t="s">
        <v>1994</v>
      </c>
      <c r="B1125" t="s">
        <v>258</v>
      </c>
      <c r="C1125" t="s">
        <v>30</v>
      </c>
      <c r="D1125" t="s">
        <v>47</v>
      </c>
      <c r="E1125" t="s">
        <v>34</v>
      </c>
      <c r="F1125" t="s">
        <v>48</v>
      </c>
      <c r="G1125" s="1">
        <v>44858</v>
      </c>
      <c r="H1125" s="1">
        <v>44890</v>
      </c>
      <c r="I1125" s="2">
        <v>44902</v>
      </c>
      <c r="J1125" t="s">
        <v>23</v>
      </c>
      <c r="K1125" t="s">
        <v>29</v>
      </c>
      <c r="L1125" t="s">
        <v>20</v>
      </c>
      <c r="M1125" t="s">
        <v>25</v>
      </c>
      <c r="N1125" t="s">
        <v>35</v>
      </c>
      <c r="O1125" t="s">
        <v>46</v>
      </c>
      <c r="P1125">
        <f t="shared" si="577"/>
        <v>1</v>
      </c>
      <c r="Q1125" s="5">
        <f t="shared" si="578"/>
        <v>44892</v>
      </c>
      <c r="R1125" s="32">
        <f>VLOOKUP(_xlfn.CONCAT(M1125," - ",E1125),Planning!$C$75:$D$99,2,0)</f>
        <v>21</v>
      </c>
      <c r="S1125" s="5">
        <f t="shared" si="579"/>
        <v>44911</v>
      </c>
      <c r="T1125" s="3" t="str">
        <f t="shared" si="580"/>
        <v/>
      </c>
      <c r="U1125" s="32">
        <f t="shared" ca="1" si="581"/>
        <v>21</v>
      </c>
      <c r="V1125" s="32">
        <f t="shared" si="582"/>
        <v>0</v>
      </c>
      <c r="W1125" s="5">
        <f t="shared" si="583"/>
        <v>44902</v>
      </c>
      <c r="X1125" s="5"/>
      <c r="Z1125" s="49"/>
      <c r="AA1125" s="50" cm="1">
        <f t="array" ref="AA1125">IF(AND(K1125="Pending",J1125='Date ouverte'!$A$2),INDEX(_xlfn.ANCHORARRAY('Date ouverte'!$B$2),MATCH(TRUE,_xlfn.ANCHORARRAY('Date ouverte'!$B$2)&gt;=$W1125,0)),IF(AND(K1125="Pending",J1125='Date ouverte'!$A$4),INDEX(_xlfn.ANCHORARRAY('Date ouverte'!$B$4),MATCH(TRUE,_xlfn.ANCHORARRAY('Date ouverte'!$B$4)&gt;=$W1125,0)),IF(AND(K1125="Pending",J1125='Date ouverte'!$A$6),INDEX(_xlfn.ANCHORARRAY('Date ouverte'!$B$6),MATCH(TRUE,_xlfn.ANCHORARRAY('Date ouverte'!$B$6)&gt;=$W1125,0)),IF(AND(K1125="Pending",J1125='Date ouverte'!$A$8),INDEX(_xlfn.ANCHORARRAY('Date ouverte'!$B$8),MATCH(TRUE,_xlfn.ANCHORARRAY('Date ouverte'!$B$8)&gt;=$W1125,0)),W1125))))</f>
        <v>44902</v>
      </c>
      <c r="AB1125" s="5" t="str">
        <f>IF(IF($K1125="Pending",(IF($J1125='Date ouverte'!$A$20,HLOOKUP($AA1125,'Date ouverte'!$20:$21,2,FALSE),IF($J1125='Date ouverte'!$A$22,HLOOKUP($AA1125,'Date ouverte'!$22:$23,2,FALSE),IF($J1125='Date ouverte'!$A$24,HLOOKUP($AA1125,'Date ouverte'!$24:$25,2,FALSE),IF($J1125='Date ouverte'!$A$26,HLOOKUP($AA1125,'Date ouverte'!$26:$27,2,FALSE),"j"))))),W1125)&lt;&gt;"alert",AA1125,"alert")</f>
        <v>alert</v>
      </c>
      <c r="AC1125" s="65">
        <f>IF($AB1125="alert",(IF($J1125='Date ouverte'!$A$29,HLOOKUP($AA1125,'Date ouverte'!$29:$30,2,FALSE),IF($J1125='Date ouverte'!$A$31,HLOOKUP($AA1125,'Date ouverte'!$31:$33,2,FALSE),IF($J1125='Date ouverte'!$A$33,HLOOKUP($AA1125,'Date ouverte'!$33:$34,2,FALSE),IF($J1125='Date ouverte'!$A$35,HLOOKUP($AA1125,'Date ouverte'!$35:$36,2,FALSE),"j"))))),0)</f>
        <v>40</v>
      </c>
      <c r="AD11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5" s="5"/>
    </row>
    <row r="1126" spans="1:31" x14ac:dyDescent="0.25">
      <c r="A1126" t="s">
        <v>1995</v>
      </c>
      <c r="B1126" t="s">
        <v>258</v>
      </c>
      <c r="C1126" t="s">
        <v>14</v>
      </c>
      <c r="D1126" t="s">
        <v>47</v>
      </c>
      <c r="E1126" t="s">
        <v>34</v>
      </c>
      <c r="F1126" t="s">
        <v>48</v>
      </c>
      <c r="G1126" s="1">
        <v>44859</v>
      </c>
      <c r="H1126" s="1">
        <v>44895</v>
      </c>
      <c r="I1126" s="2">
        <v>44910</v>
      </c>
      <c r="J1126" t="s">
        <v>28</v>
      </c>
      <c r="K1126" t="s">
        <v>29</v>
      </c>
      <c r="L1126" t="s">
        <v>20</v>
      </c>
      <c r="M1126" t="s">
        <v>25</v>
      </c>
      <c r="N1126" t="s">
        <v>35</v>
      </c>
      <c r="O1126" t="s">
        <v>1641</v>
      </c>
      <c r="P1126">
        <f t="shared" si="577"/>
        <v>1</v>
      </c>
      <c r="Q1126" s="5">
        <f t="shared" si="578"/>
        <v>44897</v>
      </c>
      <c r="R1126" s="32">
        <f>VLOOKUP(_xlfn.CONCAT(M1126," - ",E1126),Planning!$C$75:$D$99,2,0)</f>
        <v>21</v>
      </c>
      <c r="S1126" s="5">
        <f t="shared" si="579"/>
        <v>44916</v>
      </c>
      <c r="T1126" s="3" t="str">
        <f t="shared" si="580"/>
        <v/>
      </c>
      <c r="U1126" s="32">
        <f t="shared" ca="1" si="581"/>
        <v>21</v>
      </c>
      <c r="V1126" s="32">
        <f t="shared" si="582"/>
        <v>0</v>
      </c>
      <c r="W1126" s="5">
        <f t="shared" si="583"/>
        <v>44910</v>
      </c>
      <c r="X1126" s="5"/>
      <c r="Z1126" s="49"/>
      <c r="AA1126" s="50" cm="1">
        <f t="array" ref="AA1126">IF(AND(K1126="Pending",J1126='Date ouverte'!$A$2),INDEX(_xlfn.ANCHORARRAY('Date ouverte'!$B$2),MATCH(TRUE,_xlfn.ANCHORARRAY('Date ouverte'!$B$2)&gt;=$W1126,0)),IF(AND(K1126="Pending",J1126='Date ouverte'!$A$4),INDEX(_xlfn.ANCHORARRAY('Date ouverte'!$B$4),MATCH(TRUE,_xlfn.ANCHORARRAY('Date ouverte'!$B$4)&gt;=$W1126,0)),IF(AND(K1126="Pending",J1126='Date ouverte'!$A$6),INDEX(_xlfn.ANCHORARRAY('Date ouverte'!$B$6),MATCH(TRUE,_xlfn.ANCHORARRAY('Date ouverte'!$B$6)&gt;=$W1126,0)),IF(AND(K1126="Pending",J1126='Date ouverte'!$A$8),INDEX(_xlfn.ANCHORARRAY('Date ouverte'!$B$8),MATCH(TRUE,_xlfn.ANCHORARRAY('Date ouverte'!$B$8)&gt;=$W1126,0)),W1126))))</f>
        <v>44910</v>
      </c>
      <c r="AB1126" s="5">
        <f>IF(IF($K1126="Pending",(IF($J1126='Date ouverte'!$A$20,HLOOKUP($AA1126,'Date ouverte'!$20:$21,2,FALSE),IF($J1126='Date ouverte'!$A$22,HLOOKUP($AA1126,'Date ouverte'!$22:$23,2,FALSE),IF($J1126='Date ouverte'!$A$24,HLOOKUP($AA1126,'Date ouverte'!$24:$25,2,FALSE),IF($J1126='Date ouverte'!$A$26,HLOOKUP($AA1126,'Date ouverte'!$26:$27,2,FALSE),"j"))))),W1126)&lt;&gt;"alert",AA1126,"alert")</f>
        <v>44910</v>
      </c>
      <c r="AC1126" s="65">
        <f>IF($AB1126="alert",(IF($J1126='Date ouverte'!$A$29,HLOOKUP($AA1126,'Date ouverte'!$29:$30,2,FALSE),IF($J1126='Date ouverte'!$A$31,HLOOKUP($AA1126,'Date ouverte'!$31:$33,2,FALSE),IF($J1126='Date ouverte'!$A$33,HLOOKUP($AA1126,'Date ouverte'!$33:$34,2,FALSE),IF($J1126='Date ouverte'!$A$35,HLOOKUP($AA1126,'Date ouverte'!$35:$36,2,FALSE),"j"))))),0)</f>
        <v>0</v>
      </c>
      <c r="AD11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26" s="5"/>
    </row>
    <row r="1127" spans="1:31" x14ac:dyDescent="0.25">
      <c r="A1127" t="s">
        <v>1996</v>
      </c>
      <c r="B1127" t="s">
        <v>258</v>
      </c>
      <c r="C1127" t="s">
        <v>30</v>
      </c>
      <c r="D1127" t="s">
        <v>47</v>
      </c>
      <c r="E1127" t="s">
        <v>16</v>
      </c>
      <c r="F1127" t="s">
        <v>48</v>
      </c>
      <c r="G1127" s="1">
        <v>44852</v>
      </c>
      <c r="H1127" s="1">
        <v>44884</v>
      </c>
      <c r="I1127" s="2">
        <v>44889</v>
      </c>
      <c r="J1127" t="s">
        <v>23</v>
      </c>
      <c r="K1127" t="s">
        <v>29</v>
      </c>
      <c r="L1127" t="s">
        <v>24</v>
      </c>
      <c r="M1127" t="s">
        <v>32</v>
      </c>
      <c r="N1127" t="s">
        <v>41</v>
      </c>
      <c r="O1127" t="s">
        <v>1686</v>
      </c>
      <c r="P1127">
        <f t="shared" si="577"/>
        <v>1</v>
      </c>
      <c r="Q1127" s="5">
        <f t="shared" si="578"/>
        <v>44886</v>
      </c>
      <c r="R1127" s="32">
        <f>VLOOKUP(_xlfn.CONCAT(M1127," - ",E1127),Planning!$C$75:$D$99,2,0)</f>
        <v>10</v>
      </c>
      <c r="S1127" s="5">
        <f t="shared" si="579"/>
        <v>44894</v>
      </c>
      <c r="T1127" s="3" t="str">
        <f t="shared" si="580"/>
        <v/>
      </c>
      <c r="U1127" s="32">
        <f t="shared" ca="1" si="581"/>
        <v>10</v>
      </c>
      <c r="V1127" s="32">
        <f t="shared" si="582"/>
        <v>0</v>
      </c>
      <c r="W1127" s="5">
        <f t="shared" si="583"/>
        <v>44889</v>
      </c>
      <c r="X1127" s="5"/>
      <c r="Z1127" s="49"/>
      <c r="AA1127" s="50" cm="1">
        <f t="array" ref="AA1127">IF(AND(K1127="Pending",J1127='Date ouverte'!$A$2),INDEX(_xlfn.ANCHORARRAY('Date ouverte'!$B$2),MATCH(TRUE,_xlfn.ANCHORARRAY('Date ouverte'!$B$2)&gt;=$W1127,0)),IF(AND(K1127="Pending",J1127='Date ouverte'!$A$4),INDEX(_xlfn.ANCHORARRAY('Date ouverte'!$B$4),MATCH(TRUE,_xlfn.ANCHORARRAY('Date ouverte'!$B$4)&gt;=$W1127,0)),IF(AND(K1127="Pending",J1127='Date ouverte'!$A$6),INDEX(_xlfn.ANCHORARRAY('Date ouverte'!$B$6),MATCH(TRUE,_xlfn.ANCHORARRAY('Date ouverte'!$B$6)&gt;=$W1127,0)),IF(AND(K1127="Pending",J1127='Date ouverte'!$A$8),INDEX(_xlfn.ANCHORARRAY('Date ouverte'!$B$8),MATCH(TRUE,_xlfn.ANCHORARRAY('Date ouverte'!$B$8)&gt;=$W1127,0)),W1127))))</f>
        <v>44889</v>
      </c>
      <c r="AB1127" s="5" t="str">
        <f>IF(IF($K1127="Pending",(IF($J1127='Date ouverte'!$A$20,HLOOKUP($AA1127,'Date ouverte'!$20:$21,2,FALSE),IF($J1127='Date ouverte'!$A$22,HLOOKUP($AA1127,'Date ouverte'!$22:$23,2,FALSE),IF($J1127='Date ouverte'!$A$24,HLOOKUP($AA1127,'Date ouverte'!$24:$25,2,FALSE),IF($J1127='Date ouverte'!$A$26,HLOOKUP($AA1127,'Date ouverte'!$26:$27,2,FALSE),"j"))))),W1127)&lt;&gt;"alert",AA1127,"alert")</f>
        <v>alert</v>
      </c>
      <c r="AC1127" s="65">
        <f>IF($AB1127="alert",(IF($J1127='Date ouverte'!$A$29,HLOOKUP($AA1127,'Date ouverte'!$29:$30,2,FALSE),IF($J1127='Date ouverte'!$A$31,HLOOKUP($AA1127,'Date ouverte'!$31:$33,2,FALSE),IF($J1127='Date ouverte'!$A$33,HLOOKUP($AA1127,'Date ouverte'!$33:$34,2,FALSE),IF($J1127='Date ouverte'!$A$35,HLOOKUP($AA1127,'Date ouverte'!$35:$36,2,FALSE),"j"))))),0)</f>
        <v>32</v>
      </c>
      <c r="AD11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7" s="5"/>
    </row>
    <row r="1128" spans="1:31" x14ac:dyDescent="0.25">
      <c r="A1128" t="s">
        <v>1997</v>
      </c>
      <c r="B1128" t="s">
        <v>258</v>
      </c>
      <c r="C1128" t="s">
        <v>30</v>
      </c>
      <c r="D1128" t="s">
        <v>47</v>
      </c>
      <c r="E1128" t="s">
        <v>16</v>
      </c>
      <c r="F1128" t="s">
        <v>48</v>
      </c>
      <c r="G1128" s="1">
        <v>44852</v>
      </c>
      <c r="H1128" s="1">
        <v>44884</v>
      </c>
      <c r="I1128" s="2">
        <v>44889</v>
      </c>
      <c r="J1128" t="s">
        <v>28</v>
      </c>
      <c r="K1128" t="s">
        <v>29</v>
      </c>
      <c r="L1128" t="s">
        <v>24</v>
      </c>
      <c r="M1128" t="s">
        <v>32</v>
      </c>
      <c r="N1128" t="s">
        <v>41</v>
      </c>
      <c r="O1128" t="s">
        <v>1686</v>
      </c>
      <c r="P1128">
        <f t="shared" si="577"/>
        <v>1</v>
      </c>
      <c r="Q1128" s="5">
        <f t="shared" si="578"/>
        <v>44886</v>
      </c>
      <c r="R1128" s="32">
        <f>VLOOKUP(_xlfn.CONCAT(M1128," - ",E1128),Planning!$C$75:$D$99,2,0)</f>
        <v>10</v>
      </c>
      <c r="S1128" s="5">
        <f t="shared" si="579"/>
        <v>44894</v>
      </c>
      <c r="T1128" s="3" t="str">
        <f t="shared" si="580"/>
        <v/>
      </c>
      <c r="U1128" s="32">
        <f t="shared" ca="1" si="581"/>
        <v>10</v>
      </c>
      <c r="V1128" s="32">
        <f t="shared" si="582"/>
        <v>0</v>
      </c>
      <c r="W1128" s="5">
        <f t="shared" si="583"/>
        <v>44889</v>
      </c>
      <c r="X1128" s="5"/>
      <c r="Z1128" s="49"/>
      <c r="AA1128" s="50" cm="1">
        <f t="array" ref="AA1128">IF(AND(K1128="Pending",J1128='Date ouverte'!$A$2),INDEX(_xlfn.ANCHORARRAY('Date ouverte'!$B$2),MATCH(TRUE,_xlfn.ANCHORARRAY('Date ouverte'!$B$2)&gt;=$W1128,0)),IF(AND(K1128="Pending",J1128='Date ouverte'!$A$4),INDEX(_xlfn.ANCHORARRAY('Date ouverte'!$B$4),MATCH(TRUE,_xlfn.ANCHORARRAY('Date ouverte'!$B$4)&gt;=$W1128,0)),IF(AND(K1128="Pending",J1128='Date ouverte'!$A$6),INDEX(_xlfn.ANCHORARRAY('Date ouverte'!$B$6),MATCH(TRUE,_xlfn.ANCHORARRAY('Date ouverte'!$B$6)&gt;=$W1128,0)),IF(AND(K1128="Pending",J1128='Date ouverte'!$A$8),INDEX(_xlfn.ANCHORARRAY('Date ouverte'!$B$8),MATCH(TRUE,_xlfn.ANCHORARRAY('Date ouverte'!$B$8)&gt;=$W1128,0)),W1128))))</f>
        <v>44889</v>
      </c>
      <c r="AB1128" s="5">
        <f>IF(IF($K1128="Pending",(IF($J1128='Date ouverte'!$A$20,HLOOKUP($AA1128,'Date ouverte'!$20:$21,2,FALSE),IF($J1128='Date ouverte'!$A$22,HLOOKUP($AA1128,'Date ouverte'!$22:$23,2,FALSE),IF($J1128='Date ouverte'!$A$24,HLOOKUP($AA1128,'Date ouverte'!$24:$25,2,FALSE),IF($J1128='Date ouverte'!$A$26,HLOOKUP($AA1128,'Date ouverte'!$26:$27,2,FALSE),"j"))))),W1128)&lt;&gt;"alert",AA1128,"alert")</f>
        <v>44889</v>
      </c>
      <c r="AC1128" s="65">
        <f>IF($AB1128="alert",(IF($J1128='Date ouverte'!$A$29,HLOOKUP($AA1128,'Date ouverte'!$29:$30,2,FALSE),IF($J1128='Date ouverte'!$A$31,HLOOKUP($AA1128,'Date ouverte'!$31:$33,2,FALSE),IF($J1128='Date ouverte'!$A$33,HLOOKUP($AA1128,'Date ouverte'!$33:$34,2,FALSE),IF($J1128='Date ouverte'!$A$35,HLOOKUP($AA1128,'Date ouverte'!$35:$36,2,FALSE),"j"))))),0)</f>
        <v>0</v>
      </c>
      <c r="AD11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28" s="5"/>
    </row>
    <row r="1129" spans="1:31" x14ac:dyDescent="0.25">
      <c r="A1129" t="s">
        <v>595</v>
      </c>
      <c r="B1129" t="s">
        <v>258</v>
      </c>
      <c r="C1129" t="s">
        <v>30</v>
      </c>
      <c r="D1129" t="s">
        <v>15</v>
      </c>
      <c r="E1129" t="s">
        <v>51</v>
      </c>
      <c r="F1129" t="s">
        <v>17</v>
      </c>
      <c r="G1129" s="1">
        <v>44815</v>
      </c>
      <c r="H1129" s="1">
        <v>44853</v>
      </c>
      <c r="I1129" s="2">
        <v>44865.375</v>
      </c>
      <c r="J1129" t="s">
        <v>28</v>
      </c>
      <c r="K1129" t="s">
        <v>19</v>
      </c>
      <c r="L1129" t="s">
        <v>24</v>
      </c>
      <c r="M1129" t="s">
        <v>32</v>
      </c>
      <c r="N1129" t="s">
        <v>41</v>
      </c>
      <c r="O1129" t="s">
        <v>445</v>
      </c>
      <c r="P1129">
        <f t="shared" si="577"/>
        <v>1</v>
      </c>
      <c r="Q1129" s="5">
        <f t="shared" si="578"/>
        <v>44855</v>
      </c>
      <c r="R1129" s="32">
        <f>VLOOKUP(_xlfn.CONCAT(M1129," - ",E1129),Planning!$C$75:$D$99,2,0)</f>
        <v>5</v>
      </c>
      <c r="S1129" s="5">
        <f t="shared" si="579"/>
        <v>44858</v>
      </c>
      <c r="T1129" s="3" t="str">
        <f t="shared" si="580"/>
        <v/>
      </c>
      <c r="U1129" s="32">
        <f t="shared" ca="1" si="581"/>
        <v>-1</v>
      </c>
      <c r="V1129" s="32">
        <f t="shared" si="582"/>
        <v>0</v>
      </c>
      <c r="W1129" s="5">
        <f t="shared" si="583"/>
        <v>44865</v>
      </c>
      <c r="X1129" s="5"/>
      <c r="Z1129" s="49"/>
      <c r="AA1129" s="50" cm="1">
        <f t="array" ref="AA1129">IF(AND(K1129="Pending",J1129='Date ouverte'!$A$2),INDEX(_xlfn.ANCHORARRAY('Date ouverte'!$B$2),MATCH(TRUE,_xlfn.ANCHORARRAY('Date ouverte'!$B$2)&gt;=$W1129,0)),IF(AND(K1129="Pending",J1129='Date ouverte'!$A$4),INDEX(_xlfn.ANCHORARRAY('Date ouverte'!$B$4),MATCH(TRUE,_xlfn.ANCHORARRAY('Date ouverte'!$B$4)&gt;=$W1129,0)),IF(AND(K1129="Pending",J1129='Date ouverte'!$A$6),INDEX(_xlfn.ANCHORARRAY('Date ouverte'!$B$6),MATCH(TRUE,_xlfn.ANCHORARRAY('Date ouverte'!$B$6)&gt;=$W1129,0)),IF(AND(K1129="Pending",J1129='Date ouverte'!$A$8),INDEX(_xlfn.ANCHORARRAY('Date ouverte'!$B$8),MATCH(TRUE,_xlfn.ANCHORARRAY('Date ouverte'!$B$8)&gt;=$W1129,0)),W1129))))</f>
        <v>44865</v>
      </c>
      <c r="AB1129" s="5">
        <f>IF(IF($K1129="Pending",(IF($J1129='Date ouverte'!$A$20,HLOOKUP($AA1129,'Date ouverte'!$20:$21,2,FALSE),IF($J1129='Date ouverte'!$A$22,HLOOKUP($AA1129,'Date ouverte'!$22:$23,2,FALSE),IF($J1129='Date ouverte'!$A$24,HLOOKUP($AA1129,'Date ouverte'!$24:$25,2,FALSE),IF($J1129='Date ouverte'!$A$26,HLOOKUP($AA1129,'Date ouverte'!$26:$27,2,FALSE),"j"))))),W1129)&lt;&gt;"alert",AA1129,"alert")</f>
        <v>44865</v>
      </c>
      <c r="AC1129" s="65">
        <f>IF($AB1129="alert",(IF($J1129='Date ouverte'!$A$29,HLOOKUP($AA1129,'Date ouverte'!$29:$30,2,FALSE),IF($J1129='Date ouverte'!$A$31,HLOOKUP($AA1129,'Date ouverte'!$31:$33,2,FALSE),IF($J1129='Date ouverte'!$A$33,HLOOKUP($AA1129,'Date ouverte'!$33:$34,2,FALSE),IF($J1129='Date ouverte'!$A$35,HLOOKUP($AA1129,'Date ouverte'!$35:$36,2,FALSE),"j"))))),0)</f>
        <v>0</v>
      </c>
      <c r="AD11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29" s="5"/>
    </row>
    <row r="1130" spans="1:31" x14ac:dyDescent="0.25">
      <c r="A1130" t="s">
        <v>847</v>
      </c>
      <c r="B1130" t="s">
        <v>258</v>
      </c>
      <c r="C1130" t="s">
        <v>30</v>
      </c>
      <c r="D1130" t="s">
        <v>47</v>
      </c>
      <c r="E1130" t="s">
        <v>16</v>
      </c>
      <c r="F1130" t="s">
        <v>48</v>
      </c>
      <c r="G1130" s="1">
        <v>44826</v>
      </c>
      <c r="H1130" s="1">
        <v>44872</v>
      </c>
      <c r="I1130" s="2">
        <v>44877</v>
      </c>
      <c r="J1130" t="s">
        <v>39</v>
      </c>
      <c r="K1130" t="s">
        <v>29</v>
      </c>
      <c r="L1130" t="s">
        <v>24</v>
      </c>
      <c r="M1130" t="s">
        <v>32</v>
      </c>
      <c r="N1130" t="s">
        <v>41</v>
      </c>
      <c r="O1130" t="s">
        <v>609</v>
      </c>
      <c r="P1130">
        <f t="shared" si="577"/>
        <v>1</v>
      </c>
      <c r="Q1130" s="5">
        <f t="shared" si="578"/>
        <v>44874</v>
      </c>
      <c r="R1130" s="32">
        <f>VLOOKUP(_xlfn.CONCAT(M1130," - ",E1130),Planning!$C$75:$D$99,2,0)</f>
        <v>10</v>
      </c>
      <c r="S1130" s="5">
        <f t="shared" si="579"/>
        <v>44882</v>
      </c>
      <c r="T1130" s="3" t="str">
        <f t="shared" si="580"/>
        <v/>
      </c>
      <c r="U1130" s="32">
        <f t="shared" ca="1" si="581"/>
        <v>10</v>
      </c>
      <c r="V1130" s="32">
        <f t="shared" si="582"/>
        <v>0</v>
      </c>
      <c r="W1130" s="5">
        <f t="shared" si="583"/>
        <v>44877</v>
      </c>
      <c r="X1130" s="5"/>
      <c r="Z1130" s="49"/>
      <c r="AA1130" s="50" cm="1">
        <f t="array" ref="AA1130">IF(AND(K1130="Pending",J1130='Date ouverte'!$A$2),INDEX(_xlfn.ANCHORARRAY('Date ouverte'!$B$2),MATCH(TRUE,_xlfn.ANCHORARRAY('Date ouverte'!$B$2)&gt;=$W1130,0)),IF(AND(K1130="Pending",J1130='Date ouverte'!$A$4),INDEX(_xlfn.ANCHORARRAY('Date ouverte'!$B$4),MATCH(TRUE,_xlfn.ANCHORARRAY('Date ouverte'!$B$4)&gt;=$W1130,0)),IF(AND(K1130="Pending",J1130='Date ouverte'!$A$6),INDEX(_xlfn.ANCHORARRAY('Date ouverte'!$B$6),MATCH(TRUE,_xlfn.ANCHORARRAY('Date ouverte'!$B$6)&gt;=$W1130,0)),IF(AND(K1130="Pending",J1130='Date ouverte'!$A$8),INDEX(_xlfn.ANCHORARRAY('Date ouverte'!$B$8),MATCH(TRUE,_xlfn.ANCHORARRAY('Date ouverte'!$B$8)&gt;=$W1130,0)),W1130))))</f>
        <v>44879</v>
      </c>
      <c r="AB1130" s="5" t="str">
        <f>IF(IF($K1130="Pending",(IF($J1130='Date ouverte'!$A$20,HLOOKUP($AA1130,'Date ouverte'!$20:$21,2,FALSE),IF($J1130='Date ouverte'!$A$22,HLOOKUP($AA1130,'Date ouverte'!$22:$23,2,FALSE),IF($J1130='Date ouverte'!$A$24,HLOOKUP($AA1130,'Date ouverte'!$24:$25,2,FALSE),IF($J1130='Date ouverte'!$A$26,HLOOKUP($AA1130,'Date ouverte'!$26:$27,2,FALSE),"j"))))),W1130)&lt;&gt;"alert",AA1130,"alert")</f>
        <v>alert</v>
      </c>
      <c r="AC1130" s="65">
        <f>IF($AB1130="alert",(IF($J1130='Date ouverte'!$A$29,HLOOKUP($AA1130,'Date ouverte'!$29:$30,2,FALSE),IF($J1130='Date ouverte'!$A$31,HLOOKUP($AA1130,'Date ouverte'!$31:$33,2,FALSE),IF($J1130='Date ouverte'!$A$33,HLOOKUP($AA1130,'Date ouverte'!$33:$34,2,FALSE),IF($J1130='Date ouverte'!$A$35,HLOOKUP($AA1130,'Date ouverte'!$35:$36,2,FALSE),"j"))))),0)</f>
        <v>52</v>
      </c>
      <c r="AD11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30" s="5"/>
    </row>
    <row r="1131" spans="1:31" x14ac:dyDescent="0.25">
      <c r="A1131" t="s">
        <v>463</v>
      </c>
      <c r="B1131" t="s">
        <v>258</v>
      </c>
      <c r="C1131" t="s">
        <v>14</v>
      </c>
      <c r="D1131" t="s">
        <v>47</v>
      </c>
      <c r="E1131" t="s">
        <v>16</v>
      </c>
      <c r="F1131" t="s">
        <v>48</v>
      </c>
      <c r="G1131" s="1">
        <v>44823</v>
      </c>
      <c r="H1131" s="1">
        <v>44868</v>
      </c>
      <c r="I1131" s="2">
        <v>44875</v>
      </c>
      <c r="J1131" t="s">
        <v>18</v>
      </c>
      <c r="K1131" t="s">
        <v>29</v>
      </c>
      <c r="L1131" t="s">
        <v>24</v>
      </c>
      <c r="M1131" t="s">
        <v>32</v>
      </c>
      <c r="N1131" t="s">
        <v>41</v>
      </c>
      <c r="O1131" t="s">
        <v>387</v>
      </c>
      <c r="P1131">
        <f t="shared" si="577"/>
        <v>1</v>
      </c>
      <c r="Q1131" s="5">
        <f t="shared" si="578"/>
        <v>44870</v>
      </c>
      <c r="R1131" s="32">
        <f>VLOOKUP(_xlfn.CONCAT(M1131," - ",E1131),Planning!$C$75:$D$99,2,0)</f>
        <v>10</v>
      </c>
      <c r="S1131" s="5">
        <f t="shared" si="579"/>
        <v>44878</v>
      </c>
      <c r="T1131" s="3" t="str">
        <f t="shared" si="580"/>
        <v/>
      </c>
      <c r="U1131" s="32">
        <f t="shared" ca="1" si="581"/>
        <v>10</v>
      </c>
      <c r="V1131" s="32">
        <f t="shared" si="582"/>
        <v>0</v>
      </c>
      <c r="W1131" s="5">
        <f t="shared" si="583"/>
        <v>44875</v>
      </c>
      <c r="X1131" s="5"/>
      <c r="Z1131" s="49"/>
      <c r="AA1131" s="50" cm="1">
        <f t="array" ref="AA1131">IF(AND(K1131="Pending",J1131='Date ouverte'!$A$2),INDEX(_xlfn.ANCHORARRAY('Date ouverte'!$B$2),MATCH(TRUE,_xlfn.ANCHORARRAY('Date ouverte'!$B$2)&gt;=$W1131,0)),IF(AND(K1131="Pending",J1131='Date ouverte'!$A$4),INDEX(_xlfn.ANCHORARRAY('Date ouverte'!$B$4),MATCH(TRUE,_xlfn.ANCHORARRAY('Date ouverte'!$B$4)&gt;=$W1131,0)),IF(AND(K1131="Pending",J1131='Date ouverte'!$A$6),INDEX(_xlfn.ANCHORARRAY('Date ouverte'!$B$6),MATCH(TRUE,_xlfn.ANCHORARRAY('Date ouverte'!$B$6)&gt;=$W1131,0)),IF(AND(K1131="Pending",J1131='Date ouverte'!$A$8),INDEX(_xlfn.ANCHORARRAY('Date ouverte'!$B$8),MATCH(TRUE,_xlfn.ANCHORARRAY('Date ouverte'!$B$8)&gt;=$W1131,0)),W1131))))</f>
        <v>44875</v>
      </c>
      <c r="AB1131" s="5">
        <f>IF(IF($K1131="Pending",(IF($J1131='Date ouverte'!$A$20,HLOOKUP($AA1131,'Date ouverte'!$20:$21,2,FALSE),IF($J1131='Date ouverte'!$A$22,HLOOKUP($AA1131,'Date ouverte'!$22:$23,2,FALSE),IF($J1131='Date ouverte'!$A$24,HLOOKUP($AA1131,'Date ouverte'!$24:$25,2,FALSE),IF($J1131='Date ouverte'!$A$26,HLOOKUP($AA1131,'Date ouverte'!$26:$27,2,FALSE),"j"))))),W1131)&lt;&gt;"alert",AA1131,"alert")</f>
        <v>44875</v>
      </c>
      <c r="AC1131" s="65">
        <f>IF($AB1131="alert",(IF($J1131='Date ouverte'!$A$29,HLOOKUP($AA1131,'Date ouverte'!$29:$30,2,FALSE),IF($J1131='Date ouverte'!$A$31,HLOOKUP($AA1131,'Date ouverte'!$31:$33,2,FALSE),IF($J1131='Date ouverte'!$A$33,HLOOKUP($AA1131,'Date ouverte'!$33:$34,2,FALSE),IF($J1131='Date ouverte'!$A$35,HLOOKUP($AA1131,'Date ouverte'!$35:$36,2,FALSE),"j"))))),0)</f>
        <v>0</v>
      </c>
      <c r="AD11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1" s="5"/>
    </row>
    <row r="1132" spans="1:31" x14ac:dyDescent="0.25">
      <c r="A1132" t="s">
        <v>1347</v>
      </c>
      <c r="B1132" t="s">
        <v>258</v>
      </c>
      <c r="C1132" t="s">
        <v>30</v>
      </c>
      <c r="D1132" t="s">
        <v>47</v>
      </c>
      <c r="E1132" t="s">
        <v>16</v>
      </c>
      <c r="F1132" t="s">
        <v>48</v>
      </c>
      <c r="G1132" s="1">
        <v>44846</v>
      </c>
      <c r="H1132" s="1">
        <v>44885</v>
      </c>
      <c r="I1132" s="2">
        <v>44890</v>
      </c>
      <c r="J1132" t="s">
        <v>23</v>
      </c>
      <c r="K1132" t="s">
        <v>29</v>
      </c>
      <c r="L1132" t="s">
        <v>24</v>
      </c>
      <c r="M1132" t="s">
        <v>32</v>
      </c>
      <c r="N1132" t="s">
        <v>41</v>
      </c>
      <c r="O1132" t="s">
        <v>1106</v>
      </c>
      <c r="P1132">
        <f t="shared" si="577"/>
        <v>1</v>
      </c>
      <c r="Q1132" s="5">
        <f t="shared" si="578"/>
        <v>44887</v>
      </c>
      <c r="R1132" s="32">
        <f>VLOOKUP(_xlfn.CONCAT(M1132," - ",E1132),Planning!$C$75:$D$99,2,0)</f>
        <v>10</v>
      </c>
      <c r="S1132" s="5">
        <f t="shared" si="579"/>
        <v>44895</v>
      </c>
      <c r="T1132" s="3" t="str">
        <f t="shared" si="580"/>
        <v/>
      </c>
      <c r="U1132" s="32">
        <f t="shared" ca="1" si="581"/>
        <v>10</v>
      </c>
      <c r="V1132" s="32">
        <f t="shared" si="582"/>
        <v>0</v>
      </c>
      <c r="W1132" s="5">
        <f t="shared" si="583"/>
        <v>44890</v>
      </c>
      <c r="X1132" s="5"/>
      <c r="Z1132" s="49"/>
      <c r="AA1132" s="50" cm="1">
        <f t="array" ref="AA1132">IF(AND(K1132="Pending",J1132='Date ouverte'!$A$2),INDEX(_xlfn.ANCHORARRAY('Date ouverte'!$B$2),MATCH(TRUE,_xlfn.ANCHORARRAY('Date ouverte'!$B$2)&gt;=$W1132,0)),IF(AND(K1132="Pending",J1132='Date ouverte'!$A$4),INDEX(_xlfn.ANCHORARRAY('Date ouverte'!$B$4),MATCH(TRUE,_xlfn.ANCHORARRAY('Date ouverte'!$B$4)&gt;=$W1132,0)),IF(AND(K1132="Pending",J1132='Date ouverte'!$A$6),INDEX(_xlfn.ANCHORARRAY('Date ouverte'!$B$6),MATCH(TRUE,_xlfn.ANCHORARRAY('Date ouverte'!$B$6)&gt;=$W1132,0)),IF(AND(K1132="Pending",J1132='Date ouverte'!$A$8),INDEX(_xlfn.ANCHORARRAY('Date ouverte'!$B$8),MATCH(TRUE,_xlfn.ANCHORARRAY('Date ouverte'!$B$8)&gt;=$W1132,0)),W1132))))</f>
        <v>44890</v>
      </c>
      <c r="AB1132" s="5" t="str">
        <f>IF(IF($K1132="Pending",(IF($J1132='Date ouverte'!$A$20,HLOOKUP($AA1132,'Date ouverte'!$20:$21,2,FALSE),IF($J1132='Date ouverte'!$A$22,HLOOKUP($AA1132,'Date ouverte'!$22:$23,2,FALSE),IF($J1132='Date ouverte'!$A$24,HLOOKUP($AA1132,'Date ouverte'!$24:$25,2,FALSE),IF($J1132='Date ouverte'!$A$26,HLOOKUP($AA1132,'Date ouverte'!$26:$27,2,FALSE),"j"))))),W1132)&lt;&gt;"alert",AA1132,"alert")</f>
        <v>alert</v>
      </c>
      <c r="AC1132" s="65">
        <f>IF($AB1132="alert",(IF($J1132='Date ouverte'!$A$29,HLOOKUP($AA1132,'Date ouverte'!$29:$30,2,FALSE),IF($J1132='Date ouverte'!$A$31,HLOOKUP($AA1132,'Date ouverte'!$31:$33,2,FALSE),IF($J1132='Date ouverte'!$A$33,HLOOKUP($AA1132,'Date ouverte'!$33:$34,2,FALSE),IF($J1132='Date ouverte'!$A$35,HLOOKUP($AA1132,'Date ouverte'!$35:$36,2,FALSE),"j"))))),0)</f>
        <v>96</v>
      </c>
      <c r="AD11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2" s="5"/>
    </row>
    <row r="1133" spans="1:31" x14ac:dyDescent="0.25">
      <c r="A1133" t="s">
        <v>1998</v>
      </c>
      <c r="B1133" t="s">
        <v>258</v>
      </c>
      <c r="C1133" t="s">
        <v>30</v>
      </c>
      <c r="D1133" t="s">
        <v>47</v>
      </c>
      <c r="E1133" t="s">
        <v>51</v>
      </c>
      <c r="F1133" t="s">
        <v>48</v>
      </c>
      <c r="G1133" s="1">
        <v>44854</v>
      </c>
      <c r="H1133" s="1">
        <v>44893</v>
      </c>
      <c r="I1133" s="2">
        <v>44900</v>
      </c>
      <c r="J1133" t="s">
        <v>39</v>
      </c>
      <c r="K1133" t="s">
        <v>29</v>
      </c>
      <c r="L1133" t="s">
        <v>24</v>
      </c>
      <c r="M1133" t="s">
        <v>32</v>
      </c>
      <c r="N1133" t="s">
        <v>41</v>
      </c>
      <c r="O1133" t="s">
        <v>1715</v>
      </c>
      <c r="P1133">
        <f t="shared" si="577"/>
        <v>1</v>
      </c>
      <c r="Q1133" s="5">
        <f t="shared" si="578"/>
        <v>44895</v>
      </c>
      <c r="R1133" s="32">
        <f>VLOOKUP(_xlfn.CONCAT(M1133," - ",E1133),Planning!$C$75:$D$99,2,0)</f>
        <v>5</v>
      </c>
      <c r="S1133" s="5">
        <f t="shared" si="579"/>
        <v>44898</v>
      </c>
      <c r="T1133" s="3" t="str">
        <f t="shared" si="580"/>
        <v/>
      </c>
      <c r="U1133" s="32">
        <f t="shared" ca="1" si="581"/>
        <v>5</v>
      </c>
      <c r="V1133" s="32">
        <f t="shared" si="582"/>
        <v>0</v>
      </c>
      <c r="W1133" s="5">
        <f t="shared" si="583"/>
        <v>44900</v>
      </c>
      <c r="X1133" s="5"/>
      <c r="Z1133" s="49"/>
      <c r="AA1133" s="50" cm="1">
        <f t="array" ref="AA1133">IF(AND(K1133="Pending",J1133='Date ouverte'!$A$2),INDEX(_xlfn.ANCHORARRAY('Date ouverte'!$B$2),MATCH(TRUE,_xlfn.ANCHORARRAY('Date ouverte'!$B$2)&gt;=$W1133,0)),IF(AND(K1133="Pending",J1133='Date ouverte'!$A$4),INDEX(_xlfn.ANCHORARRAY('Date ouverte'!$B$4),MATCH(TRUE,_xlfn.ANCHORARRAY('Date ouverte'!$B$4)&gt;=$W1133,0)),IF(AND(K1133="Pending",J1133='Date ouverte'!$A$6),INDEX(_xlfn.ANCHORARRAY('Date ouverte'!$B$6),MATCH(TRUE,_xlfn.ANCHORARRAY('Date ouverte'!$B$6)&gt;=$W1133,0)),IF(AND(K1133="Pending",J1133='Date ouverte'!$A$8),INDEX(_xlfn.ANCHORARRAY('Date ouverte'!$B$8),MATCH(TRUE,_xlfn.ANCHORARRAY('Date ouverte'!$B$8)&gt;=$W1133,0)),W1133))))</f>
        <v>44900</v>
      </c>
      <c r="AB1133" s="5">
        <f>IF(IF($K1133="Pending",(IF($J1133='Date ouverte'!$A$20,HLOOKUP($AA1133,'Date ouverte'!$20:$21,2,FALSE),IF($J1133='Date ouverte'!$A$22,HLOOKUP($AA1133,'Date ouverte'!$22:$23,2,FALSE),IF($J1133='Date ouverte'!$A$24,HLOOKUP($AA1133,'Date ouverte'!$24:$25,2,FALSE),IF($J1133='Date ouverte'!$A$26,HLOOKUP($AA1133,'Date ouverte'!$26:$27,2,FALSE),"j"))))),W1133)&lt;&gt;"alert",AA1133,"alert")</f>
        <v>44900</v>
      </c>
      <c r="AC1133" s="65">
        <f>IF($AB1133="alert",(IF($J1133='Date ouverte'!$A$29,HLOOKUP($AA1133,'Date ouverte'!$29:$30,2,FALSE),IF($J1133='Date ouverte'!$A$31,HLOOKUP($AA1133,'Date ouverte'!$31:$33,2,FALSE),IF($J1133='Date ouverte'!$A$33,HLOOKUP($AA1133,'Date ouverte'!$33:$34,2,FALSE),IF($J1133='Date ouverte'!$A$35,HLOOKUP($AA1133,'Date ouverte'!$35:$36,2,FALSE),"j"))))),0)</f>
        <v>0</v>
      </c>
      <c r="AD11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33" s="5"/>
    </row>
    <row r="1134" spans="1:31" x14ac:dyDescent="0.25">
      <c r="A1134" t="s">
        <v>1999</v>
      </c>
      <c r="B1134" t="s">
        <v>258</v>
      </c>
      <c r="C1134" t="s">
        <v>14</v>
      </c>
      <c r="D1134" t="s">
        <v>47</v>
      </c>
      <c r="E1134" t="s">
        <v>34</v>
      </c>
      <c r="F1134" t="s">
        <v>48</v>
      </c>
      <c r="G1134" s="1">
        <v>44847</v>
      </c>
      <c r="H1134" s="1">
        <v>44877</v>
      </c>
      <c r="I1134" s="2">
        <v>44883.208333333336</v>
      </c>
      <c r="J1134" t="s">
        <v>18</v>
      </c>
      <c r="K1134" t="s">
        <v>19</v>
      </c>
      <c r="L1134" t="s">
        <v>20</v>
      </c>
      <c r="M1134" t="s">
        <v>25</v>
      </c>
      <c r="N1134" t="s">
        <v>35</v>
      </c>
      <c r="O1134" t="s">
        <v>45</v>
      </c>
      <c r="P1134">
        <f t="shared" si="577"/>
        <v>1</v>
      </c>
      <c r="Q1134" s="5">
        <f t="shared" si="578"/>
        <v>44879</v>
      </c>
      <c r="R1134" s="32">
        <f>VLOOKUP(_xlfn.CONCAT(M1134," - ",E1134),Planning!$C$75:$D$99,2,0)</f>
        <v>21</v>
      </c>
      <c r="S1134" s="5">
        <f t="shared" si="579"/>
        <v>44898</v>
      </c>
      <c r="T1134" s="3" t="str">
        <f t="shared" si="580"/>
        <v/>
      </c>
      <c r="U1134" s="32">
        <f t="shared" ca="1" si="581"/>
        <v>21</v>
      </c>
      <c r="V1134" s="32">
        <f t="shared" si="582"/>
        <v>0</v>
      </c>
      <c r="W1134" s="5">
        <f t="shared" si="583"/>
        <v>44883</v>
      </c>
      <c r="X1134" s="5"/>
      <c r="Z1134" s="49"/>
      <c r="AA1134" s="50" cm="1">
        <f t="array" ref="AA1134">IF(AND(K1134="Pending",J1134='Date ouverte'!$A$2),INDEX(_xlfn.ANCHORARRAY('Date ouverte'!$B$2),MATCH(TRUE,_xlfn.ANCHORARRAY('Date ouverte'!$B$2)&gt;=$W1134,0)),IF(AND(K1134="Pending",J1134='Date ouverte'!$A$4),INDEX(_xlfn.ANCHORARRAY('Date ouverte'!$B$4),MATCH(TRUE,_xlfn.ANCHORARRAY('Date ouverte'!$B$4)&gt;=$W1134,0)),IF(AND(K1134="Pending",J1134='Date ouverte'!$A$6),INDEX(_xlfn.ANCHORARRAY('Date ouverte'!$B$6),MATCH(TRUE,_xlfn.ANCHORARRAY('Date ouverte'!$B$6)&gt;=$W1134,0)),IF(AND(K1134="Pending",J1134='Date ouverte'!$A$8),INDEX(_xlfn.ANCHORARRAY('Date ouverte'!$B$8),MATCH(TRUE,_xlfn.ANCHORARRAY('Date ouverte'!$B$8)&gt;=$W1134,0)),W1134))))</f>
        <v>44883</v>
      </c>
      <c r="AB1134" s="5">
        <f>IF(IF($K1134="Pending",(IF($J1134='Date ouverte'!$A$20,HLOOKUP($AA1134,'Date ouverte'!$20:$21,2,FALSE),IF($J1134='Date ouverte'!$A$22,HLOOKUP($AA1134,'Date ouverte'!$22:$23,2,FALSE),IF($J1134='Date ouverte'!$A$24,HLOOKUP($AA1134,'Date ouverte'!$24:$25,2,FALSE),IF($J1134='Date ouverte'!$A$26,HLOOKUP($AA1134,'Date ouverte'!$26:$27,2,FALSE),"j"))))),W1134)&lt;&gt;"alert",AA1134,"alert")</f>
        <v>44883</v>
      </c>
      <c r="AC1134" s="65">
        <f>IF($AB1134="alert",(IF($J1134='Date ouverte'!$A$29,HLOOKUP($AA1134,'Date ouverte'!$29:$30,2,FALSE),IF($J1134='Date ouverte'!$A$31,HLOOKUP($AA1134,'Date ouverte'!$31:$33,2,FALSE),IF($J1134='Date ouverte'!$A$33,HLOOKUP($AA1134,'Date ouverte'!$33:$34,2,FALSE),IF($J1134='Date ouverte'!$A$35,HLOOKUP($AA1134,'Date ouverte'!$35:$36,2,FALSE),"j"))))),0)</f>
        <v>0</v>
      </c>
      <c r="AD11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4" s="5"/>
    </row>
    <row r="1135" spans="1:31" x14ac:dyDescent="0.25">
      <c r="A1135" t="s">
        <v>265</v>
      </c>
      <c r="B1135" t="s">
        <v>258</v>
      </c>
      <c r="C1135" t="s">
        <v>30</v>
      </c>
      <c r="D1135" t="s">
        <v>47</v>
      </c>
      <c r="E1135" t="s">
        <v>16</v>
      </c>
      <c r="F1135" t="s">
        <v>48</v>
      </c>
      <c r="G1135" s="1">
        <v>44802</v>
      </c>
      <c r="H1135" s="1">
        <v>44860</v>
      </c>
      <c r="I1135" s="2">
        <v>44867.375</v>
      </c>
      <c r="J1135" t="s">
        <v>18</v>
      </c>
      <c r="K1135" t="s">
        <v>19</v>
      </c>
      <c r="L1135" t="s">
        <v>24</v>
      </c>
      <c r="M1135" t="s">
        <v>32</v>
      </c>
      <c r="N1135" t="s">
        <v>41</v>
      </c>
      <c r="O1135" t="s">
        <v>122</v>
      </c>
      <c r="P1135">
        <f t="shared" si="577"/>
        <v>1</v>
      </c>
      <c r="Q1135" s="5">
        <f t="shared" si="578"/>
        <v>44862</v>
      </c>
      <c r="R1135" s="32">
        <f>VLOOKUP(_xlfn.CONCAT(M1135," - ",E1135),Planning!$C$75:$D$99,2,0)</f>
        <v>10</v>
      </c>
      <c r="S1135" s="5">
        <f t="shared" si="579"/>
        <v>44870</v>
      </c>
      <c r="T1135" s="3" t="str">
        <f t="shared" si="580"/>
        <v/>
      </c>
      <c r="U1135" s="32">
        <f t="shared" ca="1" si="581"/>
        <v>10</v>
      </c>
      <c r="V1135" s="32">
        <f t="shared" si="582"/>
        <v>0</v>
      </c>
      <c r="W1135" s="5">
        <f t="shared" si="583"/>
        <v>44867</v>
      </c>
      <c r="X1135" s="5"/>
      <c r="Z1135" s="49"/>
      <c r="AA1135" s="50" cm="1">
        <f t="array" ref="AA1135">IF(AND(K1135="Pending",J1135='Date ouverte'!$A$2),INDEX(_xlfn.ANCHORARRAY('Date ouverte'!$B$2),MATCH(TRUE,_xlfn.ANCHORARRAY('Date ouverte'!$B$2)&gt;=$W1135,0)),IF(AND(K1135="Pending",J1135='Date ouverte'!$A$4),INDEX(_xlfn.ANCHORARRAY('Date ouverte'!$B$4),MATCH(TRUE,_xlfn.ANCHORARRAY('Date ouverte'!$B$4)&gt;=$W1135,0)),IF(AND(K1135="Pending",J1135='Date ouverte'!$A$6),INDEX(_xlfn.ANCHORARRAY('Date ouverte'!$B$6),MATCH(TRUE,_xlfn.ANCHORARRAY('Date ouverte'!$B$6)&gt;=$W1135,0)),IF(AND(K1135="Pending",J1135='Date ouverte'!$A$8),INDEX(_xlfn.ANCHORARRAY('Date ouverte'!$B$8),MATCH(TRUE,_xlfn.ANCHORARRAY('Date ouverte'!$B$8)&gt;=$W1135,0)),W1135))))</f>
        <v>44867</v>
      </c>
      <c r="AB1135" s="5">
        <f>IF(IF($K1135="Pending",(IF($J1135='Date ouverte'!$A$20,HLOOKUP($AA1135,'Date ouverte'!$20:$21,2,FALSE),IF($J1135='Date ouverte'!$A$22,HLOOKUP($AA1135,'Date ouverte'!$22:$23,2,FALSE),IF($J1135='Date ouverte'!$A$24,HLOOKUP($AA1135,'Date ouverte'!$24:$25,2,FALSE),IF($J1135='Date ouverte'!$A$26,HLOOKUP($AA1135,'Date ouverte'!$26:$27,2,FALSE),"j"))))),W1135)&lt;&gt;"alert",AA1135,"alert")</f>
        <v>44867</v>
      </c>
      <c r="AC1135" s="65">
        <f>IF($AB1135="alert",(IF($J1135='Date ouverte'!$A$29,HLOOKUP($AA1135,'Date ouverte'!$29:$30,2,FALSE),IF($J1135='Date ouverte'!$A$31,HLOOKUP($AA1135,'Date ouverte'!$31:$33,2,FALSE),IF($J1135='Date ouverte'!$A$33,HLOOKUP($AA1135,'Date ouverte'!$33:$34,2,FALSE),IF($J1135='Date ouverte'!$A$35,HLOOKUP($AA1135,'Date ouverte'!$35:$36,2,FALSE),"j"))))),0)</f>
        <v>0</v>
      </c>
      <c r="AD11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5" s="5"/>
    </row>
    <row r="1136" spans="1:31" x14ac:dyDescent="0.25">
      <c r="A1136" t="s">
        <v>2000</v>
      </c>
      <c r="B1136" t="s">
        <v>258</v>
      </c>
      <c r="C1136" t="s">
        <v>30</v>
      </c>
      <c r="D1136" t="s">
        <v>47</v>
      </c>
      <c r="E1136" t="s">
        <v>16</v>
      </c>
      <c r="F1136" t="s">
        <v>48</v>
      </c>
      <c r="G1136" s="1">
        <v>44858</v>
      </c>
      <c r="H1136" s="1">
        <v>44893</v>
      </c>
      <c r="I1136" s="2">
        <v>44898</v>
      </c>
      <c r="J1136" t="s">
        <v>23</v>
      </c>
      <c r="K1136" t="s">
        <v>29</v>
      </c>
      <c r="L1136" t="s">
        <v>24</v>
      </c>
      <c r="M1136" t="s">
        <v>25</v>
      </c>
      <c r="N1136" t="s">
        <v>26</v>
      </c>
      <c r="O1136" t="s">
        <v>46</v>
      </c>
      <c r="P1136">
        <f t="shared" si="577"/>
        <v>1</v>
      </c>
      <c r="Q1136" s="5">
        <f t="shared" si="578"/>
        <v>44895</v>
      </c>
      <c r="R1136" s="32">
        <f>VLOOKUP(_xlfn.CONCAT(M1136," - ",E1136),Planning!$C$75:$D$99,2,0)</f>
        <v>4</v>
      </c>
      <c r="S1136" s="5">
        <f t="shared" si="579"/>
        <v>44897</v>
      </c>
      <c r="T1136" s="3" t="str">
        <f t="shared" si="580"/>
        <v/>
      </c>
      <c r="U1136" s="32">
        <f t="shared" ca="1" si="581"/>
        <v>4</v>
      </c>
      <c r="V1136" s="32">
        <f t="shared" si="582"/>
        <v>0</v>
      </c>
      <c r="W1136" s="5">
        <f t="shared" si="583"/>
        <v>44898</v>
      </c>
      <c r="X1136" s="5"/>
      <c r="Z1136" s="49"/>
      <c r="AA1136" s="50" cm="1">
        <f t="array" ref="AA1136">IF(AND(K1136="Pending",J1136='Date ouverte'!$A$2),INDEX(_xlfn.ANCHORARRAY('Date ouverte'!$B$2),MATCH(TRUE,_xlfn.ANCHORARRAY('Date ouverte'!$B$2)&gt;=$W1136,0)),IF(AND(K1136="Pending",J1136='Date ouverte'!$A$4),INDEX(_xlfn.ANCHORARRAY('Date ouverte'!$B$4),MATCH(TRUE,_xlfn.ANCHORARRAY('Date ouverte'!$B$4)&gt;=$W1136,0)),IF(AND(K1136="Pending",J1136='Date ouverte'!$A$6),INDEX(_xlfn.ANCHORARRAY('Date ouverte'!$B$6),MATCH(TRUE,_xlfn.ANCHORARRAY('Date ouverte'!$B$6)&gt;=$W1136,0)),IF(AND(K1136="Pending",J1136='Date ouverte'!$A$8),INDEX(_xlfn.ANCHORARRAY('Date ouverte'!$B$8),MATCH(TRUE,_xlfn.ANCHORARRAY('Date ouverte'!$B$8)&gt;=$W1136,0)),W1136))))</f>
        <v>44900</v>
      </c>
      <c r="AB1136" s="5" t="str">
        <f>IF(IF($K1136="Pending",(IF($J1136='Date ouverte'!$A$20,HLOOKUP($AA1136,'Date ouverte'!$20:$21,2,FALSE),IF($J1136='Date ouverte'!$A$22,HLOOKUP($AA1136,'Date ouverte'!$22:$23,2,FALSE),IF($J1136='Date ouverte'!$A$24,HLOOKUP($AA1136,'Date ouverte'!$24:$25,2,FALSE),IF($J1136='Date ouverte'!$A$26,HLOOKUP($AA1136,'Date ouverte'!$26:$27,2,FALSE),"j"))))),W1136)&lt;&gt;"alert",AA1136,"alert")</f>
        <v>alert</v>
      </c>
      <c r="AC1136" s="65">
        <f>IF($AB1136="alert",(IF($J1136='Date ouverte'!$A$29,HLOOKUP($AA1136,'Date ouverte'!$29:$30,2,FALSE),IF($J1136='Date ouverte'!$A$31,HLOOKUP($AA1136,'Date ouverte'!$31:$33,2,FALSE),IF($J1136='Date ouverte'!$A$33,HLOOKUP($AA1136,'Date ouverte'!$33:$34,2,FALSE),IF($J1136='Date ouverte'!$A$35,HLOOKUP($AA1136,'Date ouverte'!$35:$36,2,FALSE),"j"))))),0)</f>
        <v>26</v>
      </c>
      <c r="AD11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6" s="5"/>
    </row>
    <row r="1137" spans="1:31" x14ac:dyDescent="0.25">
      <c r="A1137" t="s">
        <v>873</v>
      </c>
      <c r="B1137" t="s">
        <v>258</v>
      </c>
      <c r="C1137" t="s">
        <v>30</v>
      </c>
      <c r="D1137" t="s">
        <v>47</v>
      </c>
      <c r="E1137" t="s">
        <v>34</v>
      </c>
      <c r="F1137" t="s">
        <v>48</v>
      </c>
      <c r="G1137" s="1">
        <v>44826</v>
      </c>
      <c r="H1137" s="1">
        <v>44860</v>
      </c>
      <c r="I1137" s="2">
        <v>44862.604166666664</v>
      </c>
      <c r="J1137" t="s">
        <v>23</v>
      </c>
      <c r="K1137" t="s">
        <v>19</v>
      </c>
      <c r="L1137" t="s">
        <v>20</v>
      </c>
      <c r="M1137" t="s">
        <v>25</v>
      </c>
      <c r="N1137" t="s">
        <v>35</v>
      </c>
      <c r="O1137" t="s">
        <v>36</v>
      </c>
      <c r="P1137">
        <f t="shared" si="577"/>
        <v>1</v>
      </c>
      <c r="Q1137" s="5">
        <f t="shared" si="578"/>
        <v>44862</v>
      </c>
      <c r="R1137" s="32">
        <f>VLOOKUP(_xlfn.CONCAT(M1137," - ",E1137),Planning!$C$75:$D$99,2,0)</f>
        <v>21</v>
      </c>
      <c r="S1137" s="5">
        <f t="shared" si="579"/>
        <v>44881</v>
      </c>
      <c r="T1137" s="3" t="str">
        <f t="shared" si="580"/>
        <v/>
      </c>
      <c r="U1137" s="32">
        <f t="shared" ca="1" si="581"/>
        <v>21</v>
      </c>
      <c r="V1137" s="32">
        <f t="shared" si="582"/>
        <v>0</v>
      </c>
      <c r="W1137" s="5">
        <f t="shared" si="583"/>
        <v>44862</v>
      </c>
      <c r="X1137" s="5"/>
      <c r="Z1137" s="49"/>
      <c r="AA1137" s="50" cm="1">
        <f t="array" ref="AA1137">IF(AND(K1137="Pending",J1137='Date ouverte'!$A$2),INDEX(_xlfn.ANCHORARRAY('Date ouverte'!$B$2),MATCH(TRUE,_xlfn.ANCHORARRAY('Date ouverte'!$B$2)&gt;=$W1137,0)),IF(AND(K1137="Pending",J1137='Date ouverte'!$A$4),INDEX(_xlfn.ANCHORARRAY('Date ouverte'!$B$4),MATCH(TRUE,_xlfn.ANCHORARRAY('Date ouverte'!$B$4)&gt;=$W1137,0)),IF(AND(K1137="Pending",J1137='Date ouverte'!$A$6),INDEX(_xlfn.ANCHORARRAY('Date ouverte'!$B$6),MATCH(TRUE,_xlfn.ANCHORARRAY('Date ouverte'!$B$6)&gt;=$W1137,0)),IF(AND(K1137="Pending",J1137='Date ouverte'!$A$8),INDEX(_xlfn.ANCHORARRAY('Date ouverte'!$B$8),MATCH(TRUE,_xlfn.ANCHORARRAY('Date ouverte'!$B$8)&gt;=$W1137,0)),W1137))))</f>
        <v>44862</v>
      </c>
      <c r="AB1137" s="5">
        <f>IF(IF($K1137="Pending",(IF($J1137='Date ouverte'!$A$20,HLOOKUP($AA1137,'Date ouverte'!$20:$21,2,FALSE),IF($J1137='Date ouverte'!$A$22,HLOOKUP($AA1137,'Date ouverte'!$22:$23,2,FALSE),IF($J1137='Date ouverte'!$A$24,HLOOKUP($AA1137,'Date ouverte'!$24:$25,2,FALSE),IF($J1137='Date ouverte'!$A$26,HLOOKUP($AA1137,'Date ouverte'!$26:$27,2,FALSE),"j"))))),W1137)&lt;&gt;"alert",AA1137,"alert")</f>
        <v>44862</v>
      </c>
      <c r="AC1137" s="65">
        <f>IF($AB1137="alert",(IF($J1137='Date ouverte'!$A$29,HLOOKUP($AA1137,'Date ouverte'!$29:$30,2,FALSE),IF($J1137='Date ouverte'!$A$31,HLOOKUP($AA1137,'Date ouverte'!$31:$33,2,FALSE),IF($J1137='Date ouverte'!$A$33,HLOOKUP($AA1137,'Date ouverte'!$33:$34,2,FALSE),IF($J1137='Date ouverte'!$A$35,HLOOKUP($AA1137,'Date ouverte'!$35:$36,2,FALSE),"j"))))),0)</f>
        <v>0</v>
      </c>
      <c r="AD11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37" s="5"/>
    </row>
    <row r="1138" spans="1:31" x14ac:dyDescent="0.25">
      <c r="A1138" t="s">
        <v>710</v>
      </c>
      <c r="B1138" t="s">
        <v>258</v>
      </c>
      <c r="C1138" t="s">
        <v>30</v>
      </c>
      <c r="D1138" t="s">
        <v>47</v>
      </c>
      <c r="E1138" t="s">
        <v>16</v>
      </c>
      <c r="F1138" t="s">
        <v>48</v>
      </c>
      <c r="G1138" s="1">
        <v>44821</v>
      </c>
      <c r="H1138" s="1">
        <v>44872</v>
      </c>
      <c r="I1138" s="2">
        <v>44877</v>
      </c>
      <c r="J1138" t="s">
        <v>28</v>
      </c>
      <c r="K1138" t="s">
        <v>29</v>
      </c>
      <c r="L1138" t="s">
        <v>24</v>
      </c>
      <c r="M1138" t="s">
        <v>32</v>
      </c>
      <c r="N1138" t="s">
        <v>41</v>
      </c>
      <c r="O1138" t="s">
        <v>609</v>
      </c>
      <c r="P1138">
        <f t="shared" si="577"/>
        <v>1</v>
      </c>
      <c r="Q1138" s="5">
        <f t="shared" si="578"/>
        <v>44874</v>
      </c>
      <c r="R1138" s="32">
        <f>VLOOKUP(_xlfn.CONCAT(M1138," - ",E1138),Planning!$C$75:$D$99,2,0)</f>
        <v>10</v>
      </c>
      <c r="S1138" s="5">
        <f t="shared" si="579"/>
        <v>44882</v>
      </c>
      <c r="T1138" s="3" t="str">
        <f t="shared" si="580"/>
        <v/>
      </c>
      <c r="U1138" s="32">
        <f t="shared" ca="1" si="581"/>
        <v>10</v>
      </c>
      <c r="V1138" s="32">
        <f t="shared" si="582"/>
        <v>0</v>
      </c>
      <c r="W1138" s="5">
        <f t="shared" si="583"/>
        <v>44877</v>
      </c>
      <c r="X1138" s="5"/>
      <c r="Z1138" s="49"/>
      <c r="AA1138" s="50" cm="1">
        <f t="array" ref="AA1138">IF(AND(K1138="Pending",J1138='Date ouverte'!$A$2),INDEX(_xlfn.ANCHORARRAY('Date ouverte'!$B$2),MATCH(TRUE,_xlfn.ANCHORARRAY('Date ouverte'!$B$2)&gt;=$W1138,0)),IF(AND(K1138="Pending",J1138='Date ouverte'!$A$4),INDEX(_xlfn.ANCHORARRAY('Date ouverte'!$B$4),MATCH(TRUE,_xlfn.ANCHORARRAY('Date ouverte'!$B$4)&gt;=$W1138,0)),IF(AND(K1138="Pending",J1138='Date ouverte'!$A$6),INDEX(_xlfn.ANCHORARRAY('Date ouverte'!$B$6),MATCH(TRUE,_xlfn.ANCHORARRAY('Date ouverte'!$B$6)&gt;=$W1138,0)),IF(AND(K1138="Pending",J1138='Date ouverte'!$A$8),INDEX(_xlfn.ANCHORARRAY('Date ouverte'!$B$8),MATCH(TRUE,_xlfn.ANCHORARRAY('Date ouverte'!$B$8)&gt;=$W1138,0)),W1138))))</f>
        <v>44879</v>
      </c>
      <c r="AB1138" s="5" t="str">
        <f>IF(IF($K1138="Pending",(IF($J1138='Date ouverte'!$A$20,HLOOKUP($AA1138,'Date ouverte'!$20:$21,2,FALSE),IF($J1138='Date ouverte'!$A$22,HLOOKUP($AA1138,'Date ouverte'!$22:$23,2,FALSE),IF($J1138='Date ouverte'!$A$24,HLOOKUP($AA1138,'Date ouverte'!$24:$25,2,FALSE),IF($J1138='Date ouverte'!$A$26,HLOOKUP($AA1138,'Date ouverte'!$26:$27,2,FALSE),"j"))))),W1138)&lt;&gt;"alert",AA1138,"alert")</f>
        <v>alert</v>
      </c>
      <c r="AC1138" s="65">
        <f>IF($AB1138="alert",(IF($J1138='Date ouverte'!$A$29,HLOOKUP($AA1138,'Date ouverte'!$29:$30,2,FALSE),IF($J1138='Date ouverte'!$A$31,HLOOKUP($AA1138,'Date ouverte'!$31:$33,2,FALSE),IF($J1138='Date ouverte'!$A$33,HLOOKUP($AA1138,'Date ouverte'!$33:$34,2,FALSE),IF($J1138='Date ouverte'!$A$35,HLOOKUP($AA1138,'Date ouverte'!$35:$36,2,FALSE),"j"))))),0)</f>
        <v>12</v>
      </c>
      <c r="AD11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38" s="5"/>
    </row>
    <row r="1139" spans="1:31" x14ac:dyDescent="0.25">
      <c r="A1139" t="s">
        <v>2001</v>
      </c>
      <c r="B1139" t="s">
        <v>258</v>
      </c>
      <c r="C1139" t="s">
        <v>14</v>
      </c>
      <c r="D1139" t="s">
        <v>47</v>
      </c>
      <c r="E1139" t="s">
        <v>34</v>
      </c>
      <c r="F1139" t="s">
        <v>48</v>
      </c>
      <c r="G1139" s="1">
        <v>44841</v>
      </c>
      <c r="H1139" s="1">
        <v>44876</v>
      </c>
      <c r="I1139" s="2">
        <v>44891</v>
      </c>
      <c r="J1139" t="s">
        <v>28</v>
      </c>
      <c r="K1139" t="s">
        <v>29</v>
      </c>
      <c r="L1139" t="s">
        <v>20</v>
      </c>
      <c r="M1139" t="s">
        <v>25</v>
      </c>
      <c r="N1139" t="s">
        <v>35</v>
      </c>
      <c r="O1139" t="s">
        <v>1638</v>
      </c>
      <c r="P1139">
        <f t="shared" si="577"/>
        <v>1</v>
      </c>
      <c r="Q1139" s="5">
        <f t="shared" si="578"/>
        <v>44878</v>
      </c>
      <c r="R1139" s="32">
        <f>VLOOKUP(_xlfn.CONCAT(M1139," - ",E1139),Planning!$C$75:$D$99,2,0)</f>
        <v>21</v>
      </c>
      <c r="S1139" s="5">
        <f t="shared" si="579"/>
        <v>44897</v>
      </c>
      <c r="T1139" s="3" t="str">
        <f t="shared" si="580"/>
        <v/>
      </c>
      <c r="U1139" s="32">
        <f t="shared" ca="1" si="581"/>
        <v>21</v>
      </c>
      <c r="V1139" s="32">
        <f t="shared" si="582"/>
        <v>0</v>
      </c>
      <c r="W1139" s="5">
        <f t="shared" si="583"/>
        <v>44891</v>
      </c>
      <c r="X1139" s="5"/>
      <c r="Z1139" s="49"/>
      <c r="AA1139" s="50" cm="1">
        <f t="array" ref="AA1139">IF(AND(K1139="Pending",J1139='Date ouverte'!$A$2),INDEX(_xlfn.ANCHORARRAY('Date ouverte'!$B$2),MATCH(TRUE,_xlfn.ANCHORARRAY('Date ouverte'!$B$2)&gt;=$W1139,0)),IF(AND(K1139="Pending",J1139='Date ouverte'!$A$4),INDEX(_xlfn.ANCHORARRAY('Date ouverte'!$B$4),MATCH(TRUE,_xlfn.ANCHORARRAY('Date ouverte'!$B$4)&gt;=$W1139,0)),IF(AND(K1139="Pending",J1139='Date ouverte'!$A$6),INDEX(_xlfn.ANCHORARRAY('Date ouverte'!$B$6),MATCH(TRUE,_xlfn.ANCHORARRAY('Date ouverte'!$B$6)&gt;=$W1139,0)),IF(AND(K1139="Pending",J1139='Date ouverte'!$A$8),INDEX(_xlfn.ANCHORARRAY('Date ouverte'!$B$8),MATCH(TRUE,_xlfn.ANCHORARRAY('Date ouverte'!$B$8)&gt;=$W1139,0)),W1139))))</f>
        <v>44893</v>
      </c>
      <c r="AB1139" s="5">
        <f>IF(IF($K1139="Pending",(IF($J1139='Date ouverte'!$A$20,HLOOKUP($AA1139,'Date ouverte'!$20:$21,2,FALSE),IF($J1139='Date ouverte'!$A$22,HLOOKUP($AA1139,'Date ouverte'!$22:$23,2,FALSE),IF($J1139='Date ouverte'!$A$24,HLOOKUP($AA1139,'Date ouverte'!$24:$25,2,FALSE),IF($J1139='Date ouverte'!$A$26,HLOOKUP($AA1139,'Date ouverte'!$26:$27,2,FALSE),"j"))))),W1139)&lt;&gt;"alert",AA1139,"alert")</f>
        <v>44893</v>
      </c>
      <c r="AC1139" s="65">
        <f>IF($AB1139="alert",(IF($J1139='Date ouverte'!$A$29,HLOOKUP($AA1139,'Date ouverte'!$29:$30,2,FALSE),IF($J1139='Date ouverte'!$A$31,HLOOKUP($AA1139,'Date ouverte'!$31:$33,2,FALSE),IF($J1139='Date ouverte'!$A$33,HLOOKUP($AA1139,'Date ouverte'!$33:$34,2,FALSE),IF($J1139='Date ouverte'!$A$35,HLOOKUP($AA1139,'Date ouverte'!$35:$36,2,FALSE),"j"))))),0)</f>
        <v>0</v>
      </c>
      <c r="AD11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39" s="5"/>
    </row>
    <row r="1140" spans="1:31" x14ac:dyDescent="0.25">
      <c r="A1140" t="s">
        <v>2002</v>
      </c>
      <c r="B1140" t="s">
        <v>258</v>
      </c>
      <c r="C1140" t="s">
        <v>14</v>
      </c>
      <c r="D1140" t="s">
        <v>47</v>
      </c>
      <c r="E1140" t="s">
        <v>34</v>
      </c>
      <c r="F1140" t="s">
        <v>48</v>
      </c>
      <c r="G1140" s="1">
        <v>44856</v>
      </c>
      <c r="H1140" s="1">
        <v>44890</v>
      </c>
      <c r="I1140" s="2">
        <v>44905</v>
      </c>
      <c r="J1140" t="s">
        <v>28</v>
      </c>
      <c r="K1140" t="s">
        <v>29</v>
      </c>
      <c r="L1140" t="s">
        <v>20</v>
      </c>
      <c r="M1140" t="s">
        <v>25</v>
      </c>
      <c r="N1140" t="s">
        <v>35</v>
      </c>
      <c r="O1140" t="s">
        <v>46</v>
      </c>
      <c r="P1140">
        <f t="shared" si="577"/>
        <v>1</v>
      </c>
      <c r="Q1140" s="5">
        <f t="shared" si="578"/>
        <v>44892</v>
      </c>
      <c r="R1140" s="32">
        <f>VLOOKUP(_xlfn.CONCAT(M1140," - ",E1140),Planning!$C$75:$D$99,2,0)</f>
        <v>21</v>
      </c>
      <c r="S1140" s="5">
        <f t="shared" si="579"/>
        <v>44911</v>
      </c>
      <c r="T1140" s="3" t="str">
        <f t="shared" si="580"/>
        <v/>
      </c>
      <c r="U1140" s="32">
        <f t="shared" ca="1" si="581"/>
        <v>21</v>
      </c>
      <c r="V1140" s="32">
        <f t="shared" si="582"/>
        <v>0</v>
      </c>
      <c r="W1140" s="5">
        <f t="shared" si="583"/>
        <v>44905</v>
      </c>
      <c r="X1140" s="5"/>
      <c r="Z1140" s="49"/>
      <c r="AA1140" s="50" cm="1">
        <f t="array" ref="AA1140">IF(AND(K1140="Pending",J1140='Date ouverte'!$A$2),INDEX(_xlfn.ANCHORARRAY('Date ouverte'!$B$2),MATCH(TRUE,_xlfn.ANCHORARRAY('Date ouverte'!$B$2)&gt;=$W1140,0)),IF(AND(K1140="Pending",J1140='Date ouverte'!$A$4),INDEX(_xlfn.ANCHORARRAY('Date ouverte'!$B$4),MATCH(TRUE,_xlfn.ANCHORARRAY('Date ouverte'!$B$4)&gt;=$W1140,0)),IF(AND(K1140="Pending",J1140='Date ouverte'!$A$6),INDEX(_xlfn.ANCHORARRAY('Date ouverte'!$B$6),MATCH(TRUE,_xlfn.ANCHORARRAY('Date ouverte'!$B$6)&gt;=$W1140,0)),IF(AND(K1140="Pending",J1140='Date ouverte'!$A$8),INDEX(_xlfn.ANCHORARRAY('Date ouverte'!$B$8),MATCH(TRUE,_xlfn.ANCHORARRAY('Date ouverte'!$B$8)&gt;=$W1140,0)),W1140))))</f>
        <v>44907</v>
      </c>
      <c r="AB1140" s="5" t="str">
        <f>IF(IF($K1140="Pending",(IF($J1140='Date ouverte'!$A$20,HLOOKUP($AA1140,'Date ouverte'!$20:$21,2,FALSE),IF($J1140='Date ouverte'!$A$22,HLOOKUP($AA1140,'Date ouverte'!$22:$23,2,FALSE),IF($J1140='Date ouverte'!$A$24,HLOOKUP($AA1140,'Date ouverte'!$24:$25,2,FALSE),IF($J1140='Date ouverte'!$A$26,HLOOKUP($AA1140,'Date ouverte'!$26:$27,2,FALSE),"j"))))),W1140)&lt;&gt;"alert",AA1140,"alert")</f>
        <v>alert</v>
      </c>
      <c r="AC1140" s="65">
        <f>IF($AB1140="alert",(IF($J1140='Date ouverte'!$A$29,HLOOKUP($AA1140,'Date ouverte'!$29:$30,2,FALSE),IF($J1140='Date ouverte'!$A$31,HLOOKUP($AA1140,'Date ouverte'!$31:$33,2,FALSE),IF($J1140='Date ouverte'!$A$33,HLOOKUP($AA1140,'Date ouverte'!$33:$34,2,FALSE),IF($J1140='Date ouverte'!$A$35,HLOOKUP($AA1140,'Date ouverte'!$35:$36,2,FALSE),"j"))))),0)</f>
        <v>15</v>
      </c>
      <c r="AD11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40" s="5"/>
    </row>
    <row r="1141" spans="1:31" x14ac:dyDescent="0.25">
      <c r="A1141" t="s">
        <v>2003</v>
      </c>
      <c r="B1141" t="s">
        <v>258</v>
      </c>
      <c r="C1141" t="s">
        <v>30</v>
      </c>
      <c r="D1141" t="s">
        <v>47</v>
      </c>
      <c r="E1141" t="s">
        <v>34</v>
      </c>
      <c r="F1141" t="s">
        <v>48</v>
      </c>
      <c r="G1141" s="1">
        <v>44858</v>
      </c>
      <c r="H1141" s="1">
        <v>44890</v>
      </c>
      <c r="I1141" s="2">
        <v>44902</v>
      </c>
      <c r="J1141" t="s">
        <v>23</v>
      </c>
      <c r="K1141" t="s">
        <v>29</v>
      </c>
      <c r="L1141" t="s">
        <v>20</v>
      </c>
      <c r="M1141" t="s">
        <v>25</v>
      </c>
      <c r="N1141" t="s">
        <v>35</v>
      </c>
      <c r="O1141" t="s">
        <v>46</v>
      </c>
      <c r="P1141">
        <f t="shared" si="577"/>
        <v>1</v>
      </c>
      <c r="Q1141" s="5">
        <f t="shared" si="578"/>
        <v>44892</v>
      </c>
      <c r="R1141" s="32">
        <f>VLOOKUP(_xlfn.CONCAT(M1141," - ",E1141),Planning!$C$75:$D$99,2,0)</f>
        <v>21</v>
      </c>
      <c r="S1141" s="5">
        <f t="shared" si="579"/>
        <v>44911</v>
      </c>
      <c r="T1141" s="3" t="str">
        <f t="shared" si="580"/>
        <v/>
      </c>
      <c r="U1141" s="32">
        <f t="shared" ca="1" si="581"/>
        <v>21</v>
      </c>
      <c r="V1141" s="32">
        <f t="shared" si="582"/>
        <v>0</v>
      </c>
      <c r="W1141" s="5">
        <f t="shared" si="583"/>
        <v>44902</v>
      </c>
      <c r="X1141" s="5"/>
      <c r="Z1141" s="49"/>
      <c r="AA1141" s="50" cm="1">
        <f t="array" ref="AA1141">IF(AND(K1141="Pending",J1141='Date ouverte'!$A$2),INDEX(_xlfn.ANCHORARRAY('Date ouverte'!$B$2),MATCH(TRUE,_xlfn.ANCHORARRAY('Date ouverte'!$B$2)&gt;=$W1141,0)),IF(AND(K1141="Pending",J1141='Date ouverte'!$A$4),INDEX(_xlfn.ANCHORARRAY('Date ouverte'!$B$4),MATCH(TRUE,_xlfn.ANCHORARRAY('Date ouverte'!$B$4)&gt;=$W1141,0)),IF(AND(K1141="Pending",J1141='Date ouverte'!$A$6),INDEX(_xlfn.ANCHORARRAY('Date ouverte'!$B$6),MATCH(TRUE,_xlfn.ANCHORARRAY('Date ouverte'!$B$6)&gt;=$W1141,0)),IF(AND(K1141="Pending",J1141='Date ouverte'!$A$8),INDEX(_xlfn.ANCHORARRAY('Date ouverte'!$B$8),MATCH(TRUE,_xlfn.ANCHORARRAY('Date ouverte'!$B$8)&gt;=$W1141,0)),W1141))))</f>
        <v>44902</v>
      </c>
      <c r="AB1141" s="5" t="str">
        <f>IF(IF($K1141="Pending",(IF($J1141='Date ouverte'!$A$20,HLOOKUP($AA1141,'Date ouverte'!$20:$21,2,FALSE),IF($J1141='Date ouverte'!$A$22,HLOOKUP($AA1141,'Date ouverte'!$22:$23,2,FALSE),IF($J1141='Date ouverte'!$A$24,HLOOKUP($AA1141,'Date ouverte'!$24:$25,2,FALSE),IF($J1141='Date ouverte'!$A$26,HLOOKUP($AA1141,'Date ouverte'!$26:$27,2,FALSE),"j"))))),W1141)&lt;&gt;"alert",AA1141,"alert")</f>
        <v>alert</v>
      </c>
      <c r="AC1141" s="65">
        <f>IF($AB1141="alert",(IF($J1141='Date ouverte'!$A$29,HLOOKUP($AA1141,'Date ouverte'!$29:$30,2,FALSE),IF($J1141='Date ouverte'!$A$31,HLOOKUP($AA1141,'Date ouverte'!$31:$33,2,FALSE),IF($J1141='Date ouverte'!$A$33,HLOOKUP($AA1141,'Date ouverte'!$33:$34,2,FALSE),IF($J1141='Date ouverte'!$A$35,HLOOKUP($AA1141,'Date ouverte'!$35:$36,2,FALSE),"j"))))),0)</f>
        <v>40</v>
      </c>
      <c r="AD11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1" s="5"/>
    </row>
    <row r="1142" spans="1:31" x14ac:dyDescent="0.25">
      <c r="A1142" t="s">
        <v>197</v>
      </c>
      <c r="B1142" t="s">
        <v>258</v>
      </c>
      <c r="C1142" t="s">
        <v>30</v>
      </c>
      <c r="D1142" t="s">
        <v>47</v>
      </c>
      <c r="E1142" t="s">
        <v>16</v>
      </c>
      <c r="F1142" t="s">
        <v>48</v>
      </c>
      <c r="G1142" s="1">
        <v>44808</v>
      </c>
      <c r="H1142" s="1">
        <v>44860</v>
      </c>
      <c r="I1142" s="2">
        <v>44865.291666666664</v>
      </c>
      <c r="J1142" t="s">
        <v>18</v>
      </c>
      <c r="K1142" t="s">
        <v>19</v>
      </c>
      <c r="L1142" t="s">
        <v>24</v>
      </c>
      <c r="M1142" t="s">
        <v>32</v>
      </c>
      <c r="N1142" t="s">
        <v>41</v>
      </c>
      <c r="O1142" t="s">
        <v>122</v>
      </c>
      <c r="P1142">
        <f t="shared" si="577"/>
        <v>1</v>
      </c>
      <c r="Q1142" s="5">
        <f t="shared" si="578"/>
        <v>44862</v>
      </c>
      <c r="R1142" s="32">
        <f>VLOOKUP(_xlfn.CONCAT(M1142," - ",E1142),Planning!$C$75:$D$99,2,0)</f>
        <v>10</v>
      </c>
      <c r="S1142" s="5">
        <f t="shared" si="579"/>
        <v>44870</v>
      </c>
      <c r="T1142" s="3" t="str">
        <f t="shared" si="580"/>
        <v/>
      </c>
      <c r="U1142" s="32">
        <f t="shared" ca="1" si="581"/>
        <v>10</v>
      </c>
      <c r="V1142" s="32">
        <f t="shared" si="582"/>
        <v>0</v>
      </c>
      <c r="W1142" s="5">
        <f t="shared" si="583"/>
        <v>44865</v>
      </c>
      <c r="X1142" s="5"/>
      <c r="Z1142" s="49"/>
      <c r="AA1142" s="50" cm="1">
        <f t="array" ref="AA1142">IF(AND(K1142="Pending",J1142='Date ouverte'!$A$2),INDEX(_xlfn.ANCHORARRAY('Date ouverte'!$B$2),MATCH(TRUE,_xlfn.ANCHORARRAY('Date ouverte'!$B$2)&gt;=$W1142,0)),IF(AND(K1142="Pending",J1142='Date ouverte'!$A$4),INDEX(_xlfn.ANCHORARRAY('Date ouverte'!$B$4),MATCH(TRUE,_xlfn.ANCHORARRAY('Date ouverte'!$B$4)&gt;=$W1142,0)),IF(AND(K1142="Pending",J1142='Date ouverte'!$A$6),INDEX(_xlfn.ANCHORARRAY('Date ouverte'!$B$6),MATCH(TRUE,_xlfn.ANCHORARRAY('Date ouverte'!$B$6)&gt;=$W1142,0)),IF(AND(K1142="Pending",J1142='Date ouverte'!$A$8),INDEX(_xlfn.ANCHORARRAY('Date ouverte'!$B$8),MATCH(TRUE,_xlfn.ANCHORARRAY('Date ouverte'!$B$8)&gt;=$W1142,0)),W1142))))</f>
        <v>44865</v>
      </c>
      <c r="AB1142" s="5">
        <f>IF(IF($K1142="Pending",(IF($J1142='Date ouverte'!$A$20,HLOOKUP($AA1142,'Date ouverte'!$20:$21,2,FALSE),IF($J1142='Date ouverte'!$A$22,HLOOKUP($AA1142,'Date ouverte'!$22:$23,2,FALSE),IF($J1142='Date ouverte'!$A$24,HLOOKUP($AA1142,'Date ouverte'!$24:$25,2,FALSE),IF($J1142='Date ouverte'!$A$26,HLOOKUP($AA1142,'Date ouverte'!$26:$27,2,FALSE),"j"))))),W1142)&lt;&gt;"alert",AA1142,"alert")</f>
        <v>44865</v>
      </c>
      <c r="AC1142" s="65">
        <f>IF($AB1142="alert",(IF($J1142='Date ouverte'!$A$29,HLOOKUP($AA1142,'Date ouverte'!$29:$30,2,FALSE),IF($J1142='Date ouverte'!$A$31,HLOOKUP($AA1142,'Date ouverte'!$31:$33,2,FALSE),IF($J1142='Date ouverte'!$A$33,HLOOKUP($AA1142,'Date ouverte'!$33:$34,2,FALSE),IF($J1142='Date ouverte'!$A$35,HLOOKUP($AA1142,'Date ouverte'!$35:$36,2,FALSE),"j"))))),0)</f>
        <v>0</v>
      </c>
      <c r="AD11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2" s="5"/>
    </row>
    <row r="1143" spans="1:31" x14ac:dyDescent="0.25">
      <c r="A1143" t="s">
        <v>2004</v>
      </c>
      <c r="B1143" t="s">
        <v>258</v>
      </c>
      <c r="C1143" t="s">
        <v>30</v>
      </c>
      <c r="D1143" t="s">
        <v>47</v>
      </c>
      <c r="E1143" t="s">
        <v>34</v>
      </c>
      <c r="F1143" t="s">
        <v>48</v>
      </c>
      <c r="G1143" s="1">
        <v>44858</v>
      </c>
      <c r="H1143" s="1">
        <v>44890</v>
      </c>
      <c r="I1143" s="2">
        <v>44902</v>
      </c>
      <c r="J1143" t="s">
        <v>23</v>
      </c>
      <c r="K1143" t="s">
        <v>29</v>
      </c>
      <c r="L1143" t="s">
        <v>20</v>
      </c>
      <c r="M1143" t="s">
        <v>25</v>
      </c>
      <c r="N1143" t="s">
        <v>35</v>
      </c>
      <c r="O1143" t="s">
        <v>46</v>
      </c>
      <c r="P1143">
        <f t="shared" si="577"/>
        <v>1</v>
      </c>
      <c r="Q1143" s="5">
        <f t="shared" si="578"/>
        <v>44892</v>
      </c>
      <c r="R1143" s="32">
        <f>VLOOKUP(_xlfn.CONCAT(M1143," - ",E1143),Planning!$C$75:$D$99,2,0)</f>
        <v>21</v>
      </c>
      <c r="S1143" s="5">
        <f t="shared" si="579"/>
        <v>44911</v>
      </c>
      <c r="T1143" s="3" t="str">
        <f t="shared" si="580"/>
        <v/>
      </c>
      <c r="U1143" s="32">
        <f t="shared" ca="1" si="581"/>
        <v>21</v>
      </c>
      <c r="V1143" s="32">
        <f t="shared" si="582"/>
        <v>0</v>
      </c>
      <c r="W1143" s="5">
        <f t="shared" si="583"/>
        <v>44902</v>
      </c>
      <c r="X1143" s="5"/>
      <c r="Z1143" s="49"/>
      <c r="AA1143" s="50" cm="1">
        <f t="array" ref="AA1143">IF(AND(K1143="Pending",J1143='Date ouverte'!$A$2),INDEX(_xlfn.ANCHORARRAY('Date ouverte'!$B$2),MATCH(TRUE,_xlfn.ANCHORARRAY('Date ouverte'!$B$2)&gt;=$W1143,0)),IF(AND(K1143="Pending",J1143='Date ouverte'!$A$4),INDEX(_xlfn.ANCHORARRAY('Date ouverte'!$B$4),MATCH(TRUE,_xlfn.ANCHORARRAY('Date ouverte'!$B$4)&gt;=$W1143,0)),IF(AND(K1143="Pending",J1143='Date ouverte'!$A$6),INDEX(_xlfn.ANCHORARRAY('Date ouverte'!$B$6),MATCH(TRUE,_xlfn.ANCHORARRAY('Date ouverte'!$B$6)&gt;=$W1143,0)),IF(AND(K1143="Pending",J1143='Date ouverte'!$A$8),INDEX(_xlfn.ANCHORARRAY('Date ouverte'!$B$8),MATCH(TRUE,_xlfn.ANCHORARRAY('Date ouverte'!$B$8)&gt;=$W1143,0)),W1143))))</f>
        <v>44902</v>
      </c>
      <c r="AB1143" s="5" t="str">
        <f>IF(IF($K1143="Pending",(IF($J1143='Date ouverte'!$A$20,HLOOKUP($AA1143,'Date ouverte'!$20:$21,2,FALSE),IF($J1143='Date ouverte'!$A$22,HLOOKUP($AA1143,'Date ouverte'!$22:$23,2,FALSE),IF($J1143='Date ouverte'!$A$24,HLOOKUP($AA1143,'Date ouverte'!$24:$25,2,FALSE),IF($J1143='Date ouverte'!$A$26,HLOOKUP($AA1143,'Date ouverte'!$26:$27,2,FALSE),"j"))))),W1143)&lt;&gt;"alert",AA1143,"alert")</f>
        <v>alert</v>
      </c>
      <c r="AC1143" s="65">
        <f>IF($AB1143="alert",(IF($J1143='Date ouverte'!$A$29,HLOOKUP($AA1143,'Date ouverte'!$29:$30,2,FALSE),IF($J1143='Date ouverte'!$A$31,HLOOKUP($AA1143,'Date ouverte'!$31:$33,2,FALSE),IF($J1143='Date ouverte'!$A$33,HLOOKUP($AA1143,'Date ouverte'!$33:$34,2,FALSE),IF($J1143='Date ouverte'!$A$35,HLOOKUP($AA1143,'Date ouverte'!$35:$36,2,FALSE),"j"))))),0)</f>
        <v>40</v>
      </c>
      <c r="AD11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3" s="5"/>
    </row>
    <row r="1144" spans="1:31" x14ac:dyDescent="0.25">
      <c r="A1144" t="s">
        <v>1039</v>
      </c>
      <c r="B1144" t="s">
        <v>258</v>
      </c>
      <c r="C1144" t="s">
        <v>30</v>
      </c>
      <c r="D1144" t="s">
        <v>47</v>
      </c>
      <c r="E1144" t="s">
        <v>34</v>
      </c>
      <c r="F1144" t="s">
        <v>48</v>
      </c>
      <c r="G1144" s="1">
        <v>44827</v>
      </c>
      <c r="H1144" s="1">
        <v>44860</v>
      </c>
      <c r="I1144" s="2">
        <v>44865.208333333336</v>
      </c>
      <c r="J1144" t="s">
        <v>18</v>
      </c>
      <c r="K1144" t="s">
        <v>19</v>
      </c>
      <c r="L1144" t="s">
        <v>24</v>
      </c>
      <c r="M1144" t="s">
        <v>25</v>
      </c>
      <c r="N1144" t="s">
        <v>26</v>
      </c>
      <c r="O1144" t="s">
        <v>36</v>
      </c>
      <c r="P1144">
        <f t="shared" ref="P1144:P1207" si="584">IF(A1144&lt;&gt;"",1,0)</f>
        <v>1</v>
      </c>
      <c r="Q1144" s="5">
        <f t="shared" ref="Q1144:Q1207" si="585">ROUNDDOWN(H1144,0)+2</f>
        <v>44862</v>
      </c>
      <c r="R1144" s="32">
        <f>VLOOKUP(_xlfn.CONCAT(M1144," - ",E1144),Planning!$C$75:$D$99,2,0)</f>
        <v>21</v>
      </c>
      <c r="S1144" s="5">
        <f t="shared" ref="S1144:S1207" si="586">H1144+R1144</f>
        <v>44881</v>
      </c>
      <c r="T1144" s="3" t="str">
        <f t="shared" ref="T1144:T1207" si="587">IF(X1144-H1144&gt;R1144,"Alert","")</f>
        <v/>
      </c>
      <c r="U1144" s="32">
        <f t="shared" ref="U1144:U1207" ca="1" si="588">IF(Q1144&lt;=TODAY(),(H1144+R1144)-TODAY(),R1144)</f>
        <v>21</v>
      </c>
      <c r="V1144" s="32">
        <f t="shared" ref="V1144:V1207" si="589">IF(X1144-H1144-R1144&gt;0,X1144-H1144-R1144,0)</f>
        <v>0</v>
      </c>
      <c r="W1144" s="5">
        <f t="shared" ref="W1144:W1207" si="590">ROUNDDOWN(I1144,0)</f>
        <v>44865</v>
      </c>
      <c r="X1144" s="5"/>
      <c r="Z1144" s="49"/>
      <c r="AA1144" s="50" cm="1">
        <f t="array" ref="AA1144">IF(AND(K1144="Pending",J1144='Date ouverte'!$A$2),INDEX(_xlfn.ANCHORARRAY('Date ouverte'!$B$2),MATCH(TRUE,_xlfn.ANCHORARRAY('Date ouverte'!$B$2)&gt;=$W1144,0)),IF(AND(K1144="Pending",J1144='Date ouverte'!$A$4),INDEX(_xlfn.ANCHORARRAY('Date ouverte'!$B$4),MATCH(TRUE,_xlfn.ANCHORARRAY('Date ouverte'!$B$4)&gt;=$W1144,0)),IF(AND(K1144="Pending",J1144='Date ouverte'!$A$6),INDEX(_xlfn.ANCHORARRAY('Date ouverte'!$B$6),MATCH(TRUE,_xlfn.ANCHORARRAY('Date ouverte'!$B$6)&gt;=$W1144,0)),IF(AND(K1144="Pending",J1144='Date ouverte'!$A$8),INDEX(_xlfn.ANCHORARRAY('Date ouverte'!$B$8),MATCH(TRUE,_xlfn.ANCHORARRAY('Date ouverte'!$B$8)&gt;=$W1144,0)),W1144))))</f>
        <v>44865</v>
      </c>
      <c r="AB1144" s="5">
        <f>IF(IF($K1144="Pending",(IF($J1144='Date ouverte'!$A$20,HLOOKUP($AA1144,'Date ouverte'!$20:$21,2,FALSE),IF($J1144='Date ouverte'!$A$22,HLOOKUP($AA1144,'Date ouverte'!$22:$23,2,FALSE),IF($J1144='Date ouverte'!$A$24,HLOOKUP($AA1144,'Date ouverte'!$24:$25,2,FALSE),IF($J1144='Date ouverte'!$A$26,HLOOKUP($AA1144,'Date ouverte'!$26:$27,2,FALSE),"j"))))),W1144)&lt;&gt;"alert",AA1144,"alert")</f>
        <v>44865</v>
      </c>
      <c r="AC1144" s="65">
        <f>IF($AB1144="alert",(IF($J1144='Date ouverte'!$A$29,HLOOKUP($AA1144,'Date ouverte'!$29:$30,2,FALSE),IF($J1144='Date ouverte'!$A$31,HLOOKUP($AA1144,'Date ouverte'!$31:$33,2,FALSE),IF($J1144='Date ouverte'!$A$33,HLOOKUP($AA1144,'Date ouverte'!$33:$34,2,FALSE),IF($J1144='Date ouverte'!$A$35,HLOOKUP($AA1144,'Date ouverte'!$35:$36,2,FALSE),"j"))))),0)</f>
        <v>0</v>
      </c>
      <c r="AD11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4" s="5"/>
    </row>
    <row r="1145" spans="1:31" x14ac:dyDescent="0.25">
      <c r="A1145" t="s">
        <v>2005</v>
      </c>
      <c r="B1145" t="s">
        <v>258</v>
      </c>
      <c r="C1145" t="s">
        <v>30</v>
      </c>
      <c r="D1145" t="s">
        <v>47</v>
      </c>
      <c r="E1145" t="s">
        <v>34</v>
      </c>
      <c r="F1145" t="s">
        <v>48</v>
      </c>
      <c r="G1145" s="1">
        <v>44838</v>
      </c>
      <c r="H1145" s="1">
        <v>44866</v>
      </c>
      <c r="I1145" s="2">
        <v>44878</v>
      </c>
      <c r="J1145" t="s">
        <v>18</v>
      </c>
      <c r="K1145" t="s">
        <v>29</v>
      </c>
      <c r="L1145" t="s">
        <v>24</v>
      </c>
      <c r="M1145" t="s">
        <v>25</v>
      </c>
      <c r="N1145" t="s">
        <v>26</v>
      </c>
      <c r="O1145" t="s">
        <v>40</v>
      </c>
      <c r="P1145">
        <f t="shared" si="584"/>
        <v>1</v>
      </c>
      <c r="Q1145" s="5">
        <f t="shared" si="585"/>
        <v>44868</v>
      </c>
      <c r="R1145" s="32">
        <f>VLOOKUP(_xlfn.CONCAT(M1145," - ",E1145),Planning!$C$75:$D$99,2,0)</f>
        <v>21</v>
      </c>
      <c r="S1145" s="5">
        <f t="shared" si="586"/>
        <v>44887</v>
      </c>
      <c r="T1145" s="3" t="str">
        <f t="shared" si="587"/>
        <v/>
      </c>
      <c r="U1145" s="32">
        <f t="shared" ca="1" si="588"/>
        <v>21</v>
      </c>
      <c r="V1145" s="32">
        <f t="shared" si="589"/>
        <v>0</v>
      </c>
      <c r="W1145" s="5">
        <f t="shared" si="590"/>
        <v>44878</v>
      </c>
      <c r="X1145" s="5"/>
      <c r="Z1145" s="49"/>
      <c r="AA1145" s="50" cm="1">
        <f t="array" ref="AA1145">IF(AND(K1145="Pending",J1145='Date ouverte'!$A$2),INDEX(_xlfn.ANCHORARRAY('Date ouverte'!$B$2),MATCH(TRUE,_xlfn.ANCHORARRAY('Date ouverte'!$B$2)&gt;=$W1145,0)),IF(AND(K1145="Pending",J1145='Date ouverte'!$A$4),INDEX(_xlfn.ANCHORARRAY('Date ouverte'!$B$4),MATCH(TRUE,_xlfn.ANCHORARRAY('Date ouverte'!$B$4)&gt;=$W1145,0)),IF(AND(K1145="Pending",J1145='Date ouverte'!$A$6),INDEX(_xlfn.ANCHORARRAY('Date ouverte'!$B$6),MATCH(TRUE,_xlfn.ANCHORARRAY('Date ouverte'!$B$6)&gt;=$W1145,0)),IF(AND(K1145="Pending",J1145='Date ouverte'!$A$8),INDEX(_xlfn.ANCHORARRAY('Date ouverte'!$B$8),MATCH(TRUE,_xlfn.ANCHORARRAY('Date ouverte'!$B$8)&gt;=$W1145,0)),W1145))))</f>
        <v>44879</v>
      </c>
      <c r="AB1145" s="5" t="str">
        <f>IF(IF($K1145="Pending",(IF($J1145='Date ouverte'!$A$20,HLOOKUP($AA1145,'Date ouverte'!$20:$21,2,FALSE),IF($J1145='Date ouverte'!$A$22,HLOOKUP($AA1145,'Date ouverte'!$22:$23,2,FALSE),IF($J1145='Date ouverte'!$A$24,HLOOKUP($AA1145,'Date ouverte'!$24:$25,2,FALSE),IF($J1145='Date ouverte'!$A$26,HLOOKUP($AA1145,'Date ouverte'!$26:$27,2,FALSE),"j"))))),W1145)&lt;&gt;"alert",AA1145,"alert")</f>
        <v>alert</v>
      </c>
      <c r="AC1145" s="65">
        <f>IF($AB1145="alert",(IF($J1145='Date ouverte'!$A$29,HLOOKUP($AA1145,'Date ouverte'!$29:$30,2,FALSE),IF($J1145='Date ouverte'!$A$31,HLOOKUP($AA1145,'Date ouverte'!$31:$33,2,FALSE),IF($J1145='Date ouverte'!$A$33,HLOOKUP($AA1145,'Date ouverte'!$33:$34,2,FALSE),IF($J1145='Date ouverte'!$A$35,HLOOKUP($AA1145,'Date ouverte'!$35:$36,2,FALSE),"j"))))),0)</f>
        <v>11</v>
      </c>
      <c r="AD11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5" s="5"/>
    </row>
    <row r="1146" spans="1:31" x14ac:dyDescent="0.25">
      <c r="A1146" t="s">
        <v>2006</v>
      </c>
      <c r="B1146" t="s">
        <v>258</v>
      </c>
      <c r="C1146" t="s">
        <v>30</v>
      </c>
      <c r="D1146" t="s">
        <v>47</v>
      </c>
      <c r="E1146" t="s">
        <v>34</v>
      </c>
      <c r="F1146" t="s">
        <v>48</v>
      </c>
      <c r="G1146" s="1">
        <v>44858</v>
      </c>
      <c r="H1146" s="1">
        <v>44890</v>
      </c>
      <c r="I1146" s="2">
        <v>44902</v>
      </c>
      <c r="J1146" t="s">
        <v>28</v>
      </c>
      <c r="K1146" t="s">
        <v>29</v>
      </c>
      <c r="L1146" t="s">
        <v>24</v>
      </c>
      <c r="M1146" t="s">
        <v>25</v>
      </c>
      <c r="N1146" t="s">
        <v>26</v>
      </c>
      <c r="O1146" t="s">
        <v>46</v>
      </c>
      <c r="P1146">
        <f t="shared" si="584"/>
        <v>1</v>
      </c>
      <c r="Q1146" s="5">
        <f t="shared" si="585"/>
        <v>44892</v>
      </c>
      <c r="R1146" s="32">
        <f>VLOOKUP(_xlfn.CONCAT(M1146," - ",E1146),Planning!$C$75:$D$99,2,0)</f>
        <v>21</v>
      </c>
      <c r="S1146" s="5">
        <f t="shared" si="586"/>
        <v>44911</v>
      </c>
      <c r="T1146" s="3" t="str">
        <f t="shared" si="587"/>
        <v/>
      </c>
      <c r="U1146" s="32">
        <f t="shared" ca="1" si="588"/>
        <v>21</v>
      </c>
      <c r="V1146" s="32">
        <f t="shared" si="589"/>
        <v>0</v>
      </c>
      <c r="W1146" s="5">
        <f t="shared" si="590"/>
        <v>44902</v>
      </c>
      <c r="X1146" s="5"/>
      <c r="Z1146" s="49"/>
      <c r="AA1146" s="50" cm="1">
        <f t="array" ref="AA1146">IF(AND(K1146="Pending",J1146='Date ouverte'!$A$2),INDEX(_xlfn.ANCHORARRAY('Date ouverte'!$B$2),MATCH(TRUE,_xlfn.ANCHORARRAY('Date ouverte'!$B$2)&gt;=$W1146,0)),IF(AND(K1146="Pending",J1146='Date ouverte'!$A$4),INDEX(_xlfn.ANCHORARRAY('Date ouverte'!$B$4),MATCH(TRUE,_xlfn.ANCHORARRAY('Date ouverte'!$B$4)&gt;=$W1146,0)),IF(AND(K1146="Pending",J1146='Date ouverte'!$A$6),INDEX(_xlfn.ANCHORARRAY('Date ouverte'!$B$6),MATCH(TRUE,_xlfn.ANCHORARRAY('Date ouverte'!$B$6)&gt;=$W1146,0)),IF(AND(K1146="Pending",J1146='Date ouverte'!$A$8),INDEX(_xlfn.ANCHORARRAY('Date ouverte'!$B$8),MATCH(TRUE,_xlfn.ANCHORARRAY('Date ouverte'!$B$8)&gt;=$W1146,0)),W1146))))</f>
        <v>44902</v>
      </c>
      <c r="AB1146" s="5">
        <f>IF(IF($K1146="Pending",(IF($J1146='Date ouverte'!$A$20,HLOOKUP($AA1146,'Date ouverte'!$20:$21,2,FALSE),IF($J1146='Date ouverte'!$A$22,HLOOKUP($AA1146,'Date ouverte'!$22:$23,2,FALSE),IF($J1146='Date ouverte'!$A$24,HLOOKUP($AA1146,'Date ouverte'!$24:$25,2,FALSE),IF($J1146='Date ouverte'!$A$26,HLOOKUP($AA1146,'Date ouverte'!$26:$27,2,FALSE),"j"))))),W1146)&lt;&gt;"alert",AA1146,"alert")</f>
        <v>44902</v>
      </c>
      <c r="AC1146" s="65">
        <f>IF($AB1146="alert",(IF($J1146='Date ouverte'!$A$29,HLOOKUP($AA1146,'Date ouverte'!$29:$30,2,FALSE),IF($J1146='Date ouverte'!$A$31,HLOOKUP($AA1146,'Date ouverte'!$31:$33,2,FALSE),IF($J1146='Date ouverte'!$A$33,HLOOKUP($AA1146,'Date ouverte'!$33:$34,2,FALSE),IF($J1146='Date ouverte'!$A$35,HLOOKUP($AA1146,'Date ouverte'!$35:$36,2,FALSE),"j"))))),0)</f>
        <v>0</v>
      </c>
      <c r="AD11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46" s="5"/>
    </row>
    <row r="1147" spans="1:31" x14ac:dyDescent="0.25">
      <c r="A1147" t="s">
        <v>1008</v>
      </c>
      <c r="B1147" t="s">
        <v>258</v>
      </c>
      <c r="C1147" t="s">
        <v>30</v>
      </c>
      <c r="D1147" t="s">
        <v>47</v>
      </c>
      <c r="E1147" t="s">
        <v>34</v>
      </c>
      <c r="F1147" t="s">
        <v>48</v>
      </c>
      <c r="G1147" s="1">
        <v>44826</v>
      </c>
      <c r="H1147" s="1">
        <v>44860</v>
      </c>
      <c r="I1147" s="2">
        <v>44874.375</v>
      </c>
      <c r="J1147" t="s">
        <v>23</v>
      </c>
      <c r="K1147" t="s">
        <v>19</v>
      </c>
      <c r="L1147" t="s">
        <v>20</v>
      </c>
      <c r="M1147" t="s">
        <v>25</v>
      </c>
      <c r="N1147" t="s">
        <v>35</v>
      </c>
      <c r="O1147" t="s">
        <v>36</v>
      </c>
      <c r="P1147">
        <f t="shared" si="584"/>
        <v>1</v>
      </c>
      <c r="Q1147" s="5">
        <f t="shared" si="585"/>
        <v>44862</v>
      </c>
      <c r="R1147" s="32">
        <f>VLOOKUP(_xlfn.CONCAT(M1147," - ",E1147),Planning!$C$75:$D$99,2,0)</f>
        <v>21</v>
      </c>
      <c r="S1147" s="5">
        <f t="shared" si="586"/>
        <v>44881</v>
      </c>
      <c r="T1147" s="3" t="str">
        <f t="shared" si="587"/>
        <v/>
      </c>
      <c r="U1147" s="32">
        <f t="shared" ca="1" si="588"/>
        <v>21</v>
      </c>
      <c r="V1147" s="32">
        <f t="shared" si="589"/>
        <v>0</v>
      </c>
      <c r="W1147" s="5">
        <f t="shared" si="590"/>
        <v>44874</v>
      </c>
      <c r="X1147" s="5"/>
      <c r="Z1147" s="49"/>
      <c r="AA1147" s="50" cm="1">
        <f t="array" ref="AA1147">IF(AND(K1147="Pending",J1147='Date ouverte'!$A$2),INDEX(_xlfn.ANCHORARRAY('Date ouverte'!$B$2),MATCH(TRUE,_xlfn.ANCHORARRAY('Date ouverte'!$B$2)&gt;=$W1147,0)),IF(AND(K1147="Pending",J1147='Date ouverte'!$A$4),INDEX(_xlfn.ANCHORARRAY('Date ouverte'!$B$4),MATCH(TRUE,_xlfn.ANCHORARRAY('Date ouverte'!$B$4)&gt;=$W1147,0)),IF(AND(K1147="Pending",J1147='Date ouverte'!$A$6),INDEX(_xlfn.ANCHORARRAY('Date ouverte'!$B$6),MATCH(TRUE,_xlfn.ANCHORARRAY('Date ouverte'!$B$6)&gt;=$W1147,0)),IF(AND(K1147="Pending",J1147='Date ouverte'!$A$8),INDEX(_xlfn.ANCHORARRAY('Date ouverte'!$B$8),MATCH(TRUE,_xlfn.ANCHORARRAY('Date ouverte'!$B$8)&gt;=$W1147,0)),W1147))))</f>
        <v>44874</v>
      </c>
      <c r="AB1147" s="5">
        <f>IF(IF($K1147="Pending",(IF($J1147='Date ouverte'!$A$20,HLOOKUP($AA1147,'Date ouverte'!$20:$21,2,FALSE),IF($J1147='Date ouverte'!$A$22,HLOOKUP($AA1147,'Date ouverte'!$22:$23,2,FALSE),IF($J1147='Date ouverte'!$A$24,HLOOKUP($AA1147,'Date ouverte'!$24:$25,2,FALSE),IF($J1147='Date ouverte'!$A$26,HLOOKUP($AA1147,'Date ouverte'!$26:$27,2,FALSE),"j"))))),W1147)&lt;&gt;"alert",AA1147,"alert")</f>
        <v>44874</v>
      </c>
      <c r="AC1147" s="65">
        <f>IF($AB1147="alert",(IF($J1147='Date ouverte'!$A$29,HLOOKUP($AA1147,'Date ouverte'!$29:$30,2,FALSE),IF($J1147='Date ouverte'!$A$31,HLOOKUP($AA1147,'Date ouverte'!$31:$33,2,FALSE),IF($J1147='Date ouverte'!$A$33,HLOOKUP($AA1147,'Date ouverte'!$33:$34,2,FALSE),IF($J1147='Date ouverte'!$A$35,HLOOKUP($AA1147,'Date ouverte'!$35:$36,2,FALSE),"j"))))),0)</f>
        <v>0</v>
      </c>
      <c r="AD11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7" s="5"/>
    </row>
    <row r="1148" spans="1:31" x14ac:dyDescent="0.25">
      <c r="A1148" t="s">
        <v>1027</v>
      </c>
      <c r="B1148" t="s">
        <v>258</v>
      </c>
      <c r="C1148" t="s">
        <v>38</v>
      </c>
      <c r="D1148" t="s">
        <v>47</v>
      </c>
      <c r="E1148" t="s">
        <v>34</v>
      </c>
      <c r="F1148" t="s">
        <v>48</v>
      </c>
      <c r="G1148" s="1">
        <v>44827</v>
      </c>
      <c r="H1148" s="1">
        <v>44860</v>
      </c>
      <c r="I1148" s="2">
        <v>44880.625</v>
      </c>
      <c r="J1148" t="s">
        <v>18</v>
      </c>
      <c r="K1148" t="s">
        <v>19</v>
      </c>
      <c r="L1148" t="s">
        <v>24</v>
      </c>
      <c r="M1148" t="s">
        <v>25</v>
      </c>
      <c r="N1148" t="s">
        <v>26</v>
      </c>
      <c r="O1148" t="s">
        <v>36</v>
      </c>
      <c r="P1148">
        <f t="shared" si="584"/>
        <v>1</v>
      </c>
      <c r="Q1148" s="5">
        <f t="shared" si="585"/>
        <v>44862</v>
      </c>
      <c r="R1148" s="32">
        <f>VLOOKUP(_xlfn.CONCAT(M1148," - ",E1148),Planning!$C$75:$D$99,2,0)</f>
        <v>21</v>
      </c>
      <c r="S1148" s="5">
        <f t="shared" si="586"/>
        <v>44881</v>
      </c>
      <c r="T1148" s="3" t="str">
        <f t="shared" si="587"/>
        <v/>
      </c>
      <c r="U1148" s="32">
        <f t="shared" ca="1" si="588"/>
        <v>21</v>
      </c>
      <c r="V1148" s="32">
        <f t="shared" si="589"/>
        <v>0</v>
      </c>
      <c r="W1148" s="5">
        <f t="shared" si="590"/>
        <v>44880</v>
      </c>
      <c r="X1148" s="5"/>
      <c r="Z1148" s="49"/>
      <c r="AA1148" s="50" cm="1">
        <f t="array" ref="AA1148">IF(AND(K1148="Pending",J1148='Date ouverte'!$A$2),INDEX(_xlfn.ANCHORARRAY('Date ouverte'!$B$2),MATCH(TRUE,_xlfn.ANCHORARRAY('Date ouverte'!$B$2)&gt;=$W1148,0)),IF(AND(K1148="Pending",J1148='Date ouverte'!$A$4),INDEX(_xlfn.ANCHORARRAY('Date ouverte'!$B$4),MATCH(TRUE,_xlfn.ANCHORARRAY('Date ouverte'!$B$4)&gt;=$W1148,0)),IF(AND(K1148="Pending",J1148='Date ouverte'!$A$6),INDEX(_xlfn.ANCHORARRAY('Date ouverte'!$B$6),MATCH(TRUE,_xlfn.ANCHORARRAY('Date ouverte'!$B$6)&gt;=$W1148,0)),IF(AND(K1148="Pending",J1148='Date ouverte'!$A$8),INDEX(_xlfn.ANCHORARRAY('Date ouverte'!$B$8),MATCH(TRUE,_xlfn.ANCHORARRAY('Date ouverte'!$B$8)&gt;=$W1148,0)),W1148))))</f>
        <v>44880</v>
      </c>
      <c r="AB1148" s="5">
        <f>IF(IF($K1148="Pending",(IF($J1148='Date ouverte'!$A$20,HLOOKUP($AA1148,'Date ouverte'!$20:$21,2,FALSE),IF($J1148='Date ouverte'!$A$22,HLOOKUP($AA1148,'Date ouverte'!$22:$23,2,FALSE),IF($J1148='Date ouverte'!$A$24,HLOOKUP($AA1148,'Date ouverte'!$24:$25,2,FALSE),IF($J1148='Date ouverte'!$A$26,HLOOKUP($AA1148,'Date ouverte'!$26:$27,2,FALSE),"j"))))),W1148)&lt;&gt;"alert",AA1148,"alert")</f>
        <v>44880</v>
      </c>
      <c r="AC1148" s="65">
        <f>IF($AB1148="alert",(IF($J1148='Date ouverte'!$A$29,HLOOKUP($AA1148,'Date ouverte'!$29:$30,2,FALSE),IF($J1148='Date ouverte'!$A$31,HLOOKUP($AA1148,'Date ouverte'!$31:$33,2,FALSE),IF($J1148='Date ouverte'!$A$33,HLOOKUP($AA1148,'Date ouverte'!$33:$34,2,FALSE),IF($J1148='Date ouverte'!$A$35,HLOOKUP($AA1148,'Date ouverte'!$35:$36,2,FALSE),"j"))))),0)</f>
        <v>0</v>
      </c>
      <c r="AD11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8" s="5"/>
    </row>
    <row r="1149" spans="1:31" x14ac:dyDescent="0.25">
      <c r="A1149" t="s">
        <v>968</v>
      </c>
      <c r="B1149" t="s">
        <v>258</v>
      </c>
      <c r="C1149" t="s">
        <v>14</v>
      </c>
      <c r="D1149" t="s">
        <v>47</v>
      </c>
      <c r="E1149" t="s">
        <v>34</v>
      </c>
      <c r="F1149" t="s">
        <v>48</v>
      </c>
      <c r="G1149" s="1">
        <v>44826</v>
      </c>
      <c r="H1149" s="1">
        <v>44860</v>
      </c>
      <c r="I1149" s="2">
        <v>44874.270833333336</v>
      </c>
      <c r="J1149" t="s">
        <v>28</v>
      </c>
      <c r="K1149" t="s">
        <v>19</v>
      </c>
      <c r="L1149" t="s">
        <v>20</v>
      </c>
      <c r="M1149" t="s">
        <v>25</v>
      </c>
      <c r="N1149" t="s">
        <v>35</v>
      </c>
      <c r="O1149" t="s">
        <v>36</v>
      </c>
      <c r="P1149">
        <f t="shared" si="584"/>
        <v>1</v>
      </c>
      <c r="Q1149" s="5">
        <f t="shared" si="585"/>
        <v>44862</v>
      </c>
      <c r="R1149" s="32">
        <f>VLOOKUP(_xlfn.CONCAT(M1149," - ",E1149),Planning!$C$75:$D$99,2,0)</f>
        <v>21</v>
      </c>
      <c r="S1149" s="5">
        <f t="shared" si="586"/>
        <v>44881</v>
      </c>
      <c r="T1149" s="3" t="str">
        <f t="shared" si="587"/>
        <v/>
      </c>
      <c r="U1149" s="32">
        <f t="shared" ca="1" si="588"/>
        <v>21</v>
      </c>
      <c r="V1149" s="32">
        <f t="shared" si="589"/>
        <v>0</v>
      </c>
      <c r="W1149" s="5">
        <f t="shared" si="590"/>
        <v>44874</v>
      </c>
      <c r="X1149" s="5"/>
      <c r="Z1149" s="49"/>
      <c r="AA1149" s="50" cm="1">
        <f t="array" ref="AA1149">IF(AND(K1149="Pending",J1149='Date ouverte'!$A$2),INDEX(_xlfn.ANCHORARRAY('Date ouverte'!$B$2),MATCH(TRUE,_xlfn.ANCHORARRAY('Date ouverte'!$B$2)&gt;=$W1149,0)),IF(AND(K1149="Pending",J1149='Date ouverte'!$A$4),INDEX(_xlfn.ANCHORARRAY('Date ouverte'!$B$4),MATCH(TRUE,_xlfn.ANCHORARRAY('Date ouverte'!$B$4)&gt;=$W1149,0)),IF(AND(K1149="Pending",J1149='Date ouverte'!$A$6),INDEX(_xlfn.ANCHORARRAY('Date ouverte'!$B$6),MATCH(TRUE,_xlfn.ANCHORARRAY('Date ouverte'!$B$6)&gt;=$W1149,0)),IF(AND(K1149="Pending",J1149='Date ouverte'!$A$8),INDEX(_xlfn.ANCHORARRAY('Date ouverte'!$B$8),MATCH(TRUE,_xlfn.ANCHORARRAY('Date ouverte'!$B$8)&gt;=$W1149,0)),W1149))))</f>
        <v>44874</v>
      </c>
      <c r="AB1149" s="5">
        <f>IF(IF($K1149="Pending",(IF($J1149='Date ouverte'!$A$20,HLOOKUP($AA1149,'Date ouverte'!$20:$21,2,FALSE),IF($J1149='Date ouverte'!$A$22,HLOOKUP($AA1149,'Date ouverte'!$22:$23,2,FALSE),IF($J1149='Date ouverte'!$A$24,HLOOKUP($AA1149,'Date ouverte'!$24:$25,2,FALSE),IF($J1149='Date ouverte'!$A$26,HLOOKUP($AA1149,'Date ouverte'!$26:$27,2,FALSE),"j"))))),W1149)&lt;&gt;"alert",AA1149,"alert")</f>
        <v>44874</v>
      </c>
      <c r="AC1149" s="65">
        <f>IF($AB1149="alert",(IF($J1149='Date ouverte'!$A$29,HLOOKUP($AA1149,'Date ouverte'!$29:$30,2,FALSE),IF($J1149='Date ouverte'!$A$31,HLOOKUP($AA1149,'Date ouverte'!$31:$33,2,FALSE),IF($J1149='Date ouverte'!$A$33,HLOOKUP($AA1149,'Date ouverte'!$33:$34,2,FALSE),IF($J1149='Date ouverte'!$A$35,HLOOKUP($AA1149,'Date ouverte'!$35:$36,2,FALSE),"j"))))),0)</f>
        <v>0</v>
      </c>
      <c r="AD11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49" s="5"/>
    </row>
    <row r="1150" spans="1:31" x14ac:dyDescent="0.25">
      <c r="A1150" t="s">
        <v>2007</v>
      </c>
      <c r="B1150" t="s">
        <v>258</v>
      </c>
      <c r="C1150" t="s">
        <v>30</v>
      </c>
      <c r="D1150" t="s">
        <v>47</v>
      </c>
      <c r="E1150" t="s">
        <v>34</v>
      </c>
      <c r="F1150" t="s">
        <v>48</v>
      </c>
      <c r="G1150" s="1">
        <v>44847</v>
      </c>
      <c r="H1150" s="1">
        <v>44877</v>
      </c>
      <c r="I1150" s="2">
        <v>44893.6875</v>
      </c>
      <c r="J1150" t="s">
        <v>23</v>
      </c>
      <c r="K1150" t="s">
        <v>19</v>
      </c>
      <c r="L1150" t="s">
        <v>20</v>
      </c>
      <c r="M1150" t="s">
        <v>25</v>
      </c>
      <c r="N1150" t="s">
        <v>35</v>
      </c>
      <c r="O1150" t="s">
        <v>45</v>
      </c>
      <c r="P1150">
        <f t="shared" si="584"/>
        <v>1</v>
      </c>
      <c r="Q1150" s="5">
        <f t="shared" si="585"/>
        <v>44879</v>
      </c>
      <c r="R1150" s="32">
        <f>VLOOKUP(_xlfn.CONCAT(M1150," - ",E1150),Planning!$C$75:$D$99,2,0)</f>
        <v>21</v>
      </c>
      <c r="S1150" s="5">
        <f t="shared" si="586"/>
        <v>44898</v>
      </c>
      <c r="T1150" s="3" t="str">
        <f t="shared" si="587"/>
        <v/>
      </c>
      <c r="U1150" s="32">
        <f t="shared" ca="1" si="588"/>
        <v>21</v>
      </c>
      <c r="V1150" s="32">
        <f t="shared" si="589"/>
        <v>0</v>
      </c>
      <c r="W1150" s="5">
        <f t="shared" si="590"/>
        <v>44893</v>
      </c>
      <c r="X1150" s="5"/>
      <c r="Z1150" s="49"/>
      <c r="AA1150" s="50" cm="1">
        <f t="array" ref="AA1150">IF(AND(K1150="Pending",J1150='Date ouverte'!$A$2),INDEX(_xlfn.ANCHORARRAY('Date ouverte'!$B$2),MATCH(TRUE,_xlfn.ANCHORARRAY('Date ouverte'!$B$2)&gt;=$W1150,0)),IF(AND(K1150="Pending",J1150='Date ouverte'!$A$4),INDEX(_xlfn.ANCHORARRAY('Date ouverte'!$B$4),MATCH(TRUE,_xlfn.ANCHORARRAY('Date ouverte'!$B$4)&gt;=$W1150,0)),IF(AND(K1150="Pending",J1150='Date ouverte'!$A$6),INDEX(_xlfn.ANCHORARRAY('Date ouverte'!$B$6),MATCH(TRUE,_xlfn.ANCHORARRAY('Date ouverte'!$B$6)&gt;=$W1150,0)),IF(AND(K1150="Pending",J1150='Date ouverte'!$A$8),INDEX(_xlfn.ANCHORARRAY('Date ouverte'!$B$8),MATCH(TRUE,_xlfn.ANCHORARRAY('Date ouverte'!$B$8)&gt;=$W1150,0)),W1150))))</f>
        <v>44893</v>
      </c>
      <c r="AB1150" s="5">
        <f>IF(IF($K1150="Pending",(IF($J1150='Date ouverte'!$A$20,HLOOKUP($AA1150,'Date ouverte'!$20:$21,2,FALSE),IF($J1150='Date ouverte'!$A$22,HLOOKUP($AA1150,'Date ouverte'!$22:$23,2,FALSE),IF($J1150='Date ouverte'!$A$24,HLOOKUP($AA1150,'Date ouverte'!$24:$25,2,FALSE),IF($J1150='Date ouverte'!$A$26,HLOOKUP($AA1150,'Date ouverte'!$26:$27,2,FALSE),"j"))))),W1150)&lt;&gt;"alert",AA1150,"alert")</f>
        <v>44893</v>
      </c>
      <c r="AC1150" s="65">
        <f>IF($AB1150="alert",(IF($J1150='Date ouverte'!$A$29,HLOOKUP($AA1150,'Date ouverte'!$29:$30,2,FALSE),IF($J1150='Date ouverte'!$A$31,HLOOKUP($AA1150,'Date ouverte'!$31:$33,2,FALSE),IF($J1150='Date ouverte'!$A$33,HLOOKUP($AA1150,'Date ouverte'!$33:$34,2,FALSE),IF($J1150='Date ouverte'!$A$35,HLOOKUP($AA1150,'Date ouverte'!$35:$36,2,FALSE),"j"))))),0)</f>
        <v>0</v>
      </c>
      <c r="AD11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0" s="5"/>
    </row>
    <row r="1151" spans="1:31" x14ac:dyDescent="0.25">
      <c r="A1151" t="s">
        <v>558</v>
      </c>
      <c r="B1151" t="s">
        <v>258</v>
      </c>
      <c r="C1151" t="s">
        <v>30</v>
      </c>
      <c r="D1151" t="s">
        <v>15</v>
      </c>
      <c r="E1151" t="s">
        <v>34</v>
      </c>
      <c r="F1151" t="s">
        <v>17</v>
      </c>
      <c r="G1151" s="1">
        <v>44821</v>
      </c>
      <c r="H1151" s="1">
        <v>44853</v>
      </c>
      <c r="I1151" s="2">
        <v>44865.270833333336</v>
      </c>
      <c r="J1151" t="s">
        <v>28</v>
      </c>
      <c r="K1151" t="s">
        <v>19</v>
      </c>
      <c r="L1151" t="s">
        <v>20</v>
      </c>
      <c r="M1151" t="s">
        <v>25</v>
      </c>
      <c r="N1151" t="s">
        <v>35</v>
      </c>
      <c r="O1151" t="s">
        <v>42</v>
      </c>
      <c r="P1151">
        <f t="shared" si="584"/>
        <v>1</v>
      </c>
      <c r="Q1151" s="5">
        <f t="shared" si="585"/>
        <v>44855</v>
      </c>
      <c r="R1151" s="32">
        <f>VLOOKUP(_xlfn.CONCAT(M1151," - ",E1151),Planning!$C$75:$D$99,2,0)</f>
        <v>21</v>
      </c>
      <c r="S1151" s="5">
        <f t="shared" si="586"/>
        <v>44874</v>
      </c>
      <c r="T1151" s="3" t="str">
        <f t="shared" si="587"/>
        <v/>
      </c>
      <c r="U1151" s="32">
        <f t="shared" ca="1" si="588"/>
        <v>15</v>
      </c>
      <c r="V1151" s="32">
        <f t="shared" si="589"/>
        <v>0</v>
      </c>
      <c r="W1151" s="5">
        <f t="shared" si="590"/>
        <v>44865</v>
      </c>
      <c r="X1151" s="5"/>
      <c r="Z1151" s="49"/>
      <c r="AA1151" s="50" cm="1">
        <f t="array" ref="AA1151">IF(AND(K1151="Pending",J1151='Date ouverte'!$A$2),INDEX(_xlfn.ANCHORARRAY('Date ouverte'!$B$2),MATCH(TRUE,_xlfn.ANCHORARRAY('Date ouverte'!$B$2)&gt;=$W1151,0)),IF(AND(K1151="Pending",J1151='Date ouverte'!$A$4),INDEX(_xlfn.ANCHORARRAY('Date ouverte'!$B$4),MATCH(TRUE,_xlfn.ANCHORARRAY('Date ouverte'!$B$4)&gt;=$W1151,0)),IF(AND(K1151="Pending",J1151='Date ouverte'!$A$6),INDEX(_xlfn.ANCHORARRAY('Date ouverte'!$B$6),MATCH(TRUE,_xlfn.ANCHORARRAY('Date ouverte'!$B$6)&gt;=$W1151,0)),IF(AND(K1151="Pending",J1151='Date ouverte'!$A$8),INDEX(_xlfn.ANCHORARRAY('Date ouverte'!$B$8),MATCH(TRUE,_xlfn.ANCHORARRAY('Date ouverte'!$B$8)&gt;=$W1151,0)),W1151))))</f>
        <v>44865</v>
      </c>
      <c r="AB1151" s="5">
        <f>IF(IF($K1151="Pending",(IF($J1151='Date ouverte'!$A$20,HLOOKUP($AA1151,'Date ouverte'!$20:$21,2,FALSE),IF($J1151='Date ouverte'!$A$22,HLOOKUP($AA1151,'Date ouverte'!$22:$23,2,FALSE),IF($J1151='Date ouverte'!$A$24,HLOOKUP($AA1151,'Date ouverte'!$24:$25,2,FALSE),IF($J1151='Date ouverte'!$A$26,HLOOKUP($AA1151,'Date ouverte'!$26:$27,2,FALSE),"j"))))),W1151)&lt;&gt;"alert",AA1151,"alert")</f>
        <v>44865</v>
      </c>
      <c r="AC1151" s="65">
        <f>IF($AB1151="alert",(IF($J1151='Date ouverte'!$A$29,HLOOKUP($AA1151,'Date ouverte'!$29:$30,2,FALSE),IF($J1151='Date ouverte'!$A$31,HLOOKUP($AA1151,'Date ouverte'!$31:$33,2,FALSE),IF($J1151='Date ouverte'!$A$33,HLOOKUP($AA1151,'Date ouverte'!$33:$34,2,FALSE),IF($J1151='Date ouverte'!$A$35,HLOOKUP($AA1151,'Date ouverte'!$35:$36,2,FALSE),"j"))))),0)</f>
        <v>0</v>
      </c>
      <c r="AD11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1" s="5"/>
    </row>
    <row r="1152" spans="1:31" x14ac:dyDescent="0.25">
      <c r="A1152" t="s">
        <v>989</v>
      </c>
      <c r="B1152" t="s">
        <v>258</v>
      </c>
      <c r="C1152" t="s">
        <v>30</v>
      </c>
      <c r="D1152" t="s">
        <v>47</v>
      </c>
      <c r="E1152" t="s">
        <v>34</v>
      </c>
      <c r="F1152" t="s">
        <v>48</v>
      </c>
      <c r="G1152" s="1">
        <v>44826</v>
      </c>
      <c r="H1152" s="1">
        <v>44860</v>
      </c>
      <c r="I1152" s="2">
        <v>44874.208333333336</v>
      </c>
      <c r="J1152" t="s">
        <v>23</v>
      </c>
      <c r="K1152" t="s">
        <v>19</v>
      </c>
      <c r="L1152" t="s">
        <v>20</v>
      </c>
      <c r="M1152" t="s">
        <v>25</v>
      </c>
      <c r="N1152" t="s">
        <v>35</v>
      </c>
      <c r="O1152" t="s">
        <v>36</v>
      </c>
      <c r="P1152">
        <f t="shared" si="584"/>
        <v>1</v>
      </c>
      <c r="Q1152" s="5">
        <f t="shared" si="585"/>
        <v>44862</v>
      </c>
      <c r="R1152" s="32">
        <f>VLOOKUP(_xlfn.CONCAT(M1152," - ",E1152),Planning!$C$75:$D$99,2,0)</f>
        <v>21</v>
      </c>
      <c r="S1152" s="5">
        <f t="shared" si="586"/>
        <v>44881</v>
      </c>
      <c r="T1152" s="3" t="str">
        <f t="shared" si="587"/>
        <v/>
      </c>
      <c r="U1152" s="32">
        <f t="shared" ca="1" si="588"/>
        <v>21</v>
      </c>
      <c r="V1152" s="32">
        <f t="shared" si="589"/>
        <v>0</v>
      </c>
      <c r="W1152" s="5">
        <f t="shared" si="590"/>
        <v>44874</v>
      </c>
      <c r="X1152" s="5"/>
      <c r="Z1152" s="49"/>
      <c r="AA1152" s="50" cm="1">
        <f t="array" ref="AA1152">IF(AND(K1152="Pending",J1152='Date ouverte'!$A$2),INDEX(_xlfn.ANCHORARRAY('Date ouverte'!$B$2),MATCH(TRUE,_xlfn.ANCHORARRAY('Date ouverte'!$B$2)&gt;=$W1152,0)),IF(AND(K1152="Pending",J1152='Date ouverte'!$A$4),INDEX(_xlfn.ANCHORARRAY('Date ouverte'!$B$4),MATCH(TRUE,_xlfn.ANCHORARRAY('Date ouverte'!$B$4)&gt;=$W1152,0)),IF(AND(K1152="Pending",J1152='Date ouverte'!$A$6),INDEX(_xlfn.ANCHORARRAY('Date ouverte'!$B$6),MATCH(TRUE,_xlfn.ANCHORARRAY('Date ouverte'!$B$6)&gt;=$W1152,0)),IF(AND(K1152="Pending",J1152='Date ouverte'!$A$8),INDEX(_xlfn.ANCHORARRAY('Date ouverte'!$B$8),MATCH(TRUE,_xlfn.ANCHORARRAY('Date ouverte'!$B$8)&gt;=$W1152,0)),W1152))))</f>
        <v>44874</v>
      </c>
      <c r="AB1152" s="5">
        <f>IF(IF($K1152="Pending",(IF($J1152='Date ouverte'!$A$20,HLOOKUP($AA1152,'Date ouverte'!$20:$21,2,FALSE),IF($J1152='Date ouverte'!$A$22,HLOOKUP($AA1152,'Date ouverte'!$22:$23,2,FALSE),IF($J1152='Date ouverte'!$A$24,HLOOKUP($AA1152,'Date ouverte'!$24:$25,2,FALSE),IF($J1152='Date ouverte'!$A$26,HLOOKUP($AA1152,'Date ouverte'!$26:$27,2,FALSE),"j"))))),W1152)&lt;&gt;"alert",AA1152,"alert")</f>
        <v>44874</v>
      </c>
      <c r="AC1152" s="65">
        <f>IF($AB1152="alert",(IF($J1152='Date ouverte'!$A$29,HLOOKUP($AA1152,'Date ouverte'!$29:$30,2,FALSE),IF($J1152='Date ouverte'!$A$31,HLOOKUP($AA1152,'Date ouverte'!$31:$33,2,FALSE),IF($J1152='Date ouverte'!$A$33,HLOOKUP($AA1152,'Date ouverte'!$33:$34,2,FALSE),IF($J1152='Date ouverte'!$A$35,HLOOKUP($AA1152,'Date ouverte'!$35:$36,2,FALSE),"j"))))),0)</f>
        <v>0</v>
      </c>
      <c r="AD11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2" s="5"/>
    </row>
    <row r="1153" spans="1:31" x14ac:dyDescent="0.25">
      <c r="A1153" t="s">
        <v>2488</v>
      </c>
      <c r="B1153" t="s">
        <v>258</v>
      </c>
      <c r="C1153" t="s">
        <v>30</v>
      </c>
      <c r="D1153" t="s">
        <v>57</v>
      </c>
      <c r="E1153" t="s">
        <v>34</v>
      </c>
      <c r="F1153" t="s">
        <v>48</v>
      </c>
      <c r="G1153" s="1">
        <v>44863</v>
      </c>
      <c r="H1153" s="1">
        <v>44899</v>
      </c>
      <c r="I1153" s="2">
        <v>44914</v>
      </c>
      <c r="J1153" t="s">
        <v>18</v>
      </c>
      <c r="K1153" t="s">
        <v>29</v>
      </c>
      <c r="L1153" t="s">
        <v>20</v>
      </c>
      <c r="M1153" t="s">
        <v>25</v>
      </c>
      <c r="N1153" t="s">
        <v>35</v>
      </c>
      <c r="O1153" t="s">
        <v>49</v>
      </c>
      <c r="P1153">
        <f t="shared" si="584"/>
        <v>1</v>
      </c>
      <c r="Q1153" s="5">
        <f t="shared" si="585"/>
        <v>44901</v>
      </c>
      <c r="R1153" s="32">
        <f>VLOOKUP(_xlfn.CONCAT(M1153," - ",E1153),Planning!$C$75:$D$99,2,0)</f>
        <v>21</v>
      </c>
      <c r="S1153" s="5">
        <f t="shared" si="586"/>
        <v>44920</v>
      </c>
      <c r="T1153" s="3" t="str">
        <f t="shared" si="587"/>
        <v/>
      </c>
      <c r="U1153" s="32">
        <f t="shared" ca="1" si="588"/>
        <v>21</v>
      </c>
      <c r="V1153" s="32">
        <f t="shared" si="589"/>
        <v>0</v>
      </c>
      <c r="W1153" s="5">
        <f t="shared" si="590"/>
        <v>44914</v>
      </c>
      <c r="X1153" s="5"/>
      <c r="Z1153" s="49"/>
      <c r="AA1153" s="50" cm="1">
        <f t="array" ref="AA1153">IF(AND(K1153="Pending",J1153='Date ouverte'!$A$2),INDEX(_xlfn.ANCHORARRAY('Date ouverte'!$B$2),MATCH(TRUE,_xlfn.ANCHORARRAY('Date ouverte'!$B$2)&gt;=$W1153,0)),IF(AND(K1153="Pending",J1153='Date ouverte'!$A$4),INDEX(_xlfn.ANCHORARRAY('Date ouverte'!$B$4),MATCH(TRUE,_xlfn.ANCHORARRAY('Date ouverte'!$B$4)&gt;=$W1153,0)),IF(AND(K1153="Pending",J1153='Date ouverte'!$A$6),INDEX(_xlfn.ANCHORARRAY('Date ouverte'!$B$6),MATCH(TRUE,_xlfn.ANCHORARRAY('Date ouverte'!$B$6)&gt;=$W1153,0)),IF(AND(K1153="Pending",J1153='Date ouverte'!$A$8),INDEX(_xlfn.ANCHORARRAY('Date ouverte'!$B$8),MATCH(TRUE,_xlfn.ANCHORARRAY('Date ouverte'!$B$8)&gt;=$W1153,0)),W1153))))</f>
        <v>44914</v>
      </c>
      <c r="AB1153" s="5" t="str">
        <f>IF(IF($K1153="Pending",(IF($J1153='Date ouverte'!$A$20,HLOOKUP($AA1153,'Date ouverte'!$20:$21,2,FALSE),IF($J1153='Date ouverte'!$A$22,HLOOKUP($AA1153,'Date ouverte'!$22:$23,2,FALSE),IF($J1153='Date ouverte'!$A$24,HLOOKUP($AA1153,'Date ouverte'!$24:$25,2,FALSE),IF($J1153='Date ouverte'!$A$26,HLOOKUP($AA1153,'Date ouverte'!$26:$27,2,FALSE),"j"))))),W1153)&lt;&gt;"alert",AA1153,"alert")</f>
        <v>alert</v>
      </c>
      <c r="AC1153" s="65">
        <f>IF($AB1153="alert",(IF($J1153='Date ouverte'!$A$29,HLOOKUP($AA1153,'Date ouverte'!$29:$30,2,FALSE),IF($J1153='Date ouverte'!$A$31,HLOOKUP($AA1153,'Date ouverte'!$31:$33,2,FALSE),IF($J1153='Date ouverte'!$A$33,HLOOKUP($AA1153,'Date ouverte'!$33:$34,2,FALSE),IF($J1153='Date ouverte'!$A$35,HLOOKUP($AA1153,'Date ouverte'!$35:$36,2,FALSE),"j"))))),0)</f>
        <v>18</v>
      </c>
      <c r="AD11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3" s="5"/>
    </row>
    <row r="1154" spans="1:31" x14ac:dyDescent="0.25">
      <c r="A1154" t="s">
        <v>1348</v>
      </c>
      <c r="B1154" t="s">
        <v>258</v>
      </c>
      <c r="C1154" t="s">
        <v>30</v>
      </c>
      <c r="D1154" t="s">
        <v>47</v>
      </c>
      <c r="E1154" t="s">
        <v>16</v>
      </c>
      <c r="F1154" t="s">
        <v>48</v>
      </c>
      <c r="G1154" s="1">
        <v>44837</v>
      </c>
      <c r="H1154" s="1">
        <v>44880</v>
      </c>
      <c r="I1154" s="2">
        <v>44890</v>
      </c>
      <c r="J1154" t="s">
        <v>39</v>
      </c>
      <c r="K1154" t="s">
        <v>29</v>
      </c>
      <c r="L1154" t="s">
        <v>24</v>
      </c>
      <c r="M1154" t="s">
        <v>25</v>
      </c>
      <c r="N1154" t="s">
        <v>26</v>
      </c>
      <c r="O1154" t="s">
        <v>45</v>
      </c>
      <c r="P1154">
        <f t="shared" si="584"/>
        <v>1</v>
      </c>
      <c r="Q1154" s="5">
        <f t="shared" si="585"/>
        <v>44882</v>
      </c>
      <c r="R1154" s="32">
        <f>VLOOKUP(_xlfn.CONCAT(M1154," - ",E1154),Planning!$C$75:$D$99,2,0)</f>
        <v>4</v>
      </c>
      <c r="S1154" s="5">
        <f t="shared" si="586"/>
        <v>44884</v>
      </c>
      <c r="T1154" s="3" t="str">
        <f t="shared" si="587"/>
        <v/>
      </c>
      <c r="U1154" s="32">
        <f t="shared" ca="1" si="588"/>
        <v>4</v>
      </c>
      <c r="V1154" s="32">
        <f t="shared" si="589"/>
        <v>0</v>
      </c>
      <c r="W1154" s="5">
        <f t="shared" si="590"/>
        <v>44890</v>
      </c>
      <c r="X1154" s="5"/>
      <c r="Z1154" s="49"/>
      <c r="AA1154" s="50" cm="1">
        <f t="array" ref="AA1154">IF(AND(K1154="Pending",J1154='Date ouverte'!$A$2),INDEX(_xlfn.ANCHORARRAY('Date ouverte'!$B$2),MATCH(TRUE,_xlfn.ANCHORARRAY('Date ouverte'!$B$2)&gt;=$W1154,0)),IF(AND(K1154="Pending",J1154='Date ouverte'!$A$4),INDEX(_xlfn.ANCHORARRAY('Date ouverte'!$B$4),MATCH(TRUE,_xlfn.ANCHORARRAY('Date ouverte'!$B$4)&gt;=$W1154,0)),IF(AND(K1154="Pending",J1154='Date ouverte'!$A$6),INDEX(_xlfn.ANCHORARRAY('Date ouverte'!$B$6),MATCH(TRUE,_xlfn.ANCHORARRAY('Date ouverte'!$B$6)&gt;=$W1154,0)),IF(AND(K1154="Pending",J1154='Date ouverte'!$A$8),INDEX(_xlfn.ANCHORARRAY('Date ouverte'!$B$8),MATCH(TRUE,_xlfn.ANCHORARRAY('Date ouverte'!$B$8)&gt;=$W1154,0)),W1154))))</f>
        <v>44890</v>
      </c>
      <c r="AB1154" s="5" t="str">
        <f>IF(IF($K1154="Pending",(IF($J1154='Date ouverte'!$A$20,HLOOKUP($AA1154,'Date ouverte'!$20:$21,2,FALSE),IF($J1154='Date ouverte'!$A$22,HLOOKUP($AA1154,'Date ouverte'!$22:$23,2,FALSE),IF($J1154='Date ouverte'!$A$24,HLOOKUP($AA1154,'Date ouverte'!$24:$25,2,FALSE),IF($J1154='Date ouverte'!$A$26,HLOOKUP($AA1154,'Date ouverte'!$26:$27,2,FALSE),"j"))))),W1154)&lt;&gt;"alert",AA1154,"alert")</f>
        <v>alert</v>
      </c>
      <c r="AC1154" s="65">
        <f>IF($AB1154="alert",(IF($J1154='Date ouverte'!$A$29,HLOOKUP($AA1154,'Date ouverte'!$29:$30,2,FALSE),IF($J1154='Date ouverte'!$A$31,HLOOKUP($AA1154,'Date ouverte'!$31:$33,2,FALSE),IF($J1154='Date ouverte'!$A$33,HLOOKUP($AA1154,'Date ouverte'!$33:$34,2,FALSE),IF($J1154='Date ouverte'!$A$35,HLOOKUP($AA1154,'Date ouverte'!$35:$36,2,FALSE),"j"))))),0)</f>
        <v>8</v>
      </c>
      <c r="AD11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54" s="5"/>
    </row>
    <row r="1155" spans="1:31" x14ac:dyDescent="0.25">
      <c r="A1155" t="s">
        <v>2008</v>
      </c>
      <c r="B1155" t="s">
        <v>258</v>
      </c>
      <c r="C1155" t="s">
        <v>30</v>
      </c>
      <c r="D1155" t="s">
        <v>47</v>
      </c>
      <c r="E1155" t="s">
        <v>34</v>
      </c>
      <c r="F1155" t="s">
        <v>48</v>
      </c>
      <c r="G1155" s="1">
        <v>44858</v>
      </c>
      <c r="H1155" s="1">
        <v>44890</v>
      </c>
      <c r="I1155" s="2">
        <v>44902</v>
      </c>
      <c r="J1155" t="s">
        <v>23</v>
      </c>
      <c r="K1155" t="s">
        <v>29</v>
      </c>
      <c r="L1155" t="s">
        <v>20</v>
      </c>
      <c r="M1155" t="s">
        <v>25</v>
      </c>
      <c r="N1155" t="s">
        <v>35</v>
      </c>
      <c r="O1155" t="s">
        <v>46</v>
      </c>
      <c r="P1155">
        <f t="shared" si="584"/>
        <v>1</v>
      </c>
      <c r="Q1155" s="5">
        <f t="shared" si="585"/>
        <v>44892</v>
      </c>
      <c r="R1155" s="32">
        <f>VLOOKUP(_xlfn.CONCAT(M1155," - ",E1155),Planning!$C$75:$D$99,2,0)</f>
        <v>21</v>
      </c>
      <c r="S1155" s="5">
        <f t="shared" si="586"/>
        <v>44911</v>
      </c>
      <c r="T1155" s="3" t="str">
        <f t="shared" si="587"/>
        <v/>
      </c>
      <c r="U1155" s="32">
        <f t="shared" ca="1" si="588"/>
        <v>21</v>
      </c>
      <c r="V1155" s="32">
        <f t="shared" si="589"/>
        <v>0</v>
      </c>
      <c r="W1155" s="5">
        <f t="shared" si="590"/>
        <v>44902</v>
      </c>
      <c r="X1155" s="5"/>
      <c r="Z1155" s="49"/>
      <c r="AA1155" s="50" cm="1">
        <f t="array" ref="AA1155">IF(AND(K1155="Pending",J1155='Date ouverte'!$A$2),INDEX(_xlfn.ANCHORARRAY('Date ouverte'!$B$2),MATCH(TRUE,_xlfn.ANCHORARRAY('Date ouverte'!$B$2)&gt;=$W1155,0)),IF(AND(K1155="Pending",J1155='Date ouverte'!$A$4),INDEX(_xlfn.ANCHORARRAY('Date ouverte'!$B$4),MATCH(TRUE,_xlfn.ANCHORARRAY('Date ouverte'!$B$4)&gt;=$W1155,0)),IF(AND(K1155="Pending",J1155='Date ouverte'!$A$6),INDEX(_xlfn.ANCHORARRAY('Date ouverte'!$B$6),MATCH(TRUE,_xlfn.ANCHORARRAY('Date ouverte'!$B$6)&gt;=$W1155,0)),IF(AND(K1155="Pending",J1155='Date ouverte'!$A$8),INDEX(_xlfn.ANCHORARRAY('Date ouverte'!$B$8),MATCH(TRUE,_xlfn.ANCHORARRAY('Date ouverte'!$B$8)&gt;=$W1155,0)),W1155))))</f>
        <v>44902</v>
      </c>
      <c r="AB1155" s="5" t="str">
        <f>IF(IF($K1155="Pending",(IF($J1155='Date ouverte'!$A$20,HLOOKUP($AA1155,'Date ouverte'!$20:$21,2,FALSE),IF($J1155='Date ouverte'!$A$22,HLOOKUP($AA1155,'Date ouverte'!$22:$23,2,FALSE),IF($J1155='Date ouverte'!$A$24,HLOOKUP($AA1155,'Date ouverte'!$24:$25,2,FALSE),IF($J1155='Date ouverte'!$A$26,HLOOKUP($AA1155,'Date ouverte'!$26:$27,2,FALSE),"j"))))),W1155)&lt;&gt;"alert",AA1155,"alert")</f>
        <v>alert</v>
      </c>
      <c r="AC1155" s="65">
        <f>IF($AB1155="alert",(IF($J1155='Date ouverte'!$A$29,HLOOKUP($AA1155,'Date ouverte'!$29:$30,2,FALSE),IF($J1155='Date ouverte'!$A$31,HLOOKUP($AA1155,'Date ouverte'!$31:$33,2,FALSE),IF($J1155='Date ouverte'!$A$33,HLOOKUP($AA1155,'Date ouverte'!$33:$34,2,FALSE),IF($J1155='Date ouverte'!$A$35,HLOOKUP($AA1155,'Date ouverte'!$35:$36,2,FALSE),"j"))))),0)</f>
        <v>40</v>
      </c>
      <c r="AD11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5" s="5"/>
    </row>
    <row r="1156" spans="1:31" x14ac:dyDescent="0.25">
      <c r="A1156" t="s">
        <v>411</v>
      </c>
      <c r="B1156" t="s">
        <v>258</v>
      </c>
      <c r="C1156" t="s">
        <v>30</v>
      </c>
      <c r="D1156" t="s">
        <v>47</v>
      </c>
      <c r="E1156" t="s">
        <v>16</v>
      </c>
      <c r="F1156" t="s">
        <v>48</v>
      </c>
      <c r="G1156" s="1">
        <v>44814</v>
      </c>
      <c r="H1156" s="1">
        <v>44868</v>
      </c>
      <c r="I1156" s="2">
        <v>44873</v>
      </c>
      <c r="J1156" t="s">
        <v>28</v>
      </c>
      <c r="K1156" t="s">
        <v>29</v>
      </c>
      <c r="L1156" t="s">
        <v>24</v>
      </c>
      <c r="M1156" t="s">
        <v>32</v>
      </c>
      <c r="N1156" t="s">
        <v>41</v>
      </c>
      <c r="O1156" t="s">
        <v>387</v>
      </c>
      <c r="P1156">
        <f t="shared" si="584"/>
        <v>1</v>
      </c>
      <c r="Q1156" s="5">
        <f t="shared" si="585"/>
        <v>44870</v>
      </c>
      <c r="R1156" s="32">
        <f>VLOOKUP(_xlfn.CONCAT(M1156," - ",E1156),Planning!$C$75:$D$99,2,0)</f>
        <v>10</v>
      </c>
      <c r="S1156" s="5">
        <f t="shared" si="586"/>
        <v>44878</v>
      </c>
      <c r="T1156" s="3" t="str">
        <f t="shared" si="587"/>
        <v/>
      </c>
      <c r="U1156" s="32">
        <f t="shared" ca="1" si="588"/>
        <v>10</v>
      </c>
      <c r="V1156" s="32">
        <f t="shared" si="589"/>
        <v>0</v>
      </c>
      <c r="W1156" s="5">
        <f t="shared" si="590"/>
        <v>44873</v>
      </c>
      <c r="X1156" s="5"/>
      <c r="Z1156" s="49"/>
      <c r="AA1156" s="50" cm="1">
        <f t="array" ref="AA1156">IF(AND(K1156="Pending",J1156='Date ouverte'!$A$2),INDEX(_xlfn.ANCHORARRAY('Date ouverte'!$B$2),MATCH(TRUE,_xlfn.ANCHORARRAY('Date ouverte'!$B$2)&gt;=$W1156,0)),IF(AND(K1156="Pending",J1156='Date ouverte'!$A$4),INDEX(_xlfn.ANCHORARRAY('Date ouverte'!$B$4),MATCH(TRUE,_xlfn.ANCHORARRAY('Date ouverte'!$B$4)&gt;=$W1156,0)),IF(AND(K1156="Pending",J1156='Date ouverte'!$A$6),INDEX(_xlfn.ANCHORARRAY('Date ouverte'!$B$6),MATCH(TRUE,_xlfn.ANCHORARRAY('Date ouverte'!$B$6)&gt;=$W1156,0)),IF(AND(K1156="Pending",J1156='Date ouverte'!$A$8),INDEX(_xlfn.ANCHORARRAY('Date ouverte'!$B$8),MATCH(TRUE,_xlfn.ANCHORARRAY('Date ouverte'!$B$8)&gt;=$W1156,0)),W1156))))</f>
        <v>44873</v>
      </c>
      <c r="AB1156" s="5" t="str">
        <f>IF(IF($K1156="Pending",(IF($J1156='Date ouverte'!$A$20,HLOOKUP($AA1156,'Date ouverte'!$20:$21,2,FALSE),IF($J1156='Date ouverte'!$A$22,HLOOKUP($AA1156,'Date ouverte'!$22:$23,2,FALSE),IF($J1156='Date ouverte'!$A$24,HLOOKUP($AA1156,'Date ouverte'!$24:$25,2,FALSE),IF($J1156='Date ouverte'!$A$26,HLOOKUP($AA1156,'Date ouverte'!$26:$27,2,FALSE),"j"))))),W1156)&lt;&gt;"alert",AA1156,"alert")</f>
        <v>alert</v>
      </c>
      <c r="AC1156" s="65">
        <f>IF($AB1156="alert",(IF($J1156='Date ouverte'!$A$29,HLOOKUP($AA1156,'Date ouverte'!$29:$30,2,FALSE),IF($J1156='Date ouverte'!$A$31,HLOOKUP($AA1156,'Date ouverte'!$31:$33,2,FALSE),IF($J1156='Date ouverte'!$A$33,HLOOKUP($AA1156,'Date ouverte'!$33:$34,2,FALSE),IF($J1156='Date ouverte'!$A$35,HLOOKUP($AA1156,'Date ouverte'!$35:$36,2,FALSE),"j"))))),0)</f>
        <v>15</v>
      </c>
      <c r="AD11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6" s="5"/>
    </row>
    <row r="1157" spans="1:31" x14ac:dyDescent="0.25">
      <c r="A1157" t="s">
        <v>2489</v>
      </c>
      <c r="B1157" t="s">
        <v>258</v>
      </c>
      <c r="C1157" t="s">
        <v>30</v>
      </c>
      <c r="D1157" t="s">
        <v>47</v>
      </c>
      <c r="E1157" t="s">
        <v>16</v>
      </c>
      <c r="F1157" t="s">
        <v>48</v>
      </c>
      <c r="G1157" s="1">
        <v>44863</v>
      </c>
      <c r="H1157" s="1">
        <v>44900</v>
      </c>
      <c r="I1157" s="2">
        <v>44907</v>
      </c>
      <c r="J1157" t="s">
        <v>23</v>
      </c>
      <c r="K1157" t="s">
        <v>29</v>
      </c>
      <c r="L1157" t="s">
        <v>24</v>
      </c>
      <c r="M1157" t="s">
        <v>32</v>
      </c>
      <c r="O1157" t="s">
        <v>1728</v>
      </c>
      <c r="P1157">
        <f t="shared" si="584"/>
        <v>1</v>
      </c>
      <c r="Q1157" s="5">
        <f t="shared" si="585"/>
        <v>44902</v>
      </c>
      <c r="R1157" s="32">
        <f>VLOOKUP(_xlfn.CONCAT(M1157," - ",E1157),Planning!$C$75:$D$99,2,0)</f>
        <v>10</v>
      </c>
      <c r="S1157" s="5">
        <f t="shared" si="586"/>
        <v>44910</v>
      </c>
      <c r="T1157" s="3" t="str">
        <f t="shared" si="587"/>
        <v/>
      </c>
      <c r="U1157" s="32">
        <f t="shared" ca="1" si="588"/>
        <v>10</v>
      </c>
      <c r="V1157" s="32">
        <f t="shared" si="589"/>
        <v>0</v>
      </c>
      <c r="W1157" s="5">
        <f t="shared" si="590"/>
        <v>44907</v>
      </c>
      <c r="X1157" s="5"/>
      <c r="Z1157" s="49"/>
      <c r="AA1157" s="50" cm="1">
        <f t="array" ref="AA1157">IF(AND(K1157="Pending",J1157='Date ouverte'!$A$2),INDEX(_xlfn.ANCHORARRAY('Date ouverte'!$B$2),MATCH(TRUE,_xlfn.ANCHORARRAY('Date ouverte'!$B$2)&gt;=$W1157,0)),IF(AND(K1157="Pending",J1157='Date ouverte'!$A$4),INDEX(_xlfn.ANCHORARRAY('Date ouverte'!$B$4),MATCH(TRUE,_xlfn.ANCHORARRAY('Date ouverte'!$B$4)&gt;=$W1157,0)),IF(AND(K1157="Pending",J1157='Date ouverte'!$A$6),INDEX(_xlfn.ANCHORARRAY('Date ouverte'!$B$6),MATCH(TRUE,_xlfn.ANCHORARRAY('Date ouverte'!$B$6)&gt;=$W1157,0)),IF(AND(K1157="Pending",J1157='Date ouverte'!$A$8),INDEX(_xlfn.ANCHORARRAY('Date ouverte'!$B$8),MATCH(TRUE,_xlfn.ANCHORARRAY('Date ouverte'!$B$8)&gt;=$W1157,0)),W1157))))</f>
        <v>44907</v>
      </c>
      <c r="AB1157" s="5">
        <f>IF(IF($K1157="Pending",(IF($J1157='Date ouverte'!$A$20,HLOOKUP($AA1157,'Date ouverte'!$20:$21,2,FALSE),IF($J1157='Date ouverte'!$A$22,HLOOKUP($AA1157,'Date ouverte'!$22:$23,2,FALSE),IF($J1157='Date ouverte'!$A$24,HLOOKUP($AA1157,'Date ouverte'!$24:$25,2,FALSE),IF($J1157='Date ouverte'!$A$26,HLOOKUP($AA1157,'Date ouverte'!$26:$27,2,FALSE),"j"))))),W1157)&lt;&gt;"alert",AA1157,"alert")</f>
        <v>44907</v>
      </c>
      <c r="AC1157" s="65">
        <f>IF($AB1157="alert",(IF($J1157='Date ouverte'!$A$29,HLOOKUP($AA1157,'Date ouverte'!$29:$30,2,FALSE),IF($J1157='Date ouverte'!$A$31,HLOOKUP($AA1157,'Date ouverte'!$31:$33,2,FALSE),IF($J1157='Date ouverte'!$A$33,HLOOKUP($AA1157,'Date ouverte'!$33:$34,2,FALSE),IF($J1157='Date ouverte'!$A$35,HLOOKUP($AA1157,'Date ouverte'!$35:$36,2,FALSE),"j"))))),0)</f>
        <v>0</v>
      </c>
      <c r="AD11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7" s="5"/>
    </row>
    <row r="1158" spans="1:31" x14ac:dyDescent="0.25">
      <c r="A1158" t="s">
        <v>842</v>
      </c>
      <c r="B1158" t="s">
        <v>258</v>
      </c>
      <c r="C1158" t="s">
        <v>30</v>
      </c>
      <c r="D1158" t="s">
        <v>47</v>
      </c>
      <c r="E1158" t="s">
        <v>16</v>
      </c>
      <c r="F1158" t="s">
        <v>48</v>
      </c>
      <c r="G1158" s="1">
        <v>44830</v>
      </c>
      <c r="H1158" s="1">
        <v>44873</v>
      </c>
      <c r="I1158" s="2">
        <v>44890</v>
      </c>
      <c r="J1158" t="s">
        <v>28</v>
      </c>
      <c r="K1158" t="s">
        <v>29</v>
      </c>
      <c r="L1158" t="s">
        <v>24</v>
      </c>
      <c r="M1158" t="s">
        <v>21</v>
      </c>
      <c r="N1158" t="s">
        <v>22</v>
      </c>
      <c r="O1158" t="s">
        <v>1152</v>
      </c>
      <c r="P1158">
        <f t="shared" si="584"/>
        <v>1</v>
      </c>
      <c r="Q1158" s="5">
        <f t="shared" si="585"/>
        <v>44875</v>
      </c>
      <c r="R1158" s="32">
        <f>VLOOKUP(_xlfn.CONCAT(M1158," - ",E1158),Planning!$C$75:$D$99,2,0)</f>
        <v>7</v>
      </c>
      <c r="S1158" s="5">
        <f t="shared" si="586"/>
        <v>44880</v>
      </c>
      <c r="T1158" s="3" t="str">
        <f t="shared" si="587"/>
        <v/>
      </c>
      <c r="U1158" s="32">
        <f t="shared" ca="1" si="588"/>
        <v>7</v>
      </c>
      <c r="V1158" s="32">
        <f t="shared" si="589"/>
        <v>0</v>
      </c>
      <c r="W1158" s="5">
        <f t="shared" si="590"/>
        <v>44890</v>
      </c>
      <c r="X1158" s="5"/>
      <c r="Z1158" s="49"/>
      <c r="AA1158" s="50" cm="1">
        <f t="array" ref="AA1158">IF(AND(K1158="Pending",J1158='Date ouverte'!$A$2),INDEX(_xlfn.ANCHORARRAY('Date ouverte'!$B$2),MATCH(TRUE,_xlfn.ANCHORARRAY('Date ouverte'!$B$2)&gt;=$W1158,0)),IF(AND(K1158="Pending",J1158='Date ouverte'!$A$4),INDEX(_xlfn.ANCHORARRAY('Date ouverte'!$B$4),MATCH(TRUE,_xlfn.ANCHORARRAY('Date ouverte'!$B$4)&gt;=$W1158,0)),IF(AND(K1158="Pending",J1158='Date ouverte'!$A$6),INDEX(_xlfn.ANCHORARRAY('Date ouverte'!$B$6),MATCH(TRUE,_xlfn.ANCHORARRAY('Date ouverte'!$B$6)&gt;=$W1158,0)),IF(AND(K1158="Pending",J1158='Date ouverte'!$A$8),INDEX(_xlfn.ANCHORARRAY('Date ouverte'!$B$8),MATCH(TRUE,_xlfn.ANCHORARRAY('Date ouverte'!$B$8)&gt;=$W1158,0)),W1158))))</f>
        <v>44890</v>
      </c>
      <c r="AB1158" s="5" t="str">
        <f>IF(IF($K1158="Pending",(IF($J1158='Date ouverte'!$A$20,HLOOKUP($AA1158,'Date ouverte'!$20:$21,2,FALSE),IF($J1158='Date ouverte'!$A$22,HLOOKUP($AA1158,'Date ouverte'!$22:$23,2,FALSE),IF($J1158='Date ouverte'!$A$24,HLOOKUP($AA1158,'Date ouverte'!$24:$25,2,FALSE),IF($J1158='Date ouverte'!$A$26,HLOOKUP($AA1158,'Date ouverte'!$26:$27,2,FALSE),"j"))))),W1158)&lt;&gt;"alert",AA1158,"alert")</f>
        <v>alert</v>
      </c>
      <c r="AC1158" s="65">
        <f>IF($AB1158="alert",(IF($J1158='Date ouverte'!$A$29,HLOOKUP($AA1158,'Date ouverte'!$29:$30,2,FALSE),IF($J1158='Date ouverte'!$A$31,HLOOKUP($AA1158,'Date ouverte'!$31:$33,2,FALSE),IF($J1158='Date ouverte'!$A$33,HLOOKUP($AA1158,'Date ouverte'!$33:$34,2,FALSE),IF($J1158='Date ouverte'!$A$35,HLOOKUP($AA1158,'Date ouverte'!$35:$36,2,FALSE),"j"))))),0)</f>
        <v>8</v>
      </c>
      <c r="AD11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58" s="5"/>
    </row>
    <row r="1159" spans="1:31" x14ac:dyDescent="0.25">
      <c r="A1159" t="s">
        <v>2009</v>
      </c>
      <c r="B1159" t="s">
        <v>258</v>
      </c>
      <c r="C1159" t="s">
        <v>30</v>
      </c>
      <c r="D1159" t="s">
        <v>47</v>
      </c>
      <c r="E1159" t="s">
        <v>34</v>
      </c>
      <c r="F1159" t="s">
        <v>48</v>
      </c>
      <c r="G1159" s="1">
        <v>44847</v>
      </c>
      <c r="H1159" s="1">
        <v>44877</v>
      </c>
      <c r="I1159" s="2">
        <v>44884</v>
      </c>
      <c r="J1159" t="s">
        <v>23</v>
      </c>
      <c r="K1159" t="s">
        <v>29</v>
      </c>
      <c r="L1159" t="s">
        <v>20</v>
      </c>
      <c r="M1159" t="s">
        <v>25</v>
      </c>
      <c r="N1159" t="s">
        <v>35</v>
      </c>
      <c r="O1159" t="s">
        <v>45</v>
      </c>
      <c r="P1159">
        <f t="shared" si="584"/>
        <v>1</v>
      </c>
      <c r="Q1159" s="5">
        <f t="shared" si="585"/>
        <v>44879</v>
      </c>
      <c r="R1159" s="32">
        <f>VLOOKUP(_xlfn.CONCAT(M1159," - ",E1159),Planning!$C$75:$D$99,2,0)</f>
        <v>21</v>
      </c>
      <c r="S1159" s="5">
        <f t="shared" si="586"/>
        <v>44898</v>
      </c>
      <c r="T1159" s="3" t="str">
        <f t="shared" si="587"/>
        <v/>
      </c>
      <c r="U1159" s="32">
        <f t="shared" ca="1" si="588"/>
        <v>21</v>
      </c>
      <c r="V1159" s="32">
        <f t="shared" si="589"/>
        <v>0</v>
      </c>
      <c r="W1159" s="5">
        <f t="shared" si="590"/>
        <v>44884</v>
      </c>
      <c r="X1159" s="5"/>
      <c r="Z1159" s="49"/>
      <c r="AA1159" s="50" cm="1">
        <f t="array" ref="AA1159">IF(AND(K1159="Pending",J1159='Date ouverte'!$A$2),INDEX(_xlfn.ANCHORARRAY('Date ouverte'!$B$2),MATCH(TRUE,_xlfn.ANCHORARRAY('Date ouverte'!$B$2)&gt;=$W1159,0)),IF(AND(K1159="Pending",J1159='Date ouverte'!$A$4),INDEX(_xlfn.ANCHORARRAY('Date ouverte'!$B$4),MATCH(TRUE,_xlfn.ANCHORARRAY('Date ouverte'!$B$4)&gt;=$W1159,0)),IF(AND(K1159="Pending",J1159='Date ouverte'!$A$6),INDEX(_xlfn.ANCHORARRAY('Date ouverte'!$B$6),MATCH(TRUE,_xlfn.ANCHORARRAY('Date ouverte'!$B$6)&gt;=$W1159,0)),IF(AND(K1159="Pending",J1159='Date ouverte'!$A$8),INDEX(_xlfn.ANCHORARRAY('Date ouverte'!$B$8),MATCH(TRUE,_xlfn.ANCHORARRAY('Date ouverte'!$B$8)&gt;=$W1159,0)),W1159))))</f>
        <v>44886</v>
      </c>
      <c r="AB1159" s="5">
        <f>IF(IF($K1159="Pending",(IF($J1159='Date ouverte'!$A$20,HLOOKUP($AA1159,'Date ouverte'!$20:$21,2,FALSE),IF($J1159='Date ouverte'!$A$22,HLOOKUP($AA1159,'Date ouverte'!$22:$23,2,FALSE),IF($J1159='Date ouverte'!$A$24,HLOOKUP($AA1159,'Date ouverte'!$24:$25,2,FALSE),IF($J1159='Date ouverte'!$A$26,HLOOKUP($AA1159,'Date ouverte'!$26:$27,2,FALSE),"j"))))),W1159)&lt;&gt;"alert",AA1159,"alert")</f>
        <v>44886</v>
      </c>
      <c r="AC1159" s="65">
        <f>IF($AB1159="alert",(IF($J1159='Date ouverte'!$A$29,HLOOKUP($AA1159,'Date ouverte'!$29:$30,2,FALSE),IF($J1159='Date ouverte'!$A$31,HLOOKUP($AA1159,'Date ouverte'!$31:$33,2,FALSE),IF($J1159='Date ouverte'!$A$33,HLOOKUP($AA1159,'Date ouverte'!$33:$34,2,FALSE),IF($J1159='Date ouverte'!$A$35,HLOOKUP($AA1159,'Date ouverte'!$35:$36,2,FALSE),"j"))))),0)</f>
        <v>0</v>
      </c>
      <c r="AD11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59" s="5"/>
    </row>
    <row r="1160" spans="1:31" x14ac:dyDescent="0.25">
      <c r="A1160" t="s">
        <v>472</v>
      </c>
      <c r="B1160" t="s">
        <v>258</v>
      </c>
      <c r="C1160" t="s">
        <v>30</v>
      </c>
      <c r="D1160" t="s">
        <v>15</v>
      </c>
      <c r="E1160" t="s">
        <v>34</v>
      </c>
      <c r="F1160" t="s">
        <v>17</v>
      </c>
      <c r="G1160" s="1">
        <v>44815</v>
      </c>
      <c r="H1160" s="1">
        <v>44854</v>
      </c>
      <c r="I1160" s="2">
        <v>44867.375</v>
      </c>
      <c r="J1160" t="s">
        <v>23</v>
      </c>
      <c r="K1160" t="s">
        <v>19</v>
      </c>
      <c r="L1160" t="s">
        <v>20</v>
      </c>
      <c r="M1160" t="s">
        <v>25</v>
      </c>
      <c r="N1160" t="s">
        <v>35</v>
      </c>
      <c r="O1160" t="s">
        <v>42</v>
      </c>
      <c r="P1160">
        <f t="shared" si="584"/>
        <v>1</v>
      </c>
      <c r="Q1160" s="5">
        <f t="shared" si="585"/>
        <v>44856</v>
      </c>
      <c r="R1160" s="32">
        <f>VLOOKUP(_xlfn.CONCAT(M1160," - ",E1160),Planning!$C$75:$D$99,2,0)</f>
        <v>21</v>
      </c>
      <c r="S1160" s="5">
        <f t="shared" si="586"/>
        <v>44875</v>
      </c>
      <c r="T1160" s="3" t="str">
        <f t="shared" si="587"/>
        <v/>
      </c>
      <c r="U1160" s="32">
        <f t="shared" ca="1" si="588"/>
        <v>16</v>
      </c>
      <c r="V1160" s="32">
        <f t="shared" si="589"/>
        <v>0</v>
      </c>
      <c r="W1160" s="5">
        <f t="shared" si="590"/>
        <v>44867</v>
      </c>
      <c r="X1160" s="5"/>
      <c r="Z1160" s="49"/>
      <c r="AA1160" s="50" cm="1">
        <f t="array" ref="AA1160">IF(AND(K1160="Pending",J1160='Date ouverte'!$A$2),INDEX(_xlfn.ANCHORARRAY('Date ouverte'!$B$2),MATCH(TRUE,_xlfn.ANCHORARRAY('Date ouverte'!$B$2)&gt;=$W1160,0)),IF(AND(K1160="Pending",J1160='Date ouverte'!$A$4),INDEX(_xlfn.ANCHORARRAY('Date ouverte'!$B$4),MATCH(TRUE,_xlfn.ANCHORARRAY('Date ouverte'!$B$4)&gt;=$W1160,0)),IF(AND(K1160="Pending",J1160='Date ouverte'!$A$6),INDEX(_xlfn.ANCHORARRAY('Date ouverte'!$B$6),MATCH(TRUE,_xlfn.ANCHORARRAY('Date ouverte'!$B$6)&gt;=$W1160,0)),IF(AND(K1160="Pending",J1160='Date ouverte'!$A$8),INDEX(_xlfn.ANCHORARRAY('Date ouverte'!$B$8),MATCH(TRUE,_xlfn.ANCHORARRAY('Date ouverte'!$B$8)&gt;=$W1160,0)),W1160))))</f>
        <v>44867</v>
      </c>
      <c r="AB1160" s="5">
        <f>IF(IF($K1160="Pending",(IF($J1160='Date ouverte'!$A$20,HLOOKUP($AA1160,'Date ouverte'!$20:$21,2,FALSE),IF($J1160='Date ouverte'!$A$22,HLOOKUP($AA1160,'Date ouverte'!$22:$23,2,FALSE),IF($J1160='Date ouverte'!$A$24,HLOOKUP($AA1160,'Date ouverte'!$24:$25,2,FALSE),IF($J1160='Date ouverte'!$A$26,HLOOKUP($AA1160,'Date ouverte'!$26:$27,2,FALSE),"j"))))),W1160)&lt;&gt;"alert",AA1160,"alert")</f>
        <v>44867</v>
      </c>
      <c r="AC1160" s="65">
        <f>IF($AB1160="alert",(IF($J1160='Date ouverte'!$A$29,HLOOKUP($AA1160,'Date ouverte'!$29:$30,2,FALSE),IF($J1160='Date ouverte'!$A$31,HLOOKUP($AA1160,'Date ouverte'!$31:$33,2,FALSE),IF($J1160='Date ouverte'!$A$33,HLOOKUP($AA1160,'Date ouverte'!$33:$34,2,FALSE),IF($J1160='Date ouverte'!$A$35,HLOOKUP($AA1160,'Date ouverte'!$35:$36,2,FALSE),"j"))))),0)</f>
        <v>0</v>
      </c>
      <c r="AD11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0" s="5"/>
    </row>
    <row r="1161" spans="1:31" x14ac:dyDescent="0.25">
      <c r="A1161" t="s">
        <v>923</v>
      </c>
      <c r="B1161" t="s">
        <v>258</v>
      </c>
      <c r="C1161" t="s">
        <v>30</v>
      </c>
      <c r="D1161" t="s">
        <v>47</v>
      </c>
      <c r="E1161" t="s">
        <v>34</v>
      </c>
      <c r="F1161" t="s">
        <v>48</v>
      </c>
      <c r="G1161" s="1">
        <v>44826</v>
      </c>
      <c r="H1161" s="1">
        <v>44860</v>
      </c>
      <c r="I1161" s="2">
        <v>44868.208333333336</v>
      </c>
      <c r="J1161" t="s">
        <v>18</v>
      </c>
      <c r="K1161" t="s">
        <v>19</v>
      </c>
      <c r="L1161" t="s">
        <v>24</v>
      </c>
      <c r="M1161" t="s">
        <v>25</v>
      </c>
      <c r="N1161" t="s">
        <v>26</v>
      </c>
      <c r="O1161" t="s">
        <v>36</v>
      </c>
      <c r="P1161">
        <f t="shared" si="584"/>
        <v>1</v>
      </c>
      <c r="Q1161" s="5">
        <f t="shared" si="585"/>
        <v>44862</v>
      </c>
      <c r="R1161" s="32">
        <f>VLOOKUP(_xlfn.CONCAT(M1161," - ",E1161),Planning!$C$75:$D$99,2,0)</f>
        <v>21</v>
      </c>
      <c r="S1161" s="5">
        <f t="shared" si="586"/>
        <v>44881</v>
      </c>
      <c r="T1161" s="3" t="str">
        <f t="shared" si="587"/>
        <v/>
      </c>
      <c r="U1161" s="32">
        <f t="shared" ca="1" si="588"/>
        <v>21</v>
      </c>
      <c r="V1161" s="32">
        <f t="shared" si="589"/>
        <v>0</v>
      </c>
      <c r="W1161" s="5">
        <f t="shared" si="590"/>
        <v>44868</v>
      </c>
      <c r="X1161" s="5"/>
      <c r="Z1161" s="49"/>
      <c r="AA1161" s="50" cm="1">
        <f t="array" ref="AA1161">IF(AND(K1161="Pending",J1161='Date ouverte'!$A$2),INDEX(_xlfn.ANCHORARRAY('Date ouverte'!$B$2),MATCH(TRUE,_xlfn.ANCHORARRAY('Date ouverte'!$B$2)&gt;=$W1161,0)),IF(AND(K1161="Pending",J1161='Date ouverte'!$A$4),INDEX(_xlfn.ANCHORARRAY('Date ouverte'!$B$4),MATCH(TRUE,_xlfn.ANCHORARRAY('Date ouverte'!$B$4)&gt;=$W1161,0)),IF(AND(K1161="Pending",J1161='Date ouverte'!$A$6),INDEX(_xlfn.ANCHORARRAY('Date ouverte'!$B$6),MATCH(TRUE,_xlfn.ANCHORARRAY('Date ouverte'!$B$6)&gt;=$W1161,0)),IF(AND(K1161="Pending",J1161='Date ouverte'!$A$8),INDEX(_xlfn.ANCHORARRAY('Date ouverte'!$B$8),MATCH(TRUE,_xlfn.ANCHORARRAY('Date ouverte'!$B$8)&gt;=$W1161,0)),W1161))))</f>
        <v>44868</v>
      </c>
      <c r="AB1161" s="5">
        <f>IF(IF($K1161="Pending",(IF($J1161='Date ouverte'!$A$20,HLOOKUP($AA1161,'Date ouverte'!$20:$21,2,FALSE),IF($J1161='Date ouverte'!$A$22,HLOOKUP($AA1161,'Date ouverte'!$22:$23,2,FALSE),IF($J1161='Date ouverte'!$A$24,HLOOKUP($AA1161,'Date ouverte'!$24:$25,2,FALSE),IF($J1161='Date ouverte'!$A$26,HLOOKUP($AA1161,'Date ouverte'!$26:$27,2,FALSE),"j"))))),W1161)&lt;&gt;"alert",AA1161,"alert")</f>
        <v>44868</v>
      </c>
      <c r="AC1161" s="65">
        <f>IF($AB1161="alert",(IF($J1161='Date ouverte'!$A$29,HLOOKUP($AA1161,'Date ouverte'!$29:$30,2,FALSE),IF($J1161='Date ouverte'!$A$31,HLOOKUP($AA1161,'Date ouverte'!$31:$33,2,FALSE),IF($J1161='Date ouverte'!$A$33,HLOOKUP($AA1161,'Date ouverte'!$33:$34,2,FALSE),IF($J1161='Date ouverte'!$A$35,HLOOKUP($AA1161,'Date ouverte'!$35:$36,2,FALSE),"j"))))),0)</f>
        <v>0</v>
      </c>
      <c r="AD11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1" s="5"/>
    </row>
    <row r="1162" spans="1:31" x14ac:dyDescent="0.25">
      <c r="A1162" t="s">
        <v>1349</v>
      </c>
      <c r="B1162" t="s">
        <v>258</v>
      </c>
      <c r="C1162" t="s">
        <v>30</v>
      </c>
      <c r="D1162" t="s">
        <v>47</v>
      </c>
      <c r="E1162" t="s">
        <v>16</v>
      </c>
      <c r="F1162" t="s">
        <v>48</v>
      </c>
      <c r="G1162" s="1">
        <v>44844</v>
      </c>
      <c r="H1162" s="1">
        <v>44885</v>
      </c>
      <c r="I1162" s="2">
        <v>44890</v>
      </c>
      <c r="J1162" t="s">
        <v>23</v>
      </c>
      <c r="K1162" t="s">
        <v>29</v>
      </c>
      <c r="L1162" t="s">
        <v>24</v>
      </c>
      <c r="M1162" t="s">
        <v>32</v>
      </c>
      <c r="N1162" t="s">
        <v>41</v>
      </c>
      <c r="O1162" t="s">
        <v>1106</v>
      </c>
      <c r="P1162">
        <f t="shared" si="584"/>
        <v>1</v>
      </c>
      <c r="Q1162" s="5">
        <f t="shared" si="585"/>
        <v>44887</v>
      </c>
      <c r="R1162" s="32">
        <f>VLOOKUP(_xlfn.CONCAT(M1162," - ",E1162),Planning!$C$75:$D$99,2,0)</f>
        <v>10</v>
      </c>
      <c r="S1162" s="5">
        <f t="shared" si="586"/>
        <v>44895</v>
      </c>
      <c r="T1162" s="3" t="str">
        <f t="shared" si="587"/>
        <v/>
      </c>
      <c r="U1162" s="32">
        <f t="shared" ca="1" si="588"/>
        <v>10</v>
      </c>
      <c r="V1162" s="32">
        <f t="shared" si="589"/>
        <v>0</v>
      </c>
      <c r="W1162" s="5">
        <f t="shared" si="590"/>
        <v>44890</v>
      </c>
      <c r="X1162" s="5"/>
      <c r="Z1162" s="49"/>
      <c r="AA1162" s="50" cm="1">
        <f t="array" ref="AA1162">IF(AND(K1162="Pending",J1162='Date ouverte'!$A$2),INDEX(_xlfn.ANCHORARRAY('Date ouverte'!$B$2),MATCH(TRUE,_xlfn.ANCHORARRAY('Date ouverte'!$B$2)&gt;=$W1162,0)),IF(AND(K1162="Pending",J1162='Date ouverte'!$A$4),INDEX(_xlfn.ANCHORARRAY('Date ouverte'!$B$4),MATCH(TRUE,_xlfn.ANCHORARRAY('Date ouverte'!$B$4)&gt;=$W1162,0)),IF(AND(K1162="Pending",J1162='Date ouverte'!$A$6),INDEX(_xlfn.ANCHORARRAY('Date ouverte'!$B$6),MATCH(TRUE,_xlfn.ANCHORARRAY('Date ouverte'!$B$6)&gt;=$W1162,0)),IF(AND(K1162="Pending",J1162='Date ouverte'!$A$8),INDEX(_xlfn.ANCHORARRAY('Date ouverte'!$B$8),MATCH(TRUE,_xlfn.ANCHORARRAY('Date ouverte'!$B$8)&gt;=$W1162,0)),W1162))))</f>
        <v>44890</v>
      </c>
      <c r="AB1162" s="5" t="str">
        <f>IF(IF($K1162="Pending",(IF($J1162='Date ouverte'!$A$20,HLOOKUP($AA1162,'Date ouverte'!$20:$21,2,FALSE),IF($J1162='Date ouverte'!$A$22,HLOOKUP($AA1162,'Date ouverte'!$22:$23,2,FALSE),IF($J1162='Date ouverte'!$A$24,HLOOKUP($AA1162,'Date ouverte'!$24:$25,2,FALSE),IF($J1162='Date ouverte'!$A$26,HLOOKUP($AA1162,'Date ouverte'!$26:$27,2,FALSE),"j"))))),W1162)&lt;&gt;"alert",AA1162,"alert")</f>
        <v>alert</v>
      </c>
      <c r="AC1162" s="65">
        <f>IF($AB1162="alert",(IF($J1162='Date ouverte'!$A$29,HLOOKUP($AA1162,'Date ouverte'!$29:$30,2,FALSE),IF($J1162='Date ouverte'!$A$31,HLOOKUP($AA1162,'Date ouverte'!$31:$33,2,FALSE),IF($J1162='Date ouverte'!$A$33,HLOOKUP($AA1162,'Date ouverte'!$33:$34,2,FALSE),IF($J1162='Date ouverte'!$A$35,HLOOKUP($AA1162,'Date ouverte'!$35:$36,2,FALSE),"j"))))),0)</f>
        <v>96</v>
      </c>
      <c r="AD11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2" s="5"/>
    </row>
    <row r="1163" spans="1:31" x14ac:dyDescent="0.25">
      <c r="A1163" t="s">
        <v>936</v>
      </c>
      <c r="B1163" t="s">
        <v>258</v>
      </c>
      <c r="C1163" t="s">
        <v>30</v>
      </c>
      <c r="D1163" t="s">
        <v>47</v>
      </c>
      <c r="E1163" t="s">
        <v>16</v>
      </c>
      <c r="F1163" t="s">
        <v>48</v>
      </c>
      <c r="G1163" s="1">
        <v>44826</v>
      </c>
      <c r="H1163" s="1">
        <v>44872</v>
      </c>
      <c r="I1163" s="2">
        <v>44877</v>
      </c>
      <c r="J1163" t="s">
        <v>39</v>
      </c>
      <c r="K1163" t="s">
        <v>29</v>
      </c>
      <c r="L1163" t="s">
        <v>24</v>
      </c>
      <c r="M1163" t="s">
        <v>32</v>
      </c>
      <c r="N1163" t="s">
        <v>41</v>
      </c>
      <c r="O1163" t="s">
        <v>609</v>
      </c>
      <c r="P1163">
        <f t="shared" si="584"/>
        <v>1</v>
      </c>
      <c r="Q1163" s="5">
        <f t="shared" si="585"/>
        <v>44874</v>
      </c>
      <c r="R1163" s="32">
        <f>VLOOKUP(_xlfn.CONCAT(M1163," - ",E1163),Planning!$C$75:$D$99,2,0)</f>
        <v>10</v>
      </c>
      <c r="S1163" s="5">
        <f t="shared" si="586"/>
        <v>44882</v>
      </c>
      <c r="T1163" s="3" t="str">
        <f t="shared" si="587"/>
        <v/>
      </c>
      <c r="U1163" s="32">
        <f t="shared" ca="1" si="588"/>
        <v>10</v>
      </c>
      <c r="V1163" s="32">
        <f t="shared" si="589"/>
        <v>0</v>
      </c>
      <c r="W1163" s="5">
        <f t="shared" si="590"/>
        <v>44877</v>
      </c>
      <c r="X1163" s="5"/>
      <c r="Z1163" s="49"/>
      <c r="AA1163" s="50" cm="1">
        <f t="array" ref="AA1163">IF(AND(K1163="Pending",J1163='Date ouverte'!$A$2),INDEX(_xlfn.ANCHORARRAY('Date ouverte'!$B$2),MATCH(TRUE,_xlfn.ANCHORARRAY('Date ouverte'!$B$2)&gt;=$W1163,0)),IF(AND(K1163="Pending",J1163='Date ouverte'!$A$4),INDEX(_xlfn.ANCHORARRAY('Date ouverte'!$B$4),MATCH(TRUE,_xlfn.ANCHORARRAY('Date ouverte'!$B$4)&gt;=$W1163,0)),IF(AND(K1163="Pending",J1163='Date ouverte'!$A$6),INDEX(_xlfn.ANCHORARRAY('Date ouverte'!$B$6),MATCH(TRUE,_xlfn.ANCHORARRAY('Date ouverte'!$B$6)&gt;=$W1163,0)),IF(AND(K1163="Pending",J1163='Date ouverte'!$A$8),INDEX(_xlfn.ANCHORARRAY('Date ouverte'!$B$8),MATCH(TRUE,_xlfn.ANCHORARRAY('Date ouverte'!$B$8)&gt;=$W1163,0)),W1163))))</f>
        <v>44879</v>
      </c>
      <c r="AB1163" s="5" t="str">
        <f>IF(IF($K1163="Pending",(IF($J1163='Date ouverte'!$A$20,HLOOKUP($AA1163,'Date ouverte'!$20:$21,2,FALSE),IF($J1163='Date ouverte'!$A$22,HLOOKUP($AA1163,'Date ouverte'!$22:$23,2,FALSE),IF($J1163='Date ouverte'!$A$24,HLOOKUP($AA1163,'Date ouverte'!$24:$25,2,FALSE),IF($J1163='Date ouverte'!$A$26,HLOOKUP($AA1163,'Date ouverte'!$26:$27,2,FALSE),"j"))))),W1163)&lt;&gt;"alert",AA1163,"alert")</f>
        <v>alert</v>
      </c>
      <c r="AC1163" s="65">
        <f>IF($AB1163="alert",(IF($J1163='Date ouverte'!$A$29,HLOOKUP($AA1163,'Date ouverte'!$29:$30,2,FALSE),IF($J1163='Date ouverte'!$A$31,HLOOKUP($AA1163,'Date ouverte'!$31:$33,2,FALSE),IF($J1163='Date ouverte'!$A$33,HLOOKUP($AA1163,'Date ouverte'!$33:$34,2,FALSE),IF($J1163='Date ouverte'!$A$35,HLOOKUP($AA1163,'Date ouverte'!$35:$36,2,FALSE),"j"))))),0)</f>
        <v>52</v>
      </c>
      <c r="AD11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63" s="5"/>
    </row>
    <row r="1164" spans="1:31" x14ac:dyDescent="0.25">
      <c r="A1164" t="s">
        <v>2010</v>
      </c>
      <c r="B1164" t="s">
        <v>258</v>
      </c>
      <c r="C1164" t="s">
        <v>30</v>
      </c>
      <c r="D1164" t="s">
        <v>47</v>
      </c>
      <c r="E1164" t="s">
        <v>34</v>
      </c>
      <c r="F1164" t="s">
        <v>48</v>
      </c>
      <c r="G1164" s="1">
        <v>44858</v>
      </c>
      <c r="H1164" s="1">
        <v>44890</v>
      </c>
      <c r="I1164" s="2">
        <v>44902</v>
      </c>
      <c r="J1164" t="s">
        <v>23</v>
      </c>
      <c r="K1164" t="s">
        <v>29</v>
      </c>
      <c r="L1164" t="s">
        <v>20</v>
      </c>
      <c r="M1164" t="s">
        <v>25</v>
      </c>
      <c r="N1164" t="s">
        <v>35</v>
      </c>
      <c r="O1164" t="s">
        <v>46</v>
      </c>
      <c r="P1164">
        <f t="shared" si="584"/>
        <v>1</v>
      </c>
      <c r="Q1164" s="5">
        <f t="shared" si="585"/>
        <v>44892</v>
      </c>
      <c r="R1164" s="32">
        <f>VLOOKUP(_xlfn.CONCAT(M1164," - ",E1164),Planning!$C$75:$D$99,2,0)</f>
        <v>21</v>
      </c>
      <c r="S1164" s="5">
        <f t="shared" si="586"/>
        <v>44911</v>
      </c>
      <c r="T1164" s="3" t="str">
        <f t="shared" si="587"/>
        <v/>
      </c>
      <c r="U1164" s="32">
        <f t="shared" ca="1" si="588"/>
        <v>21</v>
      </c>
      <c r="V1164" s="32">
        <f t="shared" si="589"/>
        <v>0</v>
      </c>
      <c r="W1164" s="5">
        <f t="shared" si="590"/>
        <v>44902</v>
      </c>
      <c r="X1164" s="5"/>
      <c r="Z1164" s="49"/>
      <c r="AA1164" s="50" cm="1">
        <f t="array" ref="AA1164">IF(AND(K1164="Pending",J1164='Date ouverte'!$A$2),INDEX(_xlfn.ANCHORARRAY('Date ouverte'!$B$2),MATCH(TRUE,_xlfn.ANCHORARRAY('Date ouverte'!$B$2)&gt;=$W1164,0)),IF(AND(K1164="Pending",J1164='Date ouverte'!$A$4),INDEX(_xlfn.ANCHORARRAY('Date ouverte'!$B$4),MATCH(TRUE,_xlfn.ANCHORARRAY('Date ouverte'!$B$4)&gt;=$W1164,0)),IF(AND(K1164="Pending",J1164='Date ouverte'!$A$6),INDEX(_xlfn.ANCHORARRAY('Date ouverte'!$B$6),MATCH(TRUE,_xlfn.ANCHORARRAY('Date ouverte'!$B$6)&gt;=$W1164,0)),IF(AND(K1164="Pending",J1164='Date ouverte'!$A$8),INDEX(_xlfn.ANCHORARRAY('Date ouverte'!$B$8),MATCH(TRUE,_xlfn.ANCHORARRAY('Date ouverte'!$B$8)&gt;=$W1164,0)),W1164))))</f>
        <v>44902</v>
      </c>
      <c r="AB1164" s="5" t="str">
        <f>IF(IF($K1164="Pending",(IF($J1164='Date ouverte'!$A$20,HLOOKUP($AA1164,'Date ouverte'!$20:$21,2,FALSE),IF($J1164='Date ouverte'!$A$22,HLOOKUP($AA1164,'Date ouverte'!$22:$23,2,FALSE),IF($J1164='Date ouverte'!$A$24,HLOOKUP($AA1164,'Date ouverte'!$24:$25,2,FALSE),IF($J1164='Date ouverte'!$A$26,HLOOKUP($AA1164,'Date ouverte'!$26:$27,2,FALSE),"j"))))),W1164)&lt;&gt;"alert",AA1164,"alert")</f>
        <v>alert</v>
      </c>
      <c r="AC1164" s="65">
        <f>IF($AB1164="alert",(IF($J1164='Date ouverte'!$A$29,HLOOKUP($AA1164,'Date ouverte'!$29:$30,2,FALSE),IF($J1164='Date ouverte'!$A$31,HLOOKUP($AA1164,'Date ouverte'!$31:$33,2,FALSE),IF($J1164='Date ouverte'!$A$33,HLOOKUP($AA1164,'Date ouverte'!$33:$34,2,FALSE),IF($J1164='Date ouverte'!$A$35,HLOOKUP($AA1164,'Date ouverte'!$35:$36,2,FALSE),"j"))))),0)</f>
        <v>40</v>
      </c>
      <c r="AD11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4" s="5"/>
    </row>
    <row r="1165" spans="1:31" x14ac:dyDescent="0.25">
      <c r="A1165" t="s">
        <v>1350</v>
      </c>
      <c r="B1165" t="s">
        <v>258</v>
      </c>
      <c r="C1165" t="s">
        <v>30</v>
      </c>
      <c r="D1165" t="s">
        <v>47</v>
      </c>
      <c r="E1165" t="s">
        <v>34</v>
      </c>
      <c r="F1165" t="s">
        <v>48</v>
      </c>
      <c r="G1165" s="1">
        <v>44835</v>
      </c>
      <c r="H1165" s="1">
        <v>44877</v>
      </c>
      <c r="I1165" s="2">
        <v>44886.541666666664</v>
      </c>
      <c r="J1165" t="s">
        <v>23</v>
      </c>
      <c r="K1165" t="s">
        <v>19</v>
      </c>
      <c r="L1165" t="s">
        <v>20</v>
      </c>
      <c r="M1165" t="s">
        <v>25</v>
      </c>
      <c r="N1165" t="s">
        <v>35</v>
      </c>
      <c r="O1165" t="s">
        <v>45</v>
      </c>
      <c r="P1165">
        <f t="shared" si="584"/>
        <v>1</v>
      </c>
      <c r="Q1165" s="5">
        <f t="shared" si="585"/>
        <v>44879</v>
      </c>
      <c r="R1165" s="32">
        <f>VLOOKUP(_xlfn.CONCAT(M1165," - ",E1165),Planning!$C$75:$D$99,2,0)</f>
        <v>21</v>
      </c>
      <c r="S1165" s="5">
        <f t="shared" si="586"/>
        <v>44898</v>
      </c>
      <c r="T1165" s="3" t="str">
        <f t="shared" si="587"/>
        <v/>
      </c>
      <c r="U1165" s="32">
        <f t="shared" ca="1" si="588"/>
        <v>21</v>
      </c>
      <c r="V1165" s="32">
        <f t="shared" si="589"/>
        <v>0</v>
      </c>
      <c r="W1165" s="5">
        <f t="shared" si="590"/>
        <v>44886</v>
      </c>
      <c r="X1165" s="5"/>
      <c r="Z1165" s="49"/>
      <c r="AA1165" s="50" cm="1">
        <f t="array" ref="AA1165">IF(AND(K1165="Pending",J1165='Date ouverte'!$A$2),INDEX(_xlfn.ANCHORARRAY('Date ouverte'!$B$2),MATCH(TRUE,_xlfn.ANCHORARRAY('Date ouverte'!$B$2)&gt;=$W1165,0)),IF(AND(K1165="Pending",J1165='Date ouverte'!$A$4),INDEX(_xlfn.ANCHORARRAY('Date ouverte'!$B$4),MATCH(TRUE,_xlfn.ANCHORARRAY('Date ouverte'!$B$4)&gt;=$W1165,0)),IF(AND(K1165="Pending",J1165='Date ouverte'!$A$6),INDEX(_xlfn.ANCHORARRAY('Date ouverte'!$B$6),MATCH(TRUE,_xlfn.ANCHORARRAY('Date ouverte'!$B$6)&gt;=$W1165,0)),IF(AND(K1165="Pending",J1165='Date ouverte'!$A$8),INDEX(_xlfn.ANCHORARRAY('Date ouverte'!$B$8),MATCH(TRUE,_xlfn.ANCHORARRAY('Date ouverte'!$B$8)&gt;=$W1165,0)),W1165))))</f>
        <v>44886</v>
      </c>
      <c r="AB1165" s="5">
        <f>IF(IF($K1165="Pending",(IF($J1165='Date ouverte'!$A$20,HLOOKUP($AA1165,'Date ouverte'!$20:$21,2,FALSE),IF($J1165='Date ouverte'!$A$22,HLOOKUP($AA1165,'Date ouverte'!$22:$23,2,FALSE),IF($J1165='Date ouverte'!$A$24,HLOOKUP($AA1165,'Date ouverte'!$24:$25,2,FALSE),IF($J1165='Date ouverte'!$A$26,HLOOKUP($AA1165,'Date ouverte'!$26:$27,2,FALSE),"j"))))),W1165)&lt;&gt;"alert",AA1165,"alert")</f>
        <v>44886</v>
      </c>
      <c r="AC1165" s="65">
        <f>IF($AB1165="alert",(IF($J1165='Date ouverte'!$A$29,HLOOKUP($AA1165,'Date ouverte'!$29:$30,2,FALSE),IF($J1165='Date ouverte'!$A$31,HLOOKUP($AA1165,'Date ouverte'!$31:$33,2,FALSE),IF($J1165='Date ouverte'!$A$33,HLOOKUP($AA1165,'Date ouverte'!$33:$34,2,FALSE),IF($J1165='Date ouverte'!$A$35,HLOOKUP($AA1165,'Date ouverte'!$35:$36,2,FALSE),"j"))))),0)</f>
        <v>0</v>
      </c>
      <c r="AD11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5" s="5"/>
    </row>
    <row r="1166" spans="1:31" x14ac:dyDescent="0.25">
      <c r="A1166" t="s">
        <v>2011</v>
      </c>
      <c r="B1166" t="s">
        <v>258</v>
      </c>
      <c r="C1166" t="s">
        <v>14</v>
      </c>
      <c r="D1166" t="s">
        <v>47</v>
      </c>
      <c r="E1166" t="s">
        <v>34</v>
      </c>
      <c r="F1166" t="s">
        <v>48</v>
      </c>
      <c r="G1166" s="1">
        <v>44855</v>
      </c>
      <c r="H1166" s="1">
        <v>44890</v>
      </c>
      <c r="I1166" s="2">
        <v>44905</v>
      </c>
      <c r="J1166" t="s">
        <v>28</v>
      </c>
      <c r="K1166" t="s">
        <v>29</v>
      </c>
      <c r="L1166" t="s">
        <v>24</v>
      </c>
      <c r="M1166" t="s">
        <v>25</v>
      </c>
      <c r="N1166" t="s">
        <v>26</v>
      </c>
      <c r="O1166" t="s">
        <v>46</v>
      </c>
      <c r="P1166">
        <f t="shared" si="584"/>
        <v>1</v>
      </c>
      <c r="Q1166" s="5">
        <f t="shared" si="585"/>
        <v>44892</v>
      </c>
      <c r="R1166" s="32">
        <f>VLOOKUP(_xlfn.CONCAT(M1166," - ",E1166),Planning!$C$75:$D$99,2,0)</f>
        <v>21</v>
      </c>
      <c r="S1166" s="5">
        <f t="shared" si="586"/>
        <v>44911</v>
      </c>
      <c r="T1166" s="3" t="str">
        <f t="shared" si="587"/>
        <v/>
      </c>
      <c r="U1166" s="32">
        <f t="shared" ca="1" si="588"/>
        <v>21</v>
      </c>
      <c r="V1166" s="32">
        <f t="shared" si="589"/>
        <v>0</v>
      </c>
      <c r="W1166" s="5">
        <f t="shared" si="590"/>
        <v>44905</v>
      </c>
      <c r="X1166" s="5"/>
      <c r="Z1166" s="49"/>
      <c r="AA1166" s="50" cm="1">
        <f t="array" ref="AA1166">IF(AND(K1166="Pending",J1166='Date ouverte'!$A$2),INDEX(_xlfn.ANCHORARRAY('Date ouverte'!$B$2),MATCH(TRUE,_xlfn.ANCHORARRAY('Date ouverte'!$B$2)&gt;=$W1166,0)),IF(AND(K1166="Pending",J1166='Date ouverte'!$A$4),INDEX(_xlfn.ANCHORARRAY('Date ouverte'!$B$4),MATCH(TRUE,_xlfn.ANCHORARRAY('Date ouverte'!$B$4)&gt;=$W1166,0)),IF(AND(K1166="Pending",J1166='Date ouverte'!$A$6),INDEX(_xlfn.ANCHORARRAY('Date ouverte'!$B$6),MATCH(TRUE,_xlfn.ANCHORARRAY('Date ouverte'!$B$6)&gt;=$W1166,0)),IF(AND(K1166="Pending",J1166='Date ouverte'!$A$8),INDEX(_xlfn.ANCHORARRAY('Date ouverte'!$B$8),MATCH(TRUE,_xlfn.ANCHORARRAY('Date ouverte'!$B$8)&gt;=$W1166,0)),W1166))))</f>
        <v>44907</v>
      </c>
      <c r="AB1166" s="5" t="str">
        <f>IF(IF($K1166="Pending",(IF($J1166='Date ouverte'!$A$20,HLOOKUP($AA1166,'Date ouverte'!$20:$21,2,FALSE),IF($J1166='Date ouverte'!$A$22,HLOOKUP($AA1166,'Date ouverte'!$22:$23,2,FALSE),IF($J1166='Date ouverte'!$A$24,HLOOKUP($AA1166,'Date ouverte'!$24:$25,2,FALSE),IF($J1166='Date ouverte'!$A$26,HLOOKUP($AA1166,'Date ouverte'!$26:$27,2,FALSE),"j"))))),W1166)&lt;&gt;"alert",AA1166,"alert")</f>
        <v>alert</v>
      </c>
      <c r="AC1166" s="65">
        <f>IF($AB1166="alert",(IF($J1166='Date ouverte'!$A$29,HLOOKUP($AA1166,'Date ouverte'!$29:$30,2,FALSE),IF($J1166='Date ouverte'!$A$31,HLOOKUP($AA1166,'Date ouverte'!$31:$33,2,FALSE),IF($J1166='Date ouverte'!$A$33,HLOOKUP($AA1166,'Date ouverte'!$33:$34,2,FALSE),IF($J1166='Date ouverte'!$A$35,HLOOKUP($AA1166,'Date ouverte'!$35:$36,2,FALSE),"j"))))),0)</f>
        <v>15</v>
      </c>
      <c r="AD11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66" s="5"/>
    </row>
    <row r="1167" spans="1:31" x14ac:dyDescent="0.25">
      <c r="A1167" t="s">
        <v>2012</v>
      </c>
      <c r="B1167" t="s">
        <v>258</v>
      </c>
      <c r="C1167" t="s">
        <v>14</v>
      </c>
      <c r="D1167" t="s">
        <v>47</v>
      </c>
      <c r="E1167" t="s">
        <v>34</v>
      </c>
      <c r="F1167" t="s">
        <v>48</v>
      </c>
      <c r="G1167" s="1">
        <v>44835</v>
      </c>
      <c r="H1167" s="1">
        <v>44877</v>
      </c>
      <c r="I1167" s="2">
        <v>44889</v>
      </c>
      <c r="J1167" t="s">
        <v>18</v>
      </c>
      <c r="K1167" t="s">
        <v>29</v>
      </c>
      <c r="L1167" t="s">
        <v>24</v>
      </c>
      <c r="M1167" t="s">
        <v>25</v>
      </c>
      <c r="N1167" t="s">
        <v>26</v>
      </c>
      <c r="O1167" t="s">
        <v>45</v>
      </c>
      <c r="P1167">
        <f t="shared" si="584"/>
        <v>1</v>
      </c>
      <c r="Q1167" s="5">
        <f t="shared" si="585"/>
        <v>44879</v>
      </c>
      <c r="R1167" s="32">
        <f>VLOOKUP(_xlfn.CONCAT(M1167," - ",E1167),Planning!$C$75:$D$99,2,0)</f>
        <v>21</v>
      </c>
      <c r="S1167" s="5">
        <f t="shared" si="586"/>
        <v>44898</v>
      </c>
      <c r="T1167" s="3" t="str">
        <f t="shared" si="587"/>
        <v/>
      </c>
      <c r="U1167" s="32">
        <f t="shared" ca="1" si="588"/>
        <v>21</v>
      </c>
      <c r="V1167" s="32">
        <f t="shared" si="589"/>
        <v>0</v>
      </c>
      <c r="W1167" s="5">
        <f t="shared" si="590"/>
        <v>44889</v>
      </c>
      <c r="X1167" s="5"/>
      <c r="Z1167" s="49"/>
      <c r="AA1167" s="50" cm="1">
        <f t="array" ref="AA1167">IF(AND(K1167="Pending",J1167='Date ouverte'!$A$2),INDEX(_xlfn.ANCHORARRAY('Date ouverte'!$B$2),MATCH(TRUE,_xlfn.ANCHORARRAY('Date ouverte'!$B$2)&gt;=$W1167,0)),IF(AND(K1167="Pending",J1167='Date ouverte'!$A$4),INDEX(_xlfn.ANCHORARRAY('Date ouverte'!$B$4),MATCH(TRUE,_xlfn.ANCHORARRAY('Date ouverte'!$B$4)&gt;=$W1167,0)),IF(AND(K1167="Pending",J1167='Date ouverte'!$A$6),INDEX(_xlfn.ANCHORARRAY('Date ouverte'!$B$6),MATCH(TRUE,_xlfn.ANCHORARRAY('Date ouverte'!$B$6)&gt;=$W1167,0)),IF(AND(K1167="Pending",J1167='Date ouverte'!$A$8),INDEX(_xlfn.ANCHORARRAY('Date ouverte'!$B$8),MATCH(TRUE,_xlfn.ANCHORARRAY('Date ouverte'!$B$8)&gt;=$W1167,0)),W1167))))</f>
        <v>44889</v>
      </c>
      <c r="AB1167" s="5" t="str">
        <f>IF(IF($K1167="Pending",(IF($J1167='Date ouverte'!$A$20,HLOOKUP($AA1167,'Date ouverte'!$20:$21,2,FALSE),IF($J1167='Date ouverte'!$A$22,HLOOKUP($AA1167,'Date ouverte'!$22:$23,2,FALSE),IF($J1167='Date ouverte'!$A$24,HLOOKUP($AA1167,'Date ouverte'!$24:$25,2,FALSE),IF($J1167='Date ouverte'!$A$26,HLOOKUP($AA1167,'Date ouverte'!$26:$27,2,FALSE),"j"))))),W1167)&lt;&gt;"alert",AA1167,"alert")</f>
        <v>alert</v>
      </c>
      <c r="AC1167" s="65">
        <f>IF($AB1167="alert",(IF($J1167='Date ouverte'!$A$29,HLOOKUP($AA1167,'Date ouverte'!$29:$30,2,FALSE),IF($J1167='Date ouverte'!$A$31,HLOOKUP($AA1167,'Date ouverte'!$31:$33,2,FALSE),IF($J1167='Date ouverte'!$A$33,HLOOKUP($AA1167,'Date ouverte'!$33:$34,2,FALSE),IF($J1167='Date ouverte'!$A$35,HLOOKUP($AA1167,'Date ouverte'!$35:$36,2,FALSE),"j"))))),0)</f>
        <v>17</v>
      </c>
      <c r="AD11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7" s="5"/>
    </row>
    <row r="1168" spans="1:31" x14ac:dyDescent="0.25">
      <c r="A1168" t="s">
        <v>1351</v>
      </c>
      <c r="B1168" t="s">
        <v>258</v>
      </c>
      <c r="C1168" t="s">
        <v>30</v>
      </c>
      <c r="D1168" t="s">
        <v>47</v>
      </c>
      <c r="E1168" t="s">
        <v>34</v>
      </c>
      <c r="F1168" t="s">
        <v>48</v>
      </c>
      <c r="G1168" s="1">
        <v>44832</v>
      </c>
      <c r="H1168" s="1">
        <v>44866</v>
      </c>
      <c r="I1168" s="2">
        <v>44883.208333333336</v>
      </c>
      <c r="J1168" t="s">
        <v>23</v>
      </c>
      <c r="K1168" t="s">
        <v>19</v>
      </c>
      <c r="L1168" t="s">
        <v>20</v>
      </c>
      <c r="M1168" t="s">
        <v>25</v>
      </c>
      <c r="N1168" t="s">
        <v>35</v>
      </c>
      <c r="O1168" t="s">
        <v>40</v>
      </c>
      <c r="P1168">
        <f t="shared" si="584"/>
        <v>1</v>
      </c>
      <c r="Q1168" s="5">
        <f t="shared" si="585"/>
        <v>44868</v>
      </c>
      <c r="R1168" s="32">
        <f>VLOOKUP(_xlfn.CONCAT(M1168," - ",E1168),Planning!$C$75:$D$99,2,0)</f>
        <v>21</v>
      </c>
      <c r="S1168" s="5">
        <f t="shared" si="586"/>
        <v>44887</v>
      </c>
      <c r="T1168" s="3" t="str">
        <f t="shared" si="587"/>
        <v/>
      </c>
      <c r="U1168" s="32">
        <f t="shared" ca="1" si="588"/>
        <v>21</v>
      </c>
      <c r="V1168" s="32">
        <f t="shared" si="589"/>
        <v>0</v>
      </c>
      <c r="W1168" s="5">
        <f t="shared" si="590"/>
        <v>44883</v>
      </c>
      <c r="X1168" s="5"/>
      <c r="Z1168" s="49"/>
      <c r="AA1168" s="50" cm="1">
        <f t="array" ref="AA1168">IF(AND(K1168="Pending",J1168='Date ouverte'!$A$2),INDEX(_xlfn.ANCHORARRAY('Date ouverte'!$B$2),MATCH(TRUE,_xlfn.ANCHORARRAY('Date ouverte'!$B$2)&gt;=$W1168,0)),IF(AND(K1168="Pending",J1168='Date ouverte'!$A$4),INDEX(_xlfn.ANCHORARRAY('Date ouverte'!$B$4),MATCH(TRUE,_xlfn.ANCHORARRAY('Date ouverte'!$B$4)&gt;=$W1168,0)),IF(AND(K1168="Pending",J1168='Date ouverte'!$A$6),INDEX(_xlfn.ANCHORARRAY('Date ouverte'!$B$6),MATCH(TRUE,_xlfn.ANCHORARRAY('Date ouverte'!$B$6)&gt;=$W1168,0)),IF(AND(K1168="Pending",J1168='Date ouverte'!$A$8),INDEX(_xlfn.ANCHORARRAY('Date ouverte'!$B$8),MATCH(TRUE,_xlfn.ANCHORARRAY('Date ouverte'!$B$8)&gt;=$W1168,0)),W1168))))</f>
        <v>44883</v>
      </c>
      <c r="AB1168" s="5">
        <f>IF(IF($K1168="Pending",(IF($J1168='Date ouverte'!$A$20,HLOOKUP($AA1168,'Date ouverte'!$20:$21,2,FALSE),IF($J1168='Date ouverte'!$A$22,HLOOKUP($AA1168,'Date ouverte'!$22:$23,2,FALSE),IF($J1168='Date ouverte'!$A$24,HLOOKUP($AA1168,'Date ouverte'!$24:$25,2,FALSE),IF($J1168='Date ouverte'!$A$26,HLOOKUP($AA1168,'Date ouverte'!$26:$27,2,FALSE),"j"))))),W1168)&lt;&gt;"alert",AA1168,"alert")</f>
        <v>44883</v>
      </c>
      <c r="AC1168" s="65">
        <f>IF($AB1168="alert",(IF($J1168='Date ouverte'!$A$29,HLOOKUP($AA1168,'Date ouverte'!$29:$30,2,FALSE),IF($J1168='Date ouverte'!$A$31,HLOOKUP($AA1168,'Date ouverte'!$31:$33,2,FALSE),IF($J1168='Date ouverte'!$A$33,HLOOKUP($AA1168,'Date ouverte'!$33:$34,2,FALSE),IF($J1168='Date ouverte'!$A$35,HLOOKUP($AA1168,'Date ouverte'!$35:$36,2,FALSE),"j"))))),0)</f>
        <v>0</v>
      </c>
      <c r="AD11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68" s="5"/>
    </row>
    <row r="1169" spans="1:31" x14ac:dyDescent="0.25">
      <c r="A1169" t="s">
        <v>1352</v>
      </c>
      <c r="B1169" t="s">
        <v>258</v>
      </c>
      <c r="C1169" t="s">
        <v>30</v>
      </c>
      <c r="D1169" t="s">
        <v>47</v>
      </c>
      <c r="E1169" t="s">
        <v>34</v>
      </c>
      <c r="F1169" t="s">
        <v>48</v>
      </c>
      <c r="G1169" s="1">
        <v>44832</v>
      </c>
      <c r="H1169" s="1">
        <v>44866</v>
      </c>
      <c r="I1169" s="2">
        <v>44878</v>
      </c>
      <c r="J1169" t="s">
        <v>28</v>
      </c>
      <c r="K1169" t="s">
        <v>29</v>
      </c>
      <c r="L1169" t="s">
        <v>24</v>
      </c>
      <c r="M1169" t="s">
        <v>25</v>
      </c>
      <c r="N1169" t="s">
        <v>26</v>
      </c>
      <c r="O1169" t="s">
        <v>40</v>
      </c>
      <c r="P1169">
        <f t="shared" si="584"/>
        <v>1</v>
      </c>
      <c r="Q1169" s="5">
        <f t="shared" si="585"/>
        <v>44868</v>
      </c>
      <c r="R1169" s="32">
        <f>VLOOKUP(_xlfn.CONCAT(M1169," - ",E1169),Planning!$C$75:$D$99,2,0)</f>
        <v>21</v>
      </c>
      <c r="S1169" s="5">
        <f t="shared" si="586"/>
        <v>44887</v>
      </c>
      <c r="T1169" s="3" t="str">
        <f t="shared" si="587"/>
        <v/>
      </c>
      <c r="U1169" s="32">
        <f t="shared" ca="1" si="588"/>
        <v>21</v>
      </c>
      <c r="V1169" s="32">
        <f t="shared" si="589"/>
        <v>0</v>
      </c>
      <c r="W1169" s="5">
        <f t="shared" si="590"/>
        <v>44878</v>
      </c>
      <c r="X1169" s="5"/>
      <c r="Z1169" s="49"/>
      <c r="AA1169" s="50" cm="1">
        <f t="array" ref="AA1169">IF(AND(K1169="Pending",J1169='Date ouverte'!$A$2),INDEX(_xlfn.ANCHORARRAY('Date ouverte'!$B$2),MATCH(TRUE,_xlfn.ANCHORARRAY('Date ouverte'!$B$2)&gt;=$W1169,0)),IF(AND(K1169="Pending",J1169='Date ouverte'!$A$4),INDEX(_xlfn.ANCHORARRAY('Date ouverte'!$B$4),MATCH(TRUE,_xlfn.ANCHORARRAY('Date ouverte'!$B$4)&gt;=$W1169,0)),IF(AND(K1169="Pending",J1169='Date ouverte'!$A$6),INDEX(_xlfn.ANCHORARRAY('Date ouverte'!$B$6),MATCH(TRUE,_xlfn.ANCHORARRAY('Date ouverte'!$B$6)&gt;=$W1169,0)),IF(AND(K1169="Pending",J1169='Date ouverte'!$A$8),INDEX(_xlfn.ANCHORARRAY('Date ouverte'!$B$8),MATCH(TRUE,_xlfn.ANCHORARRAY('Date ouverte'!$B$8)&gt;=$W1169,0)),W1169))))</f>
        <v>44879</v>
      </c>
      <c r="AB1169" s="5" t="str">
        <f>IF(IF($K1169="Pending",(IF($J1169='Date ouverte'!$A$20,HLOOKUP($AA1169,'Date ouverte'!$20:$21,2,FALSE),IF($J1169='Date ouverte'!$A$22,HLOOKUP($AA1169,'Date ouverte'!$22:$23,2,FALSE),IF($J1169='Date ouverte'!$A$24,HLOOKUP($AA1169,'Date ouverte'!$24:$25,2,FALSE),IF($J1169='Date ouverte'!$A$26,HLOOKUP($AA1169,'Date ouverte'!$26:$27,2,FALSE),"j"))))),W1169)&lt;&gt;"alert",AA1169,"alert")</f>
        <v>alert</v>
      </c>
      <c r="AC1169" s="65">
        <f>IF($AB1169="alert",(IF($J1169='Date ouverte'!$A$29,HLOOKUP($AA1169,'Date ouverte'!$29:$30,2,FALSE),IF($J1169='Date ouverte'!$A$31,HLOOKUP($AA1169,'Date ouverte'!$31:$33,2,FALSE),IF($J1169='Date ouverte'!$A$33,HLOOKUP($AA1169,'Date ouverte'!$33:$34,2,FALSE),IF($J1169='Date ouverte'!$A$35,HLOOKUP($AA1169,'Date ouverte'!$35:$36,2,FALSE),"j"))))),0)</f>
        <v>12</v>
      </c>
      <c r="AD11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69" s="5"/>
    </row>
    <row r="1170" spans="1:31" x14ac:dyDescent="0.25">
      <c r="A1170" t="s">
        <v>198</v>
      </c>
      <c r="B1170" t="s">
        <v>258</v>
      </c>
      <c r="C1170" t="s">
        <v>30</v>
      </c>
      <c r="D1170" t="s">
        <v>47</v>
      </c>
      <c r="E1170" t="s">
        <v>16</v>
      </c>
      <c r="F1170" t="s">
        <v>48</v>
      </c>
      <c r="G1170" s="1">
        <v>44802</v>
      </c>
      <c r="H1170" s="1">
        <v>44860</v>
      </c>
      <c r="I1170" s="2">
        <v>44867.291666666664</v>
      </c>
      <c r="J1170" t="s">
        <v>39</v>
      </c>
      <c r="K1170" t="s">
        <v>19</v>
      </c>
      <c r="L1170" t="s">
        <v>24</v>
      </c>
      <c r="M1170" t="s">
        <v>32</v>
      </c>
      <c r="N1170" t="s">
        <v>41</v>
      </c>
      <c r="O1170" t="s">
        <v>122</v>
      </c>
      <c r="P1170">
        <f t="shared" si="584"/>
        <v>1</v>
      </c>
      <c r="Q1170" s="5">
        <f t="shared" si="585"/>
        <v>44862</v>
      </c>
      <c r="R1170" s="32">
        <f>VLOOKUP(_xlfn.CONCAT(M1170," - ",E1170),Planning!$C$75:$D$99,2,0)</f>
        <v>10</v>
      </c>
      <c r="S1170" s="5">
        <f t="shared" si="586"/>
        <v>44870</v>
      </c>
      <c r="T1170" s="3" t="str">
        <f t="shared" si="587"/>
        <v/>
      </c>
      <c r="U1170" s="32">
        <f t="shared" ca="1" si="588"/>
        <v>10</v>
      </c>
      <c r="V1170" s="32">
        <f t="shared" si="589"/>
        <v>0</v>
      </c>
      <c r="W1170" s="5">
        <f t="shared" si="590"/>
        <v>44867</v>
      </c>
      <c r="X1170" s="5"/>
      <c r="Z1170" s="49"/>
      <c r="AA1170" s="50" cm="1">
        <f t="array" ref="AA1170">IF(AND(K1170="Pending",J1170='Date ouverte'!$A$2),INDEX(_xlfn.ANCHORARRAY('Date ouverte'!$B$2),MATCH(TRUE,_xlfn.ANCHORARRAY('Date ouverte'!$B$2)&gt;=$W1170,0)),IF(AND(K1170="Pending",J1170='Date ouverte'!$A$4),INDEX(_xlfn.ANCHORARRAY('Date ouverte'!$B$4),MATCH(TRUE,_xlfn.ANCHORARRAY('Date ouverte'!$B$4)&gt;=$W1170,0)),IF(AND(K1170="Pending",J1170='Date ouverte'!$A$6),INDEX(_xlfn.ANCHORARRAY('Date ouverte'!$B$6),MATCH(TRUE,_xlfn.ANCHORARRAY('Date ouverte'!$B$6)&gt;=$W1170,0)),IF(AND(K1170="Pending",J1170='Date ouverte'!$A$8),INDEX(_xlfn.ANCHORARRAY('Date ouverte'!$B$8),MATCH(TRUE,_xlfn.ANCHORARRAY('Date ouverte'!$B$8)&gt;=$W1170,0)),W1170))))</f>
        <v>44867</v>
      </c>
      <c r="AB1170" s="5">
        <f>IF(IF($K1170="Pending",(IF($J1170='Date ouverte'!$A$20,HLOOKUP($AA1170,'Date ouverte'!$20:$21,2,FALSE),IF($J1170='Date ouverte'!$A$22,HLOOKUP($AA1170,'Date ouverte'!$22:$23,2,FALSE),IF($J1170='Date ouverte'!$A$24,HLOOKUP($AA1170,'Date ouverte'!$24:$25,2,FALSE),IF($J1170='Date ouverte'!$A$26,HLOOKUP($AA1170,'Date ouverte'!$26:$27,2,FALSE),"j"))))),W1170)&lt;&gt;"alert",AA1170,"alert")</f>
        <v>44867</v>
      </c>
      <c r="AC1170" s="65">
        <f>IF($AB1170="alert",(IF($J1170='Date ouverte'!$A$29,HLOOKUP($AA1170,'Date ouverte'!$29:$30,2,FALSE),IF($J1170='Date ouverte'!$A$31,HLOOKUP($AA1170,'Date ouverte'!$31:$33,2,FALSE),IF($J1170='Date ouverte'!$A$33,HLOOKUP($AA1170,'Date ouverte'!$33:$34,2,FALSE),IF($J1170='Date ouverte'!$A$35,HLOOKUP($AA1170,'Date ouverte'!$35:$36,2,FALSE),"j"))))),0)</f>
        <v>0</v>
      </c>
      <c r="AD11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0" s="5"/>
    </row>
    <row r="1171" spans="1:31" x14ac:dyDescent="0.25">
      <c r="A1171" t="s">
        <v>863</v>
      </c>
      <c r="B1171" t="s">
        <v>258</v>
      </c>
      <c r="C1171" t="s">
        <v>30</v>
      </c>
      <c r="D1171" t="s">
        <v>47</v>
      </c>
      <c r="E1171" t="s">
        <v>16</v>
      </c>
      <c r="F1171" t="s">
        <v>48</v>
      </c>
      <c r="G1171" s="1">
        <v>44826</v>
      </c>
      <c r="H1171" s="1">
        <v>44872</v>
      </c>
      <c r="I1171" s="2">
        <v>44877</v>
      </c>
      <c r="J1171" t="s">
        <v>39</v>
      </c>
      <c r="K1171" t="s">
        <v>29</v>
      </c>
      <c r="L1171" t="s">
        <v>24</v>
      </c>
      <c r="M1171" t="s">
        <v>32</v>
      </c>
      <c r="N1171" t="s">
        <v>41</v>
      </c>
      <c r="O1171" t="s">
        <v>609</v>
      </c>
      <c r="P1171">
        <f t="shared" si="584"/>
        <v>1</v>
      </c>
      <c r="Q1171" s="5">
        <f t="shared" si="585"/>
        <v>44874</v>
      </c>
      <c r="R1171" s="32">
        <f>VLOOKUP(_xlfn.CONCAT(M1171," - ",E1171),Planning!$C$75:$D$99,2,0)</f>
        <v>10</v>
      </c>
      <c r="S1171" s="5">
        <f t="shared" si="586"/>
        <v>44882</v>
      </c>
      <c r="T1171" s="3" t="str">
        <f t="shared" si="587"/>
        <v/>
      </c>
      <c r="U1171" s="32">
        <f t="shared" ca="1" si="588"/>
        <v>10</v>
      </c>
      <c r="V1171" s="32">
        <f t="shared" si="589"/>
        <v>0</v>
      </c>
      <c r="W1171" s="5">
        <f t="shared" si="590"/>
        <v>44877</v>
      </c>
      <c r="X1171" s="5"/>
      <c r="Z1171" s="49"/>
      <c r="AA1171" s="50" cm="1">
        <f t="array" ref="AA1171">IF(AND(K1171="Pending",J1171='Date ouverte'!$A$2),INDEX(_xlfn.ANCHORARRAY('Date ouverte'!$B$2),MATCH(TRUE,_xlfn.ANCHORARRAY('Date ouverte'!$B$2)&gt;=$W1171,0)),IF(AND(K1171="Pending",J1171='Date ouverte'!$A$4),INDEX(_xlfn.ANCHORARRAY('Date ouverte'!$B$4),MATCH(TRUE,_xlfn.ANCHORARRAY('Date ouverte'!$B$4)&gt;=$W1171,0)),IF(AND(K1171="Pending",J1171='Date ouverte'!$A$6),INDEX(_xlfn.ANCHORARRAY('Date ouverte'!$B$6),MATCH(TRUE,_xlfn.ANCHORARRAY('Date ouverte'!$B$6)&gt;=$W1171,0)),IF(AND(K1171="Pending",J1171='Date ouverte'!$A$8),INDEX(_xlfn.ANCHORARRAY('Date ouverte'!$B$8),MATCH(TRUE,_xlfn.ANCHORARRAY('Date ouverte'!$B$8)&gt;=$W1171,0)),W1171))))</f>
        <v>44879</v>
      </c>
      <c r="AB1171" s="5" t="str">
        <f>IF(IF($K1171="Pending",(IF($J1171='Date ouverte'!$A$20,HLOOKUP($AA1171,'Date ouverte'!$20:$21,2,FALSE),IF($J1171='Date ouverte'!$A$22,HLOOKUP($AA1171,'Date ouverte'!$22:$23,2,FALSE),IF($J1171='Date ouverte'!$A$24,HLOOKUP($AA1171,'Date ouverte'!$24:$25,2,FALSE),IF($J1171='Date ouverte'!$A$26,HLOOKUP($AA1171,'Date ouverte'!$26:$27,2,FALSE),"j"))))),W1171)&lt;&gt;"alert",AA1171,"alert")</f>
        <v>alert</v>
      </c>
      <c r="AC1171" s="65">
        <f>IF($AB1171="alert",(IF($J1171='Date ouverte'!$A$29,HLOOKUP($AA1171,'Date ouverte'!$29:$30,2,FALSE),IF($J1171='Date ouverte'!$A$31,HLOOKUP($AA1171,'Date ouverte'!$31:$33,2,FALSE),IF($J1171='Date ouverte'!$A$33,HLOOKUP($AA1171,'Date ouverte'!$33:$34,2,FALSE),IF($J1171='Date ouverte'!$A$35,HLOOKUP($AA1171,'Date ouverte'!$35:$36,2,FALSE),"j"))))),0)</f>
        <v>52</v>
      </c>
      <c r="AD11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1" s="5"/>
    </row>
    <row r="1172" spans="1:31" x14ac:dyDescent="0.25">
      <c r="A1172" t="s">
        <v>1353</v>
      </c>
      <c r="B1172" t="s">
        <v>258</v>
      </c>
      <c r="C1172" t="s">
        <v>30</v>
      </c>
      <c r="D1172" t="s">
        <v>47</v>
      </c>
      <c r="E1172" t="s">
        <v>34</v>
      </c>
      <c r="F1172" t="s">
        <v>48</v>
      </c>
      <c r="G1172" s="1">
        <v>44832</v>
      </c>
      <c r="H1172" s="1">
        <v>44866</v>
      </c>
      <c r="I1172" s="2">
        <v>44879.708333333336</v>
      </c>
      <c r="J1172" t="s">
        <v>23</v>
      </c>
      <c r="K1172" t="s">
        <v>19</v>
      </c>
      <c r="L1172" t="s">
        <v>20</v>
      </c>
      <c r="M1172" t="s">
        <v>25</v>
      </c>
      <c r="N1172" t="s">
        <v>35</v>
      </c>
      <c r="O1172" t="s">
        <v>40</v>
      </c>
      <c r="P1172">
        <f t="shared" si="584"/>
        <v>1</v>
      </c>
      <c r="Q1172" s="5">
        <f t="shared" si="585"/>
        <v>44868</v>
      </c>
      <c r="R1172" s="32">
        <f>VLOOKUP(_xlfn.CONCAT(M1172," - ",E1172),Planning!$C$75:$D$99,2,0)</f>
        <v>21</v>
      </c>
      <c r="S1172" s="5">
        <f t="shared" si="586"/>
        <v>44887</v>
      </c>
      <c r="T1172" s="3" t="str">
        <f t="shared" si="587"/>
        <v/>
      </c>
      <c r="U1172" s="32">
        <f t="shared" ca="1" si="588"/>
        <v>21</v>
      </c>
      <c r="V1172" s="32">
        <f t="shared" si="589"/>
        <v>0</v>
      </c>
      <c r="W1172" s="5">
        <f t="shared" si="590"/>
        <v>44879</v>
      </c>
      <c r="X1172" s="5"/>
      <c r="Z1172" s="49"/>
      <c r="AA1172" s="50" cm="1">
        <f t="array" ref="AA1172">IF(AND(K1172="Pending",J1172='Date ouverte'!$A$2),INDEX(_xlfn.ANCHORARRAY('Date ouverte'!$B$2),MATCH(TRUE,_xlfn.ANCHORARRAY('Date ouverte'!$B$2)&gt;=$W1172,0)),IF(AND(K1172="Pending",J1172='Date ouverte'!$A$4),INDEX(_xlfn.ANCHORARRAY('Date ouverte'!$B$4),MATCH(TRUE,_xlfn.ANCHORARRAY('Date ouverte'!$B$4)&gt;=$W1172,0)),IF(AND(K1172="Pending",J1172='Date ouverte'!$A$6),INDEX(_xlfn.ANCHORARRAY('Date ouverte'!$B$6),MATCH(TRUE,_xlfn.ANCHORARRAY('Date ouverte'!$B$6)&gt;=$W1172,0)),IF(AND(K1172="Pending",J1172='Date ouverte'!$A$8),INDEX(_xlfn.ANCHORARRAY('Date ouverte'!$B$8),MATCH(TRUE,_xlfn.ANCHORARRAY('Date ouverte'!$B$8)&gt;=$W1172,0)),W1172))))</f>
        <v>44879</v>
      </c>
      <c r="AB1172" s="5">
        <f>IF(IF($K1172="Pending",(IF($J1172='Date ouverte'!$A$20,HLOOKUP($AA1172,'Date ouverte'!$20:$21,2,FALSE),IF($J1172='Date ouverte'!$A$22,HLOOKUP($AA1172,'Date ouverte'!$22:$23,2,FALSE),IF($J1172='Date ouverte'!$A$24,HLOOKUP($AA1172,'Date ouverte'!$24:$25,2,FALSE),IF($J1172='Date ouverte'!$A$26,HLOOKUP($AA1172,'Date ouverte'!$26:$27,2,FALSE),"j"))))),W1172)&lt;&gt;"alert",AA1172,"alert")</f>
        <v>44879</v>
      </c>
      <c r="AC1172" s="65">
        <f>IF($AB1172="alert",(IF($J1172='Date ouverte'!$A$29,HLOOKUP($AA1172,'Date ouverte'!$29:$30,2,FALSE),IF($J1172='Date ouverte'!$A$31,HLOOKUP($AA1172,'Date ouverte'!$31:$33,2,FALSE),IF($J1172='Date ouverte'!$A$33,HLOOKUP($AA1172,'Date ouverte'!$33:$34,2,FALSE),IF($J1172='Date ouverte'!$A$35,HLOOKUP($AA1172,'Date ouverte'!$35:$36,2,FALSE),"j"))))),0)</f>
        <v>0</v>
      </c>
      <c r="AD11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72" s="5"/>
    </row>
    <row r="1173" spans="1:31" x14ac:dyDescent="0.25">
      <c r="A1173" t="s">
        <v>199</v>
      </c>
      <c r="B1173" t="s">
        <v>258</v>
      </c>
      <c r="C1173" t="s">
        <v>30</v>
      </c>
      <c r="D1173" t="s">
        <v>47</v>
      </c>
      <c r="E1173" t="s">
        <v>16</v>
      </c>
      <c r="F1173" t="s">
        <v>48</v>
      </c>
      <c r="G1173" s="1">
        <v>44802</v>
      </c>
      <c r="H1173" s="1">
        <v>44860</v>
      </c>
      <c r="I1173" s="2">
        <v>44867.541666666664</v>
      </c>
      <c r="J1173" t="s">
        <v>39</v>
      </c>
      <c r="K1173" t="s">
        <v>19</v>
      </c>
      <c r="L1173" t="s">
        <v>24</v>
      </c>
      <c r="M1173" t="s">
        <v>32</v>
      </c>
      <c r="N1173" t="s">
        <v>41</v>
      </c>
      <c r="O1173" t="s">
        <v>122</v>
      </c>
      <c r="P1173">
        <f t="shared" si="584"/>
        <v>1</v>
      </c>
      <c r="Q1173" s="5">
        <f t="shared" si="585"/>
        <v>44862</v>
      </c>
      <c r="R1173" s="32">
        <f>VLOOKUP(_xlfn.CONCAT(M1173," - ",E1173),Planning!$C$75:$D$99,2,0)</f>
        <v>10</v>
      </c>
      <c r="S1173" s="5">
        <f t="shared" si="586"/>
        <v>44870</v>
      </c>
      <c r="T1173" s="3" t="str">
        <f t="shared" si="587"/>
        <v/>
      </c>
      <c r="U1173" s="32">
        <f t="shared" ca="1" si="588"/>
        <v>10</v>
      </c>
      <c r="V1173" s="32">
        <f t="shared" si="589"/>
        <v>0</v>
      </c>
      <c r="W1173" s="5">
        <f t="shared" si="590"/>
        <v>44867</v>
      </c>
      <c r="X1173" s="5"/>
      <c r="Z1173" s="49"/>
      <c r="AA1173" s="50" cm="1">
        <f t="array" ref="AA1173">IF(AND(K1173="Pending",J1173='Date ouverte'!$A$2),INDEX(_xlfn.ANCHORARRAY('Date ouverte'!$B$2),MATCH(TRUE,_xlfn.ANCHORARRAY('Date ouverte'!$B$2)&gt;=$W1173,0)),IF(AND(K1173="Pending",J1173='Date ouverte'!$A$4),INDEX(_xlfn.ANCHORARRAY('Date ouverte'!$B$4),MATCH(TRUE,_xlfn.ANCHORARRAY('Date ouverte'!$B$4)&gt;=$W1173,0)),IF(AND(K1173="Pending",J1173='Date ouverte'!$A$6),INDEX(_xlfn.ANCHORARRAY('Date ouverte'!$B$6),MATCH(TRUE,_xlfn.ANCHORARRAY('Date ouverte'!$B$6)&gt;=$W1173,0)),IF(AND(K1173="Pending",J1173='Date ouverte'!$A$8),INDEX(_xlfn.ANCHORARRAY('Date ouverte'!$B$8),MATCH(TRUE,_xlfn.ANCHORARRAY('Date ouverte'!$B$8)&gt;=$W1173,0)),W1173))))</f>
        <v>44867</v>
      </c>
      <c r="AB1173" s="5">
        <f>IF(IF($K1173="Pending",(IF($J1173='Date ouverte'!$A$20,HLOOKUP($AA1173,'Date ouverte'!$20:$21,2,FALSE),IF($J1173='Date ouverte'!$A$22,HLOOKUP($AA1173,'Date ouverte'!$22:$23,2,FALSE),IF($J1173='Date ouverte'!$A$24,HLOOKUP($AA1173,'Date ouverte'!$24:$25,2,FALSE),IF($J1173='Date ouverte'!$A$26,HLOOKUP($AA1173,'Date ouverte'!$26:$27,2,FALSE),"j"))))),W1173)&lt;&gt;"alert",AA1173,"alert")</f>
        <v>44867</v>
      </c>
      <c r="AC1173" s="65">
        <f>IF($AB1173="alert",(IF($J1173='Date ouverte'!$A$29,HLOOKUP($AA1173,'Date ouverte'!$29:$30,2,FALSE),IF($J1173='Date ouverte'!$A$31,HLOOKUP($AA1173,'Date ouverte'!$31:$33,2,FALSE),IF($J1173='Date ouverte'!$A$33,HLOOKUP($AA1173,'Date ouverte'!$33:$34,2,FALSE),IF($J1173='Date ouverte'!$A$35,HLOOKUP($AA1173,'Date ouverte'!$35:$36,2,FALSE),"j"))))),0)</f>
        <v>0</v>
      </c>
      <c r="AD11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3" s="5"/>
    </row>
    <row r="1174" spans="1:31" x14ac:dyDescent="0.25">
      <c r="A1174" t="s">
        <v>200</v>
      </c>
      <c r="B1174" t="s">
        <v>258</v>
      </c>
      <c r="C1174" t="s">
        <v>30</v>
      </c>
      <c r="D1174" t="s">
        <v>47</v>
      </c>
      <c r="E1174" t="s">
        <v>16</v>
      </c>
      <c r="F1174" t="s">
        <v>48</v>
      </c>
      <c r="G1174" s="1">
        <v>44802</v>
      </c>
      <c r="H1174" s="1">
        <v>44860</v>
      </c>
      <c r="I1174" s="2">
        <v>44862.541666666664</v>
      </c>
      <c r="J1174" t="s">
        <v>39</v>
      </c>
      <c r="K1174" t="s">
        <v>19</v>
      </c>
      <c r="L1174" t="s">
        <v>24</v>
      </c>
      <c r="M1174" t="s">
        <v>32</v>
      </c>
      <c r="N1174" t="s">
        <v>41</v>
      </c>
      <c r="O1174" t="s">
        <v>122</v>
      </c>
      <c r="P1174">
        <f t="shared" si="584"/>
        <v>1</v>
      </c>
      <c r="Q1174" s="5">
        <f t="shared" si="585"/>
        <v>44862</v>
      </c>
      <c r="R1174" s="32">
        <f>VLOOKUP(_xlfn.CONCAT(M1174," - ",E1174),Planning!$C$75:$D$99,2,0)</f>
        <v>10</v>
      </c>
      <c r="S1174" s="5">
        <f t="shared" si="586"/>
        <v>44870</v>
      </c>
      <c r="T1174" s="3" t="str">
        <f t="shared" si="587"/>
        <v/>
      </c>
      <c r="U1174" s="32">
        <f t="shared" ca="1" si="588"/>
        <v>10</v>
      </c>
      <c r="V1174" s="32">
        <f t="shared" si="589"/>
        <v>0</v>
      </c>
      <c r="W1174" s="5">
        <f t="shared" si="590"/>
        <v>44862</v>
      </c>
      <c r="X1174" s="5"/>
      <c r="Z1174" s="49"/>
      <c r="AA1174" s="50" cm="1">
        <f t="array" ref="AA1174">IF(AND(K1174="Pending",J1174='Date ouverte'!$A$2),INDEX(_xlfn.ANCHORARRAY('Date ouverte'!$B$2),MATCH(TRUE,_xlfn.ANCHORARRAY('Date ouverte'!$B$2)&gt;=$W1174,0)),IF(AND(K1174="Pending",J1174='Date ouverte'!$A$4),INDEX(_xlfn.ANCHORARRAY('Date ouverte'!$B$4),MATCH(TRUE,_xlfn.ANCHORARRAY('Date ouverte'!$B$4)&gt;=$W1174,0)),IF(AND(K1174="Pending",J1174='Date ouverte'!$A$6),INDEX(_xlfn.ANCHORARRAY('Date ouverte'!$B$6),MATCH(TRUE,_xlfn.ANCHORARRAY('Date ouverte'!$B$6)&gt;=$W1174,0)),IF(AND(K1174="Pending",J1174='Date ouverte'!$A$8),INDEX(_xlfn.ANCHORARRAY('Date ouverte'!$B$8),MATCH(TRUE,_xlfn.ANCHORARRAY('Date ouverte'!$B$8)&gt;=$W1174,0)),W1174))))</f>
        <v>44862</v>
      </c>
      <c r="AB1174" s="5">
        <f>IF(IF($K1174="Pending",(IF($J1174='Date ouverte'!$A$20,HLOOKUP($AA1174,'Date ouverte'!$20:$21,2,FALSE),IF($J1174='Date ouverte'!$A$22,HLOOKUP($AA1174,'Date ouverte'!$22:$23,2,FALSE),IF($J1174='Date ouverte'!$A$24,HLOOKUP($AA1174,'Date ouverte'!$24:$25,2,FALSE),IF($J1174='Date ouverte'!$A$26,HLOOKUP($AA1174,'Date ouverte'!$26:$27,2,FALSE),"j"))))),W1174)&lt;&gt;"alert",AA1174,"alert")</f>
        <v>44862</v>
      </c>
      <c r="AC1174" s="65">
        <f>IF($AB1174="alert",(IF($J1174='Date ouverte'!$A$29,HLOOKUP($AA1174,'Date ouverte'!$29:$30,2,FALSE),IF($J1174='Date ouverte'!$A$31,HLOOKUP($AA1174,'Date ouverte'!$31:$33,2,FALSE),IF($J1174='Date ouverte'!$A$33,HLOOKUP($AA1174,'Date ouverte'!$33:$34,2,FALSE),IF($J1174='Date ouverte'!$A$35,HLOOKUP($AA1174,'Date ouverte'!$35:$36,2,FALSE),"j"))))),0)</f>
        <v>0</v>
      </c>
      <c r="AD11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4" s="5"/>
    </row>
    <row r="1175" spans="1:31" x14ac:dyDescent="0.25">
      <c r="A1175" t="s">
        <v>2013</v>
      </c>
      <c r="B1175" t="s">
        <v>258</v>
      </c>
      <c r="C1175" t="s">
        <v>30</v>
      </c>
      <c r="D1175" t="s">
        <v>47</v>
      </c>
      <c r="E1175" t="s">
        <v>16</v>
      </c>
      <c r="F1175" t="s">
        <v>48</v>
      </c>
      <c r="G1175" s="1">
        <v>44844</v>
      </c>
      <c r="H1175" s="1">
        <v>44885</v>
      </c>
      <c r="I1175" s="2">
        <v>44892</v>
      </c>
      <c r="J1175" t="s">
        <v>28</v>
      </c>
      <c r="K1175" t="s">
        <v>29</v>
      </c>
      <c r="L1175" t="s">
        <v>24</v>
      </c>
      <c r="M1175" t="s">
        <v>32</v>
      </c>
      <c r="N1175" t="s">
        <v>41</v>
      </c>
      <c r="O1175" t="s">
        <v>1106</v>
      </c>
      <c r="P1175">
        <f t="shared" si="584"/>
        <v>1</v>
      </c>
      <c r="Q1175" s="5">
        <f t="shared" si="585"/>
        <v>44887</v>
      </c>
      <c r="R1175" s="32">
        <f>VLOOKUP(_xlfn.CONCAT(M1175," - ",E1175),Planning!$C$75:$D$99,2,0)</f>
        <v>10</v>
      </c>
      <c r="S1175" s="5">
        <f t="shared" si="586"/>
        <v>44895</v>
      </c>
      <c r="T1175" s="3" t="str">
        <f t="shared" si="587"/>
        <v/>
      </c>
      <c r="U1175" s="32">
        <f t="shared" ca="1" si="588"/>
        <v>10</v>
      </c>
      <c r="V1175" s="32">
        <f t="shared" si="589"/>
        <v>0</v>
      </c>
      <c r="W1175" s="5">
        <f t="shared" si="590"/>
        <v>44892</v>
      </c>
      <c r="X1175" s="5"/>
      <c r="Z1175" s="49"/>
      <c r="AA1175" s="50" cm="1">
        <f t="array" ref="AA1175">IF(AND(K1175="Pending",J1175='Date ouverte'!$A$2),INDEX(_xlfn.ANCHORARRAY('Date ouverte'!$B$2),MATCH(TRUE,_xlfn.ANCHORARRAY('Date ouverte'!$B$2)&gt;=$W1175,0)),IF(AND(K1175="Pending",J1175='Date ouverte'!$A$4),INDEX(_xlfn.ANCHORARRAY('Date ouverte'!$B$4),MATCH(TRUE,_xlfn.ANCHORARRAY('Date ouverte'!$B$4)&gt;=$W1175,0)),IF(AND(K1175="Pending",J1175='Date ouverte'!$A$6),INDEX(_xlfn.ANCHORARRAY('Date ouverte'!$B$6),MATCH(TRUE,_xlfn.ANCHORARRAY('Date ouverte'!$B$6)&gt;=$W1175,0)),IF(AND(K1175="Pending",J1175='Date ouverte'!$A$8),INDEX(_xlfn.ANCHORARRAY('Date ouverte'!$B$8),MATCH(TRUE,_xlfn.ANCHORARRAY('Date ouverte'!$B$8)&gt;=$W1175,0)),W1175))))</f>
        <v>44893</v>
      </c>
      <c r="AB1175" s="5">
        <f>IF(IF($K1175="Pending",(IF($J1175='Date ouverte'!$A$20,HLOOKUP($AA1175,'Date ouverte'!$20:$21,2,FALSE),IF($J1175='Date ouverte'!$A$22,HLOOKUP($AA1175,'Date ouverte'!$22:$23,2,FALSE),IF($J1175='Date ouverte'!$A$24,HLOOKUP($AA1175,'Date ouverte'!$24:$25,2,FALSE),IF($J1175='Date ouverte'!$A$26,HLOOKUP($AA1175,'Date ouverte'!$26:$27,2,FALSE),"j"))))),W1175)&lt;&gt;"alert",AA1175,"alert")</f>
        <v>44893</v>
      </c>
      <c r="AC1175" s="65">
        <f>IF($AB1175="alert",(IF($J1175='Date ouverte'!$A$29,HLOOKUP($AA1175,'Date ouverte'!$29:$30,2,FALSE),IF($J1175='Date ouverte'!$A$31,HLOOKUP($AA1175,'Date ouverte'!$31:$33,2,FALSE),IF($J1175='Date ouverte'!$A$33,HLOOKUP($AA1175,'Date ouverte'!$33:$34,2,FALSE),IF($J1175='Date ouverte'!$A$35,HLOOKUP($AA1175,'Date ouverte'!$35:$36,2,FALSE),"j"))))),0)</f>
        <v>0</v>
      </c>
      <c r="AD11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75" s="5"/>
    </row>
    <row r="1176" spans="1:31" x14ac:dyDescent="0.25">
      <c r="A1176" t="s">
        <v>1354</v>
      </c>
      <c r="B1176" t="s">
        <v>258</v>
      </c>
      <c r="C1176" t="s">
        <v>14</v>
      </c>
      <c r="D1176" t="s">
        <v>47</v>
      </c>
      <c r="E1176" t="s">
        <v>16</v>
      </c>
      <c r="F1176" t="s">
        <v>48</v>
      </c>
      <c r="G1176" s="1">
        <v>44837</v>
      </c>
      <c r="H1176" s="1">
        <v>44881</v>
      </c>
      <c r="I1176" s="2">
        <v>44890</v>
      </c>
      <c r="J1176" t="s">
        <v>39</v>
      </c>
      <c r="K1176" t="s">
        <v>29</v>
      </c>
      <c r="L1176" t="s">
        <v>24</v>
      </c>
      <c r="M1176" t="s">
        <v>32</v>
      </c>
      <c r="N1176" t="s">
        <v>41</v>
      </c>
      <c r="O1176" t="s">
        <v>43</v>
      </c>
      <c r="P1176">
        <f t="shared" si="584"/>
        <v>1</v>
      </c>
      <c r="Q1176" s="5">
        <f t="shared" si="585"/>
        <v>44883</v>
      </c>
      <c r="R1176" s="32">
        <f>VLOOKUP(_xlfn.CONCAT(M1176," - ",E1176),Planning!$C$75:$D$99,2,0)</f>
        <v>10</v>
      </c>
      <c r="S1176" s="5">
        <f t="shared" si="586"/>
        <v>44891</v>
      </c>
      <c r="T1176" s="3" t="str">
        <f t="shared" si="587"/>
        <v/>
      </c>
      <c r="U1176" s="32">
        <f t="shared" ca="1" si="588"/>
        <v>10</v>
      </c>
      <c r="V1176" s="32">
        <f t="shared" si="589"/>
        <v>0</v>
      </c>
      <c r="W1176" s="5">
        <f t="shared" si="590"/>
        <v>44890</v>
      </c>
      <c r="X1176" s="5"/>
      <c r="Z1176" s="49"/>
      <c r="AA1176" s="50" cm="1">
        <f t="array" ref="AA1176">IF(AND(K1176="Pending",J1176='Date ouverte'!$A$2),INDEX(_xlfn.ANCHORARRAY('Date ouverte'!$B$2),MATCH(TRUE,_xlfn.ANCHORARRAY('Date ouverte'!$B$2)&gt;=$W1176,0)),IF(AND(K1176="Pending",J1176='Date ouverte'!$A$4),INDEX(_xlfn.ANCHORARRAY('Date ouverte'!$B$4),MATCH(TRUE,_xlfn.ANCHORARRAY('Date ouverte'!$B$4)&gt;=$W1176,0)),IF(AND(K1176="Pending",J1176='Date ouverte'!$A$6),INDEX(_xlfn.ANCHORARRAY('Date ouverte'!$B$6),MATCH(TRUE,_xlfn.ANCHORARRAY('Date ouverte'!$B$6)&gt;=$W1176,0)),IF(AND(K1176="Pending",J1176='Date ouverte'!$A$8),INDEX(_xlfn.ANCHORARRAY('Date ouverte'!$B$8),MATCH(TRUE,_xlfn.ANCHORARRAY('Date ouverte'!$B$8)&gt;=$W1176,0)),W1176))))</f>
        <v>44890</v>
      </c>
      <c r="AB1176" s="5" t="str">
        <f>IF(IF($K1176="Pending",(IF($J1176='Date ouverte'!$A$20,HLOOKUP($AA1176,'Date ouverte'!$20:$21,2,FALSE),IF($J1176='Date ouverte'!$A$22,HLOOKUP($AA1176,'Date ouverte'!$22:$23,2,FALSE),IF($J1176='Date ouverte'!$A$24,HLOOKUP($AA1176,'Date ouverte'!$24:$25,2,FALSE),IF($J1176='Date ouverte'!$A$26,HLOOKUP($AA1176,'Date ouverte'!$26:$27,2,FALSE),"j"))))),W1176)&lt;&gt;"alert",AA1176,"alert")</f>
        <v>alert</v>
      </c>
      <c r="AC1176" s="65">
        <f>IF($AB1176="alert",(IF($J1176='Date ouverte'!$A$29,HLOOKUP($AA1176,'Date ouverte'!$29:$30,2,FALSE),IF($J1176='Date ouverte'!$A$31,HLOOKUP($AA1176,'Date ouverte'!$31:$33,2,FALSE),IF($J1176='Date ouverte'!$A$33,HLOOKUP($AA1176,'Date ouverte'!$33:$34,2,FALSE),IF($J1176='Date ouverte'!$A$35,HLOOKUP($AA1176,'Date ouverte'!$35:$36,2,FALSE),"j"))))),0)</f>
        <v>8</v>
      </c>
      <c r="AD11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6" s="5"/>
    </row>
    <row r="1177" spans="1:31" x14ac:dyDescent="0.25">
      <c r="A1177" t="s">
        <v>201</v>
      </c>
      <c r="B1177" t="s">
        <v>258</v>
      </c>
      <c r="C1177" t="s">
        <v>30</v>
      </c>
      <c r="D1177" t="s">
        <v>15</v>
      </c>
      <c r="E1177" t="s">
        <v>16</v>
      </c>
      <c r="F1177" t="s">
        <v>17</v>
      </c>
      <c r="G1177" s="1">
        <v>44803</v>
      </c>
      <c r="H1177" s="1">
        <v>44853</v>
      </c>
      <c r="I1177" s="2">
        <v>44859.541666666664</v>
      </c>
      <c r="J1177" t="s">
        <v>18</v>
      </c>
      <c r="K1177" t="s">
        <v>19</v>
      </c>
      <c r="L1177" t="s">
        <v>24</v>
      </c>
      <c r="M1177" t="s">
        <v>32</v>
      </c>
      <c r="N1177" t="s">
        <v>41</v>
      </c>
      <c r="O1177" t="s">
        <v>76</v>
      </c>
      <c r="P1177">
        <f t="shared" si="584"/>
        <v>1</v>
      </c>
      <c r="Q1177" s="5">
        <f t="shared" si="585"/>
        <v>44855</v>
      </c>
      <c r="R1177" s="32">
        <f>VLOOKUP(_xlfn.CONCAT(M1177," - ",E1177),Planning!$C$75:$D$99,2,0)</f>
        <v>10</v>
      </c>
      <c r="S1177" s="5">
        <f t="shared" si="586"/>
        <v>44863</v>
      </c>
      <c r="T1177" s="3" t="str">
        <f t="shared" si="587"/>
        <v/>
      </c>
      <c r="U1177" s="32">
        <f t="shared" ca="1" si="588"/>
        <v>4</v>
      </c>
      <c r="V1177" s="32">
        <f t="shared" si="589"/>
        <v>0</v>
      </c>
      <c r="W1177" s="5">
        <f t="shared" si="590"/>
        <v>44859</v>
      </c>
      <c r="X1177" s="5"/>
      <c r="Z1177" s="49"/>
      <c r="AA1177" s="50" cm="1">
        <f t="array" ref="AA1177">IF(AND(K1177="Pending",J1177='Date ouverte'!$A$2),INDEX(_xlfn.ANCHORARRAY('Date ouverte'!$B$2),MATCH(TRUE,_xlfn.ANCHORARRAY('Date ouverte'!$B$2)&gt;=$W1177,0)),IF(AND(K1177="Pending",J1177='Date ouverte'!$A$4),INDEX(_xlfn.ANCHORARRAY('Date ouverte'!$B$4),MATCH(TRUE,_xlfn.ANCHORARRAY('Date ouverte'!$B$4)&gt;=$W1177,0)),IF(AND(K1177="Pending",J1177='Date ouverte'!$A$6),INDEX(_xlfn.ANCHORARRAY('Date ouverte'!$B$6),MATCH(TRUE,_xlfn.ANCHORARRAY('Date ouverte'!$B$6)&gt;=$W1177,0)),IF(AND(K1177="Pending",J1177='Date ouverte'!$A$8),INDEX(_xlfn.ANCHORARRAY('Date ouverte'!$B$8),MATCH(TRUE,_xlfn.ANCHORARRAY('Date ouverte'!$B$8)&gt;=$W1177,0)),W1177))))</f>
        <v>44859</v>
      </c>
      <c r="AB1177" s="5">
        <f>IF(IF($K1177="Pending",(IF($J1177='Date ouverte'!$A$20,HLOOKUP($AA1177,'Date ouverte'!$20:$21,2,FALSE),IF($J1177='Date ouverte'!$A$22,HLOOKUP($AA1177,'Date ouverte'!$22:$23,2,FALSE),IF($J1177='Date ouverte'!$A$24,HLOOKUP($AA1177,'Date ouverte'!$24:$25,2,FALSE),IF($J1177='Date ouverte'!$A$26,HLOOKUP($AA1177,'Date ouverte'!$26:$27,2,FALSE),"j"))))),W1177)&lt;&gt;"alert",AA1177,"alert")</f>
        <v>44859</v>
      </c>
      <c r="AC1177" s="65">
        <f>IF($AB1177="alert",(IF($J1177='Date ouverte'!$A$29,HLOOKUP($AA1177,'Date ouverte'!$29:$30,2,FALSE),IF($J1177='Date ouverte'!$A$31,HLOOKUP($AA1177,'Date ouverte'!$31:$33,2,FALSE),IF($J1177='Date ouverte'!$A$33,HLOOKUP($AA1177,'Date ouverte'!$33:$34,2,FALSE),IF($J1177='Date ouverte'!$A$35,HLOOKUP($AA1177,'Date ouverte'!$35:$36,2,FALSE),"j"))))),0)</f>
        <v>0</v>
      </c>
      <c r="AD11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77" s="5"/>
    </row>
    <row r="1178" spans="1:31" x14ac:dyDescent="0.25">
      <c r="A1178" t="s">
        <v>202</v>
      </c>
      <c r="B1178" t="s">
        <v>258</v>
      </c>
      <c r="C1178" t="s">
        <v>30</v>
      </c>
      <c r="D1178" t="s">
        <v>47</v>
      </c>
      <c r="E1178" t="s">
        <v>16</v>
      </c>
      <c r="F1178" t="s">
        <v>48</v>
      </c>
      <c r="G1178" s="1">
        <v>44802</v>
      </c>
      <c r="H1178" s="1">
        <v>44860</v>
      </c>
      <c r="I1178" s="2">
        <v>44868.291666666664</v>
      </c>
      <c r="J1178" t="s">
        <v>39</v>
      </c>
      <c r="K1178" t="s">
        <v>19</v>
      </c>
      <c r="L1178" t="s">
        <v>24</v>
      </c>
      <c r="M1178" t="s">
        <v>32</v>
      </c>
      <c r="N1178" t="s">
        <v>41</v>
      </c>
      <c r="O1178" t="s">
        <v>122</v>
      </c>
      <c r="P1178">
        <f t="shared" si="584"/>
        <v>1</v>
      </c>
      <c r="Q1178" s="5">
        <f t="shared" si="585"/>
        <v>44862</v>
      </c>
      <c r="R1178" s="32">
        <f>VLOOKUP(_xlfn.CONCAT(M1178," - ",E1178),Planning!$C$75:$D$99,2,0)</f>
        <v>10</v>
      </c>
      <c r="S1178" s="5">
        <f t="shared" si="586"/>
        <v>44870</v>
      </c>
      <c r="T1178" s="3" t="str">
        <f t="shared" si="587"/>
        <v/>
      </c>
      <c r="U1178" s="32">
        <f t="shared" ca="1" si="588"/>
        <v>10</v>
      </c>
      <c r="V1178" s="32">
        <f t="shared" si="589"/>
        <v>0</v>
      </c>
      <c r="W1178" s="5">
        <f t="shared" si="590"/>
        <v>44868</v>
      </c>
      <c r="X1178" s="5"/>
      <c r="Z1178" s="49"/>
      <c r="AA1178" s="50" cm="1">
        <f t="array" ref="AA1178">IF(AND(K1178="Pending",J1178='Date ouverte'!$A$2),INDEX(_xlfn.ANCHORARRAY('Date ouverte'!$B$2),MATCH(TRUE,_xlfn.ANCHORARRAY('Date ouverte'!$B$2)&gt;=$W1178,0)),IF(AND(K1178="Pending",J1178='Date ouverte'!$A$4),INDEX(_xlfn.ANCHORARRAY('Date ouverte'!$B$4),MATCH(TRUE,_xlfn.ANCHORARRAY('Date ouverte'!$B$4)&gt;=$W1178,0)),IF(AND(K1178="Pending",J1178='Date ouverte'!$A$6),INDEX(_xlfn.ANCHORARRAY('Date ouverte'!$B$6),MATCH(TRUE,_xlfn.ANCHORARRAY('Date ouverte'!$B$6)&gt;=$W1178,0)),IF(AND(K1178="Pending",J1178='Date ouverte'!$A$8),INDEX(_xlfn.ANCHORARRAY('Date ouverte'!$B$8),MATCH(TRUE,_xlfn.ANCHORARRAY('Date ouverte'!$B$8)&gt;=$W1178,0)),W1178))))</f>
        <v>44868</v>
      </c>
      <c r="AB1178" s="5">
        <f>IF(IF($K1178="Pending",(IF($J1178='Date ouverte'!$A$20,HLOOKUP($AA1178,'Date ouverte'!$20:$21,2,FALSE),IF($J1178='Date ouverte'!$A$22,HLOOKUP($AA1178,'Date ouverte'!$22:$23,2,FALSE),IF($J1178='Date ouverte'!$A$24,HLOOKUP($AA1178,'Date ouverte'!$24:$25,2,FALSE),IF($J1178='Date ouverte'!$A$26,HLOOKUP($AA1178,'Date ouverte'!$26:$27,2,FALSE),"j"))))),W1178)&lt;&gt;"alert",AA1178,"alert")</f>
        <v>44868</v>
      </c>
      <c r="AC1178" s="65">
        <f>IF($AB1178="alert",(IF($J1178='Date ouverte'!$A$29,HLOOKUP($AA1178,'Date ouverte'!$29:$30,2,FALSE),IF($J1178='Date ouverte'!$A$31,HLOOKUP($AA1178,'Date ouverte'!$31:$33,2,FALSE),IF($J1178='Date ouverte'!$A$33,HLOOKUP($AA1178,'Date ouverte'!$33:$34,2,FALSE),IF($J1178='Date ouverte'!$A$35,HLOOKUP($AA1178,'Date ouverte'!$35:$36,2,FALSE),"j"))))),0)</f>
        <v>0</v>
      </c>
      <c r="AD11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8" s="5"/>
    </row>
    <row r="1179" spans="1:31" x14ac:dyDescent="0.25">
      <c r="A1179" t="s">
        <v>906</v>
      </c>
      <c r="B1179" t="s">
        <v>258</v>
      </c>
      <c r="C1179" t="s">
        <v>30</v>
      </c>
      <c r="D1179" t="s">
        <v>47</v>
      </c>
      <c r="E1179" t="s">
        <v>16</v>
      </c>
      <c r="F1179" t="s">
        <v>48</v>
      </c>
      <c r="G1179" s="1">
        <v>44826</v>
      </c>
      <c r="H1179" s="1">
        <v>44872</v>
      </c>
      <c r="I1179" s="2">
        <v>44877</v>
      </c>
      <c r="J1179" t="s">
        <v>39</v>
      </c>
      <c r="K1179" t="s">
        <v>29</v>
      </c>
      <c r="L1179" t="s">
        <v>24</v>
      </c>
      <c r="M1179" t="s">
        <v>32</v>
      </c>
      <c r="N1179" t="s">
        <v>41</v>
      </c>
      <c r="O1179" t="s">
        <v>609</v>
      </c>
      <c r="P1179">
        <f t="shared" si="584"/>
        <v>1</v>
      </c>
      <c r="Q1179" s="5">
        <f t="shared" si="585"/>
        <v>44874</v>
      </c>
      <c r="R1179" s="32">
        <f>VLOOKUP(_xlfn.CONCAT(M1179," - ",E1179),Planning!$C$75:$D$99,2,0)</f>
        <v>10</v>
      </c>
      <c r="S1179" s="5">
        <f t="shared" si="586"/>
        <v>44882</v>
      </c>
      <c r="T1179" s="3" t="str">
        <f t="shared" si="587"/>
        <v/>
      </c>
      <c r="U1179" s="32">
        <f t="shared" ca="1" si="588"/>
        <v>10</v>
      </c>
      <c r="V1179" s="32">
        <f t="shared" si="589"/>
        <v>0</v>
      </c>
      <c r="W1179" s="5">
        <f t="shared" si="590"/>
        <v>44877</v>
      </c>
      <c r="X1179" s="5"/>
      <c r="Z1179" s="49"/>
      <c r="AA1179" s="50" cm="1">
        <f t="array" ref="AA1179">IF(AND(K1179="Pending",J1179='Date ouverte'!$A$2),INDEX(_xlfn.ANCHORARRAY('Date ouverte'!$B$2),MATCH(TRUE,_xlfn.ANCHORARRAY('Date ouverte'!$B$2)&gt;=$W1179,0)),IF(AND(K1179="Pending",J1179='Date ouverte'!$A$4),INDEX(_xlfn.ANCHORARRAY('Date ouverte'!$B$4),MATCH(TRUE,_xlfn.ANCHORARRAY('Date ouverte'!$B$4)&gt;=$W1179,0)),IF(AND(K1179="Pending",J1179='Date ouverte'!$A$6),INDEX(_xlfn.ANCHORARRAY('Date ouverte'!$B$6),MATCH(TRUE,_xlfn.ANCHORARRAY('Date ouverte'!$B$6)&gt;=$W1179,0)),IF(AND(K1179="Pending",J1179='Date ouverte'!$A$8),INDEX(_xlfn.ANCHORARRAY('Date ouverte'!$B$8),MATCH(TRUE,_xlfn.ANCHORARRAY('Date ouverte'!$B$8)&gt;=$W1179,0)),W1179))))</f>
        <v>44879</v>
      </c>
      <c r="AB1179" s="5" t="str">
        <f>IF(IF($K1179="Pending",(IF($J1179='Date ouverte'!$A$20,HLOOKUP($AA1179,'Date ouverte'!$20:$21,2,FALSE),IF($J1179='Date ouverte'!$A$22,HLOOKUP($AA1179,'Date ouverte'!$22:$23,2,FALSE),IF($J1179='Date ouverte'!$A$24,HLOOKUP($AA1179,'Date ouverte'!$24:$25,2,FALSE),IF($J1179='Date ouverte'!$A$26,HLOOKUP($AA1179,'Date ouverte'!$26:$27,2,FALSE),"j"))))),W1179)&lt;&gt;"alert",AA1179,"alert")</f>
        <v>alert</v>
      </c>
      <c r="AC1179" s="65">
        <f>IF($AB1179="alert",(IF($J1179='Date ouverte'!$A$29,HLOOKUP($AA1179,'Date ouverte'!$29:$30,2,FALSE),IF($J1179='Date ouverte'!$A$31,HLOOKUP($AA1179,'Date ouverte'!$31:$33,2,FALSE),IF($J1179='Date ouverte'!$A$33,HLOOKUP($AA1179,'Date ouverte'!$33:$34,2,FALSE),IF($J1179='Date ouverte'!$A$35,HLOOKUP($AA1179,'Date ouverte'!$35:$36,2,FALSE),"j"))))),0)</f>
        <v>52</v>
      </c>
      <c r="AD11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79" s="5"/>
    </row>
    <row r="1180" spans="1:31" x14ac:dyDescent="0.25">
      <c r="A1180" t="s">
        <v>2490</v>
      </c>
      <c r="B1180" t="s">
        <v>258</v>
      </c>
      <c r="C1180" t="s">
        <v>14</v>
      </c>
      <c r="D1180" t="s">
        <v>47</v>
      </c>
      <c r="E1180" t="s">
        <v>16</v>
      </c>
      <c r="F1180" t="s">
        <v>48</v>
      </c>
      <c r="G1180" s="1">
        <v>44865</v>
      </c>
      <c r="H1180" s="1">
        <v>44893</v>
      </c>
      <c r="I1180" s="2">
        <v>44900</v>
      </c>
      <c r="J1180" t="s">
        <v>18</v>
      </c>
      <c r="K1180" t="s">
        <v>29</v>
      </c>
      <c r="L1180" t="s">
        <v>24</v>
      </c>
      <c r="M1180" t="s">
        <v>32</v>
      </c>
      <c r="N1180" t="s">
        <v>41</v>
      </c>
      <c r="O1180" t="s">
        <v>1728</v>
      </c>
      <c r="P1180">
        <f t="shared" si="584"/>
        <v>1</v>
      </c>
      <c r="Q1180" s="5">
        <f t="shared" si="585"/>
        <v>44895</v>
      </c>
      <c r="R1180" s="32">
        <f>VLOOKUP(_xlfn.CONCAT(M1180," - ",E1180),Planning!$C$75:$D$99,2,0)</f>
        <v>10</v>
      </c>
      <c r="S1180" s="5">
        <f t="shared" si="586"/>
        <v>44903</v>
      </c>
      <c r="T1180" s="3" t="str">
        <f t="shared" si="587"/>
        <v/>
      </c>
      <c r="U1180" s="32">
        <f t="shared" ca="1" si="588"/>
        <v>10</v>
      </c>
      <c r="V1180" s="32">
        <f t="shared" si="589"/>
        <v>0</v>
      </c>
      <c r="W1180" s="5">
        <f t="shared" si="590"/>
        <v>44900</v>
      </c>
      <c r="X1180" s="5"/>
      <c r="Z1180" s="49"/>
      <c r="AA1180" s="50" cm="1">
        <f t="array" ref="AA1180">IF(AND(K1180="Pending",J1180='Date ouverte'!$A$2),INDEX(_xlfn.ANCHORARRAY('Date ouverte'!$B$2),MATCH(TRUE,_xlfn.ANCHORARRAY('Date ouverte'!$B$2)&gt;=$W1180,0)),IF(AND(K1180="Pending",J1180='Date ouverte'!$A$4),INDEX(_xlfn.ANCHORARRAY('Date ouverte'!$B$4),MATCH(TRUE,_xlfn.ANCHORARRAY('Date ouverte'!$B$4)&gt;=$W1180,0)),IF(AND(K1180="Pending",J1180='Date ouverte'!$A$6),INDEX(_xlfn.ANCHORARRAY('Date ouverte'!$B$6),MATCH(TRUE,_xlfn.ANCHORARRAY('Date ouverte'!$B$6)&gt;=$W1180,0)),IF(AND(K1180="Pending",J1180='Date ouverte'!$A$8),INDEX(_xlfn.ANCHORARRAY('Date ouverte'!$B$8),MATCH(TRUE,_xlfn.ANCHORARRAY('Date ouverte'!$B$8)&gt;=$W1180,0)),W1180))))</f>
        <v>44900</v>
      </c>
      <c r="AB1180" s="5">
        <f>IF(IF($K1180="Pending",(IF($J1180='Date ouverte'!$A$20,HLOOKUP($AA1180,'Date ouverte'!$20:$21,2,FALSE),IF($J1180='Date ouverte'!$A$22,HLOOKUP($AA1180,'Date ouverte'!$22:$23,2,FALSE),IF($J1180='Date ouverte'!$A$24,HLOOKUP($AA1180,'Date ouverte'!$24:$25,2,FALSE),IF($J1180='Date ouverte'!$A$26,HLOOKUP($AA1180,'Date ouverte'!$26:$27,2,FALSE),"j"))))),W1180)&lt;&gt;"alert",AA1180,"alert")</f>
        <v>44900</v>
      </c>
      <c r="AC1180" s="65">
        <f>IF($AB1180="alert",(IF($J1180='Date ouverte'!$A$29,HLOOKUP($AA1180,'Date ouverte'!$29:$30,2,FALSE),IF($J1180='Date ouverte'!$A$31,HLOOKUP($AA1180,'Date ouverte'!$31:$33,2,FALSE),IF($J1180='Date ouverte'!$A$33,HLOOKUP($AA1180,'Date ouverte'!$33:$34,2,FALSE),IF($J1180='Date ouverte'!$A$35,HLOOKUP($AA1180,'Date ouverte'!$35:$36,2,FALSE),"j"))))),0)</f>
        <v>0</v>
      </c>
      <c r="AD11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0" s="5"/>
    </row>
    <row r="1181" spans="1:31" x14ac:dyDescent="0.25">
      <c r="A1181" t="s">
        <v>2014</v>
      </c>
      <c r="B1181" t="s">
        <v>258</v>
      </c>
      <c r="C1181" t="s">
        <v>14</v>
      </c>
      <c r="D1181" t="s">
        <v>47</v>
      </c>
      <c r="E1181" t="s">
        <v>16</v>
      </c>
      <c r="F1181" t="s">
        <v>48</v>
      </c>
      <c r="G1181" s="1">
        <v>44860</v>
      </c>
      <c r="H1181" s="1">
        <v>44888</v>
      </c>
      <c r="I1181" s="2">
        <v>44895</v>
      </c>
      <c r="J1181" t="s">
        <v>18</v>
      </c>
      <c r="K1181" t="s">
        <v>29</v>
      </c>
      <c r="L1181" t="s">
        <v>24</v>
      </c>
      <c r="M1181" t="s">
        <v>32</v>
      </c>
      <c r="O1181" t="s">
        <v>1919</v>
      </c>
      <c r="P1181">
        <f t="shared" si="584"/>
        <v>1</v>
      </c>
      <c r="Q1181" s="5">
        <f t="shared" si="585"/>
        <v>44890</v>
      </c>
      <c r="R1181" s="32">
        <f>VLOOKUP(_xlfn.CONCAT(M1181," - ",E1181),Planning!$C$75:$D$99,2,0)</f>
        <v>10</v>
      </c>
      <c r="S1181" s="5">
        <f t="shared" si="586"/>
        <v>44898</v>
      </c>
      <c r="T1181" s="3" t="str">
        <f t="shared" si="587"/>
        <v/>
      </c>
      <c r="U1181" s="32">
        <f t="shared" ca="1" si="588"/>
        <v>10</v>
      </c>
      <c r="V1181" s="32">
        <f t="shared" si="589"/>
        <v>0</v>
      </c>
      <c r="W1181" s="5">
        <f t="shared" si="590"/>
        <v>44895</v>
      </c>
      <c r="X1181" s="5"/>
      <c r="Z1181" s="49"/>
      <c r="AA1181" s="50" cm="1">
        <f t="array" ref="AA1181">IF(AND(K1181="Pending",J1181='Date ouverte'!$A$2),INDEX(_xlfn.ANCHORARRAY('Date ouverte'!$B$2),MATCH(TRUE,_xlfn.ANCHORARRAY('Date ouverte'!$B$2)&gt;=$W1181,0)),IF(AND(K1181="Pending",J1181='Date ouverte'!$A$4),INDEX(_xlfn.ANCHORARRAY('Date ouverte'!$B$4),MATCH(TRUE,_xlfn.ANCHORARRAY('Date ouverte'!$B$4)&gt;=$W1181,0)),IF(AND(K1181="Pending",J1181='Date ouverte'!$A$6),INDEX(_xlfn.ANCHORARRAY('Date ouverte'!$B$6),MATCH(TRUE,_xlfn.ANCHORARRAY('Date ouverte'!$B$6)&gt;=$W1181,0)),IF(AND(K1181="Pending",J1181='Date ouverte'!$A$8),INDEX(_xlfn.ANCHORARRAY('Date ouverte'!$B$8),MATCH(TRUE,_xlfn.ANCHORARRAY('Date ouverte'!$B$8)&gt;=$W1181,0)),W1181))))</f>
        <v>44895</v>
      </c>
      <c r="AB1181" s="5">
        <f>IF(IF($K1181="Pending",(IF($J1181='Date ouverte'!$A$20,HLOOKUP($AA1181,'Date ouverte'!$20:$21,2,FALSE),IF($J1181='Date ouverte'!$A$22,HLOOKUP($AA1181,'Date ouverte'!$22:$23,2,FALSE),IF($J1181='Date ouverte'!$A$24,HLOOKUP($AA1181,'Date ouverte'!$24:$25,2,FALSE),IF($J1181='Date ouverte'!$A$26,HLOOKUP($AA1181,'Date ouverte'!$26:$27,2,FALSE),"j"))))),W1181)&lt;&gt;"alert",AA1181,"alert")</f>
        <v>44895</v>
      </c>
      <c r="AC1181" s="65">
        <f>IF($AB1181="alert",(IF($J1181='Date ouverte'!$A$29,HLOOKUP($AA1181,'Date ouverte'!$29:$30,2,FALSE),IF($J1181='Date ouverte'!$A$31,HLOOKUP($AA1181,'Date ouverte'!$31:$33,2,FALSE),IF($J1181='Date ouverte'!$A$33,HLOOKUP($AA1181,'Date ouverte'!$33:$34,2,FALSE),IF($J1181='Date ouverte'!$A$35,HLOOKUP($AA1181,'Date ouverte'!$35:$36,2,FALSE),"j"))))),0)</f>
        <v>0</v>
      </c>
      <c r="AD11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1" s="5"/>
    </row>
    <row r="1182" spans="1:31" x14ac:dyDescent="0.25">
      <c r="A1182" t="s">
        <v>1355</v>
      </c>
      <c r="B1182" t="s">
        <v>258</v>
      </c>
      <c r="C1182" t="s">
        <v>30</v>
      </c>
      <c r="D1182" t="s">
        <v>47</v>
      </c>
      <c r="E1182" t="s">
        <v>16</v>
      </c>
      <c r="F1182" t="s">
        <v>48</v>
      </c>
      <c r="G1182" s="1">
        <v>44850</v>
      </c>
      <c r="H1182" s="1">
        <v>44885</v>
      </c>
      <c r="I1182" s="2">
        <v>44890</v>
      </c>
      <c r="J1182" t="s">
        <v>18</v>
      </c>
      <c r="K1182" t="s">
        <v>29</v>
      </c>
      <c r="L1182" t="s">
        <v>24</v>
      </c>
      <c r="M1182" t="s">
        <v>32</v>
      </c>
      <c r="N1182" t="s">
        <v>41</v>
      </c>
      <c r="O1182" t="s">
        <v>1106</v>
      </c>
      <c r="P1182">
        <f t="shared" si="584"/>
        <v>1</v>
      </c>
      <c r="Q1182" s="5">
        <f t="shared" si="585"/>
        <v>44887</v>
      </c>
      <c r="R1182" s="32">
        <f>VLOOKUP(_xlfn.CONCAT(M1182," - ",E1182),Planning!$C$75:$D$99,2,0)</f>
        <v>10</v>
      </c>
      <c r="S1182" s="5">
        <f t="shared" si="586"/>
        <v>44895</v>
      </c>
      <c r="T1182" s="3" t="str">
        <f t="shared" si="587"/>
        <v/>
      </c>
      <c r="U1182" s="32">
        <f t="shared" ca="1" si="588"/>
        <v>10</v>
      </c>
      <c r="V1182" s="32">
        <f t="shared" si="589"/>
        <v>0</v>
      </c>
      <c r="W1182" s="5">
        <f t="shared" si="590"/>
        <v>44890</v>
      </c>
      <c r="X1182" s="5"/>
      <c r="Z1182" s="49"/>
      <c r="AA1182" s="50" cm="1">
        <f t="array" ref="AA1182">IF(AND(K1182="Pending",J1182='Date ouverte'!$A$2),INDEX(_xlfn.ANCHORARRAY('Date ouverte'!$B$2),MATCH(TRUE,_xlfn.ANCHORARRAY('Date ouverte'!$B$2)&gt;=$W1182,0)),IF(AND(K1182="Pending",J1182='Date ouverte'!$A$4),INDEX(_xlfn.ANCHORARRAY('Date ouverte'!$B$4),MATCH(TRUE,_xlfn.ANCHORARRAY('Date ouverte'!$B$4)&gt;=$W1182,0)),IF(AND(K1182="Pending",J1182='Date ouverte'!$A$6),INDEX(_xlfn.ANCHORARRAY('Date ouverte'!$B$6),MATCH(TRUE,_xlfn.ANCHORARRAY('Date ouverte'!$B$6)&gt;=$W1182,0)),IF(AND(K1182="Pending",J1182='Date ouverte'!$A$8),INDEX(_xlfn.ANCHORARRAY('Date ouverte'!$B$8),MATCH(TRUE,_xlfn.ANCHORARRAY('Date ouverte'!$B$8)&gt;=$W1182,0)),W1182))))</f>
        <v>44890</v>
      </c>
      <c r="AB1182" s="5" t="str">
        <f>IF(IF($K1182="Pending",(IF($J1182='Date ouverte'!$A$20,HLOOKUP($AA1182,'Date ouverte'!$20:$21,2,FALSE),IF($J1182='Date ouverte'!$A$22,HLOOKUP($AA1182,'Date ouverte'!$22:$23,2,FALSE),IF($J1182='Date ouverte'!$A$24,HLOOKUP($AA1182,'Date ouverte'!$24:$25,2,FALSE),IF($J1182='Date ouverte'!$A$26,HLOOKUP($AA1182,'Date ouverte'!$26:$27,2,FALSE),"j"))))),W1182)&lt;&gt;"alert",AA1182,"alert")</f>
        <v>alert</v>
      </c>
      <c r="AC1182" s="65">
        <f>IF($AB1182="alert",(IF($J1182='Date ouverte'!$A$29,HLOOKUP($AA1182,'Date ouverte'!$29:$30,2,FALSE),IF($J1182='Date ouverte'!$A$31,HLOOKUP($AA1182,'Date ouverte'!$31:$33,2,FALSE),IF($J1182='Date ouverte'!$A$33,HLOOKUP($AA1182,'Date ouverte'!$33:$34,2,FALSE),IF($J1182='Date ouverte'!$A$35,HLOOKUP($AA1182,'Date ouverte'!$35:$36,2,FALSE),"j"))))),0)</f>
        <v>4</v>
      </c>
      <c r="AD11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2" s="5"/>
    </row>
    <row r="1183" spans="1:31" x14ac:dyDescent="0.25">
      <c r="A1183" t="s">
        <v>1356</v>
      </c>
      <c r="B1183" t="s">
        <v>258</v>
      </c>
      <c r="C1183" t="s">
        <v>30</v>
      </c>
      <c r="D1183" t="s">
        <v>47</v>
      </c>
      <c r="E1183" t="s">
        <v>16</v>
      </c>
      <c r="F1183" t="s">
        <v>48</v>
      </c>
      <c r="G1183" s="1">
        <v>44839</v>
      </c>
      <c r="H1183" s="1">
        <v>44881</v>
      </c>
      <c r="I1183" s="2">
        <v>44890</v>
      </c>
      <c r="J1183" t="s">
        <v>23</v>
      </c>
      <c r="K1183" t="s">
        <v>29</v>
      </c>
      <c r="L1183" t="s">
        <v>24</v>
      </c>
      <c r="M1183" t="s">
        <v>32</v>
      </c>
      <c r="N1183" t="s">
        <v>41</v>
      </c>
      <c r="O1183" t="s">
        <v>43</v>
      </c>
      <c r="P1183">
        <f t="shared" si="584"/>
        <v>1</v>
      </c>
      <c r="Q1183" s="5">
        <f t="shared" si="585"/>
        <v>44883</v>
      </c>
      <c r="R1183" s="32">
        <f>VLOOKUP(_xlfn.CONCAT(M1183," - ",E1183),Planning!$C$75:$D$99,2,0)</f>
        <v>10</v>
      </c>
      <c r="S1183" s="5">
        <f t="shared" si="586"/>
        <v>44891</v>
      </c>
      <c r="T1183" s="3" t="str">
        <f t="shared" si="587"/>
        <v/>
      </c>
      <c r="U1183" s="32">
        <f t="shared" ca="1" si="588"/>
        <v>10</v>
      </c>
      <c r="V1183" s="32">
        <f t="shared" si="589"/>
        <v>0</v>
      </c>
      <c r="W1183" s="5">
        <f t="shared" si="590"/>
        <v>44890</v>
      </c>
      <c r="X1183" s="5"/>
      <c r="Z1183" s="49"/>
      <c r="AA1183" s="50" cm="1">
        <f t="array" ref="AA1183">IF(AND(K1183="Pending",J1183='Date ouverte'!$A$2),INDEX(_xlfn.ANCHORARRAY('Date ouverte'!$B$2),MATCH(TRUE,_xlfn.ANCHORARRAY('Date ouverte'!$B$2)&gt;=$W1183,0)),IF(AND(K1183="Pending",J1183='Date ouverte'!$A$4),INDEX(_xlfn.ANCHORARRAY('Date ouverte'!$B$4),MATCH(TRUE,_xlfn.ANCHORARRAY('Date ouverte'!$B$4)&gt;=$W1183,0)),IF(AND(K1183="Pending",J1183='Date ouverte'!$A$6),INDEX(_xlfn.ANCHORARRAY('Date ouverte'!$B$6),MATCH(TRUE,_xlfn.ANCHORARRAY('Date ouverte'!$B$6)&gt;=$W1183,0)),IF(AND(K1183="Pending",J1183='Date ouverte'!$A$8),INDEX(_xlfn.ANCHORARRAY('Date ouverte'!$B$8),MATCH(TRUE,_xlfn.ANCHORARRAY('Date ouverte'!$B$8)&gt;=$W1183,0)),W1183))))</f>
        <v>44890</v>
      </c>
      <c r="AB1183" s="5" t="str">
        <f>IF(IF($K1183="Pending",(IF($J1183='Date ouverte'!$A$20,HLOOKUP($AA1183,'Date ouverte'!$20:$21,2,FALSE),IF($J1183='Date ouverte'!$A$22,HLOOKUP($AA1183,'Date ouverte'!$22:$23,2,FALSE),IF($J1183='Date ouverte'!$A$24,HLOOKUP($AA1183,'Date ouverte'!$24:$25,2,FALSE),IF($J1183='Date ouverte'!$A$26,HLOOKUP($AA1183,'Date ouverte'!$26:$27,2,FALSE),"j"))))),W1183)&lt;&gt;"alert",AA1183,"alert")</f>
        <v>alert</v>
      </c>
      <c r="AC1183" s="65">
        <f>IF($AB1183="alert",(IF($J1183='Date ouverte'!$A$29,HLOOKUP($AA1183,'Date ouverte'!$29:$30,2,FALSE),IF($J1183='Date ouverte'!$A$31,HLOOKUP($AA1183,'Date ouverte'!$31:$33,2,FALSE),IF($J1183='Date ouverte'!$A$33,HLOOKUP($AA1183,'Date ouverte'!$33:$34,2,FALSE),IF($J1183='Date ouverte'!$A$35,HLOOKUP($AA1183,'Date ouverte'!$35:$36,2,FALSE),"j"))))),0)</f>
        <v>96</v>
      </c>
      <c r="AD11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3" s="5"/>
    </row>
    <row r="1184" spans="1:31" x14ac:dyDescent="0.25">
      <c r="A1184" t="s">
        <v>2491</v>
      </c>
      <c r="B1184" t="s">
        <v>258</v>
      </c>
      <c r="C1184" t="s">
        <v>30</v>
      </c>
      <c r="D1184" t="s">
        <v>47</v>
      </c>
      <c r="E1184" t="s">
        <v>16</v>
      </c>
      <c r="F1184" t="s">
        <v>48</v>
      </c>
      <c r="G1184" s="1">
        <v>44865</v>
      </c>
      <c r="H1184" s="1">
        <v>44893</v>
      </c>
      <c r="I1184" s="2">
        <v>44898</v>
      </c>
      <c r="J1184" t="s">
        <v>23</v>
      </c>
      <c r="K1184" t="s">
        <v>29</v>
      </c>
      <c r="L1184" t="s">
        <v>24</v>
      </c>
      <c r="M1184" t="s">
        <v>32</v>
      </c>
      <c r="N1184" t="s">
        <v>41</v>
      </c>
      <c r="O1184" t="s">
        <v>1728</v>
      </c>
      <c r="P1184">
        <f t="shared" si="584"/>
        <v>1</v>
      </c>
      <c r="Q1184" s="5">
        <f t="shared" si="585"/>
        <v>44895</v>
      </c>
      <c r="R1184" s="32">
        <f>VLOOKUP(_xlfn.CONCAT(M1184," - ",E1184),Planning!$C$75:$D$99,2,0)</f>
        <v>10</v>
      </c>
      <c r="S1184" s="5">
        <f t="shared" si="586"/>
        <v>44903</v>
      </c>
      <c r="T1184" s="3" t="str">
        <f t="shared" si="587"/>
        <v/>
      </c>
      <c r="U1184" s="32">
        <f t="shared" ca="1" si="588"/>
        <v>10</v>
      </c>
      <c r="V1184" s="32">
        <f t="shared" si="589"/>
        <v>0</v>
      </c>
      <c r="W1184" s="5">
        <f t="shared" si="590"/>
        <v>44898</v>
      </c>
      <c r="X1184" s="5"/>
      <c r="Z1184" s="49"/>
      <c r="AA1184" s="50" cm="1">
        <f t="array" ref="AA1184">IF(AND(K1184="Pending",J1184='Date ouverte'!$A$2),INDEX(_xlfn.ANCHORARRAY('Date ouverte'!$B$2),MATCH(TRUE,_xlfn.ANCHORARRAY('Date ouverte'!$B$2)&gt;=$W1184,0)),IF(AND(K1184="Pending",J1184='Date ouverte'!$A$4),INDEX(_xlfn.ANCHORARRAY('Date ouverte'!$B$4),MATCH(TRUE,_xlfn.ANCHORARRAY('Date ouverte'!$B$4)&gt;=$W1184,0)),IF(AND(K1184="Pending",J1184='Date ouverte'!$A$6),INDEX(_xlfn.ANCHORARRAY('Date ouverte'!$B$6),MATCH(TRUE,_xlfn.ANCHORARRAY('Date ouverte'!$B$6)&gt;=$W1184,0)),IF(AND(K1184="Pending",J1184='Date ouverte'!$A$8),INDEX(_xlfn.ANCHORARRAY('Date ouverte'!$B$8),MATCH(TRUE,_xlfn.ANCHORARRAY('Date ouverte'!$B$8)&gt;=$W1184,0)),W1184))))</f>
        <v>44900</v>
      </c>
      <c r="AB1184" s="5" t="str">
        <f>IF(IF($K1184="Pending",(IF($J1184='Date ouverte'!$A$20,HLOOKUP($AA1184,'Date ouverte'!$20:$21,2,FALSE),IF($J1184='Date ouverte'!$A$22,HLOOKUP($AA1184,'Date ouverte'!$22:$23,2,FALSE),IF($J1184='Date ouverte'!$A$24,HLOOKUP($AA1184,'Date ouverte'!$24:$25,2,FALSE),IF($J1184='Date ouverte'!$A$26,HLOOKUP($AA1184,'Date ouverte'!$26:$27,2,FALSE),"j"))))),W1184)&lt;&gt;"alert",AA1184,"alert")</f>
        <v>alert</v>
      </c>
      <c r="AC1184" s="65">
        <f>IF($AB1184="alert",(IF($J1184='Date ouverte'!$A$29,HLOOKUP($AA1184,'Date ouverte'!$29:$30,2,FALSE),IF($J1184='Date ouverte'!$A$31,HLOOKUP($AA1184,'Date ouverte'!$31:$33,2,FALSE),IF($J1184='Date ouverte'!$A$33,HLOOKUP($AA1184,'Date ouverte'!$33:$34,2,FALSE),IF($J1184='Date ouverte'!$A$35,HLOOKUP($AA1184,'Date ouverte'!$35:$36,2,FALSE),"j"))))),0)</f>
        <v>26</v>
      </c>
      <c r="AD11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4" s="5"/>
    </row>
    <row r="1185" spans="1:31" x14ac:dyDescent="0.25">
      <c r="A1185" t="s">
        <v>1357</v>
      </c>
      <c r="B1185" t="s">
        <v>258</v>
      </c>
      <c r="C1185" t="s">
        <v>30</v>
      </c>
      <c r="D1185" t="s">
        <v>47</v>
      </c>
      <c r="E1185" t="s">
        <v>16</v>
      </c>
      <c r="F1185" t="s">
        <v>48</v>
      </c>
      <c r="G1185" s="1">
        <v>44846</v>
      </c>
      <c r="H1185" s="1">
        <v>44885</v>
      </c>
      <c r="I1185" s="2">
        <v>44890</v>
      </c>
      <c r="J1185" t="s">
        <v>23</v>
      </c>
      <c r="K1185" t="s">
        <v>29</v>
      </c>
      <c r="L1185" t="s">
        <v>24</v>
      </c>
      <c r="M1185" t="s">
        <v>32</v>
      </c>
      <c r="N1185" t="s">
        <v>41</v>
      </c>
      <c r="O1185" t="s">
        <v>1106</v>
      </c>
      <c r="P1185">
        <f t="shared" si="584"/>
        <v>1</v>
      </c>
      <c r="Q1185" s="5">
        <f t="shared" si="585"/>
        <v>44887</v>
      </c>
      <c r="R1185" s="32">
        <f>VLOOKUP(_xlfn.CONCAT(M1185," - ",E1185),Planning!$C$75:$D$99,2,0)</f>
        <v>10</v>
      </c>
      <c r="S1185" s="5">
        <f t="shared" si="586"/>
        <v>44895</v>
      </c>
      <c r="T1185" s="3" t="str">
        <f t="shared" si="587"/>
        <v/>
      </c>
      <c r="U1185" s="32">
        <f t="shared" ca="1" si="588"/>
        <v>10</v>
      </c>
      <c r="V1185" s="32">
        <f t="shared" si="589"/>
        <v>0</v>
      </c>
      <c r="W1185" s="5">
        <f t="shared" si="590"/>
        <v>44890</v>
      </c>
      <c r="X1185" s="5"/>
      <c r="Z1185" s="49"/>
      <c r="AA1185" s="50" cm="1">
        <f t="array" ref="AA1185">IF(AND(K1185="Pending",J1185='Date ouverte'!$A$2),INDEX(_xlfn.ANCHORARRAY('Date ouverte'!$B$2),MATCH(TRUE,_xlfn.ANCHORARRAY('Date ouverte'!$B$2)&gt;=$W1185,0)),IF(AND(K1185="Pending",J1185='Date ouverte'!$A$4),INDEX(_xlfn.ANCHORARRAY('Date ouverte'!$B$4),MATCH(TRUE,_xlfn.ANCHORARRAY('Date ouverte'!$B$4)&gt;=$W1185,0)),IF(AND(K1185="Pending",J1185='Date ouverte'!$A$6),INDEX(_xlfn.ANCHORARRAY('Date ouverte'!$B$6),MATCH(TRUE,_xlfn.ANCHORARRAY('Date ouverte'!$B$6)&gt;=$W1185,0)),IF(AND(K1185="Pending",J1185='Date ouverte'!$A$8),INDEX(_xlfn.ANCHORARRAY('Date ouverte'!$B$8),MATCH(TRUE,_xlfn.ANCHORARRAY('Date ouverte'!$B$8)&gt;=$W1185,0)),W1185))))</f>
        <v>44890</v>
      </c>
      <c r="AB1185" s="5" t="str">
        <f>IF(IF($K1185="Pending",(IF($J1185='Date ouverte'!$A$20,HLOOKUP($AA1185,'Date ouverte'!$20:$21,2,FALSE),IF($J1185='Date ouverte'!$A$22,HLOOKUP($AA1185,'Date ouverte'!$22:$23,2,FALSE),IF($J1185='Date ouverte'!$A$24,HLOOKUP($AA1185,'Date ouverte'!$24:$25,2,FALSE),IF($J1185='Date ouverte'!$A$26,HLOOKUP($AA1185,'Date ouverte'!$26:$27,2,FALSE),"j"))))),W1185)&lt;&gt;"alert",AA1185,"alert")</f>
        <v>alert</v>
      </c>
      <c r="AC1185" s="65">
        <f>IF($AB1185="alert",(IF($J1185='Date ouverte'!$A$29,HLOOKUP($AA1185,'Date ouverte'!$29:$30,2,FALSE),IF($J1185='Date ouverte'!$A$31,HLOOKUP($AA1185,'Date ouverte'!$31:$33,2,FALSE),IF($J1185='Date ouverte'!$A$33,HLOOKUP($AA1185,'Date ouverte'!$33:$34,2,FALSE),IF($J1185='Date ouverte'!$A$35,HLOOKUP($AA1185,'Date ouverte'!$35:$36,2,FALSE),"j"))))),0)</f>
        <v>96</v>
      </c>
      <c r="AD11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5" s="5"/>
    </row>
    <row r="1186" spans="1:31" x14ac:dyDescent="0.25">
      <c r="A1186" t="s">
        <v>203</v>
      </c>
      <c r="B1186" t="s">
        <v>258</v>
      </c>
      <c r="C1186" t="s">
        <v>30</v>
      </c>
      <c r="D1186" t="s">
        <v>47</v>
      </c>
      <c r="E1186" t="s">
        <v>16</v>
      </c>
      <c r="F1186" t="s">
        <v>48</v>
      </c>
      <c r="G1186" s="1">
        <v>44802</v>
      </c>
      <c r="H1186" s="1">
        <v>44860</v>
      </c>
      <c r="I1186" s="2">
        <v>44865.625</v>
      </c>
      <c r="J1186" t="s">
        <v>39</v>
      </c>
      <c r="K1186" t="s">
        <v>19</v>
      </c>
      <c r="L1186" t="s">
        <v>24</v>
      </c>
      <c r="M1186" t="s">
        <v>32</v>
      </c>
      <c r="N1186" t="s">
        <v>41</v>
      </c>
      <c r="O1186" t="s">
        <v>122</v>
      </c>
      <c r="P1186">
        <f t="shared" si="584"/>
        <v>1</v>
      </c>
      <c r="Q1186" s="5">
        <f t="shared" si="585"/>
        <v>44862</v>
      </c>
      <c r="R1186" s="32">
        <f>VLOOKUP(_xlfn.CONCAT(M1186," - ",E1186),Planning!$C$75:$D$99,2,0)</f>
        <v>10</v>
      </c>
      <c r="S1186" s="5">
        <f t="shared" si="586"/>
        <v>44870</v>
      </c>
      <c r="T1186" s="3" t="str">
        <f t="shared" si="587"/>
        <v/>
      </c>
      <c r="U1186" s="32">
        <f t="shared" ca="1" si="588"/>
        <v>10</v>
      </c>
      <c r="V1186" s="32">
        <f t="shared" si="589"/>
        <v>0</v>
      </c>
      <c r="W1186" s="5">
        <f t="shared" si="590"/>
        <v>44865</v>
      </c>
      <c r="X1186" s="5"/>
      <c r="Z1186" s="49"/>
      <c r="AA1186" s="50" cm="1">
        <f t="array" ref="AA1186">IF(AND(K1186="Pending",J1186='Date ouverte'!$A$2),INDEX(_xlfn.ANCHORARRAY('Date ouverte'!$B$2),MATCH(TRUE,_xlfn.ANCHORARRAY('Date ouverte'!$B$2)&gt;=$W1186,0)),IF(AND(K1186="Pending",J1186='Date ouverte'!$A$4),INDEX(_xlfn.ANCHORARRAY('Date ouverte'!$B$4),MATCH(TRUE,_xlfn.ANCHORARRAY('Date ouverte'!$B$4)&gt;=$W1186,0)),IF(AND(K1186="Pending",J1186='Date ouverte'!$A$6),INDEX(_xlfn.ANCHORARRAY('Date ouverte'!$B$6),MATCH(TRUE,_xlfn.ANCHORARRAY('Date ouverte'!$B$6)&gt;=$W1186,0)),IF(AND(K1186="Pending",J1186='Date ouverte'!$A$8),INDEX(_xlfn.ANCHORARRAY('Date ouverte'!$B$8),MATCH(TRUE,_xlfn.ANCHORARRAY('Date ouverte'!$B$8)&gt;=$W1186,0)),W1186))))</f>
        <v>44865</v>
      </c>
      <c r="AB1186" s="5">
        <f>IF(IF($K1186="Pending",(IF($J1186='Date ouverte'!$A$20,HLOOKUP($AA1186,'Date ouverte'!$20:$21,2,FALSE),IF($J1186='Date ouverte'!$A$22,HLOOKUP($AA1186,'Date ouverte'!$22:$23,2,FALSE),IF($J1186='Date ouverte'!$A$24,HLOOKUP($AA1186,'Date ouverte'!$24:$25,2,FALSE),IF($J1186='Date ouverte'!$A$26,HLOOKUP($AA1186,'Date ouverte'!$26:$27,2,FALSE),"j"))))),W1186)&lt;&gt;"alert",AA1186,"alert")</f>
        <v>44865</v>
      </c>
      <c r="AC1186" s="65">
        <f>IF($AB1186="alert",(IF($J1186='Date ouverte'!$A$29,HLOOKUP($AA1186,'Date ouverte'!$29:$30,2,FALSE),IF($J1186='Date ouverte'!$A$31,HLOOKUP($AA1186,'Date ouverte'!$31:$33,2,FALSE),IF($J1186='Date ouverte'!$A$33,HLOOKUP($AA1186,'Date ouverte'!$33:$34,2,FALSE),IF($J1186='Date ouverte'!$A$35,HLOOKUP($AA1186,'Date ouverte'!$35:$36,2,FALSE),"j"))))),0)</f>
        <v>0</v>
      </c>
      <c r="AD11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86" s="5"/>
    </row>
    <row r="1187" spans="1:31" x14ac:dyDescent="0.25">
      <c r="A1187" t="s">
        <v>2015</v>
      </c>
      <c r="B1187" t="s">
        <v>258</v>
      </c>
      <c r="C1187" t="s">
        <v>30</v>
      </c>
      <c r="D1187" t="s">
        <v>47</v>
      </c>
      <c r="E1187" t="s">
        <v>16</v>
      </c>
      <c r="F1187" t="s">
        <v>48</v>
      </c>
      <c r="G1187" s="1">
        <v>44857</v>
      </c>
      <c r="H1187" s="1">
        <v>44884</v>
      </c>
      <c r="I1187" s="2">
        <v>44889</v>
      </c>
      <c r="J1187" t="s">
        <v>18</v>
      </c>
      <c r="K1187" t="s">
        <v>29</v>
      </c>
      <c r="L1187" t="s">
        <v>24</v>
      </c>
      <c r="M1187" t="s">
        <v>32</v>
      </c>
      <c r="N1187" t="s">
        <v>41</v>
      </c>
      <c r="O1187" t="s">
        <v>1686</v>
      </c>
      <c r="P1187">
        <f t="shared" si="584"/>
        <v>1</v>
      </c>
      <c r="Q1187" s="5">
        <f t="shared" si="585"/>
        <v>44886</v>
      </c>
      <c r="R1187" s="32">
        <f>VLOOKUP(_xlfn.CONCAT(M1187," - ",E1187),Planning!$C$75:$D$99,2,0)</f>
        <v>10</v>
      </c>
      <c r="S1187" s="5">
        <f t="shared" si="586"/>
        <v>44894</v>
      </c>
      <c r="T1187" s="3" t="str">
        <f t="shared" si="587"/>
        <v/>
      </c>
      <c r="U1187" s="32">
        <f t="shared" ca="1" si="588"/>
        <v>10</v>
      </c>
      <c r="V1187" s="32">
        <f t="shared" si="589"/>
        <v>0</v>
      </c>
      <c r="W1187" s="5">
        <f t="shared" si="590"/>
        <v>44889</v>
      </c>
      <c r="X1187" s="5"/>
      <c r="Z1187" s="49"/>
      <c r="AA1187" s="50" cm="1">
        <f t="array" ref="AA1187">IF(AND(K1187="Pending",J1187='Date ouverte'!$A$2),INDEX(_xlfn.ANCHORARRAY('Date ouverte'!$B$2),MATCH(TRUE,_xlfn.ANCHORARRAY('Date ouverte'!$B$2)&gt;=$W1187,0)),IF(AND(K1187="Pending",J1187='Date ouverte'!$A$4),INDEX(_xlfn.ANCHORARRAY('Date ouverte'!$B$4),MATCH(TRUE,_xlfn.ANCHORARRAY('Date ouverte'!$B$4)&gt;=$W1187,0)),IF(AND(K1187="Pending",J1187='Date ouverte'!$A$6),INDEX(_xlfn.ANCHORARRAY('Date ouverte'!$B$6),MATCH(TRUE,_xlfn.ANCHORARRAY('Date ouverte'!$B$6)&gt;=$W1187,0)),IF(AND(K1187="Pending",J1187='Date ouverte'!$A$8),INDEX(_xlfn.ANCHORARRAY('Date ouverte'!$B$8),MATCH(TRUE,_xlfn.ANCHORARRAY('Date ouverte'!$B$8)&gt;=$W1187,0)),W1187))))</f>
        <v>44889</v>
      </c>
      <c r="AB1187" s="5" t="str">
        <f>IF(IF($K1187="Pending",(IF($J1187='Date ouverte'!$A$20,HLOOKUP($AA1187,'Date ouverte'!$20:$21,2,FALSE),IF($J1187='Date ouverte'!$A$22,HLOOKUP($AA1187,'Date ouverte'!$22:$23,2,FALSE),IF($J1187='Date ouverte'!$A$24,HLOOKUP($AA1187,'Date ouverte'!$24:$25,2,FALSE),IF($J1187='Date ouverte'!$A$26,HLOOKUP($AA1187,'Date ouverte'!$26:$27,2,FALSE),"j"))))),W1187)&lt;&gt;"alert",AA1187,"alert")</f>
        <v>alert</v>
      </c>
      <c r="AC1187" s="65">
        <f>IF($AB1187="alert",(IF($J1187='Date ouverte'!$A$29,HLOOKUP($AA1187,'Date ouverte'!$29:$30,2,FALSE),IF($J1187='Date ouverte'!$A$31,HLOOKUP($AA1187,'Date ouverte'!$31:$33,2,FALSE),IF($J1187='Date ouverte'!$A$33,HLOOKUP($AA1187,'Date ouverte'!$33:$34,2,FALSE),IF($J1187='Date ouverte'!$A$35,HLOOKUP($AA1187,'Date ouverte'!$35:$36,2,FALSE),"j"))))),0)</f>
        <v>17</v>
      </c>
      <c r="AD11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7" s="5"/>
    </row>
    <row r="1188" spans="1:31" x14ac:dyDescent="0.25">
      <c r="A1188" t="s">
        <v>2016</v>
      </c>
      <c r="B1188" t="s">
        <v>258</v>
      </c>
      <c r="C1188" t="s">
        <v>30</v>
      </c>
      <c r="D1188" t="s">
        <v>47</v>
      </c>
      <c r="E1188" t="s">
        <v>16</v>
      </c>
      <c r="F1188" t="s">
        <v>48</v>
      </c>
      <c r="G1188" s="1">
        <v>44846</v>
      </c>
      <c r="H1188" s="1">
        <v>44885</v>
      </c>
      <c r="I1188" s="2">
        <v>44890</v>
      </c>
      <c r="J1188" t="s">
        <v>23</v>
      </c>
      <c r="K1188" t="s">
        <v>29</v>
      </c>
      <c r="L1188" t="s">
        <v>24</v>
      </c>
      <c r="M1188" t="s">
        <v>32</v>
      </c>
      <c r="N1188" t="s">
        <v>41</v>
      </c>
      <c r="O1188" t="s">
        <v>1106</v>
      </c>
      <c r="P1188">
        <f t="shared" si="584"/>
        <v>1</v>
      </c>
      <c r="Q1188" s="5">
        <f t="shared" si="585"/>
        <v>44887</v>
      </c>
      <c r="R1188" s="32">
        <f>VLOOKUP(_xlfn.CONCAT(M1188," - ",E1188),Planning!$C$75:$D$99,2,0)</f>
        <v>10</v>
      </c>
      <c r="S1188" s="5">
        <f t="shared" si="586"/>
        <v>44895</v>
      </c>
      <c r="T1188" s="3" t="str">
        <f t="shared" si="587"/>
        <v/>
      </c>
      <c r="U1188" s="32">
        <f t="shared" ca="1" si="588"/>
        <v>10</v>
      </c>
      <c r="V1188" s="32">
        <f t="shared" si="589"/>
        <v>0</v>
      </c>
      <c r="W1188" s="5">
        <f t="shared" si="590"/>
        <v>44890</v>
      </c>
      <c r="X1188" s="5"/>
      <c r="Z1188" s="49"/>
      <c r="AA1188" s="50" cm="1">
        <f t="array" ref="AA1188">IF(AND(K1188="Pending",J1188='Date ouverte'!$A$2),INDEX(_xlfn.ANCHORARRAY('Date ouverte'!$B$2),MATCH(TRUE,_xlfn.ANCHORARRAY('Date ouverte'!$B$2)&gt;=$W1188,0)),IF(AND(K1188="Pending",J1188='Date ouverte'!$A$4),INDEX(_xlfn.ANCHORARRAY('Date ouverte'!$B$4),MATCH(TRUE,_xlfn.ANCHORARRAY('Date ouverte'!$B$4)&gt;=$W1188,0)),IF(AND(K1188="Pending",J1188='Date ouverte'!$A$6),INDEX(_xlfn.ANCHORARRAY('Date ouverte'!$B$6),MATCH(TRUE,_xlfn.ANCHORARRAY('Date ouverte'!$B$6)&gt;=$W1188,0)),IF(AND(K1188="Pending",J1188='Date ouverte'!$A$8),INDEX(_xlfn.ANCHORARRAY('Date ouverte'!$B$8),MATCH(TRUE,_xlfn.ANCHORARRAY('Date ouverte'!$B$8)&gt;=$W1188,0)),W1188))))</f>
        <v>44890</v>
      </c>
      <c r="AB1188" s="5" t="str">
        <f>IF(IF($K1188="Pending",(IF($J1188='Date ouverte'!$A$20,HLOOKUP($AA1188,'Date ouverte'!$20:$21,2,FALSE),IF($J1188='Date ouverte'!$A$22,HLOOKUP($AA1188,'Date ouverte'!$22:$23,2,FALSE),IF($J1188='Date ouverte'!$A$24,HLOOKUP($AA1188,'Date ouverte'!$24:$25,2,FALSE),IF($J1188='Date ouverte'!$A$26,HLOOKUP($AA1188,'Date ouverte'!$26:$27,2,FALSE),"j"))))),W1188)&lt;&gt;"alert",AA1188,"alert")</f>
        <v>alert</v>
      </c>
      <c r="AC1188" s="65">
        <f>IF($AB1188="alert",(IF($J1188='Date ouverte'!$A$29,HLOOKUP($AA1188,'Date ouverte'!$29:$30,2,FALSE),IF($J1188='Date ouverte'!$A$31,HLOOKUP($AA1188,'Date ouverte'!$31:$33,2,FALSE),IF($J1188='Date ouverte'!$A$33,HLOOKUP($AA1188,'Date ouverte'!$33:$34,2,FALSE),IF($J1188='Date ouverte'!$A$35,HLOOKUP($AA1188,'Date ouverte'!$35:$36,2,FALSE),"j"))))),0)</f>
        <v>96</v>
      </c>
      <c r="AD11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8" s="5"/>
    </row>
    <row r="1189" spans="1:31" x14ac:dyDescent="0.25">
      <c r="A1189" t="s">
        <v>2017</v>
      </c>
      <c r="B1189" t="s">
        <v>258</v>
      </c>
      <c r="C1189" t="s">
        <v>30</v>
      </c>
      <c r="D1189" t="s">
        <v>47</v>
      </c>
      <c r="E1189" t="s">
        <v>16</v>
      </c>
      <c r="F1189" t="s">
        <v>48</v>
      </c>
      <c r="G1189" s="1">
        <v>44850</v>
      </c>
      <c r="H1189" s="1">
        <v>44884</v>
      </c>
      <c r="I1189" s="2">
        <v>44889</v>
      </c>
      <c r="J1189" t="s">
        <v>18</v>
      </c>
      <c r="K1189" t="s">
        <v>29</v>
      </c>
      <c r="L1189" t="s">
        <v>24</v>
      </c>
      <c r="M1189" t="s">
        <v>32</v>
      </c>
      <c r="N1189" t="s">
        <v>41</v>
      </c>
      <c r="O1189" t="s">
        <v>1686</v>
      </c>
      <c r="P1189">
        <f t="shared" si="584"/>
        <v>1</v>
      </c>
      <c r="Q1189" s="5">
        <f t="shared" si="585"/>
        <v>44886</v>
      </c>
      <c r="R1189" s="32">
        <f>VLOOKUP(_xlfn.CONCAT(M1189," - ",E1189),Planning!$C$75:$D$99,2,0)</f>
        <v>10</v>
      </c>
      <c r="S1189" s="5">
        <f t="shared" si="586"/>
        <v>44894</v>
      </c>
      <c r="T1189" s="3" t="str">
        <f t="shared" si="587"/>
        <v/>
      </c>
      <c r="U1189" s="32">
        <f t="shared" ca="1" si="588"/>
        <v>10</v>
      </c>
      <c r="V1189" s="32">
        <f t="shared" si="589"/>
        <v>0</v>
      </c>
      <c r="W1189" s="5">
        <f t="shared" si="590"/>
        <v>44889</v>
      </c>
      <c r="X1189" s="5"/>
      <c r="Z1189" s="49"/>
      <c r="AA1189" s="50" cm="1">
        <f t="array" ref="AA1189">IF(AND(K1189="Pending",J1189='Date ouverte'!$A$2),INDEX(_xlfn.ANCHORARRAY('Date ouverte'!$B$2),MATCH(TRUE,_xlfn.ANCHORARRAY('Date ouverte'!$B$2)&gt;=$W1189,0)),IF(AND(K1189="Pending",J1189='Date ouverte'!$A$4),INDEX(_xlfn.ANCHORARRAY('Date ouverte'!$B$4),MATCH(TRUE,_xlfn.ANCHORARRAY('Date ouverte'!$B$4)&gt;=$W1189,0)),IF(AND(K1189="Pending",J1189='Date ouverte'!$A$6),INDEX(_xlfn.ANCHORARRAY('Date ouverte'!$B$6),MATCH(TRUE,_xlfn.ANCHORARRAY('Date ouverte'!$B$6)&gt;=$W1189,0)),IF(AND(K1189="Pending",J1189='Date ouverte'!$A$8),INDEX(_xlfn.ANCHORARRAY('Date ouverte'!$B$8),MATCH(TRUE,_xlfn.ANCHORARRAY('Date ouverte'!$B$8)&gt;=$W1189,0)),W1189))))</f>
        <v>44889</v>
      </c>
      <c r="AB1189" s="5" t="str">
        <f>IF(IF($K1189="Pending",(IF($J1189='Date ouverte'!$A$20,HLOOKUP($AA1189,'Date ouverte'!$20:$21,2,FALSE),IF($J1189='Date ouverte'!$A$22,HLOOKUP($AA1189,'Date ouverte'!$22:$23,2,FALSE),IF($J1189='Date ouverte'!$A$24,HLOOKUP($AA1189,'Date ouverte'!$24:$25,2,FALSE),IF($J1189='Date ouverte'!$A$26,HLOOKUP($AA1189,'Date ouverte'!$26:$27,2,FALSE),"j"))))),W1189)&lt;&gt;"alert",AA1189,"alert")</f>
        <v>alert</v>
      </c>
      <c r="AC1189" s="65">
        <f>IF($AB1189="alert",(IF($J1189='Date ouverte'!$A$29,HLOOKUP($AA1189,'Date ouverte'!$29:$30,2,FALSE),IF($J1189='Date ouverte'!$A$31,HLOOKUP($AA1189,'Date ouverte'!$31:$33,2,FALSE),IF($J1189='Date ouverte'!$A$33,HLOOKUP($AA1189,'Date ouverte'!$33:$34,2,FALSE),IF($J1189='Date ouverte'!$A$35,HLOOKUP($AA1189,'Date ouverte'!$35:$36,2,FALSE),"j"))))),0)</f>
        <v>17</v>
      </c>
      <c r="AD11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89" s="5"/>
    </row>
    <row r="1190" spans="1:31" x14ac:dyDescent="0.25">
      <c r="A1190" t="s">
        <v>1009</v>
      </c>
      <c r="B1190" t="s">
        <v>258</v>
      </c>
      <c r="C1190" t="s">
        <v>30</v>
      </c>
      <c r="D1190" t="s">
        <v>47</v>
      </c>
      <c r="E1190" t="s">
        <v>34</v>
      </c>
      <c r="F1190" t="s">
        <v>48</v>
      </c>
      <c r="G1190" s="1">
        <v>44826</v>
      </c>
      <c r="H1190" s="1">
        <v>44860</v>
      </c>
      <c r="I1190" s="2">
        <v>44874.604166666664</v>
      </c>
      <c r="J1190" t="s">
        <v>23</v>
      </c>
      <c r="K1190" t="s">
        <v>19</v>
      </c>
      <c r="L1190" t="s">
        <v>20</v>
      </c>
      <c r="M1190" t="s">
        <v>25</v>
      </c>
      <c r="N1190" t="s">
        <v>35</v>
      </c>
      <c r="O1190" t="s">
        <v>36</v>
      </c>
      <c r="P1190">
        <f t="shared" si="584"/>
        <v>1</v>
      </c>
      <c r="Q1190" s="5">
        <f t="shared" si="585"/>
        <v>44862</v>
      </c>
      <c r="R1190" s="32">
        <f>VLOOKUP(_xlfn.CONCAT(M1190," - ",E1190),Planning!$C$75:$D$99,2,0)</f>
        <v>21</v>
      </c>
      <c r="S1190" s="5">
        <f t="shared" si="586"/>
        <v>44881</v>
      </c>
      <c r="T1190" s="3" t="str">
        <f t="shared" si="587"/>
        <v/>
      </c>
      <c r="U1190" s="32">
        <f t="shared" ca="1" si="588"/>
        <v>21</v>
      </c>
      <c r="V1190" s="32">
        <f t="shared" si="589"/>
        <v>0</v>
      </c>
      <c r="W1190" s="5">
        <f t="shared" si="590"/>
        <v>44874</v>
      </c>
      <c r="X1190" s="5"/>
      <c r="Z1190" s="49"/>
      <c r="AA1190" s="50" cm="1">
        <f t="array" ref="AA1190">IF(AND(K1190="Pending",J1190='Date ouverte'!$A$2),INDEX(_xlfn.ANCHORARRAY('Date ouverte'!$B$2),MATCH(TRUE,_xlfn.ANCHORARRAY('Date ouverte'!$B$2)&gt;=$W1190,0)),IF(AND(K1190="Pending",J1190='Date ouverte'!$A$4),INDEX(_xlfn.ANCHORARRAY('Date ouverte'!$B$4),MATCH(TRUE,_xlfn.ANCHORARRAY('Date ouverte'!$B$4)&gt;=$W1190,0)),IF(AND(K1190="Pending",J1190='Date ouverte'!$A$6),INDEX(_xlfn.ANCHORARRAY('Date ouverte'!$B$6),MATCH(TRUE,_xlfn.ANCHORARRAY('Date ouverte'!$B$6)&gt;=$W1190,0)),IF(AND(K1190="Pending",J1190='Date ouverte'!$A$8),INDEX(_xlfn.ANCHORARRAY('Date ouverte'!$B$8),MATCH(TRUE,_xlfn.ANCHORARRAY('Date ouverte'!$B$8)&gt;=$W1190,0)),W1190))))</f>
        <v>44874</v>
      </c>
      <c r="AB1190" s="5">
        <f>IF(IF($K1190="Pending",(IF($J1190='Date ouverte'!$A$20,HLOOKUP($AA1190,'Date ouverte'!$20:$21,2,FALSE),IF($J1190='Date ouverte'!$A$22,HLOOKUP($AA1190,'Date ouverte'!$22:$23,2,FALSE),IF($J1190='Date ouverte'!$A$24,HLOOKUP($AA1190,'Date ouverte'!$24:$25,2,FALSE),IF($J1190='Date ouverte'!$A$26,HLOOKUP($AA1190,'Date ouverte'!$26:$27,2,FALSE),"j"))))),W1190)&lt;&gt;"alert",AA1190,"alert")</f>
        <v>44874</v>
      </c>
      <c r="AC1190" s="65">
        <f>IF($AB1190="alert",(IF($J1190='Date ouverte'!$A$29,HLOOKUP($AA1190,'Date ouverte'!$29:$30,2,FALSE),IF($J1190='Date ouverte'!$A$31,HLOOKUP($AA1190,'Date ouverte'!$31:$33,2,FALSE),IF($J1190='Date ouverte'!$A$33,HLOOKUP($AA1190,'Date ouverte'!$33:$34,2,FALSE),IF($J1190='Date ouverte'!$A$35,HLOOKUP($AA1190,'Date ouverte'!$35:$36,2,FALSE),"j"))))),0)</f>
        <v>0</v>
      </c>
      <c r="AD11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90" s="5"/>
    </row>
    <row r="1191" spans="1:31" x14ac:dyDescent="0.25">
      <c r="A1191" t="s">
        <v>2018</v>
      </c>
      <c r="B1191" t="s">
        <v>258</v>
      </c>
      <c r="C1191" t="s">
        <v>30</v>
      </c>
      <c r="D1191" t="s">
        <v>47</v>
      </c>
      <c r="E1191" t="s">
        <v>16</v>
      </c>
      <c r="F1191" t="s">
        <v>48</v>
      </c>
      <c r="G1191" s="1">
        <v>44850</v>
      </c>
      <c r="H1191" s="1">
        <v>44903</v>
      </c>
      <c r="I1191" s="2">
        <v>44908</v>
      </c>
      <c r="J1191" t="s">
        <v>39</v>
      </c>
      <c r="K1191" t="s">
        <v>29</v>
      </c>
      <c r="L1191" t="s">
        <v>24</v>
      </c>
      <c r="M1191" t="s">
        <v>25</v>
      </c>
      <c r="N1191" t="s">
        <v>26</v>
      </c>
      <c r="O1191" t="s">
        <v>49</v>
      </c>
      <c r="P1191">
        <f t="shared" si="584"/>
        <v>1</v>
      </c>
      <c r="Q1191" s="5">
        <f t="shared" si="585"/>
        <v>44905</v>
      </c>
      <c r="R1191" s="32">
        <f>VLOOKUP(_xlfn.CONCAT(M1191," - ",E1191),Planning!$C$75:$D$99,2,0)</f>
        <v>4</v>
      </c>
      <c r="S1191" s="5">
        <f t="shared" si="586"/>
        <v>44907</v>
      </c>
      <c r="T1191" s="3" t="str">
        <f t="shared" si="587"/>
        <v/>
      </c>
      <c r="U1191" s="32">
        <f t="shared" ca="1" si="588"/>
        <v>4</v>
      </c>
      <c r="V1191" s="32">
        <f t="shared" si="589"/>
        <v>0</v>
      </c>
      <c r="W1191" s="5">
        <f t="shared" si="590"/>
        <v>44908</v>
      </c>
      <c r="X1191" s="5"/>
      <c r="Z1191" s="49"/>
      <c r="AA1191" s="50" cm="1">
        <f t="array" ref="AA1191">IF(AND(K1191="Pending",J1191='Date ouverte'!$A$2),INDEX(_xlfn.ANCHORARRAY('Date ouverte'!$B$2),MATCH(TRUE,_xlfn.ANCHORARRAY('Date ouverte'!$B$2)&gt;=$W1191,0)),IF(AND(K1191="Pending",J1191='Date ouverte'!$A$4),INDEX(_xlfn.ANCHORARRAY('Date ouverte'!$B$4),MATCH(TRUE,_xlfn.ANCHORARRAY('Date ouverte'!$B$4)&gt;=$W1191,0)),IF(AND(K1191="Pending",J1191='Date ouverte'!$A$6),INDEX(_xlfn.ANCHORARRAY('Date ouverte'!$B$6),MATCH(TRUE,_xlfn.ANCHORARRAY('Date ouverte'!$B$6)&gt;=$W1191,0)),IF(AND(K1191="Pending",J1191='Date ouverte'!$A$8),INDEX(_xlfn.ANCHORARRAY('Date ouverte'!$B$8),MATCH(TRUE,_xlfn.ANCHORARRAY('Date ouverte'!$B$8)&gt;=$W1191,0)),W1191))))</f>
        <v>44908</v>
      </c>
      <c r="AB1191" s="5">
        <f>IF(IF($K1191="Pending",(IF($J1191='Date ouverte'!$A$20,HLOOKUP($AA1191,'Date ouverte'!$20:$21,2,FALSE),IF($J1191='Date ouverte'!$A$22,HLOOKUP($AA1191,'Date ouverte'!$22:$23,2,FALSE),IF($J1191='Date ouverte'!$A$24,HLOOKUP($AA1191,'Date ouverte'!$24:$25,2,FALSE),IF($J1191='Date ouverte'!$A$26,HLOOKUP($AA1191,'Date ouverte'!$26:$27,2,FALSE),"j"))))),W1191)&lt;&gt;"alert",AA1191,"alert")</f>
        <v>44908</v>
      </c>
      <c r="AC1191" s="65">
        <f>IF($AB1191="alert",(IF($J1191='Date ouverte'!$A$29,HLOOKUP($AA1191,'Date ouverte'!$29:$30,2,FALSE),IF($J1191='Date ouverte'!$A$31,HLOOKUP($AA1191,'Date ouverte'!$31:$33,2,FALSE),IF($J1191='Date ouverte'!$A$33,HLOOKUP($AA1191,'Date ouverte'!$33:$34,2,FALSE),IF($J1191='Date ouverte'!$A$35,HLOOKUP($AA1191,'Date ouverte'!$35:$36,2,FALSE),"j"))))),0)</f>
        <v>0</v>
      </c>
      <c r="AD11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191" s="5"/>
    </row>
    <row r="1192" spans="1:31" x14ac:dyDescent="0.25">
      <c r="A1192" t="s">
        <v>1032</v>
      </c>
      <c r="B1192" t="s">
        <v>258</v>
      </c>
      <c r="C1192" t="s">
        <v>14</v>
      </c>
      <c r="D1192" t="s">
        <v>47</v>
      </c>
      <c r="E1192" t="s">
        <v>34</v>
      </c>
      <c r="F1192" t="s">
        <v>48</v>
      </c>
      <c r="G1192" s="1">
        <v>44827</v>
      </c>
      <c r="H1192" s="1">
        <v>44860</v>
      </c>
      <c r="I1192" s="2">
        <v>44879.6875</v>
      </c>
      <c r="J1192" t="s">
        <v>18</v>
      </c>
      <c r="K1192" t="s">
        <v>19</v>
      </c>
      <c r="L1192" t="s">
        <v>24</v>
      </c>
      <c r="M1192" t="s">
        <v>25</v>
      </c>
      <c r="N1192" t="s">
        <v>26</v>
      </c>
      <c r="O1192" t="s">
        <v>36</v>
      </c>
      <c r="P1192">
        <f t="shared" si="584"/>
        <v>1</v>
      </c>
      <c r="Q1192" s="5">
        <f t="shared" si="585"/>
        <v>44862</v>
      </c>
      <c r="R1192" s="32">
        <f>VLOOKUP(_xlfn.CONCAT(M1192," - ",E1192),Planning!$C$75:$D$99,2,0)</f>
        <v>21</v>
      </c>
      <c r="S1192" s="5">
        <f t="shared" si="586"/>
        <v>44881</v>
      </c>
      <c r="T1192" s="3" t="str">
        <f t="shared" si="587"/>
        <v/>
      </c>
      <c r="U1192" s="32">
        <f t="shared" ca="1" si="588"/>
        <v>21</v>
      </c>
      <c r="V1192" s="32">
        <f t="shared" si="589"/>
        <v>0</v>
      </c>
      <c r="W1192" s="5">
        <f t="shared" si="590"/>
        <v>44879</v>
      </c>
      <c r="X1192" s="5"/>
      <c r="Z1192" s="49"/>
      <c r="AA1192" s="50" cm="1">
        <f t="array" ref="AA1192">IF(AND(K1192="Pending",J1192='Date ouverte'!$A$2),INDEX(_xlfn.ANCHORARRAY('Date ouverte'!$B$2),MATCH(TRUE,_xlfn.ANCHORARRAY('Date ouverte'!$B$2)&gt;=$W1192,0)),IF(AND(K1192="Pending",J1192='Date ouverte'!$A$4),INDEX(_xlfn.ANCHORARRAY('Date ouverte'!$B$4),MATCH(TRUE,_xlfn.ANCHORARRAY('Date ouverte'!$B$4)&gt;=$W1192,0)),IF(AND(K1192="Pending",J1192='Date ouverte'!$A$6),INDEX(_xlfn.ANCHORARRAY('Date ouverte'!$B$6),MATCH(TRUE,_xlfn.ANCHORARRAY('Date ouverte'!$B$6)&gt;=$W1192,0)),IF(AND(K1192="Pending",J1192='Date ouverte'!$A$8),INDEX(_xlfn.ANCHORARRAY('Date ouverte'!$B$8),MATCH(TRUE,_xlfn.ANCHORARRAY('Date ouverte'!$B$8)&gt;=$W1192,0)),W1192))))</f>
        <v>44879</v>
      </c>
      <c r="AB1192" s="5">
        <f>IF(IF($K1192="Pending",(IF($J1192='Date ouverte'!$A$20,HLOOKUP($AA1192,'Date ouverte'!$20:$21,2,FALSE),IF($J1192='Date ouverte'!$A$22,HLOOKUP($AA1192,'Date ouverte'!$22:$23,2,FALSE),IF($J1192='Date ouverte'!$A$24,HLOOKUP($AA1192,'Date ouverte'!$24:$25,2,FALSE),IF($J1192='Date ouverte'!$A$26,HLOOKUP($AA1192,'Date ouverte'!$26:$27,2,FALSE),"j"))))),W1192)&lt;&gt;"alert",AA1192,"alert")</f>
        <v>44879</v>
      </c>
      <c r="AC1192" s="65">
        <f>IF($AB1192="alert",(IF($J1192='Date ouverte'!$A$29,HLOOKUP($AA1192,'Date ouverte'!$29:$30,2,FALSE),IF($J1192='Date ouverte'!$A$31,HLOOKUP($AA1192,'Date ouverte'!$31:$33,2,FALSE),IF($J1192='Date ouverte'!$A$33,HLOOKUP($AA1192,'Date ouverte'!$33:$34,2,FALSE),IF($J1192='Date ouverte'!$A$35,HLOOKUP($AA1192,'Date ouverte'!$35:$36,2,FALSE),"j"))))),0)</f>
        <v>0</v>
      </c>
      <c r="AD11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92" s="5"/>
    </row>
    <row r="1193" spans="1:31" x14ac:dyDescent="0.25">
      <c r="A1193" t="s">
        <v>1077</v>
      </c>
      <c r="B1193" t="s">
        <v>258</v>
      </c>
      <c r="C1193" t="s">
        <v>30</v>
      </c>
      <c r="D1193" t="s">
        <v>47</v>
      </c>
      <c r="E1193" t="s">
        <v>16</v>
      </c>
      <c r="F1193" t="s">
        <v>48</v>
      </c>
      <c r="G1193" s="1">
        <v>44840</v>
      </c>
      <c r="H1193" s="1">
        <v>44873</v>
      </c>
      <c r="I1193" s="2">
        <v>44878</v>
      </c>
      <c r="J1193" t="s">
        <v>28</v>
      </c>
      <c r="K1193" t="s">
        <v>29</v>
      </c>
      <c r="L1193" t="s">
        <v>24</v>
      </c>
      <c r="M1193" t="s">
        <v>32</v>
      </c>
      <c r="N1193" t="s">
        <v>33</v>
      </c>
      <c r="O1193" t="s">
        <v>1154</v>
      </c>
      <c r="P1193">
        <f t="shared" si="584"/>
        <v>1</v>
      </c>
      <c r="Q1193" s="5">
        <f t="shared" si="585"/>
        <v>44875</v>
      </c>
      <c r="R1193" s="32">
        <f>VLOOKUP(_xlfn.CONCAT(M1193," - ",E1193),Planning!$C$75:$D$99,2,0)</f>
        <v>10</v>
      </c>
      <c r="S1193" s="5">
        <f t="shared" si="586"/>
        <v>44883</v>
      </c>
      <c r="T1193" s="3" t="str">
        <f t="shared" si="587"/>
        <v/>
      </c>
      <c r="U1193" s="32">
        <f t="shared" ca="1" si="588"/>
        <v>10</v>
      </c>
      <c r="V1193" s="32">
        <f t="shared" si="589"/>
        <v>0</v>
      </c>
      <c r="W1193" s="5">
        <f t="shared" si="590"/>
        <v>44878</v>
      </c>
      <c r="X1193" s="5"/>
      <c r="Z1193" s="49"/>
      <c r="AA1193" s="50" cm="1">
        <f t="array" ref="AA1193">IF(AND(K1193="Pending",J1193='Date ouverte'!$A$2),INDEX(_xlfn.ANCHORARRAY('Date ouverte'!$B$2),MATCH(TRUE,_xlfn.ANCHORARRAY('Date ouverte'!$B$2)&gt;=$W1193,0)),IF(AND(K1193="Pending",J1193='Date ouverte'!$A$4),INDEX(_xlfn.ANCHORARRAY('Date ouverte'!$B$4),MATCH(TRUE,_xlfn.ANCHORARRAY('Date ouverte'!$B$4)&gt;=$W1193,0)),IF(AND(K1193="Pending",J1193='Date ouverte'!$A$6),INDEX(_xlfn.ANCHORARRAY('Date ouverte'!$B$6),MATCH(TRUE,_xlfn.ANCHORARRAY('Date ouverte'!$B$6)&gt;=$W1193,0)),IF(AND(K1193="Pending",J1193='Date ouverte'!$A$8),INDEX(_xlfn.ANCHORARRAY('Date ouverte'!$B$8),MATCH(TRUE,_xlfn.ANCHORARRAY('Date ouverte'!$B$8)&gt;=$W1193,0)),W1193))))</f>
        <v>44879</v>
      </c>
      <c r="AB1193" s="5" t="str">
        <f>IF(IF($K1193="Pending",(IF($J1193='Date ouverte'!$A$20,HLOOKUP($AA1193,'Date ouverte'!$20:$21,2,FALSE),IF($J1193='Date ouverte'!$A$22,HLOOKUP($AA1193,'Date ouverte'!$22:$23,2,FALSE),IF($J1193='Date ouverte'!$A$24,HLOOKUP($AA1193,'Date ouverte'!$24:$25,2,FALSE),IF($J1193='Date ouverte'!$A$26,HLOOKUP($AA1193,'Date ouverte'!$26:$27,2,FALSE),"j"))))),W1193)&lt;&gt;"alert",AA1193,"alert")</f>
        <v>alert</v>
      </c>
      <c r="AC1193" s="65">
        <f>IF($AB1193="alert",(IF($J1193='Date ouverte'!$A$29,HLOOKUP($AA1193,'Date ouverte'!$29:$30,2,FALSE),IF($J1193='Date ouverte'!$A$31,HLOOKUP($AA1193,'Date ouverte'!$31:$33,2,FALSE),IF($J1193='Date ouverte'!$A$33,HLOOKUP($AA1193,'Date ouverte'!$33:$34,2,FALSE),IF($J1193='Date ouverte'!$A$35,HLOOKUP($AA1193,'Date ouverte'!$35:$36,2,FALSE),"j"))))),0)</f>
        <v>12</v>
      </c>
      <c r="AD11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93" s="5"/>
    </row>
    <row r="1194" spans="1:31" x14ac:dyDescent="0.25">
      <c r="A1194" t="s">
        <v>2019</v>
      </c>
      <c r="B1194" t="s">
        <v>258</v>
      </c>
      <c r="C1194" t="s">
        <v>14</v>
      </c>
      <c r="D1194" t="s">
        <v>47</v>
      </c>
      <c r="E1194" t="s">
        <v>16</v>
      </c>
      <c r="F1194" t="s">
        <v>48</v>
      </c>
      <c r="G1194" s="1">
        <v>44847</v>
      </c>
      <c r="H1194" s="1">
        <v>44884</v>
      </c>
      <c r="I1194" s="2">
        <v>44891</v>
      </c>
      <c r="J1194" t="s">
        <v>28</v>
      </c>
      <c r="K1194" t="s">
        <v>29</v>
      </c>
      <c r="L1194" t="s">
        <v>24</v>
      </c>
      <c r="M1194" t="s">
        <v>32</v>
      </c>
      <c r="N1194" t="s">
        <v>41</v>
      </c>
      <c r="O1194" t="s">
        <v>1686</v>
      </c>
      <c r="P1194">
        <f t="shared" si="584"/>
        <v>1</v>
      </c>
      <c r="Q1194" s="5">
        <f t="shared" si="585"/>
        <v>44886</v>
      </c>
      <c r="R1194" s="32">
        <f>VLOOKUP(_xlfn.CONCAT(M1194," - ",E1194),Planning!$C$75:$D$99,2,0)</f>
        <v>10</v>
      </c>
      <c r="S1194" s="5">
        <f t="shared" si="586"/>
        <v>44894</v>
      </c>
      <c r="T1194" s="3" t="str">
        <f t="shared" si="587"/>
        <v/>
      </c>
      <c r="U1194" s="32">
        <f t="shared" ca="1" si="588"/>
        <v>10</v>
      </c>
      <c r="V1194" s="32">
        <f t="shared" si="589"/>
        <v>0</v>
      </c>
      <c r="W1194" s="5">
        <f t="shared" si="590"/>
        <v>44891</v>
      </c>
      <c r="X1194" s="5"/>
      <c r="Z1194" s="49"/>
      <c r="AA1194" s="50" cm="1">
        <f t="array" ref="AA1194">IF(AND(K1194="Pending",J1194='Date ouverte'!$A$2),INDEX(_xlfn.ANCHORARRAY('Date ouverte'!$B$2),MATCH(TRUE,_xlfn.ANCHORARRAY('Date ouverte'!$B$2)&gt;=$W1194,0)),IF(AND(K1194="Pending",J1194='Date ouverte'!$A$4),INDEX(_xlfn.ANCHORARRAY('Date ouverte'!$B$4),MATCH(TRUE,_xlfn.ANCHORARRAY('Date ouverte'!$B$4)&gt;=$W1194,0)),IF(AND(K1194="Pending",J1194='Date ouverte'!$A$6),INDEX(_xlfn.ANCHORARRAY('Date ouverte'!$B$6),MATCH(TRUE,_xlfn.ANCHORARRAY('Date ouverte'!$B$6)&gt;=$W1194,0)),IF(AND(K1194="Pending",J1194='Date ouverte'!$A$8),INDEX(_xlfn.ANCHORARRAY('Date ouverte'!$B$8),MATCH(TRUE,_xlfn.ANCHORARRAY('Date ouverte'!$B$8)&gt;=$W1194,0)),W1194))))</f>
        <v>44893</v>
      </c>
      <c r="AB1194" s="5">
        <f>IF(IF($K1194="Pending",(IF($J1194='Date ouverte'!$A$20,HLOOKUP($AA1194,'Date ouverte'!$20:$21,2,FALSE),IF($J1194='Date ouverte'!$A$22,HLOOKUP($AA1194,'Date ouverte'!$22:$23,2,FALSE),IF($J1194='Date ouverte'!$A$24,HLOOKUP($AA1194,'Date ouverte'!$24:$25,2,FALSE),IF($J1194='Date ouverte'!$A$26,HLOOKUP($AA1194,'Date ouverte'!$26:$27,2,FALSE),"j"))))),W1194)&lt;&gt;"alert",AA1194,"alert")</f>
        <v>44893</v>
      </c>
      <c r="AC1194" s="65">
        <f>IF($AB1194="alert",(IF($J1194='Date ouverte'!$A$29,HLOOKUP($AA1194,'Date ouverte'!$29:$30,2,FALSE),IF($J1194='Date ouverte'!$A$31,HLOOKUP($AA1194,'Date ouverte'!$31:$33,2,FALSE),IF($J1194='Date ouverte'!$A$33,HLOOKUP($AA1194,'Date ouverte'!$33:$34,2,FALSE),IF($J1194='Date ouverte'!$A$35,HLOOKUP($AA1194,'Date ouverte'!$35:$36,2,FALSE),"j"))))),0)</f>
        <v>0</v>
      </c>
      <c r="AD11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94" s="5"/>
    </row>
    <row r="1195" spans="1:31" x14ac:dyDescent="0.25">
      <c r="A1195" t="s">
        <v>74</v>
      </c>
      <c r="B1195" t="s">
        <v>258</v>
      </c>
      <c r="C1195" t="s">
        <v>30</v>
      </c>
      <c r="D1195" t="s">
        <v>15</v>
      </c>
      <c r="E1195" t="s">
        <v>16</v>
      </c>
      <c r="F1195" t="s">
        <v>17</v>
      </c>
      <c r="G1195" s="1">
        <v>44803</v>
      </c>
      <c r="H1195" s="1">
        <v>44853</v>
      </c>
      <c r="I1195" s="2">
        <v>44862.541666666664</v>
      </c>
      <c r="J1195" t="s">
        <v>18</v>
      </c>
      <c r="K1195" t="s">
        <v>19</v>
      </c>
      <c r="L1195" t="s">
        <v>24</v>
      </c>
      <c r="M1195" t="s">
        <v>32</v>
      </c>
      <c r="N1195" t="s">
        <v>41</v>
      </c>
      <c r="O1195" t="s">
        <v>76</v>
      </c>
      <c r="P1195">
        <f t="shared" si="584"/>
        <v>1</v>
      </c>
      <c r="Q1195" s="5">
        <f t="shared" si="585"/>
        <v>44855</v>
      </c>
      <c r="R1195" s="32">
        <f>VLOOKUP(_xlfn.CONCAT(M1195," - ",E1195),Planning!$C$75:$D$99,2,0)</f>
        <v>10</v>
      </c>
      <c r="S1195" s="5">
        <f t="shared" si="586"/>
        <v>44863</v>
      </c>
      <c r="T1195" s="3" t="str">
        <f t="shared" si="587"/>
        <v/>
      </c>
      <c r="U1195" s="32">
        <f t="shared" ca="1" si="588"/>
        <v>4</v>
      </c>
      <c r="V1195" s="32">
        <f t="shared" si="589"/>
        <v>0</v>
      </c>
      <c r="W1195" s="5">
        <f t="shared" si="590"/>
        <v>44862</v>
      </c>
      <c r="X1195" s="5"/>
      <c r="Z1195" s="49"/>
      <c r="AA1195" s="50" cm="1">
        <f t="array" ref="AA1195">IF(AND(K1195="Pending",J1195='Date ouverte'!$A$2),INDEX(_xlfn.ANCHORARRAY('Date ouverte'!$B$2),MATCH(TRUE,_xlfn.ANCHORARRAY('Date ouverte'!$B$2)&gt;=$W1195,0)),IF(AND(K1195="Pending",J1195='Date ouverte'!$A$4),INDEX(_xlfn.ANCHORARRAY('Date ouverte'!$B$4),MATCH(TRUE,_xlfn.ANCHORARRAY('Date ouverte'!$B$4)&gt;=$W1195,0)),IF(AND(K1195="Pending",J1195='Date ouverte'!$A$6),INDEX(_xlfn.ANCHORARRAY('Date ouverte'!$B$6),MATCH(TRUE,_xlfn.ANCHORARRAY('Date ouverte'!$B$6)&gt;=$W1195,0)),IF(AND(K1195="Pending",J1195='Date ouverte'!$A$8),INDEX(_xlfn.ANCHORARRAY('Date ouverte'!$B$8),MATCH(TRUE,_xlfn.ANCHORARRAY('Date ouverte'!$B$8)&gt;=$W1195,0)),W1195))))</f>
        <v>44862</v>
      </c>
      <c r="AB1195" s="5">
        <f>IF(IF($K1195="Pending",(IF($J1195='Date ouverte'!$A$20,HLOOKUP($AA1195,'Date ouverte'!$20:$21,2,FALSE),IF($J1195='Date ouverte'!$A$22,HLOOKUP($AA1195,'Date ouverte'!$22:$23,2,FALSE),IF($J1195='Date ouverte'!$A$24,HLOOKUP($AA1195,'Date ouverte'!$24:$25,2,FALSE),IF($J1195='Date ouverte'!$A$26,HLOOKUP($AA1195,'Date ouverte'!$26:$27,2,FALSE),"j"))))),W1195)&lt;&gt;"alert",AA1195,"alert")</f>
        <v>44862</v>
      </c>
      <c r="AC1195" s="65">
        <f>IF($AB1195="alert",(IF($J1195='Date ouverte'!$A$29,HLOOKUP($AA1195,'Date ouverte'!$29:$30,2,FALSE),IF($J1195='Date ouverte'!$A$31,HLOOKUP($AA1195,'Date ouverte'!$31:$33,2,FALSE),IF($J1195='Date ouverte'!$A$33,HLOOKUP($AA1195,'Date ouverte'!$33:$34,2,FALSE),IF($J1195='Date ouverte'!$A$35,HLOOKUP($AA1195,'Date ouverte'!$35:$36,2,FALSE),"j"))))),0)</f>
        <v>0</v>
      </c>
      <c r="AD11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95" s="5"/>
    </row>
    <row r="1196" spans="1:31" x14ac:dyDescent="0.25">
      <c r="A1196" t="s">
        <v>1358</v>
      </c>
      <c r="B1196" t="s">
        <v>258</v>
      </c>
      <c r="C1196" t="s">
        <v>30</v>
      </c>
      <c r="D1196" t="s">
        <v>47</v>
      </c>
      <c r="E1196" t="s">
        <v>16</v>
      </c>
      <c r="F1196" t="s">
        <v>48</v>
      </c>
      <c r="G1196" s="1">
        <v>44846</v>
      </c>
      <c r="H1196" s="1">
        <v>44885</v>
      </c>
      <c r="I1196" s="2">
        <v>44890</v>
      </c>
      <c r="J1196" t="s">
        <v>23</v>
      </c>
      <c r="K1196" t="s">
        <v>29</v>
      </c>
      <c r="L1196" t="s">
        <v>24</v>
      </c>
      <c r="M1196" t="s">
        <v>32</v>
      </c>
      <c r="N1196" t="s">
        <v>41</v>
      </c>
      <c r="O1196" t="s">
        <v>1106</v>
      </c>
      <c r="P1196">
        <f t="shared" si="584"/>
        <v>1</v>
      </c>
      <c r="Q1196" s="5">
        <f t="shared" si="585"/>
        <v>44887</v>
      </c>
      <c r="R1196" s="32">
        <f>VLOOKUP(_xlfn.CONCAT(M1196," - ",E1196),Planning!$C$75:$D$99,2,0)</f>
        <v>10</v>
      </c>
      <c r="S1196" s="5">
        <f t="shared" si="586"/>
        <v>44895</v>
      </c>
      <c r="T1196" s="3" t="str">
        <f t="shared" si="587"/>
        <v/>
      </c>
      <c r="U1196" s="32">
        <f t="shared" ca="1" si="588"/>
        <v>10</v>
      </c>
      <c r="V1196" s="32">
        <f t="shared" si="589"/>
        <v>0</v>
      </c>
      <c r="W1196" s="5">
        <f t="shared" si="590"/>
        <v>44890</v>
      </c>
      <c r="X1196" s="5"/>
      <c r="Z1196" s="49"/>
      <c r="AA1196" s="50" cm="1">
        <f t="array" ref="AA1196">IF(AND(K1196="Pending",J1196='Date ouverte'!$A$2),INDEX(_xlfn.ANCHORARRAY('Date ouverte'!$B$2),MATCH(TRUE,_xlfn.ANCHORARRAY('Date ouverte'!$B$2)&gt;=$W1196,0)),IF(AND(K1196="Pending",J1196='Date ouverte'!$A$4),INDEX(_xlfn.ANCHORARRAY('Date ouverte'!$B$4),MATCH(TRUE,_xlfn.ANCHORARRAY('Date ouverte'!$B$4)&gt;=$W1196,0)),IF(AND(K1196="Pending",J1196='Date ouverte'!$A$6),INDEX(_xlfn.ANCHORARRAY('Date ouverte'!$B$6),MATCH(TRUE,_xlfn.ANCHORARRAY('Date ouverte'!$B$6)&gt;=$W1196,0)),IF(AND(K1196="Pending",J1196='Date ouverte'!$A$8),INDEX(_xlfn.ANCHORARRAY('Date ouverte'!$B$8),MATCH(TRUE,_xlfn.ANCHORARRAY('Date ouverte'!$B$8)&gt;=$W1196,0)),W1196))))</f>
        <v>44890</v>
      </c>
      <c r="AB1196" s="5" t="str">
        <f>IF(IF($K1196="Pending",(IF($J1196='Date ouverte'!$A$20,HLOOKUP($AA1196,'Date ouverte'!$20:$21,2,FALSE),IF($J1196='Date ouverte'!$A$22,HLOOKUP($AA1196,'Date ouverte'!$22:$23,2,FALSE),IF($J1196='Date ouverte'!$A$24,HLOOKUP($AA1196,'Date ouverte'!$24:$25,2,FALSE),IF($J1196='Date ouverte'!$A$26,HLOOKUP($AA1196,'Date ouverte'!$26:$27,2,FALSE),"j"))))),W1196)&lt;&gt;"alert",AA1196,"alert")</f>
        <v>alert</v>
      </c>
      <c r="AC1196" s="65">
        <f>IF($AB1196="alert",(IF($J1196='Date ouverte'!$A$29,HLOOKUP($AA1196,'Date ouverte'!$29:$30,2,FALSE),IF($J1196='Date ouverte'!$A$31,HLOOKUP($AA1196,'Date ouverte'!$31:$33,2,FALSE),IF($J1196='Date ouverte'!$A$33,HLOOKUP($AA1196,'Date ouverte'!$33:$34,2,FALSE),IF($J1196='Date ouverte'!$A$35,HLOOKUP($AA1196,'Date ouverte'!$35:$36,2,FALSE),"j"))))),0)</f>
        <v>96</v>
      </c>
      <c r="AD11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96" s="5"/>
    </row>
    <row r="1197" spans="1:31" x14ac:dyDescent="0.25">
      <c r="A1197" t="s">
        <v>1359</v>
      </c>
      <c r="B1197" t="s">
        <v>258</v>
      </c>
      <c r="C1197" t="s">
        <v>30</v>
      </c>
      <c r="D1197" t="s">
        <v>47</v>
      </c>
      <c r="E1197" t="s">
        <v>51</v>
      </c>
      <c r="F1197" t="s">
        <v>48</v>
      </c>
      <c r="G1197" s="1">
        <v>44841</v>
      </c>
      <c r="H1197" s="1">
        <v>44877</v>
      </c>
      <c r="I1197" s="2">
        <v>44884</v>
      </c>
      <c r="J1197" t="s">
        <v>28</v>
      </c>
      <c r="K1197" t="s">
        <v>29</v>
      </c>
      <c r="L1197" t="s">
        <v>24</v>
      </c>
      <c r="M1197" t="s">
        <v>32</v>
      </c>
      <c r="N1197" t="s">
        <v>41</v>
      </c>
      <c r="O1197" t="s">
        <v>1322</v>
      </c>
      <c r="P1197">
        <f t="shared" si="584"/>
        <v>1</v>
      </c>
      <c r="Q1197" s="5">
        <f t="shared" si="585"/>
        <v>44879</v>
      </c>
      <c r="R1197" s="32">
        <f>VLOOKUP(_xlfn.CONCAT(M1197," - ",E1197),Planning!$C$75:$D$99,2,0)</f>
        <v>5</v>
      </c>
      <c r="S1197" s="5">
        <f t="shared" si="586"/>
        <v>44882</v>
      </c>
      <c r="T1197" s="3" t="str">
        <f t="shared" si="587"/>
        <v/>
      </c>
      <c r="U1197" s="32">
        <f t="shared" ca="1" si="588"/>
        <v>5</v>
      </c>
      <c r="V1197" s="32">
        <f t="shared" si="589"/>
        <v>0</v>
      </c>
      <c r="W1197" s="5">
        <f t="shared" si="590"/>
        <v>44884</v>
      </c>
      <c r="X1197" s="5"/>
      <c r="Z1197" s="49"/>
      <c r="AA1197" s="50" cm="1">
        <f t="array" ref="AA1197">IF(AND(K1197="Pending",J1197='Date ouverte'!$A$2),INDEX(_xlfn.ANCHORARRAY('Date ouverte'!$B$2),MATCH(TRUE,_xlfn.ANCHORARRAY('Date ouverte'!$B$2)&gt;=$W1197,0)),IF(AND(K1197="Pending",J1197='Date ouverte'!$A$4),INDEX(_xlfn.ANCHORARRAY('Date ouverte'!$B$4),MATCH(TRUE,_xlfn.ANCHORARRAY('Date ouverte'!$B$4)&gt;=$W1197,0)),IF(AND(K1197="Pending",J1197='Date ouverte'!$A$6),INDEX(_xlfn.ANCHORARRAY('Date ouverte'!$B$6),MATCH(TRUE,_xlfn.ANCHORARRAY('Date ouverte'!$B$6)&gt;=$W1197,0)),IF(AND(K1197="Pending",J1197='Date ouverte'!$A$8),INDEX(_xlfn.ANCHORARRAY('Date ouverte'!$B$8),MATCH(TRUE,_xlfn.ANCHORARRAY('Date ouverte'!$B$8)&gt;=$W1197,0)),W1197))))</f>
        <v>44886</v>
      </c>
      <c r="AB1197" s="5">
        <f>IF(IF($K1197="Pending",(IF($J1197='Date ouverte'!$A$20,HLOOKUP($AA1197,'Date ouverte'!$20:$21,2,FALSE),IF($J1197='Date ouverte'!$A$22,HLOOKUP($AA1197,'Date ouverte'!$22:$23,2,FALSE),IF($J1197='Date ouverte'!$A$24,HLOOKUP($AA1197,'Date ouverte'!$24:$25,2,FALSE),IF($J1197='Date ouverte'!$A$26,HLOOKUP($AA1197,'Date ouverte'!$26:$27,2,FALSE),"j"))))),W1197)&lt;&gt;"alert",AA1197,"alert")</f>
        <v>44886</v>
      </c>
      <c r="AC1197" s="65">
        <f>IF($AB1197="alert",(IF($J1197='Date ouverte'!$A$29,HLOOKUP($AA1197,'Date ouverte'!$29:$30,2,FALSE),IF($J1197='Date ouverte'!$A$31,HLOOKUP($AA1197,'Date ouverte'!$31:$33,2,FALSE),IF($J1197='Date ouverte'!$A$33,HLOOKUP($AA1197,'Date ouverte'!$33:$34,2,FALSE),IF($J1197='Date ouverte'!$A$35,HLOOKUP($AA1197,'Date ouverte'!$35:$36,2,FALSE),"j"))))),0)</f>
        <v>0</v>
      </c>
      <c r="AD11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97" s="5"/>
    </row>
    <row r="1198" spans="1:31" x14ac:dyDescent="0.25">
      <c r="A1198" t="s">
        <v>787</v>
      </c>
      <c r="B1198" t="s">
        <v>258</v>
      </c>
      <c r="C1198" t="s">
        <v>30</v>
      </c>
      <c r="D1198" t="s">
        <v>47</v>
      </c>
      <c r="E1198" t="s">
        <v>16</v>
      </c>
      <c r="F1198" t="s">
        <v>48</v>
      </c>
      <c r="G1198" s="1">
        <v>44827</v>
      </c>
      <c r="H1198" s="1">
        <v>44872</v>
      </c>
      <c r="I1198" s="2">
        <v>44877</v>
      </c>
      <c r="J1198" t="s">
        <v>18</v>
      </c>
      <c r="K1198" t="s">
        <v>29</v>
      </c>
      <c r="L1198" t="s">
        <v>24</v>
      </c>
      <c r="M1198" t="s">
        <v>32</v>
      </c>
      <c r="N1198" t="s">
        <v>41</v>
      </c>
      <c r="O1198" t="s">
        <v>609</v>
      </c>
      <c r="P1198">
        <f t="shared" si="584"/>
        <v>1</v>
      </c>
      <c r="Q1198" s="5">
        <f t="shared" si="585"/>
        <v>44874</v>
      </c>
      <c r="R1198" s="32">
        <f>VLOOKUP(_xlfn.CONCAT(M1198," - ",E1198),Planning!$C$75:$D$99,2,0)</f>
        <v>10</v>
      </c>
      <c r="S1198" s="5">
        <f t="shared" si="586"/>
        <v>44882</v>
      </c>
      <c r="T1198" s="3" t="str">
        <f t="shared" si="587"/>
        <v/>
      </c>
      <c r="U1198" s="32">
        <f t="shared" ca="1" si="588"/>
        <v>10</v>
      </c>
      <c r="V1198" s="32">
        <f t="shared" si="589"/>
        <v>0</v>
      </c>
      <c r="W1198" s="5">
        <f t="shared" si="590"/>
        <v>44877</v>
      </c>
      <c r="X1198" s="5"/>
      <c r="Z1198" s="49"/>
      <c r="AA1198" s="50" cm="1">
        <f t="array" ref="AA1198">IF(AND(K1198="Pending",J1198='Date ouverte'!$A$2),INDEX(_xlfn.ANCHORARRAY('Date ouverte'!$B$2),MATCH(TRUE,_xlfn.ANCHORARRAY('Date ouverte'!$B$2)&gt;=$W1198,0)),IF(AND(K1198="Pending",J1198='Date ouverte'!$A$4),INDEX(_xlfn.ANCHORARRAY('Date ouverte'!$B$4),MATCH(TRUE,_xlfn.ANCHORARRAY('Date ouverte'!$B$4)&gt;=$W1198,0)),IF(AND(K1198="Pending",J1198='Date ouverte'!$A$6),INDEX(_xlfn.ANCHORARRAY('Date ouverte'!$B$6),MATCH(TRUE,_xlfn.ANCHORARRAY('Date ouverte'!$B$6)&gt;=$W1198,0)),IF(AND(K1198="Pending",J1198='Date ouverte'!$A$8),INDEX(_xlfn.ANCHORARRAY('Date ouverte'!$B$8),MATCH(TRUE,_xlfn.ANCHORARRAY('Date ouverte'!$B$8)&gt;=$W1198,0)),W1198))))</f>
        <v>44879</v>
      </c>
      <c r="AB1198" s="5" t="str">
        <f>IF(IF($K1198="Pending",(IF($J1198='Date ouverte'!$A$20,HLOOKUP($AA1198,'Date ouverte'!$20:$21,2,FALSE),IF($J1198='Date ouverte'!$A$22,HLOOKUP($AA1198,'Date ouverte'!$22:$23,2,FALSE),IF($J1198='Date ouverte'!$A$24,HLOOKUP($AA1198,'Date ouverte'!$24:$25,2,FALSE),IF($J1198='Date ouverte'!$A$26,HLOOKUP($AA1198,'Date ouverte'!$26:$27,2,FALSE),"j"))))),W1198)&lt;&gt;"alert",AA1198,"alert")</f>
        <v>alert</v>
      </c>
      <c r="AC1198" s="65">
        <f>IF($AB1198="alert",(IF($J1198='Date ouverte'!$A$29,HLOOKUP($AA1198,'Date ouverte'!$29:$30,2,FALSE),IF($J1198='Date ouverte'!$A$31,HLOOKUP($AA1198,'Date ouverte'!$31:$33,2,FALSE),IF($J1198='Date ouverte'!$A$33,HLOOKUP($AA1198,'Date ouverte'!$33:$34,2,FALSE),IF($J1198='Date ouverte'!$A$35,HLOOKUP($AA1198,'Date ouverte'!$35:$36,2,FALSE),"j"))))),0)</f>
        <v>11</v>
      </c>
      <c r="AD11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198" s="5"/>
    </row>
    <row r="1199" spans="1:31" x14ac:dyDescent="0.25">
      <c r="A1199" t="s">
        <v>765</v>
      </c>
      <c r="B1199" t="s">
        <v>258</v>
      </c>
      <c r="C1199" t="s">
        <v>30</v>
      </c>
      <c r="D1199" t="s">
        <v>47</v>
      </c>
      <c r="E1199" t="s">
        <v>16</v>
      </c>
      <c r="F1199" t="s">
        <v>48</v>
      </c>
      <c r="G1199" s="1">
        <v>44827</v>
      </c>
      <c r="H1199" s="1">
        <v>44872</v>
      </c>
      <c r="I1199" s="2">
        <v>44877</v>
      </c>
      <c r="J1199" t="s">
        <v>28</v>
      </c>
      <c r="K1199" t="s">
        <v>29</v>
      </c>
      <c r="L1199" t="s">
        <v>24</v>
      </c>
      <c r="M1199" t="s">
        <v>32</v>
      </c>
      <c r="N1199" t="s">
        <v>41</v>
      </c>
      <c r="O1199" t="s">
        <v>609</v>
      </c>
      <c r="P1199">
        <f t="shared" si="584"/>
        <v>1</v>
      </c>
      <c r="Q1199" s="5">
        <f t="shared" si="585"/>
        <v>44874</v>
      </c>
      <c r="R1199" s="32">
        <f>VLOOKUP(_xlfn.CONCAT(M1199," - ",E1199),Planning!$C$75:$D$99,2,0)</f>
        <v>10</v>
      </c>
      <c r="S1199" s="5">
        <f t="shared" si="586"/>
        <v>44882</v>
      </c>
      <c r="T1199" s="3" t="str">
        <f t="shared" si="587"/>
        <v/>
      </c>
      <c r="U1199" s="32">
        <f t="shared" ca="1" si="588"/>
        <v>10</v>
      </c>
      <c r="V1199" s="32">
        <f t="shared" si="589"/>
        <v>0</v>
      </c>
      <c r="W1199" s="5">
        <f t="shared" si="590"/>
        <v>44877</v>
      </c>
      <c r="X1199" s="5"/>
      <c r="Z1199" s="49"/>
      <c r="AA1199" s="50" cm="1">
        <f t="array" ref="AA1199">IF(AND(K1199="Pending",J1199='Date ouverte'!$A$2),INDEX(_xlfn.ANCHORARRAY('Date ouverte'!$B$2),MATCH(TRUE,_xlfn.ANCHORARRAY('Date ouverte'!$B$2)&gt;=$W1199,0)),IF(AND(K1199="Pending",J1199='Date ouverte'!$A$4),INDEX(_xlfn.ANCHORARRAY('Date ouverte'!$B$4),MATCH(TRUE,_xlfn.ANCHORARRAY('Date ouverte'!$B$4)&gt;=$W1199,0)),IF(AND(K1199="Pending",J1199='Date ouverte'!$A$6),INDEX(_xlfn.ANCHORARRAY('Date ouverte'!$B$6),MATCH(TRUE,_xlfn.ANCHORARRAY('Date ouverte'!$B$6)&gt;=$W1199,0)),IF(AND(K1199="Pending",J1199='Date ouverte'!$A$8),INDEX(_xlfn.ANCHORARRAY('Date ouverte'!$B$8),MATCH(TRUE,_xlfn.ANCHORARRAY('Date ouverte'!$B$8)&gt;=$W1199,0)),W1199))))</f>
        <v>44879</v>
      </c>
      <c r="AB1199" s="5" t="str">
        <f>IF(IF($K1199="Pending",(IF($J1199='Date ouverte'!$A$20,HLOOKUP($AA1199,'Date ouverte'!$20:$21,2,FALSE),IF($J1199='Date ouverte'!$A$22,HLOOKUP($AA1199,'Date ouverte'!$22:$23,2,FALSE),IF($J1199='Date ouverte'!$A$24,HLOOKUP($AA1199,'Date ouverte'!$24:$25,2,FALSE),IF($J1199='Date ouverte'!$A$26,HLOOKUP($AA1199,'Date ouverte'!$26:$27,2,FALSE),"j"))))),W1199)&lt;&gt;"alert",AA1199,"alert")</f>
        <v>alert</v>
      </c>
      <c r="AC1199" s="65">
        <f>IF($AB1199="alert",(IF($J1199='Date ouverte'!$A$29,HLOOKUP($AA1199,'Date ouverte'!$29:$30,2,FALSE),IF($J1199='Date ouverte'!$A$31,HLOOKUP($AA1199,'Date ouverte'!$31:$33,2,FALSE),IF($J1199='Date ouverte'!$A$33,HLOOKUP($AA1199,'Date ouverte'!$33:$34,2,FALSE),IF($J1199='Date ouverte'!$A$35,HLOOKUP($AA1199,'Date ouverte'!$35:$36,2,FALSE),"j"))))),0)</f>
        <v>12</v>
      </c>
      <c r="AD11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199" s="5"/>
    </row>
    <row r="1200" spans="1:31" x14ac:dyDescent="0.25">
      <c r="A1200" t="s">
        <v>2020</v>
      </c>
      <c r="B1200" t="s">
        <v>258</v>
      </c>
      <c r="C1200" t="s">
        <v>38</v>
      </c>
      <c r="D1200" t="s">
        <v>47</v>
      </c>
      <c r="E1200" t="s">
        <v>16</v>
      </c>
      <c r="F1200" t="s">
        <v>48</v>
      </c>
      <c r="G1200" s="1">
        <v>44857</v>
      </c>
      <c r="H1200" s="1">
        <v>44884</v>
      </c>
      <c r="I1200" s="2">
        <v>44894</v>
      </c>
      <c r="J1200" t="s">
        <v>18</v>
      </c>
      <c r="K1200" t="s">
        <v>29</v>
      </c>
      <c r="L1200" t="s">
        <v>24</v>
      </c>
      <c r="M1200" t="s">
        <v>32</v>
      </c>
      <c r="N1200" t="s">
        <v>41</v>
      </c>
      <c r="O1200" t="s">
        <v>1686</v>
      </c>
      <c r="P1200">
        <f t="shared" si="584"/>
        <v>1</v>
      </c>
      <c r="Q1200" s="5">
        <f t="shared" si="585"/>
        <v>44886</v>
      </c>
      <c r="R1200" s="32">
        <f>VLOOKUP(_xlfn.CONCAT(M1200," - ",E1200),Planning!$C$75:$D$99,2,0)</f>
        <v>10</v>
      </c>
      <c r="S1200" s="5">
        <f t="shared" si="586"/>
        <v>44894</v>
      </c>
      <c r="T1200" s="3" t="str">
        <f t="shared" si="587"/>
        <v/>
      </c>
      <c r="U1200" s="32">
        <f t="shared" ca="1" si="588"/>
        <v>10</v>
      </c>
      <c r="V1200" s="32">
        <f t="shared" si="589"/>
        <v>0</v>
      </c>
      <c r="W1200" s="5">
        <f t="shared" si="590"/>
        <v>44894</v>
      </c>
      <c r="X1200" s="5"/>
      <c r="Z1200" s="49"/>
      <c r="AA1200" s="50" cm="1">
        <f t="array" ref="AA1200">IF(AND(K1200="Pending",J1200='Date ouverte'!$A$2),INDEX(_xlfn.ANCHORARRAY('Date ouverte'!$B$2),MATCH(TRUE,_xlfn.ANCHORARRAY('Date ouverte'!$B$2)&gt;=$W1200,0)),IF(AND(K1200="Pending",J1200='Date ouverte'!$A$4),INDEX(_xlfn.ANCHORARRAY('Date ouverte'!$B$4),MATCH(TRUE,_xlfn.ANCHORARRAY('Date ouverte'!$B$4)&gt;=$W1200,0)),IF(AND(K1200="Pending",J1200='Date ouverte'!$A$6),INDEX(_xlfn.ANCHORARRAY('Date ouverte'!$B$6),MATCH(TRUE,_xlfn.ANCHORARRAY('Date ouverte'!$B$6)&gt;=$W1200,0)),IF(AND(K1200="Pending",J1200='Date ouverte'!$A$8),INDEX(_xlfn.ANCHORARRAY('Date ouverte'!$B$8),MATCH(TRUE,_xlfn.ANCHORARRAY('Date ouverte'!$B$8)&gt;=$W1200,0)),W1200))))</f>
        <v>44894</v>
      </c>
      <c r="AB1200" s="5">
        <f>IF(IF($K1200="Pending",(IF($J1200='Date ouverte'!$A$20,HLOOKUP($AA1200,'Date ouverte'!$20:$21,2,FALSE),IF($J1200='Date ouverte'!$A$22,HLOOKUP($AA1200,'Date ouverte'!$22:$23,2,FALSE),IF($J1200='Date ouverte'!$A$24,HLOOKUP($AA1200,'Date ouverte'!$24:$25,2,FALSE),IF($J1200='Date ouverte'!$A$26,HLOOKUP($AA1200,'Date ouverte'!$26:$27,2,FALSE),"j"))))),W1200)&lt;&gt;"alert",AA1200,"alert")</f>
        <v>44894</v>
      </c>
      <c r="AC1200" s="65">
        <f>IF($AB1200="alert",(IF($J1200='Date ouverte'!$A$29,HLOOKUP($AA1200,'Date ouverte'!$29:$30,2,FALSE),IF($J1200='Date ouverte'!$A$31,HLOOKUP($AA1200,'Date ouverte'!$31:$33,2,FALSE),IF($J1200='Date ouverte'!$A$33,HLOOKUP($AA1200,'Date ouverte'!$33:$34,2,FALSE),IF($J1200='Date ouverte'!$A$35,HLOOKUP($AA1200,'Date ouverte'!$35:$36,2,FALSE),"j"))))),0)</f>
        <v>0</v>
      </c>
      <c r="AD12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0" s="5"/>
    </row>
    <row r="1201" spans="1:31" x14ac:dyDescent="0.25">
      <c r="A1201" t="s">
        <v>1360</v>
      </c>
      <c r="B1201" t="s">
        <v>258</v>
      </c>
      <c r="C1201" t="s">
        <v>14</v>
      </c>
      <c r="D1201" t="s">
        <v>47</v>
      </c>
      <c r="E1201" t="s">
        <v>16</v>
      </c>
      <c r="F1201" t="s">
        <v>48</v>
      </c>
      <c r="G1201" s="1">
        <v>44839</v>
      </c>
      <c r="H1201" s="1">
        <v>44881</v>
      </c>
      <c r="I1201" s="2">
        <v>44890</v>
      </c>
      <c r="J1201" t="s">
        <v>39</v>
      </c>
      <c r="K1201" t="s">
        <v>29</v>
      </c>
      <c r="L1201" t="s">
        <v>24</v>
      </c>
      <c r="M1201" t="s">
        <v>32</v>
      </c>
      <c r="N1201" t="s">
        <v>41</v>
      </c>
      <c r="O1201" t="s">
        <v>43</v>
      </c>
      <c r="P1201">
        <f t="shared" si="584"/>
        <v>1</v>
      </c>
      <c r="Q1201" s="5">
        <f t="shared" si="585"/>
        <v>44883</v>
      </c>
      <c r="R1201" s="32">
        <f>VLOOKUP(_xlfn.CONCAT(M1201," - ",E1201),Planning!$C$75:$D$99,2,0)</f>
        <v>10</v>
      </c>
      <c r="S1201" s="5">
        <f t="shared" si="586"/>
        <v>44891</v>
      </c>
      <c r="T1201" s="3" t="str">
        <f t="shared" si="587"/>
        <v/>
      </c>
      <c r="U1201" s="32">
        <f t="shared" ca="1" si="588"/>
        <v>10</v>
      </c>
      <c r="V1201" s="32">
        <f t="shared" si="589"/>
        <v>0</v>
      </c>
      <c r="W1201" s="5">
        <f t="shared" si="590"/>
        <v>44890</v>
      </c>
      <c r="X1201" s="5"/>
      <c r="Z1201" s="49"/>
      <c r="AA1201" s="50" cm="1">
        <f t="array" ref="AA1201">IF(AND(K1201="Pending",J1201='Date ouverte'!$A$2),INDEX(_xlfn.ANCHORARRAY('Date ouverte'!$B$2),MATCH(TRUE,_xlfn.ANCHORARRAY('Date ouverte'!$B$2)&gt;=$W1201,0)),IF(AND(K1201="Pending",J1201='Date ouverte'!$A$4),INDEX(_xlfn.ANCHORARRAY('Date ouverte'!$B$4),MATCH(TRUE,_xlfn.ANCHORARRAY('Date ouverte'!$B$4)&gt;=$W1201,0)),IF(AND(K1201="Pending",J1201='Date ouverte'!$A$6),INDEX(_xlfn.ANCHORARRAY('Date ouverte'!$B$6),MATCH(TRUE,_xlfn.ANCHORARRAY('Date ouverte'!$B$6)&gt;=$W1201,0)),IF(AND(K1201="Pending",J1201='Date ouverte'!$A$8),INDEX(_xlfn.ANCHORARRAY('Date ouverte'!$B$8),MATCH(TRUE,_xlfn.ANCHORARRAY('Date ouverte'!$B$8)&gt;=$W1201,0)),W1201))))</f>
        <v>44890</v>
      </c>
      <c r="AB1201" s="5" t="str">
        <f>IF(IF($K1201="Pending",(IF($J1201='Date ouverte'!$A$20,HLOOKUP($AA1201,'Date ouverte'!$20:$21,2,FALSE),IF($J1201='Date ouverte'!$A$22,HLOOKUP($AA1201,'Date ouverte'!$22:$23,2,FALSE),IF($J1201='Date ouverte'!$A$24,HLOOKUP($AA1201,'Date ouverte'!$24:$25,2,FALSE),IF($J1201='Date ouverte'!$A$26,HLOOKUP($AA1201,'Date ouverte'!$26:$27,2,FALSE),"j"))))),W1201)&lt;&gt;"alert",AA1201,"alert")</f>
        <v>alert</v>
      </c>
      <c r="AC1201" s="65">
        <f>IF($AB1201="alert",(IF($J1201='Date ouverte'!$A$29,HLOOKUP($AA1201,'Date ouverte'!$29:$30,2,FALSE),IF($J1201='Date ouverte'!$A$31,HLOOKUP($AA1201,'Date ouverte'!$31:$33,2,FALSE),IF($J1201='Date ouverte'!$A$33,HLOOKUP($AA1201,'Date ouverte'!$33:$34,2,FALSE),IF($J1201='Date ouverte'!$A$35,HLOOKUP($AA1201,'Date ouverte'!$35:$36,2,FALSE),"j"))))),0)</f>
        <v>8</v>
      </c>
      <c r="AD12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01" s="5"/>
    </row>
    <row r="1202" spans="1:31" x14ac:dyDescent="0.25">
      <c r="A1202" t="s">
        <v>1048</v>
      </c>
      <c r="B1202" t="s">
        <v>258</v>
      </c>
      <c r="C1202" t="s">
        <v>30</v>
      </c>
      <c r="D1202" t="s">
        <v>47</v>
      </c>
      <c r="E1202" t="s">
        <v>16</v>
      </c>
      <c r="F1202" t="s">
        <v>48</v>
      </c>
      <c r="G1202" s="1">
        <v>44831</v>
      </c>
      <c r="H1202" s="1">
        <v>44872</v>
      </c>
      <c r="I1202" s="2">
        <v>44877</v>
      </c>
      <c r="J1202" t="s">
        <v>39</v>
      </c>
      <c r="K1202" t="s">
        <v>29</v>
      </c>
      <c r="L1202" t="s">
        <v>24</v>
      </c>
      <c r="M1202" t="s">
        <v>32</v>
      </c>
      <c r="N1202" t="s">
        <v>41</v>
      </c>
      <c r="O1202" t="s">
        <v>609</v>
      </c>
      <c r="P1202">
        <f t="shared" si="584"/>
        <v>1</v>
      </c>
      <c r="Q1202" s="5">
        <f t="shared" si="585"/>
        <v>44874</v>
      </c>
      <c r="R1202" s="32">
        <f>VLOOKUP(_xlfn.CONCAT(M1202," - ",E1202),Planning!$C$75:$D$99,2,0)</f>
        <v>10</v>
      </c>
      <c r="S1202" s="5">
        <f t="shared" si="586"/>
        <v>44882</v>
      </c>
      <c r="T1202" s="3" t="str">
        <f t="shared" si="587"/>
        <v/>
      </c>
      <c r="U1202" s="32">
        <f t="shared" ca="1" si="588"/>
        <v>10</v>
      </c>
      <c r="V1202" s="32">
        <f t="shared" si="589"/>
        <v>0</v>
      </c>
      <c r="W1202" s="5">
        <f t="shared" si="590"/>
        <v>44877</v>
      </c>
      <c r="X1202" s="5"/>
      <c r="Z1202" s="49"/>
      <c r="AA1202" s="50" cm="1">
        <f t="array" ref="AA1202">IF(AND(K1202="Pending",J1202='Date ouverte'!$A$2),INDEX(_xlfn.ANCHORARRAY('Date ouverte'!$B$2),MATCH(TRUE,_xlfn.ANCHORARRAY('Date ouverte'!$B$2)&gt;=$W1202,0)),IF(AND(K1202="Pending",J1202='Date ouverte'!$A$4),INDEX(_xlfn.ANCHORARRAY('Date ouverte'!$B$4),MATCH(TRUE,_xlfn.ANCHORARRAY('Date ouverte'!$B$4)&gt;=$W1202,0)),IF(AND(K1202="Pending",J1202='Date ouverte'!$A$6),INDEX(_xlfn.ANCHORARRAY('Date ouverte'!$B$6),MATCH(TRUE,_xlfn.ANCHORARRAY('Date ouverte'!$B$6)&gt;=$W1202,0)),IF(AND(K1202="Pending",J1202='Date ouverte'!$A$8),INDEX(_xlfn.ANCHORARRAY('Date ouverte'!$B$8),MATCH(TRUE,_xlfn.ANCHORARRAY('Date ouverte'!$B$8)&gt;=$W1202,0)),W1202))))</f>
        <v>44879</v>
      </c>
      <c r="AB1202" s="5" t="str">
        <f>IF(IF($K1202="Pending",(IF($J1202='Date ouverte'!$A$20,HLOOKUP($AA1202,'Date ouverte'!$20:$21,2,FALSE),IF($J1202='Date ouverte'!$A$22,HLOOKUP($AA1202,'Date ouverte'!$22:$23,2,FALSE),IF($J1202='Date ouverte'!$A$24,HLOOKUP($AA1202,'Date ouverte'!$24:$25,2,FALSE),IF($J1202='Date ouverte'!$A$26,HLOOKUP($AA1202,'Date ouverte'!$26:$27,2,FALSE),"j"))))),W1202)&lt;&gt;"alert",AA1202,"alert")</f>
        <v>alert</v>
      </c>
      <c r="AC1202" s="65">
        <f>IF($AB1202="alert",(IF($J1202='Date ouverte'!$A$29,HLOOKUP($AA1202,'Date ouverte'!$29:$30,2,FALSE),IF($J1202='Date ouverte'!$A$31,HLOOKUP($AA1202,'Date ouverte'!$31:$33,2,FALSE),IF($J1202='Date ouverte'!$A$33,HLOOKUP($AA1202,'Date ouverte'!$33:$34,2,FALSE),IF($J1202='Date ouverte'!$A$35,HLOOKUP($AA1202,'Date ouverte'!$35:$36,2,FALSE),"j"))))),0)</f>
        <v>52</v>
      </c>
      <c r="AD12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02" s="5"/>
    </row>
    <row r="1203" spans="1:31" x14ac:dyDescent="0.25">
      <c r="A1203" t="s">
        <v>851</v>
      </c>
      <c r="B1203" t="s">
        <v>258</v>
      </c>
      <c r="C1203" t="s">
        <v>30</v>
      </c>
      <c r="D1203" t="s">
        <v>47</v>
      </c>
      <c r="E1203" t="s">
        <v>16</v>
      </c>
      <c r="F1203" t="s">
        <v>48</v>
      </c>
      <c r="G1203" s="1">
        <v>44826</v>
      </c>
      <c r="H1203" s="1">
        <v>44872</v>
      </c>
      <c r="I1203" s="2">
        <v>44877</v>
      </c>
      <c r="J1203" t="s">
        <v>39</v>
      </c>
      <c r="K1203" t="s">
        <v>29</v>
      </c>
      <c r="L1203" t="s">
        <v>24</v>
      </c>
      <c r="M1203" t="s">
        <v>32</v>
      </c>
      <c r="N1203" t="s">
        <v>41</v>
      </c>
      <c r="O1203" t="s">
        <v>609</v>
      </c>
      <c r="P1203">
        <f t="shared" si="584"/>
        <v>1</v>
      </c>
      <c r="Q1203" s="5">
        <f t="shared" si="585"/>
        <v>44874</v>
      </c>
      <c r="R1203" s="32">
        <f>VLOOKUP(_xlfn.CONCAT(M1203," - ",E1203),Planning!$C$75:$D$99,2,0)</f>
        <v>10</v>
      </c>
      <c r="S1203" s="5">
        <f t="shared" si="586"/>
        <v>44882</v>
      </c>
      <c r="T1203" s="3" t="str">
        <f t="shared" si="587"/>
        <v/>
      </c>
      <c r="U1203" s="32">
        <f t="shared" ca="1" si="588"/>
        <v>10</v>
      </c>
      <c r="V1203" s="32">
        <f t="shared" si="589"/>
        <v>0</v>
      </c>
      <c r="W1203" s="5">
        <f t="shared" si="590"/>
        <v>44877</v>
      </c>
      <c r="X1203" s="5"/>
      <c r="Z1203" s="49"/>
      <c r="AA1203" s="50" cm="1">
        <f t="array" ref="AA1203">IF(AND(K1203="Pending",J1203='Date ouverte'!$A$2),INDEX(_xlfn.ANCHORARRAY('Date ouverte'!$B$2),MATCH(TRUE,_xlfn.ANCHORARRAY('Date ouverte'!$B$2)&gt;=$W1203,0)),IF(AND(K1203="Pending",J1203='Date ouverte'!$A$4),INDEX(_xlfn.ANCHORARRAY('Date ouverte'!$B$4),MATCH(TRUE,_xlfn.ANCHORARRAY('Date ouverte'!$B$4)&gt;=$W1203,0)),IF(AND(K1203="Pending",J1203='Date ouverte'!$A$6),INDEX(_xlfn.ANCHORARRAY('Date ouverte'!$B$6),MATCH(TRUE,_xlfn.ANCHORARRAY('Date ouverte'!$B$6)&gt;=$W1203,0)),IF(AND(K1203="Pending",J1203='Date ouverte'!$A$8),INDEX(_xlfn.ANCHORARRAY('Date ouverte'!$B$8),MATCH(TRUE,_xlfn.ANCHORARRAY('Date ouverte'!$B$8)&gt;=$W1203,0)),W1203))))</f>
        <v>44879</v>
      </c>
      <c r="AB1203" s="5" t="str">
        <f>IF(IF($K1203="Pending",(IF($J1203='Date ouverte'!$A$20,HLOOKUP($AA1203,'Date ouverte'!$20:$21,2,FALSE),IF($J1203='Date ouverte'!$A$22,HLOOKUP($AA1203,'Date ouverte'!$22:$23,2,FALSE),IF($J1203='Date ouverte'!$A$24,HLOOKUP($AA1203,'Date ouverte'!$24:$25,2,FALSE),IF($J1203='Date ouverte'!$A$26,HLOOKUP($AA1203,'Date ouverte'!$26:$27,2,FALSE),"j"))))),W1203)&lt;&gt;"alert",AA1203,"alert")</f>
        <v>alert</v>
      </c>
      <c r="AC1203" s="65">
        <f>IF($AB1203="alert",(IF($J1203='Date ouverte'!$A$29,HLOOKUP($AA1203,'Date ouverte'!$29:$30,2,FALSE),IF($J1203='Date ouverte'!$A$31,HLOOKUP($AA1203,'Date ouverte'!$31:$33,2,FALSE),IF($J1203='Date ouverte'!$A$33,HLOOKUP($AA1203,'Date ouverte'!$33:$34,2,FALSE),IF($J1203='Date ouverte'!$A$35,HLOOKUP($AA1203,'Date ouverte'!$35:$36,2,FALSE),"j"))))),0)</f>
        <v>52</v>
      </c>
      <c r="AD12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03" s="5"/>
    </row>
    <row r="1204" spans="1:31" x14ac:dyDescent="0.25">
      <c r="A1204" t="s">
        <v>2021</v>
      </c>
      <c r="B1204" t="s">
        <v>258</v>
      </c>
      <c r="C1204" t="s">
        <v>30</v>
      </c>
      <c r="D1204" t="s">
        <v>47</v>
      </c>
      <c r="E1204" t="s">
        <v>16</v>
      </c>
      <c r="F1204" t="s">
        <v>48</v>
      </c>
      <c r="G1204" s="1">
        <v>44846</v>
      </c>
      <c r="H1204" s="1">
        <v>44885</v>
      </c>
      <c r="I1204" s="2">
        <v>44890</v>
      </c>
      <c r="J1204" t="s">
        <v>23</v>
      </c>
      <c r="K1204" t="s">
        <v>29</v>
      </c>
      <c r="L1204" t="s">
        <v>24</v>
      </c>
      <c r="M1204" t="s">
        <v>32</v>
      </c>
      <c r="N1204" t="s">
        <v>41</v>
      </c>
      <c r="O1204" t="s">
        <v>1106</v>
      </c>
      <c r="P1204">
        <f t="shared" si="584"/>
        <v>1</v>
      </c>
      <c r="Q1204" s="5">
        <f t="shared" si="585"/>
        <v>44887</v>
      </c>
      <c r="R1204" s="32">
        <f>VLOOKUP(_xlfn.CONCAT(M1204," - ",E1204),Planning!$C$75:$D$99,2,0)</f>
        <v>10</v>
      </c>
      <c r="S1204" s="5">
        <f t="shared" si="586"/>
        <v>44895</v>
      </c>
      <c r="T1204" s="3" t="str">
        <f t="shared" si="587"/>
        <v/>
      </c>
      <c r="U1204" s="32">
        <f t="shared" ca="1" si="588"/>
        <v>10</v>
      </c>
      <c r="V1204" s="32">
        <f t="shared" si="589"/>
        <v>0</v>
      </c>
      <c r="W1204" s="5">
        <f t="shared" si="590"/>
        <v>44890</v>
      </c>
      <c r="X1204" s="5"/>
      <c r="Z1204" s="49"/>
      <c r="AA1204" s="50" cm="1">
        <f t="array" ref="AA1204">IF(AND(K1204="Pending",J1204='Date ouverte'!$A$2),INDEX(_xlfn.ANCHORARRAY('Date ouverte'!$B$2),MATCH(TRUE,_xlfn.ANCHORARRAY('Date ouverte'!$B$2)&gt;=$W1204,0)),IF(AND(K1204="Pending",J1204='Date ouverte'!$A$4),INDEX(_xlfn.ANCHORARRAY('Date ouverte'!$B$4),MATCH(TRUE,_xlfn.ANCHORARRAY('Date ouverte'!$B$4)&gt;=$W1204,0)),IF(AND(K1204="Pending",J1204='Date ouverte'!$A$6),INDEX(_xlfn.ANCHORARRAY('Date ouverte'!$B$6),MATCH(TRUE,_xlfn.ANCHORARRAY('Date ouverte'!$B$6)&gt;=$W1204,0)),IF(AND(K1204="Pending",J1204='Date ouverte'!$A$8),INDEX(_xlfn.ANCHORARRAY('Date ouverte'!$B$8),MATCH(TRUE,_xlfn.ANCHORARRAY('Date ouverte'!$B$8)&gt;=$W1204,0)),W1204))))</f>
        <v>44890</v>
      </c>
      <c r="AB1204" s="5" t="str">
        <f>IF(IF($K1204="Pending",(IF($J1204='Date ouverte'!$A$20,HLOOKUP($AA1204,'Date ouverte'!$20:$21,2,FALSE),IF($J1204='Date ouverte'!$A$22,HLOOKUP($AA1204,'Date ouverte'!$22:$23,2,FALSE),IF($J1204='Date ouverte'!$A$24,HLOOKUP($AA1204,'Date ouverte'!$24:$25,2,FALSE),IF($J1204='Date ouverte'!$A$26,HLOOKUP($AA1204,'Date ouverte'!$26:$27,2,FALSE),"j"))))),W1204)&lt;&gt;"alert",AA1204,"alert")</f>
        <v>alert</v>
      </c>
      <c r="AC1204" s="65">
        <f>IF($AB1204="alert",(IF($J1204='Date ouverte'!$A$29,HLOOKUP($AA1204,'Date ouverte'!$29:$30,2,FALSE),IF($J1204='Date ouverte'!$A$31,HLOOKUP($AA1204,'Date ouverte'!$31:$33,2,FALSE),IF($J1204='Date ouverte'!$A$33,HLOOKUP($AA1204,'Date ouverte'!$33:$34,2,FALSE),IF($J1204='Date ouverte'!$A$35,HLOOKUP($AA1204,'Date ouverte'!$35:$36,2,FALSE),"j"))))),0)</f>
        <v>96</v>
      </c>
      <c r="AD12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4" s="5"/>
    </row>
    <row r="1205" spans="1:31" x14ac:dyDescent="0.25">
      <c r="A1205" t="s">
        <v>323</v>
      </c>
      <c r="B1205" t="s">
        <v>258</v>
      </c>
      <c r="C1205" t="s">
        <v>14</v>
      </c>
      <c r="D1205" t="s">
        <v>47</v>
      </c>
      <c r="E1205" t="s">
        <v>16</v>
      </c>
      <c r="F1205" t="s">
        <v>48</v>
      </c>
      <c r="G1205" s="1">
        <v>44808</v>
      </c>
      <c r="H1205" s="1">
        <v>44868</v>
      </c>
      <c r="I1205" s="2">
        <v>44875</v>
      </c>
      <c r="J1205" t="s">
        <v>39</v>
      </c>
      <c r="K1205" t="s">
        <v>29</v>
      </c>
      <c r="L1205" t="s">
        <v>24</v>
      </c>
      <c r="M1205" t="s">
        <v>32</v>
      </c>
      <c r="N1205" t="s">
        <v>41</v>
      </c>
      <c r="O1205" t="s">
        <v>387</v>
      </c>
      <c r="P1205">
        <f t="shared" si="584"/>
        <v>1</v>
      </c>
      <c r="Q1205" s="5">
        <f t="shared" si="585"/>
        <v>44870</v>
      </c>
      <c r="R1205" s="32">
        <f>VLOOKUP(_xlfn.CONCAT(M1205," - ",E1205),Planning!$C$75:$D$99,2,0)</f>
        <v>10</v>
      </c>
      <c r="S1205" s="5">
        <f t="shared" si="586"/>
        <v>44878</v>
      </c>
      <c r="T1205" s="3" t="str">
        <f t="shared" si="587"/>
        <v/>
      </c>
      <c r="U1205" s="32">
        <f t="shared" ca="1" si="588"/>
        <v>10</v>
      </c>
      <c r="V1205" s="32">
        <f t="shared" si="589"/>
        <v>0</v>
      </c>
      <c r="W1205" s="5">
        <f t="shared" si="590"/>
        <v>44875</v>
      </c>
      <c r="X1205" s="5"/>
      <c r="Z1205" s="49"/>
      <c r="AA1205" s="50" cm="1">
        <f t="array" ref="AA1205">IF(AND(K1205="Pending",J1205='Date ouverte'!$A$2),INDEX(_xlfn.ANCHORARRAY('Date ouverte'!$B$2),MATCH(TRUE,_xlfn.ANCHORARRAY('Date ouverte'!$B$2)&gt;=$W1205,0)),IF(AND(K1205="Pending",J1205='Date ouverte'!$A$4),INDEX(_xlfn.ANCHORARRAY('Date ouverte'!$B$4),MATCH(TRUE,_xlfn.ANCHORARRAY('Date ouverte'!$B$4)&gt;=$W1205,0)),IF(AND(K1205="Pending",J1205='Date ouverte'!$A$6),INDEX(_xlfn.ANCHORARRAY('Date ouverte'!$B$6),MATCH(TRUE,_xlfn.ANCHORARRAY('Date ouverte'!$B$6)&gt;=$W1205,0)),IF(AND(K1205="Pending",J1205='Date ouverte'!$A$8),INDEX(_xlfn.ANCHORARRAY('Date ouverte'!$B$8),MATCH(TRUE,_xlfn.ANCHORARRAY('Date ouverte'!$B$8)&gt;=$W1205,0)),W1205))))</f>
        <v>44875</v>
      </c>
      <c r="AB1205" s="5">
        <f>IF(IF($K1205="Pending",(IF($J1205='Date ouverte'!$A$20,HLOOKUP($AA1205,'Date ouverte'!$20:$21,2,FALSE),IF($J1205='Date ouverte'!$A$22,HLOOKUP($AA1205,'Date ouverte'!$22:$23,2,FALSE),IF($J1205='Date ouverte'!$A$24,HLOOKUP($AA1205,'Date ouverte'!$24:$25,2,FALSE),IF($J1205='Date ouverte'!$A$26,HLOOKUP($AA1205,'Date ouverte'!$26:$27,2,FALSE),"j"))))),W1205)&lt;&gt;"alert",AA1205,"alert")</f>
        <v>44875</v>
      </c>
      <c r="AC1205" s="65">
        <f>IF($AB1205="alert",(IF($J1205='Date ouverte'!$A$29,HLOOKUP($AA1205,'Date ouverte'!$29:$30,2,FALSE),IF($J1205='Date ouverte'!$A$31,HLOOKUP($AA1205,'Date ouverte'!$31:$33,2,FALSE),IF($J1205='Date ouverte'!$A$33,HLOOKUP($AA1205,'Date ouverte'!$33:$34,2,FALSE),IF($J1205='Date ouverte'!$A$35,HLOOKUP($AA1205,'Date ouverte'!$35:$36,2,FALSE),"j"))))),0)</f>
        <v>0</v>
      </c>
      <c r="AD12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05" s="5"/>
    </row>
    <row r="1206" spans="1:31" x14ac:dyDescent="0.25">
      <c r="A1206" t="s">
        <v>829</v>
      </c>
      <c r="B1206" t="s">
        <v>258</v>
      </c>
      <c r="C1206" t="s">
        <v>30</v>
      </c>
      <c r="D1206" t="s">
        <v>47</v>
      </c>
      <c r="E1206" t="s">
        <v>51</v>
      </c>
      <c r="F1206" t="s">
        <v>48</v>
      </c>
      <c r="G1206" s="1">
        <v>44825</v>
      </c>
      <c r="H1206" s="1">
        <v>44862</v>
      </c>
      <c r="I1206" s="2">
        <v>44874.291666666664</v>
      </c>
      <c r="J1206" t="s">
        <v>18</v>
      </c>
      <c r="K1206" t="s">
        <v>19</v>
      </c>
      <c r="L1206" t="s">
        <v>24</v>
      </c>
      <c r="M1206" t="s">
        <v>32</v>
      </c>
      <c r="N1206" t="s">
        <v>41</v>
      </c>
      <c r="O1206" t="s">
        <v>664</v>
      </c>
      <c r="P1206">
        <f t="shared" si="584"/>
        <v>1</v>
      </c>
      <c r="Q1206" s="5">
        <f t="shared" si="585"/>
        <v>44864</v>
      </c>
      <c r="R1206" s="32">
        <f>VLOOKUP(_xlfn.CONCAT(M1206," - ",E1206),Planning!$C$75:$D$99,2,0)</f>
        <v>5</v>
      </c>
      <c r="S1206" s="5">
        <f t="shared" si="586"/>
        <v>44867</v>
      </c>
      <c r="T1206" s="3" t="str">
        <f t="shared" si="587"/>
        <v/>
      </c>
      <c r="U1206" s="32">
        <f t="shared" ca="1" si="588"/>
        <v>5</v>
      </c>
      <c r="V1206" s="32">
        <f t="shared" si="589"/>
        <v>0</v>
      </c>
      <c r="W1206" s="5">
        <f t="shared" si="590"/>
        <v>44874</v>
      </c>
      <c r="X1206" s="5"/>
      <c r="Z1206" s="49"/>
      <c r="AA1206" s="50" cm="1">
        <f t="array" ref="AA1206">IF(AND(K1206="Pending",J1206='Date ouverte'!$A$2),INDEX(_xlfn.ANCHORARRAY('Date ouverte'!$B$2),MATCH(TRUE,_xlfn.ANCHORARRAY('Date ouverte'!$B$2)&gt;=$W1206,0)),IF(AND(K1206="Pending",J1206='Date ouverte'!$A$4),INDEX(_xlfn.ANCHORARRAY('Date ouverte'!$B$4),MATCH(TRUE,_xlfn.ANCHORARRAY('Date ouverte'!$B$4)&gt;=$W1206,0)),IF(AND(K1206="Pending",J1206='Date ouverte'!$A$6),INDEX(_xlfn.ANCHORARRAY('Date ouverte'!$B$6),MATCH(TRUE,_xlfn.ANCHORARRAY('Date ouverte'!$B$6)&gt;=$W1206,0)),IF(AND(K1206="Pending",J1206='Date ouverte'!$A$8),INDEX(_xlfn.ANCHORARRAY('Date ouverte'!$B$8),MATCH(TRUE,_xlfn.ANCHORARRAY('Date ouverte'!$B$8)&gt;=$W1206,0)),W1206))))</f>
        <v>44874</v>
      </c>
      <c r="AB1206" s="5">
        <f>IF(IF($K1206="Pending",(IF($J1206='Date ouverte'!$A$20,HLOOKUP($AA1206,'Date ouverte'!$20:$21,2,FALSE),IF($J1206='Date ouverte'!$A$22,HLOOKUP($AA1206,'Date ouverte'!$22:$23,2,FALSE),IF($J1206='Date ouverte'!$A$24,HLOOKUP($AA1206,'Date ouverte'!$24:$25,2,FALSE),IF($J1206='Date ouverte'!$A$26,HLOOKUP($AA1206,'Date ouverte'!$26:$27,2,FALSE),"j"))))),W1206)&lt;&gt;"alert",AA1206,"alert")</f>
        <v>44874</v>
      </c>
      <c r="AC1206" s="65">
        <f>IF($AB1206="alert",(IF($J1206='Date ouverte'!$A$29,HLOOKUP($AA1206,'Date ouverte'!$29:$30,2,FALSE),IF($J1206='Date ouverte'!$A$31,HLOOKUP($AA1206,'Date ouverte'!$31:$33,2,FALSE),IF($J1206='Date ouverte'!$A$33,HLOOKUP($AA1206,'Date ouverte'!$33:$34,2,FALSE),IF($J1206='Date ouverte'!$A$35,HLOOKUP($AA1206,'Date ouverte'!$35:$36,2,FALSE),"j"))))),0)</f>
        <v>0</v>
      </c>
      <c r="AD12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6" s="5"/>
    </row>
    <row r="1207" spans="1:31" x14ac:dyDescent="0.25">
      <c r="A1207" t="s">
        <v>204</v>
      </c>
      <c r="B1207" t="s">
        <v>258</v>
      </c>
      <c r="C1207" t="s">
        <v>30</v>
      </c>
      <c r="D1207" t="s">
        <v>47</v>
      </c>
      <c r="E1207" t="s">
        <v>16</v>
      </c>
      <c r="F1207" t="s">
        <v>48</v>
      </c>
      <c r="G1207" s="1">
        <v>44798</v>
      </c>
      <c r="H1207" s="1">
        <v>44860</v>
      </c>
      <c r="I1207" s="2">
        <v>44865.729166666664</v>
      </c>
      <c r="J1207" t="s">
        <v>18</v>
      </c>
      <c r="K1207" t="s">
        <v>19</v>
      </c>
      <c r="L1207" t="s">
        <v>24</v>
      </c>
      <c r="M1207" t="s">
        <v>32</v>
      </c>
      <c r="N1207" t="s">
        <v>41</v>
      </c>
      <c r="O1207" t="s">
        <v>122</v>
      </c>
      <c r="P1207">
        <f t="shared" si="584"/>
        <v>1</v>
      </c>
      <c r="Q1207" s="5">
        <f t="shared" si="585"/>
        <v>44862</v>
      </c>
      <c r="R1207" s="32">
        <f>VLOOKUP(_xlfn.CONCAT(M1207," - ",E1207),Planning!$C$75:$D$99,2,0)</f>
        <v>10</v>
      </c>
      <c r="S1207" s="5">
        <f t="shared" si="586"/>
        <v>44870</v>
      </c>
      <c r="T1207" s="3" t="str">
        <f t="shared" si="587"/>
        <v/>
      </c>
      <c r="U1207" s="32">
        <f t="shared" ca="1" si="588"/>
        <v>10</v>
      </c>
      <c r="V1207" s="32">
        <f t="shared" si="589"/>
        <v>0</v>
      </c>
      <c r="W1207" s="5">
        <f t="shared" si="590"/>
        <v>44865</v>
      </c>
      <c r="X1207" s="5"/>
      <c r="Z1207" s="49"/>
      <c r="AA1207" s="50" cm="1">
        <f t="array" ref="AA1207">IF(AND(K1207="Pending",J1207='Date ouverte'!$A$2),INDEX(_xlfn.ANCHORARRAY('Date ouverte'!$B$2),MATCH(TRUE,_xlfn.ANCHORARRAY('Date ouverte'!$B$2)&gt;=$W1207,0)),IF(AND(K1207="Pending",J1207='Date ouverte'!$A$4),INDEX(_xlfn.ANCHORARRAY('Date ouverte'!$B$4),MATCH(TRUE,_xlfn.ANCHORARRAY('Date ouverte'!$B$4)&gt;=$W1207,0)),IF(AND(K1207="Pending",J1207='Date ouverte'!$A$6),INDEX(_xlfn.ANCHORARRAY('Date ouverte'!$B$6),MATCH(TRUE,_xlfn.ANCHORARRAY('Date ouverte'!$B$6)&gt;=$W1207,0)),IF(AND(K1207="Pending",J1207='Date ouverte'!$A$8),INDEX(_xlfn.ANCHORARRAY('Date ouverte'!$B$8),MATCH(TRUE,_xlfn.ANCHORARRAY('Date ouverte'!$B$8)&gt;=$W1207,0)),W1207))))</f>
        <v>44865</v>
      </c>
      <c r="AB1207" s="5">
        <f>IF(IF($K1207="Pending",(IF($J1207='Date ouverte'!$A$20,HLOOKUP($AA1207,'Date ouverte'!$20:$21,2,FALSE),IF($J1207='Date ouverte'!$A$22,HLOOKUP($AA1207,'Date ouverte'!$22:$23,2,FALSE),IF($J1207='Date ouverte'!$A$24,HLOOKUP($AA1207,'Date ouverte'!$24:$25,2,FALSE),IF($J1207='Date ouverte'!$A$26,HLOOKUP($AA1207,'Date ouverte'!$26:$27,2,FALSE),"j"))))),W1207)&lt;&gt;"alert",AA1207,"alert")</f>
        <v>44865</v>
      </c>
      <c r="AC1207" s="65">
        <f>IF($AB1207="alert",(IF($J1207='Date ouverte'!$A$29,HLOOKUP($AA1207,'Date ouverte'!$29:$30,2,FALSE),IF($J1207='Date ouverte'!$A$31,HLOOKUP($AA1207,'Date ouverte'!$31:$33,2,FALSE),IF($J1207='Date ouverte'!$A$33,HLOOKUP($AA1207,'Date ouverte'!$33:$34,2,FALSE),IF($J1207='Date ouverte'!$A$35,HLOOKUP($AA1207,'Date ouverte'!$35:$36,2,FALSE),"j"))))),0)</f>
        <v>0</v>
      </c>
      <c r="AD12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7" s="5"/>
    </row>
    <row r="1208" spans="1:31" x14ac:dyDescent="0.25">
      <c r="A1208" t="s">
        <v>1361</v>
      </c>
      <c r="B1208" t="s">
        <v>258</v>
      </c>
      <c r="C1208" t="s">
        <v>30</v>
      </c>
      <c r="D1208" t="s">
        <v>47</v>
      </c>
      <c r="E1208" t="s">
        <v>16</v>
      </c>
      <c r="F1208" t="s">
        <v>48</v>
      </c>
      <c r="G1208" s="1">
        <v>44846</v>
      </c>
      <c r="H1208" s="1">
        <v>44885</v>
      </c>
      <c r="I1208" s="2">
        <v>44890</v>
      </c>
      <c r="J1208" t="s">
        <v>18</v>
      </c>
      <c r="K1208" t="s">
        <v>29</v>
      </c>
      <c r="L1208" t="s">
        <v>24</v>
      </c>
      <c r="M1208" t="s">
        <v>32</v>
      </c>
      <c r="N1208" t="s">
        <v>41</v>
      </c>
      <c r="O1208" t="s">
        <v>1106</v>
      </c>
      <c r="P1208">
        <f t="shared" ref="P1208:P1271" si="591">IF(A1208&lt;&gt;"",1,0)</f>
        <v>1</v>
      </c>
      <c r="Q1208" s="5">
        <f t="shared" ref="Q1208:Q1271" si="592">ROUNDDOWN(H1208,0)+2</f>
        <v>44887</v>
      </c>
      <c r="R1208" s="32">
        <f>VLOOKUP(_xlfn.CONCAT(M1208," - ",E1208),Planning!$C$75:$D$99,2,0)</f>
        <v>10</v>
      </c>
      <c r="S1208" s="5">
        <f t="shared" ref="S1208:S1271" si="593">H1208+R1208</f>
        <v>44895</v>
      </c>
      <c r="T1208" s="3" t="str">
        <f t="shared" ref="T1208:T1271" si="594">IF(X1208-H1208&gt;R1208,"Alert","")</f>
        <v/>
      </c>
      <c r="U1208" s="32">
        <f t="shared" ref="U1208:U1271" ca="1" si="595">IF(Q1208&lt;=TODAY(),(H1208+R1208)-TODAY(),R1208)</f>
        <v>10</v>
      </c>
      <c r="V1208" s="32">
        <f t="shared" ref="V1208:V1271" si="596">IF(X1208-H1208-R1208&gt;0,X1208-H1208-R1208,0)</f>
        <v>0</v>
      </c>
      <c r="W1208" s="5">
        <f t="shared" ref="W1208:W1271" si="597">ROUNDDOWN(I1208,0)</f>
        <v>44890</v>
      </c>
      <c r="X1208" s="5"/>
      <c r="Z1208" s="49"/>
      <c r="AA1208" s="50" cm="1">
        <f t="array" ref="AA1208">IF(AND(K1208="Pending",J1208='Date ouverte'!$A$2),INDEX(_xlfn.ANCHORARRAY('Date ouverte'!$B$2),MATCH(TRUE,_xlfn.ANCHORARRAY('Date ouverte'!$B$2)&gt;=$W1208,0)),IF(AND(K1208="Pending",J1208='Date ouverte'!$A$4),INDEX(_xlfn.ANCHORARRAY('Date ouverte'!$B$4),MATCH(TRUE,_xlfn.ANCHORARRAY('Date ouverte'!$B$4)&gt;=$W1208,0)),IF(AND(K1208="Pending",J1208='Date ouverte'!$A$6),INDEX(_xlfn.ANCHORARRAY('Date ouverte'!$B$6),MATCH(TRUE,_xlfn.ANCHORARRAY('Date ouverte'!$B$6)&gt;=$W1208,0)),IF(AND(K1208="Pending",J1208='Date ouverte'!$A$8),INDEX(_xlfn.ANCHORARRAY('Date ouverte'!$B$8),MATCH(TRUE,_xlfn.ANCHORARRAY('Date ouverte'!$B$8)&gt;=$W1208,0)),W1208))))</f>
        <v>44890</v>
      </c>
      <c r="AB1208" s="5" t="str">
        <f>IF(IF($K1208="Pending",(IF($J1208='Date ouverte'!$A$20,HLOOKUP($AA1208,'Date ouverte'!$20:$21,2,FALSE),IF($J1208='Date ouverte'!$A$22,HLOOKUP($AA1208,'Date ouverte'!$22:$23,2,FALSE),IF($J1208='Date ouverte'!$A$24,HLOOKUP($AA1208,'Date ouverte'!$24:$25,2,FALSE),IF($J1208='Date ouverte'!$A$26,HLOOKUP($AA1208,'Date ouverte'!$26:$27,2,FALSE),"j"))))),W1208)&lt;&gt;"alert",AA1208,"alert")</f>
        <v>alert</v>
      </c>
      <c r="AC1208" s="65">
        <f>IF($AB1208="alert",(IF($J1208='Date ouverte'!$A$29,HLOOKUP($AA1208,'Date ouverte'!$29:$30,2,FALSE),IF($J1208='Date ouverte'!$A$31,HLOOKUP($AA1208,'Date ouverte'!$31:$33,2,FALSE),IF($J1208='Date ouverte'!$A$33,HLOOKUP($AA1208,'Date ouverte'!$33:$34,2,FALSE),IF($J1208='Date ouverte'!$A$35,HLOOKUP($AA1208,'Date ouverte'!$35:$36,2,FALSE),"j"))))),0)</f>
        <v>4</v>
      </c>
      <c r="AD12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8" s="5"/>
    </row>
    <row r="1209" spans="1:31" x14ac:dyDescent="0.25">
      <c r="A1209" t="s">
        <v>95</v>
      </c>
      <c r="B1209" t="s">
        <v>258</v>
      </c>
      <c r="C1209" t="s">
        <v>30</v>
      </c>
      <c r="D1209" t="s">
        <v>15</v>
      </c>
      <c r="E1209" t="s">
        <v>16</v>
      </c>
      <c r="F1209" t="s">
        <v>17</v>
      </c>
      <c r="G1209" s="1">
        <v>44795</v>
      </c>
      <c r="H1209" s="1">
        <v>44853</v>
      </c>
      <c r="I1209" s="2">
        <v>44859.645833333336</v>
      </c>
      <c r="J1209" t="s">
        <v>28</v>
      </c>
      <c r="K1209" t="s">
        <v>19</v>
      </c>
      <c r="L1209" t="s">
        <v>24</v>
      </c>
      <c r="M1209" t="s">
        <v>32</v>
      </c>
      <c r="N1209" t="s">
        <v>41</v>
      </c>
      <c r="O1209" t="s">
        <v>76</v>
      </c>
      <c r="P1209">
        <f t="shared" si="591"/>
        <v>1</v>
      </c>
      <c r="Q1209" s="5">
        <f t="shared" si="592"/>
        <v>44855</v>
      </c>
      <c r="R1209" s="32">
        <f>VLOOKUP(_xlfn.CONCAT(M1209," - ",E1209),Planning!$C$75:$D$99,2,0)</f>
        <v>10</v>
      </c>
      <c r="S1209" s="5">
        <f t="shared" si="593"/>
        <v>44863</v>
      </c>
      <c r="T1209" s="3" t="str">
        <f t="shared" si="594"/>
        <v/>
      </c>
      <c r="U1209" s="32">
        <f t="shared" ca="1" si="595"/>
        <v>4</v>
      </c>
      <c r="V1209" s="32">
        <f t="shared" si="596"/>
        <v>0</v>
      </c>
      <c r="W1209" s="5">
        <f t="shared" si="597"/>
        <v>44859</v>
      </c>
      <c r="X1209" s="5"/>
      <c r="Z1209" s="49"/>
      <c r="AA1209" s="50" cm="1">
        <f t="array" ref="AA1209">IF(AND(K1209="Pending",J1209='Date ouverte'!$A$2),INDEX(_xlfn.ANCHORARRAY('Date ouverte'!$B$2),MATCH(TRUE,_xlfn.ANCHORARRAY('Date ouverte'!$B$2)&gt;=$W1209,0)),IF(AND(K1209="Pending",J1209='Date ouverte'!$A$4),INDEX(_xlfn.ANCHORARRAY('Date ouverte'!$B$4),MATCH(TRUE,_xlfn.ANCHORARRAY('Date ouverte'!$B$4)&gt;=$W1209,0)),IF(AND(K1209="Pending",J1209='Date ouverte'!$A$6),INDEX(_xlfn.ANCHORARRAY('Date ouverte'!$B$6),MATCH(TRUE,_xlfn.ANCHORARRAY('Date ouverte'!$B$6)&gt;=$W1209,0)),IF(AND(K1209="Pending",J1209='Date ouverte'!$A$8),INDEX(_xlfn.ANCHORARRAY('Date ouverte'!$B$8),MATCH(TRUE,_xlfn.ANCHORARRAY('Date ouverte'!$B$8)&gt;=$W1209,0)),W1209))))</f>
        <v>44859</v>
      </c>
      <c r="AB1209" s="5">
        <f>IF(IF($K1209="Pending",(IF($J1209='Date ouverte'!$A$20,HLOOKUP($AA1209,'Date ouverte'!$20:$21,2,FALSE),IF($J1209='Date ouverte'!$A$22,HLOOKUP($AA1209,'Date ouverte'!$22:$23,2,FALSE),IF($J1209='Date ouverte'!$A$24,HLOOKUP($AA1209,'Date ouverte'!$24:$25,2,FALSE),IF($J1209='Date ouverte'!$A$26,HLOOKUP($AA1209,'Date ouverte'!$26:$27,2,FALSE),"j"))))),W1209)&lt;&gt;"alert",AA1209,"alert")</f>
        <v>44859</v>
      </c>
      <c r="AC1209" s="65">
        <f>IF($AB1209="alert",(IF($J1209='Date ouverte'!$A$29,HLOOKUP($AA1209,'Date ouverte'!$29:$30,2,FALSE),IF($J1209='Date ouverte'!$A$31,HLOOKUP($AA1209,'Date ouverte'!$31:$33,2,FALSE),IF($J1209='Date ouverte'!$A$33,HLOOKUP($AA1209,'Date ouverte'!$33:$34,2,FALSE),IF($J1209='Date ouverte'!$A$35,HLOOKUP($AA1209,'Date ouverte'!$35:$36,2,FALSE),"j"))))),0)</f>
        <v>0</v>
      </c>
      <c r="AD12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09" s="5"/>
    </row>
    <row r="1210" spans="1:31" x14ac:dyDescent="0.25">
      <c r="A1210" t="s">
        <v>1362</v>
      </c>
      <c r="B1210" t="s">
        <v>258</v>
      </c>
      <c r="C1210" t="s">
        <v>30</v>
      </c>
      <c r="D1210" t="s">
        <v>47</v>
      </c>
      <c r="E1210" t="s">
        <v>16</v>
      </c>
      <c r="F1210" t="s">
        <v>48</v>
      </c>
      <c r="G1210" s="1">
        <v>44846</v>
      </c>
      <c r="H1210" s="1">
        <v>44885</v>
      </c>
      <c r="I1210" s="2">
        <v>44890</v>
      </c>
      <c r="J1210" t="s">
        <v>23</v>
      </c>
      <c r="K1210" t="s">
        <v>29</v>
      </c>
      <c r="L1210" t="s">
        <v>24</v>
      </c>
      <c r="M1210" t="s">
        <v>32</v>
      </c>
      <c r="N1210" t="s">
        <v>41</v>
      </c>
      <c r="O1210" t="s">
        <v>1106</v>
      </c>
      <c r="P1210">
        <f t="shared" si="591"/>
        <v>1</v>
      </c>
      <c r="Q1210" s="5">
        <f t="shared" si="592"/>
        <v>44887</v>
      </c>
      <c r="R1210" s="32">
        <f>VLOOKUP(_xlfn.CONCAT(M1210," - ",E1210),Planning!$C$75:$D$99,2,0)</f>
        <v>10</v>
      </c>
      <c r="S1210" s="5">
        <f t="shared" si="593"/>
        <v>44895</v>
      </c>
      <c r="T1210" s="3" t="str">
        <f t="shared" si="594"/>
        <v/>
      </c>
      <c r="U1210" s="32">
        <f t="shared" ca="1" si="595"/>
        <v>10</v>
      </c>
      <c r="V1210" s="32">
        <f t="shared" si="596"/>
        <v>0</v>
      </c>
      <c r="W1210" s="5">
        <f t="shared" si="597"/>
        <v>44890</v>
      </c>
      <c r="X1210" s="5"/>
      <c r="Z1210" s="49"/>
      <c r="AA1210" s="50" cm="1">
        <f t="array" ref="AA1210">IF(AND(K1210="Pending",J1210='Date ouverte'!$A$2),INDEX(_xlfn.ANCHORARRAY('Date ouverte'!$B$2),MATCH(TRUE,_xlfn.ANCHORARRAY('Date ouverte'!$B$2)&gt;=$W1210,0)),IF(AND(K1210="Pending",J1210='Date ouverte'!$A$4),INDEX(_xlfn.ANCHORARRAY('Date ouverte'!$B$4),MATCH(TRUE,_xlfn.ANCHORARRAY('Date ouverte'!$B$4)&gt;=$W1210,0)),IF(AND(K1210="Pending",J1210='Date ouverte'!$A$6),INDEX(_xlfn.ANCHORARRAY('Date ouverte'!$B$6),MATCH(TRUE,_xlfn.ANCHORARRAY('Date ouverte'!$B$6)&gt;=$W1210,0)),IF(AND(K1210="Pending",J1210='Date ouverte'!$A$8),INDEX(_xlfn.ANCHORARRAY('Date ouverte'!$B$8),MATCH(TRUE,_xlfn.ANCHORARRAY('Date ouverte'!$B$8)&gt;=$W1210,0)),W1210))))</f>
        <v>44890</v>
      </c>
      <c r="AB1210" s="5" t="str">
        <f>IF(IF($K1210="Pending",(IF($J1210='Date ouverte'!$A$20,HLOOKUP($AA1210,'Date ouverte'!$20:$21,2,FALSE),IF($J1210='Date ouverte'!$A$22,HLOOKUP($AA1210,'Date ouverte'!$22:$23,2,FALSE),IF($J1210='Date ouverte'!$A$24,HLOOKUP($AA1210,'Date ouverte'!$24:$25,2,FALSE),IF($J1210='Date ouverte'!$A$26,HLOOKUP($AA1210,'Date ouverte'!$26:$27,2,FALSE),"j"))))),W1210)&lt;&gt;"alert",AA1210,"alert")</f>
        <v>alert</v>
      </c>
      <c r="AC1210" s="65">
        <f>IF($AB1210="alert",(IF($J1210='Date ouverte'!$A$29,HLOOKUP($AA1210,'Date ouverte'!$29:$30,2,FALSE),IF($J1210='Date ouverte'!$A$31,HLOOKUP($AA1210,'Date ouverte'!$31:$33,2,FALSE),IF($J1210='Date ouverte'!$A$33,HLOOKUP($AA1210,'Date ouverte'!$33:$34,2,FALSE),IF($J1210='Date ouverte'!$A$35,HLOOKUP($AA1210,'Date ouverte'!$35:$36,2,FALSE),"j"))))),0)</f>
        <v>96</v>
      </c>
      <c r="AD12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0" s="5"/>
    </row>
    <row r="1211" spans="1:31" x14ac:dyDescent="0.25">
      <c r="A1211" t="s">
        <v>670</v>
      </c>
      <c r="B1211" t="s">
        <v>258</v>
      </c>
      <c r="C1211" t="s">
        <v>38</v>
      </c>
      <c r="D1211" t="s">
        <v>47</v>
      </c>
      <c r="E1211" t="s">
        <v>16</v>
      </c>
      <c r="F1211" t="s">
        <v>48</v>
      </c>
      <c r="G1211" s="1">
        <v>44827</v>
      </c>
      <c r="H1211" s="1">
        <v>44872</v>
      </c>
      <c r="I1211" s="2">
        <v>44882</v>
      </c>
      <c r="J1211" t="s">
        <v>39</v>
      </c>
      <c r="K1211" t="s">
        <v>29</v>
      </c>
      <c r="L1211" t="s">
        <v>24</v>
      </c>
      <c r="M1211" t="s">
        <v>32</v>
      </c>
      <c r="N1211" t="s">
        <v>41</v>
      </c>
      <c r="O1211" t="s">
        <v>609</v>
      </c>
      <c r="P1211">
        <f t="shared" si="591"/>
        <v>1</v>
      </c>
      <c r="Q1211" s="5">
        <f t="shared" si="592"/>
        <v>44874</v>
      </c>
      <c r="R1211" s="32">
        <f>VLOOKUP(_xlfn.CONCAT(M1211," - ",E1211),Planning!$C$75:$D$99,2,0)</f>
        <v>10</v>
      </c>
      <c r="S1211" s="5">
        <f t="shared" si="593"/>
        <v>44882</v>
      </c>
      <c r="T1211" s="3" t="str">
        <f t="shared" si="594"/>
        <v/>
      </c>
      <c r="U1211" s="32">
        <f t="shared" ca="1" si="595"/>
        <v>10</v>
      </c>
      <c r="V1211" s="32">
        <f t="shared" si="596"/>
        <v>0</v>
      </c>
      <c r="W1211" s="5">
        <f t="shared" si="597"/>
        <v>44882</v>
      </c>
      <c r="X1211" s="5"/>
      <c r="Z1211" s="49"/>
      <c r="AA1211" s="50" cm="1">
        <f t="array" ref="AA1211">IF(AND(K1211="Pending",J1211='Date ouverte'!$A$2),INDEX(_xlfn.ANCHORARRAY('Date ouverte'!$B$2),MATCH(TRUE,_xlfn.ANCHORARRAY('Date ouverte'!$B$2)&gt;=$W1211,0)),IF(AND(K1211="Pending",J1211='Date ouverte'!$A$4),INDEX(_xlfn.ANCHORARRAY('Date ouverte'!$B$4),MATCH(TRUE,_xlfn.ANCHORARRAY('Date ouverte'!$B$4)&gt;=$W1211,0)),IF(AND(K1211="Pending",J1211='Date ouverte'!$A$6),INDEX(_xlfn.ANCHORARRAY('Date ouverte'!$B$6),MATCH(TRUE,_xlfn.ANCHORARRAY('Date ouverte'!$B$6)&gt;=$W1211,0)),IF(AND(K1211="Pending",J1211='Date ouverte'!$A$8),INDEX(_xlfn.ANCHORARRAY('Date ouverte'!$B$8),MATCH(TRUE,_xlfn.ANCHORARRAY('Date ouverte'!$B$8)&gt;=$W1211,0)),W1211))))</f>
        <v>44882</v>
      </c>
      <c r="AB1211" s="5">
        <f>IF(IF($K1211="Pending",(IF($J1211='Date ouverte'!$A$20,HLOOKUP($AA1211,'Date ouverte'!$20:$21,2,FALSE),IF($J1211='Date ouverte'!$A$22,HLOOKUP($AA1211,'Date ouverte'!$22:$23,2,FALSE),IF($J1211='Date ouverte'!$A$24,HLOOKUP($AA1211,'Date ouverte'!$24:$25,2,FALSE),IF($J1211='Date ouverte'!$A$26,HLOOKUP($AA1211,'Date ouverte'!$26:$27,2,FALSE),"j"))))),W1211)&lt;&gt;"alert",AA1211,"alert")</f>
        <v>44882</v>
      </c>
      <c r="AC1211" s="65">
        <f>IF($AB1211="alert",(IF($J1211='Date ouverte'!$A$29,HLOOKUP($AA1211,'Date ouverte'!$29:$30,2,FALSE),IF($J1211='Date ouverte'!$A$31,HLOOKUP($AA1211,'Date ouverte'!$31:$33,2,FALSE),IF($J1211='Date ouverte'!$A$33,HLOOKUP($AA1211,'Date ouverte'!$33:$34,2,FALSE),IF($J1211='Date ouverte'!$A$35,HLOOKUP($AA1211,'Date ouverte'!$35:$36,2,FALSE),"j"))))),0)</f>
        <v>0</v>
      </c>
      <c r="AD12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11" s="5"/>
    </row>
    <row r="1212" spans="1:31" x14ac:dyDescent="0.25">
      <c r="A1212" t="s">
        <v>2022</v>
      </c>
      <c r="B1212" t="s">
        <v>258</v>
      </c>
      <c r="C1212" t="s">
        <v>30</v>
      </c>
      <c r="D1212" t="s">
        <v>47</v>
      </c>
      <c r="E1212" t="s">
        <v>16</v>
      </c>
      <c r="F1212" t="s">
        <v>48</v>
      </c>
      <c r="G1212" s="1">
        <v>44862</v>
      </c>
      <c r="H1212" s="1">
        <v>44903</v>
      </c>
      <c r="I1212" s="2">
        <v>44910</v>
      </c>
      <c r="J1212" t="s">
        <v>23</v>
      </c>
      <c r="K1212" t="s">
        <v>29</v>
      </c>
      <c r="L1212" t="s">
        <v>24</v>
      </c>
      <c r="M1212" t="s">
        <v>32</v>
      </c>
      <c r="N1212" t="s">
        <v>41</v>
      </c>
      <c r="O1212" t="s">
        <v>2446</v>
      </c>
      <c r="P1212">
        <f t="shared" si="591"/>
        <v>1</v>
      </c>
      <c r="Q1212" s="5">
        <f t="shared" si="592"/>
        <v>44905</v>
      </c>
      <c r="R1212" s="32">
        <f>VLOOKUP(_xlfn.CONCAT(M1212," - ",E1212),Planning!$C$75:$D$99,2,0)</f>
        <v>10</v>
      </c>
      <c r="S1212" s="5">
        <f t="shared" si="593"/>
        <v>44913</v>
      </c>
      <c r="T1212" s="3" t="str">
        <f t="shared" si="594"/>
        <v/>
      </c>
      <c r="U1212" s="32">
        <f t="shared" ca="1" si="595"/>
        <v>10</v>
      </c>
      <c r="V1212" s="32">
        <f t="shared" si="596"/>
        <v>0</v>
      </c>
      <c r="W1212" s="5">
        <f t="shared" si="597"/>
        <v>44910</v>
      </c>
      <c r="X1212" s="5"/>
      <c r="Z1212" s="49"/>
      <c r="AA1212" s="50" cm="1">
        <f t="array" ref="AA1212">IF(AND(K1212="Pending",J1212='Date ouverte'!$A$2),INDEX(_xlfn.ANCHORARRAY('Date ouverte'!$B$2),MATCH(TRUE,_xlfn.ANCHORARRAY('Date ouverte'!$B$2)&gt;=$W1212,0)),IF(AND(K1212="Pending",J1212='Date ouverte'!$A$4),INDEX(_xlfn.ANCHORARRAY('Date ouverte'!$B$4),MATCH(TRUE,_xlfn.ANCHORARRAY('Date ouverte'!$B$4)&gt;=$W1212,0)),IF(AND(K1212="Pending",J1212='Date ouverte'!$A$6),INDEX(_xlfn.ANCHORARRAY('Date ouverte'!$B$6),MATCH(TRUE,_xlfn.ANCHORARRAY('Date ouverte'!$B$6)&gt;=$W1212,0)),IF(AND(K1212="Pending",J1212='Date ouverte'!$A$8),INDEX(_xlfn.ANCHORARRAY('Date ouverte'!$B$8),MATCH(TRUE,_xlfn.ANCHORARRAY('Date ouverte'!$B$8)&gt;=$W1212,0)),W1212))))</f>
        <v>44910</v>
      </c>
      <c r="AB1212" s="5">
        <f>IF(IF($K1212="Pending",(IF($J1212='Date ouverte'!$A$20,HLOOKUP($AA1212,'Date ouverte'!$20:$21,2,FALSE),IF($J1212='Date ouverte'!$A$22,HLOOKUP($AA1212,'Date ouverte'!$22:$23,2,FALSE),IF($J1212='Date ouverte'!$A$24,HLOOKUP($AA1212,'Date ouverte'!$24:$25,2,FALSE),IF($J1212='Date ouverte'!$A$26,HLOOKUP($AA1212,'Date ouverte'!$26:$27,2,FALSE),"j"))))),W1212)&lt;&gt;"alert",AA1212,"alert")</f>
        <v>44910</v>
      </c>
      <c r="AC1212" s="65">
        <f>IF($AB1212="alert",(IF($J1212='Date ouverte'!$A$29,HLOOKUP($AA1212,'Date ouverte'!$29:$30,2,FALSE),IF($J1212='Date ouverte'!$A$31,HLOOKUP($AA1212,'Date ouverte'!$31:$33,2,FALSE),IF($J1212='Date ouverte'!$A$33,HLOOKUP($AA1212,'Date ouverte'!$33:$34,2,FALSE),IF($J1212='Date ouverte'!$A$35,HLOOKUP($AA1212,'Date ouverte'!$35:$36,2,FALSE),"j"))))),0)</f>
        <v>0</v>
      </c>
      <c r="AD12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2" s="5"/>
    </row>
    <row r="1213" spans="1:31" x14ac:dyDescent="0.25">
      <c r="A1213" t="s">
        <v>1363</v>
      </c>
      <c r="B1213" t="s">
        <v>258</v>
      </c>
      <c r="C1213" t="s">
        <v>30</v>
      </c>
      <c r="D1213" t="s">
        <v>47</v>
      </c>
      <c r="E1213" t="s">
        <v>16</v>
      </c>
      <c r="F1213" t="s">
        <v>48</v>
      </c>
      <c r="G1213" s="1">
        <v>44839</v>
      </c>
      <c r="H1213" s="1">
        <v>44881</v>
      </c>
      <c r="I1213" s="2">
        <v>44890</v>
      </c>
      <c r="J1213" t="s">
        <v>23</v>
      </c>
      <c r="K1213" t="s">
        <v>29</v>
      </c>
      <c r="L1213" t="s">
        <v>24</v>
      </c>
      <c r="M1213" t="s">
        <v>32</v>
      </c>
      <c r="N1213" t="s">
        <v>41</v>
      </c>
      <c r="O1213" t="s">
        <v>43</v>
      </c>
      <c r="P1213">
        <f t="shared" si="591"/>
        <v>1</v>
      </c>
      <c r="Q1213" s="5">
        <f t="shared" si="592"/>
        <v>44883</v>
      </c>
      <c r="R1213" s="32">
        <f>VLOOKUP(_xlfn.CONCAT(M1213," - ",E1213),Planning!$C$75:$D$99,2,0)</f>
        <v>10</v>
      </c>
      <c r="S1213" s="5">
        <f t="shared" si="593"/>
        <v>44891</v>
      </c>
      <c r="T1213" s="3" t="str">
        <f t="shared" si="594"/>
        <v/>
      </c>
      <c r="U1213" s="32">
        <f t="shared" ca="1" si="595"/>
        <v>10</v>
      </c>
      <c r="V1213" s="32">
        <f t="shared" si="596"/>
        <v>0</v>
      </c>
      <c r="W1213" s="5">
        <f t="shared" si="597"/>
        <v>44890</v>
      </c>
      <c r="X1213" s="5"/>
      <c r="Z1213" s="49"/>
      <c r="AA1213" s="50" cm="1">
        <f t="array" ref="AA1213">IF(AND(K1213="Pending",J1213='Date ouverte'!$A$2),INDEX(_xlfn.ANCHORARRAY('Date ouverte'!$B$2),MATCH(TRUE,_xlfn.ANCHORARRAY('Date ouverte'!$B$2)&gt;=$W1213,0)),IF(AND(K1213="Pending",J1213='Date ouverte'!$A$4),INDEX(_xlfn.ANCHORARRAY('Date ouverte'!$B$4),MATCH(TRUE,_xlfn.ANCHORARRAY('Date ouverte'!$B$4)&gt;=$W1213,0)),IF(AND(K1213="Pending",J1213='Date ouverte'!$A$6),INDEX(_xlfn.ANCHORARRAY('Date ouverte'!$B$6),MATCH(TRUE,_xlfn.ANCHORARRAY('Date ouverte'!$B$6)&gt;=$W1213,0)),IF(AND(K1213="Pending",J1213='Date ouverte'!$A$8),INDEX(_xlfn.ANCHORARRAY('Date ouverte'!$B$8),MATCH(TRUE,_xlfn.ANCHORARRAY('Date ouverte'!$B$8)&gt;=$W1213,0)),W1213))))</f>
        <v>44890</v>
      </c>
      <c r="AB1213" s="5" t="str">
        <f>IF(IF($K1213="Pending",(IF($J1213='Date ouverte'!$A$20,HLOOKUP($AA1213,'Date ouverte'!$20:$21,2,FALSE),IF($J1213='Date ouverte'!$A$22,HLOOKUP($AA1213,'Date ouverte'!$22:$23,2,FALSE),IF($J1213='Date ouverte'!$A$24,HLOOKUP($AA1213,'Date ouverte'!$24:$25,2,FALSE),IF($J1213='Date ouverte'!$A$26,HLOOKUP($AA1213,'Date ouverte'!$26:$27,2,FALSE),"j"))))),W1213)&lt;&gt;"alert",AA1213,"alert")</f>
        <v>alert</v>
      </c>
      <c r="AC1213" s="65">
        <f>IF($AB1213="alert",(IF($J1213='Date ouverte'!$A$29,HLOOKUP($AA1213,'Date ouverte'!$29:$30,2,FALSE),IF($J1213='Date ouverte'!$A$31,HLOOKUP($AA1213,'Date ouverte'!$31:$33,2,FALSE),IF($J1213='Date ouverte'!$A$33,HLOOKUP($AA1213,'Date ouverte'!$33:$34,2,FALSE),IF($J1213='Date ouverte'!$A$35,HLOOKUP($AA1213,'Date ouverte'!$35:$36,2,FALSE),"j"))))),0)</f>
        <v>96</v>
      </c>
      <c r="AD12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3" s="5"/>
    </row>
    <row r="1214" spans="1:31" x14ac:dyDescent="0.25">
      <c r="A1214" t="s">
        <v>2492</v>
      </c>
      <c r="B1214" t="s">
        <v>258</v>
      </c>
      <c r="C1214" t="s">
        <v>30</v>
      </c>
      <c r="D1214" t="s">
        <v>47</v>
      </c>
      <c r="E1214" t="s">
        <v>16</v>
      </c>
      <c r="F1214" t="s">
        <v>48</v>
      </c>
      <c r="G1214" s="1">
        <v>44857</v>
      </c>
      <c r="H1214" s="1">
        <v>44884</v>
      </c>
      <c r="I1214" s="2">
        <v>44891</v>
      </c>
      <c r="J1214" t="s">
        <v>28</v>
      </c>
      <c r="K1214" t="s">
        <v>29</v>
      </c>
      <c r="L1214" t="s">
        <v>24</v>
      </c>
      <c r="M1214" t="s">
        <v>32</v>
      </c>
      <c r="N1214" t="s">
        <v>41</v>
      </c>
      <c r="O1214" t="s">
        <v>1686</v>
      </c>
      <c r="P1214">
        <f t="shared" si="591"/>
        <v>1</v>
      </c>
      <c r="Q1214" s="5">
        <f t="shared" si="592"/>
        <v>44886</v>
      </c>
      <c r="R1214" s="32">
        <f>VLOOKUP(_xlfn.CONCAT(M1214," - ",E1214),Planning!$C$75:$D$99,2,0)</f>
        <v>10</v>
      </c>
      <c r="S1214" s="5">
        <f t="shared" si="593"/>
        <v>44894</v>
      </c>
      <c r="T1214" s="3" t="str">
        <f t="shared" si="594"/>
        <v/>
      </c>
      <c r="U1214" s="32">
        <f t="shared" ca="1" si="595"/>
        <v>10</v>
      </c>
      <c r="V1214" s="32">
        <f t="shared" si="596"/>
        <v>0</v>
      </c>
      <c r="W1214" s="5">
        <f t="shared" si="597"/>
        <v>44891</v>
      </c>
      <c r="X1214" s="5"/>
      <c r="Z1214" s="49"/>
      <c r="AA1214" s="50" cm="1">
        <f t="array" ref="AA1214">IF(AND(K1214="Pending",J1214='Date ouverte'!$A$2),INDEX(_xlfn.ANCHORARRAY('Date ouverte'!$B$2),MATCH(TRUE,_xlfn.ANCHORARRAY('Date ouverte'!$B$2)&gt;=$W1214,0)),IF(AND(K1214="Pending",J1214='Date ouverte'!$A$4),INDEX(_xlfn.ANCHORARRAY('Date ouverte'!$B$4),MATCH(TRUE,_xlfn.ANCHORARRAY('Date ouverte'!$B$4)&gt;=$W1214,0)),IF(AND(K1214="Pending",J1214='Date ouverte'!$A$6),INDEX(_xlfn.ANCHORARRAY('Date ouverte'!$B$6),MATCH(TRUE,_xlfn.ANCHORARRAY('Date ouverte'!$B$6)&gt;=$W1214,0)),IF(AND(K1214="Pending",J1214='Date ouverte'!$A$8),INDEX(_xlfn.ANCHORARRAY('Date ouverte'!$B$8),MATCH(TRUE,_xlfn.ANCHORARRAY('Date ouverte'!$B$8)&gt;=$W1214,0)),W1214))))</f>
        <v>44893</v>
      </c>
      <c r="AB1214" s="5">
        <f>IF(IF($K1214="Pending",(IF($J1214='Date ouverte'!$A$20,HLOOKUP($AA1214,'Date ouverte'!$20:$21,2,FALSE),IF($J1214='Date ouverte'!$A$22,HLOOKUP($AA1214,'Date ouverte'!$22:$23,2,FALSE),IF($J1214='Date ouverte'!$A$24,HLOOKUP($AA1214,'Date ouverte'!$24:$25,2,FALSE),IF($J1214='Date ouverte'!$A$26,HLOOKUP($AA1214,'Date ouverte'!$26:$27,2,FALSE),"j"))))),W1214)&lt;&gt;"alert",AA1214,"alert")</f>
        <v>44893</v>
      </c>
      <c r="AC1214" s="65">
        <f>IF($AB1214="alert",(IF($J1214='Date ouverte'!$A$29,HLOOKUP($AA1214,'Date ouverte'!$29:$30,2,FALSE),IF($J1214='Date ouverte'!$A$31,HLOOKUP($AA1214,'Date ouverte'!$31:$33,2,FALSE),IF($J1214='Date ouverte'!$A$33,HLOOKUP($AA1214,'Date ouverte'!$33:$34,2,FALSE),IF($J1214='Date ouverte'!$A$35,HLOOKUP($AA1214,'Date ouverte'!$35:$36,2,FALSE),"j"))))),0)</f>
        <v>0</v>
      </c>
      <c r="AD12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14" s="5"/>
    </row>
    <row r="1215" spans="1:31" x14ac:dyDescent="0.25">
      <c r="A1215" t="s">
        <v>2023</v>
      </c>
      <c r="B1215" t="s">
        <v>258</v>
      </c>
      <c r="C1215" t="s">
        <v>14</v>
      </c>
      <c r="D1215" t="s">
        <v>47</v>
      </c>
      <c r="E1215" t="s">
        <v>16</v>
      </c>
      <c r="F1215" t="s">
        <v>48</v>
      </c>
      <c r="G1215" s="1">
        <v>44852</v>
      </c>
      <c r="H1215" s="1">
        <v>44884</v>
      </c>
      <c r="I1215" s="2">
        <v>44891</v>
      </c>
      <c r="J1215" t="s">
        <v>18</v>
      </c>
      <c r="K1215" t="s">
        <v>29</v>
      </c>
      <c r="L1215" t="s">
        <v>24</v>
      </c>
      <c r="M1215" t="s">
        <v>32</v>
      </c>
      <c r="N1215" t="s">
        <v>41</v>
      </c>
      <c r="O1215" t="s">
        <v>1686</v>
      </c>
      <c r="P1215">
        <f t="shared" si="591"/>
        <v>1</v>
      </c>
      <c r="Q1215" s="5">
        <f t="shared" si="592"/>
        <v>44886</v>
      </c>
      <c r="R1215" s="32">
        <f>VLOOKUP(_xlfn.CONCAT(M1215," - ",E1215),Planning!$C$75:$D$99,2,0)</f>
        <v>10</v>
      </c>
      <c r="S1215" s="5">
        <f t="shared" si="593"/>
        <v>44894</v>
      </c>
      <c r="T1215" s="3" t="str">
        <f t="shared" si="594"/>
        <v/>
      </c>
      <c r="U1215" s="32">
        <f t="shared" ca="1" si="595"/>
        <v>10</v>
      </c>
      <c r="V1215" s="32">
        <f t="shared" si="596"/>
        <v>0</v>
      </c>
      <c r="W1215" s="5">
        <f t="shared" si="597"/>
        <v>44891</v>
      </c>
      <c r="X1215" s="5"/>
      <c r="Z1215" s="49"/>
      <c r="AA1215" s="50" cm="1">
        <f t="array" ref="AA1215">IF(AND(K1215="Pending",J1215='Date ouverte'!$A$2),INDEX(_xlfn.ANCHORARRAY('Date ouverte'!$B$2),MATCH(TRUE,_xlfn.ANCHORARRAY('Date ouverte'!$B$2)&gt;=$W1215,0)),IF(AND(K1215="Pending",J1215='Date ouverte'!$A$4),INDEX(_xlfn.ANCHORARRAY('Date ouverte'!$B$4),MATCH(TRUE,_xlfn.ANCHORARRAY('Date ouverte'!$B$4)&gt;=$W1215,0)),IF(AND(K1215="Pending",J1215='Date ouverte'!$A$6),INDEX(_xlfn.ANCHORARRAY('Date ouverte'!$B$6),MATCH(TRUE,_xlfn.ANCHORARRAY('Date ouverte'!$B$6)&gt;=$W1215,0)),IF(AND(K1215="Pending",J1215='Date ouverte'!$A$8),INDEX(_xlfn.ANCHORARRAY('Date ouverte'!$B$8),MATCH(TRUE,_xlfn.ANCHORARRAY('Date ouverte'!$B$8)&gt;=$W1215,0)),W1215))))</f>
        <v>44893</v>
      </c>
      <c r="AB1215" s="5">
        <f>IF(IF($K1215="Pending",(IF($J1215='Date ouverte'!$A$20,HLOOKUP($AA1215,'Date ouverte'!$20:$21,2,FALSE),IF($J1215='Date ouverte'!$A$22,HLOOKUP($AA1215,'Date ouverte'!$22:$23,2,FALSE),IF($J1215='Date ouverte'!$A$24,HLOOKUP($AA1215,'Date ouverte'!$24:$25,2,FALSE),IF($J1215='Date ouverte'!$A$26,HLOOKUP($AA1215,'Date ouverte'!$26:$27,2,FALSE),"j"))))),W1215)&lt;&gt;"alert",AA1215,"alert")</f>
        <v>44893</v>
      </c>
      <c r="AC1215" s="65">
        <f>IF($AB1215="alert",(IF($J1215='Date ouverte'!$A$29,HLOOKUP($AA1215,'Date ouverte'!$29:$30,2,FALSE),IF($J1215='Date ouverte'!$A$31,HLOOKUP($AA1215,'Date ouverte'!$31:$33,2,FALSE),IF($J1215='Date ouverte'!$A$33,HLOOKUP($AA1215,'Date ouverte'!$33:$34,2,FALSE),IF($J1215='Date ouverte'!$A$35,HLOOKUP($AA1215,'Date ouverte'!$35:$36,2,FALSE),"j"))))),0)</f>
        <v>0</v>
      </c>
      <c r="AD12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5" s="5"/>
    </row>
    <row r="1216" spans="1:31" x14ac:dyDescent="0.25">
      <c r="A1216" t="s">
        <v>2493</v>
      </c>
      <c r="B1216" t="s">
        <v>258</v>
      </c>
      <c r="C1216" t="s">
        <v>30</v>
      </c>
      <c r="D1216" t="s">
        <v>47</v>
      </c>
      <c r="E1216" t="s">
        <v>16</v>
      </c>
      <c r="F1216" t="s">
        <v>48</v>
      </c>
      <c r="G1216" s="1">
        <v>44863</v>
      </c>
      <c r="H1216" s="1">
        <v>44900</v>
      </c>
      <c r="I1216" s="2">
        <v>44907</v>
      </c>
      <c r="J1216" t="s">
        <v>23</v>
      </c>
      <c r="K1216" t="s">
        <v>29</v>
      </c>
      <c r="L1216" t="s">
        <v>24</v>
      </c>
      <c r="M1216" t="s">
        <v>32</v>
      </c>
      <c r="O1216" t="s">
        <v>1728</v>
      </c>
      <c r="P1216">
        <f t="shared" si="591"/>
        <v>1</v>
      </c>
      <c r="Q1216" s="5">
        <f t="shared" si="592"/>
        <v>44902</v>
      </c>
      <c r="R1216" s="32">
        <f>VLOOKUP(_xlfn.CONCAT(M1216," - ",E1216),Planning!$C$75:$D$99,2,0)</f>
        <v>10</v>
      </c>
      <c r="S1216" s="5">
        <f t="shared" si="593"/>
        <v>44910</v>
      </c>
      <c r="T1216" s="3" t="str">
        <f t="shared" si="594"/>
        <v/>
      </c>
      <c r="U1216" s="32">
        <f t="shared" ca="1" si="595"/>
        <v>10</v>
      </c>
      <c r="V1216" s="32">
        <f t="shared" si="596"/>
        <v>0</v>
      </c>
      <c r="W1216" s="5">
        <f t="shared" si="597"/>
        <v>44907</v>
      </c>
      <c r="X1216" s="5"/>
      <c r="Z1216" s="49"/>
      <c r="AA1216" s="50" cm="1">
        <f t="array" ref="AA1216">IF(AND(K1216="Pending",J1216='Date ouverte'!$A$2),INDEX(_xlfn.ANCHORARRAY('Date ouverte'!$B$2),MATCH(TRUE,_xlfn.ANCHORARRAY('Date ouverte'!$B$2)&gt;=$W1216,0)),IF(AND(K1216="Pending",J1216='Date ouverte'!$A$4),INDEX(_xlfn.ANCHORARRAY('Date ouverte'!$B$4),MATCH(TRUE,_xlfn.ANCHORARRAY('Date ouverte'!$B$4)&gt;=$W1216,0)),IF(AND(K1216="Pending",J1216='Date ouverte'!$A$6),INDEX(_xlfn.ANCHORARRAY('Date ouverte'!$B$6),MATCH(TRUE,_xlfn.ANCHORARRAY('Date ouverte'!$B$6)&gt;=$W1216,0)),IF(AND(K1216="Pending",J1216='Date ouverte'!$A$8),INDEX(_xlfn.ANCHORARRAY('Date ouverte'!$B$8),MATCH(TRUE,_xlfn.ANCHORARRAY('Date ouverte'!$B$8)&gt;=$W1216,0)),W1216))))</f>
        <v>44907</v>
      </c>
      <c r="AB1216" s="5">
        <f>IF(IF($K1216="Pending",(IF($J1216='Date ouverte'!$A$20,HLOOKUP($AA1216,'Date ouverte'!$20:$21,2,FALSE),IF($J1216='Date ouverte'!$A$22,HLOOKUP($AA1216,'Date ouverte'!$22:$23,2,FALSE),IF($J1216='Date ouverte'!$A$24,HLOOKUP($AA1216,'Date ouverte'!$24:$25,2,FALSE),IF($J1216='Date ouverte'!$A$26,HLOOKUP($AA1216,'Date ouverte'!$26:$27,2,FALSE),"j"))))),W1216)&lt;&gt;"alert",AA1216,"alert")</f>
        <v>44907</v>
      </c>
      <c r="AC1216" s="65">
        <f>IF($AB1216="alert",(IF($J1216='Date ouverte'!$A$29,HLOOKUP($AA1216,'Date ouverte'!$29:$30,2,FALSE),IF($J1216='Date ouverte'!$A$31,HLOOKUP($AA1216,'Date ouverte'!$31:$33,2,FALSE),IF($J1216='Date ouverte'!$A$33,HLOOKUP($AA1216,'Date ouverte'!$33:$34,2,FALSE),IF($J1216='Date ouverte'!$A$35,HLOOKUP($AA1216,'Date ouverte'!$35:$36,2,FALSE),"j"))))),0)</f>
        <v>0</v>
      </c>
      <c r="AD12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6" s="5"/>
    </row>
    <row r="1217" spans="1:31" x14ac:dyDescent="0.25">
      <c r="A1217" t="s">
        <v>613</v>
      </c>
      <c r="B1217" t="s">
        <v>258</v>
      </c>
      <c r="C1217" t="s">
        <v>30</v>
      </c>
      <c r="D1217" t="s">
        <v>47</v>
      </c>
      <c r="E1217" t="s">
        <v>16</v>
      </c>
      <c r="F1217" t="s">
        <v>48</v>
      </c>
      <c r="G1217" s="1">
        <v>44823</v>
      </c>
      <c r="H1217" s="1">
        <v>44868</v>
      </c>
      <c r="I1217" s="2">
        <v>44873</v>
      </c>
      <c r="J1217" t="s">
        <v>18</v>
      </c>
      <c r="K1217" t="s">
        <v>29</v>
      </c>
      <c r="L1217" t="s">
        <v>24</v>
      </c>
      <c r="M1217" t="s">
        <v>32</v>
      </c>
      <c r="N1217" t="s">
        <v>41</v>
      </c>
      <c r="O1217" t="s">
        <v>387</v>
      </c>
      <c r="P1217">
        <f t="shared" si="591"/>
        <v>1</v>
      </c>
      <c r="Q1217" s="5">
        <f t="shared" si="592"/>
        <v>44870</v>
      </c>
      <c r="R1217" s="32">
        <f>VLOOKUP(_xlfn.CONCAT(M1217," - ",E1217),Planning!$C$75:$D$99,2,0)</f>
        <v>10</v>
      </c>
      <c r="S1217" s="5">
        <f t="shared" si="593"/>
        <v>44878</v>
      </c>
      <c r="T1217" s="3" t="str">
        <f t="shared" si="594"/>
        <v/>
      </c>
      <c r="U1217" s="32">
        <f t="shared" ca="1" si="595"/>
        <v>10</v>
      </c>
      <c r="V1217" s="32">
        <f t="shared" si="596"/>
        <v>0</v>
      </c>
      <c r="W1217" s="5">
        <f t="shared" si="597"/>
        <v>44873</v>
      </c>
      <c r="X1217" s="5"/>
      <c r="Z1217" s="49"/>
      <c r="AA1217" s="50" cm="1">
        <f t="array" ref="AA1217">IF(AND(K1217="Pending",J1217='Date ouverte'!$A$2),INDEX(_xlfn.ANCHORARRAY('Date ouverte'!$B$2),MATCH(TRUE,_xlfn.ANCHORARRAY('Date ouverte'!$B$2)&gt;=$W1217,0)),IF(AND(K1217="Pending",J1217='Date ouverte'!$A$4),INDEX(_xlfn.ANCHORARRAY('Date ouverte'!$B$4),MATCH(TRUE,_xlfn.ANCHORARRAY('Date ouverte'!$B$4)&gt;=$W1217,0)),IF(AND(K1217="Pending",J1217='Date ouverte'!$A$6),INDEX(_xlfn.ANCHORARRAY('Date ouverte'!$B$6),MATCH(TRUE,_xlfn.ANCHORARRAY('Date ouverte'!$B$6)&gt;=$W1217,0)),IF(AND(K1217="Pending",J1217='Date ouverte'!$A$8),INDEX(_xlfn.ANCHORARRAY('Date ouverte'!$B$8),MATCH(TRUE,_xlfn.ANCHORARRAY('Date ouverte'!$B$8)&gt;=$W1217,0)),W1217))))</f>
        <v>44873</v>
      </c>
      <c r="AB1217" s="5">
        <f>IF(IF($K1217="Pending",(IF($J1217='Date ouverte'!$A$20,HLOOKUP($AA1217,'Date ouverte'!$20:$21,2,FALSE),IF($J1217='Date ouverte'!$A$22,HLOOKUP($AA1217,'Date ouverte'!$22:$23,2,FALSE),IF($J1217='Date ouverte'!$A$24,HLOOKUP($AA1217,'Date ouverte'!$24:$25,2,FALSE),IF($J1217='Date ouverte'!$A$26,HLOOKUP($AA1217,'Date ouverte'!$26:$27,2,FALSE),"j"))))),W1217)&lt;&gt;"alert",AA1217,"alert")</f>
        <v>44873</v>
      </c>
      <c r="AC1217" s="65">
        <f>IF($AB1217="alert",(IF($J1217='Date ouverte'!$A$29,HLOOKUP($AA1217,'Date ouverte'!$29:$30,2,FALSE),IF($J1217='Date ouverte'!$A$31,HLOOKUP($AA1217,'Date ouverte'!$31:$33,2,FALSE),IF($J1217='Date ouverte'!$A$33,HLOOKUP($AA1217,'Date ouverte'!$33:$34,2,FALSE),IF($J1217='Date ouverte'!$A$35,HLOOKUP($AA1217,'Date ouverte'!$35:$36,2,FALSE),"j"))))),0)</f>
        <v>0</v>
      </c>
      <c r="AD12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17" s="5"/>
    </row>
    <row r="1218" spans="1:31" x14ac:dyDescent="0.25">
      <c r="A1218" t="s">
        <v>711</v>
      </c>
      <c r="B1218" t="s">
        <v>258</v>
      </c>
      <c r="C1218" t="s">
        <v>30</v>
      </c>
      <c r="D1218" t="s">
        <v>47</v>
      </c>
      <c r="E1218" t="s">
        <v>16</v>
      </c>
      <c r="F1218" t="s">
        <v>48</v>
      </c>
      <c r="G1218" s="1">
        <v>44821</v>
      </c>
      <c r="H1218" s="1">
        <v>44872</v>
      </c>
      <c r="I1218" s="2">
        <v>44877</v>
      </c>
      <c r="J1218" t="s">
        <v>28</v>
      </c>
      <c r="K1218" t="s">
        <v>29</v>
      </c>
      <c r="L1218" t="s">
        <v>24</v>
      </c>
      <c r="M1218" t="s">
        <v>32</v>
      </c>
      <c r="N1218" t="s">
        <v>41</v>
      </c>
      <c r="O1218" t="s">
        <v>609</v>
      </c>
      <c r="P1218">
        <f t="shared" si="591"/>
        <v>1</v>
      </c>
      <c r="Q1218" s="5">
        <f t="shared" si="592"/>
        <v>44874</v>
      </c>
      <c r="R1218" s="32">
        <f>VLOOKUP(_xlfn.CONCAT(M1218," - ",E1218),Planning!$C$75:$D$99,2,0)</f>
        <v>10</v>
      </c>
      <c r="S1218" s="5">
        <f t="shared" si="593"/>
        <v>44882</v>
      </c>
      <c r="T1218" s="3" t="str">
        <f t="shared" si="594"/>
        <v/>
      </c>
      <c r="U1218" s="32">
        <f t="shared" ca="1" si="595"/>
        <v>10</v>
      </c>
      <c r="V1218" s="32">
        <f t="shared" si="596"/>
        <v>0</v>
      </c>
      <c r="W1218" s="5">
        <f t="shared" si="597"/>
        <v>44877</v>
      </c>
      <c r="X1218" s="5"/>
      <c r="Z1218" s="49"/>
      <c r="AA1218" s="50" cm="1">
        <f t="array" ref="AA1218">IF(AND(K1218="Pending",J1218='Date ouverte'!$A$2),INDEX(_xlfn.ANCHORARRAY('Date ouverte'!$B$2),MATCH(TRUE,_xlfn.ANCHORARRAY('Date ouverte'!$B$2)&gt;=$W1218,0)),IF(AND(K1218="Pending",J1218='Date ouverte'!$A$4),INDEX(_xlfn.ANCHORARRAY('Date ouverte'!$B$4),MATCH(TRUE,_xlfn.ANCHORARRAY('Date ouverte'!$B$4)&gt;=$W1218,0)),IF(AND(K1218="Pending",J1218='Date ouverte'!$A$6),INDEX(_xlfn.ANCHORARRAY('Date ouverte'!$B$6),MATCH(TRUE,_xlfn.ANCHORARRAY('Date ouverte'!$B$6)&gt;=$W1218,0)),IF(AND(K1218="Pending",J1218='Date ouverte'!$A$8),INDEX(_xlfn.ANCHORARRAY('Date ouverte'!$B$8),MATCH(TRUE,_xlfn.ANCHORARRAY('Date ouverte'!$B$8)&gt;=$W1218,0)),W1218))))</f>
        <v>44879</v>
      </c>
      <c r="AB1218" s="5" t="str">
        <f>IF(IF($K1218="Pending",(IF($J1218='Date ouverte'!$A$20,HLOOKUP($AA1218,'Date ouverte'!$20:$21,2,FALSE),IF($J1218='Date ouverte'!$A$22,HLOOKUP($AA1218,'Date ouverte'!$22:$23,2,FALSE),IF($J1218='Date ouverte'!$A$24,HLOOKUP($AA1218,'Date ouverte'!$24:$25,2,FALSE),IF($J1218='Date ouverte'!$A$26,HLOOKUP($AA1218,'Date ouverte'!$26:$27,2,FALSE),"j"))))),W1218)&lt;&gt;"alert",AA1218,"alert")</f>
        <v>alert</v>
      </c>
      <c r="AC1218" s="65">
        <f>IF($AB1218="alert",(IF($J1218='Date ouverte'!$A$29,HLOOKUP($AA1218,'Date ouverte'!$29:$30,2,FALSE),IF($J1218='Date ouverte'!$A$31,HLOOKUP($AA1218,'Date ouverte'!$31:$33,2,FALSE),IF($J1218='Date ouverte'!$A$33,HLOOKUP($AA1218,'Date ouverte'!$33:$34,2,FALSE),IF($J1218='Date ouverte'!$A$35,HLOOKUP($AA1218,'Date ouverte'!$35:$36,2,FALSE),"j"))))),0)</f>
        <v>12</v>
      </c>
      <c r="AD12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18" s="5"/>
    </row>
    <row r="1219" spans="1:31" x14ac:dyDescent="0.25">
      <c r="A1219" t="s">
        <v>607</v>
      </c>
      <c r="B1219" t="s">
        <v>258</v>
      </c>
      <c r="C1219" t="s">
        <v>30</v>
      </c>
      <c r="D1219" t="s">
        <v>47</v>
      </c>
      <c r="E1219" t="s">
        <v>16</v>
      </c>
      <c r="F1219" t="s">
        <v>48</v>
      </c>
      <c r="G1219" s="1">
        <v>44823</v>
      </c>
      <c r="H1219" s="1">
        <v>44868</v>
      </c>
      <c r="I1219" s="2">
        <v>44873</v>
      </c>
      <c r="J1219" t="s">
        <v>39</v>
      </c>
      <c r="K1219" t="s">
        <v>29</v>
      </c>
      <c r="L1219" t="s">
        <v>24</v>
      </c>
      <c r="M1219" t="s">
        <v>32</v>
      </c>
      <c r="N1219" t="s">
        <v>41</v>
      </c>
      <c r="O1219" t="s">
        <v>387</v>
      </c>
      <c r="P1219">
        <f t="shared" si="591"/>
        <v>1</v>
      </c>
      <c r="Q1219" s="5">
        <f t="shared" si="592"/>
        <v>44870</v>
      </c>
      <c r="R1219" s="32">
        <f>VLOOKUP(_xlfn.CONCAT(M1219," - ",E1219),Planning!$C$75:$D$99,2,0)</f>
        <v>10</v>
      </c>
      <c r="S1219" s="5">
        <f t="shared" si="593"/>
        <v>44878</v>
      </c>
      <c r="T1219" s="3" t="str">
        <f t="shared" si="594"/>
        <v/>
      </c>
      <c r="U1219" s="32">
        <f t="shared" ca="1" si="595"/>
        <v>10</v>
      </c>
      <c r="V1219" s="32">
        <f t="shared" si="596"/>
        <v>0</v>
      </c>
      <c r="W1219" s="5">
        <f t="shared" si="597"/>
        <v>44873</v>
      </c>
      <c r="X1219" s="5"/>
      <c r="Z1219" s="49"/>
      <c r="AA1219" s="50" cm="1">
        <f t="array" ref="AA1219">IF(AND(K1219="Pending",J1219='Date ouverte'!$A$2),INDEX(_xlfn.ANCHORARRAY('Date ouverte'!$B$2),MATCH(TRUE,_xlfn.ANCHORARRAY('Date ouverte'!$B$2)&gt;=$W1219,0)),IF(AND(K1219="Pending",J1219='Date ouverte'!$A$4),INDEX(_xlfn.ANCHORARRAY('Date ouverte'!$B$4),MATCH(TRUE,_xlfn.ANCHORARRAY('Date ouverte'!$B$4)&gt;=$W1219,0)),IF(AND(K1219="Pending",J1219='Date ouverte'!$A$6),INDEX(_xlfn.ANCHORARRAY('Date ouverte'!$B$6),MATCH(TRUE,_xlfn.ANCHORARRAY('Date ouverte'!$B$6)&gt;=$W1219,0)),IF(AND(K1219="Pending",J1219='Date ouverte'!$A$8),INDEX(_xlfn.ANCHORARRAY('Date ouverte'!$B$8),MATCH(TRUE,_xlfn.ANCHORARRAY('Date ouverte'!$B$8)&gt;=$W1219,0)),W1219))))</f>
        <v>44873</v>
      </c>
      <c r="AB1219" s="5" t="str">
        <f>IF(IF($K1219="Pending",(IF($J1219='Date ouverte'!$A$20,HLOOKUP($AA1219,'Date ouverte'!$20:$21,2,FALSE),IF($J1219='Date ouverte'!$A$22,HLOOKUP($AA1219,'Date ouverte'!$22:$23,2,FALSE),IF($J1219='Date ouverte'!$A$24,HLOOKUP($AA1219,'Date ouverte'!$24:$25,2,FALSE),IF($J1219='Date ouverte'!$A$26,HLOOKUP($AA1219,'Date ouverte'!$26:$27,2,FALSE),"j"))))),W1219)&lt;&gt;"alert",AA1219,"alert")</f>
        <v>alert</v>
      </c>
      <c r="AC1219" s="65">
        <f>IF($AB1219="alert",(IF($J1219='Date ouverte'!$A$29,HLOOKUP($AA1219,'Date ouverte'!$29:$30,2,FALSE),IF($J1219='Date ouverte'!$A$31,HLOOKUP($AA1219,'Date ouverte'!$31:$33,2,FALSE),IF($J1219='Date ouverte'!$A$33,HLOOKUP($AA1219,'Date ouverte'!$33:$34,2,FALSE),IF($J1219='Date ouverte'!$A$35,HLOOKUP($AA1219,'Date ouverte'!$35:$36,2,FALSE),"j"))))),0)</f>
        <v>1</v>
      </c>
      <c r="AD12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19" s="5"/>
    </row>
    <row r="1220" spans="1:31" x14ac:dyDescent="0.25">
      <c r="A1220" t="s">
        <v>1364</v>
      </c>
      <c r="B1220" t="s">
        <v>258</v>
      </c>
      <c r="C1220" t="s">
        <v>14</v>
      </c>
      <c r="D1220" t="s">
        <v>47</v>
      </c>
      <c r="E1220" t="s">
        <v>16</v>
      </c>
      <c r="F1220" t="s">
        <v>48</v>
      </c>
      <c r="G1220" s="1">
        <v>44842</v>
      </c>
      <c r="H1220" s="1">
        <v>44881</v>
      </c>
      <c r="I1220" s="2">
        <v>44890</v>
      </c>
      <c r="J1220" t="s">
        <v>39</v>
      </c>
      <c r="K1220" t="s">
        <v>29</v>
      </c>
      <c r="L1220" t="s">
        <v>24</v>
      </c>
      <c r="M1220" t="s">
        <v>32</v>
      </c>
      <c r="N1220" t="s">
        <v>41</v>
      </c>
      <c r="O1220" t="s">
        <v>43</v>
      </c>
      <c r="P1220">
        <f t="shared" si="591"/>
        <v>1</v>
      </c>
      <c r="Q1220" s="5">
        <f t="shared" si="592"/>
        <v>44883</v>
      </c>
      <c r="R1220" s="32">
        <f>VLOOKUP(_xlfn.CONCAT(M1220," - ",E1220),Planning!$C$75:$D$99,2,0)</f>
        <v>10</v>
      </c>
      <c r="S1220" s="5">
        <f t="shared" si="593"/>
        <v>44891</v>
      </c>
      <c r="T1220" s="3" t="str">
        <f t="shared" si="594"/>
        <v/>
      </c>
      <c r="U1220" s="32">
        <f t="shared" ca="1" si="595"/>
        <v>10</v>
      </c>
      <c r="V1220" s="32">
        <f t="shared" si="596"/>
        <v>0</v>
      </c>
      <c r="W1220" s="5">
        <f t="shared" si="597"/>
        <v>44890</v>
      </c>
      <c r="X1220" s="5"/>
      <c r="Z1220" s="49"/>
      <c r="AA1220" s="50" cm="1">
        <f t="array" ref="AA1220">IF(AND(K1220="Pending",J1220='Date ouverte'!$A$2),INDEX(_xlfn.ANCHORARRAY('Date ouverte'!$B$2),MATCH(TRUE,_xlfn.ANCHORARRAY('Date ouverte'!$B$2)&gt;=$W1220,0)),IF(AND(K1220="Pending",J1220='Date ouverte'!$A$4),INDEX(_xlfn.ANCHORARRAY('Date ouverte'!$B$4),MATCH(TRUE,_xlfn.ANCHORARRAY('Date ouverte'!$B$4)&gt;=$W1220,0)),IF(AND(K1220="Pending",J1220='Date ouverte'!$A$6),INDEX(_xlfn.ANCHORARRAY('Date ouverte'!$B$6),MATCH(TRUE,_xlfn.ANCHORARRAY('Date ouverte'!$B$6)&gt;=$W1220,0)),IF(AND(K1220="Pending",J1220='Date ouverte'!$A$8),INDEX(_xlfn.ANCHORARRAY('Date ouverte'!$B$8),MATCH(TRUE,_xlfn.ANCHORARRAY('Date ouverte'!$B$8)&gt;=$W1220,0)),W1220))))</f>
        <v>44890</v>
      </c>
      <c r="AB1220" s="5" t="str">
        <f>IF(IF($K1220="Pending",(IF($J1220='Date ouverte'!$A$20,HLOOKUP($AA1220,'Date ouverte'!$20:$21,2,FALSE),IF($J1220='Date ouverte'!$A$22,HLOOKUP($AA1220,'Date ouverte'!$22:$23,2,FALSE),IF($J1220='Date ouverte'!$A$24,HLOOKUP($AA1220,'Date ouverte'!$24:$25,2,FALSE),IF($J1220='Date ouverte'!$A$26,HLOOKUP($AA1220,'Date ouverte'!$26:$27,2,FALSE),"j"))))),W1220)&lt;&gt;"alert",AA1220,"alert")</f>
        <v>alert</v>
      </c>
      <c r="AC1220" s="65">
        <f>IF($AB1220="alert",(IF($J1220='Date ouverte'!$A$29,HLOOKUP($AA1220,'Date ouverte'!$29:$30,2,FALSE),IF($J1220='Date ouverte'!$A$31,HLOOKUP($AA1220,'Date ouverte'!$31:$33,2,FALSE),IF($J1220='Date ouverte'!$A$33,HLOOKUP($AA1220,'Date ouverte'!$33:$34,2,FALSE),IF($J1220='Date ouverte'!$A$35,HLOOKUP($AA1220,'Date ouverte'!$35:$36,2,FALSE),"j"))))),0)</f>
        <v>8</v>
      </c>
      <c r="AD12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20" s="5"/>
    </row>
    <row r="1221" spans="1:31" x14ac:dyDescent="0.25">
      <c r="A1221" t="s">
        <v>205</v>
      </c>
      <c r="B1221" t="s">
        <v>258</v>
      </c>
      <c r="C1221" t="s">
        <v>30</v>
      </c>
      <c r="D1221" t="s">
        <v>15</v>
      </c>
      <c r="E1221" t="s">
        <v>16</v>
      </c>
      <c r="F1221" t="s">
        <v>17</v>
      </c>
      <c r="G1221" s="1">
        <v>44803</v>
      </c>
      <c r="H1221" s="1">
        <v>44853</v>
      </c>
      <c r="I1221" s="2">
        <v>44862.208333333336</v>
      </c>
      <c r="J1221" t="s">
        <v>28</v>
      </c>
      <c r="K1221" t="s">
        <v>19</v>
      </c>
      <c r="L1221" t="s">
        <v>24</v>
      </c>
      <c r="M1221" t="s">
        <v>32</v>
      </c>
      <c r="N1221" t="s">
        <v>41</v>
      </c>
      <c r="O1221" t="s">
        <v>76</v>
      </c>
      <c r="P1221">
        <f t="shared" si="591"/>
        <v>1</v>
      </c>
      <c r="Q1221" s="5">
        <f t="shared" si="592"/>
        <v>44855</v>
      </c>
      <c r="R1221" s="32">
        <f>VLOOKUP(_xlfn.CONCAT(M1221," - ",E1221),Planning!$C$75:$D$99,2,0)</f>
        <v>10</v>
      </c>
      <c r="S1221" s="5">
        <f t="shared" si="593"/>
        <v>44863</v>
      </c>
      <c r="T1221" s="3" t="str">
        <f t="shared" si="594"/>
        <v/>
      </c>
      <c r="U1221" s="32">
        <f t="shared" ca="1" si="595"/>
        <v>4</v>
      </c>
      <c r="V1221" s="32">
        <f t="shared" si="596"/>
        <v>0</v>
      </c>
      <c r="W1221" s="5">
        <f t="shared" si="597"/>
        <v>44862</v>
      </c>
      <c r="X1221" s="5"/>
      <c r="Z1221" s="49"/>
      <c r="AA1221" s="50" cm="1">
        <f t="array" ref="AA1221">IF(AND(K1221="Pending",J1221='Date ouverte'!$A$2),INDEX(_xlfn.ANCHORARRAY('Date ouverte'!$B$2),MATCH(TRUE,_xlfn.ANCHORARRAY('Date ouverte'!$B$2)&gt;=$W1221,0)),IF(AND(K1221="Pending",J1221='Date ouverte'!$A$4),INDEX(_xlfn.ANCHORARRAY('Date ouverte'!$B$4),MATCH(TRUE,_xlfn.ANCHORARRAY('Date ouverte'!$B$4)&gt;=$W1221,0)),IF(AND(K1221="Pending",J1221='Date ouverte'!$A$6),INDEX(_xlfn.ANCHORARRAY('Date ouverte'!$B$6),MATCH(TRUE,_xlfn.ANCHORARRAY('Date ouverte'!$B$6)&gt;=$W1221,0)),IF(AND(K1221="Pending",J1221='Date ouverte'!$A$8),INDEX(_xlfn.ANCHORARRAY('Date ouverte'!$B$8),MATCH(TRUE,_xlfn.ANCHORARRAY('Date ouverte'!$B$8)&gt;=$W1221,0)),W1221))))</f>
        <v>44862</v>
      </c>
      <c r="AB1221" s="5">
        <f>IF(IF($K1221="Pending",(IF($J1221='Date ouverte'!$A$20,HLOOKUP($AA1221,'Date ouverte'!$20:$21,2,FALSE),IF($J1221='Date ouverte'!$A$22,HLOOKUP($AA1221,'Date ouverte'!$22:$23,2,FALSE),IF($J1221='Date ouverte'!$A$24,HLOOKUP($AA1221,'Date ouverte'!$24:$25,2,FALSE),IF($J1221='Date ouverte'!$A$26,HLOOKUP($AA1221,'Date ouverte'!$26:$27,2,FALSE),"j"))))),W1221)&lt;&gt;"alert",AA1221,"alert")</f>
        <v>44862</v>
      </c>
      <c r="AC1221" s="65">
        <f>IF($AB1221="alert",(IF($J1221='Date ouverte'!$A$29,HLOOKUP($AA1221,'Date ouverte'!$29:$30,2,FALSE),IF($J1221='Date ouverte'!$A$31,HLOOKUP($AA1221,'Date ouverte'!$31:$33,2,FALSE),IF($J1221='Date ouverte'!$A$33,HLOOKUP($AA1221,'Date ouverte'!$33:$34,2,FALSE),IF($J1221='Date ouverte'!$A$35,HLOOKUP($AA1221,'Date ouverte'!$35:$36,2,FALSE),"j"))))),0)</f>
        <v>0</v>
      </c>
      <c r="AD12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1" s="5"/>
    </row>
    <row r="1222" spans="1:31" x14ac:dyDescent="0.25">
      <c r="A1222" t="s">
        <v>2024</v>
      </c>
      <c r="B1222" t="s">
        <v>258</v>
      </c>
      <c r="C1222" t="s">
        <v>30</v>
      </c>
      <c r="D1222" t="s">
        <v>47</v>
      </c>
      <c r="E1222" t="s">
        <v>16</v>
      </c>
      <c r="F1222" t="s">
        <v>48</v>
      </c>
      <c r="G1222" s="1">
        <v>44861</v>
      </c>
      <c r="H1222" s="1">
        <v>44893</v>
      </c>
      <c r="I1222" s="2">
        <v>44900</v>
      </c>
      <c r="J1222" t="s">
        <v>23</v>
      </c>
      <c r="K1222" t="s">
        <v>29</v>
      </c>
      <c r="L1222" t="s">
        <v>24</v>
      </c>
      <c r="M1222" t="s">
        <v>32</v>
      </c>
      <c r="N1222" t="s">
        <v>41</v>
      </c>
      <c r="O1222" t="s">
        <v>1728</v>
      </c>
      <c r="P1222">
        <f t="shared" si="591"/>
        <v>1</v>
      </c>
      <c r="Q1222" s="5">
        <f t="shared" si="592"/>
        <v>44895</v>
      </c>
      <c r="R1222" s="32">
        <f>VLOOKUP(_xlfn.CONCAT(M1222," - ",E1222),Planning!$C$75:$D$99,2,0)</f>
        <v>10</v>
      </c>
      <c r="S1222" s="5">
        <f t="shared" si="593"/>
        <v>44903</v>
      </c>
      <c r="T1222" s="3" t="str">
        <f t="shared" si="594"/>
        <v/>
      </c>
      <c r="U1222" s="32">
        <f t="shared" ca="1" si="595"/>
        <v>10</v>
      </c>
      <c r="V1222" s="32">
        <f t="shared" si="596"/>
        <v>0</v>
      </c>
      <c r="W1222" s="5">
        <f t="shared" si="597"/>
        <v>44900</v>
      </c>
      <c r="X1222" s="5"/>
      <c r="Z1222" s="49"/>
      <c r="AA1222" s="50" cm="1">
        <f t="array" ref="AA1222">IF(AND(K1222="Pending",J1222='Date ouverte'!$A$2),INDEX(_xlfn.ANCHORARRAY('Date ouverte'!$B$2),MATCH(TRUE,_xlfn.ANCHORARRAY('Date ouverte'!$B$2)&gt;=$W1222,0)),IF(AND(K1222="Pending",J1222='Date ouverte'!$A$4),INDEX(_xlfn.ANCHORARRAY('Date ouverte'!$B$4),MATCH(TRUE,_xlfn.ANCHORARRAY('Date ouverte'!$B$4)&gt;=$W1222,0)),IF(AND(K1222="Pending",J1222='Date ouverte'!$A$6),INDEX(_xlfn.ANCHORARRAY('Date ouverte'!$B$6),MATCH(TRUE,_xlfn.ANCHORARRAY('Date ouverte'!$B$6)&gt;=$W1222,0)),IF(AND(K1222="Pending",J1222='Date ouverte'!$A$8),INDEX(_xlfn.ANCHORARRAY('Date ouverte'!$B$8),MATCH(TRUE,_xlfn.ANCHORARRAY('Date ouverte'!$B$8)&gt;=$W1222,0)),W1222))))</f>
        <v>44900</v>
      </c>
      <c r="AB1222" s="5" t="str">
        <f>IF(IF($K1222="Pending",(IF($J1222='Date ouverte'!$A$20,HLOOKUP($AA1222,'Date ouverte'!$20:$21,2,FALSE),IF($J1222='Date ouverte'!$A$22,HLOOKUP($AA1222,'Date ouverte'!$22:$23,2,FALSE),IF($J1222='Date ouverte'!$A$24,HLOOKUP($AA1222,'Date ouverte'!$24:$25,2,FALSE),IF($J1222='Date ouverte'!$A$26,HLOOKUP($AA1222,'Date ouverte'!$26:$27,2,FALSE),"j"))))),W1222)&lt;&gt;"alert",AA1222,"alert")</f>
        <v>alert</v>
      </c>
      <c r="AC1222" s="65">
        <f>IF($AB1222="alert",(IF($J1222='Date ouverte'!$A$29,HLOOKUP($AA1222,'Date ouverte'!$29:$30,2,FALSE),IF($J1222='Date ouverte'!$A$31,HLOOKUP($AA1222,'Date ouverte'!$31:$33,2,FALSE),IF($J1222='Date ouverte'!$A$33,HLOOKUP($AA1222,'Date ouverte'!$33:$34,2,FALSE),IF($J1222='Date ouverte'!$A$35,HLOOKUP($AA1222,'Date ouverte'!$35:$36,2,FALSE),"j"))))),0)</f>
        <v>26</v>
      </c>
      <c r="AD12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2" s="5"/>
    </row>
    <row r="1223" spans="1:31" x14ac:dyDescent="0.25">
      <c r="A1223" t="s">
        <v>2025</v>
      </c>
      <c r="B1223" t="s">
        <v>258</v>
      </c>
      <c r="C1223" t="s">
        <v>30</v>
      </c>
      <c r="D1223" t="s">
        <v>47</v>
      </c>
      <c r="E1223" t="s">
        <v>16</v>
      </c>
      <c r="F1223" t="s">
        <v>48</v>
      </c>
      <c r="G1223" s="1">
        <v>44846</v>
      </c>
      <c r="H1223" s="1">
        <v>44885</v>
      </c>
      <c r="I1223" s="2">
        <v>44890</v>
      </c>
      <c r="J1223" t="s">
        <v>28</v>
      </c>
      <c r="K1223" t="s">
        <v>29</v>
      </c>
      <c r="L1223" t="s">
        <v>24</v>
      </c>
      <c r="M1223" t="s">
        <v>32</v>
      </c>
      <c r="N1223" t="s">
        <v>41</v>
      </c>
      <c r="O1223" t="s">
        <v>1106</v>
      </c>
      <c r="P1223">
        <f t="shared" si="591"/>
        <v>1</v>
      </c>
      <c r="Q1223" s="5">
        <f t="shared" si="592"/>
        <v>44887</v>
      </c>
      <c r="R1223" s="32">
        <f>VLOOKUP(_xlfn.CONCAT(M1223," - ",E1223),Planning!$C$75:$D$99,2,0)</f>
        <v>10</v>
      </c>
      <c r="S1223" s="5">
        <f t="shared" si="593"/>
        <v>44895</v>
      </c>
      <c r="T1223" s="3" t="str">
        <f t="shared" si="594"/>
        <v/>
      </c>
      <c r="U1223" s="32">
        <f t="shared" ca="1" si="595"/>
        <v>10</v>
      </c>
      <c r="V1223" s="32">
        <f t="shared" si="596"/>
        <v>0</v>
      </c>
      <c r="W1223" s="5">
        <f t="shared" si="597"/>
        <v>44890</v>
      </c>
      <c r="X1223" s="5"/>
      <c r="Z1223" s="49"/>
      <c r="AA1223" s="50" cm="1">
        <f t="array" ref="AA1223">IF(AND(K1223="Pending",J1223='Date ouverte'!$A$2),INDEX(_xlfn.ANCHORARRAY('Date ouverte'!$B$2),MATCH(TRUE,_xlfn.ANCHORARRAY('Date ouverte'!$B$2)&gt;=$W1223,0)),IF(AND(K1223="Pending",J1223='Date ouverte'!$A$4),INDEX(_xlfn.ANCHORARRAY('Date ouverte'!$B$4),MATCH(TRUE,_xlfn.ANCHORARRAY('Date ouverte'!$B$4)&gt;=$W1223,0)),IF(AND(K1223="Pending",J1223='Date ouverte'!$A$6),INDEX(_xlfn.ANCHORARRAY('Date ouverte'!$B$6),MATCH(TRUE,_xlfn.ANCHORARRAY('Date ouverte'!$B$6)&gt;=$W1223,0)),IF(AND(K1223="Pending",J1223='Date ouverte'!$A$8),INDEX(_xlfn.ANCHORARRAY('Date ouverte'!$B$8),MATCH(TRUE,_xlfn.ANCHORARRAY('Date ouverte'!$B$8)&gt;=$W1223,0)),W1223))))</f>
        <v>44890</v>
      </c>
      <c r="AB1223" s="5" t="str">
        <f>IF(IF($K1223="Pending",(IF($J1223='Date ouverte'!$A$20,HLOOKUP($AA1223,'Date ouverte'!$20:$21,2,FALSE),IF($J1223='Date ouverte'!$A$22,HLOOKUP($AA1223,'Date ouverte'!$22:$23,2,FALSE),IF($J1223='Date ouverte'!$A$24,HLOOKUP($AA1223,'Date ouverte'!$24:$25,2,FALSE),IF($J1223='Date ouverte'!$A$26,HLOOKUP($AA1223,'Date ouverte'!$26:$27,2,FALSE),"j"))))),W1223)&lt;&gt;"alert",AA1223,"alert")</f>
        <v>alert</v>
      </c>
      <c r="AC1223" s="65">
        <f>IF($AB1223="alert",(IF($J1223='Date ouverte'!$A$29,HLOOKUP($AA1223,'Date ouverte'!$29:$30,2,FALSE),IF($J1223='Date ouverte'!$A$31,HLOOKUP($AA1223,'Date ouverte'!$31:$33,2,FALSE),IF($J1223='Date ouverte'!$A$33,HLOOKUP($AA1223,'Date ouverte'!$33:$34,2,FALSE),IF($J1223='Date ouverte'!$A$35,HLOOKUP($AA1223,'Date ouverte'!$35:$36,2,FALSE),"j"))))),0)</f>
        <v>8</v>
      </c>
      <c r="AD12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23" s="5"/>
    </row>
    <row r="1224" spans="1:31" x14ac:dyDescent="0.25">
      <c r="A1224" t="s">
        <v>2026</v>
      </c>
      <c r="B1224" t="s">
        <v>258</v>
      </c>
      <c r="C1224" t="s">
        <v>30</v>
      </c>
      <c r="D1224" t="s">
        <v>47</v>
      </c>
      <c r="E1224" t="s">
        <v>51</v>
      </c>
      <c r="F1224" t="s">
        <v>48</v>
      </c>
      <c r="G1224" s="1">
        <v>44841</v>
      </c>
      <c r="H1224" s="1">
        <v>44877</v>
      </c>
      <c r="I1224" s="2">
        <v>44884</v>
      </c>
      <c r="J1224" t="s">
        <v>28</v>
      </c>
      <c r="K1224" t="s">
        <v>29</v>
      </c>
      <c r="L1224" t="s">
        <v>24</v>
      </c>
      <c r="M1224" t="s">
        <v>32</v>
      </c>
      <c r="N1224" t="s">
        <v>41</v>
      </c>
      <c r="O1224" t="s">
        <v>1322</v>
      </c>
      <c r="P1224">
        <f t="shared" si="591"/>
        <v>1</v>
      </c>
      <c r="Q1224" s="5">
        <f t="shared" si="592"/>
        <v>44879</v>
      </c>
      <c r="R1224" s="32">
        <f>VLOOKUP(_xlfn.CONCAT(M1224," - ",E1224),Planning!$C$75:$D$99,2,0)</f>
        <v>5</v>
      </c>
      <c r="S1224" s="5">
        <f t="shared" si="593"/>
        <v>44882</v>
      </c>
      <c r="T1224" s="3" t="str">
        <f t="shared" si="594"/>
        <v/>
      </c>
      <c r="U1224" s="32">
        <f t="shared" ca="1" si="595"/>
        <v>5</v>
      </c>
      <c r="V1224" s="32">
        <f t="shared" si="596"/>
        <v>0</v>
      </c>
      <c r="W1224" s="5">
        <f t="shared" si="597"/>
        <v>44884</v>
      </c>
      <c r="X1224" s="5"/>
      <c r="Z1224" s="49"/>
      <c r="AA1224" s="50" cm="1">
        <f t="array" ref="AA1224">IF(AND(K1224="Pending",J1224='Date ouverte'!$A$2),INDEX(_xlfn.ANCHORARRAY('Date ouverte'!$B$2),MATCH(TRUE,_xlfn.ANCHORARRAY('Date ouverte'!$B$2)&gt;=$W1224,0)),IF(AND(K1224="Pending",J1224='Date ouverte'!$A$4),INDEX(_xlfn.ANCHORARRAY('Date ouverte'!$B$4),MATCH(TRUE,_xlfn.ANCHORARRAY('Date ouverte'!$B$4)&gt;=$W1224,0)),IF(AND(K1224="Pending",J1224='Date ouverte'!$A$6),INDEX(_xlfn.ANCHORARRAY('Date ouverte'!$B$6),MATCH(TRUE,_xlfn.ANCHORARRAY('Date ouverte'!$B$6)&gt;=$W1224,0)),IF(AND(K1224="Pending",J1224='Date ouverte'!$A$8),INDEX(_xlfn.ANCHORARRAY('Date ouverte'!$B$8),MATCH(TRUE,_xlfn.ANCHORARRAY('Date ouverte'!$B$8)&gt;=$W1224,0)),W1224))))</f>
        <v>44886</v>
      </c>
      <c r="AB1224" s="5">
        <f>IF(IF($K1224="Pending",(IF($J1224='Date ouverte'!$A$20,HLOOKUP($AA1224,'Date ouverte'!$20:$21,2,FALSE),IF($J1224='Date ouverte'!$A$22,HLOOKUP($AA1224,'Date ouverte'!$22:$23,2,FALSE),IF($J1224='Date ouverte'!$A$24,HLOOKUP($AA1224,'Date ouverte'!$24:$25,2,FALSE),IF($J1224='Date ouverte'!$A$26,HLOOKUP($AA1224,'Date ouverte'!$26:$27,2,FALSE),"j"))))),W1224)&lt;&gt;"alert",AA1224,"alert")</f>
        <v>44886</v>
      </c>
      <c r="AC1224" s="65">
        <f>IF($AB1224="alert",(IF($J1224='Date ouverte'!$A$29,HLOOKUP($AA1224,'Date ouverte'!$29:$30,2,FALSE),IF($J1224='Date ouverte'!$A$31,HLOOKUP($AA1224,'Date ouverte'!$31:$33,2,FALSE),IF($J1224='Date ouverte'!$A$33,HLOOKUP($AA1224,'Date ouverte'!$33:$34,2,FALSE),IF($J1224='Date ouverte'!$A$35,HLOOKUP($AA1224,'Date ouverte'!$35:$36,2,FALSE),"j"))))),0)</f>
        <v>0</v>
      </c>
      <c r="AD12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24" s="5"/>
    </row>
    <row r="1225" spans="1:31" x14ac:dyDescent="0.25">
      <c r="A1225" t="s">
        <v>1365</v>
      </c>
      <c r="B1225" t="s">
        <v>258</v>
      </c>
      <c r="C1225" t="s">
        <v>30</v>
      </c>
      <c r="D1225" t="s">
        <v>47</v>
      </c>
      <c r="E1225" t="s">
        <v>16</v>
      </c>
      <c r="F1225" t="s">
        <v>48</v>
      </c>
      <c r="G1225" s="1">
        <v>44833</v>
      </c>
      <c r="H1225" s="1">
        <v>44863</v>
      </c>
      <c r="I1225" s="2">
        <v>44868.645833333336</v>
      </c>
      <c r="J1225" t="s">
        <v>28</v>
      </c>
      <c r="K1225" t="s">
        <v>19</v>
      </c>
      <c r="L1225" t="s">
        <v>24</v>
      </c>
      <c r="M1225" t="s">
        <v>32</v>
      </c>
      <c r="N1225" t="s">
        <v>33</v>
      </c>
      <c r="O1225" t="s">
        <v>31</v>
      </c>
      <c r="P1225">
        <f t="shared" si="591"/>
        <v>1</v>
      </c>
      <c r="Q1225" s="5">
        <f t="shared" si="592"/>
        <v>44865</v>
      </c>
      <c r="R1225" s="32">
        <f>VLOOKUP(_xlfn.CONCAT(M1225," - ",E1225),Planning!$C$75:$D$99,2,0)</f>
        <v>10</v>
      </c>
      <c r="S1225" s="5">
        <f t="shared" si="593"/>
        <v>44873</v>
      </c>
      <c r="T1225" s="3" t="str">
        <f t="shared" si="594"/>
        <v/>
      </c>
      <c r="U1225" s="32">
        <f t="shared" ca="1" si="595"/>
        <v>10</v>
      </c>
      <c r="V1225" s="32">
        <f t="shared" si="596"/>
        <v>0</v>
      </c>
      <c r="W1225" s="5">
        <f t="shared" si="597"/>
        <v>44868</v>
      </c>
      <c r="X1225" s="5"/>
      <c r="Z1225" s="49"/>
      <c r="AA1225" s="50" cm="1">
        <f t="array" ref="AA1225">IF(AND(K1225="Pending",J1225='Date ouverte'!$A$2),INDEX(_xlfn.ANCHORARRAY('Date ouverte'!$B$2),MATCH(TRUE,_xlfn.ANCHORARRAY('Date ouverte'!$B$2)&gt;=$W1225,0)),IF(AND(K1225="Pending",J1225='Date ouverte'!$A$4),INDEX(_xlfn.ANCHORARRAY('Date ouverte'!$B$4),MATCH(TRUE,_xlfn.ANCHORARRAY('Date ouverte'!$B$4)&gt;=$W1225,0)),IF(AND(K1225="Pending",J1225='Date ouverte'!$A$6),INDEX(_xlfn.ANCHORARRAY('Date ouverte'!$B$6),MATCH(TRUE,_xlfn.ANCHORARRAY('Date ouverte'!$B$6)&gt;=$W1225,0)),IF(AND(K1225="Pending",J1225='Date ouverte'!$A$8),INDEX(_xlfn.ANCHORARRAY('Date ouverte'!$B$8),MATCH(TRUE,_xlfn.ANCHORARRAY('Date ouverte'!$B$8)&gt;=$W1225,0)),W1225))))</f>
        <v>44868</v>
      </c>
      <c r="AB1225" s="5">
        <f>IF(IF($K1225="Pending",(IF($J1225='Date ouverte'!$A$20,HLOOKUP($AA1225,'Date ouverte'!$20:$21,2,FALSE),IF($J1225='Date ouverte'!$A$22,HLOOKUP($AA1225,'Date ouverte'!$22:$23,2,FALSE),IF($J1225='Date ouverte'!$A$24,HLOOKUP($AA1225,'Date ouverte'!$24:$25,2,FALSE),IF($J1225='Date ouverte'!$A$26,HLOOKUP($AA1225,'Date ouverte'!$26:$27,2,FALSE),"j"))))),W1225)&lt;&gt;"alert",AA1225,"alert")</f>
        <v>44868</v>
      </c>
      <c r="AC1225" s="65">
        <f>IF($AB1225="alert",(IF($J1225='Date ouverte'!$A$29,HLOOKUP($AA1225,'Date ouverte'!$29:$30,2,FALSE),IF($J1225='Date ouverte'!$A$31,HLOOKUP($AA1225,'Date ouverte'!$31:$33,2,FALSE),IF($J1225='Date ouverte'!$A$33,HLOOKUP($AA1225,'Date ouverte'!$33:$34,2,FALSE),IF($J1225='Date ouverte'!$A$35,HLOOKUP($AA1225,'Date ouverte'!$35:$36,2,FALSE),"j"))))),0)</f>
        <v>0</v>
      </c>
      <c r="AD12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5" s="5"/>
    </row>
    <row r="1226" spans="1:31" x14ac:dyDescent="0.25">
      <c r="A1226" t="s">
        <v>2494</v>
      </c>
      <c r="B1226" t="s">
        <v>258</v>
      </c>
      <c r="C1226" t="s">
        <v>38</v>
      </c>
      <c r="D1226" t="s">
        <v>47</v>
      </c>
      <c r="E1226" t="s">
        <v>16</v>
      </c>
      <c r="F1226" t="s">
        <v>48</v>
      </c>
      <c r="G1226" s="1">
        <v>44865</v>
      </c>
      <c r="H1226" s="1">
        <v>44893</v>
      </c>
      <c r="I1226" s="2">
        <v>44903</v>
      </c>
      <c r="J1226" t="s">
        <v>18</v>
      </c>
      <c r="K1226" t="s">
        <v>29</v>
      </c>
      <c r="L1226" t="s">
        <v>24</v>
      </c>
      <c r="M1226" t="s">
        <v>32</v>
      </c>
      <c r="N1226" t="s">
        <v>41</v>
      </c>
      <c r="O1226" t="s">
        <v>1728</v>
      </c>
      <c r="P1226">
        <f t="shared" si="591"/>
        <v>1</v>
      </c>
      <c r="Q1226" s="5">
        <f t="shared" si="592"/>
        <v>44895</v>
      </c>
      <c r="R1226" s="32">
        <f>VLOOKUP(_xlfn.CONCAT(M1226," - ",E1226),Planning!$C$75:$D$99,2,0)</f>
        <v>10</v>
      </c>
      <c r="S1226" s="5">
        <f t="shared" si="593"/>
        <v>44903</v>
      </c>
      <c r="T1226" s="3" t="str">
        <f t="shared" si="594"/>
        <v/>
      </c>
      <c r="U1226" s="32">
        <f t="shared" ca="1" si="595"/>
        <v>10</v>
      </c>
      <c r="V1226" s="32">
        <f t="shared" si="596"/>
        <v>0</v>
      </c>
      <c r="W1226" s="5">
        <f t="shared" si="597"/>
        <v>44903</v>
      </c>
      <c r="X1226" s="5"/>
      <c r="Z1226" s="49"/>
      <c r="AA1226" s="50" cm="1">
        <f t="array" ref="AA1226">IF(AND(K1226="Pending",J1226='Date ouverte'!$A$2),INDEX(_xlfn.ANCHORARRAY('Date ouverte'!$B$2),MATCH(TRUE,_xlfn.ANCHORARRAY('Date ouverte'!$B$2)&gt;=$W1226,0)),IF(AND(K1226="Pending",J1226='Date ouverte'!$A$4),INDEX(_xlfn.ANCHORARRAY('Date ouverte'!$B$4),MATCH(TRUE,_xlfn.ANCHORARRAY('Date ouverte'!$B$4)&gt;=$W1226,0)),IF(AND(K1226="Pending",J1226='Date ouverte'!$A$6),INDEX(_xlfn.ANCHORARRAY('Date ouverte'!$B$6),MATCH(TRUE,_xlfn.ANCHORARRAY('Date ouverte'!$B$6)&gt;=$W1226,0)),IF(AND(K1226="Pending",J1226='Date ouverte'!$A$8),INDEX(_xlfn.ANCHORARRAY('Date ouverte'!$B$8),MATCH(TRUE,_xlfn.ANCHORARRAY('Date ouverte'!$B$8)&gt;=$W1226,0)),W1226))))</f>
        <v>44903</v>
      </c>
      <c r="AB1226" s="5">
        <f>IF(IF($K1226="Pending",(IF($J1226='Date ouverte'!$A$20,HLOOKUP($AA1226,'Date ouverte'!$20:$21,2,FALSE),IF($J1226='Date ouverte'!$A$22,HLOOKUP($AA1226,'Date ouverte'!$22:$23,2,FALSE),IF($J1226='Date ouverte'!$A$24,HLOOKUP($AA1226,'Date ouverte'!$24:$25,2,FALSE),IF($J1226='Date ouverte'!$A$26,HLOOKUP($AA1226,'Date ouverte'!$26:$27,2,FALSE),"j"))))),W1226)&lt;&gt;"alert",AA1226,"alert")</f>
        <v>44903</v>
      </c>
      <c r="AC1226" s="65">
        <f>IF($AB1226="alert",(IF($J1226='Date ouverte'!$A$29,HLOOKUP($AA1226,'Date ouverte'!$29:$30,2,FALSE),IF($J1226='Date ouverte'!$A$31,HLOOKUP($AA1226,'Date ouverte'!$31:$33,2,FALSE),IF($J1226='Date ouverte'!$A$33,HLOOKUP($AA1226,'Date ouverte'!$33:$34,2,FALSE),IF($J1226='Date ouverte'!$A$35,HLOOKUP($AA1226,'Date ouverte'!$35:$36,2,FALSE),"j"))))),0)</f>
        <v>0</v>
      </c>
      <c r="AD12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6" s="5"/>
    </row>
    <row r="1227" spans="1:31" x14ac:dyDescent="0.25">
      <c r="A1227" t="s">
        <v>436</v>
      </c>
      <c r="B1227" t="s">
        <v>258</v>
      </c>
      <c r="C1227" t="s">
        <v>30</v>
      </c>
      <c r="D1227" t="s">
        <v>47</v>
      </c>
      <c r="E1227" t="s">
        <v>16</v>
      </c>
      <c r="F1227" t="s">
        <v>48</v>
      </c>
      <c r="G1227" s="1">
        <v>44814</v>
      </c>
      <c r="H1227" s="1">
        <v>44868</v>
      </c>
      <c r="I1227" s="2">
        <v>44873</v>
      </c>
      <c r="J1227" t="s">
        <v>18</v>
      </c>
      <c r="K1227" t="s">
        <v>29</v>
      </c>
      <c r="L1227" t="s">
        <v>24</v>
      </c>
      <c r="M1227" t="s">
        <v>32</v>
      </c>
      <c r="N1227" t="s">
        <v>41</v>
      </c>
      <c r="O1227" t="s">
        <v>387</v>
      </c>
      <c r="P1227">
        <f t="shared" si="591"/>
        <v>1</v>
      </c>
      <c r="Q1227" s="5">
        <f t="shared" si="592"/>
        <v>44870</v>
      </c>
      <c r="R1227" s="32">
        <f>VLOOKUP(_xlfn.CONCAT(M1227," - ",E1227),Planning!$C$75:$D$99,2,0)</f>
        <v>10</v>
      </c>
      <c r="S1227" s="5">
        <f t="shared" si="593"/>
        <v>44878</v>
      </c>
      <c r="T1227" s="3" t="str">
        <f t="shared" si="594"/>
        <v/>
      </c>
      <c r="U1227" s="32">
        <f t="shared" ca="1" si="595"/>
        <v>10</v>
      </c>
      <c r="V1227" s="32">
        <f t="shared" si="596"/>
        <v>0</v>
      </c>
      <c r="W1227" s="5">
        <f t="shared" si="597"/>
        <v>44873</v>
      </c>
      <c r="X1227" s="5"/>
      <c r="Z1227" s="49"/>
      <c r="AA1227" s="50" cm="1">
        <f t="array" ref="AA1227">IF(AND(K1227="Pending",J1227='Date ouverte'!$A$2),INDEX(_xlfn.ANCHORARRAY('Date ouverte'!$B$2),MATCH(TRUE,_xlfn.ANCHORARRAY('Date ouverte'!$B$2)&gt;=$W1227,0)),IF(AND(K1227="Pending",J1227='Date ouverte'!$A$4),INDEX(_xlfn.ANCHORARRAY('Date ouverte'!$B$4),MATCH(TRUE,_xlfn.ANCHORARRAY('Date ouverte'!$B$4)&gt;=$W1227,0)),IF(AND(K1227="Pending",J1227='Date ouverte'!$A$6),INDEX(_xlfn.ANCHORARRAY('Date ouverte'!$B$6),MATCH(TRUE,_xlfn.ANCHORARRAY('Date ouverte'!$B$6)&gt;=$W1227,0)),IF(AND(K1227="Pending",J1227='Date ouverte'!$A$8),INDEX(_xlfn.ANCHORARRAY('Date ouverte'!$B$8),MATCH(TRUE,_xlfn.ANCHORARRAY('Date ouverte'!$B$8)&gt;=$W1227,0)),W1227))))</f>
        <v>44873</v>
      </c>
      <c r="AB1227" s="5">
        <f>IF(IF($K1227="Pending",(IF($J1227='Date ouverte'!$A$20,HLOOKUP($AA1227,'Date ouverte'!$20:$21,2,FALSE),IF($J1227='Date ouverte'!$A$22,HLOOKUP($AA1227,'Date ouverte'!$22:$23,2,FALSE),IF($J1227='Date ouverte'!$A$24,HLOOKUP($AA1227,'Date ouverte'!$24:$25,2,FALSE),IF($J1227='Date ouverte'!$A$26,HLOOKUP($AA1227,'Date ouverte'!$26:$27,2,FALSE),"j"))))),W1227)&lt;&gt;"alert",AA1227,"alert")</f>
        <v>44873</v>
      </c>
      <c r="AC1227" s="65">
        <f>IF($AB1227="alert",(IF($J1227='Date ouverte'!$A$29,HLOOKUP($AA1227,'Date ouverte'!$29:$30,2,FALSE),IF($J1227='Date ouverte'!$A$31,HLOOKUP($AA1227,'Date ouverte'!$31:$33,2,FALSE),IF($J1227='Date ouverte'!$A$33,HLOOKUP($AA1227,'Date ouverte'!$33:$34,2,FALSE),IF($J1227='Date ouverte'!$A$35,HLOOKUP($AA1227,'Date ouverte'!$35:$36,2,FALSE),"j"))))),0)</f>
        <v>0</v>
      </c>
      <c r="AD12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27" s="5"/>
    </row>
    <row r="1228" spans="1:31" x14ac:dyDescent="0.25">
      <c r="A1228" t="s">
        <v>1366</v>
      </c>
      <c r="B1228" t="s">
        <v>258</v>
      </c>
      <c r="C1228" t="s">
        <v>30</v>
      </c>
      <c r="D1228" t="s">
        <v>47</v>
      </c>
      <c r="E1228" t="s">
        <v>51</v>
      </c>
      <c r="F1228" t="s">
        <v>48</v>
      </c>
      <c r="G1228" s="1">
        <v>44834</v>
      </c>
      <c r="H1228" s="1">
        <v>44872</v>
      </c>
      <c r="I1228" s="2">
        <v>44880.541666666664</v>
      </c>
      <c r="J1228" t="s">
        <v>28</v>
      </c>
      <c r="K1228" t="s">
        <v>19</v>
      </c>
      <c r="L1228" t="s">
        <v>24</v>
      </c>
      <c r="M1228" t="s">
        <v>32</v>
      </c>
      <c r="N1228" t="s">
        <v>41</v>
      </c>
      <c r="O1228" t="s">
        <v>1158</v>
      </c>
      <c r="P1228">
        <f t="shared" si="591"/>
        <v>1</v>
      </c>
      <c r="Q1228" s="5">
        <f t="shared" si="592"/>
        <v>44874</v>
      </c>
      <c r="R1228" s="32">
        <f>VLOOKUP(_xlfn.CONCAT(M1228," - ",E1228),Planning!$C$75:$D$99,2,0)</f>
        <v>5</v>
      </c>
      <c r="S1228" s="5">
        <f t="shared" si="593"/>
        <v>44877</v>
      </c>
      <c r="T1228" s="3" t="str">
        <f t="shared" si="594"/>
        <v/>
      </c>
      <c r="U1228" s="32">
        <f t="shared" ca="1" si="595"/>
        <v>5</v>
      </c>
      <c r="V1228" s="32">
        <f t="shared" si="596"/>
        <v>0</v>
      </c>
      <c r="W1228" s="5">
        <f t="shared" si="597"/>
        <v>44880</v>
      </c>
      <c r="X1228" s="5"/>
      <c r="Z1228" s="49"/>
      <c r="AA1228" s="50" cm="1">
        <f t="array" ref="AA1228">IF(AND(K1228="Pending",J1228='Date ouverte'!$A$2),INDEX(_xlfn.ANCHORARRAY('Date ouverte'!$B$2),MATCH(TRUE,_xlfn.ANCHORARRAY('Date ouverte'!$B$2)&gt;=$W1228,0)),IF(AND(K1228="Pending",J1228='Date ouverte'!$A$4),INDEX(_xlfn.ANCHORARRAY('Date ouverte'!$B$4),MATCH(TRUE,_xlfn.ANCHORARRAY('Date ouverte'!$B$4)&gt;=$W1228,0)),IF(AND(K1228="Pending",J1228='Date ouverte'!$A$6),INDEX(_xlfn.ANCHORARRAY('Date ouverte'!$B$6),MATCH(TRUE,_xlfn.ANCHORARRAY('Date ouverte'!$B$6)&gt;=$W1228,0)),IF(AND(K1228="Pending",J1228='Date ouverte'!$A$8),INDEX(_xlfn.ANCHORARRAY('Date ouverte'!$B$8),MATCH(TRUE,_xlfn.ANCHORARRAY('Date ouverte'!$B$8)&gt;=$W1228,0)),W1228))))</f>
        <v>44880</v>
      </c>
      <c r="AB1228" s="5">
        <f>IF(IF($K1228="Pending",(IF($J1228='Date ouverte'!$A$20,HLOOKUP($AA1228,'Date ouverte'!$20:$21,2,FALSE),IF($J1228='Date ouverte'!$A$22,HLOOKUP($AA1228,'Date ouverte'!$22:$23,2,FALSE),IF($J1228='Date ouverte'!$A$24,HLOOKUP($AA1228,'Date ouverte'!$24:$25,2,FALSE),IF($J1228='Date ouverte'!$A$26,HLOOKUP($AA1228,'Date ouverte'!$26:$27,2,FALSE),"j"))))),W1228)&lt;&gt;"alert",AA1228,"alert")</f>
        <v>44880</v>
      </c>
      <c r="AC1228" s="65">
        <f>IF($AB1228="alert",(IF($J1228='Date ouverte'!$A$29,HLOOKUP($AA1228,'Date ouverte'!$29:$30,2,FALSE),IF($J1228='Date ouverte'!$A$31,HLOOKUP($AA1228,'Date ouverte'!$31:$33,2,FALSE),IF($J1228='Date ouverte'!$A$33,HLOOKUP($AA1228,'Date ouverte'!$33:$34,2,FALSE),IF($J1228='Date ouverte'!$A$35,HLOOKUP($AA1228,'Date ouverte'!$35:$36,2,FALSE),"j"))))),0)</f>
        <v>0</v>
      </c>
      <c r="AD12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28" s="5"/>
    </row>
    <row r="1229" spans="1:31" x14ac:dyDescent="0.25">
      <c r="A1229" t="s">
        <v>206</v>
      </c>
      <c r="B1229" t="s">
        <v>258</v>
      </c>
      <c r="C1229" t="s">
        <v>30</v>
      </c>
      <c r="D1229" t="s">
        <v>47</v>
      </c>
      <c r="E1229" t="s">
        <v>16</v>
      </c>
      <c r="F1229" t="s">
        <v>48</v>
      </c>
      <c r="G1229" s="1">
        <v>44802</v>
      </c>
      <c r="H1229" s="1">
        <v>44860</v>
      </c>
      <c r="I1229" s="2">
        <v>44865.291666666664</v>
      </c>
      <c r="J1229" t="s">
        <v>39</v>
      </c>
      <c r="K1229" t="s">
        <v>19</v>
      </c>
      <c r="L1229" t="s">
        <v>24</v>
      </c>
      <c r="M1229" t="s">
        <v>32</v>
      </c>
      <c r="N1229" t="s">
        <v>41</v>
      </c>
      <c r="O1229" t="s">
        <v>122</v>
      </c>
      <c r="P1229">
        <f t="shared" si="591"/>
        <v>1</v>
      </c>
      <c r="Q1229" s="5">
        <f t="shared" si="592"/>
        <v>44862</v>
      </c>
      <c r="R1229" s="32">
        <f>VLOOKUP(_xlfn.CONCAT(M1229," - ",E1229),Planning!$C$75:$D$99,2,0)</f>
        <v>10</v>
      </c>
      <c r="S1229" s="5">
        <f t="shared" si="593"/>
        <v>44870</v>
      </c>
      <c r="T1229" s="3" t="str">
        <f t="shared" si="594"/>
        <v/>
      </c>
      <c r="U1229" s="32">
        <f t="shared" ca="1" si="595"/>
        <v>10</v>
      </c>
      <c r="V1229" s="32">
        <f t="shared" si="596"/>
        <v>0</v>
      </c>
      <c r="W1229" s="5">
        <f t="shared" si="597"/>
        <v>44865</v>
      </c>
      <c r="X1229" s="5"/>
      <c r="Z1229" s="49"/>
      <c r="AA1229" s="50" cm="1">
        <f t="array" ref="AA1229">IF(AND(K1229="Pending",J1229='Date ouverte'!$A$2),INDEX(_xlfn.ANCHORARRAY('Date ouverte'!$B$2),MATCH(TRUE,_xlfn.ANCHORARRAY('Date ouverte'!$B$2)&gt;=$W1229,0)),IF(AND(K1229="Pending",J1229='Date ouverte'!$A$4),INDEX(_xlfn.ANCHORARRAY('Date ouverte'!$B$4),MATCH(TRUE,_xlfn.ANCHORARRAY('Date ouverte'!$B$4)&gt;=$W1229,0)),IF(AND(K1229="Pending",J1229='Date ouverte'!$A$6),INDEX(_xlfn.ANCHORARRAY('Date ouverte'!$B$6),MATCH(TRUE,_xlfn.ANCHORARRAY('Date ouverte'!$B$6)&gt;=$W1229,0)),IF(AND(K1229="Pending",J1229='Date ouverte'!$A$8),INDEX(_xlfn.ANCHORARRAY('Date ouverte'!$B$8),MATCH(TRUE,_xlfn.ANCHORARRAY('Date ouverte'!$B$8)&gt;=$W1229,0)),W1229))))</f>
        <v>44865</v>
      </c>
      <c r="AB1229" s="5">
        <f>IF(IF($K1229="Pending",(IF($J1229='Date ouverte'!$A$20,HLOOKUP($AA1229,'Date ouverte'!$20:$21,2,FALSE),IF($J1229='Date ouverte'!$A$22,HLOOKUP($AA1229,'Date ouverte'!$22:$23,2,FALSE),IF($J1229='Date ouverte'!$A$24,HLOOKUP($AA1229,'Date ouverte'!$24:$25,2,FALSE),IF($J1229='Date ouverte'!$A$26,HLOOKUP($AA1229,'Date ouverte'!$26:$27,2,FALSE),"j"))))),W1229)&lt;&gt;"alert",AA1229,"alert")</f>
        <v>44865</v>
      </c>
      <c r="AC1229" s="65">
        <f>IF($AB1229="alert",(IF($J1229='Date ouverte'!$A$29,HLOOKUP($AA1229,'Date ouverte'!$29:$30,2,FALSE),IF($J1229='Date ouverte'!$A$31,HLOOKUP($AA1229,'Date ouverte'!$31:$33,2,FALSE),IF($J1229='Date ouverte'!$A$33,HLOOKUP($AA1229,'Date ouverte'!$33:$34,2,FALSE),IF($J1229='Date ouverte'!$A$35,HLOOKUP($AA1229,'Date ouverte'!$35:$36,2,FALSE),"j"))))),0)</f>
        <v>0</v>
      </c>
      <c r="AD12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29" s="5"/>
    </row>
    <row r="1230" spans="1:31" x14ac:dyDescent="0.25">
      <c r="A1230" t="s">
        <v>2027</v>
      </c>
      <c r="B1230" t="s">
        <v>258</v>
      </c>
      <c r="C1230" t="s">
        <v>30</v>
      </c>
      <c r="D1230" t="s">
        <v>47</v>
      </c>
      <c r="E1230" t="s">
        <v>16</v>
      </c>
      <c r="F1230" t="s">
        <v>48</v>
      </c>
      <c r="G1230" s="1">
        <v>44850</v>
      </c>
      <c r="H1230" s="1">
        <v>44885</v>
      </c>
      <c r="I1230" s="2">
        <v>44890</v>
      </c>
      <c r="J1230" t="s">
        <v>28</v>
      </c>
      <c r="K1230" t="s">
        <v>29</v>
      </c>
      <c r="L1230" t="s">
        <v>24</v>
      </c>
      <c r="M1230" t="s">
        <v>32</v>
      </c>
      <c r="N1230" t="s">
        <v>41</v>
      </c>
      <c r="O1230" t="s">
        <v>1106</v>
      </c>
      <c r="P1230">
        <f t="shared" si="591"/>
        <v>1</v>
      </c>
      <c r="Q1230" s="5">
        <f t="shared" si="592"/>
        <v>44887</v>
      </c>
      <c r="R1230" s="32">
        <f>VLOOKUP(_xlfn.CONCAT(M1230," - ",E1230),Planning!$C$75:$D$99,2,0)</f>
        <v>10</v>
      </c>
      <c r="S1230" s="5">
        <f t="shared" si="593"/>
        <v>44895</v>
      </c>
      <c r="T1230" s="3" t="str">
        <f t="shared" si="594"/>
        <v/>
      </c>
      <c r="U1230" s="32">
        <f t="shared" ca="1" si="595"/>
        <v>10</v>
      </c>
      <c r="V1230" s="32">
        <f t="shared" si="596"/>
        <v>0</v>
      </c>
      <c r="W1230" s="5">
        <f t="shared" si="597"/>
        <v>44890</v>
      </c>
      <c r="X1230" s="5"/>
      <c r="Z1230" s="49"/>
      <c r="AA1230" s="50" cm="1">
        <f t="array" ref="AA1230">IF(AND(K1230="Pending",J1230='Date ouverte'!$A$2),INDEX(_xlfn.ANCHORARRAY('Date ouverte'!$B$2),MATCH(TRUE,_xlfn.ANCHORARRAY('Date ouverte'!$B$2)&gt;=$W1230,0)),IF(AND(K1230="Pending",J1230='Date ouverte'!$A$4),INDEX(_xlfn.ANCHORARRAY('Date ouverte'!$B$4),MATCH(TRUE,_xlfn.ANCHORARRAY('Date ouverte'!$B$4)&gt;=$W1230,0)),IF(AND(K1230="Pending",J1230='Date ouverte'!$A$6),INDEX(_xlfn.ANCHORARRAY('Date ouverte'!$B$6),MATCH(TRUE,_xlfn.ANCHORARRAY('Date ouverte'!$B$6)&gt;=$W1230,0)),IF(AND(K1230="Pending",J1230='Date ouverte'!$A$8),INDEX(_xlfn.ANCHORARRAY('Date ouverte'!$B$8),MATCH(TRUE,_xlfn.ANCHORARRAY('Date ouverte'!$B$8)&gt;=$W1230,0)),W1230))))</f>
        <v>44890</v>
      </c>
      <c r="AB1230" s="5" t="str">
        <f>IF(IF($K1230="Pending",(IF($J1230='Date ouverte'!$A$20,HLOOKUP($AA1230,'Date ouverte'!$20:$21,2,FALSE),IF($J1230='Date ouverte'!$A$22,HLOOKUP($AA1230,'Date ouverte'!$22:$23,2,FALSE),IF($J1230='Date ouverte'!$A$24,HLOOKUP($AA1230,'Date ouverte'!$24:$25,2,FALSE),IF($J1230='Date ouverte'!$A$26,HLOOKUP($AA1230,'Date ouverte'!$26:$27,2,FALSE),"j"))))),W1230)&lt;&gt;"alert",AA1230,"alert")</f>
        <v>alert</v>
      </c>
      <c r="AC1230" s="65">
        <f>IF($AB1230="alert",(IF($J1230='Date ouverte'!$A$29,HLOOKUP($AA1230,'Date ouverte'!$29:$30,2,FALSE),IF($J1230='Date ouverte'!$A$31,HLOOKUP($AA1230,'Date ouverte'!$31:$33,2,FALSE),IF($J1230='Date ouverte'!$A$33,HLOOKUP($AA1230,'Date ouverte'!$33:$34,2,FALSE),IF($J1230='Date ouverte'!$A$35,HLOOKUP($AA1230,'Date ouverte'!$35:$36,2,FALSE),"j"))))),0)</f>
        <v>8</v>
      </c>
      <c r="AD12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30" s="5"/>
    </row>
    <row r="1231" spans="1:31" x14ac:dyDescent="0.25">
      <c r="A1231" t="s">
        <v>2028</v>
      </c>
      <c r="B1231" t="s">
        <v>258</v>
      </c>
      <c r="C1231" t="s">
        <v>30</v>
      </c>
      <c r="D1231" t="s">
        <v>47</v>
      </c>
      <c r="E1231" t="s">
        <v>16</v>
      </c>
      <c r="F1231" t="s">
        <v>48</v>
      </c>
      <c r="G1231" s="1">
        <v>44852</v>
      </c>
      <c r="H1231" s="1">
        <v>44884</v>
      </c>
      <c r="I1231" s="2">
        <v>44889</v>
      </c>
      <c r="J1231" t="s">
        <v>23</v>
      </c>
      <c r="K1231" t="s">
        <v>29</v>
      </c>
      <c r="L1231" t="s">
        <v>24</v>
      </c>
      <c r="M1231" t="s">
        <v>32</v>
      </c>
      <c r="N1231" t="s">
        <v>41</v>
      </c>
      <c r="O1231" t="s">
        <v>1686</v>
      </c>
      <c r="P1231">
        <f t="shared" si="591"/>
        <v>1</v>
      </c>
      <c r="Q1231" s="5">
        <f t="shared" si="592"/>
        <v>44886</v>
      </c>
      <c r="R1231" s="32">
        <f>VLOOKUP(_xlfn.CONCAT(M1231," - ",E1231),Planning!$C$75:$D$99,2,0)</f>
        <v>10</v>
      </c>
      <c r="S1231" s="5">
        <f t="shared" si="593"/>
        <v>44894</v>
      </c>
      <c r="T1231" s="3" t="str">
        <f t="shared" si="594"/>
        <v/>
      </c>
      <c r="U1231" s="32">
        <f t="shared" ca="1" si="595"/>
        <v>10</v>
      </c>
      <c r="V1231" s="32">
        <f t="shared" si="596"/>
        <v>0</v>
      </c>
      <c r="W1231" s="5">
        <f t="shared" si="597"/>
        <v>44889</v>
      </c>
      <c r="X1231" s="5"/>
      <c r="Z1231" s="49"/>
      <c r="AA1231" s="50" cm="1">
        <f t="array" ref="AA1231">IF(AND(K1231="Pending",J1231='Date ouverte'!$A$2),INDEX(_xlfn.ANCHORARRAY('Date ouverte'!$B$2),MATCH(TRUE,_xlfn.ANCHORARRAY('Date ouverte'!$B$2)&gt;=$W1231,0)),IF(AND(K1231="Pending",J1231='Date ouverte'!$A$4),INDEX(_xlfn.ANCHORARRAY('Date ouverte'!$B$4),MATCH(TRUE,_xlfn.ANCHORARRAY('Date ouverte'!$B$4)&gt;=$W1231,0)),IF(AND(K1231="Pending",J1231='Date ouverte'!$A$6),INDEX(_xlfn.ANCHORARRAY('Date ouverte'!$B$6),MATCH(TRUE,_xlfn.ANCHORARRAY('Date ouverte'!$B$6)&gt;=$W1231,0)),IF(AND(K1231="Pending",J1231='Date ouverte'!$A$8),INDEX(_xlfn.ANCHORARRAY('Date ouverte'!$B$8),MATCH(TRUE,_xlfn.ANCHORARRAY('Date ouverte'!$B$8)&gt;=$W1231,0)),W1231))))</f>
        <v>44889</v>
      </c>
      <c r="AB1231" s="5" t="str">
        <f>IF(IF($K1231="Pending",(IF($J1231='Date ouverte'!$A$20,HLOOKUP($AA1231,'Date ouverte'!$20:$21,2,FALSE),IF($J1231='Date ouverte'!$A$22,HLOOKUP($AA1231,'Date ouverte'!$22:$23,2,FALSE),IF($J1231='Date ouverte'!$A$24,HLOOKUP($AA1231,'Date ouverte'!$24:$25,2,FALSE),IF($J1231='Date ouverte'!$A$26,HLOOKUP($AA1231,'Date ouverte'!$26:$27,2,FALSE),"j"))))),W1231)&lt;&gt;"alert",AA1231,"alert")</f>
        <v>alert</v>
      </c>
      <c r="AC1231" s="65">
        <f>IF($AB1231="alert",(IF($J1231='Date ouverte'!$A$29,HLOOKUP($AA1231,'Date ouverte'!$29:$30,2,FALSE),IF($J1231='Date ouverte'!$A$31,HLOOKUP($AA1231,'Date ouverte'!$31:$33,2,FALSE),IF($J1231='Date ouverte'!$A$33,HLOOKUP($AA1231,'Date ouverte'!$33:$34,2,FALSE),IF($J1231='Date ouverte'!$A$35,HLOOKUP($AA1231,'Date ouverte'!$35:$36,2,FALSE),"j"))))),0)</f>
        <v>32</v>
      </c>
      <c r="AD12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1" s="5"/>
    </row>
    <row r="1232" spans="1:31" x14ac:dyDescent="0.25">
      <c r="A1232" t="s">
        <v>1367</v>
      </c>
      <c r="B1232" t="s">
        <v>258</v>
      </c>
      <c r="C1232" t="s">
        <v>30</v>
      </c>
      <c r="D1232" t="s">
        <v>47</v>
      </c>
      <c r="E1232" t="s">
        <v>16</v>
      </c>
      <c r="F1232" t="s">
        <v>48</v>
      </c>
      <c r="G1232" s="1">
        <v>44839</v>
      </c>
      <c r="H1232" s="1">
        <v>44881</v>
      </c>
      <c r="I1232" s="2">
        <v>44890</v>
      </c>
      <c r="J1232" t="s">
        <v>23</v>
      </c>
      <c r="K1232" t="s">
        <v>29</v>
      </c>
      <c r="L1232" t="s">
        <v>24</v>
      </c>
      <c r="M1232" t="s">
        <v>32</v>
      </c>
      <c r="N1232" t="s">
        <v>41</v>
      </c>
      <c r="O1232" t="s">
        <v>43</v>
      </c>
      <c r="P1232">
        <f t="shared" si="591"/>
        <v>1</v>
      </c>
      <c r="Q1232" s="5">
        <f t="shared" si="592"/>
        <v>44883</v>
      </c>
      <c r="R1232" s="32">
        <f>VLOOKUP(_xlfn.CONCAT(M1232," - ",E1232),Planning!$C$75:$D$99,2,0)</f>
        <v>10</v>
      </c>
      <c r="S1232" s="5">
        <f t="shared" si="593"/>
        <v>44891</v>
      </c>
      <c r="T1232" s="3" t="str">
        <f t="shared" si="594"/>
        <v/>
      </c>
      <c r="U1232" s="32">
        <f t="shared" ca="1" si="595"/>
        <v>10</v>
      </c>
      <c r="V1232" s="32">
        <f t="shared" si="596"/>
        <v>0</v>
      </c>
      <c r="W1232" s="5">
        <f t="shared" si="597"/>
        <v>44890</v>
      </c>
      <c r="X1232" s="5"/>
      <c r="Z1232" s="49"/>
      <c r="AA1232" s="50" cm="1">
        <f t="array" ref="AA1232">IF(AND(K1232="Pending",J1232='Date ouverte'!$A$2),INDEX(_xlfn.ANCHORARRAY('Date ouverte'!$B$2),MATCH(TRUE,_xlfn.ANCHORARRAY('Date ouverte'!$B$2)&gt;=$W1232,0)),IF(AND(K1232="Pending",J1232='Date ouverte'!$A$4),INDEX(_xlfn.ANCHORARRAY('Date ouverte'!$B$4),MATCH(TRUE,_xlfn.ANCHORARRAY('Date ouverte'!$B$4)&gt;=$W1232,0)),IF(AND(K1232="Pending",J1232='Date ouverte'!$A$6),INDEX(_xlfn.ANCHORARRAY('Date ouverte'!$B$6),MATCH(TRUE,_xlfn.ANCHORARRAY('Date ouverte'!$B$6)&gt;=$W1232,0)),IF(AND(K1232="Pending",J1232='Date ouverte'!$A$8),INDEX(_xlfn.ANCHORARRAY('Date ouverte'!$B$8),MATCH(TRUE,_xlfn.ANCHORARRAY('Date ouverte'!$B$8)&gt;=$W1232,0)),W1232))))</f>
        <v>44890</v>
      </c>
      <c r="AB1232" s="5" t="str">
        <f>IF(IF($K1232="Pending",(IF($J1232='Date ouverte'!$A$20,HLOOKUP($AA1232,'Date ouverte'!$20:$21,2,FALSE),IF($J1232='Date ouverte'!$A$22,HLOOKUP($AA1232,'Date ouverte'!$22:$23,2,FALSE),IF($J1232='Date ouverte'!$A$24,HLOOKUP($AA1232,'Date ouverte'!$24:$25,2,FALSE),IF($J1232='Date ouverte'!$A$26,HLOOKUP($AA1232,'Date ouverte'!$26:$27,2,FALSE),"j"))))),W1232)&lt;&gt;"alert",AA1232,"alert")</f>
        <v>alert</v>
      </c>
      <c r="AC1232" s="65">
        <f>IF($AB1232="alert",(IF($J1232='Date ouverte'!$A$29,HLOOKUP($AA1232,'Date ouverte'!$29:$30,2,FALSE),IF($J1232='Date ouverte'!$A$31,HLOOKUP($AA1232,'Date ouverte'!$31:$33,2,FALSE),IF($J1232='Date ouverte'!$A$33,HLOOKUP($AA1232,'Date ouverte'!$33:$34,2,FALSE),IF($J1232='Date ouverte'!$A$35,HLOOKUP($AA1232,'Date ouverte'!$35:$36,2,FALSE),"j"))))),0)</f>
        <v>96</v>
      </c>
      <c r="AD12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2" s="5"/>
    </row>
    <row r="1233" spans="1:31" x14ac:dyDescent="0.25">
      <c r="A1233" t="s">
        <v>1086</v>
      </c>
      <c r="B1233" t="s">
        <v>258</v>
      </c>
      <c r="C1233" t="s">
        <v>30</v>
      </c>
      <c r="D1233" t="s">
        <v>47</v>
      </c>
      <c r="E1233" t="s">
        <v>16</v>
      </c>
      <c r="F1233" t="s">
        <v>48</v>
      </c>
      <c r="G1233" s="1">
        <v>44826</v>
      </c>
      <c r="H1233" s="1">
        <v>44872</v>
      </c>
      <c r="I1233" s="2">
        <v>44877</v>
      </c>
      <c r="J1233" t="s">
        <v>23</v>
      </c>
      <c r="K1233" t="s">
        <v>29</v>
      </c>
      <c r="L1233" t="s">
        <v>24</v>
      </c>
      <c r="M1233" t="s">
        <v>32</v>
      </c>
      <c r="N1233" t="s">
        <v>41</v>
      </c>
      <c r="O1233" t="s">
        <v>609</v>
      </c>
      <c r="P1233">
        <f t="shared" si="591"/>
        <v>1</v>
      </c>
      <c r="Q1233" s="5">
        <f t="shared" si="592"/>
        <v>44874</v>
      </c>
      <c r="R1233" s="32">
        <f>VLOOKUP(_xlfn.CONCAT(M1233," - ",E1233),Planning!$C$75:$D$99,2,0)</f>
        <v>10</v>
      </c>
      <c r="S1233" s="5">
        <f t="shared" si="593"/>
        <v>44882</v>
      </c>
      <c r="T1233" s="3" t="str">
        <f t="shared" si="594"/>
        <v/>
      </c>
      <c r="U1233" s="32">
        <f t="shared" ca="1" si="595"/>
        <v>10</v>
      </c>
      <c r="V1233" s="32">
        <f t="shared" si="596"/>
        <v>0</v>
      </c>
      <c r="W1233" s="5">
        <f t="shared" si="597"/>
        <v>44877</v>
      </c>
      <c r="X1233" s="5"/>
      <c r="Z1233" s="49"/>
      <c r="AA1233" s="50" cm="1">
        <f t="array" ref="AA1233">IF(AND(K1233="Pending",J1233='Date ouverte'!$A$2),INDEX(_xlfn.ANCHORARRAY('Date ouverte'!$B$2),MATCH(TRUE,_xlfn.ANCHORARRAY('Date ouverte'!$B$2)&gt;=$W1233,0)),IF(AND(K1233="Pending",J1233='Date ouverte'!$A$4),INDEX(_xlfn.ANCHORARRAY('Date ouverte'!$B$4),MATCH(TRUE,_xlfn.ANCHORARRAY('Date ouverte'!$B$4)&gt;=$W1233,0)),IF(AND(K1233="Pending",J1233='Date ouverte'!$A$6),INDEX(_xlfn.ANCHORARRAY('Date ouverte'!$B$6),MATCH(TRUE,_xlfn.ANCHORARRAY('Date ouverte'!$B$6)&gt;=$W1233,0)),IF(AND(K1233="Pending",J1233='Date ouverte'!$A$8),INDEX(_xlfn.ANCHORARRAY('Date ouverte'!$B$8),MATCH(TRUE,_xlfn.ANCHORARRAY('Date ouverte'!$B$8)&gt;=$W1233,0)),W1233))))</f>
        <v>44879</v>
      </c>
      <c r="AB1233" s="5">
        <f>IF(IF($K1233="Pending",(IF($J1233='Date ouverte'!$A$20,HLOOKUP($AA1233,'Date ouverte'!$20:$21,2,FALSE),IF($J1233='Date ouverte'!$A$22,HLOOKUP($AA1233,'Date ouverte'!$22:$23,2,FALSE),IF($J1233='Date ouverte'!$A$24,HLOOKUP($AA1233,'Date ouverte'!$24:$25,2,FALSE),IF($J1233='Date ouverte'!$A$26,HLOOKUP($AA1233,'Date ouverte'!$26:$27,2,FALSE),"j"))))),W1233)&lt;&gt;"alert",AA1233,"alert")</f>
        <v>44879</v>
      </c>
      <c r="AC1233" s="65">
        <f>IF($AB1233="alert",(IF($J1233='Date ouverte'!$A$29,HLOOKUP($AA1233,'Date ouverte'!$29:$30,2,FALSE),IF($J1233='Date ouverte'!$A$31,HLOOKUP($AA1233,'Date ouverte'!$31:$33,2,FALSE),IF($J1233='Date ouverte'!$A$33,HLOOKUP($AA1233,'Date ouverte'!$33:$34,2,FALSE),IF($J1233='Date ouverte'!$A$35,HLOOKUP($AA1233,'Date ouverte'!$35:$36,2,FALSE),"j"))))),0)</f>
        <v>0</v>
      </c>
      <c r="AD12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3" s="5"/>
    </row>
    <row r="1234" spans="1:31" x14ac:dyDescent="0.25">
      <c r="A1234" t="s">
        <v>2029</v>
      </c>
      <c r="B1234" t="s">
        <v>258</v>
      </c>
      <c r="C1234" t="s">
        <v>14</v>
      </c>
      <c r="D1234" t="s">
        <v>47</v>
      </c>
      <c r="E1234" t="s">
        <v>16</v>
      </c>
      <c r="F1234" t="s">
        <v>48</v>
      </c>
      <c r="G1234" s="1">
        <v>44852</v>
      </c>
      <c r="H1234" s="1">
        <v>44884</v>
      </c>
      <c r="I1234" s="2">
        <v>44891</v>
      </c>
      <c r="J1234" t="s">
        <v>18</v>
      </c>
      <c r="K1234" t="s">
        <v>29</v>
      </c>
      <c r="L1234" t="s">
        <v>24</v>
      </c>
      <c r="M1234" t="s">
        <v>32</v>
      </c>
      <c r="N1234" t="s">
        <v>41</v>
      </c>
      <c r="O1234" t="s">
        <v>1686</v>
      </c>
      <c r="P1234">
        <f t="shared" si="591"/>
        <v>1</v>
      </c>
      <c r="Q1234" s="5">
        <f t="shared" si="592"/>
        <v>44886</v>
      </c>
      <c r="R1234" s="32">
        <f>VLOOKUP(_xlfn.CONCAT(M1234," - ",E1234),Planning!$C$75:$D$99,2,0)</f>
        <v>10</v>
      </c>
      <c r="S1234" s="5">
        <f t="shared" si="593"/>
        <v>44894</v>
      </c>
      <c r="T1234" s="3" t="str">
        <f t="shared" si="594"/>
        <v/>
      </c>
      <c r="U1234" s="32">
        <f t="shared" ca="1" si="595"/>
        <v>10</v>
      </c>
      <c r="V1234" s="32">
        <f t="shared" si="596"/>
        <v>0</v>
      </c>
      <c r="W1234" s="5">
        <f t="shared" si="597"/>
        <v>44891</v>
      </c>
      <c r="X1234" s="5"/>
      <c r="Z1234" s="49"/>
      <c r="AA1234" s="50" cm="1">
        <f t="array" ref="AA1234">IF(AND(K1234="Pending",J1234='Date ouverte'!$A$2),INDEX(_xlfn.ANCHORARRAY('Date ouverte'!$B$2),MATCH(TRUE,_xlfn.ANCHORARRAY('Date ouverte'!$B$2)&gt;=$W1234,0)),IF(AND(K1234="Pending",J1234='Date ouverte'!$A$4),INDEX(_xlfn.ANCHORARRAY('Date ouverte'!$B$4),MATCH(TRUE,_xlfn.ANCHORARRAY('Date ouverte'!$B$4)&gt;=$W1234,0)),IF(AND(K1234="Pending",J1234='Date ouverte'!$A$6),INDEX(_xlfn.ANCHORARRAY('Date ouverte'!$B$6),MATCH(TRUE,_xlfn.ANCHORARRAY('Date ouverte'!$B$6)&gt;=$W1234,0)),IF(AND(K1234="Pending",J1234='Date ouverte'!$A$8),INDEX(_xlfn.ANCHORARRAY('Date ouverte'!$B$8),MATCH(TRUE,_xlfn.ANCHORARRAY('Date ouverte'!$B$8)&gt;=$W1234,0)),W1234))))</f>
        <v>44893</v>
      </c>
      <c r="AB1234" s="5">
        <f>IF(IF($K1234="Pending",(IF($J1234='Date ouverte'!$A$20,HLOOKUP($AA1234,'Date ouverte'!$20:$21,2,FALSE),IF($J1234='Date ouverte'!$A$22,HLOOKUP($AA1234,'Date ouverte'!$22:$23,2,FALSE),IF($J1234='Date ouverte'!$A$24,HLOOKUP($AA1234,'Date ouverte'!$24:$25,2,FALSE),IF($J1234='Date ouverte'!$A$26,HLOOKUP($AA1234,'Date ouverte'!$26:$27,2,FALSE),"j"))))),W1234)&lt;&gt;"alert",AA1234,"alert")</f>
        <v>44893</v>
      </c>
      <c r="AC1234" s="65">
        <f>IF($AB1234="alert",(IF($J1234='Date ouverte'!$A$29,HLOOKUP($AA1234,'Date ouverte'!$29:$30,2,FALSE),IF($J1234='Date ouverte'!$A$31,HLOOKUP($AA1234,'Date ouverte'!$31:$33,2,FALSE),IF($J1234='Date ouverte'!$A$33,HLOOKUP($AA1234,'Date ouverte'!$33:$34,2,FALSE),IF($J1234='Date ouverte'!$A$35,HLOOKUP($AA1234,'Date ouverte'!$35:$36,2,FALSE),"j"))))),0)</f>
        <v>0</v>
      </c>
      <c r="AD12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4" s="5"/>
    </row>
    <row r="1235" spans="1:31" x14ac:dyDescent="0.25">
      <c r="A1235" t="s">
        <v>458</v>
      </c>
      <c r="B1235" t="s">
        <v>258</v>
      </c>
      <c r="C1235" t="s">
        <v>30</v>
      </c>
      <c r="D1235" t="s">
        <v>47</v>
      </c>
      <c r="E1235" t="s">
        <v>16</v>
      </c>
      <c r="F1235" t="s">
        <v>48</v>
      </c>
      <c r="G1235" s="1">
        <v>44823</v>
      </c>
      <c r="H1235" s="1">
        <v>44868</v>
      </c>
      <c r="I1235" s="2">
        <v>44873</v>
      </c>
      <c r="J1235" t="s">
        <v>39</v>
      </c>
      <c r="K1235" t="s">
        <v>29</v>
      </c>
      <c r="L1235" t="s">
        <v>24</v>
      </c>
      <c r="M1235" t="s">
        <v>32</v>
      </c>
      <c r="N1235" t="s">
        <v>41</v>
      </c>
      <c r="O1235" t="s">
        <v>387</v>
      </c>
      <c r="P1235">
        <f t="shared" si="591"/>
        <v>1</v>
      </c>
      <c r="Q1235" s="5">
        <f t="shared" si="592"/>
        <v>44870</v>
      </c>
      <c r="R1235" s="32">
        <f>VLOOKUP(_xlfn.CONCAT(M1235," - ",E1235),Planning!$C$75:$D$99,2,0)</f>
        <v>10</v>
      </c>
      <c r="S1235" s="5">
        <f t="shared" si="593"/>
        <v>44878</v>
      </c>
      <c r="T1235" s="3" t="str">
        <f t="shared" si="594"/>
        <v/>
      </c>
      <c r="U1235" s="32">
        <f t="shared" ca="1" si="595"/>
        <v>10</v>
      </c>
      <c r="V1235" s="32">
        <f t="shared" si="596"/>
        <v>0</v>
      </c>
      <c r="W1235" s="5">
        <f t="shared" si="597"/>
        <v>44873</v>
      </c>
      <c r="X1235" s="5"/>
      <c r="Z1235" s="49"/>
      <c r="AA1235" s="50" cm="1">
        <f t="array" ref="AA1235">IF(AND(K1235="Pending",J1235='Date ouverte'!$A$2),INDEX(_xlfn.ANCHORARRAY('Date ouverte'!$B$2),MATCH(TRUE,_xlfn.ANCHORARRAY('Date ouverte'!$B$2)&gt;=$W1235,0)),IF(AND(K1235="Pending",J1235='Date ouverte'!$A$4),INDEX(_xlfn.ANCHORARRAY('Date ouverte'!$B$4),MATCH(TRUE,_xlfn.ANCHORARRAY('Date ouverte'!$B$4)&gt;=$W1235,0)),IF(AND(K1235="Pending",J1235='Date ouverte'!$A$6),INDEX(_xlfn.ANCHORARRAY('Date ouverte'!$B$6),MATCH(TRUE,_xlfn.ANCHORARRAY('Date ouverte'!$B$6)&gt;=$W1235,0)),IF(AND(K1235="Pending",J1235='Date ouverte'!$A$8),INDEX(_xlfn.ANCHORARRAY('Date ouverte'!$B$8),MATCH(TRUE,_xlfn.ANCHORARRAY('Date ouverte'!$B$8)&gt;=$W1235,0)),W1235))))</f>
        <v>44873</v>
      </c>
      <c r="AB1235" s="5" t="str">
        <f>IF(IF($K1235="Pending",(IF($J1235='Date ouverte'!$A$20,HLOOKUP($AA1235,'Date ouverte'!$20:$21,2,FALSE),IF($J1235='Date ouverte'!$A$22,HLOOKUP($AA1235,'Date ouverte'!$22:$23,2,FALSE),IF($J1235='Date ouverte'!$A$24,HLOOKUP($AA1235,'Date ouverte'!$24:$25,2,FALSE),IF($J1235='Date ouverte'!$A$26,HLOOKUP($AA1235,'Date ouverte'!$26:$27,2,FALSE),"j"))))),W1235)&lt;&gt;"alert",AA1235,"alert")</f>
        <v>alert</v>
      </c>
      <c r="AC1235" s="65">
        <f>IF($AB1235="alert",(IF($J1235='Date ouverte'!$A$29,HLOOKUP($AA1235,'Date ouverte'!$29:$30,2,FALSE),IF($J1235='Date ouverte'!$A$31,HLOOKUP($AA1235,'Date ouverte'!$31:$33,2,FALSE),IF($J1235='Date ouverte'!$A$33,HLOOKUP($AA1235,'Date ouverte'!$33:$34,2,FALSE),IF($J1235='Date ouverte'!$A$35,HLOOKUP($AA1235,'Date ouverte'!$35:$36,2,FALSE),"j"))))),0)</f>
        <v>1</v>
      </c>
      <c r="AD12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35" s="5"/>
    </row>
    <row r="1236" spans="1:31" x14ac:dyDescent="0.25">
      <c r="A1236" t="s">
        <v>2495</v>
      </c>
      <c r="B1236" t="s">
        <v>258</v>
      </c>
      <c r="C1236" t="s">
        <v>30</v>
      </c>
      <c r="D1236" t="s">
        <v>47</v>
      </c>
      <c r="E1236" t="s">
        <v>16</v>
      </c>
      <c r="F1236" t="s">
        <v>48</v>
      </c>
      <c r="G1236" s="1">
        <v>44861</v>
      </c>
      <c r="H1236" s="1">
        <v>44893</v>
      </c>
      <c r="I1236" s="2">
        <v>44898</v>
      </c>
      <c r="J1236" t="s">
        <v>28</v>
      </c>
      <c r="K1236" t="s">
        <v>29</v>
      </c>
      <c r="L1236" t="s">
        <v>24</v>
      </c>
      <c r="M1236" t="s">
        <v>32</v>
      </c>
      <c r="N1236" t="s">
        <v>41</v>
      </c>
      <c r="O1236" t="s">
        <v>1728</v>
      </c>
      <c r="P1236">
        <f t="shared" si="591"/>
        <v>1</v>
      </c>
      <c r="Q1236" s="5">
        <f t="shared" si="592"/>
        <v>44895</v>
      </c>
      <c r="R1236" s="32">
        <f>VLOOKUP(_xlfn.CONCAT(M1236," - ",E1236),Planning!$C$75:$D$99,2,0)</f>
        <v>10</v>
      </c>
      <c r="S1236" s="5">
        <f t="shared" si="593"/>
        <v>44903</v>
      </c>
      <c r="T1236" s="3" t="str">
        <f t="shared" si="594"/>
        <v/>
      </c>
      <c r="U1236" s="32">
        <f t="shared" ca="1" si="595"/>
        <v>10</v>
      </c>
      <c r="V1236" s="32">
        <f t="shared" si="596"/>
        <v>0</v>
      </c>
      <c r="W1236" s="5">
        <f t="shared" si="597"/>
        <v>44898</v>
      </c>
      <c r="X1236" s="5"/>
      <c r="Z1236" s="49"/>
      <c r="AA1236" s="50" cm="1">
        <f t="array" ref="AA1236">IF(AND(K1236="Pending",J1236='Date ouverte'!$A$2),INDEX(_xlfn.ANCHORARRAY('Date ouverte'!$B$2),MATCH(TRUE,_xlfn.ANCHORARRAY('Date ouverte'!$B$2)&gt;=$W1236,0)),IF(AND(K1236="Pending",J1236='Date ouverte'!$A$4),INDEX(_xlfn.ANCHORARRAY('Date ouverte'!$B$4),MATCH(TRUE,_xlfn.ANCHORARRAY('Date ouverte'!$B$4)&gt;=$W1236,0)),IF(AND(K1236="Pending",J1236='Date ouverte'!$A$6),INDEX(_xlfn.ANCHORARRAY('Date ouverte'!$B$6),MATCH(TRUE,_xlfn.ANCHORARRAY('Date ouverte'!$B$6)&gt;=$W1236,0)),IF(AND(K1236="Pending",J1236='Date ouverte'!$A$8),INDEX(_xlfn.ANCHORARRAY('Date ouverte'!$B$8),MATCH(TRUE,_xlfn.ANCHORARRAY('Date ouverte'!$B$8)&gt;=$W1236,0)),W1236))))</f>
        <v>44900</v>
      </c>
      <c r="AB1236" s="5" t="str">
        <f>IF(IF($K1236="Pending",(IF($J1236='Date ouverte'!$A$20,HLOOKUP($AA1236,'Date ouverte'!$20:$21,2,FALSE),IF($J1236='Date ouverte'!$A$22,HLOOKUP($AA1236,'Date ouverte'!$22:$23,2,FALSE),IF($J1236='Date ouverte'!$A$24,HLOOKUP($AA1236,'Date ouverte'!$24:$25,2,FALSE),IF($J1236='Date ouverte'!$A$26,HLOOKUP($AA1236,'Date ouverte'!$26:$27,2,FALSE),"j"))))),W1236)&lt;&gt;"alert",AA1236,"alert")</f>
        <v>alert</v>
      </c>
      <c r="AC1236" s="65">
        <f>IF($AB1236="alert",(IF($J1236='Date ouverte'!$A$29,HLOOKUP($AA1236,'Date ouverte'!$29:$30,2,FALSE),IF($J1236='Date ouverte'!$A$31,HLOOKUP($AA1236,'Date ouverte'!$31:$33,2,FALSE),IF($J1236='Date ouverte'!$A$33,HLOOKUP($AA1236,'Date ouverte'!$33:$34,2,FALSE),IF($J1236='Date ouverte'!$A$35,HLOOKUP($AA1236,'Date ouverte'!$35:$36,2,FALSE),"j"))))),0)</f>
        <v>15</v>
      </c>
      <c r="AD12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36" s="5"/>
    </row>
    <row r="1237" spans="1:31" x14ac:dyDescent="0.25">
      <c r="A1237" t="s">
        <v>2030</v>
      </c>
      <c r="B1237" t="s">
        <v>258</v>
      </c>
      <c r="C1237" t="s">
        <v>30</v>
      </c>
      <c r="D1237" t="s">
        <v>47</v>
      </c>
      <c r="E1237" t="s">
        <v>16</v>
      </c>
      <c r="F1237" t="s">
        <v>48</v>
      </c>
      <c r="G1237" s="1">
        <v>44861</v>
      </c>
      <c r="H1237" s="1">
        <v>44893</v>
      </c>
      <c r="I1237" s="2">
        <v>44900</v>
      </c>
      <c r="J1237" t="s">
        <v>23</v>
      </c>
      <c r="K1237" t="s">
        <v>29</v>
      </c>
      <c r="L1237" t="s">
        <v>24</v>
      </c>
      <c r="M1237" t="s">
        <v>32</v>
      </c>
      <c r="N1237" t="s">
        <v>41</v>
      </c>
      <c r="O1237" t="s">
        <v>1728</v>
      </c>
      <c r="P1237">
        <f t="shared" si="591"/>
        <v>1</v>
      </c>
      <c r="Q1237" s="5">
        <f t="shared" si="592"/>
        <v>44895</v>
      </c>
      <c r="R1237" s="32">
        <f>VLOOKUP(_xlfn.CONCAT(M1237," - ",E1237),Planning!$C$75:$D$99,2,0)</f>
        <v>10</v>
      </c>
      <c r="S1237" s="5">
        <f t="shared" si="593"/>
        <v>44903</v>
      </c>
      <c r="T1237" s="3" t="str">
        <f t="shared" si="594"/>
        <v/>
      </c>
      <c r="U1237" s="32">
        <f t="shared" ca="1" si="595"/>
        <v>10</v>
      </c>
      <c r="V1237" s="32">
        <f t="shared" si="596"/>
        <v>0</v>
      </c>
      <c r="W1237" s="5">
        <f t="shared" si="597"/>
        <v>44900</v>
      </c>
      <c r="X1237" s="5"/>
      <c r="Z1237" s="49"/>
      <c r="AA1237" s="50" cm="1">
        <f t="array" ref="AA1237">IF(AND(K1237="Pending",J1237='Date ouverte'!$A$2),INDEX(_xlfn.ANCHORARRAY('Date ouverte'!$B$2),MATCH(TRUE,_xlfn.ANCHORARRAY('Date ouverte'!$B$2)&gt;=$W1237,0)),IF(AND(K1237="Pending",J1237='Date ouverte'!$A$4),INDEX(_xlfn.ANCHORARRAY('Date ouverte'!$B$4),MATCH(TRUE,_xlfn.ANCHORARRAY('Date ouverte'!$B$4)&gt;=$W1237,0)),IF(AND(K1237="Pending",J1237='Date ouverte'!$A$6),INDEX(_xlfn.ANCHORARRAY('Date ouverte'!$B$6),MATCH(TRUE,_xlfn.ANCHORARRAY('Date ouverte'!$B$6)&gt;=$W1237,0)),IF(AND(K1237="Pending",J1237='Date ouverte'!$A$8),INDEX(_xlfn.ANCHORARRAY('Date ouverte'!$B$8),MATCH(TRUE,_xlfn.ANCHORARRAY('Date ouverte'!$B$8)&gt;=$W1237,0)),W1237))))</f>
        <v>44900</v>
      </c>
      <c r="AB1237" s="5" t="str">
        <f>IF(IF($K1237="Pending",(IF($J1237='Date ouverte'!$A$20,HLOOKUP($AA1237,'Date ouverte'!$20:$21,2,FALSE),IF($J1237='Date ouverte'!$A$22,HLOOKUP($AA1237,'Date ouverte'!$22:$23,2,FALSE),IF($J1237='Date ouverte'!$A$24,HLOOKUP($AA1237,'Date ouverte'!$24:$25,2,FALSE),IF($J1237='Date ouverte'!$A$26,HLOOKUP($AA1237,'Date ouverte'!$26:$27,2,FALSE),"j"))))),W1237)&lt;&gt;"alert",AA1237,"alert")</f>
        <v>alert</v>
      </c>
      <c r="AC1237" s="65">
        <f>IF($AB1237="alert",(IF($J1237='Date ouverte'!$A$29,HLOOKUP($AA1237,'Date ouverte'!$29:$30,2,FALSE),IF($J1237='Date ouverte'!$A$31,HLOOKUP($AA1237,'Date ouverte'!$31:$33,2,FALSE),IF($J1237='Date ouverte'!$A$33,HLOOKUP($AA1237,'Date ouverte'!$33:$34,2,FALSE),IF($J1237='Date ouverte'!$A$35,HLOOKUP($AA1237,'Date ouverte'!$35:$36,2,FALSE),"j"))))),0)</f>
        <v>26</v>
      </c>
      <c r="AD12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7" s="5"/>
    </row>
    <row r="1238" spans="1:31" x14ac:dyDescent="0.25">
      <c r="A1238" t="s">
        <v>2031</v>
      </c>
      <c r="B1238" t="s">
        <v>258</v>
      </c>
      <c r="C1238" t="s">
        <v>30</v>
      </c>
      <c r="D1238" t="s">
        <v>47</v>
      </c>
      <c r="E1238" t="s">
        <v>16</v>
      </c>
      <c r="F1238" t="s">
        <v>48</v>
      </c>
      <c r="G1238" s="1">
        <v>44852</v>
      </c>
      <c r="H1238" s="1">
        <v>44884</v>
      </c>
      <c r="I1238" s="2">
        <v>44889</v>
      </c>
      <c r="J1238" t="s">
        <v>23</v>
      </c>
      <c r="K1238" t="s">
        <v>29</v>
      </c>
      <c r="L1238" t="s">
        <v>24</v>
      </c>
      <c r="M1238" t="s">
        <v>32</v>
      </c>
      <c r="N1238" t="s">
        <v>41</v>
      </c>
      <c r="O1238" t="s">
        <v>1686</v>
      </c>
      <c r="P1238">
        <f t="shared" si="591"/>
        <v>1</v>
      </c>
      <c r="Q1238" s="5">
        <f t="shared" si="592"/>
        <v>44886</v>
      </c>
      <c r="R1238" s="32">
        <f>VLOOKUP(_xlfn.CONCAT(M1238," - ",E1238),Planning!$C$75:$D$99,2,0)</f>
        <v>10</v>
      </c>
      <c r="S1238" s="5">
        <f t="shared" si="593"/>
        <v>44894</v>
      </c>
      <c r="T1238" s="3" t="str">
        <f t="shared" si="594"/>
        <v/>
      </c>
      <c r="U1238" s="32">
        <f t="shared" ca="1" si="595"/>
        <v>10</v>
      </c>
      <c r="V1238" s="32">
        <f t="shared" si="596"/>
        <v>0</v>
      </c>
      <c r="W1238" s="5">
        <f t="shared" si="597"/>
        <v>44889</v>
      </c>
      <c r="X1238" s="5"/>
      <c r="Z1238" s="49"/>
      <c r="AA1238" s="50" cm="1">
        <f t="array" ref="AA1238">IF(AND(K1238="Pending",J1238='Date ouverte'!$A$2),INDEX(_xlfn.ANCHORARRAY('Date ouverte'!$B$2),MATCH(TRUE,_xlfn.ANCHORARRAY('Date ouverte'!$B$2)&gt;=$W1238,0)),IF(AND(K1238="Pending",J1238='Date ouverte'!$A$4),INDEX(_xlfn.ANCHORARRAY('Date ouverte'!$B$4),MATCH(TRUE,_xlfn.ANCHORARRAY('Date ouverte'!$B$4)&gt;=$W1238,0)),IF(AND(K1238="Pending",J1238='Date ouverte'!$A$6),INDEX(_xlfn.ANCHORARRAY('Date ouverte'!$B$6),MATCH(TRUE,_xlfn.ANCHORARRAY('Date ouverte'!$B$6)&gt;=$W1238,0)),IF(AND(K1238="Pending",J1238='Date ouverte'!$A$8),INDEX(_xlfn.ANCHORARRAY('Date ouverte'!$B$8),MATCH(TRUE,_xlfn.ANCHORARRAY('Date ouverte'!$B$8)&gt;=$W1238,0)),W1238))))</f>
        <v>44889</v>
      </c>
      <c r="AB1238" s="5" t="str">
        <f>IF(IF($K1238="Pending",(IF($J1238='Date ouverte'!$A$20,HLOOKUP($AA1238,'Date ouverte'!$20:$21,2,FALSE),IF($J1238='Date ouverte'!$A$22,HLOOKUP($AA1238,'Date ouverte'!$22:$23,2,FALSE),IF($J1238='Date ouverte'!$A$24,HLOOKUP($AA1238,'Date ouverte'!$24:$25,2,FALSE),IF($J1238='Date ouverte'!$A$26,HLOOKUP($AA1238,'Date ouverte'!$26:$27,2,FALSE),"j"))))),W1238)&lt;&gt;"alert",AA1238,"alert")</f>
        <v>alert</v>
      </c>
      <c r="AC1238" s="65">
        <f>IF($AB1238="alert",(IF($J1238='Date ouverte'!$A$29,HLOOKUP($AA1238,'Date ouverte'!$29:$30,2,FALSE),IF($J1238='Date ouverte'!$A$31,HLOOKUP($AA1238,'Date ouverte'!$31:$33,2,FALSE),IF($J1238='Date ouverte'!$A$33,HLOOKUP($AA1238,'Date ouverte'!$33:$34,2,FALSE),IF($J1238='Date ouverte'!$A$35,HLOOKUP($AA1238,'Date ouverte'!$35:$36,2,FALSE),"j"))))),0)</f>
        <v>32</v>
      </c>
      <c r="AD12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38" s="5"/>
    </row>
    <row r="1239" spans="1:31" x14ac:dyDescent="0.25">
      <c r="A1239" t="s">
        <v>1368</v>
      </c>
      <c r="B1239" t="s">
        <v>258</v>
      </c>
      <c r="C1239" t="s">
        <v>14</v>
      </c>
      <c r="D1239" t="s">
        <v>47</v>
      </c>
      <c r="E1239" t="s">
        <v>16</v>
      </c>
      <c r="F1239" t="s">
        <v>48</v>
      </c>
      <c r="G1239" s="1">
        <v>44837</v>
      </c>
      <c r="H1239" s="1">
        <v>44881</v>
      </c>
      <c r="I1239" s="2">
        <v>44890</v>
      </c>
      <c r="J1239" t="s">
        <v>28</v>
      </c>
      <c r="K1239" t="s">
        <v>29</v>
      </c>
      <c r="L1239" t="s">
        <v>24</v>
      </c>
      <c r="M1239" t="s">
        <v>32</v>
      </c>
      <c r="N1239" t="s">
        <v>41</v>
      </c>
      <c r="O1239" t="s">
        <v>43</v>
      </c>
      <c r="P1239">
        <f t="shared" si="591"/>
        <v>1</v>
      </c>
      <c r="Q1239" s="5">
        <f t="shared" si="592"/>
        <v>44883</v>
      </c>
      <c r="R1239" s="32">
        <f>VLOOKUP(_xlfn.CONCAT(M1239," - ",E1239),Planning!$C$75:$D$99,2,0)</f>
        <v>10</v>
      </c>
      <c r="S1239" s="5">
        <f t="shared" si="593"/>
        <v>44891</v>
      </c>
      <c r="T1239" s="3" t="str">
        <f t="shared" si="594"/>
        <v/>
      </c>
      <c r="U1239" s="32">
        <f t="shared" ca="1" si="595"/>
        <v>10</v>
      </c>
      <c r="V1239" s="32">
        <f t="shared" si="596"/>
        <v>0</v>
      </c>
      <c r="W1239" s="5">
        <f t="shared" si="597"/>
        <v>44890</v>
      </c>
      <c r="X1239" s="5"/>
      <c r="Z1239" s="49"/>
      <c r="AA1239" s="50" cm="1">
        <f t="array" ref="AA1239">IF(AND(K1239="Pending",J1239='Date ouverte'!$A$2),INDEX(_xlfn.ANCHORARRAY('Date ouverte'!$B$2),MATCH(TRUE,_xlfn.ANCHORARRAY('Date ouverte'!$B$2)&gt;=$W1239,0)),IF(AND(K1239="Pending",J1239='Date ouverte'!$A$4),INDEX(_xlfn.ANCHORARRAY('Date ouverte'!$B$4),MATCH(TRUE,_xlfn.ANCHORARRAY('Date ouverte'!$B$4)&gt;=$W1239,0)),IF(AND(K1239="Pending",J1239='Date ouverte'!$A$6),INDEX(_xlfn.ANCHORARRAY('Date ouverte'!$B$6),MATCH(TRUE,_xlfn.ANCHORARRAY('Date ouverte'!$B$6)&gt;=$W1239,0)),IF(AND(K1239="Pending",J1239='Date ouverte'!$A$8),INDEX(_xlfn.ANCHORARRAY('Date ouverte'!$B$8),MATCH(TRUE,_xlfn.ANCHORARRAY('Date ouverte'!$B$8)&gt;=$W1239,0)),W1239))))</f>
        <v>44890</v>
      </c>
      <c r="AB1239" s="5" t="str">
        <f>IF(IF($K1239="Pending",(IF($J1239='Date ouverte'!$A$20,HLOOKUP($AA1239,'Date ouverte'!$20:$21,2,FALSE),IF($J1239='Date ouverte'!$A$22,HLOOKUP($AA1239,'Date ouverte'!$22:$23,2,FALSE),IF($J1239='Date ouverte'!$A$24,HLOOKUP($AA1239,'Date ouverte'!$24:$25,2,FALSE),IF($J1239='Date ouverte'!$A$26,HLOOKUP($AA1239,'Date ouverte'!$26:$27,2,FALSE),"j"))))),W1239)&lt;&gt;"alert",AA1239,"alert")</f>
        <v>alert</v>
      </c>
      <c r="AC1239" s="65">
        <f>IF($AB1239="alert",(IF($J1239='Date ouverte'!$A$29,HLOOKUP($AA1239,'Date ouverte'!$29:$30,2,FALSE),IF($J1239='Date ouverte'!$A$31,HLOOKUP($AA1239,'Date ouverte'!$31:$33,2,FALSE),IF($J1239='Date ouverte'!$A$33,HLOOKUP($AA1239,'Date ouverte'!$33:$34,2,FALSE),IF($J1239='Date ouverte'!$A$35,HLOOKUP($AA1239,'Date ouverte'!$35:$36,2,FALSE),"j"))))),0)</f>
        <v>8</v>
      </c>
      <c r="AD12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39" s="5"/>
    </row>
    <row r="1240" spans="1:31" x14ac:dyDescent="0.25">
      <c r="A1240" t="s">
        <v>1369</v>
      </c>
      <c r="B1240" t="s">
        <v>258</v>
      </c>
      <c r="C1240" t="s">
        <v>30</v>
      </c>
      <c r="D1240" t="s">
        <v>47</v>
      </c>
      <c r="E1240" t="s">
        <v>16</v>
      </c>
      <c r="F1240" t="s">
        <v>48</v>
      </c>
      <c r="G1240" s="1">
        <v>44839</v>
      </c>
      <c r="H1240" s="1">
        <v>44881</v>
      </c>
      <c r="I1240" s="2">
        <v>44890</v>
      </c>
      <c r="J1240" t="s">
        <v>28</v>
      </c>
      <c r="K1240" t="s">
        <v>29</v>
      </c>
      <c r="L1240" t="s">
        <v>24</v>
      </c>
      <c r="M1240" t="s">
        <v>32</v>
      </c>
      <c r="N1240" t="s">
        <v>41</v>
      </c>
      <c r="O1240" t="s">
        <v>43</v>
      </c>
      <c r="P1240">
        <f t="shared" si="591"/>
        <v>1</v>
      </c>
      <c r="Q1240" s="5">
        <f t="shared" si="592"/>
        <v>44883</v>
      </c>
      <c r="R1240" s="32">
        <f>VLOOKUP(_xlfn.CONCAT(M1240," - ",E1240),Planning!$C$75:$D$99,2,0)</f>
        <v>10</v>
      </c>
      <c r="S1240" s="5">
        <f t="shared" si="593"/>
        <v>44891</v>
      </c>
      <c r="T1240" s="3" t="str">
        <f t="shared" si="594"/>
        <v/>
      </c>
      <c r="U1240" s="32">
        <f t="shared" ca="1" si="595"/>
        <v>10</v>
      </c>
      <c r="V1240" s="32">
        <f t="shared" si="596"/>
        <v>0</v>
      </c>
      <c r="W1240" s="5">
        <f t="shared" si="597"/>
        <v>44890</v>
      </c>
      <c r="X1240" s="5"/>
      <c r="Z1240" s="49"/>
      <c r="AA1240" s="50" cm="1">
        <f t="array" ref="AA1240">IF(AND(K1240="Pending",J1240='Date ouverte'!$A$2),INDEX(_xlfn.ANCHORARRAY('Date ouverte'!$B$2),MATCH(TRUE,_xlfn.ANCHORARRAY('Date ouverte'!$B$2)&gt;=$W1240,0)),IF(AND(K1240="Pending",J1240='Date ouverte'!$A$4),INDEX(_xlfn.ANCHORARRAY('Date ouverte'!$B$4),MATCH(TRUE,_xlfn.ANCHORARRAY('Date ouverte'!$B$4)&gt;=$W1240,0)),IF(AND(K1240="Pending",J1240='Date ouverte'!$A$6),INDEX(_xlfn.ANCHORARRAY('Date ouverte'!$B$6),MATCH(TRUE,_xlfn.ANCHORARRAY('Date ouverte'!$B$6)&gt;=$W1240,0)),IF(AND(K1240="Pending",J1240='Date ouverte'!$A$8),INDEX(_xlfn.ANCHORARRAY('Date ouverte'!$B$8),MATCH(TRUE,_xlfn.ANCHORARRAY('Date ouverte'!$B$8)&gt;=$W1240,0)),W1240))))</f>
        <v>44890</v>
      </c>
      <c r="AB1240" s="5" t="str">
        <f>IF(IF($K1240="Pending",(IF($J1240='Date ouverte'!$A$20,HLOOKUP($AA1240,'Date ouverte'!$20:$21,2,FALSE),IF($J1240='Date ouverte'!$A$22,HLOOKUP($AA1240,'Date ouverte'!$22:$23,2,FALSE),IF($J1240='Date ouverte'!$A$24,HLOOKUP($AA1240,'Date ouverte'!$24:$25,2,FALSE),IF($J1240='Date ouverte'!$A$26,HLOOKUP($AA1240,'Date ouverte'!$26:$27,2,FALSE),"j"))))),W1240)&lt;&gt;"alert",AA1240,"alert")</f>
        <v>alert</v>
      </c>
      <c r="AC1240" s="65">
        <f>IF($AB1240="alert",(IF($J1240='Date ouverte'!$A$29,HLOOKUP($AA1240,'Date ouverte'!$29:$30,2,FALSE),IF($J1240='Date ouverte'!$A$31,HLOOKUP($AA1240,'Date ouverte'!$31:$33,2,FALSE),IF($J1240='Date ouverte'!$A$33,HLOOKUP($AA1240,'Date ouverte'!$33:$34,2,FALSE),IF($J1240='Date ouverte'!$A$35,HLOOKUP($AA1240,'Date ouverte'!$35:$36,2,FALSE),"j"))))),0)</f>
        <v>8</v>
      </c>
      <c r="AD12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40" s="5"/>
    </row>
    <row r="1241" spans="1:31" x14ac:dyDescent="0.25">
      <c r="A1241" t="s">
        <v>1370</v>
      </c>
      <c r="B1241" t="s">
        <v>258</v>
      </c>
      <c r="C1241" t="s">
        <v>30</v>
      </c>
      <c r="D1241" t="s">
        <v>47</v>
      </c>
      <c r="E1241" t="s">
        <v>16</v>
      </c>
      <c r="F1241" t="s">
        <v>48</v>
      </c>
      <c r="G1241" s="1">
        <v>44844</v>
      </c>
      <c r="H1241" s="1">
        <v>44885</v>
      </c>
      <c r="I1241" s="2">
        <v>44890</v>
      </c>
      <c r="J1241" t="s">
        <v>23</v>
      </c>
      <c r="K1241" t="s">
        <v>29</v>
      </c>
      <c r="L1241" t="s">
        <v>24</v>
      </c>
      <c r="M1241" t="s">
        <v>32</v>
      </c>
      <c r="N1241" t="s">
        <v>41</v>
      </c>
      <c r="O1241" t="s">
        <v>1106</v>
      </c>
      <c r="P1241">
        <f t="shared" si="591"/>
        <v>1</v>
      </c>
      <c r="Q1241" s="5">
        <f t="shared" si="592"/>
        <v>44887</v>
      </c>
      <c r="R1241" s="32">
        <f>VLOOKUP(_xlfn.CONCAT(M1241," - ",E1241),Planning!$C$75:$D$99,2,0)</f>
        <v>10</v>
      </c>
      <c r="S1241" s="5">
        <f t="shared" si="593"/>
        <v>44895</v>
      </c>
      <c r="T1241" s="3" t="str">
        <f t="shared" si="594"/>
        <v/>
      </c>
      <c r="U1241" s="32">
        <f t="shared" ca="1" si="595"/>
        <v>10</v>
      </c>
      <c r="V1241" s="32">
        <f t="shared" si="596"/>
        <v>0</v>
      </c>
      <c r="W1241" s="5">
        <f t="shared" si="597"/>
        <v>44890</v>
      </c>
      <c r="X1241" s="5"/>
      <c r="Z1241" s="49"/>
      <c r="AA1241" s="50" cm="1">
        <f t="array" ref="AA1241">IF(AND(K1241="Pending",J1241='Date ouverte'!$A$2),INDEX(_xlfn.ANCHORARRAY('Date ouverte'!$B$2),MATCH(TRUE,_xlfn.ANCHORARRAY('Date ouverte'!$B$2)&gt;=$W1241,0)),IF(AND(K1241="Pending",J1241='Date ouverte'!$A$4),INDEX(_xlfn.ANCHORARRAY('Date ouverte'!$B$4),MATCH(TRUE,_xlfn.ANCHORARRAY('Date ouverte'!$B$4)&gt;=$W1241,0)),IF(AND(K1241="Pending",J1241='Date ouverte'!$A$6),INDEX(_xlfn.ANCHORARRAY('Date ouverte'!$B$6),MATCH(TRUE,_xlfn.ANCHORARRAY('Date ouverte'!$B$6)&gt;=$W1241,0)),IF(AND(K1241="Pending",J1241='Date ouverte'!$A$8),INDEX(_xlfn.ANCHORARRAY('Date ouverte'!$B$8),MATCH(TRUE,_xlfn.ANCHORARRAY('Date ouverte'!$B$8)&gt;=$W1241,0)),W1241))))</f>
        <v>44890</v>
      </c>
      <c r="AB1241" s="5" t="str">
        <f>IF(IF($K1241="Pending",(IF($J1241='Date ouverte'!$A$20,HLOOKUP($AA1241,'Date ouverte'!$20:$21,2,FALSE),IF($J1241='Date ouverte'!$A$22,HLOOKUP($AA1241,'Date ouverte'!$22:$23,2,FALSE),IF($J1241='Date ouverte'!$A$24,HLOOKUP($AA1241,'Date ouverte'!$24:$25,2,FALSE),IF($J1241='Date ouverte'!$A$26,HLOOKUP($AA1241,'Date ouverte'!$26:$27,2,FALSE),"j"))))),W1241)&lt;&gt;"alert",AA1241,"alert")</f>
        <v>alert</v>
      </c>
      <c r="AC1241" s="65">
        <f>IF($AB1241="alert",(IF($J1241='Date ouverte'!$A$29,HLOOKUP($AA1241,'Date ouverte'!$29:$30,2,FALSE),IF($J1241='Date ouverte'!$A$31,HLOOKUP($AA1241,'Date ouverte'!$31:$33,2,FALSE),IF($J1241='Date ouverte'!$A$33,HLOOKUP($AA1241,'Date ouverte'!$33:$34,2,FALSE),IF($J1241='Date ouverte'!$A$35,HLOOKUP($AA1241,'Date ouverte'!$35:$36,2,FALSE),"j"))))),0)</f>
        <v>96</v>
      </c>
      <c r="AD12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1" s="5"/>
    </row>
    <row r="1242" spans="1:31" x14ac:dyDescent="0.25">
      <c r="A1242" t="s">
        <v>128</v>
      </c>
      <c r="B1242" t="s">
        <v>258</v>
      </c>
      <c r="C1242" t="s">
        <v>30</v>
      </c>
      <c r="D1242" t="s">
        <v>47</v>
      </c>
      <c r="E1242" t="s">
        <v>16</v>
      </c>
      <c r="F1242" t="s">
        <v>48</v>
      </c>
      <c r="G1242" s="1">
        <v>44802</v>
      </c>
      <c r="H1242" s="1">
        <v>44860</v>
      </c>
      <c r="I1242" s="2">
        <v>44865.666666666664</v>
      </c>
      <c r="J1242" t="s">
        <v>28</v>
      </c>
      <c r="K1242" t="s">
        <v>19</v>
      </c>
      <c r="L1242" t="s">
        <v>24</v>
      </c>
      <c r="M1242" t="s">
        <v>32</v>
      </c>
      <c r="N1242" t="s">
        <v>41</v>
      </c>
      <c r="O1242" t="s">
        <v>122</v>
      </c>
      <c r="P1242">
        <f t="shared" si="591"/>
        <v>1</v>
      </c>
      <c r="Q1242" s="5">
        <f t="shared" si="592"/>
        <v>44862</v>
      </c>
      <c r="R1242" s="32">
        <f>VLOOKUP(_xlfn.CONCAT(M1242," - ",E1242),Planning!$C$75:$D$99,2,0)</f>
        <v>10</v>
      </c>
      <c r="S1242" s="5">
        <f t="shared" si="593"/>
        <v>44870</v>
      </c>
      <c r="T1242" s="3" t="str">
        <f t="shared" si="594"/>
        <v/>
      </c>
      <c r="U1242" s="32">
        <f t="shared" ca="1" si="595"/>
        <v>10</v>
      </c>
      <c r="V1242" s="32">
        <f t="shared" si="596"/>
        <v>0</v>
      </c>
      <c r="W1242" s="5">
        <f t="shared" si="597"/>
        <v>44865</v>
      </c>
      <c r="X1242" s="5"/>
      <c r="Z1242" s="49"/>
      <c r="AA1242" s="50" cm="1">
        <f t="array" ref="AA1242">IF(AND(K1242="Pending",J1242='Date ouverte'!$A$2),INDEX(_xlfn.ANCHORARRAY('Date ouverte'!$B$2),MATCH(TRUE,_xlfn.ANCHORARRAY('Date ouverte'!$B$2)&gt;=$W1242,0)),IF(AND(K1242="Pending",J1242='Date ouverte'!$A$4),INDEX(_xlfn.ANCHORARRAY('Date ouverte'!$B$4),MATCH(TRUE,_xlfn.ANCHORARRAY('Date ouverte'!$B$4)&gt;=$W1242,0)),IF(AND(K1242="Pending",J1242='Date ouverte'!$A$6),INDEX(_xlfn.ANCHORARRAY('Date ouverte'!$B$6),MATCH(TRUE,_xlfn.ANCHORARRAY('Date ouverte'!$B$6)&gt;=$W1242,0)),IF(AND(K1242="Pending",J1242='Date ouverte'!$A$8),INDEX(_xlfn.ANCHORARRAY('Date ouverte'!$B$8),MATCH(TRUE,_xlfn.ANCHORARRAY('Date ouverte'!$B$8)&gt;=$W1242,0)),W1242))))</f>
        <v>44865</v>
      </c>
      <c r="AB1242" s="5">
        <f>IF(IF($K1242="Pending",(IF($J1242='Date ouverte'!$A$20,HLOOKUP($AA1242,'Date ouverte'!$20:$21,2,FALSE),IF($J1242='Date ouverte'!$A$22,HLOOKUP($AA1242,'Date ouverte'!$22:$23,2,FALSE),IF($J1242='Date ouverte'!$A$24,HLOOKUP($AA1242,'Date ouverte'!$24:$25,2,FALSE),IF($J1242='Date ouverte'!$A$26,HLOOKUP($AA1242,'Date ouverte'!$26:$27,2,FALSE),"j"))))),W1242)&lt;&gt;"alert",AA1242,"alert")</f>
        <v>44865</v>
      </c>
      <c r="AC1242" s="65">
        <f>IF($AB1242="alert",(IF($J1242='Date ouverte'!$A$29,HLOOKUP($AA1242,'Date ouverte'!$29:$30,2,FALSE),IF($J1242='Date ouverte'!$A$31,HLOOKUP($AA1242,'Date ouverte'!$31:$33,2,FALSE),IF($J1242='Date ouverte'!$A$33,HLOOKUP($AA1242,'Date ouverte'!$33:$34,2,FALSE),IF($J1242='Date ouverte'!$A$35,HLOOKUP($AA1242,'Date ouverte'!$35:$36,2,FALSE),"j"))))),0)</f>
        <v>0</v>
      </c>
      <c r="AD12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2" s="5"/>
    </row>
    <row r="1243" spans="1:31" x14ac:dyDescent="0.25">
      <c r="A1243" t="s">
        <v>1371</v>
      </c>
      <c r="B1243" t="s">
        <v>258</v>
      </c>
      <c r="C1243" t="s">
        <v>30</v>
      </c>
      <c r="D1243" t="s">
        <v>47</v>
      </c>
      <c r="E1243" t="s">
        <v>16</v>
      </c>
      <c r="F1243" t="s">
        <v>48</v>
      </c>
      <c r="G1243" s="1">
        <v>44839</v>
      </c>
      <c r="H1243" s="1">
        <v>44881</v>
      </c>
      <c r="I1243" s="2">
        <v>44890</v>
      </c>
      <c r="J1243" t="s">
        <v>23</v>
      </c>
      <c r="K1243" t="s">
        <v>29</v>
      </c>
      <c r="L1243" t="s">
        <v>24</v>
      </c>
      <c r="M1243" t="s">
        <v>32</v>
      </c>
      <c r="N1243" t="s">
        <v>41</v>
      </c>
      <c r="O1243" t="s">
        <v>43</v>
      </c>
      <c r="P1243">
        <f t="shared" si="591"/>
        <v>1</v>
      </c>
      <c r="Q1243" s="5">
        <f t="shared" si="592"/>
        <v>44883</v>
      </c>
      <c r="R1243" s="32">
        <f>VLOOKUP(_xlfn.CONCAT(M1243," - ",E1243),Planning!$C$75:$D$99,2,0)</f>
        <v>10</v>
      </c>
      <c r="S1243" s="5">
        <f t="shared" si="593"/>
        <v>44891</v>
      </c>
      <c r="T1243" s="3" t="str">
        <f t="shared" si="594"/>
        <v/>
      </c>
      <c r="U1243" s="32">
        <f t="shared" ca="1" si="595"/>
        <v>10</v>
      </c>
      <c r="V1243" s="32">
        <f t="shared" si="596"/>
        <v>0</v>
      </c>
      <c r="W1243" s="5">
        <f t="shared" si="597"/>
        <v>44890</v>
      </c>
      <c r="X1243" s="5"/>
      <c r="Z1243" s="49"/>
      <c r="AA1243" s="50" cm="1">
        <f t="array" ref="AA1243">IF(AND(K1243="Pending",J1243='Date ouverte'!$A$2),INDEX(_xlfn.ANCHORARRAY('Date ouverte'!$B$2),MATCH(TRUE,_xlfn.ANCHORARRAY('Date ouverte'!$B$2)&gt;=$W1243,0)),IF(AND(K1243="Pending",J1243='Date ouverte'!$A$4),INDEX(_xlfn.ANCHORARRAY('Date ouverte'!$B$4),MATCH(TRUE,_xlfn.ANCHORARRAY('Date ouverte'!$B$4)&gt;=$W1243,0)),IF(AND(K1243="Pending",J1243='Date ouverte'!$A$6),INDEX(_xlfn.ANCHORARRAY('Date ouverte'!$B$6),MATCH(TRUE,_xlfn.ANCHORARRAY('Date ouverte'!$B$6)&gt;=$W1243,0)),IF(AND(K1243="Pending",J1243='Date ouverte'!$A$8),INDEX(_xlfn.ANCHORARRAY('Date ouverte'!$B$8),MATCH(TRUE,_xlfn.ANCHORARRAY('Date ouverte'!$B$8)&gt;=$W1243,0)),W1243))))</f>
        <v>44890</v>
      </c>
      <c r="AB1243" s="5" t="str">
        <f>IF(IF($K1243="Pending",(IF($J1243='Date ouverte'!$A$20,HLOOKUP($AA1243,'Date ouverte'!$20:$21,2,FALSE),IF($J1243='Date ouverte'!$A$22,HLOOKUP($AA1243,'Date ouverte'!$22:$23,2,FALSE),IF($J1243='Date ouverte'!$A$24,HLOOKUP($AA1243,'Date ouverte'!$24:$25,2,FALSE),IF($J1243='Date ouverte'!$A$26,HLOOKUP($AA1243,'Date ouverte'!$26:$27,2,FALSE),"j"))))),W1243)&lt;&gt;"alert",AA1243,"alert")</f>
        <v>alert</v>
      </c>
      <c r="AC1243" s="65">
        <f>IF($AB1243="alert",(IF($J1243='Date ouverte'!$A$29,HLOOKUP($AA1243,'Date ouverte'!$29:$30,2,FALSE),IF($J1243='Date ouverte'!$A$31,HLOOKUP($AA1243,'Date ouverte'!$31:$33,2,FALSE),IF($J1243='Date ouverte'!$A$33,HLOOKUP($AA1243,'Date ouverte'!$33:$34,2,FALSE),IF($J1243='Date ouverte'!$A$35,HLOOKUP($AA1243,'Date ouverte'!$35:$36,2,FALSE),"j"))))),0)</f>
        <v>96</v>
      </c>
      <c r="AD12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3" s="5"/>
    </row>
    <row r="1244" spans="1:31" x14ac:dyDescent="0.25">
      <c r="A1244" t="s">
        <v>608</v>
      </c>
      <c r="B1244" t="s">
        <v>258</v>
      </c>
      <c r="C1244" t="s">
        <v>30</v>
      </c>
      <c r="D1244" t="s">
        <v>47</v>
      </c>
      <c r="E1244" t="s">
        <v>16</v>
      </c>
      <c r="F1244" t="s">
        <v>48</v>
      </c>
      <c r="G1244" s="1">
        <v>44821</v>
      </c>
      <c r="H1244" s="1">
        <v>44872</v>
      </c>
      <c r="I1244" s="2">
        <v>44877</v>
      </c>
      <c r="J1244" t="s">
        <v>28</v>
      </c>
      <c r="K1244" t="s">
        <v>29</v>
      </c>
      <c r="L1244" t="s">
        <v>24</v>
      </c>
      <c r="M1244" t="s">
        <v>32</v>
      </c>
      <c r="N1244" t="s">
        <v>41</v>
      </c>
      <c r="O1244" t="s">
        <v>609</v>
      </c>
      <c r="P1244">
        <f t="shared" si="591"/>
        <v>1</v>
      </c>
      <c r="Q1244" s="5">
        <f t="shared" si="592"/>
        <v>44874</v>
      </c>
      <c r="R1244" s="32">
        <f>VLOOKUP(_xlfn.CONCAT(M1244," - ",E1244),Planning!$C$75:$D$99,2,0)</f>
        <v>10</v>
      </c>
      <c r="S1244" s="5">
        <f t="shared" si="593"/>
        <v>44882</v>
      </c>
      <c r="T1244" s="3" t="str">
        <f t="shared" si="594"/>
        <v/>
      </c>
      <c r="U1244" s="32">
        <f t="shared" ca="1" si="595"/>
        <v>10</v>
      </c>
      <c r="V1244" s="32">
        <f t="shared" si="596"/>
        <v>0</v>
      </c>
      <c r="W1244" s="5">
        <f t="shared" si="597"/>
        <v>44877</v>
      </c>
      <c r="X1244" s="5"/>
      <c r="Z1244" s="49"/>
      <c r="AA1244" s="50" cm="1">
        <f t="array" ref="AA1244">IF(AND(K1244="Pending",J1244='Date ouverte'!$A$2),INDEX(_xlfn.ANCHORARRAY('Date ouverte'!$B$2),MATCH(TRUE,_xlfn.ANCHORARRAY('Date ouverte'!$B$2)&gt;=$W1244,0)),IF(AND(K1244="Pending",J1244='Date ouverte'!$A$4),INDEX(_xlfn.ANCHORARRAY('Date ouverte'!$B$4),MATCH(TRUE,_xlfn.ANCHORARRAY('Date ouverte'!$B$4)&gt;=$W1244,0)),IF(AND(K1244="Pending",J1244='Date ouverte'!$A$6),INDEX(_xlfn.ANCHORARRAY('Date ouverte'!$B$6),MATCH(TRUE,_xlfn.ANCHORARRAY('Date ouverte'!$B$6)&gt;=$W1244,0)),IF(AND(K1244="Pending",J1244='Date ouverte'!$A$8),INDEX(_xlfn.ANCHORARRAY('Date ouverte'!$B$8),MATCH(TRUE,_xlfn.ANCHORARRAY('Date ouverte'!$B$8)&gt;=$W1244,0)),W1244))))</f>
        <v>44879</v>
      </c>
      <c r="AB1244" s="5" t="str">
        <f>IF(IF($K1244="Pending",(IF($J1244='Date ouverte'!$A$20,HLOOKUP($AA1244,'Date ouverte'!$20:$21,2,FALSE),IF($J1244='Date ouverte'!$A$22,HLOOKUP($AA1244,'Date ouverte'!$22:$23,2,FALSE),IF($J1244='Date ouverte'!$A$24,HLOOKUP($AA1244,'Date ouverte'!$24:$25,2,FALSE),IF($J1244='Date ouverte'!$A$26,HLOOKUP($AA1244,'Date ouverte'!$26:$27,2,FALSE),"j"))))),W1244)&lt;&gt;"alert",AA1244,"alert")</f>
        <v>alert</v>
      </c>
      <c r="AC1244" s="65">
        <f>IF($AB1244="alert",(IF($J1244='Date ouverte'!$A$29,HLOOKUP($AA1244,'Date ouverte'!$29:$30,2,FALSE),IF($J1244='Date ouverte'!$A$31,HLOOKUP($AA1244,'Date ouverte'!$31:$33,2,FALSE),IF($J1244='Date ouverte'!$A$33,HLOOKUP($AA1244,'Date ouverte'!$33:$34,2,FALSE),IF($J1244='Date ouverte'!$A$35,HLOOKUP($AA1244,'Date ouverte'!$35:$36,2,FALSE),"j"))))),0)</f>
        <v>12</v>
      </c>
      <c r="AD12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44" s="5"/>
    </row>
    <row r="1245" spans="1:31" x14ac:dyDescent="0.25">
      <c r="A1245" t="s">
        <v>1372</v>
      </c>
      <c r="B1245" t="s">
        <v>258</v>
      </c>
      <c r="C1245" t="s">
        <v>30</v>
      </c>
      <c r="D1245" t="s">
        <v>47</v>
      </c>
      <c r="E1245" t="s">
        <v>16</v>
      </c>
      <c r="F1245" t="s">
        <v>48</v>
      </c>
      <c r="G1245" s="1">
        <v>44839</v>
      </c>
      <c r="H1245" s="1">
        <v>44881</v>
      </c>
      <c r="I1245" s="2">
        <v>44890</v>
      </c>
      <c r="J1245" t="s">
        <v>23</v>
      </c>
      <c r="K1245" t="s">
        <v>29</v>
      </c>
      <c r="L1245" t="s">
        <v>24</v>
      </c>
      <c r="M1245" t="s">
        <v>32</v>
      </c>
      <c r="N1245" t="s">
        <v>41</v>
      </c>
      <c r="O1245" t="s">
        <v>43</v>
      </c>
      <c r="P1245">
        <f t="shared" si="591"/>
        <v>1</v>
      </c>
      <c r="Q1245" s="5">
        <f t="shared" si="592"/>
        <v>44883</v>
      </c>
      <c r="R1245" s="32">
        <f>VLOOKUP(_xlfn.CONCAT(M1245," - ",E1245),Planning!$C$75:$D$99,2,0)</f>
        <v>10</v>
      </c>
      <c r="S1245" s="5">
        <f t="shared" si="593"/>
        <v>44891</v>
      </c>
      <c r="T1245" s="3" t="str">
        <f t="shared" si="594"/>
        <v/>
      </c>
      <c r="U1245" s="32">
        <f t="shared" ca="1" si="595"/>
        <v>10</v>
      </c>
      <c r="V1245" s="32">
        <f t="shared" si="596"/>
        <v>0</v>
      </c>
      <c r="W1245" s="5">
        <f t="shared" si="597"/>
        <v>44890</v>
      </c>
      <c r="X1245" s="5"/>
      <c r="Z1245" s="49"/>
      <c r="AA1245" s="50" cm="1">
        <f t="array" ref="AA1245">IF(AND(K1245="Pending",J1245='Date ouverte'!$A$2),INDEX(_xlfn.ANCHORARRAY('Date ouverte'!$B$2),MATCH(TRUE,_xlfn.ANCHORARRAY('Date ouverte'!$B$2)&gt;=$W1245,0)),IF(AND(K1245="Pending",J1245='Date ouverte'!$A$4),INDEX(_xlfn.ANCHORARRAY('Date ouverte'!$B$4),MATCH(TRUE,_xlfn.ANCHORARRAY('Date ouverte'!$B$4)&gt;=$W1245,0)),IF(AND(K1245="Pending",J1245='Date ouverte'!$A$6),INDEX(_xlfn.ANCHORARRAY('Date ouverte'!$B$6),MATCH(TRUE,_xlfn.ANCHORARRAY('Date ouverte'!$B$6)&gt;=$W1245,0)),IF(AND(K1245="Pending",J1245='Date ouverte'!$A$8),INDEX(_xlfn.ANCHORARRAY('Date ouverte'!$B$8),MATCH(TRUE,_xlfn.ANCHORARRAY('Date ouverte'!$B$8)&gt;=$W1245,0)),W1245))))</f>
        <v>44890</v>
      </c>
      <c r="AB1245" s="5" t="str">
        <f>IF(IF($K1245="Pending",(IF($J1245='Date ouverte'!$A$20,HLOOKUP($AA1245,'Date ouverte'!$20:$21,2,FALSE),IF($J1245='Date ouverte'!$A$22,HLOOKUP($AA1245,'Date ouverte'!$22:$23,2,FALSE),IF($J1245='Date ouverte'!$A$24,HLOOKUP($AA1245,'Date ouverte'!$24:$25,2,FALSE),IF($J1245='Date ouverte'!$A$26,HLOOKUP($AA1245,'Date ouverte'!$26:$27,2,FALSE),"j"))))),W1245)&lt;&gt;"alert",AA1245,"alert")</f>
        <v>alert</v>
      </c>
      <c r="AC1245" s="65">
        <f>IF($AB1245="alert",(IF($J1245='Date ouverte'!$A$29,HLOOKUP($AA1245,'Date ouverte'!$29:$30,2,FALSE),IF($J1245='Date ouverte'!$A$31,HLOOKUP($AA1245,'Date ouverte'!$31:$33,2,FALSE),IF($J1245='Date ouverte'!$A$33,HLOOKUP($AA1245,'Date ouverte'!$33:$34,2,FALSE),IF($J1245='Date ouverte'!$A$35,HLOOKUP($AA1245,'Date ouverte'!$35:$36,2,FALSE),"j"))))),0)</f>
        <v>96</v>
      </c>
      <c r="AD12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5" s="5"/>
    </row>
    <row r="1246" spans="1:31" x14ac:dyDescent="0.25">
      <c r="A1246" t="s">
        <v>1373</v>
      </c>
      <c r="B1246" t="s">
        <v>258</v>
      </c>
      <c r="C1246" t="s">
        <v>30</v>
      </c>
      <c r="D1246" t="s">
        <v>47</v>
      </c>
      <c r="E1246" t="s">
        <v>16</v>
      </c>
      <c r="F1246" t="s">
        <v>48</v>
      </c>
      <c r="G1246" s="1">
        <v>44831</v>
      </c>
      <c r="H1246" s="1">
        <v>44872</v>
      </c>
      <c r="I1246" s="2">
        <v>44877</v>
      </c>
      <c r="J1246" t="s">
        <v>28</v>
      </c>
      <c r="K1246" t="s">
        <v>29</v>
      </c>
      <c r="L1246" t="s">
        <v>24</v>
      </c>
      <c r="M1246" t="s">
        <v>32</v>
      </c>
      <c r="N1246" t="s">
        <v>41</v>
      </c>
      <c r="O1246" t="s">
        <v>609</v>
      </c>
      <c r="P1246">
        <f t="shared" si="591"/>
        <v>1</v>
      </c>
      <c r="Q1246" s="5">
        <f t="shared" si="592"/>
        <v>44874</v>
      </c>
      <c r="R1246" s="32">
        <f>VLOOKUP(_xlfn.CONCAT(M1246," - ",E1246),Planning!$C$75:$D$99,2,0)</f>
        <v>10</v>
      </c>
      <c r="S1246" s="5">
        <f t="shared" si="593"/>
        <v>44882</v>
      </c>
      <c r="T1246" s="3" t="str">
        <f t="shared" si="594"/>
        <v/>
      </c>
      <c r="U1246" s="32">
        <f t="shared" ca="1" si="595"/>
        <v>10</v>
      </c>
      <c r="V1246" s="32">
        <f t="shared" si="596"/>
        <v>0</v>
      </c>
      <c r="W1246" s="5">
        <f t="shared" si="597"/>
        <v>44877</v>
      </c>
      <c r="X1246" s="5"/>
      <c r="Z1246" s="49"/>
      <c r="AA1246" s="50" cm="1">
        <f t="array" ref="AA1246">IF(AND(K1246="Pending",J1246='Date ouverte'!$A$2),INDEX(_xlfn.ANCHORARRAY('Date ouverte'!$B$2),MATCH(TRUE,_xlfn.ANCHORARRAY('Date ouverte'!$B$2)&gt;=$W1246,0)),IF(AND(K1246="Pending",J1246='Date ouverte'!$A$4),INDEX(_xlfn.ANCHORARRAY('Date ouverte'!$B$4),MATCH(TRUE,_xlfn.ANCHORARRAY('Date ouverte'!$B$4)&gt;=$W1246,0)),IF(AND(K1246="Pending",J1246='Date ouverte'!$A$6),INDEX(_xlfn.ANCHORARRAY('Date ouverte'!$B$6),MATCH(TRUE,_xlfn.ANCHORARRAY('Date ouverte'!$B$6)&gt;=$W1246,0)),IF(AND(K1246="Pending",J1246='Date ouverte'!$A$8),INDEX(_xlfn.ANCHORARRAY('Date ouverte'!$B$8),MATCH(TRUE,_xlfn.ANCHORARRAY('Date ouverte'!$B$8)&gt;=$W1246,0)),W1246))))</f>
        <v>44879</v>
      </c>
      <c r="AB1246" s="5" t="str">
        <f>IF(IF($K1246="Pending",(IF($J1246='Date ouverte'!$A$20,HLOOKUP($AA1246,'Date ouverte'!$20:$21,2,FALSE),IF($J1246='Date ouverte'!$A$22,HLOOKUP($AA1246,'Date ouverte'!$22:$23,2,FALSE),IF($J1246='Date ouverte'!$A$24,HLOOKUP($AA1246,'Date ouverte'!$24:$25,2,FALSE),IF($J1246='Date ouverte'!$A$26,HLOOKUP($AA1246,'Date ouverte'!$26:$27,2,FALSE),"j"))))),W1246)&lt;&gt;"alert",AA1246,"alert")</f>
        <v>alert</v>
      </c>
      <c r="AC1246" s="65">
        <f>IF($AB1246="alert",(IF($J1246='Date ouverte'!$A$29,HLOOKUP($AA1246,'Date ouverte'!$29:$30,2,FALSE),IF($J1246='Date ouverte'!$A$31,HLOOKUP($AA1246,'Date ouverte'!$31:$33,2,FALSE),IF($J1246='Date ouverte'!$A$33,HLOOKUP($AA1246,'Date ouverte'!$33:$34,2,FALSE),IF($J1246='Date ouverte'!$A$35,HLOOKUP($AA1246,'Date ouverte'!$35:$36,2,FALSE),"j"))))),0)</f>
        <v>12</v>
      </c>
      <c r="AD12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46" s="5"/>
    </row>
    <row r="1247" spans="1:31" x14ac:dyDescent="0.25">
      <c r="A1247" t="s">
        <v>91</v>
      </c>
      <c r="B1247" t="s">
        <v>258</v>
      </c>
      <c r="C1247" t="s">
        <v>30</v>
      </c>
      <c r="D1247" t="s">
        <v>15</v>
      </c>
      <c r="E1247" t="s">
        <v>16</v>
      </c>
      <c r="F1247" t="s">
        <v>17</v>
      </c>
      <c r="G1247" s="1">
        <v>44792</v>
      </c>
      <c r="H1247" s="1">
        <v>44853</v>
      </c>
      <c r="I1247" s="2">
        <v>44860.708333333336</v>
      </c>
      <c r="J1247" t="s">
        <v>28</v>
      </c>
      <c r="K1247" t="s">
        <v>19</v>
      </c>
      <c r="L1247" t="s">
        <v>24</v>
      </c>
      <c r="M1247" t="s">
        <v>32</v>
      </c>
      <c r="N1247" t="s">
        <v>41</v>
      </c>
      <c r="O1247" t="s">
        <v>76</v>
      </c>
      <c r="P1247">
        <f t="shared" si="591"/>
        <v>1</v>
      </c>
      <c r="Q1247" s="5">
        <f t="shared" si="592"/>
        <v>44855</v>
      </c>
      <c r="R1247" s="32">
        <f>VLOOKUP(_xlfn.CONCAT(M1247," - ",E1247),Planning!$C$75:$D$99,2,0)</f>
        <v>10</v>
      </c>
      <c r="S1247" s="5">
        <f t="shared" si="593"/>
        <v>44863</v>
      </c>
      <c r="T1247" s="3" t="str">
        <f t="shared" si="594"/>
        <v/>
      </c>
      <c r="U1247" s="32">
        <f t="shared" ca="1" si="595"/>
        <v>4</v>
      </c>
      <c r="V1247" s="32">
        <f t="shared" si="596"/>
        <v>0</v>
      </c>
      <c r="W1247" s="5">
        <f t="shared" si="597"/>
        <v>44860</v>
      </c>
      <c r="X1247" s="5"/>
      <c r="Z1247" s="49"/>
      <c r="AA1247" s="50" cm="1">
        <f t="array" ref="AA1247">IF(AND(K1247="Pending",J1247='Date ouverte'!$A$2),INDEX(_xlfn.ANCHORARRAY('Date ouverte'!$B$2),MATCH(TRUE,_xlfn.ANCHORARRAY('Date ouverte'!$B$2)&gt;=$W1247,0)),IF(AND(K1247="Pending",J1247='Date ouverte'!$A$4),INDEX(_xlfn.ANCHORARRAY('Date ouverte'!$B$4),MATCH(TRUE,_xlfn.ANCHORARRAY('Date ouverte'!$B$4)&gt;=$W1247,0)),IF(AND(K1247="Pending",J1247='Date ouverte'!$A$6),INDEX(_xlfn.ANCHORARRAY('Date ouverte'!$B$6),MATCH(TRUE,_xlfn.ANCHORARRAY('Date ouverte'!$B$6)&gt;=$W1247,0)),IF(AND(K1247="Pending",J1247='Date ouverte'!$A$8),INDEX(_xlfn.ANCHORARRAY('Date ouverte'!$B$8),MATCH(TRUE,_xlfn.ANCHORARRAY('Date ouverte'!$B$8)&gt;=$W1247,0)),W1247))))</f>
        <v>44860</v>
      </c>
      <c r="AB1247" s="5">
        <f>IF(IF($K1247="Pending",(IF($J1247='Date ouverte'!$A$20,HLOOKUP($AA1247,'Date ouverte'!$20:$21,2,FALSE),IF($J1247='Date ouverte'!$A$22,HLOOKUP($AA1247,'Date ouverte'!$22:$23,2,FALSE),IF($J1247='Date ouverte'!$A$24,HLOOKUP($AA1247,'Date ouverte'!$24:$25,2,FALSE),IF($J1247='Date ouverte'!$A$26,HLOOKUP($AA1247,'Date ouverte'!$26:$27,2,FALSE),"j"))))),W1247)&lt;&gt;"alert",AA1247,"alert")</f>
        <v>44860</v>
      </c>
      <c r="AC1247" s="65">
        <f>IF($AB1247="alert",(IF($J1247='Date ouverte'!$A$29,HLOOKUP($AA1247,'Date ouverte'!$29:$30,2,FALSE),IF($J1247='Date ouverte'!$A$31,HLOOKUP($AA1247,'Date ouverte'!$31:$33,2,FALSE),IF($J1247='Date ouverte'!$A$33,HLOOKUP($AA1247,'Date ouverte'!$33:$34,2,FALSE),IF($J1247='Date ouverte'!$A$35,HLOOKUP($AA1247,'Date ouverte'!$35:$36,2,FALSE),"j"))))),0)</f>
        <v>0</v>
      </c>
      <c r="AD12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7" s="5"/>
    </row>
    <row r="1248" spans="1:31" x14ac:dyDescent="0.25">
      <c r="A1248" t="s">
        <v>1374</v>
      </c>
      <c r="B1248" t="s">
        <v>258</v>
      </c>
      <c r="C1248" t="s">
        <v>30</v>
      </c>
      <c r="D1248" t="s">
        <v>47</v>
      </c>
      <c r="E1248" t="s">
        <v>16</v>
      </c>
      <c r="F1248" t="s">
        <v>48</v>
      </c>
      <c r="G1248" s="1">
        <v>44839</v>
      </c>
      <c r="H1248" s="1">
        <v>44881</v>
      </c>
      <c r="I1248" s="2">
        <v>44890</v>
      </c>
      <c r="J1248" t="s">
        <v>23</v>
      </c>
      <c r="K1248" t="s">
        <v>29</v>
      </c>
      <c r="L1248" t="s">
        <v>24</v>
      </c>
      <c r="M1248" t="s">
        <v>32</v>
      </c>
      <c r="N1248" t="s">
        <v>41</v>
      </c>
      <c r="O1248" t="s">
        <v>43</v>
      </c>
      <c r="P1248">
        <f t="shared" si="591"/>
        <v>1</v>
      </c>
      <c r="Q1248" s="5">
        <f t="shared" si="592"/>
        <v>44883</v>
      </c>
      <c r="R1248" s="32">
        <f>VLOOKUP(_xlfn.CONCAT(M1248," - ",E1248),Planning!$C$75:$D$99,2,0)</f>
        <v>10</v>
      </c>
      <c r="S1248" s="5">
        <f t="shared" si="593"/>
        <v>44891</v>
      </c>
      <c r="T1248" s="3" t="str">
        <f t="shared" si="594"/>
        <v/>
      </c>
      <c r="U1248" s="32">
        <f t="shared" ca="1" si="595"/>
        <v>10</v>
      </c>
      <c r="V1248" s="32">
        <f t="shared" si="596"/>
        <v>0</v>
      </c>
      <c r="W1248" s="5">
        <f t="shared" si="597"/>
        <v>44890</v>
      </c>
      <c r="X1248" s="5"/>
      <c r="Z1248" s="49"/>
      <c r="AA1248" s="50" cm="1">
        <f t="array" ref="AA1248">IF(AND(K1248="Pending",J1248='Date ouverte'!$A$2),INDEX(_xlfn.ANCHORARRAY('Date ouverte'!$B$2),MATCH(TRUE,_xlfn.ANCHORARRAY('Date ouverte'!$B$2)&gt;=$W1248,0)),IF(AND(K1248="Pending",J1248='Date ouverte'!$A$4),INDEX(_xlfn.ANCHORARRAY('Date ouverte'!$B$4),MATCH(TRUE,_xlfn.ANCHORARRAY('Date ouverte'!$B$4)&gt;=$W1248,0)),IF(AND(K1248="Pending",J1248='Date ouverte'!$A$6),INDEX(_xlfn.ANCHORARRAY('Date ouverte'!$B$6),MATCH(TRUE,_xlfn.ANCHORARRAY('Date ouverte'!$B$6)&gt;=$W1248,0)),IF(AND(K1248="Pending",J1248='Date ouverte'!$A$8),INDEX(_xlfn.ANCHORARRAY('Date ouverte'!$B$8),MATCH(TRUE,_xlfn.ANCHORARRAY('Date ouverte'!$B$8)&gt;=$W1248,0)),W1248))))</f>
        <v>44890</v>
      </c>
      <c r="AB1248" s="5" t="str">
        <f>IF(IF($K1248="Pending",(IF($J1248='Date ouverte'!$A$20,HLOOKUP($AA1248,'Date ouverte'!$20:$21,2,FALSE),IF($J1248='Date ouverte'!$A$22,HLOOKUP($AA1248,'Date ouverte'!$22:$23,2,FALSE),IF($J1248='Date ouverte'!$A$24,HLOOKUP($AA1248,'Date ouverte'!$24:$25,2,FALSE),IF($J1248='Date ouverte'!$A$26,HLOOKUP($AA1248,'Date ouverte'!$26:$27,2,FALSE),"j"))))),W1248)&lt;&gt;"alert",AA1248,"alert")</f>
        <v>alert</v>
      </c>
      <c r="AC1248" s="65">
        <f>IF($AB1248="alert",(IF($J1248='Date ouverte'!$A$29,HLOOKUP($AA1248,'Date ouverte'!$29:$30,2,FALSE),IF($J1248='Date ouverte'!$A$31,HLOOKUP($AA1248,'Date ouverte'!$31:$33,2,FALSE),IF($J1248='Date ouverte'!$A$33,HLOOKUP($AA1248,'Date ouverte'!$33:$34,2,FALSE),IF($J1248='Date ouverte'!$A$35,HLOOKUP($AA1248,'Date ouverte'!$35:$36,2,FALSE),"j"))))),0)</f>
        <v>96</v>
      </c>
      <c r="AD12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8" s="5"/>
    </row>
    <row r="1249" spans="1:31" x14ac:dyDescent="0.25">
      <c r="A1249" t="s">
        <v>2032</v>
      </c>
      <c r="B1249" t="s">
        <v>258</v>
      </c>
      <c r="C1249" t="s">
        <v>30</v>
      </c>
      <c r="D1249" t="s">
        <v>47</v>
      </c>
      <c r="E1249" t="s">
        <v>16</v>
      </c>
      <c r="F1249" t="s">
        <v>48</v>
      </c>
      <c r="G1249" s="1">
        <v>44852</v>
      </c>
      <c r="H1249" s="1">
        <v>44884</v>
      </c>
      <c r="I1249" s="2">
        <v>44889</v>
      </c>
      <c r="J1249" t="s">
        <v>23</v>
      </c>
      <c r="K1249" t="s">
        <v>29</v>
      </c>
      <c r="L1249" t="s">
        <v>24</v>
      </c>
      <c r="M1249" t="s">
        <v>32</v>
      </c>
      <c r="N1249" t="s">
        <v>41</v>
      </c>
      <c r="O1249" t="s">
        <v>1686</v>
      </c>
      <c r="P1249">
        <f t="shared" si="591"/>
        <v>1</v>
      </c>
      <c r="Q1249" s="5">
        <f t="shared" si="592"/>
        <v>44886</v>
      </c>
      <c r="R1249" s="32">
        <f>VLOOKUP(_xlfn.CONCAT(M1249," - ",E1249),Planning!$C$75:$D$99,2,0)</f>
        <v>10</v>
      </c>
      <c r="S1249" s="5">
        <f t="shared" si="593"/>
        <v>44894</v>
      </c>
      <c r="T1249" s="3" t="str">
        <f t="shared" si="594"/>
        <v/>
      </c>
      <c r="U1249" s="32">
        <f t="shared" ca="1" si="595"/>
        <v>10</v>
      </c>
      <c r="V1249" s="32">
        <f t="shared" si="596"/>
        <v>0</v>
      </c>
      <c r="W1249" s="5">
        <f t="shared" si="597"/>
        <v>44889</v>
      </c>
      <c r="X1249" s="5"/>
      <c r="Z1249" s="49"/>
      <c r="AA1249" s="50" cm="1">
        <f t="array" ref="AA1249">IF(AND(K1249="Pending",J1249='Date ouverte'!$A$2),INDEX(_xlfn.ANCHORARRAY('Date ouverte'!$B$2),MATCH(TRUE,_xlfn.ANCHORARRAY('Date ouverte'!$B$2)&gt;=$W1249,0)),IF(AND(K1249="Pending",J1249='Date ouverte'!$A$4),INDEX(_xlfn.ANCHORARRAY('Date ouverte'!$B$4),MATCH(TRUE,_xlfn.ANCHORARRAY('Date ouverte'!$B$4)&gt;=$W1249,0)),IF(AND(K1249="Pending",J1249='Date ouverte'!$A$6),INDEX(_xlfn.ANCHORARRAY('Date ouverte'!$B$6),MATCH(TRUE,_xlfn.ANCHORARRAY('Date ouverte'!$B$6)&gt;=$W1249,0)),IF(AND(K1249="Pending",J1249='Date ouverte'!$A$8),INDEX(_xlfn.ANCHORARRAY('Date ouverte'!$B$8),MATCH(TRUE,_xlfn.ANCHORARRAY('Date ouverte'!$B$8)&gt;=$W1249,0)),W1249))))</f>
        <v>44889</v>
      </c>
      <c r="AB1249" s="5" t="str">
        <f>IF(IF($K1249="Pending",(IF($J1249='Date ouverte'!$A$20,HLOOKUP($AA1249,'Date ouverte'!$20:$21,2,FALSE),IF($J1249='Date ouverte'!$A$22,HLOOKUP($AA1249,'Date ouverte'!$22:$23,2,FALSE),IF($J1249='Date ouverte'!$A$24,HLOOKUP($AA1249,'Date ouverte'!$24:$25,2,FALSE),IF($J1249='Date ouverte'!$A$26,HLOOKUP($AA1249,'Date ouverte'!$26:$27,2,FALSE),"j"))))),W1249)&lt;&gt;"alert",AA1249,"alert")</f>
        <v>alert</v>
      </c>
      <c r="AC1249" s="65">
        <f>IF($AB1249="alert",(IF($J1249='Date ouverte'!$A$29,HLOOKUP($AA1249,'Date ouverte'!$29:$30,2,FALSE),IF($J1249='Date ouverte'!$A$31,HLOOKUP($AA1249,'Date ouverte'!$31:$33,2,FALSE),IF($J1249='Date ouverte'!$A$33,HLOOKUP($AA1249,'Date ouverte'!$33:$34,2,FALSE),IF($J1249='Date ouverte'!$A$35,HLOOKUP($AA1249,'Date ouverte'!$35:$36,2,FALSE),"j"))))),0)</f>
        <v>32</v>
      </c>
      <c r="AD12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49" s="5"/>
    </row>
    <row r="1250" spans="1:31" x14ac:dyDescent="0.25">
      <c r="A1250" t="s">
        <v>2033</v>
      </c>
      <c r="B1250" t="s">
        <v>258</v>
      </c>
      <c r="C1250" t="s">
        <v>14</v>
      </c>
      <c r="D1250" t="s">
        <v>47</v>
      </c>
      <c r="E1250" t="s">
        <v>51</v>
      </c>
      <c r="F1250" t="s">
        <v>48</v>
      </c>
      <c r="G1250" s="1">
        <v>44854</v>
      </c>
      <c r="H1250" s="1">
        <v>44893</v>
      </c>
      <c r="I1250" s="2">
        <v>44900</v>
      </c>
      <c r="J1250" t="s">
        <v>28</v>
      </c>
      <c r="K1250" t="s">
        <v>29</v>
      </c>
      <c r="L1250" t="s">
        <v>24</v>
      </c>
      <c r="M1250" t="s">
        <v>32</v>
      </c>
      <c r="N1250" t="s">
        <v>41</v>
      </c>
      <c r="O1250" t="s">
        <v>1715</v>
      </c>
      <c r="P1250">
        <f t="shared" si="591"/>
        <v>1</v>
      </c>
      <c r="Q1250" s="5">
        <f t="shared" si="592"/>
        <v>44895</v>
      </c>
      <c r="R1250" s="32">
        <f>VLOOKUP(_xlfn.CONCAT(M1250," - ",E1250),Planning!$C$75:$D$99,2,0)</f>
        <v>5</v>
      </c>
      <c r="S1250" s="5">
        <f t="shared" si="593"/>
        <v>44898</v>
      </c>
      <c r="T1250" s="3" t="str">
        <f t="shared" si="594"/>
        <v/>
      </c>
      <c r="U1250" s="32">
        <f t="shared" ca="1" si="595"/>
        <v>5</v>
      </c>
      <c r="V1250" s="32">
        <f t="shared" si="596"/>
        <v>0</v>
      </c>
      <c r="W1250" s="5">
        <f t="shared" si="597"/>
        <v>44900</v>
      </c>
      <c r="X1250" s="5"/>
      <c r="Z1250" s="49"/>
      <c r="AA1250" s="50" cm="1">
        <f t="array" ref="AA1250">IF(AND(K1250="Pending",J1250='Date ouverte'!$A$2),INDEX(_xlfn.ANCHORARRAY('Date ouverte'!$B$2),MATCH(TRUE,_xlfn.ANCHORARRAY('Date ouverte'!$B$2)&gt;=$W1250,0)),IF(AND(K1250="Pending",J1250='Date ouverte'!$A$4),INDEX(_xlfn.ANCHORARRAY('Date ouverte'!$B$4),MATCH(TRUE,_xlfn.ANCHORARRAY('Date ouverte'!$B$4)&gt;=$W1250,0)),IF(AND(K1250="Pending",J1250='Date ouverte'!$A$6),INDEX(_xlfn.ANCHORARRAY('Date ouverte'!$B$6),MATCH(TRUE,_xlfn.ANCHORARRAY('Date ouverte'!$B$6)&gt;=$W1250,0)),IF(AND(K1250="Pending",J1250='Date ouverte'!$A$8),INDEX(_xlfn.ANCHORARRAY('Date ouverte'!$B$8),MATCH(TRUE,_xlfn.ANCHORARRAY('Date ouverte'!$B$8)&gt;=$W1250,0)),W1250))))</f>
        <v>44900</v>
      </c>
      <c r="AB1250" s="5" t="str">
        <f>IF(IF($K1250="Pending",(IF($J1250='Date ouverte'!$A$20,HLOOKUP($AA1250,'Date ouverte'!$20:$21,2,FALSE),IF($J1250='Date ouverte'!$A$22,HLOOKUP($AA1250,'Date ouverte'!$22:$23,2,FALSE),IF($J1250='Date ouverte'!$A$24,HLOOKUP($AA1250,'Date ouverte'!$24:$25,2,FALSE),IF($J1250='Date ouverte'!$A$26,HLOOKUP($AA1250,'Date ouverte'!$26:$27,2,FALSE),"j"))))),W1250)&lt;&gt;"alert",AA1250,"alert")</f>
        <v>alert</v>
      </c>
      <c r="AC1250" s="65">
        <f>IF($AB1250="alert",(IF($J1250='Date ouverte'!$A$29,HLOOKUP($AA1250,'Date ouverte'!$29:$30,2,FALSE),IF($J1250='Date ouverte'!$A$31,HLOOKUP($AA1250,'Date ouverte'!$31:$33,2,FALSE),IF($J1250='Date ouverte'!$A$33,HLOOKUP($AA1250,'Date ouverte'!$33:$34,2,FALSE),IF($J1250='Date ouverte'!$A$35,HLOOKUP($AA1250,'Date ouverte'!$35:$36,2,FALSE),"j"))))),0)</f>
        <v>15</v>
      </c>
      <c r="AD12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50" s="5"/>
    </row>
    <row r="1251" spans="1:31" x14ac:dyDescent="0.25">
      <c r="A1251" t="s">
        <v>104</v>
      </c>
      <c r="B1251" t="s">
        <v>258</v>
      </c>
      <c r="C1251" t="s">
        <v>30</v>
      </c>
      <c r="D1251" t="s">
        <v>15</v>
      </c>
      <c r="E1251" t="s">
        <v>16</v>
      </c>
      <c r="F1251" t="s">
        <v>17</v>
      </c>
      <c r="G1251" s="1">
        <v>44795</v>
      </c>
      <c r="H1251" s="1">
        <v>44853</v>
      </c>
      <c r="I1251" s="2">
        <v>44861.541666666664</v>
      </c>
      <c r="J1251" t="s">
        <v>28</v>
      </c>
      <c r="K1251" t="s">
        <v>19</v>
      </c>
      <c r="L1251" t="s">
        <v>24</v>
      </c>
      <c r="M1251" t="s">
        <v>32</v>
      </c>
      <c r="N1251" t="s">
        <v>41</v>
      </c>
      <c r="O1251" t="s">
        <v>76</v>
      </c>
      <c r="P1251">
        <f t="shared" si="591"/>
        <v>1</v>
      </c>
      <c r="Q1251" s="5">
        <f t="shared" si="592"/>
        <v>44855</v>
      </c>
      <c r="R1251" s="32">
        <f>VLOOKUP(_xlfn.CONCAT(M1251," - ",E1251),Planning!$C$75:$D$99,2,0)</f>
        <v>10</v>
      </c>
      <c r="S1251" s="5">
        <f t="shared" si="593"/>
        <v>44863</v>
      </c>
      <c r="T1251" s="3" t="str">
        <f t="shared" si="594"/>
        <v/>
      </c>
      <c r="U1251" s="32">
        <f t="shared" ca="1" si="595"/>
        <v>4</v>
      </c>
      <c r="V1251" s="32">
        <f t="shared" si="596"/>
        <v>0</v>
      </c>
      <c r="W1251" s="5">
        <f t="shared" si="597"/>
        <v>44861</v>
      </c>
      <c r="X1251" s="5"/>
      <c r="Z1251" s="49"/>
      <c r="AA1251" s="50" cm="1">
        <f t="array" ref="AA1251">IF(AND(K1251="Pending",J1251='Date ouverte'!$A$2),INDEX(_xlfn.ANCHORARRAY('Date ouverte'!$B$2),MATCH(TRUE,_xlfn.ANCHORARRAY('Date ouverte'!$B$2)&gt;=$W1251,0)),IF(AND(K1251="Pending",J1251='Date ouverte'!$A$4),INDEX(_xlfn.ANCHORARRAY('Date ouverte'!$B$4),MATCH(TRUE,_xlfn.ANCHORARRAY('Date ouverte'!$B$4)&gt;=$W1251,0)),IF(AND(K1251="Pending",J1251='Date ouverte'!$A$6),INDEX(_xlfn.ANCHORARRAY('Date ouverte'!$B$6),MATCH(TRUE,_xlfn.ANCHORARRAY('Date ouverte'!$B$6)&gt;=$W1251,0)),IF(AND(K1251="Pending",J1251='Date ouverte'!$A$8),INDEX(_xlfn.ANCHORARRAY('Date ouverte'!$B$8),MATCH(TRUE,_xlfn.ANCHORARRAY('Date ouverte'!$B$8)&gt;=$W1251,0)),W1251))))</f>
        <v>44861</v>
      </c>
      <c r="AB1251" s="5">
        <f>IF(IF($K1251="Pending",(IF($J1251='Date ouverte'!$A$20,HLOOKUP($AA1251,'Date ouverte'!$20:$21,2,FALSE),IF($J1251='Date ouverte'!$A$22,HLOOKUP($AA1251,'Date ouverte'!$22:$23,2,FALSE),IF($J1251='Date ouverte'!$A$24,HLOOKUP($AA1251,'Date ouverte'!$24:$25,2,FALSE),IF($J1251='Date ouverte'!$A$26,HLOOKUP($AA1251,'Date ouverte'!$26:$27,2,FALSE),"j"))))),W1251)&lt;&gt;"alert",AA1251,"alert")</f>
        <v>44861</v>
      </c>
      <c r="AC1251" s="65">
        <f>IF($AB1251="alert",(IF($J1251='Date ouverte'!$A$29,HLOOKUP($AA1251,'Date ouverte'!$29:$30,2,FALSE),IF($J1251='Date ouverte'!$A$31,HLOOKUP($AA1251,'Date ouverte'!$31:$33,2,FALSE),IF($J1251='Date ouverte'!$A$33,HLOOKUP($AA1251,'Date ouverte'!$33:$34,2,FALSE),IF($J1251='Date ouverte'!$A$35,HLOOKUP($AA1251,'Date ouverte'!$35:$36,2,FALSE),"j"))))),0)</f>
        <v>0</v>
      </c>
      <c r="AD12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1" s="5"/>
    </row>
    <row r="1252" spans="1:31" x14ac:dyDescent="0.25">
      <c r="A1252" t="s">
        <v>2496</v>
      </c>
      <c r="B1252" t="s">
        <v>258</v>
      </c>
      <c r="C1252" t="s">
        <v>14</v>
      </c>
      <c r="D1252" t="s">
        <v>57</v>
      </c>
      <c r="E1252" t="s">
        <v>16</v>
      </c>
      <c r="F1252" t="s">
        <v>48</v>
      </c>
      <c r="G1252" s="1">
        <v>44863</v>
      </c>
      <c r="H1252" s="1">
        <v>44900</v>
      </c>
      <c r="I1252" s="2">
        <v>44907</v>
      </c>
      <c r="J1252" t="s">
        <v>18</v>
      </c>
      <c r="K1252" t="s">
        <v>29</v>
      </c>
      <c r="L1252" t="s">
        <v>24</v>
      </c>
      <c r="M1252" t="s">
        <v>32</v>
      </c>
      <c r="O1252" t="s">
        <v>1728</v>
      </c>
      <c r="P1252">
        <f t="shared" si="591"/>
        <v>1</v>
      </c>
      <c r="Q1252" s="5">
        <f t="shared" si="592"/>
        <v>44902</v>
      </c>
      <c r="R1252" s="32">
        <f>VLOOKUP(_xlfn.CONCAT(M1252," - ",E1252),Planning!$C$75:$D$99,2,0)</f>
        <v>10</v>
      </c>
      <c r="S1252" s="5">
        <f t="shared" si="593"/>
        <v>44910</v>
      </c>
      <c r="T1252" s="3" t="str">
        <f t="shared" si="594"/>
        <v/>
      </c>
      <c r="U1252" s="32">
        <f t="shared" ca="1" si="595"/>
        <v>10</v>
      </c>
      <c r="V1252" s="32">
        <f t="shared" si="596"/>
        <v>0</v>
      </c>
      <c r="W1252" s="5">
        <f t="shared" si="597"/>
        <v>44907</v>
      </c>
      <c r="X1252" s="5"/>
      <c r="Z1252" s="49"/>
      <c r="AA1252" s="50" cm="1">
        <f t="array" ref="AA1252">IF(AND(K1252="Pending",J1252='Date ouverte'!$A$2),INDEX(_xlfn.ANCHORARRAY('Date ouverte'!$B$2),MATCH(TRUE,_xlfn.ANCHORARRAY('Date ouverte'!$B$2)&gt;=$W1252,0)),IF(AND(K1252="Pending",J1252='Date ouverte'!$A$4),INDEX(_xlfn.ANCHORARRAY('Date ouverte'!$B$4),MATCH(TRUE,_xlfn.ANCHORARRAY('Date ouverte'!$B$4)&gt;=$W1252,0)),IF(AND(K1252="Pending",J1252='Date ouverte'!$A$6),INDEX(_xlfn.ANCHORARRAY('Date ouverte'!$B$6),MATCH(TRUE,_xlfn.ANCHORARRAY('Date ouverte'!$B$6)&gt;=$W1252,0)),IF(AND(K1252="Pending",J1252='Date ouverte'!$A$8),INDEX(_xlfn.ANCHORARRAY('Date ouverte'!$B$8),MATCH(TRUE,_xlfn.ANCHORARRAY('Date ouverte'!$B$8)&gt;=$W1252,0)),W1252))))</f>
        <v>44907</v>
      </c>
      <c r="AB1252" s="5" t="str">
        <f>IF(IF($K1252="Pending",(IF($J1252='Date ouverte'!$A$20,HLOOKUP($AA1252,'Date ouverte'!$20:$21,2,FALSE),IF($J1252='Date ouverte'!$A$22,HLOOKUP($AA1252,'Date ouverte'!$22:$23,2,FALSE),IF($J1252='Date ouverte'!$A$24,HLOOKUP($AA1252,'Date ouverte'!$24:$25,2,FALSE),IF($J1252='Date ouverte'!$A$26,HLOOKUP($AA1252,'Date ouverte'!$26:$27,2,FALSE),"j"))))),W1252)&lt;&gt;"alert",AA1252,"alert")</f>
        <v>alert</v>
      </c>
      <c r="AC1252" s="65">
        <f>IF($AB1252="alert",(IF($J1252='Date ouverte'!$A$29,HLOOKUP($AA1252,'Date ouverte'!$29:$30,2,FALSE),IF($J1252='Date ouverte'!$A$31,HLOOKUP($AA1252,'Date ouverte'!$31:$33,2,FALSE),IF($J1252='Date ouverte'!$A$33,HLOOKUP($AA1252,'Date ouverte'!$33:$34,2,FALSE),IF($J1252='Date ouverte'!$A$35,HLOOKUP($AA1252,'Date ouverte'!$35:$36,2,FALSE),"j"))))),0)</f>
        <v>11</v>
      </c>
      <c r="AD12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2" s="5"/>
    </row>
    <row r="1253" spans="1:31" x14ac:dyDescent="0.25">
      <c r="A1253" t="s">
        <v>772</v>
      </c>
      <c r="B1253" t="s">
        <v>258</v>
      </c>
      <c r="C1253" t="s">
        <v>14</v>
      </c>
      <c r="D1253" t="s">
        <v>47</v>
      </c>
      <c r="E1253" t="s">
        <v>16</v>
      </c>
      <c r="F1253" t="s">
        <v>48</v>
      </c>
      <c r="G1253" s="1">
        <v>44821</v>
      </c>
      <c r="H1253" s="1">
        <v>44872</v>
      </c>
      <c r="I1253" s="2">
        <v>44877</v>
      </c>
      <c r="J1253" t="s">
        <v>28</v>
      </c>
      <c r="K1253" t="s">
        <v>29</v>
      </c>
      <c r="L1253" t="s">
        <v>24</v>
      </c>
      <c r="M1253" t="s">
        <v>32</v>
      </c>
      <c r="N1253" t="s">
        <v>41</v>
      </c>
      <c r="O1253" t="s">
        <v>609</v>
      </c>
      <c r="P1253">
        <f t="shared" si="591"/>
        <v>1</v>
      </c>
      <c r="Q1253" s="5">
        <f t="shared" si="592"/>
        <v>44874</v>
      </c>
      <c r="R1253" s="32">
        <f>VLOOKUP(_xlfn.CONCAT(M1253," - ",E1253),Planning!$C$75:$D$99,2,0)</f>
        <v>10</v>
      </c>
      <c r="S1253" s="5">
        <f t="shared" si="593"/>
        <v>44882</v>
      </c>
      <c r="T1253" s="3" t="str">
        <f t="shared" si="594"/>
        <v/>
      </c>
      <c r="U1253" s="32">
        <f t="shared" ca="1" si="595"/>
        <v>10</v>
      </c>
      <c r="V1253" s="32">
        <f t="shared" si="596"/>
        <v>0</v>
      </c>
      <c r="W1253" s="5">
        <f t="shared" si="597"/>
        <v>44877</v>
      </c>
      <c r="X1253" s="5"/>
      <c r="Z1253" s="49"/>
      <c r="AA1253" s="50" cm="1">
        <f t="array" ref="AA1253">IF(AND(K1253="Pending",J1253='Date ouverte'!$A$2),INDEX(_xlfn.ANCHORARRAY('Date ouverte'!$B$2),MATCH(TRUE,_xlfn.ANCHORARRAY('Date ouverte'!$B$2)&gt;=$W1253,0)),IF(AND(K1253="Pending",J1253='Date ouverte'!$A$4),INDEX(_xlfn.ANCHORARRAY('Date ouverte'!$B$4),MATCH(TRUE,_xlfn.ANCHORARRAY('Date ouverte'!$B$4)&gt;=$W1253,0)),IF(AND(K1253="Pending",J1253='Date ouverte'!$A$6),INDEX(_xlfn.ANCHORARRAY('Date ouverte'!$B$6),MATCH(TRUE,_xlfn.ANCHORARRAY('Date ouverte'!$B$6)&gt;=$W1253,0)),IF(AND(K1253="Pending",J1253='Date ouverte'!$A$8),INDEX(_xlfn.ANCHORARRAY('Date ouverte'!$B$8),MATCH(TRUE,_xlfn.ANCHORARRAY('Date ouverte'!$B$8)&gt;=$W1253,0)),W1253))))</f>
        <v>44879</v>
      </c>
      <c r="AB1253" s="5" t="str">
        <f>IF(IF($K1253="Pending",(IF($J1253='Date ouverte'!$A$20,HLOOKUP($AA1253,'Date ouverte'!$20:$21,2,FALSE),IF($J1253='Date ouverte'!$A$22,HLOOKUP($AA1253,'Date ouverte'!$22:$23,2,FALSE),IF($J1253='Date ouverte'!$A$24,HLOOKUP($AA1253,'Date ouverte'!$24:$25,2,FALSE),IF($J1253='Date ouverte'!$A$26,HLOOKUP($AA1253,'Date ouverte'!$26:$27,2,FALSE),"j"))))),W1253)&lt;&gt;"alert",AA1253,"alert")</f>
        <v>alert</v>
      </c>
      <c r="AC1253" s="65">
        <f>IF($AB1253="alert",(IF($J1253='Date ouverte'!$A$29,HLOOKUP($AA1253,'Date ouverte'!$29:$30,2,FALSE),IF($J1253='Date ouverte'!$A$31,HLOOKUP($AA1253,'Date ouverte'!$31:$33,2,FALSE),IF($J1253='Date ouverte'!$A$33,HLOOKUP($AA1253,'Date ouverte'!$33:$34,2,FALSE),IF($J1253='Date ouverte'!$A$35,HLOOKUP($AA1253,'Date ouverte'!$35:$36,2,FALSE),"j"))))),0)</f>
        <v>12</v>
      </c>
      <c r="AD12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53" s="5"/>
    </row>
    <row r="1254" spans="1:31" x14ac:dyDescent="0.25">
      <c r="A1254" t="s">
        <v>2034</v>
      </c>
      <c r="B1254" t="s">
        <v>258</v>
      </c>
      <c r="C1254" t="s">
        <v>30</v>
      </c>
      <c r="D1254" t="s">
        <v>47</v>
      </c>
      <c r="E1254" t="s">
        <v>16</v>
      </c>
      <c r="F1254" t="s">
        <v>48</v>
      </c>
      <c r="G1254" s="1">
        <v>44862</v>
      </c>
      <c r="H1254" s="1">
        <v>44903</v>
      </c>
      <c r="I1254" s="2">
        <v>44910</v>
      </c>
      <c r="J1254" t="s">
        <v>23</v>
      </c>
      <c r="K1254" t="s">
        <v>29</v>
      </c>
      <c r="L1254" t="s">
        <v>24</v>
      </c>
      <c r="M1254" t="s">
        <v>32</v>
      </c>
      <c r="N1254" t="s">
        <v>41</v>
      </c>
      <c r="O1254" t="s">
        <v>2446</v>
      </c>
      <c r="P1254">
        <f t="shared" si="591"/>
        <v>1</v>
      </c>
      <c r="Q1254" s="5">
        <f t="shared" si="592"/>
        <v>44905</v>
      </c>
      <c r="R1254" s="32">
        <f>VLOOKUP(_xlfn.CONCAT(M1254," - ",E1254),Planning!$C$75:$D$99,2,0)</f>
        <v>10</v>
      </c>
      <c r="S1254" s="5">
        <f t="shared" si="593"/>
        <v>44913</v>
      </c>
      <c r="T1254" s="3" t="str">
        <f t="shared" si="594"/>
        <v/>
      </c>
      <c r="U1254" s="32">
        <f t="shared" ca="1" si="595"/>
        <v>10</v>
      </c>
      <c r="V1254" s="32">
        <f t="shared" si="596"/>
        <v>0</v>
      </c>
      <c r="W1254" s="5">
        <f t="shared" si="597"/>
        <v>44910</v>
      </c>
      <c r="X1254" s="5"/>
      <c r="Z1254" s="49"/>
      <c r="AA1254" s="50" cm="1">
        <f t="array" ref="AA1254">IF(AND(K1254="Pending",J1254='Date ouverte'!$A$2),INDEX(_xlfn.ANCHORARRAY('Date ouverte'!$B$2),MATCH(TRUE,_xlfn.ANCHORARRAY('Date ouverte'!$B$2)&gt;=$W1254,0)),IF(AND(K1254="Pending",J1254='Date ouverte'!$A$4),INDEX(_xlfn.ANCHORARRAY('Date ouverte'!$B$4),MATCH(TRUE,_xlfn.ANCHORARRAY('Date ouverte'!$B$4)&gt;=$W1254,0)),IF(AND(K1254="Pending",J1254='Date ouverte'!$A$6),INDEX(_xlfn.ANCHORARRAY('Date ouverte'!$B$6),MATCH(TRUE,_xlfn.ANCHORARRAY('Date ouverte'!$B$6)&gt;=$W1254,0)),IF(AND(K1254="Pending",J1254='Date ouverte'!$A$8),INDEX(_xlfn.ANCHORARRAY('Date ouverte'!$B$8),MATCH(TRUE,_xlfn.ANCHORARRAY('Date ouverte'!$B$8)&gt;=$W1254,0)),W1254))))</f>
        <v>44910</v>
      </c>
      <c r="AB1254" s="5">
        <f>IF(IF($K1254="Pending",(IF($J1254='Date ouverte'!$A$20,HLOOKUP($AA1254,'Date ouverte'!$20:$21,2,FALSE),IF($J1254='Date ouverte'!$A$22,HLOOKUP($AA1254,'Date ouverte'!$22:$23,2,FALSE),IF($J1254='Date ouverte'!$A$24,HLOOKUP($AA1254,'Date ouverte'!$24:$25,2,FALSE),IF($J1254='Date ouverte'!$A$26,HLOOKUP($AA1254,'Date ouverte'!$26:$27,2,FALSE),"j"))))),W1254)&lt;&gt;"alert",AA1254,"alert")</f>
        <v>44910</v>
      </c>
      <c r="AC1254" s="65">
        <f>IF($AB1254="alert",(IF($J1254='Date ouverte'!$A$29,HLOOKUP($AA1254,'Date ouverte'!$29:$30,2,FALSE),IF($J1254='Date ouverte'!$A$31,HLOOKUP($AA1254,'Date ouverte'!$31:$33,2,FALSE),IF($J1254='Date ouverte'!$A$33,HLOOKUP($AA1254,'Date ouverte'!$33:$34,2,FALSE),IF($J1254='Date ouverte'!$A$35,HLOOKUP($AA1254,'Date ouverte'!$35:$36,2,FALSE),"j"))))),0)</f>
        <v>0</v>
      </c>
      <c r="AD12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4" s="5"/>
    </row>
    <row r="1255" spans="1:31" x14ac:dyDescent="0.25">
      <c r="A1255" t="s">
        <v>2035</v>
      </c>
      <c r="B1255" t="s">
        <v>258</v>
      </c>
      <c r="C1255" t="s">
        <v>30</v>
      </c>
      <c r="D1255" t="s">
        <v>47</v>
      </c>
      <c r="E1255" t="s">
        <v>16</v>
      </c>
      <c r="F1255" t="s">
        <v>48</v>
      </c>
      <c r="G1255" s="1">
        <v>44846</v>
      </c>
      <c r="H1255" s="1">
        <v>44885</v>
      </c>
      <c r="I1255" s="2">
        <v>44890</v>
      </c>
      <c r="J1255" t="s">
        <v>23</v>
      </c>
      <c r="K1255" t="s">
        <v>29</v>
      </c>
      <c r="L1255" t="s">
        <v>24</v>
      </c>
      <c r="M1255" t="s">
        <v>32</v>
      </c>
      <c r="N1255" t="s">
        <v>41</v>
      </c>
      <c r="O1255" t="s">
        <v>1106</v>
      </c>
      <c r="P1255">
        <f t="shared" si="591"/>
        <v>1</v>
      </c>
      <c r="Q1255" s="5">
        <f t="shared" si="592"/>
        <v>44887</v>
      </c>
      <c r="R1255" s="32">
        <f>VLOOKUP(_xlfn.CONCAT(M1255," - ",E1255),Planning!$C$75:$D$99,2,0)</f>
        <v>10</v>
      </c>
      <c r="S1255" s="5">
        <f t="shared" si="593"/>
        <v>44895</v>
      </c>
      <c r="T1255" s="3" t="str">
        <f t="shared" si="594"/>
        <v/>
      </c>
      <c r="U1255" s="32">
        <f t="shared" ca="1" si="595"/>
        <v>10</v>
      </c>
      <c r="V1255" s="32">
        <f t="shared" si="596"/>
        <v>0</v>
      </c>
      <c r="W1255" s="5">
        <f t="shared" si="597"/>
        <v>44890</v>
      </c>
      <c r="X1255" s="5"/>
      <c r="Z1255" s="49"/>
      <c r="AA1255" s="50" cm="1">
        <f t="array" ref="AA1255">IF(AND(K1255="Pending",J1255='Date ouverte'!$A$2),INDEX(_xlfn.ANCHORARRAY('Date ouverte'!$B$2),MATCH(TRUE,_xlfn.ANCHORARRAY('Date ouverte'!$B$2)&gt;=$W1255,0)),IF(AND(K1255="Pending",J1255='Date ouverte'!$A$4),INDEX(_xlfn.ANCHORARRAY('Date ouverte'!$B$4),MATCH(TRUE,_xlfn.ANCHORARRAY('Date ouverte'!$B$4)&gt;=$W1255,0)),IF(AND(K1255="Pending",J1255='Date ouverte'!$A$6),INDEX(_xlfn.ANCHORARRAY('Date ouverte'!$B$6),MATCH(TRUE,_xlfn.ANCHORARRAY('Date ouverte'!$B$6)&gt;=$W1255,0)),IF(AND(K1255="Pending",J1255='Date ouverte'!$A$8),INDEX(_xlfn.ANCHORARRAY('Date ouverte'!$B$8),MATCH(TRUE,_xlfn.ANCHORARRAY('Date ouverte'!$B$8)&gt;=$W1255,0)),W1255))))</f>
        <v>44890</v>
      </c>
      <c r="AB1255" s="5" t="str">
        <f>IF(IF($K1255="Pending",(IF($J1255='Date ouverte'!$A$20,HLOOKUP($AA1255,'Date ouverte'!$20:$21,2,FALSE),IF($J1255='Date ouverte'!$A$22,HLOOKUP($AA1255,'Date ouverte'!$22:$23,2,FALSE),IF($J1255='Date ouverte'!$A$24,HLOOKUP($AA1255,'Date ouverte'!$24:$25,2,FALSE),IF($J1255='Date ouverte'!$A$26,HLOOKUP($AA1255,'Date ouverte'!$26:$27,2,FALSE),"j"))))),W1255)&lt;&gt;"alert",AA1255,"alert")</f>
        <v>alert</v>
      </c>
      <c r="AC1255" s="65">
        <f>IF($AB1255="alert",(IF($J1255='Date ouverte'!$A$29,HLOOKUP($AA1255,'Date ouverte'!$29:$30,2,FALSE),IF($J1255='Date ouverte'!$A$31,HLOOKUP($AA1255,'Date ouverte'!$31:$33,2,FALSE),IF($J1255='Date ouverte'!$A$33,HLOOKUP($AA1255,'Date ouverte'!$33:$34,2,FALSE),IF($J1255='Date ouverte'!$A$35,HLOOKUP($AA1255,'Date ouverte'!$35:$36,2,FALSE),"j"))))),0)</f>
        <v>96</v>
      </c>
      <c r="AD12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5" s="5"/>
    </row>
    <row r="1256" spans="1:31" x14ac:dyDescent="0.25">
      <c r="A1256" t="s">
        <v>2036</v>
      </c>
      <c r="B1256" t="s">
        <v>258</v>
      </c>
      <c r="C1256" t="s">
        <v>30</v>
      </c>
      <c r="D1256" t="s">
        <v>47</v>
      </c>
      <c r="E1256" t="s">
        <v>16</v>
      </c>
      <c r="F1256" t="s">
        <v>48</v>
      </c>
      <c r="G1256" s="1">
        <v>44856</v>
      </c>
      <c r="H1256" s="1">
        <v>44881</v>
      </c>
      <c r="I1256" s="2">
        <v>44886</v>
      </c>
      <c r="J1256" t="s">
        <v>28</v>
      </c>
      <c r="K1256" t="s">
        <v>29</v>
      </c>
      <c r="L1256" t="s">
        <v>24</v>
      </c>
      <c r="M1256" t="s">
        <v>32</v>
      </c>
      <c r="N1256" t="s">
        <v>33</v>
      </c>
      <c r="O1256" t="s">
        <v>58</v>
      </c>
      <c r="P1256">
        <f t="shared" si="591"/>
        <v>1</v>
      </c>
      <c r="Q1256" s="5">
        <f t="shared" si="592"/>
        <v>44883</v>
      </c>
      <c r="R1256" s="32">
        <f>VLOOKUP(_xlfn.CONCAT(M1256," - ",E1256),Planning!$C$75:$D$99,2,0)</f>
        <v>10</v>
      </c>
      <c r="S1256" s="5">
        <f t="shared" si="593"/>
        <v>44891</v>
      </c>
      <c r="T1256" s="3" t="str">
        <f t="shared" si="594"/>
        <v/>
      </c>
      <c r="U1256" s="32">
        <f t="shared" ca="1" si="595"/>
        <v>10</v>
      </c>
      <c r="V1256" s="32">
        <f t="shared" si="596"/>
        <v>0</v>
      </c>
      <c r="W1256" s="5">
        <f t="shared" si="597"/>
        <v>44886</v>
      </c>
      <c r="X1256" s="5"/>
      <c r="Z1256" s="49"/>
      <c r="AA1256" s="50" cm="1">
        <f t="array" ref="AA1256">IF(AND(K1256="Pending",J1256='Date ouverte'!$A$2),INDEX(_xlfn.ANCHORARRAY('Date ouverte'!$B$2),MATCH(TRUE,_xlfn.ANCHORARRAY('Date ouverte'!$B$2)&gt;=$W1256,0)),IF(AND(K1256="Pending",J1256='Date ouverte'!$A$4),INDEX(_xlfn.ANCHORARRAY('Date ouverte'!$B$4),MATCH(TRUE,_xlfn.ANCHORARRAY('Date ouverte'!$B$4)&gt;=$W1256,0)),IF(AND(K1256="Pending",J1256='Date ouverte'!$A$6),INDEX(_xlfn.ANCHORARRAY('Date ouverte'!$B$6),MATCH(TRUE,_xlfn.ANCHORARRAY('Date ouverte'!$B$6)&gt;=$W1256,0)),IF(AND(K1256="Pending",J1256='Date ouverte'!$A$8),INDEX(_xlfn.ANCHORARRAY('Date ouverte'!$B$8),MATCH(TRUE,_xlfn.ANCHORARRAY('Date ouverte'!$B$8)&gt;=$W1256,0)),W1256))))</f>
        <v>44886</v>
      </c>
      <c r="AB1256" s="5">
        <f>IF(IF($K1256="Pending",(IF($J1256='Date ouverte'!$A$20,HLOOKUP($AA1256,'Date ouverte'!$20:$21,2,FALSE),IF($J1256='Date ouverte'!$A$22,HLOOKUP($AA1256,'Date ouverte'!$22:$23,2,FALSE),IF($J1256='Date ouverte'!$A$24,HLOOKUP($AA1256,'Date ouverte'!$24:$25,2,FALSE),IF($J1256='Date ouverte'!$A$26,HLOOKUP($AA1256,'Date ouverte'!$26:$27,2,FALSE),"j"))))),W1256)&lt;&gt;"alert",AA1256,"alert")</f>
        <v>44886</v>
      </c>
      <c r="AC1256" s="65">
        <f>IF($AB1256="alert",(IF($J1256='Date ouverte'!$A$29,HLOOKUP($AA1256,'Date ouverte'!$29:$30,2,FALSE),IF($J1256='Date ouverte'!$A$31,HLOOKUP($AA1256,'Date ouverte'!$31:$33,2,FALSE),IF($J1256='Date ouverte'!$A$33,HLOOKUP($AA1256,'Date ouverte'!$33:$34,2,FALSE),IF($J1256='Date ouverte'!$A$35,HLOOKUP($AA1256,'Date ouverte'!$35:$36,2,FALSE),"j"))))),0)</f>
        <v>0</v>
      </c>
      <c r="AD12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56" s="5"/>
    </row>
    <row r="1257" spans="1:31" x14ac:dyDescent="0.25">
      <c r="A1257" t="s">
        <v>1375</v>
      </c>
      <c r="B1257" t="s">
        <v>258</v>
      </c>
      <c r="C1257" t="s">
        <v>30</v>
      </c>
      <c r="D1257" t="s">
        <v>47</v>
      </c>
      <c r="E1257" t="s">
        <v>16</v>
      </c>
      <c r="F1257" t="s">
        <v>48</v>
      </c>
      <c r="G1257" s="1">
        <v>44839</v>
      </c>
      <c r="H1257" s="1">
        <v>44881</v>
      </c>
      <c r="I1257" s="2">
        <v>44890</v>
      </c>
      <c r="J1257" t="s">
        <v>23</v>
      </c>
      <c r="K1257" t="s">
        <v>29</v>
      </c>
      <c r="L1257" t="s">
        <v>24</v>
      </c>
      <c r="M1257" t="s">
        <v>32</v>
      </c>
      <c r="N1257" t="s">
        <v>41</v>
      </c>
      <c r="O1257" t="s">
        <v>43</v>
      </c>
      <c r="P1257">
        <f t="shared" si="591"/>
        <v>1</v>
      </c>
      <c r="Q1257" s="5">
        <f t="shared" si="592"/>
        <v>44883</v>
      </c>
      <c r="R1257" s="32">
        <f>VLOOKUP(_xlfn.CONCAT(M1257," - ",E1257),Planning!$C$75:$D$99,2,0)</f>
        <v>10</v>
      </c>
      <c r="S1257" s="5">
        <f t="shared" si="593"/>
        <v>44891</v>
      </c>
      <c r="T1257" s="3" t="str">
        <f t="shared" si="594"/>
        <v/>
      </c>
      <c r="U1257" s="32">
        <f t="shared" ca="1" si="595"/>
        <v>10</v>
      </c>
      <c r="V1257" s="32">
        <f t="shared" si="596"/>
        <v>0</v>
      </c>
      <c r="W1257" s="5">
        <f t="shared" si="597"/>
        <v>44890</v>
      </c>
      <c r="X1257" s="5"/>
      <c r="Z1257" s="49"/>
      <c r="AA1257" s="50" cm="1">
        <f t="array" ref="AA1257">IF(AND(K1257="Pending",J1257='Date ouverte'!$A$2),INDEX(_xlfn.ANCHORARRAY('Date ouverte'!$B$2),MATCH(TRUE,_xlfn.ANCHORARRAY('Date ouverte'!$B$2)&gt;=$W1257,0)),IF(AND(K1257="Pending",J1257='Date ouverte'!$A$4),INDEX(_xlfn.ANCHORARRAY('Date ouverte'!$B$4),MATCH(TRUE,_xlfn.ANCHORARRAY('Date ouverte'!$B$4)&gt;=$W1257,0)),IF(AND(K1257="Pending",J1257='Date ouverte'!$A$6),INDEX(_xlfn.ANCHORARRAY('Date ouverte'!$B$6),MATCH(TRUE,_xlfn.ANCHORARRAY('Date ouverte'!$B$6)&gt;=$W1257,0)),IF(AND(K1257="Pending",J1257='Date ouverte'!$A$8),INDEX(_xlfn.ANCHORARRAY('Date ouverte'!$B$8),MATCH(TRUE,_xlfn.ANCHORARRAY('Date ouverte'!$B$8)&gt;=$W1257,0)),W1257))))</f>
        <v>44890</v>
      </c>
      <c r="AB1257" s="5" t="str">
        <f>IF(IF($K1257="Pending",(IF($J1257='Date ouverte'!$A$20,HLOOKUP($AA1257,'Date ouverte'!$20:$21,2,FALSE),IF($J1257='Date ouverte'!$A$22,HLOOKUP($AA1257,'Date ouverte'!$22:$23,2,FALSE),IF($J1257='Date ouverte'!$A$24,HLOOKUP($AA1257,'Date ouverte'!$24:$25,2,FALSE),IF($J1257='Date ouverte'!$A$26,HLOOKUP($AA1257,'Date ouverte'!$26:$27,2,FALSE),"j"))))),W1257)&lt;&gt;"alert",AA1257,"alert")</f>
        <v>alert</v>
      </c>
      <c r="AC1257" s="65">
        <f>IF($AB1257="alert",(IF($J1257='Date ouverte'!$A$29,HLOOKUP($AA1257,'Date ouverte'!$29:$30,2,FALSE),IF($J1257='Date ouverte'!$A$31,HLOOKUP($AA1257,'Date ouverte'!$31:$33,2,FALSE),IF($J1257='Date ouverte'!$A$33,HLOOKUP($AA1257,'Date ouverte'!$33:$34,2,FALSE),IF($J1257='Date ouverte'!$A$35,HLOOKUP($AA1257,'Date ouverte'!$35:$36,2,FALSE),"j"))))),0)</f>
        <v>96</v>
      </c>
      <c r="AD12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7" s="5"/>
    </row>
    <row r="1258" spans="1:31" x14ac:dyDescent="0.25">
      <c r="A1258" t="s">
        <v>2037</v>
      </c>
      <c r="B1258" t="s">
        <v>258</v>
      </c>
      <c r="C1258" t="s">
        <v>30</v>
      </c>
      <c r="D1258" t="s">
        <v>47</v>
      </c>
      <c r="E1258" t="s">
        <v>51</v>
      </c>
      <c r="F1258" t="s">
        <v>48</v>
      </c>
      <c r="G1258" s="1">
        <v>44854</v>
      </c>
      <c r="H1258" s="1">
        <v>44893</v>
      </c>
      <c r="I1258" s="2">
        <v>44900</v>
      </c>
      <c r="J1258" t="s">
        <v>18</v>
      </c>
      <c r="K1258" t="s">
        <v>29</v>
      </c>
      <c r="L1258" t="s">
        <v>24</v>
      </c>
      <c r="M1258" t="s">
        <v>32</v>
      </c>
      <c r="N1258" t="s">
        <v>41</v>
      </c>
      <c r="O1258" t="s">
        <v>1715</v>
      </c>
      <c r="P1258">
        <f t="shared" si="591"/>
        <v>1</v>
      </c>
      <c r="Q1258" s="5">
        <f t="shared" si="592"/>
        <v>44895</v>
      </c>
      <c r="R1258" s="32">
        <f>VLOOKUP(_xlfn.CONCAT(M1258," - ",E1258),Planning!$C$75:$D$99,2,0)</f>
        <v>5</v>
      </c>
      <c r="S1258" s="5">
        <f t="shared" si="593"/>
        <v>44898</v>
      </c>
      <c r="T1258" s="3" t="str">
        <f t="shared" si="594"/>
        <v/>
      </c>
      <c r="U1258" s="32">
        <f t="shared" ca="1" si="595"/>
        <v>5</v>
      </c>
      <c r="V1258" s="32">
        <f t="shared" si="596"/>
        <v>0</v>
      </c>
      <c r="W1258" s="5">
        <f t="shared" si="597"/>
        <v>44900</v>
      </c>
      <c r="X1258" s="5"/>
      <c r="Z1258" s="49"/>
      <c r="AA1258" s="50" cm="1">
        <f t="array" ref="AA1258">IF(AND(K1258="Pending",J1258='Date ouverte'!$A$2),INDEX(_xlfn.ANCHORARRAY('Date ouverte'!$B$2),MATCH(TRUE,_xlfn.ANCHORARRAY('Date ouverte'!$B$2)&gt;=$W1258,0)),IF(AND(K1258="Pending",J1258='Date ouverte'!$A$4),INDEX(_xlfn.ANCHORARRAY('Date ouverte'!$B$4),MATCH(TRUE,_xlfn.ANCHORARRAY('Date ouverte'!$B$4)&gt;=$W1258,0)),IF(AND(K1258="Pending",J1258='Date ouverte'!$A$6),INDEX(_xlfn.ANCHORARRAY('Date ouverte'!$B$6),MATCH(TRUE,_xlfn.ANCHORARRAY('Date ouverte'!$B$6)&gt;=$W1258,0)),IF(AND(K1258="Pending",J1258='Date ouverte'!$A$8),INDEX(_xlfn.ANCHORARRAY('Date ouverte'!$B$8),MATCH(TRUE,_xlfn.ANCHORARRAY('Date ouverte'!$B$8)&gt;=$W1258,0)),W1258))))</f>
        <v>44900</v>
      </c>
      <c r="AB1258" s="5">
        <f>IF(IF($K1258="Pending",(IF($J1258='Date ouverte'!$A$20,HLOOKUP($AA1258,'Date ouverte'!$20:$21,2,FALSE),IF($J1258='Date ouverte'!$A$22,HLOOKUP($AA1258,'Date ouverte'!$22:$23,2,FALSE),IF($J1258='Date ouverte'!$A$24,HLOOKUP($AA1258,'Date ouverte'!$24:$25,2,FALSE),IF($J1258='Date ouverte'!$A$26,HLOOKUP($AA1258,'Date ouverte'!$26:$27,2,FALSE),"j"))))),W1258)&lt;&gt;"alert",AA1258,"alert")</f>
        <v>44900</v>
      </c>
      <c r="AC1258" s="65">
        <f>IF($AB1258="alert",(IF($J1258='Date ouverte'!$A$29,HLOOKUP($AA1258,'Date ouverte'!$29:$30,2,FALSE),IF($J1258='Date ouverte'!$A$31,HLOOKUP($AA1258,'Date ouverte'!$31:$33,2,FALSE),IF($J1258='Date ouverte'!$A$33,HLOOKUP($AA1258,'Date ouverte'!$33:$34,2,FALSE),IF($J1258='Date ouverte'!$A$35,HLOOKUP($AA1258,'Date ouverte'!$35:$36,2,FALSE),"j"))))),0)</f>
        <v>0</v>
      </c>
      <c r="AD12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58" s="5"/>
    </row>
    <row r="1259" spans="1:31" x14ac:dyDescent="0.25">
      <c r="A1259" t="s">
        <v>1376</v>
      </c>
      <c r="B1259" t="s">
        <v>258</v>
      </c>
      <c r="C1259" t="s">
        <v>30</v>
      </c>
      <c r="D1259" t="s">
        <v>47</v>
      </c>
      <c r="E1259" t="s">
        <v>16</v>
      </c>
      <c r="F1259" t="s">
        <v>48</v>
      </c>
      <c r="G1259" s="1">
        <v>44831</v>
      </c>
      <c r="H1259" s="1">
        <v>44872</v>
      </c>
      <c r="I1259" s="2">
        <v>44877</v>
      </c>
      <c r="J1259" t="s">
        <v>28</v>
      </c>
      <c r="K1259" t="s">
        <v>29</v>
      </c>
      <c r="L1259" t="s">
        <v>24</v>
      </c>
      <c r="M1259" t="s">
        <v>32</v>
      </c>
      <c r="N1259" t="s">
        <v>41</v>
      </c>
      <c r="O1259" t="s">
        <v>609</v>
      </c>
      <c r="P1259">
        <f t="shared" si="591"/>
        <v>1</v>
      </c>
      <c r="Q1259" s="5">
        <f t="shared" si="592"/>
        <v>44874</v>
      </c>
      <c r="R1259" s="32">
        <f>VLOOKUP(_xlfn.CONCAT(M1259," - ",E1259),Planning!$C$75:$D$99,2,0)</f>
        <v>10</v>
      </c>
      <c r="S1259" s="5">
        <f t="shared" si="593"/>
        <v>44882</v>
      </c>
      <c r="T1259" s="3" t="str">
        <f t="shared" si="594"/>
        <v/>
      </c>
      <c r="U1259" s="32">
        <f t="shared" ca="1" si="595"/>
        <v>10</v>
      </c>
      <c r="V1259" s="32">
        <f t="shared" si="596"/>
        <v>0</v>
      </c>
      <c r="W1259" s="5">
        <f t="shared" si="597"/>
        <v>44877</v>
      </c>
      <c r="X1259" s="5"/>
      <c r="Z1259" s="49"/>
      <c r="AA1259" s="50" cm="1">
        <f t="array" ref="AA1259">IF(AND(K1259="Pending",J1259='Date ouverte'!$A$2),INDEX(_xlfn.ANCHORARRAY('Date ouverte'!$B$2),MATCH(TRUE,_xlfn.ANCHORARRAY('Date ouverte'!$B$2)&gt;=$W1259,0)),IF(AND(K1259="Pending",J1259='Date ouverte'!$A$4),INDEX(_xlfn.ANCHORARRAY('Date ouverte'!$B$4),MATCH(TRUE,_xlfn.ANCHORARRAY('Date ouverte'!$B$4)&gt;=$W1259,0)),IF(AND(K1259="Pending",J1259='Date ouverte'!$A$6),INDEX(_xlfn.ANCHORARRAY('Date ouverte'!$B$6),MATCH(TRUE,_xlfn.ANCHORARRAY('Date ouverte'!$B$6)&gt;=$W1259,0)),IF(AND(K1259="Pending",J1259='Date ouverte'!$A$8),INDEX(_xlfn.ANCHORARRAY('Date ouverte'!$B$8),MATCH(TRUE,_xlfn.ANCHORARRAY('Date ouverte'!$B$8)&gt;=$W1259,0)),W1259))))</f>
        <v>44879</v>
      </c>
      <c r="AB1259" s="5" t="str">
        <f>IF(IF($K1259="Pending",(IF($J1259='Date ouverte'!$A$20,HLOOKUP($AA1259,'Date ouverte'!$20:$21,2,FALSE),IF($J1259='Date ouverte'!$A$22,HLOOKUP($AA1259,'Date ouverte'!$22:$23,2,FALSE),IF($J1259='Date ouverte'!$A$24,HLOOKUP($AA1259,'Date ouverte'!$24:$25,2,FALSE),IF($J1259='Date ouverte'!$A$26,HLOOKUP($AA1259,'Date ouverte'!$26:$27,2,FALSE),"j"))))),W1259)&lt;&gt;"alert",AA1259,"alert")</f>
        <v>alert</v>
      </c>
      <c r="AC1259" s="65">
        <f>IF($AB1259="alert",(IF($J1259='Date ouverte'!$A$29,HLOOKUP($AA1259,'Date ouverte'!$29:$30,2,FALSE),IF($J1259='Date ouverte'!$A$31,HLOOKUP($AA1259,'Date ouverte'!$31:$33,2,FALSE),IF($J1259='Date ouverte'!$A$33,HLOOKUP($AA1259,'Date ouverte'!$33:$34,2,FALSE),IF($J1259='Date ouverte'!$A$35,HLOOKUP($AA1259,'Date ouverte'!$35:$36,2,FALSE),"j"))))),0)</f>
        <v>12</v>
      </c>
      <c r="AD12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59" s="5"/>
    </row>
    <row r="1260" spans="1:31" x14ac:dyDescent="0.25">
      <c r="A1260" t="s">
        <v>2038</v>
      </c>
      <c r="B1260" t="s">
        <v>258</v>
      </c>
      <c r="C1260" t="s">
        <v>30</v>
      </c>
      <c r="D1260" t="s">
        <v>47</v>
      </c>
      <c r="E1260" t="s">
        <v>16</v>
      </c>
      <c r="F1260" t="s">
        <v>48</v>
      </c>
      <c r="G1260" s="1">
        <v>44856</v>
      </c>
      <c r="H1260" s="1">
        <v>44881</v>
      </c>
      <c r="I1260" s="2">
        <v>44886</v>
      </c>
      <c r="J1260" t="s">
        <v>28</v>
      </c>
      <c r="K1260" t="s">
        <v>29</v>
      </c>
      <c r="L1260" t="s">
        <v>24</v>
      </c>
      <c r="M1260" t="s">
        <v>32</v>
      </c>
      <c r="N1260" t="s">
        <v>33</v>
      </c>
      <c r="O1260" t="s">
        <v>58</v>
      </c>
      <c r="P1260">
        <f t="shared" si="591"/>
        <v>1</v>
      </c>
      <c r="Q1260" s="5">
        <f t="shared" si="592"/>
        <v>44883</v>
      </c>
      <c r="R1260" s="32">
        <f>VLOOKUP(_xlfn.CONCAT(M1260," - ",E1260),Planning!$C$75:$D$99,2,0)</f>
        <v>10</v>
      </c>
      <c r="S1260" s="5">
        <f t="shared" si="593"/>
        <v>44891</v>
      </c>
      <c r="T1260" s="3" t="str">
        <f t="shared" si="594"/>
        <v/>
      </c>
      <c r="U1260" s="32">
        <f t="shared" ca="1" si="595"/>
        <v>10</v>
      </c>
      <c r="V1260" s="32">
        <f t="shared" si="596"/>
        <v>0</v>
      </c>
      <c r="W1260" s="5">
        <f t="shared" si="597"/>
        <v>44886</v>
      </c>
      <c r="X1260" s="5"/>
      <c r="Z1260" s="49"/>
      <c r="AA1260" s="50" cm="1">
        <f t="array" ref="AA1260">IF(AND(K1260="Pending",J1260='Date ouverte'!$A$2),INDEX(_xlfn.ANCHORARRAY('Date ouverte'!$B$2),MATCH(TRUE,_xlfn.ANCHORARRAY('Date ouverte'!$B$2)&gt;=$W1260,0)),IF(AND(K1260="Pending",J1260='Date ouverte'!$A$4),INDEX(_xlfn.ANCHORARRAY('Date ouverte'!$B$4),MATCH(TRUE,_xlfn.ANCHORARRAY('Date ouverte'!$B$4)&gt;=$W1260,0)),IF(AND(K1260="Pending",J1260='Date ouverte'!$A$6),INDEX(_xlfn.ANCHORARRAY('Date ouverte'!$B$6),MATCH(TRUE,_xlfn.ANCHORARRAY('Date ouverte'!$B$6)&gt;=$W1260,0)),IF(AND(K1260="Pending",J1260='Date ouverte'!$A$8),INDEX(_xlfn.ANCHORARRAY('Date ouverte'!$B$8),MATCH(TRUE,_xlfn.ANCHORARRAY('Date ouverte'!$B$8)&gt;=$W1260,0)),W1260))))</f>
        <v>44886</v>
      </c>
      <c r="AB1260" s="5">
        <f>IF(IF($K1260="Pending",(IF($J1260='Date ouverte'!$A$20,HLOOKUP($AA1260,'Date ouverte'!$20:$21,2,FALSE),IF($J1260='Date ouverte'!$A$22,HLOOKUP($AA1260,'Date ouverte'!$22:$23,2,FALSE),IF($J1260='Date ouverte'!$A$24,HLOOKUP($AA1260,'Date ouverte'!$24:$25,2,FALSE),IF($J1260='Date ouverte'!$A$26,HLOOKUP($AA1260,'Date ouverte'!$26:$27,2,FALSE),"j"))))),W1260)&lt;&gt;"alert",AA1260,"alert")</f>
        <v>44886</v>
      </c>
      <c r="AC1260" s="65">
        <f>IF($AB1260="alert",(IF($J1260='Date ouverte'!$A$29,HLOOKUP($AA1260,'Date ouverte'!$29:$30,2,FALSE),IF($J1260='Date ouverte'!$A$31,HLOOKUP($AA1260,'Date ouverte'!$31:$33,2,FALSE),IF($J1260='Date ouverte'!$A$33,HLOOKUP($AA1260,'Date ouverte'!$33:$34,2,FALSE),IF($J1260='Date ouverte'!$A$35,HLOOKUP($AA1260,'Date ouverte'!$35:$36,2,FALSE),"j"))))),0)</f>
        <v>0</v>
      </c>
      <c r="AD12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60" s="5"/>
    </row>
    <row r="1261" spans="1:31" x14ac:dyDescent="0.25">
      <c r="A1261" t="s">
        <v>955</v>
      </c>
      <c r="B1261" t="s">
        <v>258</v>
      </c>
      <c r="C1261" t="s">
        <v>30</v>
      </c>
      <c r="D1261" t="s">
        <v>47</v>
      </c>
      <c r="E1261" t="s">
        <v>16</v>
      </c>
      <c r="F1261" t="s">
        <v>48</v>
      </c>
      <c r="G1261" s="1">
        <v>44826</v>
      </c>
      <c r="H1261" s="1">
        <v>44872</v>
      </c>
      <c r="I1261" s="2">
        <v>44877</v>
      </c>
      <c r="J1261" t="s">
        <v>39</v>
      </c>
      <c r="K1261" t="s">
        <v>29</v>
      </c>
      <c r="L1261" t="s">
        <v>24</v>
      </c>
      <c r="M1261" t="s">
        <v>32</v>
      </c>
      <c r="N1261" t="s">
        <v>41</v>
      </c>
      <c r="O1261" t="s">
        <v>609</v>
      </c>
      <c r="P1261">
        <f t="shared" si="591"/>
        <v>1</v>
      </c>
      <c r="Q1261" s="5">
        <f t="shared" si="592"/>
        <v>44874</v>
      </c>
      <c r="R1261" s="32">
        <f>VLOOKUP(_xlfn.CONCAT(M1261," - ",E1261),Planning!$C$75:$D$99,2,0)</f>
        <v>10</v>
      </c>
      <c r="S1261" s="5">
        <f t="shared" si="593"/>
        <v>44882</v>
      </c>
      <c r="T1261" s="3" t="str">
        <f t="shared" si="594"/>
        <v/>
      </c>
      <c r="U1261" s="32">
        <f t="shared" ca="1" si="595"/>
        <v>10</v>
      </c>
      <c r="V1261" s="32">
        <f t="shared" si="596"/>
        <v>0</v>
      </c>
      <c r="W1261" s="5">
        <f t="shared" si="597"/>
        <v>44877</v>
      </c>
      <c r="X1261" s="5"/>
      <c r="Z1261" s="49"/>
      <c r="AA1261" s="50" cm="1">
        <f t="array" ref="AA1261">IF(AND(K1261="Pending",J1261='Date ouverte'!$A$2),INDEX(_xlfn.ANCHORARRAY('Date ouverte'!$B$2),MATCH(TRUE,_xlfn.ANCHORARRAY('Date ouverte'!$B$2)&gt;=$W1261,0)),IF(AND(K1261="Pending",J1261='Date ouverte'!$A$4),INDEX(_xlfn.ANCHORARRAY('Date ouverte'!$B$4),MATCH(TRUE,_xlfn.ANCHORARRAY('Date ouverte'!$B$4)&gt;=$W1261,0)),IF(AND(K1261="Pending",J1261='Date ouverte'!$A$6),INDEX(_xlfn.ANCHORARRAY('Date ouverte'!$B$6),MATCH(TRUE,_xlfn.ANCHORARRAY('Date ouverte'!$B$6)&gt;=$W1261,0)),IF(AND(K1261="Pending",J1261='Date ouverte'!$A$8),INDEX(_xlfn.ANCHORARRAY('Date ouverte'!$B$8),MATCH(TRUE,_xlfn.ANCHORARRAY('Date ouverte'!$B$8)&gt;=$W1261,0)),W1261))))</f>
        <v>44879</v>
      </c>
      <c r="AB1261" s="5" t="str">
        <f>IF(IF($K1261="Pending",(IF($J1261='Date ouverte'!$A$20,HLOOKUP($AA1261,'Date ouverte'!$20:$21,2,FALSE),IF($J1261='Date ouverte'!$A$22,HLOOKUP($AA1261,'Date ouverte'!$22:$23,2,FALSE),IF($J1261='Date ouverte'!$A$24,HLOOKUP($AA1261,'Date ouverte'!$24:$25,2,FALSE),IF($J1261='Date ouverte'!$A$26,HLOOKUP($AA1261,'Date ouverte'!$26:$27,2,FALSE),"j"))))),W1261)&lt;&gt;"alert",AA1261,"alert")</f>
        <v>alert</v>
      </c>
      <c r="AC1261" s="65">
        <f>IF($AB1261="alert",(IF($J1261='Date ouverte'!$A$29,HLOOKUP($AA1261,'Date ouverte'!$29:$30,2,FALSE),IF($J1261='Date ouverte'!$A$31,HLOOKUP($AA1261,'Date ouverte'!$31:$33,2,FALSE),IF($J1261='Date ouverte'!$A$33,HLOOKUP($AA1261,'Date ouverte'!$33:$34,2,FALSE),IF($J1261='Date ouverte'!$A$35,HLOOKUP($AA1261,'Date ouverte'!$35:$36,2,FALSE),"j"))))),0)</f>
        <v>52</v>
      </c>
      <c r="AD12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61" s="5"/>
    </row>
    <row r="1262" spans="1:31" x14ac:dyDescent="0.25">
      <c r="A1262" t="s">
        <v>1377</v>
      </c>
      <c r="B1262" t="s">
        <v>258</v>
      </c>
      <c r="C1262" t="s">
        <v>30</v>
      </c>
      <c r="D1262" t="s">
        <v>47</v>
      </c>
      <c r="E1262" t="s">
        <v>51</v>
      </c>
      <c r="F1262" t="s">
        <v>48</v>
      </c>
      <c r="G1262" s="1">
        <v>44834</v>
      </c>
      <c r="H1262" s="1">
        <v>44872</v>
      </c>
      <c r="I1262" s="2">
        <v>44880.3125</v>
      </c>
      <c r="J1262" t="s">
        <v>28</v>
      </c>
      <c r="K1262" t="s">
        <v>19</v>
      </c>
      <c r="L1262" t="s">
        <v>24</v>
      </c>
      <c r="M1262" t="s">
        <v>32</v>
      </c>
      <c r="N1262" t="s">
        <v>41</v>
      </c>
      <c r="O1262" t="s">
        <v>1158</v>
      </c>
      <c r="P1262">
        <f t="shared" si="591"/>
        <v>1</v>
      </c>
      <c r="Q1262" s="5">
        <f t="shared" si="592"/>
        <v>44874</v>
      </c>
      <c r="R1262" s="32">
        <f>VLOOKUP(_xlfn.CONCAT(M1262," - ",E1262),Planning!$C$75:$D$99,2,0)</f>
        <v>5</v>
      </c>
      <c r="S1262" s="5">
        <f t="shared" si="593"/>
        <v>44877</v>
      </c>
      <c r="T1262" s="3" t="str">
        <f t="shared" si="594"/>
        <v/>
      </c>
      <c r="U1262" s="32">
        <f t="shared" ca="1" si="595"/>
        <v>5</v>
      </c>
      <c r="V1262" s="32">
        <f t="shared" si="596"/>
        <v>0</v>
      </c>
      <c r="W1262" s="5">
        <f t="shared" si="597"/>
        <v>44880</v>
      </c>
      <c r="X1262" s="5"/>
      <c r="Z1262" s="49"/>
      <c r="AA1262" s="50" cm="1">
        <f t="array" ref="AA1262">IF(AND(K1262="Pending",J1262='Date ouverte'!$A$2),INDEX(_xlfn.ANCHORARRAY('Date ouverte'!$B$2),MATCH(TRUE,_xlfn.ANCHORARRAY('Date ouverte'!$B$2)&gt;=$W1262,0)),IF(AND(K1262="Pending",J1262='Date ouverte'!$A$4),INDEX(_xlfn.ANCHORARRAY('Date ouverte'!$B$4),MATCH(TRUE,_xlfn.ANCHORARRAY('Date ouverte'!$B$4)&gt;=$W1262,0)),IF(AND(K1262="Pending",J1262='Date ouverte'!$A$6),INDEX(_xlfn.ANCHORARRAY('Date ouverte'!$B$6),MATCH(TRUE,_xlfn.ANCHORARRAY('Date ouverte'!$B$6)&gt;=$W1262,0)),IF(AND(K1262="Pending",J1262='Date ouverte'!$A$8),INDEX(_xlfn.ANCHORARRAY('Date ouverte'!$B$8),MATCH(TRUE,_xlfn.ANCHORARRAY('Date ouverte'!$B$8)&gt;=$W1262,0)),W1262))))</f>
        <v>44880</v>
      </c>
      <c r="AB1262" s="5">
        <f>IF(IF($K1262="Pending",(IF($J1262='Date ouverte'!$A$20,HLOOKUP($AA1262,'Date ouverte'!$20:$21,2,FALSE),IF($J1262='Date ouverte'!$A$22,HLOOKUP($AA1262,'Date ouverte'!$22:$23,2,FALSE),IF($J1262='Date ouverte'!$A$24,HLOOKUP($AA1262,'Date ouverte'!$24:$25,2,FALSE),IF($J1262='Date ouverte'!$A$26,HLOOKUP($AA1262,'Date ouverte'!$26:$27,2,FALSE),"j"))))),W1262)&lt;&gt;"alert",AA1262,"alert")</f>
        <v>44880</v>
      </c>
      <c r="AC1262" s="65">
        <f>IF($AB1262="alert",(IF($J1262='Date ouverte'!$A$29,HLOOKUP($AA1262,'Date ouverte'!$29:$30,2,FALSE),IF($J1262='Date ouverte'!$A$31,HLOOKUP($AA1262,'Date ouverte'!$31:$33,2,FALSE),IF($J1262='Date ouverte'!$A$33,HLOOKUP($AA1262,'Date ouverte'!$33:$34,2,FALSE),IF($J1262='Date ouverte'!$A$35,HLOOKUP($AA1262,'Date ouverte'!$35:$36,2,FALSE),"j"))))),0)</f>
        <v>0</v>
      </c>
      <c r="AD12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62" s="5"/>
    </row>
    <row r="1263" spans="1:31" x14ac:dyDescent="0.25">
      <c r="A1263" t="s">
        <v>1378</v>
      </c>
      <c r="B1263" t="s">
        <v>258</v>
      </c>
      <c r="C1263" t="s">
        <v>30</v>
      </c>
      <c r="D1263" t="s">
        <v>47</v>
      </c>
      <c r="E1263" t="s">
        <v>16</v>
      </c>
      <c r="F1263" t="s">
        <v>48</v>
      </c>
      <c r="G1263" s="1">
        <v>44839</v>
      </c>
      <c r="H1263" s="1">
        <v>44881</v>
      </c>
      <c r="I1263" s="2">
        <v>44890</v>
      </c>
      <c r="J1263" t="s">
        <v>28</v>
      </c>
      <c r="K1263" t="s">
        <v>29</v>
      </c>
      <c r="L1263" t="s">
        <v>24</v>
      </c>
      <c r="M1263" t="s">
        <v>32</v>
      </c>
      <c r="N1263" t="s">
        <v>41</v>
      </c>
      <c r="O1263" t="s">
        <v>43</v>
      </c>
      <c r="P1263">
        <f t="shared" si="591"/>
        <v>1</v>
      </c>
      <c r="Q1263" s="5">
        <f t="shared" si="592"/>
        <v>44883</v>
      </c>
      <c r="R1263" s="32">
        <f>VLOOKUP(_xlfn.CONCAT(M1263," - ",E1263),Planning!$C$75:$D$99,2,0)</f>
        <v>10</v>
      </c>
      <c r="S1263" s="5">
        <f t="shared" si="593"/>
        <v>44891</v>
      </c>
      <c r="T1263" s="3" t="str">
        <f t="shared" si="594"/>
        <v/>
      </c>
      <c r="U1263" s="32">
        <f t="shared" ca="1" si="595"/>
        <v>10</v>
      </c>
      <c r="V1263" s="32">
        <f t="shared" si="596"/>
        <v>0</v>
      </c>
      <c r="W1263" s="5">
        <f t="shared" si="597"/>
        <v>44890</v>
      </c>
      <c r="X1263" s="5"/>
      <c r="Z1263" s="49"/>
      <c r="AA1263" s="50" cm="1">
        <f t="array" ref="AA1263">IF(AND(K1263="Pending",J1263='Date ouverte'!$A$2),INDEX(_xlfn.ANCHORARRAY('Date ouverte'!$B$2),MATCH(TRUE,_xlfn.ANCHORARRAY('Date ouverte'!$B$2)&gt;=$W1263,0)),IF(AND(K1263="Pending",J1263='Date ouverte'!$A$4),INDEX(_xlfn.ANCHORARRAY('Date ouverte'!$B$4),MATCH(TRUE,_xlfn.ANCHORARRAY('Date ouverte'!$B$4)&gt;=$W1263,0)),IF(AND(K1263="Pending",J1263='Date ouverte'!$A$6),INDEX(_xlfn.ANCHORARRAY('Date ouverte'!$B$6),MATCH(TRUE,_xlfn.ANCHORARRAY('Date ouverte'!$B$6)&gt;=$W1263,0)),IF(AND(K1263="Pending",J1263='Date ouverte'!$A$8),INDEX(_xlfn.ANCHORARRAY('Date ouverte'!$B$8),MATCH(TRUE,_xlfn.ANCHORARRAY('Date ouverte'!$B$8)&gt;=$W1263,0)),W1263))))</f>
        <v>44890</v>
      </c>
      <c r="AB1263" s="5" t="str">
        <f>IF(IF($K1263="Pending",(IF($J1263='Date ouverte'!$A$20,HLOOKUP($AA1263,'Date ouverte'!$20:$21,2,FALSE),IF($J1263='Date ouverte'!$A$22,HLOOKUP($AA1263,'Date ouverte'!$22:$23,2,FALSE),IF($J1263='Date ouverte'!$A$24,HLOOKUP($AA1263,'Date ouverte'!$24:$25,2,FALSE),IF($J1263='Date ouverte'!$A$26,HLOOKUP($AA1263,'Date ouverte'!$26:$27,2,FALSE),"j"))))),W1263)&lt;&gt;"alert",AA1263,"alert")</f>
        <v>alert</v>
      </c>
      <c r="AC1263" s="65">
        <f>IF($AB1263="alert",(IF($J1263='Date ouverte'!$A$29,HLOOKUP($AA1263,'Date ouverte'!$29:$30,2,FALSE),IF($J1263='Date ouverte'!$A$31,HLOOKUP($AA1263,'Date ouverte'!$31:$33,2,FALSE),IF($J1263='Date ouverte'!$A$33,HLOOKUP($AA1263,'Date ouverte'!$33:$34,2,FALSE),IF($J1263='Date ouverte'!$A$35,HLOOKUP($AA1263,'Date ouverte'!$35:$36,2,FALSE),"j"))))),0)</f>
        <v>8</v>
      </c>
      <c r="AD12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63" s="5"/>
    </row>
    <row r="1264" spans="1:31" x14ac:dyDescent="0.25">
      <c r="A1264" t="s">
        <v>2039</v>
      </c>
      <c r="B1264" t="s">
        <v>258</v>
      </c>
      <c r="C1264" t="s">
        <v>30</v>
      </c>
      <c r="D1264" t="s">
        <v>47</v>
      </c>
      <c r="E1264" t="s">
        <v>16</v>
      </c>
      <c r="F1264" t="s">
        <v>48</v>
      </c>
      <c r="G1264" s="1">
        <v>44852</v>
      </c>
      <c r="H1264" s="1">
        <v>44884</v>
      </c>
      <c r="I1264" s="2">
        <v>44889</v>
      </c>
      <c r="J1264" t="s">
        <v>28</v>
      </c>
      <c r="K1264" t="s">
        <v>29</v>
      </c>
      <c r="L1264" t="s">
        <v>24</v>
      </c>
      <c r="M1264" t="s">
        <v>32</v>
      </c>
      <c r="N1264" t="s">
        <v>41</v>
      </c>
      <c r="O1264" t="s">
        <v>1686</v>
      </c>
      <c r="P1264">
        <f t="shared" si="591"/>
        <v>1</v>
      </c>
      <c r="Q1264" s="5">
        <f t="shared" si="592"/>
        <v>44886</v>
      </c>
      <c r="R1264" s="32">
        <f>VLOOKUP(_xlfn.CONCAT(M1264," - ",E1264),Planning!$C$75:$D$99,2,0)</f>
        <v>10</v>
      </c>
      <c r="S1264" s="5">
        <f t="shared" si="593"/>
        <v>44894</v>
      </c>
      <c r="T1264" s="3" t="str">
        <f t="shared" si="594"/>
        <v/>
      </c>
      <c r="U1264" s="32">
        <f t="shared" ca="1" si="595"/>
        <v>10</v>
      </c>
      <c r="V1264" s="32">
        <f t="shared" si="596"/>
        <v>0</v>
      </c>
      <c r="W1264" s="5">
        <f t="shared" si="597"/>
        <v>44889</v>
      </c>
      <c r="X1264" s="5"/>
      <c r="Z1264" s="49"/>
      <c r="AA1264" s="50" cm="1">
        <f t="array" ref="AA1264">IF(AND(K1264="Pending",J1264='Date ouverte'!$A$2),INDEX(_xlfn.ANCHORARRAY('Date ouverte'!$B$2),MATCH(TRUE,_xlfn.ANCHORARRAY('Date ouverte'!$B$2)&gt;=$W1264,0)),IF(AND(K1264="Pending",J1264='Date ouverte'!$A$4),INDEX(_xlfn.ANCHORARRAY('Date ouverte'!$B$4),MATCH(TRUE,_xlfn.ANCHORARRAY('Date ouverte'!$B$4)&gt;=$W1264,0)),IF(AND(K1264="Pending",J1264='Date ouverte'!$A$6),INDEX(_xlfn.ANCHORARRAY('Date ouverte'!$B$6),MATCH(TRUE,_xlfn.ANCHORARRAY('Date ouverte'!$B$6)&gt;=$W1264,0)),IF(AND(K1264="Pending",J1264='Date ouverte'!$A$8),INDEX(_xlfn.ANCHORARRAY('Date ouverte'!$B$8),MATCH(TRUE,_xlfn.ANCHORARRAY('Date ouverte'!$B$8)&gt;=$W1264,0)),W1264))))</f>
        <v>44889</v>
      </c>
      <c r="AB1264" s="5">
        <f>IF(IF($K1264="Pending",(IF($J1264='Date ouverte'!$A$20,HLOOKUP($AA1264,'Date ouverte'!$20:$21,2,FALSE),IF($J1264='Date ouverte'!$A$22,HLOOKUP($AA1264,'Date ouverte'!$22:$23,2,FALSE),IF($J1264='Date ouverte'!$A$24,HLOOKUP($AA1264,'Date ouverte'!$24:$25,2,FALSE),IF($J1264='Date ouverte'!$A$26,HLOOKUP($AA1264,'Date ouverte'!$26:$27,2,FALSE),"j"))))),W1264)&lt;&gt;"alert",AA1264,"alert")</f>
        <v>44889</v>
      </c>
      <c r="AC1264" s="65">
        <f>IF($AB1264="alert",(IF($J1264='Date ouverte'!$A$29,HLOOKUP($AA1264,'Date ouverte'!$29:$30,2,FALSE),IF($J1264='Date ouverte'!$A$31,HLOOKUP($AA1264,'Date ouverte'!$31:$33,2,FALSE),IF($J1264='Date ouverte'!$A$33,HLOOKUP($AA1264,'Date ouverte'!$33:$34,2,FALSE),IF($J1264='Date ouverte'!$A$35,HLOOKUP($AA1264,'Date ouverte'!$35:$36,2,FALSE),"j"))))),0)</f>
        <v>0</v>
      </c>
      <c r="AD12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64" s="5"/>
    </row>
    <row r="1265" spans="1:31" x14ac:dyDescent="0.25">
      <c r="A1265" t="s">
        <v>1379</v>
      </c>
      <c r="B1265" t="s">
        <v>258</v>
      </c>
      <c r="C1265" t="s">
        <v>30</v>
      </c>
      <c r="D1265" t="s">
        <v>47</v>
      </c>
      <c r="E1265" t="s">
        <v>16</v>
      </c>
      <c r="F1265" t="s">
        <v>48</v>
      </c>
      <c r="G1265" s="1">
        <v>44846</v>
      </c>
      <c r="H1265" s="1">
        <v>44885</v>
      </c>
      <c r="I1265" s="2">
        <v>44890</v>
      </c>
      <c r="J1265" t="s">
        <v>23</v>
      </c>
      <c r="K1265" t="s">
        <v>29</v>
      </c>
      <c r="L1265" t="s">
        <v>24</v>
      </c>
      <c r="M1265" t="s">
        <v>32</v>
      </c>
      <c r="N1265" t="s">
        <v>41</v>
      </c>
      <c r="O1265" t="s">
        <v>1106</v>
      </c>
      <c r="P1265">
        <f t="shared" si="591"/>
        <v>1</v>
      </c>
      <c r="Q1265" s="5">
        <f t="shared" si="592"/>
        <v>44887</v>
      </c>
      <c r="R1265" s="32">
        <f>VLOOKUP(_xlfn.CONCAT(M1265," - ",E1265),Planning!$C$75:$D$99,2,0)</f>
        <v>10</v>
      </c>
      <c r="S1265" s="5">
        <f t="shared" si="593"/>
        <v>44895</v>
      </c>
      <c r="T1265" s="3" t="str">
        <f t="shared" si="594"/>
        <v/>
      </c>
      <c r="U1265" s="32">
        <f t="shared" ca="1" si="595"/>
        <v>10</v>
      </c>
      <c r="V1265" s="32">
        <f t="shared" si="596"/>
        <v>0</v>
      </c>
      <c r="W1265" s="5">
        <f t="shared" si="597"/>
        <v>44890</v>
      </c>
      <c r="X1265" s="5"/>
      <c r="Z1265" s="49"/>
      <c r="AA1265" s="50" cm="1">
        <f t="array" ref="AA1265">IF(AND(K1265="Pending",J1265='Date ouverte'!$A$2),INDEX(_xlfn.ANCHORARRAY('Date ouverte'!$B$2),MATCH(TRUE,_xlfn.ANCHORARRAY('Date ouverte'!$B$2)&gt;=$W1265,0)),IF(AND(K1265="Pending",J1265='Date ouverte'!$A$4),INDEX(_xlfn.ANCHORARRAY('Date ouverte'!$B$4),MATCH(TRUE,_xlfn.ANCHORARRAY('Date ouverte'!$B$4)&gt;=$W1265,0)),IF(AND(K1265="Pending",J1265='Date ouverte'!$A$6),INDEX(_xlfn.ANCHORARRAY('Date ouverte'!$B$6),MATCH(TRUE,_xlfn.ANCHORARRAY('Date ouverte'!$B$6)&gt;=$W1265,0)),IF(AND(K1265="Pending",J1265='Date ouverte'!$A$8),INDEX(_xlfn.ANCHORARRAY('Date ouverte'!$B$8),MATCH(TRUE,_xlfn.ANCHORARRAY('Date ouverte'!$B$8)&gt;=$W1265,0)),W1265))))</f>
        <v>44890</v>
      </c>
      <c r="AB1265" s="5" t="str">
        <f>IF(IF($K1265="Pending",(IF($J1265='Date ouverte'!$A$20,HLOOKUP($AA1265,'Date ouverte'!$20:$21,2,FALSE),IF($J1265='Date ouverte'!$A$22,HLOOKUP($AA1265,'Date ouverte'!$22:$23,2,FALSE),IF($J1265='Date ouverte'!$A$24,HLOOKUP($AA1265,'Date ouverte'!$24:$25,2,FALSE),IF($J1265='Date ouverte'!$A$26,HLOOKUP($AA1265,'Date ouverte'!$26:$27,2,FALSE),"j"))))),W1265)&lt;&gt;"alert",AA1265,"alert")</f>
        <v>alert</v>
      </c>
      <c r="AC1265" s="65">
        <f>IF($AB1265="alert",(IF($J1265='Date ouverte'!$A$29,HLOOKUP($AA1265,'Date ouverte'!$29:$30,2,FALSE),IF($J1265='Date ouverte'!$A$31,HLOOKUP($AA1265,'Date ouverte'!$31:$33,2,FALSE),IF($J1265='Date ouverte'!$A$33,HLOOKUP($AA1265,'Date ouverte'!$33:$34,2,FALSE),IF($J1265='Date ouverte'!$A$35,HLOOKUP($AA1265,'Date ouverte'!$35:$36,2,FALSE),"j"))))),0)</f>
        <v>96</v>
      </c>
      <c r="AD12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5" s="5"/>
    </row>
    <row r="1266" spans="1:31" x14ac:dyDescent="0.25">
      <c r="A1266" t="s">
        <v>1380</v>
      </c>
      <c r="B1266" t="s">
        <v>258</v>
      </c>
      <c r="C1266" t="s">
        <v>30</v>
      </c>
      <c r="D1266" t="s">
        <v>47</v>
      </c>
      <c r="E1266" t="s">
        <v>16</v>
      </c>
      <c r="F1266" t="s">
        <v>48</v>
      </c>
      <c r="G1266" s="1">
        <v>44846</v>
      </c>
      <c r="H1266" s="1">
        <v>44885</v>
      </c>
      <c r="I1266" s="2">
        <v>44890</v>
      </c>
      <c r="J1266" t="s">
        <v>23</v>
      </c>
      <c r="K1266" t="s">
        <v>29</v>
      </c>
      <c r="L1266" t="s">
        <v>24</v>
      </c>
      <c r="M1266" t="s">
        <v>32</v>
      </c>
      <c r="N1266" t="s">
        <v>41</v>
      </c>
      <c r="O1266" t="s">
        <v>1106</v>
      </c>
      <c r="P1266">
        <f t="shared" si="591"/>
        <v>1</v>
      </c>
      <c r="Q1266" s="5">
        <f t="shared" si="592"/>
        <v>44887</v>
      </c>
      <c r="R1266" s="32">
        <f>VLOOKUP(_xlfn.CONCAT(M1266," - ",E1266),Planning!$C$75:$D$99,2,0)</f>
        <v>10</v>
      </c>
      <c r="S1266" s="5">
        <f t="shared" si="593"/>
        <v>44895</v>
      </c>
      <c r="T1266" s="3" t="str">
        <f t="shared" si="594"/>
        <v/>
      </c>
      <c r="U1266" s="32">
        <f t="shared" ca="1" si="595"/>
        <v>10</v>
      </c>
      <c r="V1266" s="32">
        <f t="shared" si="596"/>
        <v>0</v>
      </c>
      <c r="W1266" s="5">
        <f t="shared" si="597"/>
        <v>44890</v>
      </c>
      <c r="X1266" s="5"/>
      <c r="Z1266" s="49"/>
      <c r="AA1266" s="50" cm="1">
        <f t="array" ref="AA1266">IF(AND(K1266="Pending",J1266='Date ouverte'!$A$2),INDEX(_xlfn.ANCHORARRAY('Date ouverte'!$B$2),MATCH(TRUE,_xlfn.ANCHORARRAY('Date ouverte'!$B$2)&gt;=$W1266,0)),IF(AND(K1266="Pending",J1266='Date ouverte'!$A$4),INDEX(_xlfn.ANCHORARRAY('Date ouverte'!$B$4),MATCH(TRUE,_xlfn.ANCHORARRAY('Date ouverte'!$B$4)&gt;=$W1266,0)),IF(AND(K1266="Pending",J1266='Date ouverte'!$A$6),INDEX(_xlfn.ANCHORARRAY('Date ouverte'!$B$6),MATCH(TRUE,_xlfn.ANCHORARRAY('Date ouverte'!$B$6)&gt;=$W1266,0)),IF(AND(K1266="Pending",J1266='Date ouverte'!$A$8),INDEX(_xlfn.ANCHORARRAY('Date ouverte'!$B$8),MATCH(TRUE,_xlfn.ANCHORARRAY('Date ouverte'!$B$8)&gt;=$W1266,0)),W1266))))</f>
        <v>44890</v>
      </c>
      <c r="AB1266" s="5" t="str">
        <f>IF(IF($K1266="Pending",(IF($J1266='Date ouverte'!$A$20,HLOOKUP($AA1266,'Date ouverte'!$20:$21,2,FALSE),IF($J1266='Date ouverte'!$A$22,HLOOKUP($AA1266,'Date ouverte'!$22:$23,2,FALSE),IF($J1266='Date ouverte'!$A$24,HLOOKUP($AA1266,'Date ouverte'!$24:$25,2,FALSE),IF($J1266='Date ouverte'!$A$26,HLOOKUP($AA1266,'Date ouverte'!$26:$27,2,FALSE),"j"))))),W1266)&lt;&gt;"alert",AA1266,"alert")</f>
        <v>alert</v>
      </c>
      <c r="AC1266" s="65">
        <f>IF($AB1266="alert",(IF($J1266='Date ouverte'!$A$29,HLOOKUP($AA1266,'Date ouverte'!$29:$30,2,FALSE),IF($J1266='Date ouverte'!$A$31,HLOOKUP($AA1266,'Date ouverte'!$31:$33,2,FALSE),IF($J1266='Date ouverte'!$A$33,HLOOKUP($AA1266,'Date ouverte'!$33:$34,2,FALSE),IF($J1266='Date ouverte'!$A$35,HLOOKUP($AA1266,'Date ouverte'!$35:$36,2,FALSE),"j"))))),0)</f>
        <v>96</v>
      </c>
      <c r="AD12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6" s="5"/>
    </row>
    <row r="1267" spans="1:31" x14ac:dyDescent="0.25">
      <c r="A1267" t="s">
        <v>263</v>
      </c>
      <c r="B1267" t="s">
        <v>258</v>
      </c>
      <c r="C1267" t="s">
        <v>14</v>
      </c>
      <c r="D1267" t="s">
        <v>47</v>
      </c>
      <c r="E1267" t="s">
        <v>16</v>
      </c>
      <c r="F1267" t="s">
        <v>48</v>
      </c>
      <c r="G1267" s="1">
        <v>44808</v>
      </c>
      <c r="H1267" s="1">
        <v>44868</v>
      </c>
      <c r="I1267" s="2">
        <v>44875</v>
      </c>
      <c r="J1267" t="s">
        <v>18</v>
      </c>
      <c r="K1267" t="s">
        <v>29</v>
      </c>
      <c r="L1267" t="s">
        <v>24</v>
      </c>
      <c r="M1267" t="s">
        <v>32</v>
      </c>
      <c r="N1267" t="s">
        <v>41</v>
      </c>
      <c r="O1267" t="s">
        <v>387</v>
      </c>
      <c r="P1267">
        <f t="shared" si="591"/>
        <v>1</v>
      </c>
      <c r="Q1267" s="5">
        <f t="shared" si="592"/>
        <v>44870</v>
      </c>
      <c r="R1267" s="32">
        <f>VLOOKUP(_xlfn.CONCAT(M1267," - ",E1267),Planning!$C$75:$D$99,2,0)</f>
        <v>10</v>
      </c>
      <c r="S1267" s="5">
        <f t="shared" si="593"/>
        <v>44878</v>
      </c>
      <c r="T1267" s="3" t="str">
        <f t="shared" si="594"/>
        <v/>
      </c>
      <c r="U1267" s="32">
        <f t="shared" ca="1" si="595"/>
        <v>10</v>
      </c>
      <c r="V1267" s="32">
        <f t="shared" si="596"/>
        <v>0</v>
      </c>
      <c r="W1267" s="5">
        <f t="shared" si="597"/>
        <v>44875</v>
      </c>
      <c r="X1267" s="5"/>
      <c r="Z1267" s="49"/>
      <c r="AA1267" s="50" cm="1">
        <f t="array" ref="AA1267">IF(AND(K1267="Pending",J1267='Date ouverte'!$A$2),INDEX(_xlfn.ANCHORARRAY('Date ouverte'!$B$2),MATCH(TRUE,_xlfn.ANCHORARRAY('Date ouverte'!$B$2)&gt;=$W1267,0)),IF(AND(K1267="Pending",J1267='Date ouverte'!$A$4),INDEX(_xlfn.ANCHORARRAY('Date ouverte'!$B$4),MATCH(TRUE,_xlfn.ANCHORARRAY('Date ouverte'!$B$4)&gt;=$W1267,0)),IF(AND(K1267="Pending",J1267='Date ouverte'!$A$6),INDEX(_xlfn.ANCHORARRAY('Date ouverte'!$B$6),MATCH(TRUE,_xlfn.ANCHORARRAY('Date ouverte'!$B$6)&gt;=$W1267,0)),IF(AND(K1267="Pending",J1267='Date ouverte'!$A$8),INDEX(_xlfn.ANCHORARRAY('Date ouverte'!$B$8),MATCH(TRUE,_xlfn.ANCHORARRAY('Date ouverte'!$B$8)&gt;=$W1267,0)),W1267))))</f>
        <v>44875</v>
      </c>
      <c r="AB1267" s="5">
        <f>IF(IF($K1267="Pending",(IF($J1267='Date ouverte'!$A$20,HLOOKUP($AA1267,'Date ouverte'!$20:$21,2,FALSE),IF($J1267='Date ouverte'!$A$22,HLOOKUP($AA1267,'Date ouverte'!$22:$23,2,FALSE),IF($J1267='Date ouverte'!$A$24,HLOOKUP($AA1267,'Date ouverte'!$24:$25,2,FALSE),IF($J1267='Date ouverte'!$A$26,HLOOKUP($AA1267,'Date ouverte'!$26:$27,2,FALSE),"j"))))),W1267)&lt;&gt;"alert",AA1267,"alert")</f>
        <v>44875</v>
      </c>
      <c r="AC1267" s="65">
        <f>IF($AB1267="alert",(IF($J1267='Date ouverte'!$A$29,HLOOKUP($AA1267,'Date ouverte'!$29:$30,2,FALSE),IF($J1267='Date ouverte'!$A$31,HLOOKUP($AA1267,'Date ouverte'!$31:$33,2,FALSE),IF($J1267='Date ouverte'!$A$33,HLOOKUP($AA1267,'Date ouverte'!$33:$34,2,FALSE),IF($J1267='Date ouverte'!$A$35,HLOOKUP($AA1267,'Date ouverte'!$35:$36,2,FALSE),"j"))))),0)</f>
        <v>0</v>
      </c>
      <c r="AD12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7" s="5"/>
    </row>
    <row r="1268" spans="1:31" x14ac:dyDescent="0.25">
      <c r="A1268" t="s">
        <v>207</v>
      </c>
      <c r="B1268" t="s">
        <v>258</v>
      </c>
      <c r="C1268" t="s">
        <v>14</v>
      </c>
      <c r="D1268" t="s">
        <v>47</v>
      </c>
      <c r="E1268" t="s">
        <v>16</v>
      </c>
      <c r="F1268" t="s">
        <v>48</v>
      </c>
      <c r="G1268" s="1">
        <v>44808</v>
      </c>
      <c r="H1268" s="1">
        <v>44860</v>
      </c>
      <c r="I1268" s="2">
        <v>44865.291666666664</v>
      </c>
      <c r="J1268" t="s">
        <v>18</v>
      </c>
      <c r="K1268" t="s">
        <v>19</v>
      </c>
      <c r="L1268" t="s">
        <v>24</v>
      </c>
      <c r="M1268" t="s">
        <v>32</v>
      </c>
      <c r="N1268" t="s">
        <v>41</v>
      </c>
      <c r="O1268" t="s">
        <v>122</v>
      </c>
      <c r="P1268">
        <f t="shared" si="591"/>
        <v>1</v>
      </c>
      <c r="Q1268" s="5">
        <f t="shared" si="592"/>
        <v>44862</v>
      </c>
      <c r="R1268" s="32">
        <f>VLOOKUP(_xlfn.CONCAT(M1268," - ",E1268),Planning!$C$75:$D$99,2,0)</f>
        <v>10</v>
      </c>
      <c r="S1268" s="5">
        <f t="shared" si="593"/>
        <v>44870</v>
      </c>
      <c r="T1268" s="3" t="str">
        <f t="shared" si="594"/>
        <v/>
      </c>
      <c r="U1268" s="32">
        <f t="shared" ca="1" si="595"/>
        <v>10</v>
      </c>
      <c r="V1268" s="32">
        <f t="shared" si="596"/>
        <v>0</v>
      </c>
      <c r="W1268" s="5">
        <f t="shared" si="597"/>
        <v>44865</v>
      </c>
      <c r="X1268" s="5"/>
      <c r="Z1268" s="49"/>
      <c r="AA1268" s="50" cm="1">
        <f t="array" ref="AA1268">IF(AND(K1268="Pending",J1268='Date ouverte'!$A$2),INDEX(_xlfn.ANCHORARRAY('Date ouverte'!$B$2),MATCH(TRUE,_xlfn.ANCHORARRAY('Date ouverte'!$B$2)&gt;=$W1268,0)),IF(AND(K1268="Pending",J1268='Date ouverte'!$A$4),INDEX(_xlfn.ANCHORARRAY('Date ouverte'!$B$4),MATCH(TRUE,_xlfn.ANCHORARRAY('Date ouverte'!$B$4)&gt;=$W1268,0)),IF(AND(K1268="Pending",J1268='Date ouverte'!$A$6),INDEX(_xlfn.ANCHORARRAY('Date ouverte'!$B$6),MATCH(TRUE,_xlfn.ANCHORARRAY('Date ouverte'!$B$6)&gt;=$W1268,0)),IF(AND(K1268="Pending",J1268='Date ouverte'!$A$8),INDEX(_xlfn.ANCHORARRAY('Date ouverte'!$B$8),MATCH(TRUE,_xlfn.ANCHORARRAY('Date ouverte'!$B$8)&gt;=$W1268,0)),W1268))))</f>
        <v>44865</v>
      </c>
      <c r="AB1268" s="5">
        <f>IF(IF($K1268="Pending",(IF($J1268='Date ouverte'!$A$20,HLOOKUP($AA1268,'Date ouverte'!$20:$21,2,FALSE),IF($J1268='Date ouverte'!$A$22,HLOOKUP($AA1268,'Date ouverte'!$22:$23,2,FALSE),IF($J1268='Date ouverte'!$A$24,HLOOKUP($AA1268,'Date ouverte'!$24:$25,2,FALSE),IF($J1268='Date ouverte'!$A$26,HLOOKUP($AA1268,'Date ouverte'!$26:$27,2,FALSE),"j"))))),W1268)&lt;&gt;"alert",AA1268,"alert")</f>
        <v>44865</v>
      </c>
      <c r="AC1268" s="65">
        <f>IF($AB1268="alert",(IF($J1268='Date ouverte'!$A$29,HLOOKUP($AA1268,'Date ouverte'!$29:$30,2,FALSE),IF($J1268='Date ouverte'!$A$31,HLOOKUP($AA1268,'Date ouverte'!$31:$33,2,FALSE),IF($J1268='Date ouverte'!$A$33,HLOOKUP($AA1268,'Date ouverte'!$33:$34,2,FALSE),IF($J1268='Date ouverte'!$A$35,HLOOKUP($AA1268,'Date ouverte'!$35:$36,2,FALSE),"j"))))),0)</f>
        <v>0</v>
      </c>
      <c r="AD12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8" s="5"/>
    </row>
    <row r="1269" spans="1:31" x14ac:dyDescent="0.25">
      <c r="A1269" t="s">
        <v>1381</v>
      </c>
      <c r="B1269" t="s">
        <v>258</v>
      </c>
      <c r="C1269" t="s">
        <v>30</v>
      </c>
      <c r="D1269" t="s">
        <v>47</v>
      </c>
      <c r="E1269" t="s">
        <v>16</v>
      </c>
      <c r="F1269" t="s">
        <v>48</v>
      </c>
      <c r="G1269" s="1">
        <v>44846</v>
      </c>
      <c r="H1269" s="1">
        <v>44885</v>
      </c>
      <c r="I1269" s="2">
        <v>44890</v>
      </c>
      <c r="J1269" t="s">
        <v>23</v>
      </c>
      <c r="K1269" t="s">
        <v>29</v>
      </c>
      <c r="L1269" t="s">
        <v>24</v>
      </c>
      <c r="M1269" t="s">
        <v>32</v>
      </c>
      <c r="N1269" t="s">
        <v>41</v>
      </c>
      <c r="O1269" t="s">
        <v>1106</v>
      </c>
      <c r="P1269">
        <f t="shared" si="591"/>
        <v>1</v>
      </c>
      <c r="Q1269" s="5">
        <f t="shared" si="592"/>
        <v>44887</v>
      </c>
      <c r="R1269" s="32">
        <f>VLOOKUP(_xlfn.CONCAT(M1269," - ",E1269),Planning!$C$75:$D$99,2,0)</f>
        <v>10</v>
      </c>
      <c r="S1269" s="5">
        <f t="shared" si="593"/>
        <v>44895</v>
      </c>
      <c r="T1269" s="3" t="str">
        <f t="shared" si="594"/>
        <v/>
      </c>
      <c r="U1269" s="32">
        <f t="shared" ca="1" si="595"/>
        <v>10</v>
      </c>
      <c r="V1269" s="32">
        <f t="shared" si="596"/>
        <v>0</v>
      </c>
      <c r="W1269" s="5">
        <f t="shared" si="597"/>
        <v>44890</v>
      </c>
      <c r="X1269" s="5"/>
      <c r="Z1269" s="49"/>
      <c r="AA1269" s="50" cm="1">
        <f t="array" ref="AA1269">IF(AND(K1269="Pending",J1269='Date ouverte'!$A$2),INDEX(_xlfn.ANCHORARRAY('Date ouverte'!$B$2),MATCH(TRUE,_xlfn.ANCHORARRAY('Date ouverte'!$B$2)&gt;=$W1269,0)),IF(AND(K1269="Pending",J1269='Date ouverte'!$A$4),INDEX(_xlfn.ANCHORARRAY('Date ouverte'!$B$4),MATCH(TRUE,_xlfn.ANCHORARRAY('Date ouverte'!$B$4)&gt;=$W1269,0)),IF(AND(K1269="Pending",J1269='Date ouverte'!$A$6),INDEX(_xlfn.ANCHORARRAY('Date ouverte'!$B$6),MATCH(TRUE,_xlfn.ANCHORARRAY('Date ouverte'!$B$6)&gt;=$W1269,0)),IF(AND(K1269="Pending",J1269='Date ouverte'!$A$8),INDEX(_xlfn.ANCHORARRAY('Date ouverte'!$B$8),MATCH(TRUE,_xlfn.ANCHORARRAY('Date ouverte'!$B$8)&gt;=$W1269,0)),W1269))))</f>
        <v>44890</v>
      </c>
      <c r="AB1269" s="5" t="str">
        <f>IF(IF($K1269="Pending",(IF($J1269='Date ouverte'!$A$20,HLOOKUP($AA1269,'Date ouverte'!$20:$21,2,FALSE),IF($J1269='Date ouverte'!$A$22,HLOOKUP($AA1269,'Date ouverte'!$22:$23,2,FALSE),IF($J1269='Date ouverte'!$A$24,HLOOKUP($AA1269,'Date ouverte'!$24:$25,2,FALSE),IF($J1269='Date ouverte'!$A$26,HLOOKUP($AA1269,'Date ouverte'!$26:$27,2,FALSE),"j"))))),W1269)&lt;&gt;"alert",AA1269,"alert")</f>
        <v>alert</v>
      </c>
      <c r="AC1269" s="65">
        <f>IF($AB1269="alert",(IF($J1269='Date ouverte'!$A$29,HLOOKUP($AA1269,'Date ouverte'!$29:$30,2,FALSE),IF($J1269='Date ouverte'!$A$31,HLOOKUP($AA1269,'Date ouverte'!$31:$33,2,FALSE),IF($J1269='Date ouverte'!$A$33,HLOOKUP($AA1269,'Date ouverte'!$33:$34,2,FALSE),IF($J1269='Date ouverte'!$A$35,HLOOKUP($AA1269,'Date ouverte'!$35:$36,2,FALSE),"j"))))),0)</f>
        <v>96</v>
      </c>
      <c r="AD12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69" s="5"/>
    </row>
    <row r="1270" spans="1:31" x14ac:dyDescent="0.25">
      <c r="A1270" t="s">
        <v>1382</v>
      </c>
      <c r="B1270" t="s">
        <v>258</v>
      </c>
      <c r="C1270" t="s">
        <v>14</v>
      </c>
      <c r="D1270" t="s">
        <v>47</v>
      </c>
      <c r="E1270" t="s">
        <v>16</v>
      </c>
      <c r="F1270" t="s">
        <v>48</v>
      </c>
      <c r="G1270" s="1">
        <v>44846</v>
      </c>
      <c r="H1270" s="1">
        <v>44885</v>
      </c>
      <c r="I1270" s="2">
        <v>44892</v>
      </c>
      <c r="J1270" t="s">
        <v>39</v>
      </c>
      <c r="K1270" t="s">
        <v>29</v>
      </c>
      <c r="L1270" t="s">
        <v>24</v>
      </c>
      <c r="M1270" t="s">
        <v>32</v>
      </c>
      <c r="N1270" t="s">
        <v>41</v>
      </c>
      <c r="O1270" t="s">
        <v>1106</v>
      </c>
      <c r="P1270">
        <f t="shared" si="591"/>
        <v>1</v>
      </c>
      <c r="Q1270" s="5">
        <f t="shared" si="592"/>
        <v>44887</v>
      </c>
      <c r="R1270" s="32">
        <f>VLOOKUP(_xlfn.CONCAT(M1270," - ",E1270),Planning!$C$75:$D$99,2,0)</f>
        <v>10</v>
      </c>
      <c r="S1270" s="5">
        <f t="shared" si="593"/>
        <v>44895</v>
      </c>
      <c r="T1270" s="3" t="str">
        <f t="shared" si="594"/>
        <v/>
      </c>
      <c r="U1270" s="32">
        <f t="shared" ca="1" si="595"/>
        <v>10</v>
      </c>
      <c r="V1270" s="32">
        <f t="shared" si="596"/>
        <v>0</v>
      </c>
      <c r="W1270" s="5">
        <f t="shared" si="597"/>
        <v>44892</v>
      </c>
      <c r="X1270" s="5"/>
      <c r="Z1270" s="49"/>
      <c r="AA1270" s="50" cm="1">
        <f t="array" ref="AA1270">IF(AND(K1270="Pending",J1270='Date ouverte'!$A$2),INDEX(_xlfn.ANCHORARRAY('Date ouverte'!$B$2),MATCH(TRUE,_xlfn.ANCHORARRAY('Date ouverte'!$B$2)&gt;=$W1270,0)),IF(AND(K1270="Pending",J1270='Date ouverte'!$A$4),INDEX(_xlfn.ANCHORARRAY('Date ouverte'!$B$4),MATCH(TRUE,_xlfn.ANCHORARRAY('Date ouverte'!$B$4)&gt;=$W1270,0)),IF(AND(K1270="Pending",J1270='Date ouverte'!$A$6),INDEX(_xlfn.ANCHORARRAY('Date ouverte'!$B$6),MATCH(TRUE,_xlfn.ANCHORARRAY('Date ouverte'!$B$6)&gt;=$W1270,0)),IF(AND(K1270="Pending",J1270='Date ouverte'!$A$8),INDEX(_xlfn.ANCHORARRAY('Date ouverte'!$B$8),MATCH(TRUE,_xlfn.ANCHORARRAY('Date ouverte'!$B$8)&gt;=$W1270,0)),W1270))))</f>
        <v>44893</v>
      </c>
      <c r="AB1270" s="5">
        <f>IF(IF($K1270="Pending",(IF($J1270='Date ouverte'!$A$20,HLOOKUP($AA1270,'Date ouverte'!$20:$21,2,FALSE),IF($J1270='Date ouverte'!$A$22,HLOOKUP($AA1270,'Date ouverte'!$22:$23,2,FALSE),IF($J1270='Date ouverte'!$A$24,HLOOKUP($AA1270,'Date ouverte'!$24:$25,2,FALSE),IF($J1270='Date ouverte'!$A$26,HLOOKUP($AA1270,'Date ouverte'!$26:$27,2,FALSE),"j"))))),W1270)&lt;&gt;"alert",AA1270,"alert")</f>
        <v>44893</v>
      </c>
      <c r="AC1270" s="65">
        <f>IF($AB1270="alert",(IF($J1270='Date ouverte'!$A$29,HLOOKUP($AA1270,'Date ouverte'!$29:$30,2,FALSE),IF($J1270='Date ouverte'!$A$31,HLOOKUP($AA1270,'Date ouverte'!$31:$33,2,FALSE),IF($J1270='Date ouverte'!$A$33,HLOOKUP($AA1270,'Date ouverte'!$33:$34,2,FALSE),IF($J1270='Date ouverte'!$A$35,HLOOKUP($AA1270,'Date ouverte'!$35:$36,2,FALSE),"j"))))),0)</f>
        <v>0</v>
      </c>
      <c r="AD12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70" s="5"/>
    </row>
    <row r="1271" spans="1:31" x14ac:dyDescent="0.25">
      <c r="A1271" t="s">
        <v>1383</v>
      </c>
      <c r="B1271" t="s">
        <v>258</v>
      </c>
      <c r="C1271" t="s">
        <v>30</v>
      </c>
      <c r="D1271" t="s">
        <v>47</v>
      </c>
      <c r="E1271" t="s">
        <v>16</v>
      </c>
      <c r="F1271" t="s">
        <v>48</v>
      </c>
      <c r="G1271" s="1">
        <v>44839</v>
      </c>
      <c r="H1271" s="1">
        <v>44881</v>
      </c>
      <c r="I1271" s="2">
        <v>44890</v>
      </c>
      <c r="J1271" t="s">
        <v>28</v>
      </c>
      <c r="K1271" t="s">
        <v>29</v>
      </c>
      <c r="L1271" t="s">
        <v>24</v>
      </c>
      <c r="M1271" t="s">
        <v>32</v>
      </c>
      <c r="N1271" t="s">
        <v>41</v>
      </c>
      <c r="O1271" t="s">
        <v>43</v>
      </c>
      <c r="P1271">
        <f t="shared" si="591"/>
        <v>1</v>
      </c>
      <c r="Q1271" s="5">
        <f t="shared" si="592"/>
        <v>44883</v>
      </c>
      <c r="R1271" s="32">
        <f>VLOOKUP(_xlfn.CONCAT(M1271," - ",E1271),Planning!$C$75:$D$99,2,0)</f>
        <v>10</v>
      </c>
      <c r="S1271" s="5">
        <f t="shared" si="593"/>
        <v>44891</v>
      </c>
      <c r="T1271" s="3" t="str">
        <f t="shared" si="594"/>
        <v/>
      </c>
      <c r="U1271" s="32">
        <f t="shared" ca="1" si="595"/>
        <v>10</v>
      </c>
      <c r="V1271" s="32">
        <f t="shared" si="596"/>
        <v>0</v>
      </c>
      <c r="W1271" s="5">
        <f t="shared" si="597"/>
        <v>44890</v>
      </c>
      <c r="X1271" s="5"/>
      <c r="Z1271" s="49"/>
      <c r="AA1271" s="50" cm="1">
        <f t="array" ref="AA1271">IF(AND(K1271="Pending",J1271='Date ouverte'!$A$2),INDEX(_xlfn.ANCHORARRAY('Date ouverte'!$B$2),MATCH(TRUE,_xlfn.ANCHORARRAY('Date ouverte'!$B$2)&gt;=$W1271,0)),IF(AND(K1271="Pending",J1271='Date ouverte'!$A$4),INDEX(_xlfn.ANCHORARRAY('Date ouverte'!$B$4),MATCH(TRUE,_xlfn.ANCHORARRAY('Date ouverte'!$B$4)&gt;=$W1271,0)),IF(AND(K1271="Pending",J1271='Date ouverte'!$A$6),INDEX(_xlfn.ANCHORARRAY('Date ouverte'!$B$6),MATCH(TRUE,_xlfn.ANCHORARRAY('Date ouverte'!$B$6)&gt;=$W1271,0)),IF(AND(K1271="Pending",J1271='Date ouverte'!$A$8),INDEX(_xlfn.ANCHORARRAY('Date ouverte'!$B$8),MATCH(TRUE,_xlfn.ANCHORARRAY('Date ouverte'!$B$8)&gt;=$W1271,0)),W1271))))</f>
        <v>44890</v>
      </c>
      <c r="AB1271" s="5" t="str">
        <f>IF(IF($K1271="Pending",(IF($J1271='Date ouverte'!$A$20,HLOOKUP($AA1271,'Date ouverte'!$20:$21,2,FALSE),IF($J1271='Date ouverte'!$A$22,HLOOKUP($AA1271,'Date ouverte'!$22:$23,2,FALSE),IF($J1271='Date ouverte'!$A$24,HLOOKUP($AA1271,'Date ouverte'!$24:$25,2,FALSE),IF($J1271='Date ouverte'!$A$26,HLOOKUP($AA1271,'Date ouverte'!$26:$27,2,FALSE),"j"))))),W1271)&lt;&gt;"alert",AA1271,"alert")</f>
        <v>alert</v>
      </c>
      <c r="AC1271" s="65">
        <f>IF($AB1271="alert",(IF($J1271='Date ouverte'!$A$29,HLOOKUP($AA1271,'Date ouverte'!$29:$30,2,FALSE),IF($J1271='Date ouverte'!$A$31,HLOOKUP($AA1271,'Date ouverte'!$31:$33,2,FALSE),IF($J1271='Date ouverte'!$A$33,HLOOKUP($AA1271,'Date ouverte'!$33:$34,2,FALSE),IF($J1271='Date ouverte'!$A$35,HLOOKUP($AA1271,'Date ouverte'!$35:$36,2,FALSE),"j"))))),0)</f>
        <v>8</v>
      </c>
      <c r="AD12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71" s="5"/>
    </row>
    <row r="1272" spans="1:31" x14ac:dyDescent="0.25">
      <c r="A1272" t="s">
        <v>404</v>
      </c>
      <c r="B1272" t="s">
        <v>258</v>
      </c>
      <c r="C1272" t="s">
        <v>30</v>
      </c>
      <c r="D1272" t="s">
        <v>47</v>
      </c>
      <c r="E1272" t="s">
        <v>16</v>
      </c>
      <c r="F1272" t="s">
        <v>48</v>
      </c>
      <c r="G1272" s="1">
        <v>44814</v>
      </c>
      <c r="H1272" s="1">
        <v>44868</v>
      </c>
      <c r="I1272" s="2">
        <v>44873</v>
      </c>
      <c r="J1272" t="s">
        <v>28</v>
      </c>
      <c r="K1272" t="s">
        <v>29</v>
      </c>
      <c r="L1272" t="s">
        <v>24</v>
      </c>
      <c r="M1272" t="s">
        <v>32</v>
      </c>
      <c r="N1272" t="s">
        <v>41</v>
      </c>
      <c r="O1272" t="s">
        <v>387</v>
      </c>
      <c r="P1272">
        <f t="shared" ref="P1272:P1335" si="598">IF(A1272&lt;&gt;"",1,0)</f>
        <v>1</v>
      </c>
      <c r="Q1272" s="5">
        <f t="shared" ref="Q1272:Q1335" si="599">ROUNDDOWN(H1272,0)+2</f>
        <v>44870</v>
      </c>
      <c r="R1272" s="32">
        <f>VLOOKUP(_xlfn.CONCAT(M1272," - ",E1272),Planning!$C$75:$D$99,2,0)</f>
        <v>10</v>
      </c>
      <c r="S1272" s="5">
        <f t="shared" ref="S1272:S1335" si="600">H1272+R1272</f>
        <v>44878</v>
      </c>
      <c r="T1272" s="3" t="str">
        <f t="shared" ref="T1272:T1335" si="601">IF(X1272-H1272&gt;R1272,"Alert","")</f>
        <v/>
      </c>
      <c r="U1272" s="32">
        <f t="shared" ref="U1272:U1335" ca="1" si="602">IF(Q1272&lt;=TODAY(),(H1272+R1272)-TODAY(),R1272)</f>
        <v>10</v>
      </c>
      <c r="V1272" s="32">
        <f t="shared" ref="V1272:V1335" si="603">IF(X1272-H1272-R1272&gt;0,X1272-H1272-R1272,0)</f>
        <v>0</v>
      </c>
      <c r="W1272" s="5">
        <f t="shared" ref="W1272:W1335" si="604">ROUNDDOWN(I1272,0)</f>
        <v>44873</v>
      </c>
      <c r="X1272" s="5"/>
      <c r="Z1272" s="49"/>
      <c r="AA1272" s="50" cm="1">
        <f t="array" ref="AA1272">IF(AND(K1272="Pending",J1272='Date ouverte'!$A$2),INDEX(_xlfn.ANCHORARRAY('Date ouverte'!$B$2),MATCH(TRUE,_xlfn.ANCHORARRAY('Date ouverte'!$B$2)&gt;=$W1272,0)),IF(AND(K1272="Pending",J1272='Date ouverte'!$A$4),INDEX(_xlfn.ANCHORARRAY('Date ouverte'!$B$4),MATCH(TRUE,_xlfn.ANCHORARRAY('Date ouverte'!$B$4)&gt;=$W1272,0)),IF(AND(K1272="Pending",J1272='Date ouverte'!$A$6),INDEX(_xlfn.ANCHORARRAY('Date ouverte'!$B$6),MATCH(TRUE,_xlfn.ANCHORARRAY('Date ouverte'!$B$6)&gt;=$W1272,0)),IF(AND(K1272="Pending",J1272='Date ouverte'!$A$8),INDEX(_xlfn.ANCHORARRAY('Date ouverte'!$B$8),MATCH(TRUE,_xlfn.ANCHORARRAY('Date ouverte'!$B$8)&gt;=$W1272,0)),W1272))))</f>
        <v>44873</v>
      </c>
      <c r="AB1272" s="5" t="str">
        <f>IF(IF($K1272="Pending",(IF($J1272='Date ouverte'!$A$20,HLOOKUP($AA1272,'Date ouverte'!$20:$21,2,FALSE),IF($J1272='Date ouverte'!$A$22,HLOOKUP($AA1272,'Date ouverte'!$22:$23,2,FALSE),IF($J1272='Date ouverte'!$A$24,HLOOKUP($AA1272,'Date ouverte'!$24:$25,2,FALSE),IF($J1272='Date ouverte'!$A$26,HLOOKUP($AA1272,'Date ouverte'!$26:$27,2,FALSE),"j"))))),W1272)&lt;&gt;"alert",AA1272,"alert")</f>
        <v>alert</v>
      </c>
      <c r="AC1272" s="65">
        <f>IF($AB1272="alert",(IF($J1272='Date ouverte'!$A$29,HLOOKUP($AA1272,'Date ouverte'!$29:$30,2,FALSE),IF($J1272='Date ouverte'!$A$31,HLOOKUP($AA1272,'Date ouverte'!$31:$33,2,FALSE),IF($J1272='Date ouverte'!$A$33,HLOOKUP($AA1272,'Date ouverte'!$33:$34,2,FALSE),IF($J1272='Date ouverte'!$A$35,HLOOKUP($AA1272,'Date ouverte'!$35:$36,2,FALSE),"j"))))),0)</f>
        <v>15</v>
      </c>
      <c r="AD12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72" s="5"/>
    </row>
    <row r="1273" spans="1:31" x14ac:dyDescent="0.25">
      <c r="A1273" t="s">
        <v>93</v>
      </c>
      <c r="B1273" t="s">
        <v>258</v>
      </c>
      <c r="C1273" t="s">
        <v>30</v>
      </c>
      <c r="D1273" t="s">
        <v>15</v>
      </c>
      <c r="E1273" t="s">
        <v>16</v>
      </c>
      <c r="F1273" t="s">
        <v>17</v>
      </c>
      <c r="G1273" s="1">
        <v>44795</v>
      </c>
      <c r="H1273" s="1">
        <v>44853</v>
      </c>
      <c r="I1273" s="2">
        <v>44858.541666666664</v>
      </c>
      <c r="J1273" t="s">
        <v>39</v>
      </c>
      <c r="K1273" t="s">
        <v>19</v>
      </c>
      <c r="L1273" t="s">
        <v>24</v>
      </c>
      <c r="M1273" t="s">
        <v>32</v>
      </c>
      <c r="N1273" t="s">
        <v>41</v>
      </c>
      <c r="O1273" t="s">
        <v>76</v>
      </c>
      <c r="P1273">
        <f t="shared" si="598"/>
        <v>1</v>
      </c>
      <c r="Q1273" s="5">
        <f t="shared" si="599"/>
        <v>44855</v>
      </c>
      <c r="R1273" s="32">
        <f>VLOOKUP(_xlfn.CONCAT(M1273," - ",E1273),Planning!$C$75:$D$99,2,0)</f>
        <v>10</v>
      </c>
      <c r="S1273" s="5">
        <f t="shared" si="600"/>
        <v>44863</v>
      </c>
      <c r="T1273" s="3" t="str">
        <f t="shared" si="601"/>
        <v/>
      </c>
      <c r="U1273" s="32">
        <f t="shared" ca="1" si="602"/>
        <v>4</v>
      </c>
      <c r="V1273" s="32">
        <f t="shared" si="603"/>
        <v>0</v>
      </c>
      <c r="W1273" s="5">
        <f t="shared" si="604"/>
        <v>44858</v>
      </c>
      <c r="X1273" s="5"/>
      <c r="Z1273" s="49"/>
      <c r="AA1273" s="50" cm="1">
        <f t="array" ref="AA1273">IF(AND(K1273="Pending",J1273='Date ouverte'!$A$2),INDEX(_xlfn.ANCHORARRAY('Date ouverte'!$B$2),MATCH(TRUE,_xlfn.ANCHORARRAY('Date ouverte'!$B$2)&gt;=$W1273,0)),IF(AND(K1273="Pending",J1273='Date ouverte'!$A$4),INDEX(_xlfn.ANCHORARRAY('Date ouverte'!$B$4),MATCH(TRUE,_xlfn.ANCHORARRAY('Date ouverte'!$B$4)&gt;=$W1273,0)),IF(AND(K1273="Pending",J1273='Date ouverte'!$A$6),INDEX(_xlfn.ANCHORARRAY('Date ouverte'!$B$6),MATCH(TRUE,_xlfn.ANCHORARRAY('Date ouverte'!$B$6)&gt;=$W1273,0)),IF(AND(K1273="Pending",J1273='Date ouverte'!$A$8),INDEX(_xlfn.ANCHORARRAY('Date ouverte'!$B$8),MATCH(TRUE,_xlfn.ANCHORARRAY('Date ouverte'!$B$8)&gt;=$W1273,0)),W1273))))</f>
        <v>44858</v>
      </c>
      <c r="AB1273" s="5">
        <f>IF(IF($K1273="Pending",(IF($J1273='Date ouverte'!$A$20,HLOOKUP($AA1273,'Date ouverte'!$20:$21,2,FALSE),IF($J1273='Date ouverte'!$A$22,HLOOKUP($AA1273,'Date ouverte'!$22:$23,2,FALSE),IF($J1273='Date ouverte'!$A$24,HLOOKUP($AA1273,'Date ouverte'!$24:$25,2,FALSE),IF($J1273='Date ouverte'!$A$26,HLOOKUP($AA1273,'Date ouverte'!$26:$27,2,FALSE),"j"))))),W1273)&lt;&gt;"alert",AA1273,"alert")</f>
        <v>44858</v>
      </c>
      <c r="AC1273" s="65">
        <f>IF($AB1273="alert",(IF($J1273='Date ouverte'!$A$29,HLOOKUP($AA1273,'Date ouverte'!$29:$30,2,FALSE),IF($J1273='Date ouverte'!$A$31,HLOOKUP($AA1273,'Date ouverte'!$31:$33,2,FALSE),IF($J1273='Date ouverte'!$A$33,HLOOKUP($AA1273,'Date ouverte'!$33:$34,2,FALSE),IF($J1273='Date ouverte'!$A$35,HLOOKUP($AA1273,'Date ouverte'!$35:$36,2,FALSE),"j"))))),0)</f>
        <v>0</v>
      </c>
      <c r="AD12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1273" s="5"/>
    </row>
    <row r="1274" spans="1:31" x14ac:dyDescent="0.25">
      <c r="A1274" t="s">
        <v>2040</v>
      </c>
      <c r="B1274" t="s">
        <v>258</v>
      </c>
      <c r="C1274" t="s">
        <v>30</v>
      </c>
      <c r="D1274" t="s">
        <v>47</v>
      </c>
      <c r="E1274" t="s">
        <v>16</v>
      </c>
      <c r="F1274" t="s">
        <v>48</v>
      </c>
      <c r="G1274" s="1">
        <v>44846</v>
      </c>
      <c r="H1274" s="1">
        <v>44885</v>
      </c>
      <c r="I1274" s="2">
        <v>44890</v>
      </c>
      <c r="J1274" t="s">
        <v>23</v>
      </c>
      <c r="K1274" t="s">
        <v>29</v>
      </c>
      <c r="L1274" t="s">
        <v>24</v>
      </c>
      <c r="M1274" t="s">
        <v>32</v>
      </c>
      <c r="N1274" t="s">
        <v>41</v>
      </c>
      <c r="O1274" t="s">
        <v>1106</v>
      </c>
      <c r="P1274">
        <f t="shared" si="598"/>
        <v>1</v>
      </c>
      <c r="Q1274" s="5">
        <f t="shared" si="599"/>
        <v>44887</v>
      </c>
      <c r="R1274" s="32">
        <f>VLOOKUP(_xlfn.CONCAT(M1274," - ",E1274),Planning!$C$75:$D$99,2,0)</f>
        <v>10</v>
      </c>
      <c r="S1274" s="5">
        <f t="shared" si="600"/>
        <v>44895</v>
      </c>
      <c r="T1274" s="3" t="str">
        <f t="shared" si="601"/>
        <v/>
      </c>
      <c r="U1274" s="32">
        <f t="shared" ca="1" si="602"/>
        <v>10</v>
      </c>
      <c r="V1274" s="32">
        <f t="shared" si="603"/>
        <v>0</v>
      </c>
      <c r="W1274" s="5">
        <f t="shared" si="604"/>
        <v>44890</v>
      </c>
      <c r="X1274" s="5"/>
      <c r="Z1274" s="49"/>
      <c r="AA1274" s="50" cm="1">
        <f t="array" ref="AA1274">IF(AND(K1274="Pending",J1274='Date ouverte'!$A$2),INDEX(_xlfn.ANCHORARRAY('Date ouverte'!$B$2),MATCH(TRUE,_xlfn.ANCHORARRAY('Date ouverte'!$B$2)&gt;=$W1274,0)),IF(AND(K1274="Pending",J1274='Date ouverte'!$A$4),INDEX(_xlfn.ANCHORARRAY('Date ouverte'!$B$4),MATCH(TRUE,_xlfn.ANCHORARRAY('Date ouverte'!$B$4)&gt;=$W1274,0)),IF(AND(K1274="Pending",J1274='Date ouverte'!$A$6),INDEX(_xlfn.ANCHORARRAY('Date ouverte'!$B$6),MATCH(TRUE,_xlfn.ANCHORARRAY('Date ouverte'!$B$6)&gt;=$W1274,0)),IF(AND(K1274="Pending",J1274='Date ouverte'!$A$8),INDEX(_xlfn.ANCHORARRAY('Date ouverte'!$B$8),MATCH(TRUE,_xlfn.ANCHORARRAY('Date ouverte'!$B$8)&gt;=$W1274,0)),W1274))))</f>
        <v>44890</v>
      </c>
      <c r="AB1274" s="5" t="str">
        <f>IF(IF($K1274="Pending",(IF($J1274='Date ouverte'!$A$20,HLOOKUP($AA1274,'Date ouverte'!$20:$21,2,FALSE),IF($J1274='Date ouverte'!$A$22,HLOOKUP($AA1274,'Date ouverte'!$22:$23,2,FALSE),IF($J1274='Date ouverte'!$A$24,HLOOKUP($AA1274,'Date ouverte'!$24:$25,2,FALSE),IF($J1274='Date ouverte'!$A$26,HLOOKUP($AA1274,'Date ouverte'!$26:$27,2,FALSE),"j"))))),W1274)&lt;&gt;"alert",AA1274,"alert")</f>
        <v>alert</v>
      </c>
      <c r="AC1274" s="65">
        <f>IF($AB1274="alert",(IF($J1274='Date ouverte'!$A$29,HLOOKUP($AA1274,'Date ouverte'!$29:$30,2,FALSE),IF($J1274='Date ouverte'!$A$31,HLOOKUP($AA1274,'Date ouverte'!$31:$33,2,FALSE),IF($J1274='Date ouverte'!$A$33,HLOOKUP($AA1274,'Date ouverte'!$33:$34,2,FALSE),IF($J1274='Date ouverte'!$A$35,HLOOKUP($AA1274,'Date ouverte'!$35:$36,2,FALSE),"j"))))),0)</f>
        <v>96</v>
      </c>
      <c r="AD12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74" s="5"/>
    </row>
    <row r="1275" spans="1:31" x14ac:dyDescent="0.25">
      <c r="A1275" t="s">
        <v>2041</v>
      </c>
      <c r="B1275" t="s">
        <v>258</v>
      </c>
      <c r="C1275" t="s">
        <v>30</v>
      </c>
      <c r="D1275" t="s">
        <v>47</v>
      </c>
      <c r="E1275" t="s">
        <v>16</v>
      </c>
      <c r="F1275" t="s">
        <v>48</v>
      </c>
      <c r="G1275" s="1">
        <v>44850</v>
      </c>
      <c r="H1275" s="1">
        <v>44884</v>
      </c>
      <c r="I1275" s="2">
        <v>44889</v>
      </c>
      <c r="J1275" t="s">
        <v>18</v>
      </c>
      <c r="K1275" t="s">
        <v>29</v>
      </c>
      <c r="L1275" t="s">
        <v>24</v>
      </c>
      <c r="M1275" t="s">
        <v>32</v>
      </c>
      <c r="N1275" t="s">
        <v>41</v>
      </c>
      <c r="O1275" t="s">
        <v>1686</v>
      </c>
      <c r="P1275">
        <f t="shared" si="598"/>
        <v>1</v>
      </c>
      <c r="Q1275" s="5">
        <f t="shared" si="599"/>
        <v>44886</v>
      </c>
      <c r="R1275" s="32">
        <f>VLOOKUP(_xlfn.CONCAT(M1275," - ",E1275),Planning!$C$75:$D$99,2,0)</f>
        <v>10</v>
      </c>
      <c r="S1275" s="5">
        <f t="shared" si="600"/>
        <v>44894</v>
      </c>
      <c r="T1275" s="3" t="str">
        <f t="shared" si="601"/>
        <v/>
      </c>
      <c r="U1275" s="32">
        <f t="shared" ca="1" si="602"/>
        <v>10</v>
      </c>
      <c r="V1275" s="32">
        <f t="shared" si="603"/>
        <v>0</v>
      </c>
      <c r="W1275" s="5">
        <f t="shared" si="604"/>
        <v>44889</v>
      </c>
      <c r="X1275" s="5"/>
      <c r="Z1275" s="49"/>
      <c r="AA1275" s="50" cm="1">
        <f t="array" ref="AA1275">IF(AND(K1275="Pending",J1275='Date ouverte'!$A$2),INDEX(_xlfn.ANCHORARRAY('Date ouverte'!$B$2),MATCH(TRUE,_xlfn.ANCHORARRAY('Date ouverte'!$B$2)&gt;=$W1275,0)),IF(AND(K1275="Pending",J1275='Date ouverte'!$A$4),INDEX(_xlfn.ANCHORARRAY('Date ouverte'!$B$4),MATCH(TRUE,_xlfn.ANCHORARRAY('Date ouverte'!$B$4)&gt;=$W1275,0)),IF(AND(K1275="Pending",J1275='Date ouverte'!$A$6),INDEX(_xlfn.ANCHORARRAY('Date ouverte'!$B$6),MATCH(TRUE,_xlfn.ANCHORARRAY('Date ouverte'!$B$6)&gt;=$W1275,0)),IF(AND(K1275="Pending",J1275='Date ouverte'!$A$8),INDEX(_xlfn.ANCHORARRAY('Date ouverte'!$B$8),MATCH(TRUE,_xlfn.ANCHORARRAY('Date ouverte'!$B$8)&gt;=$W1275,0)),W1275))))</f>
        <v>44889</v>
      </c>
      <c r="AB1275" s="5" t="str">
        <f>IF(IF($K1275="Pending",(IF($J1275='Date ouverte'!$A$20,HLOOKUP($AA1275,'Date ouverte'!$20:$21,2,FALSE),IF($J1275='Date ouverte'!$A$22,HLOOKUP($AA1275,'Date ouverte'!$22:$23,2,FALSE),IF($J1275='Date ouverte'!$A$24,HLOOKUP($AA1275,'Date ouverte'!$24:$25,2,FALSE),IF($J1275='Date ouverte'!$A$26,HLOOKUP($AA1275,'Date ouverte'!$26:$27,2,FALSE),"j"))))),W1275)&lt;&gt;"alert",AA1275,"alert")</f>
        <v>alert</v>
      </c>
      <c r="AC1275" s="65">
        <f>IF($AB1275="alert",(IF($J1275='Date ouverte'!$A$29,HLOOKUP($AA1275,'Date ouverte'!$29:$30,2,FALSE),IF($J1275='Date ouverte'!$A$31,HLOOKUP($AA1275,'Date ouverte'!$31:$33,2,FALSE),IF($J1275='Date ouverte'!$A$33,HLOOKUP($AA1275,'Date ouverte'!$33:$34,2,FALSE),IF($J1275='Date ouverte'!$A$35,HLOOKUP($AA1275,'Date ouverte'!$35:$36,2,FALSE),"j"))))),0)</f>
        <v>17</v>
      </c>
      <c r="AD12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75" s="5"/>
    </row>
    <row r="1276" spans="1:31" x14ac:dyDescent="0.25">
      <c r="A1276" t="s">
        <v>1384</v>
      </c>
      <c r="B1276" t="s">
        <v>258</v>
      </c>
      <c r="C1276" t="s">
        <v>30</v>
      </c>
      <c r="D1276" t="s">
        <v>47</v>
      </c>
      <c r="E1276" t="s">
        <v>16</v>
      </c>
      <c r="F1276" t="s">
        <v>48</v>
      </c>
      <c r="G1276" s="1">
        <v>44850</v>
      </c>
      <c r="H1276" s="1">
        <v>44885</v>
      </c>
      <c r="I1276" s="2">
        <v>44890</v>
      </c>
      <c r="J1276" t="s">
        <v>28</v>
      </c>
      <c r="K1276" t="s">
        <v>29</v>
      </c>
      <c r="L1276" t="s">
        <v>24</v>
      </c>
      <c r="M1276" t="s">
        <v>32</v>
      </c>
      <c r="N1276" t="s">
        <v>41</v>
      </c>
      <c r="O1276" t="s">
        <v>1106</v>
      </c>
      <c r="P1276">
        <f t="shared" si="598"/>
        <v>1</v>
      </c>
      <c r="Q1276" s="5">
        <f t="shared" si="599"/>
        <v>44887</v>
      </c>
      <c r="R1276" s="32">
        <f>VLOOKUP(_xlfn.CONCAT(M1276," - ",E1276),Planning!$C$75:$D$99,2,0)</f>
        <v>10</v>
      </c>
      <c r="S1276" s="5">
        <f t="shared" si="600"/>
        <v>44895</v>
      </c>
      <c r="T1276" s="3" t="str">
        <f t="shared" si="601"/>
        <v/>
      </c>
      <c r="U1276" s="32">
        <f t="shared" ca="1" si="602"/>
        <v>10</v>
      </c>
      <c r="V1276" s="32">
        <f t="shared" si="603"/>
        <v>0</v>
      </c>
      <c r="W1276" s="5">
        <f t="shared" si="604"/>
        <v>44890</v>
      </c>
      <c r="X1276" s="5"/>
      <c r="Z1276" s="49"/>
      <c r="AA1276" s="50" cm="1">
        <f t="array" ref="AA1276">IF(AND(K1276="Pending",J1276='Date ouverte'!$A$2),INDEX(_xlfn.ANCHORARRAY('Date ouverte'!$B$2),MATCH(TRUE,_xlfn.ANCHORARRAY('Date ouverte'!$B$2)&gt;=$W1276,0)),IF(AND(K1276="Pending",J1276='Date ouverte'!$A$4),INDEX(_xlfn.ANCHORARRAY('Date ouverte'!$B$4),MATCH(TRUE,_xlfn.ANCHORARRAY('Date ouverte'!$B$4)&gt;=$W1276,0)),IF(AND(K1276="Pending",J1276='Date ouverte'!$A$6),INDEX(_xlfn.ANCHORARRAY('Date ouverte'!$B$6),MATCH(TRUE,_xlfn.ANCHORARRAY('Date ouverte'!$B$6)&gt;=$W1276,0)),IF(AND(K1276="Pending",J1276='Date ouverte'!$A$8),INDEX(_xlfn.ANCHORARRAY('Date ouverte'!$B$8),MATCH(TRUE,_xlfn.ANCHORARRAY('Date ouverte'!$B$8)&gt;=$W1276,0)),W1276))))</f>
        <v>44890</v>
      </c>
      <c r="AB1276" s="5" t="str">
        <f>IF(IF($K1276="Pending",(IF($J1276='Date ouverte'!$A$20,HLOOKUP($AA1276,'Date ouverte'!$20:$21,2,FALSE),IF($J1276='Date ouverte'!$A$22,HLOOKUP($AA1276,'Date ouverte'!$22:$23,2,FALSE),IF($J1276='Date ouverte'!$A$24,HLOOKUP($AA1276,'Date ouverte'!$24:$25,2,FALSE),IF($J1276='Date ouverte'!$A$26,HLOOKUP($AA1276,'Date ouverte'!$26:$27,2,FALSE),"j"))))),W1276)&lt;&gt;"alert",AA1276,"alert")</f>
        <v>alert</v>
      </c>
      <c r="AC1276" s="65">
        <f>IF($AB1276="alert",(IF($J1276='Date ouverte'!$A$29,HLOOKUP($AA1276,'Date ouverte'!$29:$30,2,FALSE),IF($J1276='Date ouverte'!$A$31,HLOOKUP($AA1276,'Date ouverte'!$31:$33,2,FALSE),IF($J1276='Date ouverte'!$A$33,HLOOKUP($AA1276,'Date ouverte'!$33:$34,2,FALSE),IF($J1276='Date ouverte'!$A$35,HLOOKUP($AA1276,'Date ouverte'!$35:$36,2,FALSE),"j"))))),0)</f>
        <v>8</v>
      </c>
      <c r="AD12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76" s="5"/>
    </row>
    <row r="1277" spans="1:31" x14ac:dyDescent="0.25">
      <c r="A1277" t="s">
        <v>1078</v>
      </c>
      <c r="B1277" t="s">
        <v>258</v>
      </c>
      <c r="C1277" t="s">
        <v>30</v>
      </c>
      <c r="D1277" t="s">
        <v>47</v>
      </c>
      <c r="E1277" t="s">
        <v>16</v>
      </c>
      <c r="F1277" t="s">
        <v>48</v>
      </c>
      <c r="G1277" s="1">
        <v>44840</v>
      </c>
      <c r="H1277" s="1">
        <v>44873</v>
      </c>
      <c r="I1277" s="2">
        <v>44878</v>
      </c>
      <c r="J1277" t="s">
        <v>28</v>
      </c>
      <c r="K1277" t="s">
        <v>29</v>
      </c>
      <c r="L1277" t="s">
        <v>24</v>
      </c>
      <c r="M1277" t="s">
        <v>32</v>
      </c>
      <c r="N1277" t="s">
        <v>33</v>
      </c>
      <c r="O1277" t="s">
        <v>1154</v>
      </c>
      <c r="P1277">
        <f t="shared" si="598"/>
        <v>1</v>
      </c>
      <c r="Q1277" s="5">
        <f t="shared" si="599"/>
        <v>44875</v>
      </c>
      <c r="R1277" s="32">
        <f>VLOOKUP(_xlfn.CONCAT(M1277," - ",E1277),Planning!$C$75:$D$99,2,0)</f>
        <v>10</v>
      </c>
      <c r="S1277" s="5">
        <f t="shared" si="600"/>
        <v>44883</v>
      </c>
      <c r="T1277" s="3" t="str">
        <f t="shared" si="601"/>
        <v/>
      </c>
      <c r="U1277" s="32">
        <f t="shared" ca="1" si="602"/>
        <v>10</v>
      </c>
      <c r="V1277" s="32">
        <f t="shared" si="603"/>
        <v>0</v>
      </c>
      <c r="W1277" s="5">
        <f t="shared" si="604"/>
        <v>44878</v>
      </c>
      <c r="X1277" s="5"/>
      <c r="Z1277" s="49"/>
      <c r="AA1277" s="50" cm="1">
        <f t="array" ref="AA1277">IF(AND(K1277="Pending",J1277='Date ouverte'!$A$2),INDEX(_xlfn.ANCHORARRAY('Date ouverte'!$B$2),MATCH(TRUE,_xlfn.ANCHORARRAY('Date ouverte'!$B$2)&gt;=$W1277,0)),IF(AND(K1277="Pending",J1277='Date ouverte'!$A$4),INDEX(_xlfn.ANCHORARRAY('Date ouverte'!$B$4),MATCH(TRUE,_xlfn.ANCHORARRAY('Date ouverte'!$B$4)&gt;=$W1277,0)),IF(AND(K1277="Pending",J1277='Date ouverte'!$A$6),INDEX(_xlfn.ANCHORARRAY('Date ouverte'!$B$6),MATCH(TRUE,_xlfn.ANCHORARRAY('Date ouverte'!$B$6)&gt;=$W1277,0)),IF(AND(K1277="Pending",J1277='Date ouverte'!$A$8),INDEX(_xlfn.ANCHORARRAY('Date ouverte'!$B$8),MATCH(TRUE,_xlfn.ANCHORARRAY('Date ouverte'!$B$8)&gt;=$W1277,0)),W1277))))</f>
        <v>44879</v>
      </c>
      <c r="AB1277" s="5" t="str">
        <f>IF(IF($K1277="Pending",(IF($J1277='Date ouverte'!$A$20,HLOOKUP($AA1277,'Date ouverte'!$20:$21,2,FALSE),IF($J1277='Date ouverte'!$A$22,HLOOKUP($AA1277,'Date ouverte'!$22:$23,2,FALSE),IF($J1277='Date ouverte'!$A$24,HLOOKUP($AA1277,'Date ouverte'!$24:$25,2,FALSE),IF($J1277='Date ouverte'!$A$26,HLOOKUP($AA1277,'Date ouverte'!$26:$27,2,FALSE),"j"))))),W1277)&lt;&gt;"alert",AA1277,"alert")</f>
        <v>alert</v>
      </c>
      <c r="AC1277" s="65">
        <f>IF($AB1277="alert",(IF($J1277='Date ouverte'!$A$29,HLOOKUP($AA1277,'Date ouverte'!$29:$30,2,FALSE),IF($J1277='Date ouverte'!$A$31,HLOOKUP($AA1277,'Date ouverte'!$31:$33,2,FALSE),IF($J1277='Date ouverte'!$A$33,HLOOKUP($AA1277,'Date ouverte'!$33:$34,2,FALSE),IF($J1277='Date ouverte'!$A$35,HLOOKUP($AA1277,'Date ouverte'!$35:$36,2,FALSE),"j"))))),0)</f>
        <v>12</v>
      </c>
      <c r="AD12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77" s="5"/>
    </row>
    <row r="1278" spans="1:31" x14ac:dyDescent="0.25">
      <c r="A1278" t="s">
        <v>1385</v>
      </c>
      <c r="B1278" t="s">
        <v>258</v>
      </c>
      <c r="C1278" t="s">
        <v>30</v>
      </c>
      <c r="D1278" t="s">
        <v>47</v>
      </c>
      <c r="E1278" t="s">
        <v>16</v>
      </c>
      <c r="F1278" t="s">
        <v>48</v>
      </c>
      <c r="G1278" s="1">
        <v>44839</v>
      </c>
      <c r="H1278" s="1">
        <v>44881</v>
      </c>
      <c r="I1278" s="2">
        <v>44890</v>
      </c>
      <c r="J1278" t="s">
        <v>23</v>
      </c>
      <c r="K1278" t="s">
        <v>29</v>
      </c>
      <c r="L1278" t="s">
        <v>24</v>
      </c>
      <c r="M1278" t="s">
        <v>32</v>
      </c>
      <c r="N1278" t="s">
        <v>41</v>
      </c>
      <c r="O1278" t="s">
        <v>43</v>
      </c>
      <c r="P1278">
        <f t="shared" si="598"/>
        <v>1</v>
      </c>
      <c r="Q1278" s="5">
        <f t="shared" si="599"/>
        <v>44883</v>
      </c>
      <c r="R1278" s="32">
        <f>VLOOKUP(_xlfn.CONCAT(M1278," - ",E1278),Planning!$C$75:$D$99,2,0)</f>
        <v>10</v>
      </c>
      <c r="S1278" s="5">
        <f t="shared" si="600"/>
        <v>44891</v>
      </c>
      <c r="T1278" s="3" t="str">
        <f t="shared" si="601"/>
        <v/>
      </c>
      <c r="U1278" s="32">
        <f t="shared" ca="1" si="602"/>
        <v>10</v>
      </c>
      <c r="V1278" s="32">
        <f t="shared" si="603"/>
        <v>0</v>
      </c>
      <c r="W1278" s="5">
        <f t="shared" si="604"/>
        <v>44890</v>
      </c>
      <c r="X1278" s="5"/>
      <c r="Z1278" s="49"/>
      <c r="AA1278" s="50" cm="1">
        <f t="array" ref="AA1278">IF(AND(K1278="Pending",J1278='Date ouverte'!$A$2),INDEX(_xlfn.ANCHORARRAY('Date ouverte'!$B$2),MATCH(TRUE,_xlfn.ANCHORARRAY('Date ouverte'!$B$2)&gt;=$W1278,0)),IF(AND(K1278="Pending",J1278='Date ouverte'!$A$4),INDEX(_xlfn.ANCHORARRAY('Date ouverte'!$B$4),MATCH(TRUE,_xlfn.ANCHORARRAY('Date ouverte'!$B$4)&gt;=$W1278,0)),IF(AND(K1278="Pending",J1278='Date ouverte'!$A$6),INDEX(_xlfn.ANCHORARRAY('Date ouverte'!$B$6),MATCH(TRUE,_xlfn.ANCHORARRAY('Date ouverte'!$B$6)&gt;=$W1278,0)),IF(AND(K1278="Pending",J1278='Date ouverte'!$A$8),INDEX(_xlfn.ANCHORARRAY('Date ouverte'!$B$8),MATCH(TRUE,_xlfn.ANCHORARRAY('Date ouverte'!$B$8)&gt;=$W1278,0)),W1278))))</f>
        <v>44890</v>
      </c>
      <c r="AB1278" s="5" t="str">
        <f>IF(IF($K1278="Pending",(IF($J1278='Date ouverte'!$A$20,HLOOKUP($AA1278,'Date ouverte'!$20:$21,2,FALSE),IF($J1278='Date ouverte'!$A$22,HLOOKUP($AA1278,'Date ouverte'!$22:$23,2,FALSE),IF($J1278='Date ouverte'!$A$24,HLOOKUP($AA1278,'Date ouverte'!$24:$25,2,FALSE),IF($J1278='Date ouverte'!$A$26,HLOOKUP($AA1278,'Date ouverte'!$26:$27,2,FALSE),"j"))))),W1278)&lt;&gt;"alert",AA1278,"alert")</f>
        <v>alert</v>
      </c>
      <c r="AC1278" s="65">
        <f>IF($AB1278="alert",(IF($J1278='Date ouverte'!$A$29,HLOOKUP($AA1278,'Date ouverte'!$29:$30,2,FALSE),IF($J1278='Date ouverte'!$A$31,HLOOKUP($AA1278,'Date ouverte'!$31:$33,2,FALSE),IF($J1278='Date ouverte'!$A$33,HLOOKUP($AA1278,'Date ouverte'!$33:$34,2,FALSE),IF($J1278='Date ouverte'!$A$35,HLOOKUP($AA1278,'Date ouverte'!$35:$36,2,FALSE),"j"))))),0)</f>
        <v>96</v>
      </c>
      <c r="AD12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78" s="5"/>
    </row>
    <row r="1279" spans="1:31" x14ac:dyDescent="0.25">
      <c r="A1279" t="s">
        <v>2497</v>
      </c>
      <c r="B1279" t="s">
        <v>258</v>
      </c>
      <c r="C1279" t="s">
        <v>14</v>
      </c>
      <c r="D1279" t="s">
        <v>47</v>
      </c>
      <c r="E1279" t="s">
        <v>16</v>
      </c>
      <c r="F1279" t="s">
        <v>48</v>
      </c>
      <c r="G1279" s="1">
        <v>44865</v>
      </c>
      <c r="H1279" s="1">
        <v>44893</v>
      </c>
      <c r="I1279" s="2">
        <v>44900</v>
      </c>
      <c r="J1279" t="s">
        <v>28</v>
      </c>
      <c r="K1279" t="s">
        <v>29</v>
      </c>
      <c r="L1279" t="s">
        <v>24</v>
      </c>
      <c r="M1279" t="s">
        <v>32</v>
      </c>
      <c r="N1279" t="s">
        <v>41</v>
      </c>
      <c r="O1279" t="s">
        <v>1728</v>
      </c>
      <c r="P1279">
        <f t="shared" si="598"/>
        <v>1</v>
      </c>
      <c r="Q1279" s="5">
        <f t="shared" si="599"/>
        <v>44895</v>
      </c>
      <c r="R1279" s="32">
        <f>VLOOKUP(_xlfn.CONCAT(M1279," - ",E1279),Planning!$C$75:$D$99,2,0)</f>
        <v>10</v>
      </c>
      <c r="S1279" s="5">
        <f t="shared" si="600"/>
        <v>44903</v>
      </c>
      <c r="T1279" s="3" t="str">
        <f t="shared" si="601"/>
        <v/>
      </c>
      <c r="U1279" s="32">
        <f t="shared" ca="1" si="602"/>
        <v>10</v>
      </c>
      <c r="V1279" s="32">
        <f t="shared" si="603"/>
        <v>0</v>
      </c>
      <c r="W1279" s="5">
        <f t="shared" si="604"/>
        <v>44900</v>
      </c>
      <c r="X1279" s="5"/>
      <c r="Z1279" s="49"/>
      <c r="AA1279" s="50" cm="1">
        <f t="array" ref="AA1279">IF(AND(K1279="Pending",J1279='Date ouverte'!$A$2),INDEX(_xlfn.ANCHORARRAY('Date ouverte'!$B$2),MATCH(TRUE,_xlfn.ANCHORARRAY('Date ouverte'!$B$2)&gt;=$W1279,0)),IF(AND(K1279="Pending",J1279='Date ouverte'!$A$4),INDEX(_xlfn.ANCHORARRAY('Date ouverte'!$B$4),MATCH(TRUE,_xlfn.ANCHORARRAY('Date ouverte'!$B$4)&gt;=$W1279,0)),IF(AND(K1279="Pending",J1279='Date ouverte'!$A$6),INDEX(_xlfn.ANCHORARRAY('Date ouverte'!$B$6),MATCH(TRUE,_xlfn.ANCHORARRAY('Date ouverte'!$B$6)&gt;=$W1279,0)),IF(AND(K1279="Pending",J1279='Date ouverte'!$A$8),INDEX(_xlfn.ANCHORARRAY('Date ouverte'!$B$8),MATCH(TRUE,_xlfn.ANCHORARRAY('Date ouverte'!$B$8)&gt;=$W1279,0)),W1279))))</f>
        <v>44900</v>
      </c>
      <c r="AB1279" s="5" t="str">
        <f>IF(IF($K1279="Pending",(IF($J1279='Date ouverte'!$A$20,HLOOKUP($AA1279,'Date ouverte'!$20:$21,2,FALSE),IF($J1279='Date ouverte'!$A$22,HLOOKUP($AA1279,'Date ouverte'!$22:$23,2,FALSE),IF($J1279='Date ouverte'!$A$24,HLOOKUP($AA1279,'Date ouverte'!$24:$25,2,FALSE),IF($J1279='Date ouverte'!$A$26,HLOOKUP($AA1279,'Date ouverte'!$26:$27,2,FALSE),"j"))))),W1279)&lt;&gt;"alert",AA1279,"alert")</f>
        <v>alert</v>
      </c>
      <c r="AC1279" s="65">
        <f>IF($AB1279="alert",(IF($J1279='Date ouverte'!$A$29,HLOOKUP($AA1279,'Date ouverte'!$29:$30,2,FALSE),IF($J1279='Date ouverte'!$A$31,HLOOKUP($AA1279,'Date ouverte'!$31:$33,2,FALSE),IF($J1279='Date ouverte'!$A$33,HLOOKUP($AA1279,'Date ouverte'!$33:$34,2,FALSE),IF($J1279='Date ouverte'!$A$35,HLOOKUP($AA1279,'Date ouverte'!$35:$36,2,FALSE),"j"))))),0)</f>
        <v>15</v>
      </c>
      <c r="AD12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79" s="5"/>
    </row>
    <row r="1280" spans="1:31" x14ac:dyDescent="0.25">
      <c r="A1280" t="s">
        <v>1386</v>
      </c>
      <c r="B1280" t="s">
        <v>258</v>
      </c>
      <c r="C1280" t="s">
        <v>30</v>
      </c>
      <c r="D1280" t="s">
        <v>47</v>
      </c>
      <c r="E1280" t="s">
        <v>51</v>
      </c>
      <c r="F1280" t="s">
        <v>48</v>
      </c>
      <c r="G1280" s="1">
        <v>44834</v>
      </c>
      <c r="H1280" s="1">
        <v>44872</v>
      </c>
      <c r="I1280" s="2">
        <v>44881.291666666664</v>
      </c>
      <c r="J1280" t="s">
        <v>28</v>
      </c>
      <c r="K1280" t="s">
        <v>19</v>
      </c>
      <c r="L1280" t="s">
        <v>24</v>
      </c>
      <c r="M1280" t="s">
        <v>32</v>
      </c>
      <c r="N1280" t="s">
        <v>41</v>
      </c>
      <c r="O1280" t="s">
        <v>1158</v>
      </c>
      <c r="P1280">
        <f t="shared" si="598"/>
        <v>1</v>
      </c>
      <c r="Q1280" s="5">
        <f t="shared" si="599"/>
        <v>44874</v>
      </c>
      <c r="R1280" s="32">
        <f>VLOOKUP(_xlfn.CONCAT(M1280," - ",E1280),Planning!$C$75:$D$99,2,0)</f>
        <v>5</v>
      </c>
      <c r="S1280" s="5">
        <f t="shared" si="600"/>
        <v>44877</v>
      </c>
      <c r="T1280" s="3" t="str">
        <f t="shared" si="601"/>
        <v/>
      </c>
      <c r="U1280" s="32">
        <f t="shared" ca="1" si="602"/>
        <v>5</v>
      </c>
      <c r="V1280" s="32">
        <f t="shared" si="603"/>
        <v>0</v>
      </c>
      <c r="W1280" s="5">
        <f t="shared" si="604"/>
        <v>44881</v>
      </c>
      <c r="X1280" s="5"/>
      <c r="Z1280" s="49"/>
      <c r="AA1280" s="50" cm="1">
        <f t="array" ref="AA1280">IF(AND(K1280="Pending",J1280='Date ouverte'!$A$2),INDEX(_xlfn.ANCHORARRAY('Date ouverte'!$B$2),MATCH(TRUE,_xlfn.ANCHORARRAY('Date ouverte'!$B$2)&gt;=$W1280,0)),IF(AND(K1280="Pending",J1280='Date ouverte'!$A$4),INDEX(_xlfn.ANCHORARRAY('Date ouverte'!$B$4),MATCH(TRUE,_xlfn.ANCHORARRAY('Date ouverte'!$B$4)&gt;=$W1280,0)),IF(AND(K1280="Pending",J1280='Date ouverte'!$A$6),INDEX(_xlfn.ANCHORARRAY('Date ouverte'!$B$6),MATCH(TRUE,_xlfn.ANCHORARRAY('Date ouverte'!$B$6)&gt;=$W1280,0)),IF(AND(K1280="Pending",J1280='Date ouverte'!$A$8),INDEX(_xlfn.ANCHORARRAY('Date ouverte'!$B$8),MATCH(TRUE,_xlfn.ANCHORARRAY('Date ouverte'!$B$8)&gt;=$W1280,0)),W1280))))</f>
        <v>44881</v>
      </c>
      <c r="AB1280" s="5">
        <f>IF(IF($K1280="Pending",(IF($J1280='Date ouverte'!$A$20,HLOOKUP($AA1280,'Date ouverte'!$20:$21,2,FALSE),IF($J1280='Date ouverte'!$A$22,HLOOKUP($AA1280,'Date ouverte'!$22:$23,2,FALSE),IF($J1280='Date ouverte'!$A$24,HLOOKUP($AA1280,'Date ouverte'!$24:$25,2,FALSE),IF($J1280='Date ouverte'!$A$26,HLOOKUP($AA1280,'Date ouverte'!$26:$27,2,FALSE),"j"))))),W1280)&lt;&gt;"alert",AA1280,"alert")</f>
        <v>44881</v>
      </c>
      <c r="AC1280" s="65">
        <f>IF($AB1280="alert",(IF($J1280='Date ouverte'!$A$29,HLOOKUP($AA1280,'Date ouverte'!$29:$30,2,FALSE),IF($J1280='Date ouverte'!$A$31,HLOOKUP($AA1280,'Date ouverte'!$31:$33,2,FALSE),IF($J1280='Date ouverte'!$A$33,HLOOKUP($AA1280,'Date ouverte'!$33:$34,2,FALSE),IF($J1280='Date ouverte'!$A$35,HLOOKUP($AA1280,'Date ouverte'!$35:$36,2,FALSE),"j"))))),0)</f>
        <v>0</v>
      </c>
      <c r="AD12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280" s="5"/>
    </row>
    <row r="1281" spans="1:31" x14ac:dyDescent="0.25">
      <c r="A1281" t="s">
        <v>208</v>
      </c>
      <c r="B1281" t="s">
        <v>258</v>
      </c>
      <c r="C1281" t="s">
        <v>30</v>
      </c>
      <c r="D1281" t="s">
        <v>47</v>
      </c>
      <c r="E1281" t="s">
        <v>16</v>
      </c>
      <c r="F1281" t="s">
        <v>48</v>
      </c>
      <c r="G1281" s="1">
        <v>44802</v>
      </c>
      <c r="H1281" s="1">
        <v>44860</v>
      </c>
      <c r="I1281" s="2">
        <v>44865.708333333336</v>
      </c>
      <c r="J1281" t="s">
        <v>39</v>
      </c>
      <c r="K1281" t="s">
        <v>19</v>
      </c>
      <c r="L1281" t="s">
        <v>24</v>
      </c>
      <c r="M1281" t="s">
        <v>32</v>
      </c>
      <c r="N1281" t="s">
        <v>41</v>
      </c>
      <c r="O1281" t="s">
        <v>122</v>
      </c>
      <c r="P1281">
        <f t="shared" si="598"/>
        <v>1</v>
      </c>
      <c r="Q1281" s="5">
        <f t="shared" si="599"/>
        <v>44862</v>
      </c>
      <c r="R1281" s="32">
        <f>VLOOKUP(_xlfn.CONCAT(M1281," - ",E1281),Planning!$C$75:$D$99,2,0)</f>
        <v>10</v>
      </c>
      <c r="S1281" s="5">
        <f t="shared" si="600"/>
        <v>44870</v>
      </c>
      <c r="T1281" s="3" t="str">
        <f t="shared" si="601"/>
        <v/>
      </c>
      <c r="U1281" s="32">
        <f t="shared" ca="1" si="602"/>
        <v>10</v>
      </c>
      <c r="V1281" s="32">
        <f t="shared" si="603"/>
        <v>0</v>
      </c>
      <c r="W1281" s="5">
        <f t="shared" si="604"/>
        <v>44865</v>
      </c>
      <c r="X1281" s="5"/>
      <c r="Z1281" s="49"/>
      <c r="AA1281" s="50" cm="1">
        <f t="array" ref="AA1281">IF(AND(K1281="Pending",J1281='Date ouverte'!$A$2),INDEX(_xlfn.ANCHORARRAY('Date ouverte'!$B$2),MATCH(TRUE,_xlfn.ANCHORARRAY('Date ouverte'!$B$2)&gt;=$W1281,0)),IF(AND(K1281="Pending",J1281='Date ouverte'!$A$4),INDEX(_xlfn.ANCHORARRAY('Date ouverte'!$B$4),MATCH(TRUE,_xlfn.ANCHORARRAY('Date ouverte'!$B$4)&gt;=$W1281,0)),IF(AND(K1281="Pending",J1281='Date ouverte'!$A$6),INDEX(_xlfn.ANCHORARRAY('Date ouverte'!$B$6),MATCH(TRUE,_xlfn.ANCHORARRAY('Date ouverte'!$B$6)&gt;=$W1281,0)),IF(AND(K1281="Pending",J1281='Date ouverte'!$A$8),INDEX(_xlfn.ANCHORARRAY('Date ouverte'!$B$8),MATCH(TRUE,_xlfn.ANCHORARRAY('Date ouverte'!$B$8)&gt;=$W1281,0)),W1281))))</f>
        <v>44865</v>
      </c>
      <c r="AB1281" s="5">
        <f>IF(IF($K1281="Pending",(IF($J1281='Date ouverte'!$A$20,HLOOKUP($AA1281,'Date ouverte'!$20:$21,2,FALSE),IF($J1281='Date ouverte'!$A$22,HLOOKUP($AA1281,'Date ouverte'!$22:$23,2,FALSE),IF($J1281='Date ouverte'!$A$24,HLOOKUP($AA1281,'Date ouverte'!$24:$25,2,FALSE),IF($J1281='Date ouverte'!$A$26,HLOOKUP($AA1281,'Date ouverte'!$26:$27,2,FALSE),"j"))))),W1281)&lt;&gt;"alert",AA1281,"alert")</f>
        <v>44865</v>
      </c>
      <c r="AC1281" s="65">
        <f>IF($AB1281="alert",(IF($J1281='Date ouverte'!$A$29,HLOOKUP($AA1281,'Date ouverte'!$29:$30,2,FALSE),IF($J1281='Date ouverte'!$A$31,HLOOKUP($AA1281,'Date ouverte'!$31:$33,2,FALSE),IF($J1281='Date ouverte'!$A$33,HLOOKUP($AA1281,'Date ouverte'!$33:$34,2,FALSE),IF($J1281='Date ouverte'!$A$35,HLOOKUP($AA1281,'Date ouverte'!$35:$36,2,FALSE),"j"))))),0)</f>
        <v>0</v>
      </c>
      <c r="AD12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81" s="5"/>
    </row>
    <row r="1282" spans="1:31" x14ac:dyDescent="0.25">
      <c r="A1282" t="s">
        <v>1387</v>
      </c>
      <c r="B1282" t="s">
        <v>258</v>
      </c>
      <c r="C1282" t="s">
        <v>14</v>
      </c>
      <c r="D1282" t="s">
        <v>47</v>
      </c>
      <c r="E1282" t="s">
        <v>16</v>
      </c>
      <c r="F1282" t="s">
        <v>48</v>
      </c>
      <c r="G1282" s="1">
        <v>44842</v>
      </c>
      <c r="H1282" s="1">
        <v>44881</v>
      </c>
      <c r="I1282" s="2">
        <v>44890</v>
      </c>
      <c r="J1282" t="s">
        <v>18</v>
      </c>
      <c r="K1282" t="s">
        <v>29</v>
      </c>
      <c r="L1282" t="s">
        <v>24</v>
      </c>
      <c r="M1282" t="s">
        <v>32</v>
      </c>
      <c r="N1282" t="s">
        <v>41</v>
      </c>
      <c r="O1282" t="s">
        <v>43</v>
      </c>
      <c r="P1282">
        <f t="shared" si="598"/>
        <v>1</v>
      </c>
      <c r="Q1282" s="5">
        <f t="shared" si="599"/>
        <v>44883</v>
      </c>
      <c r="R1282" s="32">
        <f>VLOOKUP(_xlfn.CONCAT(M1282," - ",E1282),Planning!$C$75:$D$99,2,0)</f>
        <v>10</v>
      </c>
      <c r="S1282" s="5">
        <f t="shared" si="600"/>
        <v>44891</v>
      </c>
      <c r="T1282" s="3" t="str">
        <f t="shared" si="601"/>
        <v/>
      </c>
      <c r="U1282" s="32">
        <f t="shared" ca="1" si="602"/>
        <v>10</v>
      </c>
      <c r="V1282" s="32">
        <f t="shared" si="603"/>
        <v>0</v>
      </c>
      <c r="W1282" s="5">
        <f t="shared" si="604"/>
        <v>44890</v>
      </c>
      <c r="X1282" s="5"/>
      <c r="Z1282" s="49"/>
      <c r="AA1282" s="50" cm="1">
        <f t="array" ref="AA1282">IF(AND(K1282="Pending",J1282='Date ouverte'!$A$2),INDEX(_xlfn.ANCHORARRAY('Date ouverte'!$B$2),MATCH(TRUE,_xlfn.ANCHORARRAY('Date ouverte'!$B$2)&gt;=$W1282,0)),IF(AND(K1282="Pending",J1282='Date ouverte'!$A$4),INDEX(_xlfn.ANCHORARRAY('Date ouverte'!$B$4),MATCH(TRUE,_xlfn.ANCHORARRAY('Date ouverte'!$B$4)&gt;=$W1282,0)),IF(AND(K1282="Pending",J1282='Date ouverte'!$A$6),INDEX(_xlfn.ANCHORARRAY('Date ouverte'!$B$6),MATCH(TRUE,_xlfn.ANCHORARRAY('Date ouverte'!$B$6)&gt;=$W1282,0)),IF(AND(K1282="Pending",J1282='Date ouverte'!$A$8),INDEX(_xlfn.ANCHORARRAY('Date ouverte'!$B$8),MATCH(TRUE,_xlfn.ANCHORARRAY('Date ouverte'!$B$8)&gt;=$W1282,0)),W1282))))</f>
        <v>44890</v>
      </c>
      <c r="AB1282" s="5" t="str">
        <f>IF(IF($K1282="Pending",(IF($J1282='Date ouverte'!$A$20,HLOOKUP($AA1282,'Date ouverte'!$20:$21,2,FALSE),IF($J1282='Date ouverte'!$A$22,HLOOKUP($AA1282,'Date ouverte'!$22:$23,2,FALSE),IF($J1282='Date ouverte'!$A$24,HLOOKUP($AA1282,'Date ouverte'!$24:$25,2,FALSE),IF($J1282='Date ouverte'!$A$26,HLOOKUP($AA1282,'Date ouverte'!$26:$27,2,FALSE),"j"))))),W1282)&lt;&gt;"alert",AA1282,"alert")</f>
        <v>alert</v>
      </c>
      <c r="AC1282" s="65">
        <f>IF($AB1282="alert",(IF($J1282='Date ouverte'!$A$29,HLOOKUP($AA1282,'Date ouverte'!$29:$30,2,FALSE),IF($J1282='Date ouverte'!$A$31,HLOOKUP($AA1282,'Date ouverte'!$31:$33,2,FALSE),IF($J1282='Date ouverte'!$A$33,HLOOKUP($AA1282,'Date ouverte'!$33:$34,2,FALSE),IF($J1282='Date ouverte'!$A$35,HLOOKUP($AA1282,'Date ouverte'!$35:$36,2,FALSE),"j"))))),0)</f>
        <v>4</v>
      </c>
      <c r="AD12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2" s="5"/>
    </row>
    <row r="1283" spans="1:31" x14ac:dyDescent="0.25">
      <c r="A1283" t="s">
        <v>2042</v>
      </c>
      <c r="B1283" t="s">
        <v>258</v>
      </c>
      <c r="C1283" t="s">
        <v>30</v>
      </c>
      <c r="D1283" t="s">
        <v>47</v>
      </c>
      <c r="E1283" t="s">
        <v>16</v>
      </c>
      <c r="F1283" t="s">
        <v>48</v>
      </c>
      <c r="G1283" s="1">
        <v>44852</v>
      </c>
      <c r="H1283" s="1">
        <v>44884</v>
      </c>
      <c r="I1283" s="2">
        <v>44889</v>
      </c>
      <c r="J1283" t="s">
        <v>23</v>
      </c>
      <c r="K1283" t="s">
        <v>29</v>
      </c>
      <c r="L1283" t="s">
        <v>24</v>
      </c>
      <c r="M1283" t="s">
        <v>32</v>
      </c>
      <c r="N1283" t="s">
        <v>41</v>
      </c>
      <c r="O1283" t="s">
        <v>1686</v>
      </c>
      <c r="P1283">
        <f t="shared" si="598"/>
        <v>1</v>
      </c>
      <c r="Q1283" s="5">
        <f t="shared" si="599"/>
        <v>44886</v>
      </c>
      <c r="R1283" s="32">
        <f>VLOOKUP(_xlfn.CONCAT(M1283," - ",E1283),Planning!$C$75:$D$99,2,0)</f>
        <v>10</v>
      </c>
      <c r="S1283" s="5">
        <f t="shared" si="600"/>
        <v>44894</v>
      </c>
      <c r="T1283" s="3" t="str">
        <f t="shared" si="601"/>
        <v/>
      </c>
      <c r="U1283" s="32">
        <f t="shared" ca="1" si="602"/>
        <v>10</v>
      </c>
      <c r="V1283" s="32">
        <f t="shared" si="603"/>
        <v>0</v>
      </c>
      <c r="W1283" s="5">
        <f t="shared" si="604"/>
        <v>44889</v>
      </c>
      <c r="X1283" s="5"/>
      <c r="Z1283" s="49"/>
      <c r="AA1283" s="50" cm="1">
        <f t="array" ref="AA1283">IF(AND(K1283="Pending",J1283='Date ouverte'!$A$2),INDEX(_xlfn.ANCHORARRAY('Date ouverte'!$B$2),MATCH(TRUE,_xlfn.ANCHORARRAY('Date ouverte'!$B$2)&gt;=$W1283,0)),IF(AND(K1283="Pending",J1283='Date ouverte'!$A$4),INDEX(_xlfn.ANCHORARRAY('Date ouverte'!$B$4),MATCH(TRUE,_xlfn.ANCHORARRAY('Date ouverte'!$B$4)&gt;=$W1283,0)),IF(AND(K1283="Pending",J1283='Date ouverte'!$A$6),INDEX(_xlfn.ANCHORARRAY('Date ouverte'!$B$6),MATCH(TRUE,_xlfn.ANCHORARRAY('Date ouverte'!$B$6)&gt;=$W1283,0)),IF(AND(K1283="Pending",J1283='Date ouverte'!$A$8),INDEX(_xlfn.ANCHORARRAY('Date ouverte'!$B$8),MATCH(TRUE,_xlfn.ANCHORARRAY('Date ouverte'!$B$8)&gt;=$W1283,0)),W1283))))</f>
        <v>44889</v>
      </c>
      <c r="AB1283" s="5" t="str">
        <f>IF(IF($K1283="Pending",(IF($J1283='Date ouverte'!$A$20,HLOOKUP($AA1283,'Date ouverte'!$20:$21,2,FALSE),IF($J1283='Date ouverte'!$A$22,HLOOKUP($AA1283,'Date ouverte'!$22:$23,2,FALSE),IF($J1283='Date ouverte'!$A$24,HLOOKUP($AA1283,'Date ouverte'!$24:$25,2,FALSE),IF($J1283='Date ouverte'!$A$26,HLOOKUP($AA1283,'Date ouverte'!$26:$27,2,FALSE),"j"))))),W1283)&lt;&gt;"alert",AA1283,"alert")</f>
        <v>alert</v>
      </c>
      <c r="AC1283" s="65">
        <f>IF($AB1283="alert",(IF($J1283='Date ouverte'!$A$29,HLOOKUP($AA1283,'Date ouverte'!$29:$30,2,FALSE),IF($J1283='Date ouverte'!$A$31,HLOOKUP($AA1283,'Date ouverte'!$31:$33,2,FALSE),IF($J1283='Date ouverte'!$A$33,HLOOKUP($AA1283,'Date ouverte'!$33:$34,2,FALSE),IF($J1283='Date ouverte'!$A$35,HLOOKUP($AA1283,'Date ouverte'!$35:$36,2,FALSE),"j"))))),0)</f>
        <v>32</v>
      </c>
      <c r="AD12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3" s="5"/>
    </row>
    <row r="1284" spans="1:31" x14ac:dyDescent="0.25">
      <c r="A1284" t="s">
        <v>262</v>
      </c>
      <c r="B1284" t="s">
        <v>258</v>
      </c>
      <c r="C1284" t="s">
        <v>30</v>
      </c>
      <c r="D1284" t="s">
        <v>47</v>
      </c>
      <c r="E1284" t="s">
        <v>16</v>
      </c>
      <c r="F1284" t="s">
        <v>48</v>
      </c>
      <c r="G1284" s="1">
        <v>44798</v>
      </c>
      <c r="H1284" s="1">
        <v>44860</v>
      </c>
      <c r="I1284" s="2">
        <v>44865.395833333336</v>
      </c>
      <c r="J1284" t="s">
        <v>18</v>
      </c>
      <c r="K1284" t="s">
        <v>19</v>
      </c>
      <c r="L1284" t="s">
        <v>24</v>
      </c>
      <c r="M1284" t="s">
        <v>32</v>
      </c>
      <c r="N1284" t="s">
        <v>41</v>
      </c>
      <c r="O1284" t="s">
        <v>122</v>
      </c>
      <c r="P1284">
        <f t="shared" si="598"/>
        <v>1</v>
      </c>
      <c r="Q1284" s="5">
        <f t="shared" si="599"/>
        <v>44862</v>
      </c>
      <c r="R1284" s="32">
        <f>VLOOKUP(_xlfn.CONCAT(M1284," - ",E1284),Planning!$C$75:$D$99,2,0)</f>
        <v>10</v>
      </c>
      <c r="S1284" s="5">
        <f t="shared" si="600"/>
        <v>44870</v>
      </c>
      <c r="T1284" s="3" t="str">
        <f t="shared" si="601"/>
        <v/>
      </c>
      <c r="U1284" s="32">
        <f t="shared" ca="1" si="602"/>
        <v>10</v>
      </c>
      <c r="V1284" s="32">
        <f t="shared" si="603"/>
        <v>0</v>
      </c>
      <c r="W1284" s="5">
        <f t="shared" si="604"/>
        <v>44865</v>
      </c>
      <c r="X1284" s="5"/>
      <c r="Z1284" s="49"/>
      <c r="AA1284" s="50" cm="1">
        <f t="array" ref="AA1284">IF(AND(K1284="Pending",J1284='Date ouverte'!$A$2),INDEX(_xlfn.ANCHORARRAY('Date ouverte'!$B$2),MATCH(TRUE,_xlfn.ANCHORARRAY('Date ouverte'!$B$2)&gt;=$W1284,0)),IF(AND(K1284="Pending",J1284='Date ouverte'!$A$4),INDEX(_xlfn.ANCHORARRAY('Date ouverte'!$B$4),MATCH(TRUE,_xlfn.ANCHORARRAY('Date ouverte'!$B$4)&gt;=$W1284,0)),IF(AND(K1284="Pending",J1284='Date ouverte'!$A$6),INDEX(_xlfn.ANCHORARRAY('Date ouverte'!$B$6),MATCH(TRUE,_xlfn.ANCHORARRAY('Date ouverte'!$B$6)&gt;=$W1284,0)),IF(AND(K1284="Pending",J1284='Date ouverte'!$A$8),INDEX(_xlfn.ANCHORARRAY('Date ouverte'!$B$8),MATCH(TRUE,_xlfn.ANCHORARRAY('Date ouverte'!$B$8)&gt;=$W1284,0)),W1284))))</f>
        <v>44865</v>
      </c>
      <c r="AB1284" s="5">
        <f>IF(IF($K1284="Pending",(IF($J1284='Date ouverte'!$A$20,HLOOKUP($AA1284,'Date ouverte'!$20:$21,2,FALSE),IF($J1284='Date ouverte'!$A$22,HLOOKUP($AA1284,'Date ouverte'!$22:$23,2,FALSE),IF($J1284='Date ouverte'!$A$24,HLOOKUP($AA1284,'Date ouverte'!$24:$25,2,FALSE),IF($J1284='Date ouverte'!$A$26,HLOOKUP($AA1284,'Date ouverte'!$26:$27,2,FALSE),"j"))))),W1284)&lt;&gt;"alert",AA1284,"alert")</f>
        <v>44865</v>
      </c>
      <c r="AC1284" s="65">
        <f>IF($AB1284="alert",(IF($J1284='Date ouverte'!$A$29,HLOOKUP($AA1284,'Date ouverte'!$29:$30,2,FALSE),IF($J1284='Date ouverte'!$A$31,HLOOKUP($AA1284,'Date ouverte'!$31:$33,2,FALSE),IF($J1284='Date ouverte'!$A$33,HLOOKUP($AA1284,'Date ouverte'!$33:$34,2,FALSE),IF($J1284='Date ouverte'!$A$35,HLOOKUP($AA1284,'Date ouverte'!$35:$36,2,FALSE),"j"))))),0)</f>
        <v>0</v>
      </c>
      <c r="AD12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4" s="5"/>
    </row>
    <row r="1285" spans="1:31" x14ac:dyDescent="0.25">
      <c r="A1285" t="s">
        <v>2043</v>
      </c>
      <c r="B1285" t="s">
        <v>258</v>
      </c>
      <c r="C1285" t="s">
        <v>14</v>
      </c>
      <c r="D1285" t="s">
        <v>47</v>
      </c>
      <c r="E1285" t="s">
        <v>16</v>
      </c>
      <c r="F1285" t="s">
        <v>48</v>
      </c>
      <c r="G1285" s="1">
        <v>44850</v>
      </c>
      <c r="H1285" s="1">
        <v>44885</v>
      </c>
      <c r="I1285" s="2">
        <v>44892</v>
      </c>
      <c r="J1285" t="s">
        <v>18</v>
      </c>
      <c r="K1285" t="s">
        <v>29</v>
      </c>
      <c r="L1285" t="s">
        <v>24</v>
      </c>
      <c r="M1285" t="s">
        <v>32</v>
      </c>
      <c r="N1285" t="s">
        <v>41</v>
      </c>
      <c r="O1285" t="s">
        <v>1106</v>
      </c>
      <c r="P1285">
        <f t="shared" si="598"/>
        <v>1</v>
      </c>
      <c r="Q1285" s="5">
        <f t="shared" si="599"/>
        <v>44887</v>
      </c>
      <c r="R1285" s="32">
        <f>VLOOKUP(_xlfn.CONCAT(M1285," - ",E1285),Planning!$C$75:$D$99,2,0)</f>
        <v>10</v>
      </c>
      <c r="S1285" s="5">
        <f t="shared" si="600"/>
        <v>44895</v>
      </c>
      <c r="T1285" s="3" t="str">
        <f t="shared" si="601"/>
        <v/>
      </c>
      <c r="U1285" s="32">
        <f t="shared" ca="1" si="602"/>
        <v>10</v>
      </c>
      <c r="V1285" s="32">
        <f t="shared" si="603"/>
        <v>0</v>
      </c>
      <c r="W1285" s="5">
        <f t="shared" si="604"/>
        <v>44892</v>
      </c>
      <c r="X1285" s="5"/>
      <c r="Z1285" s="49"/>
      <c r="AA1285" s="50" cm="1">
        <f t="array" ref="AA1285">IF(AND(K1285="Pending",J1285='Date ouverte'!$A$2),INDEX(_xlfn.ANCHORARRAY('Date ouverte'!$B$2),MATCH(TRUE,_xlfn.ANCHORARRAY('Date ouverte'!$B$2)&gt;=$W1285,0)),IF(AND(K1285="Pending",J1285='Date ouverte'!$A$4),INDEX(_xlfn.ANCHORARRAY('Date ouverte'!$B$4),MATCH(TRUE,_xlfn.ANCHORARRAY('Date ouverte'!$B$4)&gt;=$W1285,0)),IF(AND(K1285="Pending",J1285='Date ouverte'!$A$6),INDEX(_xlfn.ANCHORARRAY('Date ouverte'!$B$6),MATCH(TRUE,_xlfn.ANCHORARRAY('Date ouverte'!$B$6)&gt;=$W1285,0)),IF(AND(K1285="Pending",J1285='Date ouverte'!$A$8),INDEX(_xlfn.ANCHORARRAY('Date ouverte'!$B$8),MATCH(TRUE,_xlfn.ANCHORARRAY('Date ouverte'!$B$8)&gt;=$W1285,0)),W1285))))</f>
        <v>44893</v>
      </c>
      <c r="AB1285" s="5">
        <f>IF(IF($K1285="Pending",(IF($J1285='Date ouverte'!$A$20,HLOOKUP($AA1285,'Date ouverte'!$20:$21,2,FALSE),IF($J1285='Date ouverte'!$A$22,HLOOKUP($AA1285,'Date ouverte'!$22:$23,2,FALSE),IF($J1285='Date ouverte'!$A$24,HLOOKUP($AA1285,'Date ouverte'!$24:$25,2,FALSE),IF($J1285='Date ouverte'!$A$26,HLOOKUP($AA1285,'Date ouverte'!$26:$27,2,FALSE),"j"))))),W1285)&lt;&gt;"alert",AA1285,"alert")</f>
        <v>44893</v>
      </c>
      <c r="AC1285" s="65">
        <f>IF($AB1285="alert",(IF($J1285='Date ouverte'!$A$29,HLOOKUP($AA1285,'Date ouverte'!$29:$30,2,FALSE),IF($J1285='Date ouverte'!$A$31,HLOOKUP($AA1285,'Date ouverte'!$31:$33,2,FALSE),IF($J1285='Date ouverte'!$A$33,HLOOKUP($AA1285,'Date ouverte'!$33:$34,2,FALSE),IF($J1285='Date ouverte'!$A$35,HLOOKUP($AA1285,'Date ouverte'!$35:$36,2,FALSE),"j"))))),0)</f>
        <v>0</v>
      </c>
      <c r="AD12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5" s="5"/>
    </row>
    <row r="1286" spans="1:31" x14ac:dyDescent="0.25">
      <c r="A1286" t="s">
        <v>1388</v>
      </c>
      <c r="B1286" t="s">
        <v>258</v>
      </c>
      <c r="C1286" t="s">
        <v>30</v>
      </c>
      <c r="D1286" t="s">
        <v>47</v>
      </c>
      <c r="E1286" t="s">
        <v>16</v>
      </c>
      <c r="F1286" t="s">
        <v>48</v>
      </c>
      <c r="G1286" s="1">
        <v>44839</v>
      </c>
      <c r="H1286" s="1">
        <v>44881</v>
      </c>
      <c r="I1286" s="2">
        <v>44890</v>
      </c>
      <c r="J1286" t="s">
        <v>23</v>
      </c>
      <c r="K1286" t="s">
        <v>29</v>
      </c>
      <c r="L1286" t="s">
        <v>24</v>
      </c>
      <c r="M1286" t="s">
        <v>32</v>
      </c>
      <c r="N1286" t="s">
        <v>41</v>
      </c>
      <c r="O1286" t="s">
        <v>43</v>
      </c>
      <c r="P1286">
        <f t="shared" si="598"/>
        <v>1</v>
      </c>
      <c r="Q1286" s="5">
        <f t="shared" si="599"/>
        <v>44883</v>
      </c>
      <c r="R1286" s="32">
        <f>VLOOKUP(_xlfn.CONCAT(M1286," - ",E1286),Planning!$C$75:$D$99,2,0)</f>
        <v>10</v>
      </c>
      <c r="S1286" s="5">
        <f t="shared" si="600"/>
        <v>44891</v>
      </c>
      <c r="T1286" s="3" t="str">
        <f t="shared" si="601"/>
        <v/>
      </c>
      <c r="U1286" s="32">
        <f t="shared" ca="1" si="602"/>
        <v>10</v>
      </c>
      <c r="V1286" s="32">
        <f t="shared" si="603"/>
        <v>0</v>
      </c>
      <c r="W1286" s="5">
        <f t="shared" si="604"/>
        <v>44890</v>
      </c>
      <c r="X1286" s="5"/>
      <c r="Z1286" s="49"/>
      <c r="AA1286" s="50" cm="1">
        <f t="array" ref="AA1286">IF(AND(K1286="Pending",J1286='Date ouverte'!$A$2),INDEX(_xlfn.ANCHORARRAY('Date ouverte'!$B$2),MATCH(TRUE,_xlfn.ANCHORARRAY('Date ouverte'!$B$2)&gt;=$W1286,0)),IF(AND(K1286="Pending",J1286='Date ouverte'!$A$4),INDEX(_xlfn.ANCHORARRAY('Date ouverte'!$B$4),MATCH(TRUE,_xlfn.ANCHORARRAY('Date ouverte'!$B$4)&gt;=$W1286,0)),IF(AND(K1286="Pending",J1286='Date ouverte'!$A$6),INDEX(_xlfn.ANCHORARRAY('Date ouverte'!$B$6),MATCH(TRUE,_xlfn.ANCHORARRAY('Date ouverte'!$B$6)&gt;=$W1286,0)),IF(AND(K1286="Pending",J1286='Date ouverte'!$A$8),INDEX(_xlfn.ANCHORARRAY('Date ouverte'!$B$8),MATCH(TRUE,_xlfn.ANCHORARRAY('Date ouverte'!$B$8)&gt;=$W1286,0)),W1286))))</f>
        <v>44890</v>
      </c>
      <c r="AB1286" s="5" t="str">
        <f>IF(IF($K1286="Pending",(IF($J1286='Date ouverte'!$A$20,HLOOKUP($AA1286,'Date ouverte'!$20:$21,2,FALSE),IF($J1286='Date ouverte'!$A$22,HLOOKUP($AA1286,'Date ouverte'!$22:$23,2,FALSE),IF($J1286='Date ouverte'!$A$24,HLOOKUP($AA1286,'Date ouverte'!$24:$25,2,FALSE),IF($J1286='Date ouverte'!$A$26,HLOOKUP($AA1286,'Date ouverte'!$26:$27,2,FALSE),"j"))))),W1286)&lt;&gt;"alert",AA1286,"alert")</f>
        <v>alert</v>
      </c>
      <c r="AC1286" s="65">
        <f>IF($AB1286="alert",(IF($J1286='Date ouverte'!$A$29,HLOOKUP($AA1286,'Date ouverte'!$29:$30,2,FALSE),IF($J1286='Date ouverte'!$A$31,HLOOKUP($AA1286,'Date ouverte'!$31:$33,2,FALSE),IF($J1286='Date ouverte'!$A$33,HLOOKUP($AA1286,'Date ouverte'!$33:$34,2,FALSE),IF($J1286='Date ouverte'!$A$35,HLOOKUP($AA1286,'Date ouverte'!$35:$36,2,FALSE),"j"))))),0)</f>
        <v>96</v>
      </c>
      <c r="AD12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6" s="5"/>
    </row>
    <row r="1287" spans="1:31" x14ac:dyDescent="0.25">
      <c r="A1287" t="s">
        <v>446</v>
      </c>
      <c r="B1287" t="s">
        <v>258</v>
      </c>
      <c r="C1287" t="s">
        <v>30</v>
      </c>
      <c r="D1287" t="s">
        <v>47</v>
      </c>
      <c r="E1287" t="s">
        <v>16</v>
      </c>
      <c r="F1287" t="s">
        <v>48</v>
      </c>
      <c r="G1287" s="1">
        <v>44814</v>
      </c>
      <c r="H1287" s="1">
        <v>44868</v>
      </c>
      <c r="I1287" s="2">
        <v>44873</v>
      </c>
      <c r="J1287" t="s">
        <v>28</v>
      </c>
      <c r="K1287" t="s">
        <v>29</v>
      </c>
      <c r="L1287" t="s">
        <v>24</v>
      </c>
      <c r="M1287" t="s">
        <v>32</v>
      </c>
      <c r="N1287" t="s">
        <v>41</v>
      </c>
      <c r="O1287" t="s">
        <v>387</v>
      </c>
      <c r="P1287">
        <f t="shared" si="598"/>
        <v>1</v>
      </c>
      <c r="Q1287" s="5">
        <f t="shared" si="599"/>
        <v>44870</v>
      </c>
      <c r="R1287" s="32">
        <f>VLOOKUP(_xlfn.CONCAT(M1287," - ",E1287),Planning!$C$75:$D$99,2,0)</f>
        <v>10</v>
      </c>
      <c r="S1287" s="5">
        <f t="shared" si="600"/>
        <v>44878</v>
      </c>
      <c r="T1287" s="3" t="str">
        <f t="shared" si="601"/>
        <v/>
      </c>
      <c r="U1287" s="32">
        <f t="shared" ca="1" si="602"/>
        <v>10</v>
      </c>
      <c r="V1287" s="32">
        <f t="shared" si="603"/>
        <v>0</v>
      </c>
      <c r="W1287" s="5">
        <f t="shared" si="604"/>
        <v>44873</v>
      </c>
      <c r="X1287" s="5"/>
      <c r="Z1287" s="49"/>
      <c r="AA1287" s="50" cm="1">
        <f t="array" ref="AA1287">IF(AND(K1287="Pending",J1287='Date ouverte'!$A$2),INDEX(_xlfn.ANCHORARRAY('Date ouverte'!$B$2),MATCH(TRUE,_xlfn.ANCHORARRAY('Date ouverte'!$B$2)&gt;=$W1287,0)),IF(AND(K1287="Pending",J1287='Date ouverte'!$A$4),INDEX(_xlfn.ANCHORARRAY('Date ouverte'!$B$4),MATCH(TRUE,_xlfn.ANCHORARRAY('Date ouverte'!$B$4)&gt;=$W1287,0)),IF(AND(K1287="Pending",J1287='Date ouverte'!$A$6),INDEX(_xlfn.ANCHORARRAY('Date ouverte'!$B$6),MATCH(TRUE,_xlfn.ANCHORARRAY('Date ouverte'!$B$6)&gt;=$W1287,0)),IF(AND(K1287="Pending",J1287='Date ouverte'!$A$8),INDEX(_xlfn.ANCHORARRAY('Date ouverte'!$B$8),MATCH(TRUE,_xlfn.ANCHORARRAY('Date ouverte'!$B$8)&gt;=$W1287,0)),W1287))))</f>
        <v>44873</v>
      </c>
      <c r="AB1287" s="5" t="str">
        <f>IF(IF($K1287="Pending",(IF($J1287='Date ouverte'!$A$20,HLOOKUP($AA1287,'Date ouverte'!$20:$21,2,FALSE),IF($J1287='Date ouverte'!$A$22,HLOOKUP($AA1287,'Date ouverte'!$22:$23,2,FALSE),IF($J1287='Date ouverte'!$A$24,HLOOKUP($AA1287,'Date ouverte'!$24:$25,2,FALSE),IF($J1287='Date ouverte'!$A$26,HLOOKUP($AA1287,'Date ouverte'!$26:$27,2,FALSE),"j"))))),W1287)&lt;&gt;"alert",AA1287,"alert")</f>
        <v>alert</v>
      </c>
      <c r="AC1287" s="65">
        <f>IF($AB1287="alert",(IF($J1287='Date ouverte'!$A$29,HLOOKUP($AA1287,'Date ouverte'!$29:$30,2,FALSE),IF($J1287='Date ouverte'!$A$31,HLOOKUP($AA1287,'Date ouverte'!$31:$33,2,FALSE),IF($J1287='Date ouverte'!$A$33,HLOOKUP($AA1287,'Date ouverte'!$33:$34,2,FALSE),IF($J1287='Date ouverte'!$A$35,HLOOKUP($AA1287,'Date ouverte'!$35:$36,2,FALSE),"j"))))),0)</f>
        <v>15</v>
      </c>
      <c r="AD12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87" s="5"/>
    </row>
    <row r="1288" spans="1:31" x14ac:dyDescent="0.25">
      <c r="A1288" t="s">
        <v>612</v>
      </c>
      <c r="B1288" t="s">
        <v>258</v>
      </c>
      <c r="C1288" t="s">
        <v>30</v>
      </c>
      <c r="D1288" t="s">
        <v>47</v>
      </c>
      <c r="E1288" t="s">
        <v>16</v>
      </c>
      <c r="F1288" t="s">
        <v>48</v>
      </c>
      <c r="G1288" s="1">
        <v>44823</v>
      </c>
      <c r="H1288" s="1">
        <v>44868</v>
      </c>
      <c r="I1288" s="2">
        <v>44873</v>
      </c>
      <c r="J1288" t="s">
        <v>39</v>
      </c>
      <c r="K1288" t="s">
        <v>29</v>
      </c>
      <c r="L1288" t="s">
        <v>24</v>
      </c>
      <c r="M1288" t="s">
        <v>32</v>
      </c>
      <c r="N1288" t="s">
        <v>41</v>
      </c>
      <c r="O1288" t="s">
        <v>387</v>
      </c>
      <c r="P1288">
        <f t="shared" si="598"/>
        <v>1</v>
      </c>
      <c r="Q1288" s="5">
        <f t="shared" si="599"/>
        <v>44870</v>
      </c>
      <c r="R1288" s="32">
        <f>VLOOKUP(_xlfn.CONCAT(M1288," - ",E1288),Planning!$C$75:$D$99,2,0)</f>
        <v>10</v>
      </c>
      <c r="S1288" s="5">
        <f t="shared" si="600"/>
        <v>44878</v>
      </c>
      <c r="T1288" s="3" t="str">
        <f t="shared" si="601"/>
        <v/>
      </c>
      <c r="U1288" s="32">
        <f t="shared" ca="1" si="602"/>
        <v>10</v>
      </c>
      <c r="V1288" s="32">
        <f t="shared" si="603"/>
        <v>0</v>
      </c>
      <c r="W1288" s="5">
        <f t="shared" si="604"/>
        <v>44873</v>
      </c>
      <c r="X1288" s="5"/>
      <c r="Z1288" s="49"/>
      <c r="AA1288" s="50" cm="1">
        <f t="array" ref="AA1288">IF(AND(K1288="Pending",J1288='Date ouverte'!$A$2),INDEX(_xlfn.ANCHORARRAY('Date ouverte'!$B$2),MATCH(TRUE,_xlfn.ANCHORARRAY('Date ouverte'!$B$2)&gt;=$W1288,0)),IF(AND(K1288="Pending",J1288='Date ouverte'!$A$4),INDEX(_xlfn.ANCHORARRAY('Date ouverte'!$B$4),MATCH(TRUE,_xlfn.ANCHORARRAY('Date ouverte'!$B$4)&gt;=$W1288,0)),IF(AND(K1288="Pending",J1288='Date ouverte'!$A$6),INDEX(_xlfn.ANCHORARRAY('Date ouverte'!$B$6),MATCH(TRUE,_xlfn.ANCHORARRAY('Date ouverte'!$B$6)&gt;=$W1288,0)),IF(AND(K1288="Pending",J1288='Date ouverte'!$A$8),INDEX(_xlfn.ANCHORARRAY('Date ouverte'!$B$8),MATCH(TRUE,_xlfn.ANCHORARRAY('Date ouverte'!$B$8)&gt;=$W1288,0)),W1288))))</f>
        <v>44873</v>
      </c>
      <c r="AB1288" s="5" t="str">
        <f>IF(IF($K1288="Pending",(IF($J1288='Date ouverte'!$A$20,HLOOKUP($AA1288,'Date ouverte'!$20:$21,2,FALSE),IF($J1288='Date ouverte'!$A$22,HLOOKUP($AA1288,'Date ouverte'!$22:$23,2,FALSE),IF($J1288='Date ouverte'!$A$24,HLOOKUP($AA1288,'Date ouverte'!$24:$25,2,FALSE),IF($J1288='Date ouverte'!$A$26,HLOOKUP($AA1288,'Date ouverte'!$26:$27,2,FALSE),"j"))))),W1288)&lt;&gt;"alert",AA1288,"alert")</f>
        <v>alert</v>
      </c>
      <c r="AC1288" s="65">
        <f>IF($AB1288="alert",(IF($J1288='Date ouverte'!$A$29,HLOOKUP($AA1288,'Date ouverte'!$29:$30,2,FALSE),IF($J1288='Date ouverte'!$A$31,HLOOKUP($AA1288,'Date ouverte'!$31:$33,2,FALSE),IF($J1288='Date ouverte'!$A$33,HLOOKUP($AA1288,'Date ouverte'!$33:$34,2,FALSE),IF($J1288='Date ouverte'!$A$35,HLOOKUP($AA1288,'Date ouverte'!$35:$36,2,FALSE),"j"))))),0)</f>
        <v>1</v>
      </c>
      <c r="AD12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88" s="5"/>
    </row>
    <row r="1289" spans="1:31" x14ac:dyDescent="0.25">
      <c r="A1289" t="s">
        <v>930</v>
      </c>
      <c r="B1289" t="s">
        <v>258</v>
      </c>
      <c r="C1289" t="s">
        <v>30</v>
      </c>
      <c r="D1289" t="s">
        <v>47</v>
      </c>
      <c r="E1289" t="s">
        <v>16</v>
      </c>
      <c r="F1289" t="s">
        <v>48</v>
      </c>
      <c r="G1289" s="1">
        <v>44826</v>
      </c>
      <c r="H1289" s="1">
        <v>44872</v>
      </c>
      <c r="I1289" s="2">
        <v>44877</v>
      </c>
      <c r="J1289" t="s">
        <v>39</v>
      </c>
      <c r="K1289" t="s">
        <v>29</v>
      </c>
      <c r="L1289" t="s">
        <v>24</v>
      </c>
      <c r="M1289" t="s">
        <v>32</v>
      </c>
      <c r="N1289" t="s">
        <v>41</v>
      </c>
      <c r="O1289" t="s">
        <v>609</v>
      </c>
      <c r="P1289">
        <f t="shared" si="598"/>
        <v>1</v>
      </c>
      <c r="Q1289" s="5">
        <f t="shared" si="599"/>
        <v>44874</v>
      </c>
      <c r="R1289" s="32">
        <f>VLOOKUP(_xlfn.CONCAT(M1289," - ",E1289),Planning!$C$75:$D$99,2,0)</f>
        <v>10</v>
      </c>
      <c r="S1289" s="5">
        <f t="shared" si="600"/>
        <v>44882</v>
      </c>
      <c r="T1289" s="3" t="str">
        <f t="shared" si="601"/>
        <v/>
      </c>
      <c r="U1289" s="32">
        <f t="shared" ca="1" si="602"/>
        <v>10</v>
      </c>
      <c r="V1289" s="32">
        <f t="shared" si="603"/>
        <v>0</v>
      </c>
      <c r="W1289" s="5">
        <f t="shared" si="604"/>
        <v>44877</v>
      </c>
      <c r="X1289" s="5"/>
      <c r="Z1289" s="49"/>
      <c r="AA1289" s="50" cm="1">
        <f t="array" ref="AA1289">IF(AND(K1289="Pending",J1289='Date ouverte'!$A$2),INDEX(_xlfn.ANCHORARRAY('Date ouverte'!$B$2),MATCH(TRUE,_xlfn.ANCHORARRAY('Date ouverte'!$B$2)&gt;=$W1289,0)),IF(AND(K1289="Pending",J1289='Date ouverte'!$A$4),INDEX(_xlfn.ANCHORARRAY('Date ouverte'!$B$4),MATCH(TRUE,_xlfn.ANCHORARRAY('Date ouverte'!$B$4)&gt;=$W1289,0)),IF(AND(K1289="Pending",J1289='Date ouverte'!$A$6),INDEX(_xlfn.ANCHORARRAY('Date ouverte'!$B$6),MATCH(TRUE,_xlfn.ANCHORARRAY('Date ouverte'!$B$6)&gt;=$W1289,0)),IF(AND(K1289="Pending",J1289='Date ouverte'!$A$8),INDEX(_xlfn.ANCHORARRAY('Date ouverte'!$B$8),MATCH(TRUE,_xlfn.ANCHORARRAY('Date ouverte'!$B$8)&gt;=$W1289,0)),W1289))))</f>
        <v>44879</v>
      </c>
      <c r="AB1289" s="5" t="str">
        <f>IF(IF($K1289="Pending",(IF($J1289='Date ouverte'!$A$20,HLOOKUP($AA1289,'Date ouverte'!$20:$21,2,FALSE),IF($J1289='Date ouverte'!$A$22,HLOOKUP($AA1289,'Date ouverte'!$22:$23,2,FALSE),IF($J1289='Date ouverte'!$A$24,HLOOKUP($AA1289,'Date ouverte'!$24:$25,2,FALSE),IF($J1289='Date ouverte'!$A$26,HLOOKUP($AA1289,'Date ouverte'!$26:$27,2,FALSE),"j"))))),W1289)&lt;&gt;"alert",AA1289,"alert")</f>
        <v>alert</v>
      </c>
      <c r="AC1289" s="65">
        <f>IF($AB1289="alert",(IF($J1289='Date ouverte'!$A$29,HLOOKUP($AA1289,'Date ouverte'!$29:$30,2,FALSE),IF($J1289='Date ouverte'!$A$31,HLOOKUP($AA1289,'Date ouverte'!$31:$33,2,FALSE),IF($J1289='Date ouverte'!$A$33,HLOOKUP($AA1289,'Date ouverte'!$33:$34,2,FALSE),IF($J1289='Date ouverte'!$A$35,HLOOKUP($AA1289,'Date ouverte'!$35:$36,2,FALSE),"j"))))),0)</f>
        <v>52</v>
      </c>
      <c r="AD12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289" s="5"/>
    </row>
    <row r="1290" spans="1:31" x14ac:dyDescent="0.25">
      <c r="A1290" t="s">
        <v>366</v>
      </c>
      <c r="B1290" t="s">
        <v>258</v>
      </c>
      <c r="C1290" t="s">
        <v>30</v>
      </c>
      <c r="D1290" t="s">
        <v>47</v>
      </c>
      <c r="E1290" t="s">
        <v>16</v>
      </c>
      <c r="F1290" t="s">
        <v>48</v>
      </c>
      <c r="G1290" s="1">
        <v>44808</v>
      </c>
      <c r="H1290" s="1">
        <v>44868</v>
      </c>
      <c r="I1290" s="2">
        <v>44873</v>
      </c>
      <c r="J1290" t="s">
        <v>28</v>
      </c>
      <c r="K1290" t="s">
        <v>29</v>
      </c>
      <c r="L1290" t="s">
        <v>24</v>
      </c>
      <c r="M1290" t="s">
        <v>32</v>
      </c>
      <c r="N1290" t="s">
        <v>41</v>
      </c>
      <c r="O1290" t="s">
        <v>387</v>
      </c>
      <c r="P1290">
        <f t="shared" si="598"/>
        <v>1</v>
      </c>
      <c r="Q1290" s="5">
        <f t="shared" si="599"/>
        <v>44870</v>
      </c>
      <c r="R1290" s="32">
        <f>VLOOKUP(_xlfn.CONCAT(M1290," - ",E1290),Planning!$C$75:$D$99,2,0)</f>
        <v>10</v>
      </c>
      <c r="S1290" s="5">
        <f t="shared" si="600"/>
        <v>44878</v>
      </c>
      <c r="T1290" s="3" t="str">
        <f t="shared" si="601"/>
        <v/>
      </c>
      <c r="U1290" s="32">
        <f t="shared" ca="1" si="602"/>
        <v>10</v>
      </c>
      <c r="V1290" s="32">
        <f t="shared" si="603"/>
        <v>0</v>
      </c>
      <c r="W1290" s="5">
        <f t="shared" si="604"/>
        <v>44873</v>
      </c>
      <c r="X1290" s="5"/>
      <c r="Z1290" s="49"/>
      <c r="AA1290" s="50" cm="1">
        <f t="array" ref="AA1290">IF(AND(K1290="Pending",J1290='Date ouverte'!$A$2),INDEX(_xlfn.ANCHORARRAY('Date ouverte'!$B$2),MATCH(TRUE,_xlfn.ANCHORARRAY('Date ouverte'!$B$2)&gt;=$W1290,0)),IF(AND(K1290="Pending",J1290='Date ouverte'!$A$4),INDEX(_xlfn.ANCHORARRAY('Date ouverte'!$B$4),MATCH(TRUE,_xlfn.ANCHORARRAY('Date ouverte'!$B$4)&gt;=$W1290,0)),IF(AND(K1290="Pending",J1290='Date ouverte'!$A$6),INDEX(_xlfn.ANCHORARRAY('Date ouverte'!$B$6),MATCH(TRUE,_xlfn.ANCHORARRAY('Date ouverte'!$B$6)&gt;=$W1290,0)),IF(AND(K1290="Pending",J1290='Date ouverte'!$A$8),INDEX(_xlfn.ANCHORARRAY('Date ouverte'!$B$8),MATCH(TRUE,_xlfn.ANCHORARRAY('Date ouverte'!$B$8)&gt;=$W1290,0)),W1290))))</f>
        <v>44873</v>
      </c>
      <c r="AB1290" s="5" t="str">
        <f>IF(IF($K1290="Pending",(IF($J1290='Date ouverte'!$A$20,HLOOKUP($AA1290,'Date ouverte'!$20:$21,2,FALSE),IF($J1290='Date ouverte'!$A$22,HLOOKUP($AA1290,'Date ouverte'!$22:$23,2,FALSE),IF($J1290='Date ouverte'!$A$24,HLOOKUP($AA1290,'Date ouverte'!$24:$25,2,FALSE),IF($J1290='Date ouverte'!$A$26,HLOOKUP($AA1290,'Date ouverte'!$26:$27,2,FALSE),"j"))))),W1290)&lt;&gt;"alert",AA1290,"alert")</f>
        <v>alert</v>
      </c>
      <c r="AC1290" s="65">
        <f>IF($AB1290="alert",(IF($J1290='Date ouverte'!$A$29,HLOOKUP($AA1290,'Date ouverte'!$29:$30,2,FALSE),IF($J1290='Date ouverte'!$A$31,HLOOKUP($AA1290,'Date ouverte'!$31:$33,2,FALSE),IF($J1290='Date ouverte'!$A$33,HLOOKUP($AA1290,'Date ouverte'!$33:$34,2,FALSE),IF($J1290='Date ouverte'!$A$35,HLOOKUP($AA1290,'Date ouverte'!$35:$36,2,FALSE),"j"))))),0)</f>
        <v>15</v>
      </c>
      <c r="AD12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0" s="5"/>
    </row>
    <row r="1291" spans="1:31" x14ac:dyDescent="0.25">
      <c r="A1291" t="s">
        <v>334</v>
      </c>
      <c r="B1291" t="s">
        <v>258</v>
      </c>
      <c r="C1291" t="s">
        <v>30</v>
      </c>
      <c r="D1291" t="s">
        <v>47</v>
      </c>
      <c r="E1291" t="s">
        <v>16</v>
      </c>
      <c r="F1291" t="s">
        <v>48</v>
      </c>
      <c r="G1291" s="1">
        <v>44808</v>
      </c>
      <c r="H1291" s="1">
        <v>44868</v>
      </c>
      <c r="I1291" s="2">
        <v>44873</v>
      </c>
      <c r="J1291" t="s">
        <v>28</v>
      </c>
      <c r="K1291" t="s">
        <v>29</v>
      </c>
      <c r="L1291" t="s">
        <v>24</v>
      </c>
      <c r="M1291" t="s">
        <v>32</v>
      </c>
      <c r="N1291" t="s">
        <v>41</v>
      </c>
      <c r="O1291" t="s">
        <v>387</v>
      </c>
      <c r="P1291">
        <f t="shared" si="598"/>
        <v>1</v>
      </c>
      <c r="Q1291" s="5">
        <f t="shared" si="599"/>
        <v>44870</v>
      </c>
      <c r="R1291" s="32">
        <f>VLOOKUP(_xlfn.CONCAT(M1291," - ",E1291),Planning!$C$75:$D$99,2,0)</f>
        <v>10</v>
      </c>
      <c r="S1291" s="5">
        <f t="shared" si="600"/>
        <v>44878</v>
      </c>
      <c r="T1291" s="3" t="str">
        <f t="shared" si="601"/>
        <v/>
      </c>
      <c r="U1291" s="32">
        <f t="shared" ca="1" si="602"/>
        <v>10</v>
      </c>
      <c r="V1291" s="32">
        <f t="shared" si="603"/>
        <v>0</v>
      </c>
      <c r="W1291" s="5">
        <f t="shared" si="604"/>
        <v>44873</v>
      </c>
      <c r="X1291" s="5"/>
      <c r="Z1291" s="49"/>
      <c r="AA1291" s="50" cm="1">
        <f t="array" ref="AA1291">IF(AND(K1291="Pending",J1291='Date ouverte'!$A$2),INDEX(_xlfn.ANCHORARRAY('Date ouverte'!$B$2),MATCH(TRUE,_xlfn.ANCHORARRAY('Date ouverte'!$B$2)&gt;=$W1291,0)),IF(AND(K1291="Pending",J1291='Date ouverte'!$A$4),INDEX(_xlfn.ANCHORARRAY('Date ouverte'!$B$4),MATCH(TRUE,_xlfn.ANCHORARRAY('Date ouverte'!$B$4)&gt;=$W1291,0)),IF(AND(K1291="Pending",J1291='Date ouverte'!$A$6),INDEX(_xlfn.ANCHORARRAY('Date ouverte'!$B$6),MATCH(TRUE,_xlfn.ANCHORARRAY('Date ouverte'!$B$6)&gt;=$W1291,0)),IF(AND(K1291="Pending",J1291='Date ouverte'!$A$8),INDEX(_xlfn.ANCHORARRAY('Date ouverte'!$B$8),MATCH(TRUE,_xlfn.ANCHORARRAY('Date ouverte'!$B$8)&gt;=$W1291,0)),W1291))))</f>
        <v>44873</v>
      </c>
      <c r="AB1291" s="5" t="str">
        <f>IF(IF($K1291="Pending",(IF($J1291='Date ouverte'!$A$20,HLOOKUP($AA1291,'Date ouverte'!$20:$21,2,FALSE),IF($J1291='Date ouverte'!$A$22,HLOOKUP($AA1291,'Date ouverte'!$22:$23,2,FALSE),IF($J1291='Date ouverte'!$A$24,HLOOKUP($AA1291,'Date ouverte'!$24:$25,2,FALSE),IF($J1291='Date ouverte'!$A$26,HLOOKUP($AA1291,'Date ouverte'!$26:$27,2,FALSE),"j"))))),W1291)&lt;&gt;"alert",AA1291,"alert")</f>
        <v>alert</v>
      </c>
      <c r="AC1291" s="65">
        <f>IF($AB1291="alert",(IF($J1291='Date ouverte'!$A$29,HLOOKUP($AA1291,'Date ouverte'!$29:$30,2,FALSE),IF($J1291='Date ouverte'!$A$31,HLOOKUP($AA1291,'Date ouverte'!$31:$33,2,FALSE),IF($J1291='Date ouverte'!$A$33,HLOOKUP($AA1291,'Date ouverte'!$33:$34,2,FALSE),IF($J1291='Date ouverte'!$A$35,HLOOKUP($AA1291,'Date ouverte'!$35:$36,2,FALSE),"j"))))),0)</f>
        <v>15</v>
      </c>
      <c r="AD12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1" s="5"/>
    </row>
    <row r="1292" spans="1:31" x14ac:dyDescent="0.25">
      <c r="A1292" t="s">
        <v>425</v>
      </c>
      <c r="B1292" t="s">
        <v>258</v>
      </c>
      <c r="C1292" t="s">
        <v>30</v>
      </c>
      <c r="D1292" t="s">
        <v>47</v>
      </c>
      <c r="E1292" t="s">
        <v>16</v>
      </c>
      <c r="F1292" t="s">
        <v>48</v>
      </c>
      <c r="G1292" s="1">
        <v>44814</v>
      </c>
      <c r="H1292" s="1">
        <v>44868</v>
      </c>
      <c r="I1292" s="2">
        <v>44873</v>
      </c>
      <c r="J1292" t="s">
        <v>28</v>
      </c>
      <c r="K1292" t="s">
        <v>29</v>
      </c>
      <c r="L1292" t="s">
        <v>24</v>
      </c>
      <c r="M1292" t="s">
        <v>32</v>
      </c>
      <c r="N1292" t="s">
        <v>41</v>
      </c>
      <c r="O1292" t="s">
        <v>387</v>
      </c>
      <c r="P1292">
        <f t="shared" si="598"/>
        <v>1</v>
      </c>
      <c r="Q1292" s="5">
        <f t="shared" si="599"/>
        <v>44870</v>
      </c>
      <c r="R1292" s="32">
        <f>VLOOKUP(_xlfn.CONCAT(M1292," - ",E1292),Planning!$C$75:$D$99,2,0)</f>
        <v>10</v>
      </c>
      <c r="S1292" s="5">
        <f t="shared" si="600"/>
        <v>44878</v>
      </c>
      <c r="T1292" s="3" t="str">
        <f t="shared" si="601"/>
        <v/>
      </c>
      <c r="U1292" s="32">
        <f t="shared" ca="1" si="602"/>
        <v>10</v>
      </c>
      <c r="V1292" s="32">
        <f t="shared" si="603"/>
        <v>0</v>
      </c>
      <c r="W1292" s="5">
        <f t="shared" si="604"/>
        <v>44873</v>
      </c>
      <c r="X1292" s="5"/>
      <c r="Z1292" s="49"/>
      <c r="AA1292" s="50" cm="1">
        <f t="array" ref="AA1292">IF(AND(K1292="Pending",J1292='Date ouverte'!$A$2),INDEX(_xlfn.ANCHORARRAY('Date ouverte'!$B$2),MATCH(TRUE,_xlfn.ANCHORARRAY('Date ouverte'!$B$2)&gt;=$W1292,0)),IF(AND(K1292="Pending",J1292='Date ouverte'!$A$4),INDEX(_xlfn.ANCHORARRAY('Date ouverte'!$B$4),MATCH(TRUE,_xlfn.ANCHORARRAY('Date ouverte'!$B$4)&gt;=$W1292,0)),IF(AND(K1292="Pending",J1292='Date ouverte'!$A$6),INDEX(_xlfn.ANCHORARRAY('Date ouverte'!$B$6),MATCH(TRUE,_xlfn.ANCHORARRAY('Date ouverte'!$B$6)&gt;=$W1292,0)),IF(AND(K1292="Pending",J1292='Date ouverte'!$A$8),INDEX(_xlfn.ANCHORARRAY('Date ouverte'!$B$8),MATCH(TRUE,_xlfn.ANCHORARRAY('Date ouverte'!$B$8)&gt;=$W1292,0)),W1292))))</f>
        <v>44873</v>
      </c>
      <c r="AB1292" s="5" t="str">
        <f>IF(IF($K1292="Pending",(IF($J1292='Date ouverte'!$A$20,HLOOKUP($AA1292,'Date ouverte'!$20:$21,2,FALSE),IF($J1292='Date ouverte'!$A$22,HLOOKUP($AA1292,'Date ouverte'!$22:$23,2,FALSE),IF($J1292='Date ouverte'!$A$24,HLOOKUP($AA1292,'Date ouverte'!$24:$25,2,FALSE),IF($J1292='Date ouverte'!$A$26,HLOOKUP($AA1292,'Date ouverte'!$26:$27,2,FALSE),"j"))))),W1292)&lt;&gt;"alert",AA1292,"alert")</f>
        <v>alert</v>
      </c>
      <c r="AC1292" s="65">
        <f>IF($AB1292="alert",(IF($J1292='Date ouverte'!$A$29,HLOOKUP($AA1292,'Date ouverte'!$29:$30,2,FALSE),IF($J1292='Date ouverte'!$A$31,HLOOKUP($AA1292,'Date ouverte'!$31:$33,2,FALSE),IF($J1292='Date ouverte'!$A$33,HLOOKUP($AA1292,'Date ouverte'!$33:$34,2,FALSE),IF($J1292='Date ouverte'!$A$35,HLOOKUP($AA1292,'Date ouverte'!$35:$36,2,FALSE),"j"))))),0)</f>
        <v>15</v>
      </c>
      <c r="AD12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2" s="5"/>
    </row>
    <row r="1293" spans="1:31" x14ac:dyDescent="0.25">
      <c r="A1293" t="s">
        <v>603</v>
      </c>
      <c r="B1293" t="s">
        <v>258</v>
      </c>
      <c r="C1293" t="s">
        <v>30</v>
      </c>
      <c r="D1293" t="s">
        <v>47</v>
      </c>
      <c r="E1293" t="s">
        <v>16</v>
      </c>
      <c r="F1293" t="s">
        <v>48</v>
      </c>
      <c r="G1293" s="1">
        <v>44823</v>
      </c>
      <c r="H1293" s="1">
        <v>44868</v>
      </c>
      <c r="I1293" s="2">
        <v>44873</v>
      </c>
      <c r="J1293" t="s">
        <v>28</v>
      </c>
      <c r="K1293" t="s">
        <v>29</v>
      </c>
      <c r="L1293" t="s">
        <v>24</v>
      </c>
      <c r="M1293" t="s">
        <v>32</v>
      </c>
      <c r="N1293" t="s">
        <v>41</v>
      </c>
      <c r="O1293" t="s">
        <v>387</v>
      </c>
      <c r="P1293">
        <f t="shared" si="598"/>
        <v>1</v>
      </c>
      <c r="Q1293" s="5">
        <f t="shared" si="599"/>
        <v>44870</v>
      </c>
      <c r="R1293" s="32">
        <f>VLOOKUP(_xlfn.CONCAT(M1293," - ",E1293),Planning!$C$75:$D$99,2,0)</f>
        <v>10</v>
      </c>
      <c r="S1293" s="5">
        <f t="shared" si="600"/>
        <v>44878</v>
      </c>
      <c r="T1293" s="3" t="str">
        <f t="shared" si="601"/>
        <v/>
      </c>
      <c r="U1293" s="32">
        <f t="shared" ca="1" si="602"/>
        <v>10</v>
      </c>
      <c r="V1293" s="32">
        <f t="shared" si="603"/>
        <v>0</v>
      </c>
      <c r="W1293" s="5">
        <f t="shared" si="604"/>
        <v>44873</v>
      </c>
      <c r="X1293" s="5"/>
      <c r="Z1293" s="49"/>
      <c r="AA1293" s="50" cm="1">
        <f t="array" ref="AA1293">IF(AND(K1293="Pending",J1293='Date ouverte'!$A$2),INDEX(_xlfn.ANCHORARRAY('Date ouverte'!$B$2),MATCH(TRUE,_xlfn.ANCHORARRAY('Date ouverte'!$B$2)&gt;=$W1293,0)),IF(AND(K1293="Pending",J1293='Date ouverte'!$A$4),INDEX(_xlfn.ANCHORARRAY('Date ouverte'!$B$4),MATCH(TRUE,_xlfn.ANCHORARRAY('Date ouverte'!$B$4)&gt;=$W1293,0)),IF(AND(K1293="Pending",J1293='Date ouverte'!$A$6),INDEX(_xlfn.ANCHORARRAY('Date ouverte'!$B$6),MATCH(TRUE,_xlfn.ANCHORARRAY('Date ouverte'!$B$6)&gt;=$W1293,0)),IF(AND(K1293="Pending",J1293='Date ouverte'!$A$8),INDEX(_xlfn.ANCHORARRAY('Date ouverte'!$B$8),MATCH(TRUE,_xlfn.ANCHORARRAY('Date ouverte'!$B$8)&gt;=$W1293,0)),W1293))))</f>
        <v>44873</v>
      </c>
      <c r="AB1293" s="5" t="str">
        <f>IF(IF($K1293="Pending",(IF($J1293='Date ouverte'!$A$20,HLOOKUP($AA1293,'Date ouverte'!$20:$21,2,FALSE),IF($J1293='Date ouverte'!$A$22,HLOOKUP($AA1293,'Date ouverte'!$22:$23,2,FALSE),IF($J1293='Date ouverte'!$A$24,HLOOKUP($AA1293,'Date ouverte'!$24:$25,2,FALSE),IF($J1293='Date ouverte'!$A$26,HLOOKUP($AA1293,'Date ouverte'!$26:$27,2,FALSE),"j"))))),W1293)&lt;&gt;"alert",AA1293,"alert")</f>
        <v>alert</v>
      </c>
      <c r="AC1293" s="65">
        <f>IF($AB1293="alert",(IF($J1293='Date ouverte'!$A$29,HLOOKUP($AA1293,'Date ouverte'!$29:$30,2,FALSE),IF($J1293='Date ouverte'!$A$31,HLOOKUP($AA1293,'Date ouverte'!$31:$33,2,FALSE),IF($J1293='Date ouverte'!$A$33,HLOOKUP($AA1293,'Date ouverte'!$33:$34,2,FALSE),IF($J1293='Date ouverte'!$A$35,HLOOKUP($AA1293,'Date ouverte'!$35:$36,2,FALSE),"j"))))),0)</f>
        <v>15</v>
      </c>
      <c r="AD12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3" s="5"/>
    </row>
    <row r="1294" spans="1:31" x14ac:dyDescent="0.25">
      <c r="A1294" t="s">
        <v>973</v>
      </c>
      <c r="B1294" t="s">
        <v>258</v>
      </c>
      <c r="C1294" t="s">
        <v>30</v>
      </c>
      <c r="D1294" t="s">
        <v>47</v>
      </c>
      <c r="E1294" t="s">
        <v>16</v>
      </c>
      <c r="F1294" t="s">
        <v>48</v>
      </c>
      <c r="G1294" s="1">
        <v>44826</v>
      </c>
      <c r="H1294" s="1">
        <v>44872</v>
      </c>
      <c r="I1294" s="2">
        <v>44877</v>
      </c>
      <c r="J1294" t="s">
        <v>23</v>
      </c>
      <c r="K1294" t="s">
        <v>29</v>
      </c>
      <c r="L1294" t="s">
        <v>24</v>
      </c>
      <c r="M1294" t="s">
        <v>32</v>
      </c>
      <c r="N1294" t="s">
        <v>41</v>
      </c>
      <c r="O1294" t="s">
        <v>609</v>
      </c>
      <c r="P1294">
        <f t="shared" si="598"/>
        <v>1</v>
      </c>
      <c r="Q1294" s="5">
        <f t="shared" si="599"/>
        <v>44874</v>
      </c>
      <c r="R1294" s="32">
        <f>VLOOKUP(_xlfn.CONCAT(M1294," - ",E1294),Planning!$C$75:$D$99,2,0)</f>
        <v>10</v>
      </c>
      <c r="S1294" s="5">
        <f t="shared" si="600"/>
        <v>44882</v>
      </c>
      <c r="T1294" s="3" t="str">
        <f t="shared" si="601"/>
        <v/>
      </c>
      <c r="U1294" s="32">
        <f t="shared" ca="1" si="602"/>
        <v>10</v>
      </c>
      <c r="V1294" s="32">
        <f t="shared" si="603"/>
        <v>0</v>
      </c>
      <c r="W1294" s="5">
        <f t="shared" si="604"/>
        <v>44877</v>
      </c>
      <c r="X1294" s="5"/>
      <c r="Z1294" s="49"/>
      <c r="AA1294" s="50" cm="1">
        <f t="array" ref="AA1294">IF(AND(K1294="Pending",J1294='Date ouverte'!$A$2),INDEX(_xlfn.ANCHORARRAY('Date ouverte'!$B$2),MATCH(TRUE,_xlfn.ANCHORARRAY('Date ouverte'!$B$2)&gt;=$W1294,0)),IF(AND(K1294="Pending",J1294='Date ouverte'!$A$4),INDEX(_xlfn.ANCHORARRAY('Date ouverte'!$B$4),MATCH(TRUE,_xlfn.ANCHORARRAY('Date ouverte'!$B$4)&gt;=$W1294,0)),IF(AND(K1294="Pending",J1294='Date ouverte'!$A$6),INDEX(_xlfn.ANCHORARRAY('Date ouverte'!$B$6),MATCH(TRUE,_xlfn.ANCHORARRAY('Date ouverte'!$B$6)&gt;=$W1294,0)),IF(AND(K1294="Pending",J1294='Date ouverte'!$A$8),INDEX(_xlfn.ANCHORARRAY('Date ouverte'!$B$8),MATCH(TRUE,_xlfn.ANCHORARRAY('Date ouverte'!$B$8)&gt;=$W1294,0)),W1294))))</f>
        <v>44879</v>
      </c>
      <c r="AB1294" s="5">
        <f>IF(IF($K1294="Pending",(IF($J1294='Date ouverte'!$A$20,HLOOKUP($AA1294,'Date ouverte'!$20:$21,2,FALSE),IF($J1294='Date ouverte'!$A$22,HLOOKUP($AA1294,'Date ouverte'!$22:$23,2,FALSE),IF($J1294='Date ouverte'!$A$24,HLOOKUP($AA1294,'Date ouverte'!$24:$25,2,FALSE),IF($J1294='Date ouverte'!$A$26,HLOOKUP($AA1294,'Date ouverte'!$26:$27,2,FALSE),"j"))))),W1294)&lt;&gt;"alert",AA1294,"alert")</f>
        <v>44879</v>
      </c>
      <c r="AC1294" s="65">
        <f>IF($AB1294="alert",(IF($J1294='Date ouverte'!$A$29,HLOOKUP($AA1294,'Date ouverte'!$29:$30,2,FALSE),IF($J1294='Date ouverte'!$A$31,HLOOKUP($AA1294,'Date ouverte'!$31:$33,2,FALSE),IF($J1294='Date ouverte'!$A$33,HLOOKUP($AA1294,'Date ouverte'!$33:$34,2,FALSE),IF($J1294='Date ouverte'!$A$35,HLOOKUP($AA1294,'Date ouverte'!$35:$36,2,FALSE),"j"))))),0)</f>
        <v>0</v>
      </c>
      <c r="AD12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4" s="5"/>
    </row>
    <row r="1295" spans="1:31" x14ac:dyDescent="0.25">
      <c r="A1295" t="s">
        <v>868</v>
      </c>
      <c r="B1295" t="s">
        <v>258</v>
      </c>
      <c r="C1295" t="s">
        <v>30</v>
      </c>
      <c r="D1295" t="s">
        <v>47</v>
      </c>
      <c r="E1295" t="s">
        <v>16</v>
      </c>
      <c r="F1295" t="s">
        <v>48</v>
      </c>
      <c r="G1295" s="1">
        <v>44826</v>
      </c>
      <c r="H1295" s="1">
        <v>44872</v>
      </c>
      <c r="I1295" s="2">
        <v>44877</v>
      </c>
      <c r="J1295" t="s">
        <v>23</v>
      </c>
      <c r="K1295" t="s">
        <v>29</v>
      </c>
      <c r="L1295" t="s">
        <v>24</v>
      </c>
      <c r="M1295" t="s">
        <v>32</v>
      </c>
      <c r="N1295" t="s">
        <v>41</v>
      </c>
      <c r="O1295" t="s">
        <v>609</v>
      </c>
      <c r="P1295">
        <f t="shared" si="598"/>
        <v>1</v>
      </c>
      <c r="Q1295" s="5">
        <f t="shared" si="599"/>
        <v>44874</v>
      </c>
      <c r="R1295" s="32">
        <f>VLOOKUP(_xlfn.CONCAT(M1295," - ",E1295),Planning!$C$75:$D$99,2,0)</f>
        <v>10</v>
      </c>
      <c r="S1295" s="5">
        <f t="shared" si="600"/>
        <v>44882</v>
      </c>
      <c r="T1295" s="3" t="str">
        <f t="shared" si="601"/>
        <v/>
      </c>
      <c r="U1295" s="32">
        <f t="shared" ca="1" si="602"/>
        <v>10</v>
      </c>
      <c r="V1295" s="32">
        <f t="shared" si="603"/>
        <v>0</v>
      </c>
      <c r="W1295" s="5">
        <f t="shared" si="604"/>
        <v>44877</v>
      </c>
      <c r="X1295" s="5"/>
      <c r="Z1295" s="49"/>
      <c r="AA1295" s="50" cm="1">
        <f t="array" ref="AA1295">IF(AND(K1295="Pending",J1295='Date ouverte'!$A$2),INDEX(_xlfn.ANCHORARRAY('Date ouverte'!$B$2),MATCH(TRUE,_xlfn.ANCHORARRAY('Date ouverte'!$B$2)&gt;=$W1295,0)),IF(AND(K1295="Pending",J1295='Date ouverte'!$A$4),INDEX(_xlfn.ANCHORARRAY('Date ouverte'!$B$4),MATCH(TRUE,_xlfn.ANCHORARRAY('Date ouverte'!$B$4)&gt;=$W1295,0)),IF(AND(K1295="Pending",J1295='Date ouverte'!$A$6),INDEX(_xlfn.ANCHORARRAY('Date ouverte'!$B$6),MATCH(TRUE,_xlfn.ANCHORARRAY('Date ouverte'!$B$6)&gt;=$W1295,0)),IF(AND(K1295="Pending",J1295='Date ouverte'!$A$8),INDEX(_xlfn.ANCHORARRAY('Date ouverte'!$B$8),MATCH(TRUE,_xlfn.ANCHORARRAY('Date ouverte'!$B$8)&gt;=$W1295,0)),W1295))))</f>
        <v>44879</v>
      </c>
      <c r="AB1295" s="5">
        <f>IF(IF($K1295="Pending",(IF($J1295='Date ouverte'!$A$20,HLOOKUP($AA1295,'Date ouverte'!$20:$21,2,FALSE),IF($J1295='Date ouverte'!$A$22,HLOOKUP($AA1295,'Date ouverte'!$22:$23,2,FALSE),IF($J1295='Date ouverte'!$A$24,HLOOKUP($AA1295,'Date ouverte'!$24:$25,2,FALSE),IF($J1295='Date ouverte'!$A$26,HLOOKUP($AA1295,'Date ouverte'!$26:$27,2,FALSE),"j"))))),W1295)&lt;&gt;"alert",AA1295,"alert")</f>
        <v>44879</v>
      </c>
      <c r="AC1295" s="65">
        <f>IF($AB1295="alert",(IF($J1295='Date ouverte'!$A$29,HLOOKUP($AA1295,'Date ouverte'!$29:$30,2,FALSE),IF($J1295='Date ouverte'!$A$31,HLOOKUP($AA1295,'Date ouverte'!$31:$33,2,FALSE),IF($J1295='Date ouverte'!$A$33,HLOOKUP($AA1295,'Date ouverte'!$33:$34,2,FALSE),IF($J1295='Date ouverte'!$A$35,HLOOKUP($AA1295,'Date ouverte'!$35:$36,2,FALSE),"j"))))),0)</f>
        <v>0</v>
      </c>
      <c r="AD12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5" s="5"/>
    </row>
    <row r="1296" spans="1:31" x14ac:dyDescent="0.25">
      <c r="A1296" t="s">
        <v>480</v>
      </c>
      <c r="B1296" t="s">
        <v>258</v>
      </c>
      <c r="C1296" t="s">
        <v>30</v>
      </c>
      <c r="D1296" t="s">
        <v>47</v>
      </c>
      <c r="E1296" t="s">
        <v>16</v>
      </c>
      <c r="F1296" t="s">
        <v>48</v>
      </c>
      <c r="G1296" s="1">
        <v>44823</v>
      </c>
      <c r="H1296" s="1">
        <v>44868</v>
      </c>
      <c r="I1296" s="2">
        <v>44873</v>
      </c>
      <c r="J1296" t="s">
        <v>28</v>
      </c>
      <c r="K1296" t="s">
        <v>29</v>
      </c>
      <c r="L1296" t="s">
        <v>24</v>
      </c>
      <c r="M1296" t="s">
        <v>32</v>
      </c>
      <c r="N1296" t="s">
        <v>41</v>
      </c>
      <c r="O1296" t="s">
        <v>387</v>
      </c>
      <c r="P1296">
        <f t="shared" si="598"/>
        <v>1</v>
      </c>
      <c r="Q1296" s="5">
        <f t="shared" si="599"/>
        <v>44870</v>
      </c>
      <c r="R1296" s="32">
        <f>VLOOKUP(_xlfn.CONCAT(M1296," - ",E1296),Planning!$C$75:$D$99,2,0)</f>
        <v>10</v>
      </c>
      <c r="S1296" s="5">
        <f t="shared" si="600"/>
        <v>44878</v>
      </c>
      <c r="T1296" s="3" t="str">
        <f t="shared" si="601"/>
        <v/>
      </c>
      <c r="U1296" s="32">
        <f t="shared" ca="1" si="602"/>
        <v>10</v>
      </c>
      <c r="V1296" s="32">
        <f t="shared" si="603"/>
        <v>0</v>
      </c>
      <c r="W1296" s="5">
        <f t="shared" si="604"/>
        <v>44873</v>
      </c>
      <c r="X1296" s="5"/>
      <c r="Z1296" s="49"/>
      <c r="AA1296" s="50" cm="1">
        <f t="array" ref="AA1296">IF(AND(K1296="Pending",J1296='Date ouverte'!$A$2),INDEX(_xlfn.ANCHORARRAY('Date ouverte'!$B$2),MATCH(TRUE,_xlfn.ANCHORARRAY('Date ouverte'!$B$2)&gt;=$W1296,0)),IF(AND(K1296="Pending",J1296='Date ouverte'!$A$4),INDEX(_xlfn.ANCHORARRAY('Date ouverte'!$B$4),MATCH(TRUE,_xlfn.ANCHORARRAY('Date ouverte'!$B$4)&gt;=$W1296,0)),IF(AND(K1296="Pending",J1296='Date ouverte'!$A$6),INDEX(_xlfn.ANCHORARRAY('Date ouverte'!$B$6),MATCH(TRUE,_xlfn.ANCHORARRAY('Date ouverte'!$B$6)&gt;=$W1296,0)),IF(AND(K1296="Pending",J1296='Date ouverte'!$A$8),INDEX(_xlfn.ANCHORARRAY('Date ouverte'!$B$8),MATCH(TRUE,_xlfn.ANCHORARRAY('Date ouverte'!$B$8)&gt;=$W1296,0)),W1296))))</f>
        <v>44873</v>
      </c>
      <c r="AB1296" s="5" t="str">
        <f>IF(IF($K1296="Pending",(IF($J1296='Date ouverte'!$A$20,HLOOKUP($AA1296,'Date ouverte'!$20:$21,2,FALSE),IF($J1296='Date ouverte'!$A$22,HLOOKUP($AA1296,'Date ouverte'!$22:$23,2,FALSE),IF($J1296='Date ouverte'!$A$24,HLOOKUP($AA1296,'Date ouverte'!$24:$25,2,FALSE),IF($J1296='Date ouverte'!$A$26,HLOOKUP($AA1296,'Date ouverte'!$26:$27,2,FALSE),"j"))))),W1296)&lt;&gt;"alert",AA1296,"alert")</f>
        <v>alert</v>
      </c>
      <c r="AC1296" s="65">
        <f>IF($AB1296="alert",(IF($J1296='Date ouverte'!$A$29,HLOOKUP($AA1296,'Date ouverte'!$29:$30,2,FALSE),IF($J1296='Date ouverte'!$A$31,HLOOKUP($AA1296,'Date ouverte'!$31:$33,2,FALSE),IF($J1296='Date ouverte'!$A$33,HLOOKUP($AA1296,'Date ouverte'!$33:$34,2,FALSE),IF($J1296='Date ouverte'!$A$35,HLOOKUP($AA1296,'Date ouverte'!$35:$36,2,FALSE),"j"))))),0)</f>
        <v>15</v>
      </c>
      <c r="AD12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6" s="5"/>
    </row>
    <row r="1297" spans="1:31" x14ac:dyDescent="0.25">
      <c r="A1297" t="s">
        <v>663</v>
      </c>
      <c r="B1297" t="s">
        <v>258</v>
      </c>
      <c r="C1297" t="s">
        <v>14</v>
      </c>
      <c r="D1297" t="s">
        <v>47</v>
      </c>
      <c r="E1297" t="s">
        <v>51</v>
      </c>
      <c r="F1297" t="s">
        <v>48</v>
      </c>
      <c r="G1297" s="1">
        <v>44821</v>
      </c>
      <c r="H1297" s="1">
        <v>44862</v>
      </c>
      <c r="I1297" s="2">
        <v>44879.458333333336</v>
      </c>
      <c r="J1297" t="s">
        <v>18</v>
      </c>
      <c r="K1297" t="s">
        <v>19</v>
      </c>
      <c r="L1297" t="s">
        <v>24</v>
      </c>
      <c r="M1297" t="s">
        <v>32</v>
      </c>
      <c r="N1297" t="s">
        <v>41</v>
      </c>
      <c r="O1297" t="s">
        <v>664</v>
      </c>
      <c r="P1297">
        <f t="shared" si="598"/>
        <v>1</v>
      </c>
      <c r="Q1297" s="5">
        <f t="shared" si="599"/>
        <v>44864</v>
      </c>
      <c r="R1297" s="32">
        <f>VLOOKUP(_xlfn.CONCAT(M1297," - ",E1297),Planning!$C$75:$D$99,2,0)</f>
        <v>5</v>
      </c>
      <c r="S1297" s="5">
        <f t="shared" si="600"/>
        <v>44867</v>
      </c>
      <c r="T1297" s="3" t="str">
        <f t="shared" si="601"/>
        <v/>
      </c>
      <c r="U1297" s="32">
        <f t="shared" ca="1" si="602"/>
        <v>5</v>
      </c>
      <c r="V1297" s="32">
        <f t="shared" si="603"/>
        <v>0</v>
      </c>
      <c r="W1297" s="5">
        <f t="shared" si="604"/>
        <v>44879</v>
      </c>
      <c r="X1297" s="5"/>
      <c r="Z1297" s="49"/>
      <c r="AA1297" s="50" cm="1">
        <f t="array" ref="AA1297">IF(AND(K1297="Pending",J1297='Date ouverte'!$A$2),INDEX(_xlfn.ANCHORARRAY('Date ouverte'!$B$2),MATCH(TRUE,_xlfn.ANCHORARRAY('Date ouverte'!$B$2)&gt;=$W1297,0)),IF(AND(K1297="Pending",J1297='Date ouverte'!$A$4),INDEX(_xlfn.ANCHORARRAY('Date ouverte'!$B$4),MATCH(TRUE,_xlfn.ANCHORARRAY('Date ouverte'!$B$4)&gt;=$W1297,0)),IF(AND(K1297="Pending",J1297='Date ouverte'!$A$6),INDEX(_xlfn.ANCHORARRAY('Date ouverte'!$B$6),MATCH(TRUE,_xlfn.ANCHORARRAY('Date ouverte'!$B$6)&gt;=$W1297,0)),IF(AND(K1297="Pending",J1297='Date ouverte'!$A$8),INDEX(_xlfn.ANCHORARRAY('Date ouverte'!$B$8),MATCH(TRUE,_xlfn.ANCHORARRAY('Date ouverte'!$B$8)&gt;=$W1297,0)),W1297))))</f>
        <v>44879</v>
      </c>
      <c r="AB1297" s="5">
        <f>IF(IF($K1297="Pending",(IF($J1297='Date ouverte'!$A$20,HLOOKUP($AA1297,'Date ouverte'!$20:$21,2,FALSE),IF($J1297='Date ouverte'!$A$22,HLOOKUP($AA1297,'Date ouverte'!$22:$23,2,FALSE),IF($J1297='Date ouverte'!$A$24,HLOOKUP($AA1297,'Date ouverte'!$24:$25,2,FALSE),IF($J1297='Date ouverte'!$A$26,HLOOKUP($AA1297,'Date ouverte'!$26:$27,2,FALSE),"j"))))),W1297)&lt;&gt;"alert",AA1297,"alert")</f>
        <v>44879</v>
      </c>
      <c r="AC1297" s="65">
        <f>IF($AB1297="alert",(IF($J1297='Date ouverte'!$A$29,HLOOKUP($AA1297,'Date ouverte'!$29:$30,2,FALSE),IF($J1297='Date ouverte'!$A$31,HLOOKUP($AA1297,'Date ouverte'!$31:$33,2,FALSE),IF($J1297='Date ouverte'!$A$33,HLOOKUP($AA1297,'Date ouverte'!$33:$34,2,FALSE),IF($J1297='Date ouverte'!$A$35,HLOOKUP($AA1297,'Date ouverte'!$35:$36,2,FALSE),"j"))))),0)</f>
        <v>0</v>
      </c>
      <c r="AD12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7" s="5"/>
    </row>
    <row r="1298" spans="1:31" x14ac:dyDescent="0.25">
      <c r="A1298" t="s">
        <v>2044</v>
      </c>
      <c r="B1298" t="s">
        <v>258</v>
      </c>
      <c r="C1298" t="s">
        <v>30</v>
      </c>
      <c r="D1298" t="s">
        <v>57</v>
      </c>
      <c r="E1298" t="s">
        <v>16</v>
      </c>
      <c r="F1298" t="s">
        <v>48</v>
      </c>
      <c r="G1298" s="1">
        <v>44861</v>
      </c>
      <c r="H1298" s="1">
        <v>44893</v>
      </c>
      <c r="I1298" s="2">
        <v>44900</v>
      </c>
      <c r="J1298" t="s">
        <v>18</v>
      </c>
      <c r="K1298" t="s">
        <v>29</v>
      </c>
      <c r="L1298" t="s">
        <v>24</v>
      </c>
      <c r="M1298" t="s">
        <v>32</v>
      </c>
      <c r="N1298" t="s">
        <v>41</v>
      </c>
      <c r="O1298" t="s">
        <v>1728</v>
      </c>
      <c r="P1298">
        <f t="shared" si="598"/>
        <v>1</v>
      </c>
      <c r="Q1298" s="5">
        <f t="shared" si="599"/>
        <v>44895</v>
      </c>
      <c r="R1298" s="32">
        <f>VLOOKUP(_xlfn.CONCAT(M1298," - ",E1298),Planning!$C$75:$D$99,2,0)</f>
        <v>10</v>
      </c>
      <c r="S1298" s="5">
        <f t="shared" si="600"/>
        <v>44903</v>
      </c>
      <c r="T1298" s="3" t="str">
        <f t="shared" si="601"/>
        <v/>
      </c>
      <c r="U1298" s="32">
        <f t="shared" ca="1" si="602"/>
        <v>10</v>
      </c>
      <c r="V1298" s="32">
        <f t="shared" si="603"/>
        <v>0</v>
      </c>
      <c r="W1298" s="5">
        <f t="shared" si="604"/>
        <v>44900</v>
      </c>
      <c r="X1298" s="5"/>
      <c r="Z1298" s="49"/>
      <c r="AA1298" s="50" cm="1">
        <f t="array" ref="AA1298">IF(AND(K1298="Pending",J1298='Date ouverte'!$A$2),INDEX(_xlfn.ANCHORARRAY('Date ouverte'!$B$2),MATCH(TRUE,_xlfn.ANCHORARRAY('Date ouverte'!$B$2)&gt;=$W1298,0)),IF(AND(K1298="Pending",J1298='Date ouverte'!$A$4),INDEX(_xlfn.ANCHORARRAY('Date ouverte'!$B$4),MATCH(TRUE,_xlfn.ANCHORARRAY('Date ouverte'!$B$4)&gt;=$W1298,0)),IF(AND(K1298="Pending",J1298='Date ouverte'!$A$6),INDEX(_xlfn.ANCHORARRAY('Date ouverte'!$B$6),MATCH(TRUE,_xlfn.ANCHORARRAY('Date ouverte'!$B$6)&gt;=$W1298,0)),IF(AND(K1298="Pending",J1298='Date ouverte'!$A$8),INDEX(_xlfn.ANCHORARRAY('Date ouverte'!$B$8),MATCH(TRUE,_xlfn.ANCHORARRAY('Date ouverte'!$B$8)&gt;=$W1298,0)),W1298))))</f>
        <v>44900</v>
      </c>
      <c r="AB1298" s="5">
        <f>IF(IF($K1298="Pending",(IF($J1298='Date ouverte'!$A$20,HLOOKUP($AA1298,'Date ouverte'!$20:$21,2,FALSE),IF($J1298='Date ouverte'!$A$22,HLOOKUP($AA1298,'Date ouverte'!$22:$23,2,FALSE),IF($J1298='Date ouverte'!$A$24,HLOOKUP($AA1298,'Date ouverte'!$24:$25,2,FALSE),IF($J1298='Date ouverte'!$A$26,HLOOKUP($AA1298,'Date ouverte'!$26:$27,2,FALSE),"j"))))),W1298)&lt;&gt;"alert",AA1298,"alert")</f>
        <v>44900</v>
      </c>
      <c r="AC1298" s="65">
        <f>IF($AB1298="alert",(IF($J1298='Date ouverte'!$A$29,HLOOKUP($AA1298,'Date ouverte'!$29:$30,2,FALSE),IF($J1298='Date ouverte'!$A$31,HLOOKUP($AA1298,'Date ouverte'!$31:$33,2,FALSE),IF($J1298='Date ouverte'!$A$33,HLOOKUP($AA1298,'Date ouverte'!$33:$34,2,FALSE),IF($J1298='Date ouverte'!$A$35,HLOOKUP($AA1298,'Date ouverte'!$35:$36,2,FALSE),"j"))))),0)</f>
        <v>0</v>
      </c>
      <c r="AD12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8" s="5"/>
    </row>
    <row r="1299" spans="1:31" x14ac:dyDescent="0.25">
      <c r="A1299" t="s">
        <v>712</v>
      </c>
      <c r="B1299" t="s">
        <v>258</v>
      </c>
      <c r="C1299" t="s">
        <v>30</v>
      </c>
      <c r="D1299" t="s">
        <v>47</v>
      </c>
      <c r="E1299" t="s">
        <v>16</v>
      </c>
      <c r="F1299" t="s">
        <v>48</v>
      </c>
      <c r="G1299" s="1">
        <v>44827</v>
      </c>
      <c r="H1299" s="1">
        <v>44872</v>
      </c>
      <c r="I1299" s="2">
        <v>44877</v>
      </c>
      <c r="J1299" t="s">
        <v>18</v>
      </c>
      <c r="K1299" t="s">
        <v>29</v>
      </c>
      <c r="L1299" t="s">
        <v>24</v>
      </c>
      <c r="M1299" t="s">
        <v>32</v>
      </c>
      <c r="N1299" t="s">
        <v>41</v>
      </c>
      <c r="O1299" t="s">
        <v>609</v>
      </c>
      <c r="P1299">
        <f t="shared" si="598"/>
        <v>1</v>
      </c>
      <c r="Q1299" s="5">
        <f t="shared" si="599"/>
        <v>44874</v>
      </c>
      <c r="R1299" s="32">
        <f>VLOOKUP(_xlfn.CONCAT(M1299," - ",E1299),Planning!$C$75:$D$99,2,0)</f>
        <v>10</v>
      </c>
      <c r="S1299" s="5">
        <f t="shared" si="600"/>
        <v>44882</v>
      </c>
      <c r="T1299" s="3" t="str">
        <f t="shared" si="601"/>
        <v/>
      </c>
      <c r="U1299" s="32">
        <f t="shared" ca="1" si="602"/>
        <v>10</v>
      </c>
      <c r="V1299" s="32">
        <f t="shared" si="603"/>
        <v>0</v>
      </c>
      <c r="W1299" s="5">
        <f t="shared" si="604"/>
        <v>44877</v>
      </c>
      <c r="X1299" s="5"/>
      <c r="Z1299" s="49"/>
      <c r="AA1299" s="50" cm="1">
        <f t="array" ref="AA1299">IF(AND(K1299="Pending",J1299='Date ouverte'!$A$2),INDEX(_xlfn.ANCHORARRAY('Date ouverte'!$B$2),MATCH(TRUE,_xlfn.ANCHORARRAY('Date ouverte'!$B$2)&gt;=$W1299,0)),IF(AND(K1299="Pending",J1299='Date ouverte'!$A$4),INDEX(_xlfn.ANCHORARRAY('Date ouverte'!$B$4),MATCH(TRUE,_xlfn.ANCHORARRAY('Date ouverte'!$B$4)&gt;=$W1299,0)),IF(AND(K1299="Pending",J1299='Date ouverte'!$A$6),INDEX(_xlfn.ANCHORARRAY('Date ouverte'!$B$6),MATCH(TRUE,_xlfn.ANCHORARRAY('Date ouverte'!$B$6)&gt;=$W1299,0)),IF(AND(K1299="Pending",J1299='Date ouverte'!$A$8),INDEX(_xlfn.ANCHORARRAY('Date ouverte'!$B$8),MATCH(TRUE,_xlfn.ANCHORARRAY('Date ouverte'!$B$8)&gt;=$W1299,0)),W1299))))</f>
        <v>44879</v>
      </c>
      <c r="AB1299" s="5" t="str">
        <f>IF(IF($K1299="Pending",(IF($J1299='Date ouverte'!$A$20,HLOOKUP($AA1299,'Date ouverte'!$20:$21,2,FALSE),IF($J1299='Date ouverte'!$A$22,HLOOKUP($AA1299,'Date ouverte'!$22:$23,2,FALSE),IF($J1299='Date ouverte'!$A$24,HLOOKUP($AA1299,'Date ouverte'!$24:$25,2,FALSE),IF($J1299='Date ouverte'!$A$26,HLOOKUP($AA1299,'Date ouverte'!$26:$27,2,FALSE),"j"))))),W1299)&lt;&gt;"alert",AA1299,"alert")</f>
        <v>alert</v>
      </c>
      <c r="AC1299" s="65">
        <f>IF($AB1299="alert",(IF($J1299='Date ouverte'!$A$29,HLOOKUP($AA1299,'Date ouverte'!$29:$30,2,FALSE),IF($J1299='Date ouverte'!$A$31,HLOOKUP($AA1299,'Date ouverte'!$31:$33,2,FALSE),IF($J1299='Date ouverte'!$A$33,HLOOKUP($AA1299,'Date ouverte'!$33:$34,2,FALSE),IF($J1299='Date ouverte'!$A$35,HLOOKUP($AA1299,'Date ouverte'!$35:$36,2,FALSE),"j"))))),0)</f>
        <v>11</v>
      </c>
      <c r="AD12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299" s="5"/>
    </row>
    <row r="1300" spans="1:31" x14ac:dyDescent="0.25">
      <c r="A1300" t="s">
        <v>2045</v>
      </c>
      <c r="B1300" t="s">
        <v>258</v>
      </c>
      <c r="C1300" t="s">
        <v>30</v>
      </c>
      <c r="D1300" t="s">
        <v>47</v>
      </c>
      <c r="E1300" t="s">
        <v>16</v>
      </c>
      <c r="F1300" t="s">
        <v>48</v>
      </c>
      <c r="G1300" s="1">
        <v>44847</v>
      </c>
      <c r="H1300" s="1">
        <v>44884</v>
      </c>
      <c r="I1300" s="2">
        <v>44889</v>
      </c>
      <c r="J1300" t="s">
        <v>18</v>
      </c>
      <c r="K1300" t="s">
        <v>29</v>
      </c>
      <c r="L1300" t="s">
        <v>24</v>
      </c>
      <c r="M1300" t="s">
        <v>32</v>
      </c>
      <c r="N1300" t="s">
        <v>41</v>
      </c>
      <c r="O1300" t="s">
        <v>1686</v>
      </c>
      <c r="P1300">
        <f t="shared" si="598"/>
        <v>1</v>
      </c>
      <c r="Q1300" s="5">
        <f t="shared" si="599"/>
        <v>44886</v>
      </c>
      <c r="R1300" s="32">
        <f>VLOOKUP(_xlfn.CONCAT(M1300," - ",E1300),Planning!$C$75:$D$99,2,0)</f>
        <v>10</v>
      </c>
      <c r="S1300" s="5">
        <f t="shared" si="600"/>
        <v>44894</v>
      </c>
      <c r="T1300" s="3" t="str">
        <f t="shared" si="601"/>
        <v/>
      </c>
      <c r="U1300" s="32">
        <f t="shared" ca="1" si="602"/>
        <v>10</v>
      </c>
      <c r="V1300" s="32">
        <f t="shared" si="603"/>
        <v>0</v>
      </c>
      <c r="W1300" s="5">
        <f t="shared" si="604"/>
        <v>44889</v>
      </c>
      <c r="X1300" s="5"/>
      <c r="Z1300" s="49"/>
      <c r="AA1300" s="50" cm="1">
        <f t="array" ref="AA1300">IF(AND(K1300="Pending",J1300='Date ouverte'!$A$2),INDEX(_xlfn.ANCHORARRAY('Date ouverte'!$B$2),MATCH(TRUE,_xlfn.ANCHORARRAY('Date ouverte'!$B$2)&gt;=$W1300,0)),IF(AND(K1300="Pending",J1300='Date ouverte'!$A$4),INDEX(_xlfn.ANCHORARRAY('Date ouverte'!$B$4),MATCH(TRUE,_xlfn.ANCHORARRAY('Date ouverte'!$B$4)&gt;=$W1300,0)),IF(AND(K1300="Pending",J1300='Date ouverte'!$A$6),INDEX(_xlfn.ANCHORARRAY('Date ouverte'!$B$6),MATCH(TRUE,_xlfn.ANCHORARRAY('Date ouverte'!$B$6)&gt;=$W1300,0)),IF(AND(K1300="Pending",J1300='Date ouverte'!$A$8),INDEX(_xlfn.ANCHORARRAY('Date ouverte'!$B$8),MATCH(TRUE,_xlfn.ANCHORARRAY('Date ouverte'!$B$8)&gt;=$W1300,0)),W1300))))</f>
        <v>44889</v>
      </c>
      <c r="AB1300" s="5" t="str">
        <f>IF(IF($K1300="Pending",(IF($J1300='Date ouverte'!$A$20,HLOOKUP($AA1300,'Date ouverte'!$20:$21,2,FALSE),IF($J1300='Date ouverte'!$A$22,HLOOKUP($AA1300,'Date ouverte'!$22:$23,2,FALSE),IF($J1300='Date ouverte'!$A$24,HLOOKUP($AA1300,'Date ouverte'!$24:$25,2,FALSE),IF($J1300='Date ouverte'!$A$26,HLOOKUP($AA1300,'Date ouverte'!$26:$27,2,FALSE),"j"))))),W1300)&lt;&gt;"alert",AA1300,"alert")</f>
        <v>alert</v>
      </c>
      <c r="AC1300" s="65">
        <f>IF($AB1300="alert",(IF($J1300='Date ouverte'!$A$29,HLOOKUP($AA1300,'Date ouverte'!$29:$30,2,FALSE),IF($J1300='Date ouverte'!$A$31,HLOOKUP($AA1300,'Date ouverte'!$31:$33,2,FALSE),IF($J1300='Date ouverte'!$A$33,HLOOKUP($AA1300,'Date ouverte'!$33:$34,2,FALSE),IF($J1300='Date ouverte'!$A$35,HLOOKUP($AA1300,'Date ouverte'!$35:$36,2,FALSE),"j"))))),0)</f>
        <v>17</v>
      </c>
      <c r="AD13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00" s="5"/>
    </row>
    <row r="1301" spans="1:31" x14ac:dyDescent="0.25">
      <c r="A1301" t="s">
        <v>1389</v>
      </c>
      <c r="B1301" t="s">
        <v>258</v>
      </c>
      <c r="C1301" t="s">
        <v>30</v>
      </c>
      <c r="D1301" t="s">
        <v>47</v>
      </c>
      <c r="E1301" t="s">
        <v>16</v>
      </c>
      <c r="F1301" t="s">
        <v>48</v>
      </c>
      <c r="G1301" s="1">
        <v>44839</v>
      </c>
      <c r="H1301" s="1">
        <v>44881</v>
      </c>
      <c r="I1301" s="2">
        <v>44890</v>
      </c>
      <c r="J1301" t="s">
        <v>23</v>
      </c>
      <c r="K1301" t="s">
        <v>29</v>
      </c>
      <c r="L1301" t="s">
        <v>24</v>
      </c>
      <c r="M1301" t="s">
        <v>32</v>
      </c>
      <c r="N1301" t="s">
        <v>41</v>
      </c>
      <c r="O1301" t="s">
        <v>43</v>
      </c>
      <c r="P1301">
        <f t="shared" si="598"/>
        <v>1</v>
      </c>
      <c r="Q1301" s="5">
        <f t="shared" si="599"/>
        <v>44883</v>
      </c>
      <c r="R1301" s="32">
        <f>VLOOKUP(_xlfn.CONCAT(M1301," - ",E1301),Planning!$C$75:$D$99,2,0)</f>
        <v>10</v>
      </c>
      <c r="S1301" s="5">
        <f t="shared" si="600"/>
        <v>44891</v>
      </c>
      <c r="T1301" s="3" t="str">
        <f t="shared" si="601"/>
        <v/>
      </c>
      <c r="U1301" s="32">
        <f t="shared" ca="1" si="602"/>
        <v>10</v>
      </c>
      <c r="V1301" s="32">
        <f t="shared" si="603"/>
        <v>0</v>
      </c>
      <c r="W1301" s="5">
        <f t="shared" si="604"/>
        <v>44890</v>
      </c>
      <c r="X1301" s="5"/>
      <c r="Z1301" s="49"/>
      <c r="AA1301" s="50" cm="1">
        <f t="array" ref="AA1301">IF(AND(K1301="Pending",J1301='Date ouverte'!$A$2),INDEX(_xlfn.ANCHORARRAY('Date ouverte'!$B$2),MATCH(TRUE,_xlfn.ANCHORARRAY('Date ouverte'!$B$2)&gt;=$W1301,0)),IF(AND(K1301="Pending",J1301='Date ouverte'!$A$4),INDEX(_xlfn.ANCHORARRAY('Date ouverte'!$B$4),MATCH(TRUE,_xlfn.ANCHORARRAY('Date ouverte'!$B$4)&gt;=$W1301,0)),IF(AND(K1301="Pending",J1301='Date ouverte'!$A$6),INDEX(_xlfn.ANCHORARRAY('Date ouverte'!$B$6),MATCH(TRUE,_xlfn.ANCHORARRAY('Date ouverte'!$B$6)&gt;=$W1301,0)),IF(AND(K1301="Pending",J1301='Date ouverte'!$A$8),INDEX(_xlfn.ANCHORARRAY('Date ouverte'!$B$8),MATCH(TRUE,_xlfn.ANCHORARRAY('Date ouverte'!$B$8)&gt;=$W1301,0)),W1301))))</f>
        <v>44890</v>
      </c>
      <c r="AB1301" s="5" t="str">
        <f>IF(IF($K1301="Pending",(IF($J1301='Date ouverte'!$A$20,HLOOKUP($AA1301,'Date ouverte'!$20:$21,2,FALSE),IF($J1301='Date ouverte'!$A$22,HLOOKUP($AA1301,'Date ouverte'!$22:$23,2,FALSE),IF($J1301='Date ouverte'!$A$24,HLOOKUP($AA1301,'Date ouverte'!$24:$25,2,FALSE),IF($J1301='Date ouverte'!$A$26,HLOOKUP($AA1301,'Date ouverte'!$26:$27,2,FALSE),"j"))))),W1301)&lt;&gt;"alert",AA1301,"alert")</f>
        <v>alert</v>
      </c>
      <c r="AC1301" s="65">
        <f>IF($AB1301="alert",(IF($J1301='Date ouverte'!$A$29,HLOOKUP($AA1301,'Date ouverte'!$29:$30,2,FALSE),IF($J1301='Date ouverte'!$A$31,HLOOKUP($AA1301,'Date ouverte'!$31:$33,2,FALSE),IF($J1301='Date ouverte'!$A$33,HLOOKUP($AA1301,'Date ouverte'!$33:$34,2,FALSE),IF($J1301='Date ouverte'!$A$35,HLOOKUP($AA1301,'Date ouverte'!$35:$36,2,FALSE),"j"))))),0)</f>
        <v>96</v>
      </c>
      <c r="AD13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01" s="5"/>
    </row>
    <row r="1302" spans="1:31" x14ac:dyDescent="0.25">
      <c r="A1302" t="s">
        <v>209</v>
      </c>
      <c r="B1302" t="s">
        <v>258</v>
      </c>
      <c r="C1302" t="s">
        <v>30</v>
      </c>
      <c r="D1302" t="s">
        <v>47</v>
      </c>
      <c r="E1302" t="s">
        <v>16</v>
      </c>
      <c r="F1302" t="s">
        <v>48</v>
      </c>
      <c r="G1302" s="1">
        <v>44798</v>
      </c>
      <c r="H1302" s="1">
        <v>44860</v>
      </c>
      <c r="I1302" s="2">
        <v>44868.208333333336</v>
      </c>
      <c r="J1302" t="s">
        <v>28</v>
      </c>
      <c r="K1302" t="s">
        <v>19</v>
      </c>
      <c r="L1302" t="s">
        <v>24</v>
      </c>
      <c r="M1302" t="s">
        <v>32</v>
      </c>
      <c r="N1302" t="s">
        <v>41</v>
      </c>
      <c r="O1302" t="s">
        <v>122</v>
      </c>
      <c r="P1302">
        <f t="shared" si="598"/>
        <v>1</v>
      </c>
      <c r="Q1302" s="5">
        <f t="shared" si="599"/>
        <v>44862</v>
      </c>
      <c r="R1302" s="32">
        <f>VLOOKUP(_xlfn.CONCAT(M1302," - ",E1302),Planning!$C$75:$D$99,2,0)</f>
        <v>10</v>
      </c>
      <c r="S1302" s="5">
        <f t="shared" si="600"/>
        <v>44870</v>
      </c>
      <c r="T1302" s="3" t="str">
        <f t="shared" si="601"/>
        <v/>
      </c>
      <c r="U1302" s="32">
        <f t="shared" ca="1" si="602"/>
        <v>10</v>
      </c>
      <c r="V1302" s="32">
        <f t="shared" si="603"/>
        <v>0</v>
      </c>
      <c r="W1302" s="5">
        <f t="shared" si="604"/>
        <v>44868</v>
      </c>
      <c r="X1302" s="5"/>
      <c r="Z1302" s="49"/>
      <c r="AA1302" s="50" cm="1">
        <f t="array" ref="AA1302">IF(AND(K1302="Pending",J1302='Date ouverte'!$A$2),INDEX(_xlfn.ANCHORARRAY('Date ouverte'!$B$2),MATCH(TRUE,_xlfn.ANCHORARRAY('Date ouverte'!$B$2)&gt;=$W1302,0)),IF(AND(K1302="Pending",J1302='Date ouverte'!$A$4),INDEX(_xlfn.ANCHORARRAY('Date ouverte'!$B$4),MATCH(TRUE,_xlfn.ANCHORARRAY('Date ouverte'!$B$4)&gt;=$W1302,0)),IF(AND(K1302="Pending",J1302='Date ouverte'!$A$6),INDEX(_xlfn.ANCHORARRAY('Date ouverte'!$B$6),MATCH(TRUE,_xlfn.ANCHORARRAY('Date ouverte'!$B$6)&gt;=$W1302,0)),IF(AND(K1302="Pending",J1302='Date ouverte'!$A$8),INDEX(_xlfn.ANCHORARRAY('Date ouverte'!$B$8),MATCH(TRUE,_xlfn.ANCHORARRAY('Date ouverte'!$B$8)&gt;=$W1302,0)),W1302))))</f>
        <v>44868</v>
      </c>
      <c r="AB1302" s="5">
        <f>IF(IF($K1302="Pending",(IF($J1302='Date ouverte'!$A$20,HLOOKUP($AA1302,'Date ouverte'!$20:$21,2,FALSE),IF($J1302='Date ouverte'!$A$22,HLOOKUP($AA1302,'Date ouverte'!$22:$23,2,FALSE),IF($J1302='Date ouverte'!$A$24,HLOOKUP($AA1302,'Date ouverte'!$24:$25,2,FALSE),IF($J1302='Date ouverte'!$A$26,HLOOKUP($AA1302,'Date ouverte'!$26:$27,2,FALSE),"j"))))),W1302)&lt;&gt;"alert",AA1302,"alert")</f>
        <v>44868</v>
      </c>
      <c r="AC1302" s="65">
        <f>IF($AB1302="alert",(IF($J1302='Date ouverte'!$A$29,HLOOKUP($AA1302,'Date ouverte'!$29:$30,2,FALSE),IF($J1302='Date ouverte'!$A$31,HLOOKUP($AA1302,'Date ouverte'!$31:$33,2,FALSE),IF($J1302='Date ouverte'!$A$33,HLOOKUP($AA1302,'Date ouverte'!$33:$34,2,FALSE),IF($J1302='Date ouverte'!$A$35,HLOOKUP($AA1302,'Date ouverte'!$35:$36,2,FALSE),"j"))))),0)</f>
        <v>0</v>
      </c>
      <c r="AD13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02" s="5"/>
    </row>
    <row r="1303" spans="1:31" x14ac:dyDescent="0.25">
      <c r="A1303" t="s">
        <v>1390</v>
      </c>
      <c r="B1303" t="s">
        <v>258</v>
      </c>
      <c r="C1303" t="s">
        <v>30</v>
      </c>
      <c r="D1303" t="s">
        <v>47</v>
      </c>
      <c r="E1303" t="s">
        <v>16</v>
      </c>
      <c r="F1303" t="s">
        <v>48</v>
      </c>
      <c r="G1303" s="1">
        <v>44831</v>
      </c>
      <c r="H1303" s="1">
        <v>44872</v>
      </c>
      <c r="I1303" s="2">
        <v>44877</v>
      </c>
      <c r="J1303" t="s">
        <v>39</v>
      </c>
      <c r="K1303" t="s">
        <v>29</v>
      </c>
      <c r="L1303" t="s">
        <v>24</v>
      </c>
      <c r="M1303" t="s">
        <v>32</v>
      </c>
      <c r="N1303" t="s">
        <v>41</v>
      </c>
      <c r="O1303" t="s">
        <v>609</v>
      </c>
      <c r="P1303">
        <f t="shared" si="598"/>
        <v>1</v>
      </c>
      <c r="Q1303" s="5">
        <f t="shared" si="599"/>
        <v>44874</v>
      </c>
      <c r="R1303" s="32">
        <f>VLOOKUP(_xlfn.CONCAT(M1303," - ",E1303),Planning!$C$75:$D$99,2,0)</f>
        <v>10</v>
      </c>
      <c r="S1303" s="5">
        <f t="shared" si="600"/>
        <v>44882</v>
      </c>
      <c r="T1303" s="3" t="str">
        <f t="shared" si="601"/>
        <v/>
      </c>
      <c r="U1303" s="32">
        <f t="shared" ca="1" si="602"/>
        <v>10</v>
      </c>
      <c r="V1303" s="32">
        <f t="shared" si="603"/>
        <v>0</v>
      </c>
      <c r="W1303" s="5">
        <f t="shared" si="604"/>
        <v>44877</v>
      </c>
      <c r="X1303" s="5"/>
      <c r="Z1303" s="49"/>
      <c r="AA1303" s="50" cm="1">
        <f t="array" ref="AA1303">IF(AND(K1303="Pending",J1303='Date ouverte'!$A$2),INDEX(_xlfn.ANCHORARRAY('Date ouverte'!$B$2),MATCH(TRUE,_xlfn.ANCHORARRAY('Date ouverte'!$B$2)&gt;=$W1303,0)),IF(AND(K1303="Pending",J1303='Date ouverte'!$A$4),INDEX(_xlfn.ANCHORARRAY('Date ouverte'!$B$4),MATCH(TRUE,_xlfn.ANCHORARRAY('Date ouverte'!$B$4)&gt;=$W1303,0)),IF(AND(K1303="Pending",J1303='Date ouverte'!$A$6),INDEX(_xlfn.ANCHORARRAY('Date ouverte'!$B$6),MATCH(TRUE,_xlfn.ANCHORARRAY('Date ouverte'!$B$6)&gt;=$W1303,0)),IF(AND(K1303="Pending",J1303='Date ouverte'!$A$8),INDEX(_xlfn.ANCHORARRAY('Date ouverte'!$B$8),MATCH(TRUE,_xlfn.ANCHORARRAY('Date ouverte'!$B$8)&gt;=$W1303,0)),W1303))))</f>
        <v>44879</v>
      </c>
      <c r="AB1303" s="5" t="str">
        <f>IF(IF($K1303="Pending",(IF($J1303='Date ouverte'!$A$20,HLOOKUP($AA1303,'Date ouverte'!$20:$21,2,FALSE),IF($J1303='Date ouverte'!$A$22,HLOOKUP($AA1303,'Date ouverte'!$22:$23,2,FALSE),IF($J1303='Date ouverte'!$A$24,HLOOKUP($AA1303,'Date ouverte'!$24:$25,2,FALSE),IF($J1303='Date ouverte'!$A$26,HLOOKUP($AA1303,'Date ouverte'!$26:$27,2,FALSE),"j"))))),W1303)&lt;&gt;"alert",AA1303,"alert")</f>
        <v>alert</v>
      </c>
      <c r="AC1303" s="65">
        <f>IF($AB1303="alert",(IF($J1303='Date ouverte'!$A$29,HLOOKUP($AA1303,'Date ouverte'!$29:$30,2,FALSE),IF($J1303='Date ouverte'!$A$31,HLOOKUP($AA1303,'Date ouverte'!$31:$33,2,FALSE),IF($J1303='Date ouverte'!$A$33,HLOOKUP($AA1303,'Date ouverte'!$33:$34,2,FALSE),IF($J1303='Date ouverte'!$A$35,HLOOKUP($AA1303,'Date ouverte'!$35:$36,2,FALSE),"j"))))),0)</f>
        <v>52</v>
      </c>
      <c r="AD13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03" s="5"/>
    </row>
    <row r="1304" spans="1:31" x14ac:dyDescent="0.25">
      <c r="A1304" t="s">
        <v>1085</v>
      </c>
      <c r="B1304" t="s">
        <v>258</v>
      </c>
      <c r="C1304" t="s">
        <v>30</v>
      </c>
      <c r="D1304" t="s">
        <v>47</v>
      </c>
      <c r="E1304" t="s">
        <v>16</v>
      </c>
      <c r="F1304" t="s">
        <v>48</v>
      </c>
      <c r="G1304" s="1">
        <v>44826</v>
      </c>
      <c r="H1304" s="1">
        <v>44872</v>
      </c>
      <c r="I1304" s="2">
        <v>44877</v>
      </c>
      <c r="J1304" t="s">
        <v>23</v>
      </c>
      <c r="K1304" t="s">
        <v>29</v>
      </c>
      <c r="L1304" t="s">
        <v>24</v>
      </c>
      <c r="M1304" t="s">
        <v>32</v>
      </c>
      <c r="N1304" t="s">
        <v>41</v>
      </c>
      <c r="O1304" t="s">
        <v>609</v>
      </c>
      <c r="P1304">
        <f t="shared" si="598"/>
        <v>1</v>
      </c>
      <c r="Q1304" s="5">
        <f t="shared" si="599"/>
        <v>44874</v>
      </c>
      <c r="R1304" s="32">
        <f>VLOOKUP(_xlfn.CONCAT(M1304," - ",E1304),Planning!$C$75:$D$99,2,0)</f>
        <v>10</v>
      </c>
      <c r="S1304" s="5">
        <f t="shared" si="600"/>
        <v>44882</v>
      </c>
      <c r="T1304" s="3" t="str">
        <f t="shared" si="601"/>
        <v/>
      </c>
      <c r="U1304" s="32">
        <f t="shared" ca="1" si="602"/>
        <v>10</v>
      </c>
      <c r="V1304" s="32">
        <f t="shared" si="603"/>
        <v>0</v>
      </c>
      <c r="W1304" s="5">
        <f t="shared" si="604"/>
        <v>44877</v>
      </c>
      <c r="X1304" s="5"/>
      <c r="Z1304" s="49"/>
      <c r="AA1304" s="50" cm="1">
        <f t="array" ref="AA1304">IF(AND(K1304="Pending",J1304='Date ouverte'!$A$2),INDEX(_xlfn.ANCHORARRAY('Date ouverte'!$B$2),MATCH(TRUE,_xlfn.ANCHORARRAY('Date ouverte'!$B$2)&gt;=$W1304,0)),IF(AND(K1304="Pending",J1304='Date ouverte'!$A$4),INDEX(_xlfn.ANCHORARRAY('Date ouverte'!$B$4),MATCH(TRUE,_xlfn.ANCHORARRAY('Date ouverte'!$B$4)&gt;=$W1304,0)),IF(AND(K1304="Pending",J1304='Date ouverte'!$A$6),INDEX(_xlfn.ANCHORARRAY('Date ouverte'!$B$6),MATCH(TRUE,_xlfn.ANCHORARRAY('Date ouverte'!$B$6)&gt;=$W1304,0)),IF(AND(K1304="Pending",J1304='Date ouverte'!$A$8),INDEX(_xlfn.ANCHORARRAY('Date ouverte'!$B$8),MATCH(TRUE,_xlfn.ANCHORARRAY('Date ouverte'!$B$8)&gt;=$W1304,0)),W1304))))</f>
        <v>44879</v>
      </c>
      <c r="AB1304" s="5">
        <f>IF(IF($K1304="Pending",(IF($J1304='Date ouverte'!$A$20,HLOOKUP($AA1304,'Date ouverte'!$20:$21,2,FALSE),IF($J1304='Date ouverte'!$A$22,HLOOKUP($AA1304,'Date ouverte'!$22:$23,2,FALSE),IF($J1304='Date ouverte'!$A$24,HLOOKUP($AA1304,'Date ouverte'!$24:$25,2,FALSE),IF($J1304='Date ouverte'!$A$26,HLOOKUP($AA1304,'Date ouverte'!$26:$27,2,FALSE),"j"))))),W1304)&lt;&gt;"alert",AA1304,"alert")</f>
        <v>44879</v>
      </c>
      <c r="AC1304" s="65">
        <f>IF($AB1304="alert",(IF($J1304='Date ouverte'!$A$29,HLOOKUP($AA1304,'Date ouverte'!$29:$30,2,FALSE),IF($J1304='Date ouverte'!$A$31,HLOOKUP($AA1304,'Date ouverte'!$31:$33,2,FALSE),IF($J1304='Date ouverte'!$A$33,HLOOKUP($AA1304,'Date ouverte'!$33:$34,2,FALSE),IF($J1304='Date ouverte'!$A$35,HLOOKUP($AA1304,'Date ouverte'!$35:$36,2,FALSE),"j"))))),0)</f>
        <v>0</v>
      </c>
      <c r="AD13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04" s="5"/>
    </row>
    <row r="1305" spans="1:31" x14ac:dyDescent="0.25">
      <c r="A1305" t="s">
        <v>2046</v>
      </c>
      <c r="B1305" t="s">
        <v>258</v>
      </c>
      <c r="C1305" t="s">
        <v>14</v>
      </c>
      <c r="D1305" t="s">
        <v>47</v>
      </c>
      <c r="E1305" t="s">
        <v>16</v>
      </c>
      <c r="F1305" t="s">
        <v>48</v>
      </c>
      <c r="G1305" s="1">
        <v>44850</v>
      </c>
      <c r="H1305" s="1">
        <v>44885</v>
      </c>
      <c r="I1305" s="2">
        <v>44892</v>
      </c>
      <c r="J1305" t="s">
        <v>39</v>
      </c>
      <c r="K1305" t="s">
        <v>29</v>
      </c>
      <c r="L1305" t="s">
        <v>24</v>
      </c>
      <c r="M1305" t="s">
        <v>32</v>
      </c>
      <c r="N1305" t="s">
        <v>41</v>
      </c>
      <c r="O1305" t="s">
        <v>1106</v>
      </c>
      <c r="P1305">
        <f t="shared" si="598"/>
        <v>1</v>
      </c>
      <c r="Q1305" s="5">
        <f t="shared" si="599"/>
        <v>44887</v>
      </c>
      <c r="R1305" s="32">
        <f>VLOOKUP(_xlfn.CONCAT(M1305," - ",E1305),Planning!$C$75:$D$99,2,0)</f>
        <v>10</v>
      </c>
      <c r="S1305" s="5">
        <f t="shared" si="600"/>
        <v>44895</v>
      </c>
      <c r="T1305" s="3" t="str">
        <f t="shared" si="601"/>
        <v/>
      </c>
      <c r="U1305" s="32">
        <f t="shared" ca="1" si="602"/>
        <v>10</v>
      </c>
      <c r="V1305" s="32">
        <f t="shared" si="603"/>
        <v>0</v>
      </c>
      <c r="W1305" s="5">
        <f t="shared" si="604"/>
        <v>44892</v>
      </c>
      <c r="X1305" s="5"/>
      <c r="Z1305" s="49"/>
      <c r="AA1305" s="50" cm="1">
        <f t="array" ref="AA1305">IF(AND(K1305="Pending",J1305='Date ouverte'!$A$2),INDEX(_xlfn.ANCHORARRAY('Date ouverte'!$B$2),MATCH(TRUE,_xlfn.ANCHORARRAY('Date ouverte'!$B$2)&gt;=$W1305,0)),IF(AND(K1305="Pending",J1305='Date ouverte'!$A$4),INDEX(_xlfn.ANCHORARRAY('Date ouverte'!$B$4),MATCH(TRUE,_xlfn.ANCHORARRAY('Date ouverte'!$B$4)&gt;=$W1305,0)),IF(AND(K1305="Pending",J1305='Date ouverte'!$A$6),INDEX(_xlfn.ANCHORARRAY('Date ouverte'!$B$6),MATCH(TRUE,_xlfn.ANCHORARRAY('Date ouverte'!$B$6)&gt;=$W1305,0)),IF(AND(K1305="Pending",J1305='Date ouverte'!$A$8),INDEX(_xlfn.ANCHORARRAY('Date ouverte'!$B$8),MATCH(TRUE,_xlfn.ANCHORARRAY('Date ouverte'!$B$8)&gt;=$W1305,0)),W1305))))</f>
        <v>44893</v>
      </c>
      <c r="AB1305" s="5">
        <f>IF(IF($K1305="Pending",(IF($J1305='Date ouverte'!$A$20,HLOOKUP($AA1305,'Date ouverte'!$20:$21,2,FALSE),IF($J1305='Date ouverte'!$A$22,HLOOKUP($AA1305,'Date ouverte'!$22:$23,2,FALSE),IF($J1305='Date ouverte'!$A$24,HLOOKUP($AA1305,'Date ouverte'!$24:$25,2,FALSE),IF($J1305='Date ouverte'!$A$26,HLOOKUP($AA1305,'Date ouverte'!$26:$27,2,FALSE),"j"))))),W1305)&lt;&gt;"alert",AA1305,"alert")</f>
        <v>44893</v>
      </c>
      <c r="AC1305" s="65">
        <f>IF($AB1305="alert",(IF($J1305='Date ouverte'!$A$29,HLOOKUP($AA1305,'Date ouverte'!$29:$30,2,FALSE),IF($J1305='Date ouverte'!$A$31,HLOOKUP($AA1305,'Date ouverte'!$31:$33,2,FALSE),IF($J1305='Date ouverte'!$A$33,HLOOKUP($AA1305,'Date ouverte'!$33:$34,2,FALSE),IF($J1305='Date ouverte'!$A$35,HLOOKUP($AA1305,'Date ouverte'!$35:$36,2,FALSE),"j"))))),0)</f>
        <v>0</v>
      </c>
      <c r="AD13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05" s="5"/>
    </row>
    <row r="1306" spans="1:31" x14ac:dyDescent="0.25">
      <c r="A1306" t="s">
        <v>210</v>
      </c>
      <c r="B1306" t="s">
        <v>258</v>
      </c>
      <c r="C1306" t="s">
        <v>30</v>
      </c>
      <c r="D1306" t="s">
        <v>47</v>
      </c>
      <c r="E1306" t="s">
        <v>16</v>
      </c>
      <c r="F1306" t="s">
        <v>48</v>
      </c>
      <c r="G1306" s="1">
        <v>44802</v>
      </c>
      <c r="H1306" s="1">
        <v>44860</v>
      </c>
      <c r="I1306" s="2">
        <v>44862.291666666664</v>
      </c>
      <c r="J1306" t="s">
        <v>39</v>
      </c>
      <c r="K1306" t="s">
        <v>19</v>
      </c>
      <c r="L1306" t="s">
        <v>24</v>
      </c>
      <c r="M1306" t="s">
        <v>32</v>
      </c>
      <c r="N1306" t="s">
        <v>41</v>
      </c>
      <c r="O1306" t="s">
        <v>122</v>
      </c>
      <c r="P1306">
        <f t="shared" si="598"/>
        <v>1</v>
      </c>
      <c r="Q1306" s="5">
        <f t="shared" si="599"/>
        <v>44862</v>
      </c>
      <c r="R1306" s="32">
        <f>VLOOKUP(_xlfn.CONCAT(M1306," - ",E1306),Planning!$C$75:$D$99,2,0)</f>
        <v>10</v>
      </c>
      <c r="S1306" s="5">
        <f t="shared" si="600"/>
        <v>44870</v>
      </c>
      <c r="T1306" s="3" t="str">
        <f t="shared" si="601"/>
        <v/>
      </c>
      <c r="U1306" s="32">
        <f t="shared" ca="1" si="602"/>
        <v>10</v>
      </c>
      <c r="V1306" s="32">
        <f t="shared" si="603"/>
        <v>0</v>
      </c>
      <c r="W1306" s="5">
        <f t="shared" si="604"/>
        <v>44862</v>
      </c>
      <c r="X1306" s="5"/>
      <c r="Z1306" s="49"/>
      <c r="AA1306" s="50" cm="1">
        <f t="array" ref="AA1306">IF(AND(K1306="Pending",J1306='Date ouverte'!$A$2),INDEX(_xlfn.ANCHORARRAY('Date ouverte'!$B$2),MATCH(TRUE,_xlfn.ANCHORARRAY('Date ouverte'!$B$2)&gt;=$W1306,0)),IF(AND(K1306="Pending",J1306='Date ouverte'!$A$4),INDEX(_xlfn.ANCHORARRAY('Date ouverte'!$B$4),MATCH(TRUE,_xlfn.ANCHORARRAY('Date ouverte'!$B$4)&gt;=$W1306,0)),IF(AND(K1306="Pending",J1306='Date ouverte'!$A$6),INDEX(_xlfn.ANCHORARRAY('Date ouverte'!$B$6),MATCH(TRUE,_xlfn.ANCHORARRAY('Date ouverte'!$B$6)&gt;=$W1306,0)),IF(AND(K1306="Pending",J1306='Date ouverte'!$A$8),INDEX(_xlfn.ANCHORARRAY('Date ouverte'!$B$8),MATCH(TRUE,_xlfn.ANCHORARRAY('Date ouverte'!$B$8)&gt;=$W1306,0)),W1306))))</f>
        <v>44862</v>
      </c>
      <c r="AB1306" s="5">
        <f>IF(IF($K1306="Pending",(IF($J1306='Date ouverte'!$A$20,HLOOKUP($AA1306,'Date ouverte'!$20:$21,2,FALSE),IF($J1306='Date ouverte'!$A$22,HLOOKUP($AA1306,'Date ouverte'!$22:$23,2,FALSE),IF($J1306='Date ouverte'!$A$24,HLOOKUP($AA1306,'Date ouverte'!$24:$25,2,FALSE),IF($J1306='Date ouverte'!$A$26,HLOOKUP($AA1306,'Date ouverte'!$26:$27,2,FALSE),"j"))))),W1306)&lt;&gt;"alert",AA1306,"alert")</f>
        <v>44862</v>
      </c>
      <c r="AC1306" s="65">
        <f>IF($AB1306="alert",(IF($J1306='Date ouverte'!$A$29,HLOOKUP($AA1306,'Date ouverte'!$29:$30,2,FALSE),IF($J1306='Date ouverte'!$A$31,HLOOKUP($AA1306,'Date ouverte'!$31:$33,2,FALSE),IF($J1306='Date ouverte'!$A$33,HLOOKUP($AA1306,'Date ouverte'!$33:$34,2,FALSE),IF($J1306='Date ouverte'!$A$35,HLOOKUP($AA1306,'Date ouverte'!$35:$36,2,FALSE),"j"))))),0)</f>
        <v>0</v>
      </c>
      <c r="AD13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06" s="5"/>
    </row>
    <row r="1307" spans="1:31" x14ac:dyDescent="0.25">
      <c r="A1307" t="s">
        <v>2498</v>
      </c>
      <c r="B1307" t="s">
        <v>258</v>
      </c>
      <c r="C1307" t="s">
        <v>14</v>
      </c>
      <c r="D1307" t="s">
        <v>47</v>
      </c>
      <c r="E1307" t="s">
        <v>16</v>
      </c>
      <c r="F1307" t="s">
        <v>48</v>
      </c>
      <c r="G1307" s="1">
        <v>44865</v>
      </c>
      <c r="H1307" s="1">
        <v>44893</v>
      </c>
      <c r="I1307" s="2">
        <v>44900</v>
      </c>
      <c r="J1307" t="s">
        <v>28</v>
      </c>
      <c r="K1307" t="s">
        <v>29</v>
      </c>
      <c r="L1307" t="s">
        <v>24</v>
      </c>
      <c r="M1307" t="s">
        <v>32</v>
      </c>
      <c r="N1307" t="s">
        <v>41</v>
      </c>
      <c r="O1307" t="s">
        <v>1728</v>
      </c>
      <c r="P1307">
        <f t="shared" si="598"/>
        <v>1</v>
      </c>
      <c r="Q1307" s="5">
        <f t="shared" si="599"/>
        <v>44895</v>
      </c>
      <c r="R1307" s="32">
        <f>VLOOKUP(_xlfn.CONCAT(M1307," - ",E1307),Planning!$C$75:$D$99,2,0)</f>
        <v>10</v>
      </c>
      <c r="S1307" s="5">
        <f t="shared" si="600"/>
        <v>44903</v>
      </c>
      <c r="T1307" s="3" t="str">
        <f t="shared" si="601"/>
        <v/>
      </c>
      <c r="U1307" s="32">
        <f t="shared" ca="1" si="602"/>
        <v>10</v>
      </c>
      <c r="V1307" s="32">
        <f t="shared" si="603"/>
        <v>0</v>
      </c>
      <c r="W1307" s="5">
        <f t="shared" si="604"/>
        <v>44900</v>
      </c>
      <c r="X1307" s="5"/>
      <c r="Z1307" s="49"/>
      <c r="AA1307" s="50" cm="1">
        <f t="array" ref="AA1307">IF(AND(K1307="Pending",J1307='Date ouverte'!$A$2),INDEX(_xlfn.ANCHORARRAY('Date ouverte'!$B$2),MATCH(TRUE,_xlfn.ANCHORARRAY('Date ouverte'!$B$2)&gt;=$W1307,0)),IF(AND(K1307="Pending",J1307='Date ouverte'!$A$4),INDEX(_xlfn.ANCHORARRAY('Date ouverte'!$B$4),MATCH(TRUE,_xlfn.ANCHORARRAY('Date ouverte'!$B$4)&gt;=$W1307,0)),IF(AND(K1307="Pending",J1307='Date ouverte'!$A$6),INDEX(_xlfn.ANCHORARRAY('Date ouverte'!$B$6),MATCH(TRUE,_xlfn.ANCHORARRAY('Date ouverte'!$B$6)&gt;=$W1307,0)),IF(AND(K1307="Pending",J1307='Date ouverte'!$A$8),INDEX(_xlfn.ANCHORARRAY('Date ouverte'!$B$8),MATCH(TRUE,_xlfn.ANCHORARRAY('Date ouverte'!$B$8)&gt;=$W1307,0)),W1307))))</f>
        <v>44900</v>
      </c>
      <c r="AB1307" s="5" t="str">
        <f>IF(IF($K1307="Pending",(IF($J1307='Date ouverte'!$A$20,HLOOKUP($AA1307,'Date ouverte'!$20:$21,2,FALSE),IF($J1307='Date ouverte'!$A$22,HLOOKUP($AA1307,'Date ouverte'!$22:$23,2,FALSE),IF($J1307='Date ouverte'!$A$24,HLOOKUP($AA1307,'Date ouverte'!$24:$25,2,FALSE),IF($J1307='Date ouverte'!$A$26,HLOOKUP($AA1307,'Date ouverte'!$26:$27,2,FALSE),"j"))))),W1307)&lt;&gt;"alert",AA1307,"alert")</f>
        <v>alert</v>
      </c>
      <c r="AC1307" s="65">
        <f>IF($AB1307="alert",(IF($J1307='Date ouverte'!$A$29,HLOOKUP($AA1307,'Date ouverte'!$29:$30,2,FALSE),IF($J1307='Date ouverte'!$A$31,HLOOKUP($AA1307,'Date ouverte'!$31:$33,2,FALSE),IF($J1307='Date ouverte'!$A$33,HLOOKUP($AA1307,'Date ouverte'!$33:$34,2,FALSE),IF($J1307='Date ouverte'!$A$35,HLOOKUP($AA1307,'Date ouverte'!$35:$36,2,FALSE),"j"))))),0)</f>
        <v>15</v>
      </c>
      <c r="AD13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07" s="5"/>
    </row>
    <row r="1308" spans="1:31" x14ac:dyDescent="0.25">
      <c r="A1308" t="s">
        <v>534</v>
      </c>
      <c r="B1308" t="s">
        <v>258</v>
      </c>
      <c r="C1308" t="s">
        <v>30</v>
      </c>
      <c r="D1308" t="s">
        <v>47</v>
      </c>
      <c r="E1308" t="s">
        <v>16</v>
      </c>
      <c r="F1308" t="s">
        <v>48</v>
      </c>
      <c r="G1308" s="1">
        <v>44823</v>
      </c>
      <c r="H1308" s="1">
        <v>44868</v>
      </c>
      <c r="I1308" s="2">
        <v>44873</v>
      </c>
      <c r="J1308" t="s">
        <v>39</v>
      </c>
      <c r="K1308" t="s">
        <v>29</v>
      </c>
      <c r="L1308" t="s">
        <v>24</v>
      </c>
      <c r="M1308" t="s">
        <v>32</v>
      </c>
      <c r="N1308" t="s">
        <v>41</v>
      </c>
      <c r="O1308" t="s">
        <v>387</v>
      </c>
      <c r="P1308">
        <f t="shared" si="598"/>
        <v>1</v>
      </c>
      <c r="Q1308" s="5">
        <f t="shared" si="599"/>
        <v>44870</v>
      </c>
      <c r="R1308" s="32">
        <f>VLOOKUP(_xlfn.CONCAT(M1308," - ",E1308),Planning!$C$75:$D$99,2,0)</f>
        <v>10</v>
      </c>
      <c r="S1308" s="5">
        <f t="shared" si="600"/>
        <v>44878</v>
      </c>
      <c r="T1308" s="3" t="str">
        <f t="shared" si="601"/>
        <v/>
      </c>
      <c r="U1308" s="32">
        <f t="shared" ca="1" si="602"/>
        <v>10</v>
      </c>
      <c r="V1308" s="32">
        <f t="shared" si="603"/>
        <v>0</v>
      </c>
      <c r="W1308" s="5">
        <f t="shared" si="604"/>
        <v>44873</v>
      </c>
      <c r="X1308" s="5"/>
      <c r="Z1308" s="49"/>
      <c r="AA1308" s="50" cm="1">
        <f t="array" ref="AA1308">IF(AND(K1308="Pending",J1308='Date ouverte'!$A$2),INDEX(_xlfn.ANCHORARRAY('Date ouverte'!$B$2),MATCH(TRUE,_xlfn.ANCHORARRAY('Date ouverte'!$B$2)&gt;=$W1308,0)),IF(AND(K1308="Pending",J1308='Date ouverte'!$A$4),INDEX(_xlfn.ANCHORARRAY('Date ouverte'!$B$4),MATCH(TRUE,_xlfn.ANCHORARRAY('Date ouverte'!$B$4)&gt;=$W1308,0)),IF(AND(K1308="Pending",J1308='Date ouverte'!$A$6),INDEX(_xlfn.ANCHORARRAY('Date ouverte'!$B$6),MATCH(TRUE,_xlfn.ANCHORARRAY('Date ouverte'!$B$6)&gt;=$W1308,0)),IF(AND(K1308="Pending",J1308='Date ouverte'!$A$8),INDEX(_xlfn.ANCHORARRAY('Date ouverte'!$B$8),MATCH(TRUE,_xlfn.ANCHORARRAY('Date ouverte'!$B$8)&gt;=$W1308,0)),W1308))))</f>
        <v>44873</v>
      </c>
      <c r="AB1308" s="5" t="str">
        <f>IF(IF($K1308="Pending",(IF($J1308='Date ouverte'!$A$20,HLOOKUP($AA1308,'Date ouverte'!$20:$21,2,FALSE),IF($J1308='Date ouverte'!$A$22,HLOOKUP($AA1308,'Date ouverte'!$22:$23,2,FALSE),IF($J1308='Date ouverte'!$A$24,HLOOKUP($AA1308,'Date ouverte'!$24:$25,2,FALSE),IF($J1308='Date ouverte'!$A$26,HLOOKUP($AA1308,'Date ouverte'!$26:$27,2,FALSE),"j"))))),W1308)&lt;&gt;"alert",AA1308,"alert")</f>
        <v>alert</v>
      </c>
      <c r="AC1308" s="65">
        <f>IF($AB1308="alert",(IF($J1308='Date ouverte'!$A$29,HLOOKUP($AA1308,'Date ouverte'!$29:$30,2,FALSE),IF($J1308='Date ouverte'!$A$31,HLOOKUP($AA1308,'Date ouverte'!$31:$33,2,FALSE),IF($J1308='Date ouverte'!$A$33,HLOOKUP($AA1308,'Date ouverte'!$33:$34,2,FALSE),IF($J1308='Date ouverte'!$A$35,HLOOKUP($AA1308,'Date ouverte'!$35:$36,2,FALSE),"j"))))),0)</f>
        <v>1</v>
      </c>
      <c r="AD13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08" s="5"/>
    </row>
    <row r="1309" spans="1:31" x14ac:dyDescent="0.25">
      <c r="A1309" t="s">
        <v>1391</v>
      </c>
      <c r="B1309" t="s">
        <v>258</v>
      </c>
      <c r="C1309" t="s">
        <v>30</v>
      </c>
      <c r="D1309" t="s">
        <v>47</v>
      </c>
      <c r="E1309" t="s">
        <v>16</v>
      </c>
      <c r="F1309" t="s">
        <v>48</v>
      </c>
      <c r="G1309" s="1">
        <v>44850</v>
      </c>
      <c r="H1309" s="1">
        <v>44885</v>
      </c>
      <c r="I1309" s="2">
        <v>44890</v>
      </c>
      <c r="J1309" t="s">
        <v>28</v>
      </c>
      <c r="K1309" t="s">
        <v>29</v>
      </c>
      <c r="L1309" t="s">
        <v>24</v>
      </c>
      <c r="M1309" t="s">
        <v>32</v>
      </c>
      <c r="N1309" t="s">
        <v>41</v>
      </c>
      <c r="O1309" t="s">
        <v>1106</v>
      </c>
      <c r="P1309">
        <f t="shared" si="598"/>
        <v>1</v>
      </c>
      <c r="Q1309" s="5">
        <f t="shared" si="599"/>
        <v>44887</v>
      </c>
      <c r="R1309" s="32">
        <f>VLOOKUP(_xlfn.CONCAT(M1309," - ",E1309),Planning!$C$75:$D$99,2,0)</f>
        <v>10</v>
      </c>
      <c r="S1309" s="5">
        <f t="shared" si="600"/>
        <v>44895</v>
      </c>
      <c r="T1309" s="3" t="str">
        <f t="shared" si="601"/>
        <v/>
      </c>
      <c r="U1309" s="32">
        <f t="shared" ca="1" si="602"/>
        <v>10</v>
      </c>
      <c r="V1309" s="32">
        <f t="shared" si="603"/>
        <v>0</v>
      </c>
      <c r="W1309" s="5">
        <f t="shared" si="604"/>
        <v>44890</v>
      </c>
      <c r="X1309" s="5"/>
      <c r="Z1309" s="49"/>
      <c r="AA1309" s="50" cm="1">
        <f t="array" ref="AA1309">IF(AND(K1309="Pending",J1309='Date ouverte'!$A$2),INDEX(_xlfn.ANCHORARRAY('Date ouverte'!$B$2),MATCH(TRUE,_xlfn.ANCHORARRAY('Date ouverte'!$B$2)&gt;=$W1309,0)),IF(AND(K1309="Pending",J1309='Date ouverte'!$A$4),INDEX(_xlfn.ANCHORARRAY('Date ouverte'!$B$4),MATCH(TRUE,_xlfn.ANCHORARRAY('Date ouverte'!$B$4)&gt;=$W1309,0)),IF(AND(K1309="Pending",J1309='Date ouverte'!$A$6),INDEX(_xlfn.ANCHORARRAY('Date ouverte'!$B$6),MATCH(TRUE,_xlfn.ANCHORARRAY('Date ouverte'!$B$6)&gt;=$W1309,0)),IF(AND(K1309="Pending",J1309='Date ouverte'!$A$8),INDEX(_xlfn.ANCHORARRAY('Date ouverte'!$B$8),MATCH(TRUE,_xlfn.ANCHORARRAY('Date ouverte'!$B$8)&gt;=$W1309,0)),W1309))))</f>
        <v>44890</v>
      </c>
      <c r="AB1309" s="5" t="str">
        <f>IF(IF($K1309="Pending",(IF($J1309='Date ouverte'!$A$20,HLOOKUP($AA1309,'Date ouverte'!$20:$21,2,FALSE),IF($J1309='Date ouverte'!$A$22,HLOOKUP($AA1309,'Date ouverte'!$22:$23,2,FALSE),IF($J1309='Date ouverte'!$A$24,HLOOKUP($AA1309,'Date ouverte'!$24:$25,2,FALSE),IF($J1309='Date ouverte'!$A$26,HLOOKUP($AA1309,'Date ouverte'!$26:$27,2,FALSE),"j"))))),W1309)&lt;&gt;"alert",AA1309,"alert")</f>
        <v>alert</v>
      </c>
      <c r="AC1309" s="65">
        <f>IF($AB1309="alert",(IF($J1309='Date ouverte'!$A$29,HLOOKUP($AA1309,'Date ouverte'!$29:$30,2,FALSE),IF($J1309='Date ouverte'!$A$31,HLOOKUP($AA1309,'Date ouverte'!$31:$33,2,FALSE),IF($J1309='Date ouverte'!$A$33,HLOOKUP($AA1309,'Date ouverte'!$33:$34,2,FALSE),IF($J1309='Date ouverte'!$A$35,HLOOKUP($AA1309,'Date ouverte'!$35:$36,2,FALSE),"j"))))),0)</f>
        <v>8</v>
      </c>
      <c r="AD13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09" s="5"/>
    </row>
    <row r="1310" spans="1:31" x14ac:dyDescent="0.25">
      <c r="A1310" t="s">
        <v>80</v>
      </c>
      <c r="B1310" t="s">
        <v>258</v>
      </c>
      <c r="C1310" t="s">
        <v>30</v>
      </c>
      <c r="D1310" t="s">
        <v>15</v>
      </c>
      <c r="E1310" t="s">
        <v>16</v>
      </c>
      <c r="F1310" t="s">
        <v>17</v>
      </c>
      <c r="G1310" s="1">
        <v>44803</v>
      </c>
      <c r="H1310" s="1">
        <v>44853</v>
      </c>
      <c r="I1310" s="2">
        <v>44860.395833333336</v>
      </c>
      <c r="J1310" t="s">
        <v>28</v>
      </c>
      <c r="K1310" t="s">
        <v>19</v>
      </c>
      <c r="L1310" t="s">
        <v>24</v>
      </c>
      <c r="M1310" t="s">
        <v>32</v>
      </c>
      <c r="N1310" t="s">
        <v>41</v>
      </c>
      <c r="O1310" t="s">
        <v>76</v>
      </c>
      <c r="P1310">
        <f t="shared" si="598"/>
        <v>1</v>
      </c>
      <c r="Q1310" s="5">
        <f t="shared" si="599"/>
        <v>44855</v>
      </c>
      <c r="R1310" s="32">
        <f>VLOOKUP(_xlfn.CONCAT(M1310," - ",E1310),Planning!$C$75:$D$99,2,0)</f>
        <v>10</v>
      </c>
      <c r="S1310" s="5">
        <f t="shared" si="600"/>
        <v>44863</v>
      </c>
      <c r="T1310" s="3" t="str">
        <f t="shared" si="601"/>
        <v/>
      </c>
      <c r="U1310" s="32">
        <f t="shared" ca="1" si="602"/>
        <v>4</v>
      </c>
      <c r="V1310" s="32">
        <f t="shared" si="603"/>
        <v>0</v>
      </c>
      <c r="W1310" s="5">
        <f t="shared" si="604"/>
        <v>44860</v>
      </c>
      <c r="X1310" s="5"/>
      <c r="Z1310" s="49"/>
      <c r="AA1310" s="50" cm="1">
        <f t="array" ref="AA1310">IF(AND(K1310="Pending",J1310='Date ouverte'!$A$2),INDEX(_xlfn.ANCHORARRAY('Date ouverte'!$B$2),MATCH(TRUE,_xlfn.ANCHORARRAY('Date ouverte'!$B$2)&gt;=$W1310,0)),IF(AND(K1310="Pending",J1310='Date ouverte'!$A$4),INDEX(_xlfn.ANCHORARRAY('Date ouverte'!$B$4),MATCH(TRUE,_xlfn.ANCHORARRAY('Date ouverte'!$B$4)&gt;=$W1310,0)),IF(AND(K1310="Pending",J1310='Date ouverte'!$A$6),INDEX(_xlfn.ANCHORARRAY('Date ouverte'!$B$6),MATCH(TRUE,_xlfn.ANCHORARRAY('Date ouverte'!$B$6)&gt;=$W1310,0)),IF(AND(K1310="Pending",J1310='Date ouverte'!$A$8),INDEX(_xlfn.ANCHORARRAY('Date ouverte'!$B$8),MATCH(TRUE,_xlfn.ANCHORARRAY('Date ouverte'!$B$8)&gt;=$W1310,0)),W1310))))</f>
        <v>44860</v>
      </c>
      <c r="AB1310" s="5">
        <f>IF(IF($K1310="Pending",(IF($J1310='Date ouverte'!$A$20,HLOOKUP($AA1310,'Date ouverte'!$20:$21,2,FALSE),IF($J1310='Date ouverte'!$A$22,HLOOKUP($AA1310,'Date ouverte'!$22:$23,2,FALSE),IF($J1310='Date ouverte'!$A$24,HLOOKUP($AA1310,'Date ouverte'!$24:$25,2,FALSE),IF($J1310='Date ouverte'!$A$26,HLOOKUP($AA1310,'Date ouverte'!$26:$27,2,FALSE),"j"))))),W1310)&lt;&gt;"alert",AA1310,"alert")</f>
        <v>44860</v>
      </c>
      <c r="AC1310" s="65">
        <f>IF($AB1310="alert",(IF($J1310='Date ouverte'!$A$29,HLOOKUP($AA1310,'Date ouverte'!$29:$30,2,FALSE),IF($J1310='Date ouverte'!$A$31,HLOOKUP($AA1310,'Date ouverte'!$31:$33,2,FALSE),IF($J1310='Date ouverte'!$A$33,HLOOKUP($AA1310,'Date ouverte'!$33:$34,2,FALSE),IF($J1310='Date ouverte'!$A$35,HLOOKUP($AA1310,'Date ouverte'!$35:$36,2,FALSE),"j"))))),0)</f>
        <v>0</v>
      </c>
      <c r="AD13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0" s="5"/>
    </row>
    <row r="1311" spans="1:31" x14ac:dyDescent="0.25">
      <c r="A1311" t="s">
        <v>211</v>
      </c>
      <c r="B1311" t="s">
        <v>258</v>
      </c>
      <c r="C1311" t="s">
        <v>30</v>
      </c>
      <c r="D1311" t="s">
        <v>47</v>
      </c>
      <c r="E1311" t="s">
        <v>16</v>
      </c>
      <c r="F1311" t="s">
        <v>48</v>
      </c>
      <c r="G1311" s="1">
        <v>44802</v>
      </c>
      <c r="H1311" s="1">
        <v>44860</v>
      </c>
      <c r="I1311" s="2">
        <v>44865.541666666664</v>
      </c>
      <c r="J1311" t="s">
        <v>39</v>
      </c>
      <c r="K1311" t="s">
        <v>19</v>
      </c>
      <c r="L1311" t="s">
        <v>24</v>
      </c>
      <c r="M1311" t="s">
        <v>32</v>
      </c>
      <c r="N1311" t="s">
        <v>41</v>
      </c>
      <c r="O1311" t="s">
        <v>122</v>
      </c>
      <c r="P1311">
        <f t="shared" si="598"/>
        <v>1</v>
      </c>
      <c r="Q1311" s="5">
        <f t="shared" si="599"/>
        <v>44862</v>
      </c>
      <c r="R1311" s="32">
        <f>VLOOKUP(_xlfn.CONCAT(M1311," - ",E1311),Planning!$C$75:$D$99,2,0)</f>
        <v>10</v>
      </c>
      <c r="S1311" s="5">
        <f t="shared" si="600"/>
        <v>44870</v>
      </c>
      <c r="T1311" s="3" t="str">
        <f t="shared" si="601"/>
        <v/>
      </c>
      <c r="U1311" s="32">
        <f t="shared" ca="1" si="602"/>
        <v>10</v>
      </c>
      <c r="V1311" s="32">
        <f t="shared" si="603"/>
        <v>0</v>
      </c>
      <c r="W1311" s="5">
        <f t="shared" si="604"/>
        <v>44865</v>
      </c>
      <c r="X1311" s="5"/>
      <c r="Z1311" s="49"/>
      <c r="AA1311" s="50" cm="1">
        <f t="array" ref="AA1311">IF(AND(K1311="Pending",J1311='Date ouverte'!$A$2),INDEX(_xlfn.ANCHORARRAY('Date ouverte'!$B$2),MATCH(TRUE,_xlfn.ANCHORARRAY('Date ouverte'!$B$2)&gt;=$W1311,0)),IF(AND(K1311="Pending",J1311='Date ouverte'!$A$4),INDEX(_xlfn.ANCHORARRAY('Date ouverte'!$B$4),MATCH(TRUE,_xlfn.ANCHORARRAY('Date ouverte'!$B$4)&gt;=$W1311,0)),IF(AND(K1311="Pending",J1311='Date ouverte'!$A$6),INDEX(_xlfn.ANCHORARRAY('Date ouverte'!$B$6),MATCH(TRUE,_xlfn.ANCHORARRAY('Date ouverte'!$B$6)&gt;=$W1311,0)),IF(AND(K1311="Pending",J1311='Date ouverte'!$A$8),INDEX(_xlfn.ANCHORARRAY('Date ouverte'!$B$8),MATCH(TRUE,_xlfn.ANCHORARRAY('Date ouverte'!$B$8)&gt;=$W1311,0)),W1311))))</f>
        <v>44865</v>
      </c>
      <c r="AB1311" s="5">
        <f>IF(IF($K1311="Pending",(IF($J1311='Date ouverte'!$A$20,HLOOKUP($AA1311,'Date ouverte'!$20:$21,2,FALSE),IF($J1311='Date ouverte'!$A$22,HLOOKUP($AA1311,'Date ouverte'!$22:$23,2,FALSE),IF($J1311='Date ouverte'!$A$24,HLOOKUP($AA1311,'Date ouverte'!$24:$25,2,FALSE),IF($J1311='Date ouverte'!$A$26,HLOOKUP($AA1311,'Date ouverte'!$26:$27,2,FALSE),"j"))))),W1311)&lt;&gt;"alert",AA1311,"alert")</f>
        <v>44865</v>
      </c>
      <c r="AC1311" s="65">
        <f>IF($AB1311="alert",(IF($J1311='Date ouverte'!$A$29,HLOOKUP($AA1311,'Date ouverte'!$29:$30,2,FALSE),IF($J1311='Date ouverte'!$A$31,HLOOKUP($AA1311,'Date ouverte'!$31:$33,2,FALSE),IF($J1311='Date ouverte'!$A$33,HLOOKUP($AA1311,'Date ouverte'!$33:$34,2,FALSE),IF($J1311='Date ouverte'!$A$35,HLOOKUP($AA1311,'Date ouverte'!$35:$36,2,FALSE),"j"))))),0)</f>
        <v>0</v>
      </c>
      <c r="AD13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11" s="5"/>
    </row>
    <row r="1312" spans="1:31" x14ac:dyDescent="0.25">
      <c r="A1312" t="s">
        <v>1392</v>
      </c>
      <c r="B1312" t="s">
        <v>258</v>
      </c>
      <c r="C1312" t="s">
        <v>30</v>
      </c>
      <c r="D1312" t="s">
        <v>47</v>
      </c>
      <c r="E1312" t="s">
        <v>16</v>
      </c>
      <c r="F1312" t="s">
        <v>48</v>
      </c>
      <c r="G1312" s="1">
        <v>44831</v>
      </c>
      <c r="H1312" s="1">
        <v>44872</v>
      </c>
      <c r="I1312" s="2">
        <v>44877</v>
      </c>
      <c r="J1312" t="s">
        <v>23</v>
      </c>
      <c r="K1312" t="s">
        <v>29</v>
      </c>
      <c r="L1312" t="s">
        <v>24</v>
      </c>
      <c r="M1312" t="s">
        <v>32</v>
      </c>
      <c r="N1312" t="s">
        <v>41</v>
      </c>
      <c r="O1312" t="s">
        <v>609</v>
      </c>
      <c r="P1312">
        <f t="shared" si="598"/>
        <v>1</v>
      </c>
      <c r="Q1312" s="5">
        <f t="shared" si="599"/>
        <v>44874</v>
      </c>
      <c r="R1312" s="32">
        <f>VLOOKUP(_xlfn.CONCAT(M1312," - ",E1312),Planning!$C$75:$D$99,2,0)</f>
        <v>10</v>
      </c>
      <c r="S1312" s="5">
        <f t="shared" si="600"/>
        <v>44882</v>
      </c>
      <c r="T1312" s="3" t="str">
        <f t="shared" si="601"/>
        <v/>
      </c>
      <c r="U1312" s="32">
        <f t="shared" ca="1" si="602"/>
        <v>10</v>
      </c>
      <c r="V1312" s="32">
        <f t="shared" si="603"/>
        <v>0</v>
      </c>
      <c r="W1312" s="5">
        <f t="shared" si="604"/>
        <v>44877</v>
      </c>
      <c r="X1312" s="5"/>
      <c r="Z1312" s="49"/>
      <c r="AA1312" s="50" cm="1">
        <f t="array" ref="AA1312">IF(AND(K1312="Pending",J1312='Date ouverte'!$A$2),INDEX(_xlfn.ANCHORARRAY('Date ouverte'!$B$2),MATCH(TRUE,_xlfn.ANCHORARRAY('Date ouverte'!$B$2)&gt;=$W1312,0)),IF(AND(K1312="Pending",J1312='Date ouverte'!$A$4),INDEX(_xlfn.ANCHORARRAY('Date ouverte'!$B$4),MATCH(TRUE,_xlfn.ANCHORARRAY('Date ouverte'!$B$4)&gt;=$W1312,0)),IF(AND(K1312="Pending",J1312='Date ouverte'!$A$6),INDEX(_xlfn.ANCHORARRAY('Date ouverte'!$B$6),MATCH(TRUE,_xlfn.ANCHORARRAY('Date ouverte'!$B$6)&gt;=$W1312,0)),IF(AND(K1312="Pending",J1312='Date ouverte'!$A$8),INDEX(_xlfn.ANCHORARRAY('Date ouverte'!$B$8),MATCH(TRUE,_xlfn.ANCHORARRAY('Date ouverte'!$B$8)&gt;=$W1312,0)),W1312))))</f>
        <v>44879</v>
      </c>
      <c r="AB1312" s="5">
        <f>IF(IF($K1312="Pending",(IF($J1312='Date ouverte'!$A$20,HLOOKUP($AA1312,'Date ouverte'!$20:$21,2,FALSE),IF($J1312='Date ouverte'!$A$22,HLOOKUP($AA1312,'Date ouverte'!$22:$23,2,FALSE),IF($J1312='Date ouverte'!$A$24,HLOOKUP($AA1312,'Date ouverte'!$24:$25,2,FALSE),IF($J1312='Date ouverte'!$A$26,HLOOKUP($AA1312,'Date ouverte'!$26:$27,2,FALSE),"j"))))),W1312)&lt;&gt;"alert",AA1312,"alert")</f>
        <v>44879</v>
      </c>
      <c r="AC1312" s="65">
        <f>IF($AB1312="alert",(IF($J1312='Date ouverte'!$A$29,HLOOKUP($AA1312,'Date ouverte'!$29:$30,2,FALSE),IF($J1312='Date ouverte'!$A$31,HLOOKUP($AA1312,'Date ouverte'!$31:$33,2,FALSE),IF($J1312='Date ouverte'!$A$33,HLOOKUP($AA1312,'Date ouverte'!$33:$34,2,FALSE),IF($J1312='Date ouverte'!$A$35,HLOOKUP($AA1312,'Date ouverte'!$35:$36,2,FALSE),"j"))))),0)</f>
        <v>0</v>
      </c>
      <c r="AD13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2" s="5"/>
    </row>
    <row r="1313" spans="1:31" x14ac:dyDescent="0.25">
      <c r="A1313" t="s">
        <v>774</v>
      </c>
      <c r="B1313" t="s">
        <v>258</v>
      </c>
      <c r="C1313" t="s">
        <v>30</v>
      </c>
      <c r="D1313" t="s">
        <v>47</v>
      </c>
      <c r="E1313" t="s">
        <v>16</v>
      </c>
      <c r="F1313" t="s">
        <v>48</v>
      </c>
      <c r="G1313" s="1">
        <v>44827</v>
      </c>
      <c r="H1313" s="1">
        <v>44872</v>
      </c>
      <c r="I1313" s="2">
        <v>44879</v>
      </c>
      <c r="J1313" t="s">
        <v>18</v>
      </c>
      <c r="K1313" t="s">
        <v>29</v>
      </c>
      <c r="L1313" t="s">
        <v>24</v>
      </c>
      <c r="M1313" t="s">
        <v>32</v>
      </c>
      <c r="N1313" t="s">
        <v>41</v>
      </c>
      <c r="O1313" t="s">
        <v>609</v>
      </c>
      <c r="P1313">
        <f t="shared" si="598"/>
        <v>1</v>
      </c>
      <c r="Q1313" s="5">
        <f t="shared" si="599"/>
        <v>44874</v>
      </c>
      <c r="R1313" s="32">
        <f>VLOOKUP(_xlfn.CONCAT(M1313," - ",E1313),Planning!$C$75:$D$99,2,0)</f>
        <v>10</v>
      </c>
      <c r="S1313" s="5">
        <f t="shared" si="600"/>
        <v>44882</v>
      </c>
      <c r="T1313" s="3" t="str">
        <f t="shared" si="601"/>
        <v/>
      </c>
      <c r="U1313" s="32">
        <f t="shared" ca="1" si="602"/>
        <v>10</v>
      </c>
      <c r="V1313" s="32">
        <f t="shared" si="603"/>
        <v>0</v>
      </c>
      <c r="W1313" s="5">
        <f t="shared" si="604"/>
        <v>44879</v>
      </c>
      <c r="X1313" s="5"/>
      <c r="Z1313" s="49"/>
      <c r="AA1313" s="50" cm="1">
        <f t="array" ref="AA1313">IF(AND(K1313="Pending",J1313='Date ouverte'!$A$2),INDEX(_xlfn.ANCHORARRAY('Date ouverte'!$B$2),MATCH(TRUE,_xlfn.ANCHORARRAY('Date ouverte'!$B$2)&gt;=$W1313,0)),IF(AND(K1313="Pending",J1313='Date ouverte'!$A$4),INDEX(_xlfn.ANCHORARRAY('Date ouverte'!$B$4),MATCH(TRUE,_xlfn.ANCHORARRAY('Date ouverte'!$B$4)&gt;=$W1313,0)),IF(AND(K1313="Pending",J1313='Date ouverte'!$A$6),INDEX(_xlfn.ANCHORARRAY('Date ouverte'!$B$6),MATCH(TRUE,_xlfn.ANCHORARRAY('Date ouverte'!$B$6)&gt;=$W1313,0)),IF(AND(K1313="Pending",J1313='Date ouverte'!$A$8),INDEX(_xlfn.ANCHORARRAY('Date ouverte'!$B$8),MATCH(TRUE,_xlfn.ANCHORARRAY('Date ouverte'!$B$8)&gt;=$W1313,0)),W1313))))</f>
        <v>44879</v>
      </c>
      <c r="AB1313" s="5" t="str">
        <f>IF(IF($K1313="Pending",(IF($J1313='Date ouverte'!$A$20,HLOOKUP($AA1313,'Date ouverte'!$20:$21,2,FALSE),IF($J1313='Date ouverte'!$A$22,HLOOKUP($AA1313,'Date ouverte'!$22:$23,2,FALSE),IF($J1313='Date ouverte'!$A$24,HLOOKUP($AA1313,'Date ouverte'!$24:$25,2,FALSE),IF($J1313='Date ouverte'!$A$26,HLOOKUP($AA1313,'Date ouverte'!$26:$27,2,FALSE),"j"))))),W1313)&lt;&gt;"alert",AA1313,"alert")</f>
        <v>alert</v>
      </c>
      <c r="AC1313" s="65">
        <f>IF($AB1313="alert",(IF($J1313='Date ouverte'!$A$29,HLOOKUP($AA1313,'Date ouverte'!$29:$30,2,FALSE),IF($J1313='Date ouverte'!$A$31,HLOOKUP($AA1313,'Date ouverte'!$31:$33,2,FALSE),IF($J1313='Date ouverte'!$A$33,HLOOKUP($AA1313,'Date ouverte'!$33:$34,2,FALSE),IF($J1313='Date ouverte'!$A$35,HLOOKUP($AA1313,'Date ouverte'!$35:$36,2,FALSE),"j"))))),0)</f>
        <v>11</v>
      </c>
      <c r="AD13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3" s="5"/>
    </row>
    <row r="1314" spans="1:31" x14ac:dyDescent="0.25">
      <c r="A1314" t="s">
        <v>2047</v>
      </c>
      <c r="B1314" t="s">
        <v>258</v>
      </c>
      <c r="C1314" t="s">
        <v>30</v>
      </c>
      <c r="D1314" t="s">
        <v>47</v>
      </c>
      <c r="E1314" t="s">
        <v>16</v>
      </c>
      <c r="F1314" t="s">
        <v>48</v>
      </c>
      <c r="G1314" s="1">
        <v>44861</v>
      </c>
      <c r="H1314" s="1">
        <v>44893</v>
      </c>
      <c r="I1314" s="2">
        <v>44900</v>
      </c>
      <c r="J1314" t="s">
        <v>23</v>
      </c>
      <c r="K1314" t="s">
        <v>29</v>
      </c>
      <c r="L1314" t="s">
        <v>24</v>
      </c>
      <c r="M1314" t="s">
        <v>32</v>
      </c>
      <c r="N1314" t="s">
        <v>41</v>
      </c>
      <c r="O1314" t="s">
        <v>1728</v>
      </c>
      <c r="P1314">
        <f t="shared" si="598"/>
        <v>1</v>
      </c>
      <c r="Q1314" s="5">
        <f t="shared" si="599"/>
        <v>44895</v>
      </c>
      <c r="R1314" s="32">
        <f>VLOOKUP(_xlfn.CONCAT(M1314," - ",E1314),Planning!$C$75:$D$99,2,0)</f>
        <v>10</v>
      </c>
      <c r="S1314" s="5">
        <f t="shared" si="600"/>
        <v>44903</v>
      </c>
      <c r="T1314" s="3" t="str">
        <f t="shared" si="601"/>
        <v/>
      </c>
      <c r="U1314" s="32">
        <f t="shared" ca="1" si="602"/>
        <v>10</v>
      </c>
      <c r="V1314" s="32">
        <f t="shared" si="603"/>
        <v>0</v>
      </c>
      <c r="W1314" s="5">
        <f t="shared" si="604"/>
        <v>44900</v>
      </c>
      <c r="X1314" s="5"/>
      <c r="Z1314" s="49"/>
      <c r="AA1314" s="50" cm="1">
        <f t="array" ref="AA1314">IF(AND(K1314="Pending",J1314='Date ouverte'!$A$2),INDEX(_xlfn.ANCHORARRAY('Date ouverte'!$B$2),MATCH(TRUE,_xlfn.ANCHORARRAY('Date ouverte'!$B$2)&gt;=$W1314,0)),IF(AND(K1314="Pending",J1314='Date ouverte'!$A$4),INDEX(_xlfn.ANCHORARRAY('Date ouverte'!$B$4),MATCH(TRUE,_xlfn.ANCHORARRAY('Date ouverte'!$B$4)&gt;=$W1314,0)),IF(AND(K1314="Pending",J1314='Date ouverte'!$A$6),INDEX(_xlfn.ANCHORARRAY('Date ouverte'!$B$6),MATCH(TRUE,_xlfn.ANCHORARRAY('Date ouverte'!$B$6)&gt;=$W1314,0)),IF(AND(K1314="Pending",J1314='Date ouverte'!$A$8),INDEX(_xlfn.ANCHORARRAY('Date ouverte'!$B$8),MATCH(TRUE,_xlfn.ANCHORARRAY('Date ouverte'!$B$8)&gt;=$W1314,0)),W1314))))</f>
        <v>44900</v>
      </c>
      <c r="AB1314" s="5" t="str">
        <f>IF(IF($K1314="Pending",(IF($J1314='Date ouverte'!$A$20,HLOOKUP($AA1314,'Date ouverte'!$20:$21,2,FALSE),IF($J1314='Date ouverte'!$A$22,HLOOKUP($AA1314,'Date ouverte'!$22:$23,2,FALSE),IF($J1314='Date ouverte'!$A$24,HLOOKUP($AA1314,'Date ouverte'!$24:$25,2,FALSE),IF($J1314='Date ouverte'!$A$26,HLOOKUP($AA1314,'Date ouverte'!$26:$27,2,FALSE),"j"))))),W1314)&lt;&gt;"alert",AA1314,"alert")</f>
        <v>alert</v>
      </c>
      <c r="AC1314" s="65">
        <f>IF($AB1314="alert",(IF($J1314='Date ouverte'!$A$29,HLOOKUP($AA1314,'Date ouverte'!$29:$30,2,FALSE),IF($J1314='Date ouverte'!$A$31,HLOOKUP($AA1314,'Date ouverte'!$31:$33,2,FALSE),IF($J1314='Date ouverte'!$A$33,HLOOKUP($AA1314,'Date ouverte'!$33:$34,2,FALSE),IF($J1314='Date ouverte'!$A$35,HLOOKUP($AA1314,'Date ouverte'!$35:$36,2,FALSE),"j"))))),0)</f>
        <v>26</v>
      </c>
      <c r="AD13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4" s="5"/>
    </row>
    <row r="1315" spans="1:31" x14ac:dyDescent="0.25">
      <c r="A1315" t="s">
        <v>624</v>
      </c>
      <c r="B1315" t="s">
        <v>258</v>
      </c>
      <c r="C1315" t="s">
        <v>30</v>
      </c>
      <c r="D1315" t="s">
        <v>47</v>
      </c>
      <c r="E1315" t="s">
        <v>16</v>
      </c>
      <c r="F1315" t="s">
        <v>48</v>
      </c>
      <c r="G1315" s="1">
        <v>44823</v>
      </c>
      <c r="H1315" s="1">
        <v>44868</v>
      </c>
      <c r="I1315" s="2">
        <v>44873</v>
      </c>
      <c r="J1315" t="s">
        <v>28</v>
      </c>
      <c r="K1315" t="s">
        <v>29</v>
      </c>
      <c r="L1315" t="s">
        <v>24</v>
      </c>
      <c r="M1315" t="s">
        <v>32</v>
      </c>
      <c r="N1315" t="s">
        <v>41</v>
      </c>
      <c r="O1315" t="s">
        <v>387</v>
      </c>
      <c r="P1315">
        <f t="shared" si="598"/>
        <v>1</v>
      </c>
      <c r="Q1315" s="5">
        <f t="shared" si="599"/>
        <v>44870</v>
      </c>
      <c r="R1315" s="32">
        <f>VLOOKUP(_xlfn.CONCAT(M1315," - ",E1315),Planning!$C$75:$D$99,2,0)</f>
        <v>10</v>
      </c>
      <c r="S1315" s="5">
        <f t="shared" si="600"/>
        <v>44878</v>
      </c>
      <c r="T1315" s="3" t="str">
        <f t="shared" si="601"/>
        <v/>
      </c>
      <c r="U1315" s="32">
        <f t="shared" ca="1" si="602"/>
        <v>10</v>
      </c>
      <c r="V1315" s="32">
        <f t="shared" si="603"/>
        <v>0</v>
      </c>
      <c r="W1315" s="5">
        <f t="shared" si="604"/>
        <v>44873</v>
      </c>
      <c r="X1315" s="5"/>
      <c r="Z1315" s="49"/>
      <c r="AA1315" s="50" cm="1">
        <f t="array" ref="AA1315">IF(AND(K1315="Pending",J1315='Date ouverte'!$A$2),INDEX(_xlfn.ANCHORARRAY('Date ouverte'!$B$2),MATCH(TRUE,_xlfn.ANCHORARRAY('Date ouverte'!$B$2)&gt;=$W1315,0)),IF(AND(K1315="Pending",J1315='Date ouverte'!$A$4),INDEX(_xlfn.ANCHORARRAY('Date ouverte'!$B$4),MATCH(TRUE,_xlfn.ANCHORARRAY('Date ouverte'!$B$4)&gt;=$W1315,0)),IF(AND(K1315="Pending",J1315='Date ouverte'!$A$6),INDEX(_xlfn.ANCHORARRAY('Date ouverte'!$B$6),MATCH(TRUE,_xlfn.ANCHORARRAY('Date ouverte'!$B$6)&gt;=$W1315,0)),IF(AND(K1315="Pending",J1315='Date ouverte'!$A$8),INDEX(_xlfn.ANCHORARRAY('Date ouverte'!$B$8),MATCH(TRUE,_xlfn.ANCHORARRAY('Date ouverte'!$B$8)&gt;=$W1315,0)),W1315))))</f>
        <v>44873</v>
      </c>
      <c r="AB1315" s="5" t="str">
        <f>IF(IF($K1315="Pending",(IF($J1315='Date ouverte'!$A$20,HLOOKUP($AA1315,'Date ouverte'!$20:$21,2,FALSE),IF($J1315='Date ouverte'!$A$22,HLOOKUP($AA1315,'Date ouverte'!$22:$23,2,FALSE),IF($J1315='Date ouverte'!$A$24,HLOOKUP($AA1315,'Date ouverte'!$24:$25,2,FALSE),IF($J1315='Date ouverte'!$A$26,HLOOKUP($AA1315,'Date ouverte'!$26:$27,2,FALSE),"j"))))),W1315)&lt;&gt;"alert",AA1315,"alert")</f>
        <v>alert</v>
      </c>
      <c r="AC1315" s="65">
        <f>IF($AB1315="alert",(IF($J1315='Date ouverte'!$A$29,HLOOKUP($AA1315,'Date ouverte'!$29:$30,2,FALSE),IF($J1315='Date ouverte'!$A$31,HLOOKUP($AA1315,'Date ouverte'!$31:$33,2,FALSE),IF($J1315='Date ouverte'!$A$33,HLOOKUP($AA1315,'Date ouverte'!$33:$34,2,FALSE),IF($J1315='Date ouverte'!$A$35,HLOOKUP($AA1315,'Date ouverte'!$35:$36,2,FALSE),"j"))))),0)</f>
        <v>15</v>
      </c>
      <c r="AD13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5" s="5"/>
    </row>
    <row r="1316" spans="1:31" x14ac:dyDescent="0.25">
      <c r="A1316" t="s">
        <v>267</v>
      </c>
      <c r="B1316" t="s">
        <v>258</v>
      </c>
      <c r="C1316" t="s">
        <v>30</v>
      </c>
      <c r="D1316" t="s">
        <v>47</v>
      </c>
      <c r="E1316" t="s">
        <v>16</v>
      </c>
      <c r="F1316" t="s">
        <v>48</v>
      </c>
      <c r="G1316" s="1">
        <v>44802</v>
      </c>
      <c r="H1316" s="1">
        <v>44860</v>
      </c>
      <c r="I1316" s="2">
        <v>44865.208333333336</v>
      </c>
      <c r="J1316" t="s">
        <v>23</v>
      </c>
      <c r="K1316" t="s">
        <v>19</v>
      </c>
      <c r="L1316" t="s">
        <v>24</v>
      </c>
      <c r="M1316" t="s">
        <v>32</v>
      </c>
      <c r="N1316" t="s">
        <v>41</v>
      </c>
      <c r="O1316" t="s">
        <v>122</v>
      </c>
      <c r="P1316">
        <f t="shared" si="598"/>
        <v>1</v>
      </c>
      <c r="Q1316" s="5">
        <f t="shared" si="599"/>
        <v>44862</v>
      </c>
      <c r="R1316" s="32">
        <f>VLOOKUP(_xlfn.CONCAT(M1316," - ",E1316),Planning!$C$75:$D$99,2,0)</f>
        <v>10</v>
      </c>
      <c r="S1316" s="5">
        <f t="shared" si="600"/>
        <v>44870</v>
      </c>
      <c r="T1316" s="3" t="str">
        <f t="shared" si="601"/>
        <v/>
      </c>
      <c r="U1316" s="32">
        <f t="shared" ca="1" si="602"/>
        <v>10</v>
      </c>
      <c r="V1316" s="32">
        <f t="shared" si="603"/>
        <v>0</v>
      </c>
      <c r="W1316" s="5">
        <f t="shared" si="604"/>
        <v>44865</v>
      </c>
      <c r="X1316" s="5"/>
      <c r="Z1316" s="49"/>
      <c r="AA1316" s="50" cm="1">
        <f t="array" ref="AA1316">IF(AND(K1316="Pending",J1316='Date ouverte'!$A$2),INDEX(_xlfn.ANCHORARRAY('Date ouverte'!$B$2),MATCH(TRUE,_xlfn.ANCHORARRAY('Date ouverte'!$B$2)&gt;=$W1316,0)),IF(AND(K1316="Pending",J1316='Date ouverte'!$A$4),INDEX(_xlfn.ANCHORARRAY('Date ouverte'!$B$4),MATCH(TRUE,_xlfn.ANCHORARRAY('Date ouverte'!$B$4)&gt;=$W1316,0)),IF(AND(K1316="Pending",J1316='Date ouverte'!$A$6),INDEX(_xlfn.ANCHORARRAY('Date ouverte'!$B$6),MATCH(TRUE,_xlfn.ANCHORARRAY('Date ouverte'!$B$6)&gt;=$W1316,0)),IF(AND(K1316="Pending",J1316='Date ouverte'!$A$8),INDEX(_xlfn.ANCHORARRAY('Date ouverte'!$B$8),MATCH(TRUE,_xlfn.ANCHORARRAY('Date ouverte'!$B$8)&gt;=$W1316,0)),W1316))))</f>
        <v>44865</v>
      </c>
      <c r="AB1316" s="5">
        <f>IF(IF($K1316="Pending",(IF($J1316='Date ouverte'!$A$20,HLOOKUP($AA1316,'Date ouverte'!$20:$21,2,FALSE),IF($J1316='Date ouverte'!$A$22,HLOOKUP($AA1316,'Date ouverte'!$22:$23,2,FALSE),IF($J1316='Date ouverte'!$A$24,HLOOKUP($AA1316,'Date ouverte'!$24:$25,2,FALSE),IF($J1316='Date ouverte'!$A$26,HLOOKUP($AA1316,'Date ouverte'!$26:$27,2,FALSE),"j"))))),W1316)&lt;&gt;"alert",AA1316,"alert")</f>
        <v>44865</v>
      </c>
      <c r="AC1316" s="65">
        <f>IF($AB1316="alert",(IF($J1316='Date ouverte'!$A$29,HLOOKUP($AA1316,'Date ouverte'!$29:$30,2,FALSE),IF($J1316='Date ouverte'!$A$31,HLOOKUP($AA1316,'Date ouverte'!$31:$33,2,FALSE),IF($J1316='Date ouverte'!$A$33,HLOOKUP($AA1316,'Date ouverte'!$33:$34,2,FALSE),IF($J1316='Date ouverte'!$A$35,HLOOKUP($AA1316,'Date ouverte'!$35:$36,2,FALSE),"j"))))),0)</f>
        <v>0</v>
      </c>
      <c r="AD13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6" s="5"/>
    </row>
    <row r="1317" spans="1:31" x14ac:dyDescent="0.25">
      <c r="A1317" t="s">
        <v>2048</v>
      </c>
      <c r="B1317" t="s">
        <v>258</v>
      </c>
      <c r="C1317" t="s">
        <v>30</v>
      </c>
      <c r="D1317" t="s">
        <v>47</v>
      </c>
      <c r="E1317" t="s">
        <v>16</v>
      </c>
      <c r="F1317" t="s">
        <v>48</v>
      </c>
      <c r="G1317" s="1">
        <v>44846</v>
      </c>
      <c r="H1317" s="1">
        <v>44885</v>
      </c>
      <c r="I1317" s="2">
        <v>44890</v>
      </c>
      <c r="J1317" t="s">
        <v>23</v>
      </c>
      <c r="K1317" t="s">
        <v>29</v>
      </c>
      <c r="L1317" t="s">
        <v>24</v>
      </c>
      <c r="M1317" t="s">
        <v>32</v>
      </c>
      <c r="N1317" t="s">
        <v>41</v>
      </c>
      <c r="O1317" t="s">
        <v>1106</v>
      </c>
      <c r="P1317">
        <f t="shared" si="598"/>
        <v>1</v>
      </c>
      <c r="Q1317" s="5">
        <f t="shared" si="599"/>
        <v>44887</v>
      </c>
      <c r="R1317" s="32">
        <f>VLOOKUP(_xlfn.CONCAT(M1317," - ",E1317),Planning!$C$75:$D$99,2,0)</f>
        <v>10</v>
      </c>
      <c r="S1317" s="5">
        <f t="shared" si="600"/>
        <v>44895</v>
      </c>
      <c r="T1317" s="3" t="str">
        <f t="shared" si="601"/>
        <v/>
      </c>
      <c r="U1317" s="32">
        <f t="shared" ca="1" si="602"/>
        <v>10</v>
      </c>
      <c r="V1317" s="32">
        <f t="shared" si="603"/>
        <v>0</v>
      </c>
      <c r="W1317" s="5">
        <f t="shared" si="604"/>
        <v>44890</v>
      </c>
      <c r="X1317" s="5"/>
      <c r="Z1317" s="49"/>
      <c r="AA1317" s="50" cm="1">
        <f t="array" ref="AA1317">IF(AND(K1317="Pending",J1317='Date ouverte'!$A$2),INDEX(_xlfn.ANCHORARRAY('Date ouverte'!$B$2),MATCH(TRUE,_xlfn.ANCHORARRAY('Date ouverte'!$B$2)&gt;=$W1317,0)),IF(AND(K1317="Pending",J1317='Date ouverte'!$A$4),INDEX(_xlfn.ANCHORARRAY('Date ouverte'!$B$4),MATCH(TRUE,_xlfn.ANCHORARRAY('Date ouverte'!$B$4)&gt;=$W1317,0)),IF(AND(K1317="Pending",J1317='Date ouverte'!$A$6),INDEX(_xlfn.ANCHORARRAY('Date ouverte'!$B$6),MATCH(TRUE,_xlfn.ANCHORARRAY('Date ouverte'!$B$6)&gt;=$W1317,0)),IF(AND(K1317="Pending",J1317='Date ouverte'!$A$8),INDEX(_xlfn.ANCHORARRAY('Date ouverte'!$B$8),MATCH(TRUE,_xlfn.ANCHORARRAY('Date ouverte'!$B$8)&gt;=$W1317,0)),W1317))))</f>
        <v>44890</v>
      </c>
      <c r="AB1317" s="5" t="str">
        <f>IF(IF($K1317="Pending",(IF($J1317='Date ouverte'!$A$20,HLOOKUP($AA1317,'Date ouverte'!$20:$21,2,FALSE),IF($J1317='Date ouverte'!$A$22,HLOOKUP($AA1317,'Date ouverte'!$22:$23,2,FALSE),IF($J1317='Date ouverte'!$A$24,HLOOKUP($AA1317,'Date ouverte'!$24:$25,2,FALSE),IF($J1317='Date ouverte'!$A$26,HLOOKUP($AA1317,'Date ouverte'!$26:$27,2,FALSE),"j"))))),W1317)&lt;&gt;"alert",AA1317,"alert")</f>
        <v>alert</v>
      </c>
      <c r="AC1317" s="65">
        <f>IF($AB1317="alert",(IF($J1317='Date ouverte'!$A$29,HLOOKUP($AA1317,'Date ouverte'!$29:$30,2,FALSE),IF($J1317='Date ouverte'!$A$31,HLOOKUP($AA1317,'Date ouverte'!$31:$33,2,FALSE),IF($J1317='Date ouverte'!$A$33,HLOOKUP($AA1317,'Date ouverte'!$33:$34,2,FALSE),IF($J1317='Date ouverte'!$A$35,HLOOKUP($AA1317,'Date ouverte'!$35:$36,2,FALSE),"j"))))),0)</f>
        <v>96</v>
      </c>
      <c r="AD13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7" s="5"/>
    </row>
    <row r="1318" spans="1:31" x14ac:dyDescent="0.25">
      <c r="A1318" t="s">
        <v>517</v>
      </c>
      <c r="B1318" t="s">
        <v>258</v>
      </c>
      <c r="C1318" t="s">
        <v>30</v>
      </c>
      <c r="D1318" t="s">
        <v>47</v>
      </c>
      <c r="E1318" t="s">
        <v>16</v>
      </c>
      <c r="F1318" t="s">
        <v>48</v>
      </c>
      <c r="G1318" s="1">
        <v>44814</v>
      </c>
      <c r="H1318" s="1">
        <v>44868</v>
      </c>
      <c r="I1318" s="2">
        <v>44873</v>
      </c>
      <c r="J1318" t="s">
        <v>28</v>
      </c>
      <c r="K1318" t="s">
        <v>29</v>
      </c>
      <c r="L1318" t="s">
        <v>24</v>
      </c>
      <c r="M1318" t="s">
        <v>32</v>
      </c>
      <c r="N1318" t="s">
        <v>41</v>
      </c>
      <c r="O1318" t="s">
        <v>387</v>
      </c>
      <c r="P1318">
        <f t="shared" si="598"/>
        <v>1</v>
      </c>
      <c r="Q1318" s="5">
        <f t="shared" si="599"/>
        <v>44870</v>
      </c>
      <c r="R1318" s="32">
        <f>VLOOKUP(_xlfn.CONCAT(M1318," - ",E1318),Planning!$C$75:$D$99,2,0)</f>
        <v>10</v>
      </c>
      <c r="S1318" s="5">
        <f t="shared" si="600"/>
        <v>44878</v>
      </c>
      <c r="T1318" s="3" t="str">
        <f t="shared" si="601"/>
        <v/>
      </c>
      <c r="U1318" s="32">
        <f t="shared" ca="1" si="602"/>
        <v>10</v>
      </c>
      <c r="V1318" s="32">
        <f t="shared" si="603"/>
        <v>0</v>
      </c>
      <c r="W1318" s="5">
        <f t="shared" si="604"/>
        <v>44873</v>
      </c>
      <c r="X1318" s="5"/>
      <c r="Z1318" s="49"/>
      <c r="AA1318" s="50" cm="1">
        <f t="array" ref="AA1318">IF(AND(K1318="Pending",J1318='Date ouverte'!$A$2),INDEX(_xlfn.ANCHORARRAY('Date ouverte'!$B$2),MATCH(TRUE,_xlfn.ANCHORARRAY('Date ouverte'!$B$2)&gt;=$W1318,0)),IF(AND(K1318="Pending",J1318='Date ouverte'!$A$4),INDEX(_xlfn.ANCHORARRAY('Date ouverte'!$B$4),MATCH(TRUE,_xlfn.ANCHORARRAY('Date ouverte'!$B$4)&gt;=$W1318,0)),IF(AND(K1318="Pending",J1318='Date ouverte'!$A$6),INDEX(_xlfn.ANCHORARRAY('Date ouverte'!$B$6),MATCH(TRUE,_xlfn.ANCHORARRAY('Date ouverte'!$B$6)&gt;=$W1318,0)),IF(AND(K1318="Pending",J1318='Date ouverte'!$A$8),INDEX(_xlfn.ANCHORARRAY('Date ouverte'!$B$8),MATCH(TRUE,_xlfn.ANCHORARRAY('Date ouverte'!$B$8)&gt;=$W1318,0)),W1318))))</f>
        <v>44873</v>
      </c>
      <c r="AB1318" s="5" t="str">
        <f>IF(IF($K1318="Pending",(IF($J1318='Date ouverte'!$A$20,HLOOKUP($AA1318,'Date ouverte'!$20:$21,2,FALSE),IF($J1318='Date ouverte'!$A$22,HLOOKUP($AA1318,'Date ouverte'!$22:$23,2,FALSE),IF($J1318='Date ouverte'!$A$24,HLOOKUP($AA1318,'Date ouverte'!$24:$25,2,FALSE),IF($J1318='Date ouverte'!$A$26,HLOOKUP($AA1318,'Date ouverte'!$26:$27,2,FALSE),"j"))))),W1318)&lt;&gt;"alert",AA1318,"alert")</f>
        <v>alert</v>
      </c>
      <c r="AC1318" s="65">
        <f>IF($AB1318="alert",(IF($J1318='Date ouverte'!$A$29,HLOOKUP($AA1318,'Date ouverte'!$29:$30,2,FALSE),IF($J1318='Date ouverte'!$A$31,HLOOKUP($AA1318,'Date ouverte'!$31:$33,2,FALSE),IF($J1318='Date ouverte'!$A$33,HLOOKUP($AA1318,'Date ouverte'!$33:$34,2,FALSE),IF($J1318='Date ouverte'!$A$35,HLOOKUP($AA1318,'Date ouverte'!$35:$36,2,FALSE),"j"))))),0)</f>
        <v>15</v>
      </c>
      <c r="AD13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8" s="5"/>
    </row>
    <row r="1319" spans="1:31" x14ac:dyDescent="0.25">
      <c r="A1319" t="s">
        <v>2049</v>
      </c>
      <c r="B1319" t="s">
        <v>258</v>
      </c>
      <c r="C1319" t="s">
        <v>30</v>
      </c>
      <c r="D1319" t="s">
        <v>47</v>
      </c>
      <c r="E1319" t="s">
        <v>16</v>
      </c>
      <c r="F1319" t="s">
        <v>48</v>
      </c>
      <c r="G1319" s="1">
        <v>44857</v>
      </c>
      <c r="H1319" s="1">
        <v>44884</v>
      </c>
      <c r="I1319" s="2">
        <v>44889</v>
      </c>
      <c r="J1319" t="s">
        <v>18</v>
      </c>
      <c r="K1319" t="s">
        <v>29</v>
      </c>
      <c r="L1319" t="s">
        <v>24</v>
      </c>
      <c r="M1319" t="s">
        <v>32</v>
      </c>
      <c r="N1319" t="s">
        <v>41</v>
      </c>
      <c r="O1319" t="s">
        <v>1686</v>
      </c>
      <c r="P1319">
        <f t="shared" si="598"/>
        <v>1</v>
      </c>
      <c r="Q1319" s="5">
        <f t="shared" si="599"/>
        <v>44886</v>
      </c>
      <c r="R1319" s="32">
        <f>VLOOKUP(_xlfn.CONCAT(M1319," - ",E1319),Planning!$C$75:$D$99,2,0)</f>
        <v>10</v>
      </c>
      <c r="S1319" s="5">
        <f t="shared" si="600"/>
        <v>44894</v>
      </c>
      <c r="T1319" s="3" t="str">
        <f t="shared" si="601"/>
        <v/>
      </c>
      <c r="U1319" s="32">
        <f t="shared" ca="1" si="602"/>
        <v>10</v>
      </c>
      <c r="V1319" s="32">
        <f t="shared" si="603"/>
        <v>0</v>
      </c>
      <c r="W1319" s="5">
        <f t="shared" si="604"/>
        <v>44889</v>
      </c>
      <c r="X1319" s="5"/>
      <c r="Z1319" s="49"/>
      <c r="AA1319" s="50" cm="1">
        <f t="array" ref="AA1319">IF(AND(K1319="Pending",J1319='Date ouverte'!$A$2),INDEX(_xlfn.ANCHORARRAY('Date ouverte'!$B$2),MATCH(TRUE,_xlfn.ANCHORARRAY('Date ouverte'!$B$2)&gt;=$W1319,0)),IF(AND(K1319="Pending",J1319='Date ouverte'!$A$4),INDEX(_xlfn.ANCHORARRAY('Date ouverte'!$B$4),MATCH(TRUE,_xlfn.ANCHORARRAY('Date ouverte'!$B$4)&gt;=$W1319,0)),IF(AND(K1319="Pending",J1319='Date ouverte'!$A$6),INDEX(_xlfn.ANCHORARRAY('Date ouverte'!$B$6),MATCH(TRUE,_xlfn.ANCHORARRAY('Date ouverte'!$B$6)&gt;=$W1319,0)),IF(AND(K1319="Pending",J1319='Date ouverte'!$A$8),INDEX(_xlfn.ANCHORARRAY('Date ouverte'!$B$8),MATCH(TRUE,_xlfn.ANCHORARRAY('Date ouverte'!$B$8)&gt;=$W1319,0)),W1319))))</f>
        <v>44889</v>
      </c>
      <c r="AB1319" s="5" t="str">
        <f>IF(IF($K1319="Pending",(IF($J1319='Date ouverte'!$A$20,HLOOKUP($AA1319,'Date ouverte'!$20:$21,2,FALSE),IF($J1319='Date ouverte'!$A$22,HLOOKUP($AA1319,'Date ouverte'!$22:$23,2,FALSE),IF($J1319='Date ouverte'!$A$24,HLOOKUP($AA1319,'Date ouverte'!$24:$25,2,FALSE),IF($J1319='Date ouverte'!$A$26,HLOOKUP($AA1319,'Date ouverte'!$26:$27,2,FALSE),"j"))))),W1319)&lt;&gt;"alert",AA1319,"alert")</f>
        <v>alert</v>
      </c>
      <c r="AC1319" s="65">
        <f>IF($AB1319="alert",(IF($J1319='Date ouverte'!$A$29,HLOOKUP($AA1319,'Date ouverte'!$29:$30,2,FALSE),IF($J1319='Date ouverte'!$A$31,HLOOKUP($AA1319,'Date ouverte'!$31:$33,2,FALSE),IF($J1319='Date ouverte'!$A$33,HLOOKUP($AA1319,'Date ouverte'!$33:$34,2,FALSE),IF($J1319='Date ouverte'!$A$35,HLOOKUP($AA1319,'Date ouverte'!$35:$36,2,FALSE),"j"))))),0)</f>
        <v>17</v>
      </c>
      <c r="AD13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19" s="5"/>
    </row>
    <row r="1320" spans="1:31" x14ac:dyDescent="0.25">
      <c r="A1320" t="s">
        <v>910</v>
      </c>
      <c r="B1320" t="s">
        <v>258</v>
      </c>
      <c r="C1320" t="s">
        <v>30</v>
      </c>
      <c r="D1320" t="s">
        <v>47</v>
      </c>
      <c r="E1320" t="s">
        <v>16</v>
      </c>
      <c r="F1320" t="s">
        <v>48</v>
      </c>
      <c r="G1320" s="1">
        <v>44826</v>
      </c>
      <c r="H1320" s="1">
        <v>44872</v>
      </c>
      <c r="I1320" s="2">
        <v>44877</v>
      </c>
      <c r="J1320" t="s">
        <v>39</v>
      </c>
      <c r="K1320" t="s">
        <v>29</v>
      </c>
      <c r="L1320" t="s">
        <v>24</v>
      </c>
      <c r="M1320" t="s">
        <v>32</v>
      </c>
      <c r="N1320" t="s">
        <v>41</v>
      </c>
      <c r="O1320" t="s">
        <v>609</v>
      </c>
      <c r="P1320">
        <f t="shared" si="598"/>
        <v>1</v>
      </c>
      <c r="Q1320" s="5">
        <f t="shared" si="599"/>
        <v>44874</v>
      </c>
      <c r="R1320" s="32">
        <f>VLOOKUP(_xlfn.CONCAT(M1320," - ",E1320),Planning!$C$75:$D$99,2,0)</f>
        <v>10</v>
      </c>
      <c r="S1320" s="5">
        <f t="shared" si="600"/>
        <v>44882</v>
      </c>
      <c r="T1320" s="3" t="str">
        <f t="shared" si="601"/>
        <v/>
      </c>
      <c r="U1320" s="32">
        <f t="shared" ca="1" si="602"/>
        <v>10</v>
      </c>
      <c r="V1320" s="32">
        <f t="shared" si="603"/>
        <v>0</v>
      </c>
      <c r="W1320" s="5">
        <f t="shared" si="604"/>
        <v>44877</v>
      </c>
      <c r="X1320" s="5"/>
      <c r="Z1320" s="49"/>
      <c r="AA1320" s="50" cm="1">
        <f t="array" ref="AA1320">IF(AND(K1320="Pending",J1320='Date ouverte'!$A$2),INDEX(_xlfn.ANCHORARRAY('Date ouverte'!$B$2),MATCH(TRUE,_xlfn.ANCHORARRAY('Date ouverte'!$B$2)&gt;=$W1320,0)),IF(AND(K1320="Pending",J1320='Date ouverte'!$A$4),INDEX(_xlfn.ANCHORARRAY('Date ouverte'!$B$4),MATCH(TRUE,_xlfn.ANCHORARRAY('Date ouverte'!$B$4)&gt;=$W1320,0)),IF(AND(K1320="Pending",J1320='Date ouverte'!$A$6),INDEX(_xlfn.ANCHORARRAY('Date ouverte'!$B$6),MATCH(TRUE,_xlfn.ANCHORARRAY('Date ouverte'!$B$6)&gt;=$W1320,0)),IF(AND(K1320="Pending",J1320='Date ouverte'!$A$8),INDEX(_xlfn.ANCHORARRAY('Date ouverte'!$B$8),MATCH(TRUE,_xlfn.ANCHORARRAY('Date ouverte'!$B$8)&gt;=$W1320,0)),W1320))))</f>
        <v>44879</v>
      </c>
      <c r="AB1320" s="5" t="str">
        <f>IF(IF($K1320="Pending",(IF($J1320='Date ouverte'!$A$20,HLOOKUP($AA1320,'Date ouverte'!$20:$21,2,FALSE),IF($J1320='Date ouverte'!$A$22,HLOOKUP($AA1320,'Date ouverte'!$22:$23,2,FALSE),IF($J1320='Date ouverte'!$A$24,HLOOKUP($AA1320,'Date ouverte'!$24:$25,2,FALSE),IF($J1320='Date ouverte'!$A$26,HLOOKUP($AA1320,'Date ouverte'!$26:$27,2,FALSE),"j"))))),W1320)&lt;&gt;"alert",AA1320,"alert")</f>
        <v>alert</v>
      </c>
      <c r="AC1320" s="65">
        <f>IF($AB1320="alert",(IF($J1320='Date ouverte'!$A$29,HLOOKUP($AA1320,'Date ouverte'!$29:$30,2,FALSE),IF($J1320='Date ouverte'!$A$31,HLOOKUP($AA1320,'Date ouverte'!$31:$33,2,FALSE),IF($J1320='Date ouverte'!$A$33,HLOOKUP($AA1320,'Date ouverte'!$33:$34,2,FALSE),IF($J1320='Date ouverte'!$A$35,HLOOKUP($AA1320,'Date ouverte'!$35:$36,2,FALSE),"j"))))),0)</f>
        <v>52</v>
      </c>
      <c r="AD13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20" s="5"/>
    </row>
    <row r="1321" spans="1:31" x14ac:dyDescent="0.25">
      <c r="A1321" t="s">
        <v>2499</v>
      </c>
      <c r="B1321" t="s">
        <v>258</v>
      </c>
      <c r="C1321" t="s">
        <v>30</v>
      </c>
      <c r="D1321" t="s">
        <v>47</v>
      </c>
      <c r="E1321" t="s">
        <v>16</v>
      </c>
      <c r="F1321" t="s">
        <v>48</v>
      </c>
      <c r="G1321" s="1">
        <v>44863</v>
      </c>
      <c r="H1321" s="1">
        <v>44900</v>
      </c>
      <c r="I1321" s="2">
        <v>44907</v>
      </c>
      <c r="J1321" t="s">
        <v>23</v>
      </c>
      <c r="K1321" t="s">
        <v>29</v>
      </c>
      <c r="L1321" t="s">
        <v>24</v>
      </c>
      <c r="M1321" t="s">
        <v>32</v>
      </c>
      <c r="O1321" t="s">
        <v>1728</v>
      </c>
      <c r="P1321">
        <f t="shared" si="598"/>
        <v>1</v>
      </c>
      <c r="Q1321" s="5">
        <f t="shared" si="599"/>
        <v>44902</v>
      </c>
      <c r="R1321" s="32">
        <f>VLOOKUP(_xlfn.CONCAT(M1321," - ",E1321),Planning!$C$75:$D$99,2,0)</f>
        <v>10</v>
      </c>
      <c r="S1321" s="5">
        <f t="shared" si="600"/>
        <v>44910</v>
      </c>
      <c r="T1321" s="3" t="str">
        <f t="shared" si="601"/>
        <v/>
      </c>
      <c r="U1321" s="32">
        <f t="shared" ca="1" si="602"/>
        <v>10</v>
      </c>
      <c r="V1321" s="32">
        <f t="shared" si="603"/>
        <v>0</v>
      </c>
      <c r="W1321" s="5">
        <f t="shared" si="604"/>
        <v>44907</v>
      </c>
      <c r="X1321" s="5"/>
      <c r="Z1321" s="49"/>
      <c r="AA1321" s="50" cm="1">
        <f t="array" ref="AA1321">IF(AND(K1321="Pending",J1321='Date ouverte'!$A$2),INDEX(_xlfn.ANCHORARRAY('Date ouverte'!$B$2),MATCH(TRUE,_xlfn.ANCHORARRAY('Date ouverte'!$B$2)&gt;=$W1321,0)),IF(AND(K1321="Pending",J1321='Date ouverte'!$A$4),INDEX(_xlfn.ANCHORARRAY('Date ouverte'!$B$4),MATCH(TRUE,_xlfn.ANCHORARRAY('Date ouverte'!$B$4)&gt;=$W1321,0)),IF(AND(K1321="Pending",J1321='Date ouverte'!$A$6),INDEX(_xlfn.ANCHORARRAY('Date ouverte'!$B$6),MATCH(TRUE,_xlfn.ANCHORARRAY('Date ouverte'!$B$6)&gt;=$W1321,0)),IF(AND(K1321="Pending",J1321='Date ouverte'!$A$8),INDEX(_xlfn.ANCHORARRAY('Date ouverte'!$B$8),MATCH(TRUE,_xlfn.ANCHORARRAY('Date ouverte'!$B$8)&gt;=$W1321,0)),W1321))))</f>
        <v>44907</v>
      </c>
      <c r="AB1321" s="5">
        <f>IF(IF($K1321="Pending",(IF($J1321='Date ouverte'!$A$20,HLOOKUP($AA1321,'Date ouverte'!$20:$21,2,FALSE),IF($J1321='Date ouverte'!$A$22,HLOOKUP($AA1321,'Date ouverte'!$22:$23,2,FALSE),IF($J1321='Date ouverte'!$A$24,HLOOKUP($AA1321,'Date ouverte'!$24:$25,2,FALSE),IF($J1321='Date ouverte'!$A$26,HLOOKUP($AA1321,'Date ouverte'!$26:$27,2,FALSE),"j"))))),W1321)&lt;&gt;"alert",AA1321,"alert")</f>
        <v>44907</v>
      </c>
      <c r="AC1321" s="65">
        <f>IF($AB1321="alert",(IF($J1321='Date ouverte'!$A$29,HLOOKUP($AA1321,'Date ouverte'!$29:$30,2,FALSE),IF($J1321='Date ouverte'!$A$31,HLOOKUP($AA1321,'Date ouverte'!$31:$33,2,FALSE),IF($J1321='Date ouverte'!$A$33,HLOOKUP($AA1321,'Date ouverte'!$33:$34,2,FALSE),IF($J1321='Date ouverte'!$A$35,HLOOKUP($AA1321,'Date ouverte'!$35:$36,2,FALSE),"j"))))),0)</f>
        <v>0</v>
      </c>
      <c r="AD13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1" s="5"/>
    </row>
    <row r="1322" spans="1:31" x14ac:dyDescent="0.25">
      <c r="A1322" t="s">
        <v>2050</v>
      </c>
      <c r="B1322" t="s">
        <v>258</v>
      </c>
      <c r="C1322" t="s">
        <v>30</v>
      </c>
      <c r="D1322" t="s">
        <v>47</v>
      </c>
      <c r="E1322" t="s">
        <v>16</v>
      </c>
      <c r="F1322" t="s">
        <v>48</v>
      </c>
      <c r="G1322" s="1">
        <v>44861</v>
      </c>
      <c r="H1322" s="1">
        <v>44893</v>
      </c>
      <c r="I1322" s="2">
        <v>44900</v>
      </c>
      <c r="J1322" t="s">
        <v>23</v>
      </c>
      <c r="K1322" t="s">
        <v>29</v>
      </c>
      <c r="L1322" t="s">
        <v>24</v>
      </c>
      <c r="M1322" t="s">
        <v>32</v>
      </c>
      <c r="N1322" t="s">
        <v>41</v>
      </c>
      <c r="O1322" t="s">
        <v>1728</v>
      </c>
      <c r="P1322">
        <f t="shared" si="598"/>
        <v>1</v>
      </c>
      <c r="Q1322" s="5">
        <f t="shared" si="599"/>
        <v>44895</v>
      </c>
      <c r="R1322" s="32">
        <f>VLOOKUP(_xlfn.CONCAT(M1322," - ",E1322),Planning!$C$75:$D$99,2,0)</f>
        <v>10</v>
      </c>
      <c r="S1322" s="5">
        <f t="shared" si="600"/>
        <v>44903</v>
      </c>
      <c r="T1322" s="3" t="str">
        <f t="shared" si="601"/>
        <v/>
      </c>
      <c r="U1322" s="32">
        <f t="shared" ca="1" si="602"/>
        <v>10</v>
      </c>
      <c r="V1322" s="32">
        <f t="shared" si="603"/>
        <v>0</v>
      </c>
      <c r="W1322" s="5">
        <f t="shared" si="604"/>
        <v>44900</v>
      </c>
      <c r="X1322" s="5"/>
      <c r="Z1322" s="49"/>
      <c r="AA1322" s="50" cm="1">
        <f t="array" ref="AA1322">IF(AND(K1322="Pending",J1322='Date ouverte'!$A$2),INDEX(_xlfn.ANCHORARRAY('Date ouverte'!$B$2),MATCH(TRUE,_xlfn.ANCHORARRAY('Date ouverte'!$B$2)&gt;=$W1322,0)),IF(AND(K1322="Pending",J1322='Date ouverte'!$A$4),INDEX(_xlfn.ANCHORARRAY('Date ouverte'!$B$4),MATCH(TRUE,_xlfn.ANCHORARRAY('Date ouverte'!$B$4)&gt;=$W1322,0)),IF(AND(K1322="Pending",J1322='Date ouverte'!$A$6),INDEX(_xlfn.ANCHORARRAY('Date ouverte'!$B$6),MATCH(TRUE,_xlfn.ANCHORARRAY('Date ouverte'!$B$6)&gt;=$W1322,0)),IF(AND(K1322="Pending",J1322='Date ouverte'!$A$8),INDEX(_xlfn.ANCHORARRAY('Date ouverte'!$B$8),MATCH(TRUE,_xlfn.ANCHORARRAY('Date ouverte'!$B$8)&gt;=$W1322,0)),W1322))))</f>
        <v>44900</v>
      </c>
      <c r="AB1322" s="5" t="str">
        <f>IF(IF($K1322="Pending",(IF($J1322='Date ouverte'!$A$20,HLOOKUP($AA1322,'Date ouverte'!$20:$21,2,FALSE),IF($J1322='Date ouverte'!$A$22,HLOOKUP($AA1322,'Date ouverte'!$22:$23,2,FALSE),IF($J1322='Date ouverte'!$A$24,HLOOKUP($AA1322,'Date ouverte'!$24:$25,2,FALSE),IF($J1322='Date ouverte'!$A$26,HLOOKUP($AA1322,'Date ouverte'!$26:$27,2,FALSE),"j"))))),W1322)&lt;&gt;"alert",AA1322,"alert")</f>
        <v>alert</v>
      </c>
      <c r="AC1322" s="65">
        <f>IF($AB1322="alert",(IF($J1322='Date ouverte'!$A$29,HLOOKUP($AA1322,'Date ouverte'!$29:$30,2,FALSE),IF($J1322='Date ouverte'!$A$31,HLOOKUP($AA1322,'Date ouverte'!$31:$33,2,FALSE),IF($J1322='Date ouverte'!$A$33,HLOOKUP($AA1322,'Date ouverte'!$33:$34,2,FALSE),IF($J1322='Date ouverte'!$A$35,HLOOKUP($AA1322,'Date ouverte'!$35:$36,2,FALSE),"j"))))),0)</f>
        <v>26</v>
      </c>
      <c r="AD13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2" s="5"/>
    </row>
    <row r="1323" spans="1:31" x14ac:dyDescent="0.25">
      <c r="A1323" t="s">
        <v>2051</v>
      </c>
      <c r="B1323" t="s">
        <v>258</v>
      </c>
      <c r="C1323" t="s">
        <v>30</v>
      </c>
      <c r="D1323" t="s">
        <v>47</v>
      </c>
      <c r="E1323" t="s">
        <v>16</v>
      </c>
      <c r="F1323" t="s">
        <v>48</v>
      </c>
      <c r="G1323" s="1">
        <v>44863</v>
      </c>
      <c r="H1323" s="1">
        <v>44888</v>
      </c>
      <c r="I1323" s="2">
        <v>44893</v>
      </c>
      <c r="J1323" t="s">
        <v>28</v>
      </c>
      <c r="K1323" t="s">
        <v>29</v>
      </c>
      <c r="L1323" t="s">
        <v>24</v>
      </c>
      <c r="M1323" t="s">
        <v>32</v>
      </c>
      <c r="N1323" t="s">
        <v>33</v>
      </c>
      <c r="O1323" t="s">
        <v>1919</v>
      </c>
      <c r="P1323">
        <f t="shared" si="598"/>
        <v>1</v>
      </c>
      <c r="Q1323" s="5">
        <f t="shared" si="599"/>
        <v>44890</v>
      </c>
      <c r="R1323" s="32">
        <f>VLOOKUP(_xlfn.CONCAT(M1323," - ",E1323),Planning!$C$75:$D$99,2,0)</f>
        <v>10</v>
      </c>
      <c r="S1323" s="5">
        <f t="shared" si="600"/>
        <v>44898</v>
      </c>
      <c r="T1323" s="3" t="str">
        <f t="shared" si="601"/>
        <v/>
      </c>
      <c r="U1323" s="32">
        <f t="shared" ca="1" si="602"/>
        <v>10</v>
      </c>
      <c r="V1323" s="32">
        <f t="shared" si="603"/>
        <v>0</v>
      </c>
      <c r="W1323" s="5">
        <f t="shared" si="604"/>
        <v>44893</v>
      </c>
      <c r="X1323" s="5"/>
      <c r="Z1323" s="49"/>
      <c r="AA1323" s="50" cm="1">
        <f t="array" ref="AA1323">IF(AND(K1323="Pending",J1323='Date ouverte'!$A$2),INDEX(_xlfn.ANCHORARRAY('Date ouverte'!$B$2),MATCH(TRUE,_xlfn.ANCHORARRAY('Date ouverte'!$B$2)&gt;=$W1323,0)),IF(AND(K1323="Pending",J1323='Date ouverte'!$A$4),INDEX(_xlfn.ANCHORARRAY('Date ouverte'!$B$4),MATCH(TRUE,_xlfn.ANCHORARRAY('Date ouverte'!$B$4)&gt;=$W1323,0)),IF(AND(K1323="Pending",J1323='Date ouverte'!$A$6),INDEX(_xlfn.ANCHORARRAY('Date ouverte'!$B$6),MATCH(TRUE,_xlfn.ANCHORARRAY('Date ouverte'!$B$6)&gt;=$W1323,0)),IF(AND(K1323="Pending",J1323='Date ouverte'!$A$8),INDEX(_xlfn.ANCHORARRAY('Date ouverte'!$B$8),MATCH(TRUE,_xlfn.ANCHORARRAY('Date ouverte'!$B$8)&gt;=$W1323,0)),W1323))))</f>
        <v>44893</v>
      </c>
      <c r="AB1323" s="5">
        <f>IF(IF($K1323="Pending",(IF($J1323='Date ouverte'!$A$20,HLOOKUP($AA1323,'Date ouverte'!$20:$21,2,FALSE),IF($J1323='Date ouverte'!$A$22,HLOOKUP($AA1323,'Date ouverte'!$22:$23,2,FALSE),IF($J1323='Date ouverte'!$A$24,HLOOKUP($AA1323,'Date ouverte'!$24:$25,2,FALSE),IF($J1323='Date ouverte'!$A$26,HLOOKUP($AA1323,'Date ouverte'!$26:$27,2,FALSE),"j"))))),W1323)&lt;&gt;"alert",AA1323,"alert")</f>
        <v>44893</v>
      </c>
      <c r="AC1323" s="65">
        <f>IF($AB1323="alert",(IF($J1323='Date ouverte'!$A$29,HLOOKUP($AA1323,'Date ouverte'!$29:$30,2,FALSE),IF($J1323='Date ouverte'!$A$31,HLOOKUP($AA1323,'Date ouverte'!$31:$33,2,FALSE),IF($J1323='Date ouverte'!$A$33,HLOOKUP($AA1323,'Date ouverte'!$33:$34,2,FALSE),IF($J1323='Date ouverte'!$A$35,HLOOKUP($AA1323,'Date ouverte'!$35:$36,2,FALSE),"j"))))),0)</f>
        <v>0</v>
      </c>
      <c r="AD13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23" s="5"/>
    </row>
    <row r="1324" spans="1:31" x14ac:dyDescent="0.25">
      <c r="A1324" t="s">
        <v>2052</v>
      </c>
      <c r="B1324" t="s">
        <v>258</v>
      </c>
      <c r="C1324" t="s">
        <v>30</v>
      </c>
      <c r="D1324" t="s">
        <v>47</v>
      </c>
      <c r="E1324" t="s">
        <v>16</v>
      </c>
      <c r="F1324" t="s">
        <v>48</v>
      </c>
      <c r="G1324" s="1">
        <v>44862</v>
      </c>
      <c r="H1324" s="1">
        <v>44903</v>
      </c>
      <c r="I1324" s="2">
        <v>44910</v>
      </c>
      <c r="J1324" t="s">
        <v>23</v>
      </c>
      <c r="K1324" t="s">
        <v>29</v>
      </c>
      <c r="L1324" t="s">
        <v>24</v>
      </c>
      <c r="M1324" t="s">
        <v>32</v>
      </c>
      <c r="N1324" t="s">
        <v>41</v>
      </c>
      <c r="O1324" t="s">
        <v>2446</v>
      </c>
      <c r="P1324">
        <f t="shared" si="598"/>
        <v>1</v>
      </c>
      <c r="Q1324" s="5">
        <f t="shared" si="599"/>
        <v>44905</v>
      </c>
      <c r="R1324" s="32">
        <f>VLOOKUP(_xlfn.CONCAT(M1324," - ",E1324),Planning!$C$75:$D$99,2,0)</f>
        <v>10</v>
      </c>
      <c r="S1324" s="5">
        <f t="shared" si="600"/>
        <v>44913</v>
      </c>
      <c r="T1324" s="3" t="str">
        <f t="shared" si="601"/>
        <v/>
      </c>
      <c r="U1324" s="32">
        <f t="shared" ca="1" si="602"/>
        <v>10</v>
      </c>
      <c r="V1324" s="32">
        <f t="shared" si="603"/>
        <v>0</v>
      </c>
      <c r="W1324" s="5">
        <f t="shared" si="604"/>
        <v>44910</v>
      </c>
      <c r="X1324" s="5"/>
      <c r="Z1324" s="49"/>
      <c r="AA1324" s="50" cm="1">
        <f t="array" ref="AA1324">IF(AND(K1324="Pending",J1324='Date ouverte'!$A$2),INDEX(_xlfn.ANCHORARRAY('Date ouverte'!$B$2),MATCH(TRUE,_xlfn.ANCHORARRAY('Date ouverte'!$B$2)&gt;=$W1324,0)),IF(AND(K1324="Pending",J1324='Date ouverte'!$A$4),INDEX(_xlfn.ANCHORARRAY('Date ouverte'!$B$4),MATCH(TRUE,_xlfn.ANCHORARRAY('Date ouverte'!$B$4)&gt;=$W1324,0)),IF(AND(K1324="Pending",J1324='Date ouverte'!$A$6),INDEX(_xlfn.ANCHORARRAY('Date ouverte'!$B$6),MATCH(TRUE,_xlfn.ANCHORARRAY('Date ouverte'!$B$6)&gt;=$W1324,0)),IF(AND(K1324="Pending",J1324='Date ouverte'!$A$8),INDEX(_xlfn.ANCHORARRAY('Date ouverte'!$B$8),MATCH(TRUE,_xlfn.ANCHORARRAY('Date ouverte'!$B$8)&gt;=$W1324,0)),W1324))))</f>
        <v>44910</v>
      </c>
      <c r="AB1324" s="5">
        <f>IF(IF($K1324="Pending",(IF($J1324='Date ouverte'!$A$20,HLOOKUP($AA1324,'Date ouverte'!$20:$21,2,FALSE),IF($J1324='Date ouverte'!$A$22,HLOOKUP($AA1324,'Date ouverte'!$22:$23,2,FALSE),IF($J1324='Date ouverte'!$A$24,HLOOKUP($AA1324,'Date ouverte'!$24:$25,2,FALSE),IF($J1324='Date ouverte'!$A$26,HLOOKUP($AA1324,'Date ouverte'!$26:$27,2,FALSE),"j"))))),W1324)&lt;&gt;"alert",AA1324,"alert")</f>
        <v>44910</v>
      </c>
      <c r="AC1324" s="65">
        <f>IF($AB1324="alert",(IF($J1324='Date ouverte'!$A$29,HLOOKUP($AA1324,'Date ouverte'!$29:$30,2,FALSE),IF($J1324='Date ouverte'!$A$31,HLOOKUP($AA1324,'Date ouverte'!$31:$33,2,FALSE),IF($J1324='Date ouverte'!$A$33,HLOOKUP($AA1324,'Date ouverte'!$33:$34,2,FALSE),IF($J1324='Date ouverte'!$A$35,HLOOKUP($AA1324,'Date ouverte'!$35:$36,2,FALSE),"j"))))),0)</f>
        <v>0</v>
      </c>
      <c r="AD13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4" s="5"/>
    </row>
    <row r="1325" spans="1:31" x14ac:dyDescent="0.25">
      <c r="A1325" t="s">
        <v>2053</v>
      </c>
      <c r="B1325" t="s">
        <v>258</v>
      </c>
      <c r="C1325" t="s">
        <v>14</v>
      </c>
      <c r="D1325" t="s">
        <v>47</v>
      </c>
      <c r="E1325" t="s">
        <v>16</v>
      </c>
      <c r="F1325" t="s">
        <v>48</v>
      </c>
      <c r="G1325" s="1">
        <v>44847</v>
      </c>
      <c r="H1325" s="1">
        <v>44884</v>
      </c>
      <c r="I1325" s="2">
        <v>44891</v>
      </c>
      <c r="J1325" t="s">
        <v>39</v>
      </c>
      <c r="K1325" t="s">
        <v>29</v>
      </c>
      <c r="L1325" t="s">
        <v>24</v>
      </c>
      <c r="M1325" t="s">
        <v>32</v>
      </c>
      <c r="N1325" t="s">
        <v>41</v>
      </c>
      <c r="O1325" t="s">
        <v>1686</v>
      </c>
      <c r="P1325">
        <f t="shared" si="598"/>
        <v>1</v>
      </c>
      <c r="Q1325" s="5">
        <f t="shared" si="599"/>
        <v>44886</v>
      </c>
      <c r="R1325" s="32">
        <f>VLOOKUP(_xlfn.CONCAT(M1325," - ",E1325),Planning!$C$75:$D$99,2,0)</f>
        <v>10</v>
      </c>
      <c r="S1325" s="5">
        <f t="shared" si="600"/>
        <v>44894</v>
      </c>
      <c r="T1325" s="3" t="str">
        <f t="shared" si="601"/>
        <v/>
      </c>
      <c r="U1325" s="32">
        <f t="shared" ca="1" si="602"/>
        <v>10</v>
      </c>
      <c r="V1325" s="32">
        <f t="shared" si="603"/>
        <v>0</v>
      </c>
      <c r="W1325" s="5">
        <f t="shared" si="604"/>
        <v>44891</v>
      </c>
      <c r="X1325" s="5"/>
      <c r="Z1325" s="49"/>
      <c r="AA1325" s="50" cm="1">
        <f t="array" ref="AA1325">IF(AND(K1325="Pending",J1325='Date ouverte'!$A$2),INDEX(_xlfn.ANCHORARRAY('Date ouverte'!$B$2),MATCH(TRUE,_xlfn.ANCHORARRAY('Date ouverte'!$B$2)&gt;=$W1325,0)),IF(AND(K1325="Pending",J1325='Date ouverte'!$A$4),INDEX(_xlfn.ANCHORARRAY('Date ouverte'!$B$4),MATCH(TRUE,_xlfn.ANCHORARRAY('Date ouverte'!$B$4)&gt;=$W1325,0)),IF(AND(K1325="Pending",J1325='Date ouverte'!$A$6),INDEX(_xlfn.ANCHORARRAY('Date ouverte'!$B$6),MATCH(TRUE,_xlfn.ANCHORARRAY('Date ouverte'!$B$6)&gt;=$W1325,0)),IF(AND(K1325="Pending",J1325='Date ouverte'!$A$8),INDEX(_xlfn.ANCHORARRAY('Date ouverte'!$B$8),MATCH(TRUE,_xlfn.ANCHORARRAY('Date ouverte'!$B$8)&gt;=$W1325,0)),W1325))))</f>
        <v>44893</v>
      </c>
      <c r="AB1325" s="5">
        <f>IF(IF($K1325="Pending",(IF($J1325='Date ouverte'!$A$20,HLOOKUP($AA1325,'Date ouverte'!$20:$21,2,FALSE),IF($J1325='Date ouverte'!$A$22,HLOOKUP($AA1325,'Date ouverte'!$22:$23,2,FALSE),IF($J1325='Date ouverte'!$A$24,HLOOKUP($AA1325,'Date ouverte'!$24:$25,2,FALSE),IF($J1325='Date ouverte'!$A$26,HLOOKUP($AA1325,'Date ouverte'!$26:$27,2,FALSE),"j"))))),W1325)&lt;&gt;"alert",AA1325,"alert")</f>
        <v>44893</v>
      </c>
      <c r="AC1325" s="65">
        <f>IF($AB1325="alert",(IF($J1325='Date ouverte'!$A$29,HLOOKUP($AA1325,'Date ouverte'!$29:$30,2,FALSE),IF($J1325='Date ouverte'!$A$31,HLOOKUP($AA1325,'Date ouverte'!$31:$33,2,FALSE),IF($J1325='Date ouverte'!$A$33,HLOOKUP($AA1325,'Date ouverte'!$33:$34,2,FALSE),IF($J1325='Date ouverte'!$A$35,HLOOKUP($AA1325,'Date ouverte'!$35:$36,2,FALSE),"j"))))),0)</f>
        <v>0</v>
      </c>
      <c r="AD13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25" s="5"/>
    </row>
    <row r="1326" spans="1:31" x14ac:dyDescent="0.25">
      <c r="A1326" t="s">
        <v>1011</v>
      </c>
      <c r="B1326" t="s">
        <v>258</v>
      </c>
      <c r="C1326" t="s">
        <v>30</v>
      </c>
      <c r="D1326" t="s">
        <v>47</v>
      </c>
      <c r="E1326" t="s">
        <v>16</v>
      </c>
      <c r="F1326" t="s">
        <v>48</v>
      </c>
      <c r="G1326" s="1">
        <v>44831</v>
      </c>
      <c r="H1326" s="1">
        <v>44872</v>
      </c>
      <c r="I1326" s="2">
        <v>44877</v>
      </c>
      <c r="J1326" t="s">
        <v>23</v>
      </c>
      <c r="K1326" t="s">
        <v>29</v>
      </c>
      <c r="L1326" t="s">
        <v>24</v>
      </c>
      <c r="M1326" t="s">
        <v>32</v>
      </c>
      <c r="N1326" t="s">
        <v>41</v>
      </c>
      <c r="O1326" t="s">
        <v>609</v>
      </c>
      <c r="P1326">
        <f t="shared" si="598"/>
        <v>1</v>
      </c>
      <c r="Q1326" s="5">
        <f t="shared" si="599"/>
        <v>44874</v>
      </c>
      <c r="R1326" s="32">
        <f>VLOOKUP(_xlfn.CONCAT(M1326," - ",E1326),Planning!$C$75:$D$99,2,0)</f>
        <v>10</v>
      </c>
      <c r="S1326" s="5">
        <f t="shared" si="600"/>
        <v>44882</v>
      </c>
      <c r="T1326" s="3" t="str">
        <f t="shared" si="601"/>
        <v/>
      </c>
      <c r="U1326" s="32">
        <f t="shared" ca="1" si="602"/>
        <v>10</v>
      </c>
      <c r="V1326" s="32">
        <f t="shared" si="603"/>
        <v>0</v>
      </c>
      <c r="W1326" s="5">
        <f t="shared" si="604"/>
        <v>44877</v>
      </c>
      <c r="X1326" s="5"/>
      <c r="Z1326" s="49"/>
      <c r="AA1326" s="50" cm="1">
        <f t="array" ref="AA1326">IF(AND(K1326="Pending",J1326='Date ouverte'!$A$2),INDEX(_xlfn.ANCHORARRAY('Date ouverte'!$B$2),MATCH(TRUE,_xlfn.ANCHORARRAY('Date ouverte'!$B$2)&gt;=$W1326,0)),IF(AND(K1326="Pending",J1326='Date ouverte'!$A$4),INDEX(_xlfn.ANCHORARRAY('Date ouverte'!$B$4),MATCH(TRUE,_xlfn.ANCHORARRAY('Date ouverte'!$B$4)&gt;=$W1326,0)),IF(AND(K1326="Pending",J1326='Date ouverte'!$A$6),INDEX(_xlfn.ANCHORARRAY('Date ouverte'!$B$6),MATCH(TRUE,_xlfn.ANCHORARRAY('Date ouverte'!$B$6)&gt;=$W1326,0)),IF(AND(K1326="Pending",J1326='Date ouverte'!$A$8),INDEX(_xlfn.ANCHORARRAY('Date ouverte'!$B$8),MATCH(TRUE,_xlfn.ANCHORARRAY('Date ouverte'!$B$8)&gt;=$W1326,0)),W1326))))</f>
        <v>44879</v>
      </c>
      <c r="AB1326" s="5">
        <f>IF(IF($K1326="Pending",(IF($J1326='Date ouverte'!$A$20,HLOOKUP($AA1326,'Date ouverte'!$20:$21,2,FALSE),IF($J1326='Date ouverte'!$A$22,HLOOKUP($AA1326,'Date ouverte'!$22:$23,2,FALSE),IF($J1326='Date ouverte'!$A$24,HLOOKUP($AA1326,'Date ouverte'!$24:$25,2,FALSE),IF($J1326='Date ouverte'!$A$26,HLOOKUP($AA1326,'Date ouverte'!$26:$27,2,FALSE),"j"))))),W1326)&lt;&gt;"alert",AA1326,"alert")</f>
        <v>44879</v>
      </c>
      <c r="AC1326" s="65">
        <f>IF($AB1326="alert",(IF($J1326='Date ouverte'!$A$29,HLOOKUP($AA1326,'Date ouverte'!$29:$30,2,FALSE),IF($J1326='Date ouverte'!$A$31,HLOOKUP($AA1326,'Date ouverte'!$31:$33,2,FALSE),IF($J1326='Date ouverte'!$A$33,HLOOKUP($AA1326,'Date ouverte'!$33:$34,2,FALSE),IF($J1326='Date ouverte'!$A$35,HLOOKUP($AA1326,'Date ouverte'!$35:$36,2,FALSE),"j"))))),0)</f>
        <v>0</v>
      </c>
      <c r="AD13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6" s="5"/>
    </row>
    <row r="1327" spans="1:31" x14ac:dyDescent="0.25">
      <c r="A1327" t="s">
        <v>1393</v>
      </c>
      <c r="B1327" t="s">
        <v>258</v>
      </c>
      <c r="C1327" t="s">
        <v>30</v>
      </c>
      <c r="D1327" t="s">
        <v>47</v>
      </c>
      <c r="E1327" t="s">
        <v>16</v>
      </c>
      <c r="F1327" t="s">
        <v>48</v>
      </c>
      <c r="G1327" s="1">
        <v>44846</v>
      </c>
      <c r="H1327" s="1">
        <v>44885</v>
      </c>
      <c r="I1327" s="2">
        <v>44890</v>
      </c>
      <c r="J1327" t="s">
        <v>23</v>
      </c>
      <c r="K1327" t="s">
        <v>29</v>
      </c>
      <c r="L1327" t="s">
        <v>24</v>
      </c>
      <c r="M1327" t="s">
        <v>32</v>
      </c>
      <c r="N1327" t="s">
        <v>41</v>
      </c>
      <c r="O1327" t="s">
        <v>1106</v>
      </c>
      <c r="P1327">
        <f t="shared" si="598"/>
        <v>1</v>
      </c>
      <c r="Q1327" s="5">
        <f t="shared" si="599"/>
        <v>44887</v>
      </c>
      <c r="R1327" s="32">
        <f>VLOOKUP(_xlfn.CONCAT(M1327," - ",E1327),Planning!$C$75:$D$99,2,0)</f>
        <v>10</v>
      </c>
      <c r="S1327" s="5">
        <f t="shared" si="600"/>
        <v>44895</v>
      </c>
      <c r="T1327" s="3" t="str">
        <f t="shared" si="601"/>
        <v/>
      </c>
      <c r="U1327" s="32">
        <f t="shared" ca="1" si="602"/>
        <v>10</v>
      </c>
      <c r="V1327" s="32">
        <f t="shared" si="603"/>
        <v>0</v>
      </c>
      <c r="W1327" s="5">
        <f t="shared" si="604"/>
        <v>44890</v>
      </c>
      <c r="X1327" s="5"/>
      <c r="Z1327" s="49"/>
      <c r="AA1327" s="50" cm="1">
        <f t="array" ref="AA1327">IF(AND(K1327="Pending",J1327='Date ouverte'!$A$2),INDEX(_xlfn.ANCHORARRAY('Date ouverte'!$B$2),MATCH(TRUE,_xlfn.ANCHORARRAY('Date ouverte'!$B$2)&gt;=$W1327,0)),IF(AND(K1327="Pending",J1327='Date ouverte'!$A$4),INDEX(_xlfn.ANCHORARRAY('Date ouverte'!$B$4),MATCH(TRUE,_xlfn.ANCHORARRAY('Date ouverte'!$B$4)&gt;=$W1327,0)),IF(AND(K1327="Pending",J1327='Date ouverte'!$A$6),INDEX(_xlfn.ANCHORARRAY('Date ouverte'!$B$6),MATCH(TRUE,_xlfn.ANCHORARRAY('Date ouverte'!$B$6)&gt;=$W1327,0)),IF(AND(K1327="Pending",J1327='Date ouverte'!$A$8),INDEX(_xlfn.ANCHORARRAY('Date ouverte'!$B$8),MATCH(TRUE,_xlfn.ANCHORARRAY('Date ouverte'!$B$8)&gt;=$W1327,0)),W1327))))</f>
        <v>44890</v>
      </c>
      <c r="AB1327" s="5" t="str">
        <f>IF(IF($K1327="Pending",(IF($J1327='Date ouverte'!$A$20,HLOOKUP($AA1327,'Date ouverte'!$20:$21,2,FALSE),IF($J1327='Date ouverte'!$A$22,HLOOKUP($AA1327,'Date ouverte'!$22:$23,2,FALSE),IF($J1327='Date ouverte'!$A$24,HLOOKUP($AA1327,'Date ouverte'!$24:$25,2,FALSE),IF($J1327='Date ouverte'!$A$26,HLOOKUP($AA1327,'Date ouverte'!$26:$27,2,FALSE),"j"))))),W1327)&lt;&gt;"alert",AA1327,"alert")</f>
        <v>alert</v>
      </c>
      <c r="AC1327" s="65">
        <f>IF($AB1327="alert",(IF($J1327='Date ouverte'!$A$29,HLOOKUP($AA1327,'Date ouverte'!$29:$30,2,FALSE),IF($J1327='Date ouverte'!$A$31,HLOOKUP($AA1327,'Date ouverte'!$31:$33,2,FALSE),IF($J1327='Date ouverte'!$A$33,HLOOKUP($AA1327,'Date ouverte'!$33:$34,2,FALSE),IF($J1327='Date ouverte'!$A$35,HLOOKUP($AA1327,'Date ouverte'!$35:$36,2,FALSE),"j"))))),0)</f>
        <v>96</v>
      </c>
      <c r="AD13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7" s="5"/>
    </row>
    <row r="1328" spans="1:31" x14ac:dyDescent="0.25">
      <c r="A1328" t="s">
        <v>277</v>
      </c>
      <c r="B1328" t="s">
        <v>258</v>
      </c>
      <c r="C1328" t="s">
        <v>30</v>
      </c>
      <c r="D1328" t="s">
        <v>47</v>
      </c>
      <c r="E1328" t="s">
        <v>16</v>
      </c>
      <c r="F1328" t="s">
        <v>48</v>
      </c>
      <c r="G1328" s="1">
        <v>44808</v>
      </c>
      <c r="H1328" s="1">
        <v>44868</v>
      </c>
      <c r="I1328" s="2">
        <v>44873</v>
      </c>
      <c r="J1328" t="s">
        <v>39</v>
      </c>
      <c r="K1328" t="s">
        <v>29</v>
      </c>
      <c r="L1328" t="s">
        <v>24</v>
      </c>
      <c r="M1328" t="s">
        <v>32</v>
      </c>
      <c r="N1328" t="s">
        <v>41</v>
      </c>
      <c r="O1328" t="s">
        <v>387</v>
      </c>
      <c r="P1328">
        <f t="shared" si="598"/>
        <v>1</v>
      </c>
      <c r="Q1328" s="5">
        <f t="shared" si="599"/>
        <v>44870</v>
      </c>
      <c r="R1328" s="32">
        <f>VLOOKUP(_xlfn.CONCAT(M1328," - ",E1328),Planning!$C$75:$D$99,2,0)</f>
        <v>10</v>
      </c>
      <c r="S1328" s="5">
        <f t="shared" si="600"/>
        <v>44878</v>
      </c>
      <c r="T1328" s="3" t="str">
        <f t="shared" si="601"/>
        <v/>
      </c>
      <c r="U1328" s="32">
        <f t="shared" ca="1" si="602"/>
        <v>10</v>
      </c>
      <c r="V1328" s="32">
        <f t="shared" si="603"/>
        <v>0</v>
      </c>
      <c r="W1328" s="5">
        <f t="shared" si="604"/>
        <v>44873</v>
      </c>
      <c r="X1328" s="5"/>
      <c r="Z1328" s="49"/>
      <c r="AA1328" s="50" cm="1">
        <f t="array" ref="AA1328">IF(AND(K1328="Pending",J1328='Date ouverte'!$A$2),INDEX(_xlfn.ANCHORARRAY('Date ouverte'!$B$2),MATCH(TRUE,_xlfn.ANCHORARRAY('Date ouverte'!$B$2)&gt;=$W1328,0)),IF(AND(K1328="Pending",J1328='Date ouverte'!$A$4),INDEX(_xlfn.ANCHORARRAY('Date ouverte'!$B$4),MATCH(TRUE,_xlfn.ANCHORARRAY('Date ouverte'!$B$4)&gt;=$W1328,0)),IF(AND(K1328="Pending",J1328='Date ouverte'!$A$6),INDEX(_xlfn.ANCHORARRAY('Date ouverte'!$B$6),MATCH(TRUE,_xlfn.ANCHORARRAY('Date ouverte'!$B$6)&gt;=$W1328,0)),IF(AND(K1328="Pending",J1328='Date ouverte'!$A$8),INDEX(_xlfn.ANCHORARRAY('Date ouverte'!$B$8),MATCH(TRUE,_xlfn.ANCHORARRAY('Date ouverte'!$B$8)&gt;=$W1328,0)),W1328))))</f>
        <v>44873</v>
      </c>
      <c r="AB1328" s="5" t="str">
        <f>IF(IF($K1328="Pending",(IF($J1328='Date ouverte'!$A$20,HLOOKUP($AA1328,'Date ouverte'!$20:$21,2,FALSE),IF($J1328='Date ouverte'!$A$22,HLOOKUP($AA1328,'Date ouverte'!$22:$23,2,FALSE),IF($J1328='Date ouverte'!$A$24,HLOOKUP($AA1328,'Date ouverte'!$24:$25,2,FALSE),IF($J1328='Date ouverte'!$A$26,HLOOKUP($AA1328,'Date ouverte'!$26:$27,2,FALSE),"j"))))),W1328)&lt;&gt;"alert",AA1328,"alert")</f>
        <v>alert</v>
      </c>
      <c r="AC1328" s="65">
        <f>IF($AB1328="alert",(IF($J1328='Date ouverte'!$A$29,HLOOKUP($AA1328,'Date ouverte'!$29:$30,2,FALSE),IF($J1328='Date ouverte'!$A$31,HLOOKUP($AA1328,'Date ouverte'!$31:$33,2,FALSE),IF($J1328='Date ouverte'!$A$33,HLOOKUP($AA1328,'Date ouverte'!$33:$34,2,FALSE),IF($J1328='Date ouverte'!$A$35,HLOOKUP($AA1328,'Date ouverte'!$35:$36,2,FALSE),"j"))))),0)</f>
        <v>1</v>
      </c>
      <c r="AD13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28" s="5"/>
    </row>
    <row r="1329" spans="1:31" x14ac:dyDescent="0.25">
      <c r="A1329" t="s">
        <v>2054</v>
      </c>
      <c r="B1329" t="s">
        <v>258</v>
      </c>
      <c r="C1329" t="s">
        <v>30</v>
      </c>
      <c r="D1329" t="s">
        <v>47</v>
      </c>
      <c r="E1329" t="s">
        <v>16</v>
      </c>
      <c r="F1329" t="s">
        <v>48</v>
      </c>
      <c r="G1329" s="1">
        <v>44850</v>
      </c>
      <c r="H1329" s="1">
        <v>44885</v>
      </c>
      <c r="I1329" s="2">
        <v>44890</v>
      </c>
      <c r="J1329" t="s">
        <v>18</v>
      </c>
      <c r="K1329" t="s">
        <v>29</v>
      </c>
      <c r="L1329" t="s">
        <v>24</v>
      </c>
      <c r="M1329" t="s">
        <v>32</v>
      </c>
      <c r="N1329" t="s">
        <v>41</v>
      </c>
      <c r="O1329" t="s">
        <v>1106</v>
      </c>
      <c r="P1329">
        <f t="shared" si="598"/>
        <v>1</v>
      </c>
      <c r="Q1329" s="5">
        <f t="shared" si="599"/>
        <v>44887</v>
      </c>
      <c r="R1329" s="32">
        <f>VLOOKUP(_xlfn.CONCAT(M1329," - ",E1329),Planning!$C$75:$D$99,2,0)</f>
        <v>10</v>
      </c>
      <c r="S1329" s="5">
        <f t="shared" si="600"/>
        <v>44895</v>
      </c>
      <c r="T1329" s="3" t="str">
        <f t="shared" si="601"/>
        <v/>
      </c>
      <c r="U1329" s="32">
        <f t="shared" ca="1" si="602"/>
        <v>10</v>
      </c>
      <c r="V1329" s="32">
        <f t="shared" si="603"/>
        <v>0</v>
      </c>
      <c r="W1329" s="5">
        <f t="shared" si="604"/>
        <v>44890</v>
      </c>
      <c r="X1329" s="5"/>
      <c r="Z1329" s="49"/>
      <c r="AA1329" s="50" cm="1">
        <f t="array" ref="AA1329">IF(AND(K1329="Pending",J1329='Date ouverte'!$A$2),INDEX(_xlfn.ANCHORARRAY('Date ouverte'!$B$2),MATCH(TRUE,_xlfn.ANCHORARRAY('Date ouverte'!$B$2)&gt;=$W1329,0)),IF(AND(K1329="Pending",J1329='Date ouverte'!$A$4),INDEX(_xlfn.ANCHORARRAY('Date ouverte'!$B$4),MATCH(TRUE,_xlfn.ANCHORARRAY('Date ouverte'!$B$4)&gt;=$W1329,0)),IF(AND(K1329="Pending",J1329='Date ouverte'!$A$6),INDEX(_xlfn.ANCHORARRAY('Date ouverte'!$B$6),MATCH(TRUE,_xlfn.ANCHORARRAY('Date ouverte'!$B$6)&gt;=$W1329,0)),IF(AND(K1329="Pending",J1329='Date ouverte'!$A$8),INDEX(_xlfn.ANCHORARRAY('Date ouverte'!$B$8),MATCH(TRUE,_xlfn.ANCHORARRAY('Date ouverte'!$B$8)&gt;=$W1329,0)),W1329))))</f>
        <v>44890</v>
      </c>
      <c r="AB1329" s="5" t="str">
        <f>IF(IF($K1329="Pending",(IF($J1329='Date ouverte'!$A$20,HLOOKUP($AA1329,'Date ouverte'!$20:$21,2,FALSE),IF($J1329='Date ouverte'!$A$22,HLOOKUP($AA1329,'Date ouverte'!$22:$23,2,FALSE),IF($J1329='Date ouverte'!$A$24,HLOOKUP($AA1329,'Date ouverte'!$24:$25,2,FALSE),IF($J1329='Date ouverte'!$A$26,HLOOKUP($AA1329,'Date ouverte'!$26:$27,2,FALSE),"j"))))),W1329)&lt;&gt;"alert",AA1329,"alert")</f>
        <v>alert</v>
      </c>
      <c r="AC1329" s="65">
        <f>IF($AB1329="alert",(IF($J1329='Date ouverte'!$A$29,HLOOKUP($AA1329,'Date ouverte'!$29:$30,2,FALSE),IF($J1329='Date ouverte'!$A$31,HLOOKUP($AA1329,'Date ouverte'!$31:$33,2,FALSE),IF($J1329='Date ouverte'!$A$33,HLOOKUP($AA1329,'Date ouverte'!$33:$34,2,FALSE),IF($J1329='Date ouverte'!$A$35,HLOOKUP($AA1329,'Date ouverte'!$35:$36,2,FALSE),"j"))))),0)</f>
        <v>4</v>
      </c>
      <c r="AD13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29" s="5"/>
    </row>
    <row r="1330" spans="1:31" x14ac:dyDescent="0.25">
      <c r="A1330" t="s">
        <v>2500</v>
      </c>
      <c r="B1330" t="s">
        <v>258</v>
      </c>
      <c r="C1330" t="s">
        <v>14</v>
      </c>
      <c r="D1330" t="s">
        <v>47</v>
      </c>
      <c r="E1330" t="s">
        <v>16</v>
      </c>
      <c r="F1330" t="s">
        <v>48</v>
      </c>
      <c r="G1330" s="1">
        <v>44857</v>
      </c>
      <c r="H1330" s="1">
        <v>44884</v>
      </c>
      <c r="I1330" s="2">
        <v>44891</v>
      </c>
      <c r="J1330" t="s">
        <v>28</v>
      </c>
      <c r="K1330" t="s">
        <v>29</v>
      </c>
      <c r="L1330" t="s">
        <v>24</v>
      </c>
      <c r="M1330" t="s">
        <v>32</v>
      </c>
      <c r="N1330" t="s">
        <v>41</v>
      </c>
      <c r="O1330" t="s">
        <v>1686</v>
      </c>
      <c r="P1330">
        <f t="shared" si="598"/>
        <v>1</v>
      </c>
      <c r="Q1330" s="5">
        <f t="shared" si="599"/>
        <v>44886</v>
      </c>
      <c r="R1330" s="32">
        <f>VLOOKUP(_xlfn.CONCAT(M1330," - ",E1330),Planning!$C$75:$D$99,2,0)</f>
        <v>10</v>
      </c>
      <c r="S1330" s="5">
        <f t="shared" si="600"/>
        <v>44894</v>
      </c>
      <c r="T1330" s="3" t="str">
        <f t="shared" si="601"/>
        <v/>
      </c>
      <c r="U1330" s="32">
        <f t="shared" ca="1" si="602"/>
        <v>10</v>
      </c>
      <c r="V1330" s="32">
        <f t="shared" si="603"/>
        <v>0</v>
      </c>
      <c r="W1330" s="5">
        <f t="shared" si="604"/>
        <v>44891</v>
      </c>
      <c r="X1330" s="5"/>
      <c r="Z1330" s="49"/>
      <c r="AA1330" s="50" cm="1">
        <f t="array" ref="AA1330">IF(AND(K1330="Pending",J1330='Date ouverte'!$A$2),INDEX(_xlfn.ANCHORARRAY('Date ouverte'!$B$2),MATCH(TRUE,_xlfn.ANCHORARRAY('Date ouverte'!$B$2)&gt;=$W1330,0)),IF(AND(K1330="Pending",J1330='Date ouverte'!$A$4),INDEX(_xlfn.ANCHORARRAY('Date ouverte'!$B$4),MATCH(TRUE,_xlfn.ANCHORARRAY('Date ouverte'!$B$4)&gt;=$W1330,0)),IF(AND(K1330="Pending",J1330='Date ouverte'!$A$6),INDEX(_xlfn.ANCHORARRAY('Date ouverte'!$B$6),MATCH(TRUE,_xlfn.ANCHORARRAY('Date ouverte'!$B$6)&gt;=$W1330,0)),IF(AND(K1330="Pending",J1330='Date ouverte'!$A$8),INDEX(_xlfn.ANCHORARRAY('Date ouverte'!$B$8),MATCH(TRUE,_xlfn.ANCHORARRAY('Date ouverte'!$B$8)&gt;=$W1330,0)),W1330))))</f>
        <v>44893</v>
      </c>
      <c r="AB1330" s="5">
        <f>IF(IF($K1330="Pending",(IF($J1330='Date ouverte'!$A$20,HLOOKUP($AA1330,'Date ouverte'!$20:$21,2,FALSE),IF($J1330='Date ouverte'!$A$22,HLOOKUP($AA1330,'Date ouverte'!$22:$23,2,FALSE),IF($J1330='Date ouverte'!$A$24,HLOOKUP($AA1330,'Date ouverte'!$24:$25,2,FALSE),IF($J1330='Date ouverte'!$A$26,HLOOKUP($AA1330,'Date ouverte'!$26:$27,2,FALSE),"j"))))),W1330)&lt;&gt;"alert",AA1330,"alert")</f>
        <v>44893</v>
      </c>
      <c r="AC1330" s="65">
        <f>IF($AB1330="alert",(IF($J1330='Date ouverte'!$A$29,HLOOKUP($AA1330,'Date ouverte'!$29:$30,2,FALSE),IF($J1330='Date ouverte'!$A$31,HLOOKUP($AA1330,'Date ouverte'!$31:$33,2,FALSE),IF($J1330='Date ouverte'!$A$33,HLOOKUP($AA1330,'Date ouverte'!$33:$34,2,FALSE),IF($J1330='Date ouverte'!$A$35,HLOOKUP($AA1330,'Date ouverte'!$35:$36,2,FALSE),"j"))))),0)</f>
        <v>0</v>
      </c>
      <c r="AD13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30" s="5"/>
    </row>
    <row r="1331" spans="1:31" x14ac:dyDescent="0.25">
      <c r="A1331" t="s">
        <v>1394</v>
      </c>
      <c r="B1331" t="s">
        <v>258</v>
      </c>
      <c r="C1331" t="s">
        <v>14</v>
      </c>
      <c r="D1331" t="s">
        <v>47</v>
      </c>
      <c r="E1331" t="s">
        <v>16</v>
      </c>
      <c r="F1331" t="s">
        <v>48</v>
      </c>
      <c r="G1331" s="1">
        <v>44842</v>
      </c>
      <c r="H1331" s="1">
        <v>44881</v>
      </c>
      <c r="I1331" s="2">
        <v>44890</v>
      </c>
      <c r="J1331" t="s">
        <v>18</v>
      </c>
      <c r="K1331" t="s">
        <v>29</v>
      </c>
      <c r="L1331" t="s">
        <v>24</v>
      </c>
      <c r="M1331" t="s">
        <v>32</v>
      </c>
      <c r="N1331" t="s">
        <v>41</v>
      </c>
      <c r="O1331" t="s">
        <v>43</v>
      </c>
      <c r="P1331">
        <f t="shared" si="598"/>
        <v>1</v>
      </c>
      <c r="Q1331" s="5">
        <f t="shared" si="599"/>
        <v>44883</v>
      </c>
      <c r="R1331" s="32">
        <f>VLOOKUP(_xlfn.CONCAT(M1331," - ",E1331),Planning!$C$75:$D$99,2,0)</f>
        <v>10</v>
      </c>
      <c r="S1331" s="5">
        <f t="shared" si="600"/>
        <v>44891</v>
      </c>
      <c r="T1331" s="3" t="str">
        <f t="shared" si="601"/>
        <v/>
      </c>
      <c r="U1331" s="32">
        <f t="shared" ca="1" si="602"/>
        <v>10</v>
      </c>
      <c r="V1331" s="32">
        <f t="shared" si="603"/>
        <v>0</v>
      </c>
      <c r="W1331" s="5">
        <f t="shared" si="604"/>
        <v>44890</v>
      </c>
      <c r="X1331" s="5"/>
      <c r="Z1331" s="49"/>
      <c r="AA1331" s="50" cm="1">
        <f t="array" ref="AA1331">IF(AND(K1331="Pending",J1331='Date ouverte'!$A$2),INDEX(_xlfn.ANCHORARRAY('Date ouverte'!$B$2),MATCH(TRUE,_xlfn.ANCHORARRAY('Date ouverte'!$B$2)&gt;=$W1331,0)),IF(AND(K1331="Pending",J1331='Date ouverte'!$A$4),INDEX(_xlfn.ANCHORARRAY('Date ouverte'!$B$4),MATCH(TRUE,_xlfn.ANCHORARRAY('Date ouverte'!$B$4)&gt;=$W1331,0)),IF(AND(K1331="Pending",J1331='Date ouverte'!$A$6),INDEX(_xlfn.ANCHORARRAY('Date ouverte'!$B$6),MATCH(TRUE,_xlfn.ANCHORARRAY('Date ouverte'!$B$6)&gt;=$W1331,0)),IF(AND(K1331="Pending",J1331='Date ouverte'!$A$8),INDEX(_xlfn.ANCHORARRAY('Date ouverte'!$B$8),MATCH(TRUE,_xlfn.ANCHORARRAY('Date ouverte'!$B$8)&gt;=$W1331,0)),W1331))))</f>
        <v>44890</v>
      </c>
      <c r="AB1331" s="5" t="str">
        <f>IF(IF($K1331="Pending",(IF($J1331='Date ouverte'!$A$20,HLOOKUP($AA1331,'Date ouverte'!$20:$21,2,FALSE),IF($J1331='Date ouverte'!$A$22,HLOOKUP($AA1331,'Date ouverte'!$22:$23,2,FALSE),IF($J1331='Date ouverte'!$A$24,HLOOKUP($AA1331,'Date ouverte'!$24:$25,2,FALSE),IF($J1331='Date ouverte'!$A$26,HLOOKUP($AA1331,'Date ouverte'!$26:$27,2,FALSE),"j"))))),W1331)&lt;&gt;"alert",AA1331,"alert")</f>
        <v>alert</v>
      </c>
      <c r="AC1331" s="65">
        <f>IF($AB1331="alert",(IF($J1331='Date ouverte'!$A$29,HLOOKUP($AA1331,'Date ouverte'!$29:$30,2,FALSE),IF($J1331='Date ouverte'!$A$31,HLOOKUP($AA1331,'Date ouverte'!$31:$33,2,FALSE),IF($J1331='Date ouverte'!$A$33,HLOOKUP($AA1331,'Date ouverte'!$33:$34,2,FALSE),IF($J1331='Date ouverte'!$A$35,HLOOKUP($AA1331,'Date ouverte'!$35:$36,2,FALSE),"j"))))),0)</f>
        <v>4</v>
      </c>
      <c r="AD13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1" s="5"/>
    </row>
    <row r="1332" spans="1:31" x14ac:dyDescent="0.25">
      <c r="A1332" t="s">
        <v>1082</v>
      </c>
      <c r="B1332" t="s">
        <v>258</v>
      </c>
      <c r="C1332" t="s">
        <v>30</v>
      </c>
      <c r="D1332" t="s">
        <v>47</v>
      </c>
      <c r="E1332" t="s">
        <v>16</v>
      </c>
      <c r="F1332" t="s">
        <v>48</v>
      </c>
      <c r="G1332" s="1">
        <v>44826</v>
      </c>
      <c r="H1332" s="1">
        <v>44872</v>
      </c>
      <c r="I1332" s="2">
        <v>44877</v>
      </c>
      <c r="J1332" t="s">
        <v>23</v>
      </c>
      <c r="K1332" t="s">
        <v>29</v>
      </c>
      <c r="L1332" t="s">
        <v>24</v>
      </c>
      <c r="M1332" t="s">
        <v>32</v>
      </c>
      <c r="N1332" t="s">
        <v>41</v>
      </c>
      <c r="O1332" t="s">
        <v>609</v>
      </c>
      <c r="P1332">
        <f t="shared" si="598"/>
        <v>1</v>
      </c>
      <c r="Q1332" s="5">
        <f t="shared" si="599"/>
        <v>44874</v>
      </c>
      <c r="R1332" s="32">
        <f>VLOOKUP(_xlfn.CONCAT(M1332," - ",E1332),Planning!$C$75:$D$99,2,0)</f>
        <v>10</v>
      </c>
      <c r="S1332" s="5">
        <f t="shared" si="600"/>
        <v>44882</v>
      </c>
      <c r="T1332" s="3" t="str">
        <f t="shared" si="601"/>
        <v/>
      </c>
      <c r="U1332" s="32">
        <f t="shared" ca="1" si="602"/>
        <v>10</v>
      </c>
      <c r="V1332" s="32">
        <f t="shared" si="603"/>
        <v>0</v>
      </c>
      <c r="W1332" s="5">
        <f t="shared" si="604"/>
        <v>44877</v>
      </c>
      <c r="X1332" s="5"/>
      <c r="Z1332" s="49"/>
      <c r="AA1332" s="50" cm="1">
        <f t="array" ref="AA1332">IF(AND(K1332="Pending",J1332='Date ouverte'!$A$2),INDEX(_xlfn.ANCHORARRAY('Date ouverte'!$B$2),MATCH(TRUE,_xlfn.ANCHORARRAY('Date ouverte'!$B$2)&gt;=$W1332,0)),IF(AND(K1332="Pending",J1332='Date ouverte'!$A$4),INDEX(_xlfn.ANCHORARRAY('Date ouverte'!$B$4),MATCH(TRUE,_xlfn.ANCHORARRAY('Date ouverte'!$B$4)&gt;=$W1332,0)),IF(AND(K1332="Pending",J1332='Date ouverte'!$A$6),INDEX(_xlfn.ANCHORARRAY('Date ouverte'!$B$6),MATCH(TRUE,_xlfn.ANCHORARRAY('Date ouverte'!$B$6)&gt;=$W1332,0)),IF(AND(K1332="Pending",J1332='Date ouverte'!$A$8),INDEX(_xlfn.ANCHORARRAY('Date ouverte'!$B$8),MATCH(TRUE,_xlfn.ANCHORARRAY('Date ouverte'!$B$8)&gt;=$W1332,0)),W1332))))</f>
        <v>44879</v>
      </c>
      <c r="AB1332" s="5">
        <f>IF(IF($K1332="Pending",(IF($J1332='Date ouverte'!$A$20,HLOOKUP($AA1332,'Date ouverte'!$20:$21,2,FALSE),IF($J1332='Date ouverte'!$A$22,HLOOKUP($AA1332,'Date ouverte'!$22:$23,2,FALSE),IF($J1332='Date ouverte'!$A$24,HLOOKUP($AA1332,'Date ouverte'!$24:$25,2,FALSE),IF($J1332='Date ouverte'!$A$26,HLOOKUP($AA1332,'Date ouverte'!$26:$27,2,FALSE),"j"))))),W1332)&lt;&gt;"alert",AA1332,"alert")</f>
        <v>44879</v>
      </c>
      <c r="AC1332" s="65">
        <f>IF($AB1332="alert",(IF($J1332='Date ouverte'!$A$29,HLOOKUP($AA1332,'Date ouverte'!$29:$30,2,FALSE),IF($J1332='Date ouverte'!$A$31,HLOOKUP($AA1332,'Date ouverte'!$31:$33,2,FALSE),IF($J1332='Date ouverte'!$A$33,HLOOKUP($AA1332,'Date ouverte'!$33:$34,2,FALSE),IF($J1332='Date ouverte'!$A$35,HLOOKUP($AA1332,'Date ouverte'!$35:$36,2,FALSE),"j"))))),0)</f>
        <v>0</v>
      </c>
      <c r="AD13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2" s="5"/>
    </row>
    <row r="1333" spans="1:31" x14ac:dyDescent="0.25">
      <c r="A1333" t="s">
        <v>1395</v>
      </c>
      <c r="B1333" t="s">
        <v>258</v>
      </c>
      <c r="C1333" t="s">
        <v>30</v>
      </c>
      <c r="D1333" t="s">
        <v>47</v>
      </c>
      <c r="E1333" t="s">
        <v>16</v>
      </c>
      <c r="F1333" t="s">
        <v>48</v>
      </c>
      <c r="G1333" s="1">
        <v>44846</v>
      </c>
      <c r="H1333" s="1">
        <v>44885</v>
      </c>
      <c r="I1333" s="2">
        <v>44890</v>
      </c>
      <c r="J1333" t="s">
        <v>23</v>
      </c>
      <c r="K1333" t="s">
        <v>29</v>
      </c>
      <c r="L1333" t="s">
        <v>24</v>
      </c>
      <c r="M1333" t="s">
        <v>32</v>
      </c>
      <c r="N1333" t="s">
        <v>41</v>
      </c>
      <c r="O1333" t="s">
        <v>1106</v>
      </c>
      <c r="P1333">
        <f t="shared" si="598"/>
        <v>1</v>
      </c>
      <c r="Q1333" s="5">
        <f t="shared" si="599"/>
        <v>44887</v>
      </c>
      <c r="R1333" s="32">
        <f>VLOOKUP(_xlfn.CONCAT(M1333," - ",E1333),Planning!$C$75:$D$99,2,0)</f>
        <v>10</v>
      </c>
      <c r="S1333" s="5">
        <f t="shared" si="600"/>
        <v>44895</v>
      </c>
      <c r="T1333" s="3" t="str">
        <f t="shared" si="601"/>
        <v/>
      </c>
      <c r="U1333" s="32">
        <f t="shared" ca="1" si="602"/>
        <v>10</v>
      </c>
      <c r="V1333" s="32">
        <f t="shared" si="603"/>
        <v>0</v>
      </c>
      <c r="W1333" s="5">
        <f t="shared" si="604"/>
        <v>44890</v>
      </c>
      <c r="X1333" s="5"/>
      <c r="Z1333" s="49"/>
      <c r="AA1333" s="50" cm="1">
        <f t="array" ref="AA1333">IF(AND(K1333="Pending",J1333='Date ouverte'!$A$2),INDEX(_xlfn.ANCHORARRAY('Date ouverte'!$B$2),MATCH(TRUE,_xlfn.ANCHORARRAY('Date ouverte'!$B$2)&gt;=$W1333,0)),IF(AND(K1333="Pending",J1333='Date ouverte'!$A$4),INDEX(_xlfn.ANCHORARRAY('Date ouverte'!$B$4),MATCH(TRUE,_xlfn.ANCHORARRAY('Date ouverte'!$B$4)&gt;=$W1333,0)),IF(AND(K1333="Pending",J1333='Date ouverte'!$A$6),INDEX(_xlfn.ANCHORARRAY('Date ouverte'!$B$6),MATCH(TRUE,_xlfn.ANCHORARRAY('Date ouverte'!$B$6)&gt;=$W1333,0)),IF(AND(K1333="Pending",J1333='Date ouverte'!$A$8),INDEX(_xlfn.ANCHORARRAY('Date ouverte'!$B$8),MATCH(TRUE,_xlfn.ANCHORARRAY('Date ouverte'!$B$8)&gt;=$W1333,0)),W1333))))</f>
        <v>44890</v>
      </c>
      <c r="AB1333" s="5" t="str">
        <f>IF(IF($K1333="Pending",(IF($J1333='Date ouverte'!$A$20,HLOOKUP($AA1333,'Date ouverte'!$20:$21,2,FALSE),IF($J1333='Date ouverte'!$A$22,HLOOKUP($AA1333,'Date ouverte'!$22:$23,2,FALSE),IF($J1333='Date ouverte'!$A$24,HLOOKUP($AA1333,'Date ouverte'!$24:$25,2,FALSE),IF($J1333='Date ouverte'!$A$26,HLOOKUP($AA1333,'Date ouverte'!$26:$27,2,FALSE),"j"))))),W1333)&lt;&gt;"alert",AA1333,"alert")</f>
        <v>alert</v>
      </c>
      <c r="AC1333" s="65">
        <f>IF($AB1333="alert",(IF($J1333='Date ouverte'!$A$29,HLOOKUP($AA1333,'Date ouverte'!$29:$30,2,FALSE),IF($J1333='Date ouverte'!$A$31,HLOOKUP($AA1333,'Date ouverte'!$31:$33,2,FALSE),IF($J1333='Date ouverte'!$A$33,HLOOKUP($AA1333,'Date ouverte'!$33:$34,2,FALSE),IF($J1333='Date ouverte'!$A$35,HLOOKUP($AA1333,'Date ouverte'!$35:$36,2,FALSE),"j"))))),0)</f>
        <v>96</v>
      </c>
      <c r="AD13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3" s="5"/>
    </row>
    <row r="1334" spans="1:31" x14ac:dyDescent="0.25">
      <c r="A1334" t="s">
        <v>1396</v>
      </c>
      <c r="B1334" t="s">
        <v>258</v>
      </c>
      <c r="C1334" t="s">
        <v>30</v>
      </c>
      <c r="D1334" t="s">
        <v>47</v>
      </c>
      <c r="E1334" t="s">
        <v>16</v>
      </c>
      <c r="F1334" t="s">
        <v>48</v>
      </c>
      <c r="G1334" s="1">
        <v>44846</v>
      </c>
      <c r="H1334" s="1">
        <v>44885</v>
      </c>
      <c r="I1334" s="2">
        <v>44890</v>
      </c>
      <c r="J1334" t="s">
        <v>23</v>
      </c>
      <c r="K1334" t="s">
        <v>29</v>
      </c>
      <c r="L1334" t="s">
        <v>24</v>
      </c>
      <c r="M1334" t="s">
        <v>32</v>
      </c>
      <c r="N1334" t="s">
        <v>41</v>
      </c>
      <c r="O1334" t="s">
        <v>1106</v>
      </c>
      <c r="P1334">
        <f t="shared" si="598"/>
        <v>1</v>
      </c>
      <c r="Q1334" s="5">
        <f t="shared" si="599"/>
        <v>44887</v>
      </c>
      <c r="R1334" s="32">
        <f>VLOOKUP(_xlfn.CONCAT(M1334," - ",E1334),Planning!$C$75:$D$99,2,0)</f>
        <v>10</v>
      </c>
      <c r="S1334" s="5">
        <f t="shared" si="600"/>
        <v>44895</v>
      </c>
      <c r="T1334" s="3" t="str">
        <f t="shared" si="601"/>
        <v/>
      </c>
      <c r="U1334" s="32">
        <f t="shared" ca="1" si="602"/>
        <v>10</v>
      </c>
      <c r="V1334" s="32">
        <f t="shared" si="603"/>
        <v>0</v>
      </c>
      <c r="W1334" s="5">
        <f t="shared" si="604"/>
        <v>44890</v>
      </c>
      <c r="X1334" s="5"/>
      <c r="Z1334" s="49"/>
      <c r="AA1334" s="50" cm="1">
        <f t="array" ref="AA1334">IF(AND(K1334="Pending",J1334='Date ouverte'!$A$2),INDEX(_xlfn.ANCHORARRAY('Date ouverte'!$B$2),MATCH(TRUE,_xlfn.ANCHORARRAY('Date ouverte'!$B$2)&gt;=$W1334,0)),IF(AND(K1334="Pending",J1334='Date ouverte'!$A$4),INDEX(_xlfn.ANCHORARRAY('Date ouverte'!$B$4),MATCH(TRUE,_xlfn.ANCHORARRAY('Date ouverte'!$B$4)&gt;=$W1334,0)),IF(AND(K1334="Pending",J1334='Date ouverte'!$A$6),INDEX(_xlfn.ANCHORARRAY('Date ouverte'!$B$6),MATCH(TRUE,_xlfn.ANCHORARRAY('Date ouverte'!$B$6)&gt;=$W1334,0)),IF(AND(K1334="Pending",J1334='Date ouverte'!$A$8),INDEX(_xlfn.ANCHORARRAY('Date ouverte'!$B$8),MATCH(TRUE,_xlfn.ANCHORARRAY('Date ouverte'!$B$8)&gt;=$W1334,0)),W1334))))</f>
        <v>44890</v>
      </c>
      <c r="AB1334" s="5" t="str">
        <f>IF(IF($K1334="Pending",(IF($J1334='Date ouverte'!$A$20,HLOOKUP($AA1334,'Date ouverte'!$20:$21,2,FALSE),IF($J1334='Date ouverte'!$A$22,HLOOKUP($AA1334,'Date ouverte'!$22:$23,2,FALSE),IF($J1334='Date ouverte'!$A$24,HLOOKUP($AA1334,'Date ouverte'!$24:$25,2,FALSE),IF($J1334='Date ouverte'!$A$26,HLOOKUP($AA1334,'Date ouverte'!$26:$27,2,FALSE),"j"))))),W1334)&lt;&gt;"alert",AA1334,"alert")</f>
        <v>alert</v>
      </c>
      <c r="AC1334" s="65">
        <f>IF($AB1334="alert",(IF($J1334='Date ouverte'!$A$29,HLOOKUP($AA1334,'Date ouverte'!$29:$30,2,FALSE),IF($J1334='Date ouverte'!$A$31,HLOOKUP($AA1334,'Date ouverte'!$31:$33,2,FALSE),IF($J1334='Date ouverte'!$A$33,HLOOKUP($AA1334,'Date ouverte'!$33:$34,2,FALSE),IF($J1334='Date ouverte'!$A$35,HLOOKUP($AA1334,'Date ouverte'!$35:$36,2,FALSE),"j"))))),0)</f>
        <v>96</v>
      </c>
      <c r="AD13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4" s="5"/>
    </row>
    <row r="1335" spans="1:31" x14ac:dyDescent="0.25">
      <c r="A1335" t="s">
        <v>1397</v>
      </c>
      <c r="B1335" t="s">
        <v>258</v>
      </c>
      <c r="C1335" t="s">
        <v>30</v>
      </c>
      <c r="D1335" t="s">
        <v>47</v>
      </c>
      <c r="E1335" t="s">
        <v>51</v>
      </c>
      <c r="F1335" t="s">
        <v>48</v>
      </c>
      <c r="G1335" s="1">
        <v>44834</v>
      </c>
      <c r="H1335" s="1">
        <v>44872</v>
      </c>
      <c r="I1335" s="2">
        <v>44881.354166666664</v>
      </c>
      <c r="J1335" t="s">
        <v>28</v>
      </c>
      <c r="K1335" t="s">
        <v>19</v>
      </c>
      <c r="L1335" t="s">
        <v>24</v>
      </c>
      <c r="M1335" t="s">
        <v>32</v>
      </c>
      <c r="N1335" t="s">
        <v>41</v>
      </c>
      <c r="O1335" t="s">
        <v>1158</v>
      </c>
      <c r="P1335">
        <f t="shared" si="598"/>
        <v>1</v>
      </c>
      <c r="Q1335" s="5">
        <f t="shared" si="599"/>
        <v>44874</v>
      </c>
      <c r="R1335" s="32">
        <f>VLOOKUP(_xlfn.CONCAT(M1335," - ",E1335),Planning!$C$75:$D$99,2,0)</f>
        <v>5</v>
      </c>
      <c r="S1335" s="5">
        <f t="shared" si="600"/>
        <v>44877</v>
      </c>
      <c r="T1335" s="3" t="str">
        <f t="shared" si="601"/>
        <v/>
      </c>
      <c r="U1335" s="32">
        <f t="shared" ca="1" si="602"/>
        <v>5</v>
      </c>
      <c r="V1335" s="32">
        <f t="shared" si="603"/>
        <v>0</v>
      </c>
      <c r="W1335" s="5">
        <f t="shared" si="604"/>
        <v>44881</v>
      </c>
      <c r="X1335" s="5"/>
      <c r="Z1335" s="49"/>
      <c r="AA1335" s="50" cm="1">
        <f t="array" ref="AA1335">IF(AND(K1335="Pending",J1335='Date ouverte'!$A$2),INDEX(_xlfn.ANCHORARRAY('Date ouverte'!$B$2),MATCH(TRUE,_xlfn.ANCHORARRAY('Date ouverte'!$B$2)&gt;=$W1335,0)),IF(AND(K1335="Pending",J1335='Date ouverte'!$A$4),INDEX(_xlfn.ANCHORARRAY('Date ouverte'!$B$4),MATCH(TRUE,_xlfn.ANCHORARRAY('Date ouverte'!$B$4)&gt;=$W1335,0)),IF(AND(K1335="Pending",J1335='Date ouverte'!$A$6),INDEX(_xlfn.ANCHORARRAY('Date ouverte'!$B$6),MATCH(TRUE,_xlfn.ANCHORARRAY('Date ouverte'!$B$6)&gt;=$W1335,0)),IF(AND(K1335="Pending",J1335='Date ouverte'!$A$8),INDEX(_xlfn.ANCHORARRAY('Date ouverte'!$B$8),MATCH(TRUE,_xlfn.ANCHORARRAY('Date ouverte'!$B$8)&gt;=$W1335,0)),W1335))))</f>
        <v>44881</v>
      </c>
      <c r="AB1335" s="5">
        <f>IF(IF($K1335="Pending",(IF($J1335='Date ouverte'!$A$20,HLOOKUP($AA1335,'Date ouverte'!$20:$21,2,FALSE),IF($J1335='Date ouverte'!$A$22,HLOOKUP($AA1335,'Date ouverte'!$22:$23,2,FALSE),IF($J1335='Date ouverte'!$A$24,HLOOKUP($AA1335,'Date ouverte'!$24:$25,2,FALSE),IF($J1335='Date ouverte'!$A$26,HLOOKUP($AA1335,'Date ouverte'!$26:$27,2,FALSE),"j"))))),W1335)&lt;&gt;"alert",AA1335,"alert")</f>
        <v>44881</v>
      </c>
      <c r="AC1335" s="65">
        <f>IF($AB1335="alert",(IF($J1335='Date ouverte'!$A$29,HLOOKUP($AA1335,'Date ouverte'!$29:$30,2,FALSE),IF($J1335='Date ouverte'!$A$31,HLOOKUP($AA1335,'Date ouverte'!$31:$33,2,FALSE),IF($J1335='Date ouverte'!$A$33,HLOOKUP($AA1335,'Date ouverte'!$33:$34,2,FALSE),IF($J1335='Date ouverte'!$A$35,HLOOKUP($AA1335,'Date ouverte'!$35:$36,2,FALSE),"j"))))),0)</f>
        <v>0</v>
      </c>
      <c r="AD13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35" s="5"/>
    </row>
    <row r="1336" spans="1:31" x14ac:dyDescent="0.25">
      <c r="A1336" t="s">
        <v>963</v>
      </c>
      <c r="B1336" t="s">
        <v>258</v>
      </c>
      <c r="C1336" t="s">
        <v>30</v>
      </c>
      <c r="D1336" t="s">
        <v>47</v>
      </c>
      <c r="E1336" t="s">
        <v>16</v>
      </c>
      <c r="F1336" t="s">
        <v>48</v>
      </c>
      <c r="G1336" s="1">
        <v>44826</v>
      </c>
      <c r="H1336" s="1">
        <v>44872</v>
      </c>
      <c r="I1336" s="2">
        <v>44877</v>
      </c>
      <c r="J1336" t="s">
        <v>39</v>
      </c>
      <c r="K1336" t="s">
        <v>29</v>
      </c>
      <c r="L1336" t="s">
        <v>24</v>
      </c>
      <c r="M1336" t="s">
        <v>32</v>
      </c>
      <c r="N1336" t="s">
        <v>41</v>
      </c>
      <c r="O1336" t="s">
        <v>609</v>
      </c>
      <c r="P1336">
        <f t="shared" ref="P1336:P1399" si="605">IF(A1336&lt;&gt;"",1,0)</f>
        <v>1</v>
      </c>
      <c r="Q1336" s="5">
        <f t="shared" ref="Q1336:Q1399" si="606">ROUNDDOWN(H1336,0)+2</f>
        <v>44874</v>
      </c>
      <c r="R1336" s="32">
        <f>VLOOKUP(_xlfn.CONCAT(M1336," - ",E1336),Planning!$C$75:$D$99,2,0)</f>
        <v>10</v>
      </c>
      <c r="S1336" s="5">
        <f t="shared" ref="S1336:S1399" si="607">H1336+R1336</f>
        <v>44882</v>
      </c>
      <c r="T1336" s="3" t="str">
        <f t="shared" ref="T1336:T1399" si="608">IF(X1336-H1336&gt;R1336,"Alert","")</f>
        <v/>
      </c>
      <c r="U1336" s="32">
        <f t="shared" ref="U1336:U1399" ca="1" si="609">IF(Q1336&lt;=TODAY(),(H1336+R1336)-TODAY(),R1336)</f>
        <v>10</v>
      </c>
      <c r="V1336" s="32">
        <f t="shared" ref="V1336:V1399" si="610">IF(X1336-H1336-R1336&gt;0,X1336-H1336-R1336,0)</f>
        <v>0</v>
      </c>
      <c r="W1336" s="5">
        <f t="shared" ref="W1336:W1399" si="611">ROUNDDOWN(I1336,0)</f>
        <v>44877</v>
      </c>
      <c r="X1336" s="5"/>
      <c r="Z1336" s="49"/>
      <c r="AA1336" s="50" cm="1">
        <f t="array" ref="AA1336">IF(AND(K1336="Pending",J1336='Date ouverte'!$A$2),INDEX(_xlfn.ANCHORARRAY('Date ouverte'!$B$2),MATCH(TRUE,_xlfn.ANCHORARRAY('Date ouverte'!$B$2)&gt;=$W1336,0)),IF(AND(K1336="Pending",J1336='Date ouverte'!$A$4),INDEX(_xlfn.ANCHORARRAY('Date ouverte'!$B$4),MATCH(TRUE,_xlfn.ANCHORARRAY('Date ouverte'!$B$4)&gt;=$W1336,0)),IF(AND(K1336="Pending",J1336='Date ouverte'!$A$6),INDEX(_xlfn.ANCHORARRAY('Date ouverte'!$B$6),MATCH(TRUE,_xlfn.ANCHORARRAY('Date ouverte'!$B$6)&gt;=$W1336,0)),IF(AND(K1336="Pending",J1336='Date ouverte'!$A$8),INDEX(_xlfn.ANCHORARRAY('Date ouverte'!$B$8),MATCH(TRUE,_xlfn.ANCHORARRAY('Date ouverte'!$B$8)&gt;=$W1336,0)),W1336))))</f>
        <v>44879</v>
      </c>
      <c r="AB1336" s="5" t="str">
        <f>IF(IF($K1336="Pending",(IF($J1336='Date ouverte'!$A$20,HLOOKUP($AA1336,'Date ouverte'!$20:$21,2,FALSE),IF($J1336='Date ouverte'!$A$22,HLOOKUP($AA1336,'Date ouverte'!$22:$23,2,FALSE),IF($J1336='Date ouverte'!$A$24,HLOOKUP($AA1336,'Date ouverte'!$24:$25,2,FALSE),IF($J1336='Date ouverte'!$A$26,HLOOKUP($AA1336,'Date ouverte'!$26:$27,2,FALSE),"j"))))),W1336)&lt;&gt;"alert",AA1336,"alert")</f>
        <v>alert</v>
      </c>
      <c r="AC1336" s="65">
        <f>IF($AB1336="alert",(IF($J1336='Date ouverte'!$A$29,HLOOKUP($AA1336,'Date ouverte'!$29:$30,2,FALSE),IF($J1336='Date ouverte'!$A$31,HLOOKUP($AA1336,'Date ouverte'!$31:$33,2,FALSE),IF($J1336='Date ouverte'!$A$33,HLOOKUP($AA1336,'Date ouverte'!$33:$34,2,FALSE),IF($J1336='Date ouverte'!$A$35,HLOOKUP($AA1336,'Date ouverte'!$35:$36,2,FALSE),"j"))))),0)</f>
        <v>52</v>
      </c>
      <c r="AD13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36" s="5"/>
    </row>
    <row r="1337" spans="1:31" x14ac:dyDescent="0.25">
      <c r="A1337" t="s">
        <v>2055</v>
      </c>
      <c r="B1337" t="s">
        <v>258</v>
      </c>
      <c r="C1337" t="s">
        <v>30</v>
      </c>
      <c r="D1337" t="s">
        <v>47</v>
      </c>
      <c r="E1337" t="s">
        <v>16</v>
      </c>
      <c r="F1337" t="s">
        <v>48</v>
      </c>
      <c r="G1337" s="1">
        <v>44852</v>
      </c>
      <c r="H1337" s="1">
        <v>44884</v>
      </c>
      <c r="I1337" s="2">
        <v>44889</v>
      </c>
      <c r="J1337" t="s">
        <v>28</v>
      </c>
      <c r="K1337" t="s">
        <v>29</v>
      </c>
      <c r="L1337" t="s">
        <v>24</v>
      </c>
      <c r="M1337" t="s">
        <v>32</v>
      </c>
      <c r="N1337" t="s">
        <v>41</v>
      </c>
      <c r="O1337" t="s">
        <v>1686</v>
      </c>
      <c r="P1337">
        <f t="shared" si="605"/>
        <v>1</v>
      </c>
      <c r="Q1337" s="5">
        <f t="shared" si="606"/>
        <v>44886</v>
      </c>
      <c r="R1337" s="32">
        <f>VLOOKUP(_xlfn.CONCAT(M1337," - ",E1337),Planning!$C$75:$D$99,2,0)</f>
        <v>10</v>
      </c>
      <c r="S1337" s="5">
        <f t="shared" si="607"/>
        <v>44894</v>
      </c>
      <c r="T1337" s="3" t="str">
        <f t="shared" si="608"/>
        <v/>
      </c>
      <c r="U1337" s="32">
        <f t="shared" ca="1" si="609"/>
        <v>10</v>
      </c>
      <c r="V1337" s="32">
        <f t="shared" si="610"/>
        <v>0</v>
      </c>
      <c r="W1337" s="5">
        <f t="shared" si="611"/>
        <v>44889</v>
      </c>
      <c r="X1337" s="5"/>
      <c r="Z1337" s="49"/>
      <c r="AA1337" s="50" cm="1">
        <f t="array" ref="AA1337">IF(AND(K1337="Pending",J1337='Date ouverte'!$A$2),INDEX(_xlfn.ANCHORARRAY('Date ouverte'!$B$2),MATCH(TRUE,_xlfn.ANCHORARRAY('Date ouverte'!$B$2)&gt;=$W1337,0)),IF(AND(K1337="Pending",J1337='Date ouverte'!$A$4),INDEX(_xlfn.ANCHORARRAY('Date ouverte'!$B$4),MATCH(TRUE,_xlfn.ANCHORARRAY('Date ouverte'!$B$4)&gt;=$W1337,0)),IF(AND(K1337="Pending",J1337='Date ouverte'!$A$6),INDEX(_xlfn.ANCHORARRAY('Date ouverte'!$B$6),MATCH(TRUE,_xlfn.ANCHORARRAY('Date ouverte'!$B$6)&gt;=$W1337,0)),IF(AND(K1337="Pending",J1337='Date ouverte'!$A$8),INDEX(_xlfn.ANCHORARRAY('Date ouverte'!$B$8),MATCH(TRUE,_xlfn.ANCHORARRAY('Date ouverte'!$B$8)&gt;=$W1337,0)),W1337))))</f>
        <v>44889</v>
      </c>
      <c r="AB1337" s="5">
        <f>IF(IF($K1337="Pending",(IF($J1337='Date ouverte'!$A$20,HLOOKUP($AA1337,'Date ouverte'!$20:$21,2,FALSE),IF($J1337='Date ouverte'!$A$22,HLOOKUP($AA1337,'Date ouverte'!$22:$23,2,FALSE),IF($J1337='Date ouverte'!$A$24,HLOOKUP($AA1337,'Date ouverte'!$24:$25,2,FALSE),IF($J1337='Date ouverte'!$A$26,HLOOKUP($AA1337,'Date ouverte'!$26:$27,2,FALSE),"j"))))),W1337)&lt;&gt;"alert",AA1337,"alert")</f>
        <v>44889</v>
      </c>
      <c r="AC1337" s="65">
        <f>IF($AB1337="alert",(IF($J1337='Date ouverte'!$A$29,HLOOKUP($AA1337,'Date ouverte'!$29:$30,2,FALSE),IF($J1337='Date ouverte'!$A$31,HLOOKUP($AA1337,'Date ouverte'!$31:$33,2,FALSE),IF($J1337='Date ouverte'!$A$33,HLOOKUP($AA1337,'Date ouverte'!$33:$34,2,FALSE),IF($J1337='Date ouverte'!$A$35,HLOOKUP($AA1337,'Date ouverte'!$35:$36,2,FALSE),"j"))))),0)</f>
        <v>0</v>
      </c>
      <c r="AD13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37" s="5"/>
    </row>
    <row r="1338" spans="1:31" x14ac:dyDescent="0.25">
      <c r="A1338" t="s">
        <v>212</v>
      </c>
      <c r="B1338" t="s">
        <v>258</v>
      </c>
      <c r="C1338" t="s">
        <v>30</v>
      </c>
      <c r="D1338" t="s">
        <v>15</v>
      </c>
      <c r="E1338" t="s">
        <v>16</v>
      </c>
      <c r="F1338" t="s">
        <v>17</v>
      </c>
      <c r="G1338" s="1">
        <v>44803</v>
      </c>
      <c r="H1338" s="1">
        <v>44853</v>
      </c>
      <c r="I1338" s="2">
        <v>44861.541666666664</v>
      </c>
      <c r="J1338" t="s">
        <v>18</v>
      </c>
      <c r="K1338" t="s">
        <v>19</v>
      </c>
      <c r="L1338" t="s">
        <v>24</v>
      </c>
      <c r="M1338" t="s">
        <v>32</v>
      </c>
      <c r="N1338" t="s">
        <v>41</v>
      </c>
      <c r="O1338" t="s">
        <v>76</v>
      </c>
      <c r="P1338">
        <f t="shared" si="605"/>
        <v>1</v>
      </c>
      <c r="Q1338" s="5">
        <f t="shared" si="606"/>
        <v>44855</v>
      </c>
      <c r="R1338" s="32">
        <f>VLOOKUP(_xlfn.CONCAT(M1338," - ",E1338),Planning!$C$75:$D$99,2,0)</f>
        <v>10</v>
      </c>
      <c r="S1338" s="5">
        <f t="shared" si="607"/>
        <v>44863</v>
      </c>
      <c r="T1338" s="3" t="str">
        <f t="shared" si="608"/>
        <v/>
      </c>
      <c r="U1338" s="32">
        <f t="shared" ca="1" si="609"/>
        <v>4</v>
      </c>
      <c r="V1338" s="32">
        <f t="shared" si="610"/>
        <v>0</v>
      </c>
      <c r="W1338" s="5">
        <f t="shared" si="611"/>
        <v>44861</v>
      </c>
      <c r="X1338" s="5"/>
      <c r="Z1338" s="49"/>
      <c r="AA1338" s="50" cm="1">
        <f t="array" ref="AA1338">IF(AND(K1338="Pending",J1338='Date ouverte'!$A$2),INDEX(_xlfn.ANCHORARRAY('Date ouverte'!$B$2),MATCH(TRUE,_xlfn.ANCHORARRAY('Date ouverte'!$B$2)&gt;=$W1338,0)),IF(AND(K1338="Pending",J1338='Date ouverte'!$A$4),INDEX(_xlfn.ANCHORARRAY('Date ouverte'!$B$4),MATCH(TRUE,_xlfn.ANCHORARRAY('Date ouverte'!$B$4)&gt;=$W1338,0)),IF(AND(K1338="Pending",J1338='Date ouverte'!$A$6),INDEX(_xlfn.ANCHORARRAY('Date ouverte'!$B$6),MATCH(TRUE,_xlfn.ANCHORARRAY('Date ouverte'!$B$6)&gt;=$W1338,0)),IF(AND(K1338="Pending",J1338='Date ouverte'!$A$8),INDEX(_xlfn.ANCHORARRAY('Date ouverte'!$B$8),MATCH(TRUE,_xlfn.ANCHORARRAY('Date ouverte'!$B$8)&gt;=$W1338,0)),W1338))))</f>
        <v>44861</v>
      </c>
      <c r="AB1338" s="5">
        <f>IF(IF($K1338="Pending",(IF($J1338='Date ouverte'!$A$20,HLOOKUP($AA1338,'Date ouverte'!$20:$21,2,FALSE),IF($J1338='Date ouverte'!$A$22,HLOOKUP($AA1338,'Date ouverte'!$22:$23,2,FALSE),IF($J1338='Date ouverte'!$A$24,HLOOKUP($AA1338,'Date ouverte'!$24:$25,2,FALSE),IF($J1338='Date ouverte'!$A$26,HLOOKUP($AA1338,'Date ouverte'!$26:$27,2,FALSE),"j"))))),W1338)&lt;&gt;"alert",AA1338,"alert")</f>
        <v>44861</v>
      </c>
      <c r="AC1338" s="65">
        <f>IF($AB1338="alert",(IF($J1338='Date ouverte'!$A$29,HLOOKUP($AA1338,'Date ouverte'!$29:$30,2,FALSE),IF($J1338='Date ouverte'!$A$31,HLOOKUP($AA1338,'Date ouverte'!$31:$33,2,FALSE),IF($J1338='Date ouverte'!$A$33,HLOOKUP($AA1338,'Date ouverte'!$33:$34,2,FALSE),IF($J1338='Date ouverte'!$A$35,HLOOKUP($AA1338,'Date ouverte'!$35:$36,2,FALSE),"j"))))),0)</f>
        <v>0</v>
      </c>
      <c r="AD13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38" s="5"/>
    </row>
    <row r="1339" spans="1:31" x14ac:dyDescent="0.25">
      <c r="A1339" t="s">
        <v>626</v>
      </c>
      <c r="B1339" t="s">
        <v>258</v>
      </c>
      <c r="C1339" t="s">
        <v>30</v>
      </c>
      <c r="D1339" t="s">
        <v>47</v>
      </c>
      <c r="E1339" t="s">
        <v>16</v>
      </c>
      <c r="F1339" t="s">
        <v>48</v>
      </c>
      <c r="G1339" s="1">
        <v>44823</v>
      </c>
      <c r="H1339" s="1">
        <v>44868</v>
      </c>
      <c r="I1339" s="2">
        <v>44873</v>
      </c>
      <c r="J1339" t="s">
        <v>39</v>
      </c>
      <c r="K1339" t="s">
        <v>29</v>
      </c>
      <c r="L1339" t="s">
        <v>24</v>
      </c>
      <c r="M1339" t="s">
        <v>32</v>
      </c>
      <c r="N1339" t="s">
        <v>41</v>
      </c>
      <c r="O1339" t="s">
        <v>387</v>
      </c>
      <c r="P1339">
        <f t="shared" si="605"/>
        <v>1</v>
      </c>
      <c r="Q1339" s="5">
        <f t="shared" si="606"/>
        <v>44870</v>
      </c>
      <c r="R1339" s="32">
        <f>VLOOKUP(_xlfn.CONCAT(M1339," - ",E1339),Planning!$C$75:$D$99,2,0)</f>
        <v>10</v>
      </c>
      <c r="S1339" s="5">
        <f t="shared" si="607"/>
        <v>44878</v>
      </c>
      <c r="T1339" s="3" t="str">
        <f t="shared" si="608"/>
        <v/>
      </c>
      <c r="U1339" s="32">
        <f t="shared" ca="1" si="609"/>
        <v>10</v>
      </c>
      <c r="V1339" s="32">
        <f t="shared" si="610"/>
        <v>0</v>
      </c>
      <c r="W1339" s="5">
        <f t="shared" si="611"/>
        <v>44873</v>
      </c>
      <c r="X1339" s="5"/>
      <c r="Z1339" s="49"/>
      <c r="AA1339" s="50" cm="1">
        <f t="array" ref="AA1339">IF(AND(K1339="Pending",J1339='Date ouverte'!$A$2),INDEX(_xlfn.ANCHORARRAY('Date ouverte'!$B$2),MATCH(TRUE,_xlfn.ANCHORARRAY('Date ouverte'!$B$2)&gt;=$W1339,0)),IF(AND(K1339="Pending",J1339='Date ouverte'!$A$4),INDEX(_xlfn.ANCHORARRAY('Date ouverte'!$B$4),MATCH(TRUE,_xlfn.ANCHORARRAY('Date ouverte'!$B$4)&gt;=$W1339,0)),IF(AND(K1339="Pending",J1339='Date ouverte'!$A$6),INDEX(_xlfn.ANCHORARRAY('Date ouverte'!$B$6),MATCH(TRUE,_xlfn.ANCHORARRAY('Date ouverte'!$B$6)&gt;=$W1339,0)),IF(AND(K1339="Pending",J1339='Date ouverte'!$A$8),INDEX(_xlfn.ANCHORARRAY('Date ouverte'!$B$8),MATCH(TRUE,_xlfn.ANCHORARRAY('Date ouverte'!$B$8)&gt;=$W1339,0)),W1339))))</f>
        <v>44873</v>
      </c>
      <c r="AB1339" s="5" t="str">
        <f>IF(IF($K1339="Pending",(IF($J1339='Date ouverte'!$A$20,HLOOKUP($AA1339,'Date ouverte'!$20:$21,2,FALSE),IF($J1339='Date ouverte'!$A$22,HLOOKUP($AA1339,'Date ouverte'!$22:$23,2,FALSE),IF($J1339='Date ouverte'!$A$24,HLOOKUP($AA1339,'Date ouverte'!$24:$25,2,FALSE),IF($J1339='Date ouverte'!$A$26,HLOOKUP($AA1339,'Date ouverte'!$26:$27,2,FALSE),"j"))))),W1339)&lt;&gt;"alert",AA1339,"alert")</f>
        <v>alert</v>
      </c>
      <c r="AC1339" s="65">
        <f>IF($AB1339="alert",(IF($J1339='Date ouverte'!$A$29,HLOOKUP($AA1339,'Date ouverte'!$29:$30,2,FALSE),IF($J1339='Date ouverte'!$A$31,HLOOKUP($AA1339,'Date ouverte'!$31:$33,2,FALSE),IF($J1339='Date ouverte'!$A$33,HLOOKUP($AA1339,'Date ouverte'!$33:$34,2,FALSE),IF($J1339='Date ouverte'!$A$35,HLOOKUP($AA1339,'Date ouverte'!$35:$36,2,FALSE),"j"))))),0)</f>
        <v>1</v>
      </c>
      <c r="AD13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39" s="5"/>
    </row>
    <row r="1340" spans="1:31" x14ac:dyDescent="0.25">
      <c r="A1340" t="s">
        <v>2501</v>
      </c>
      <c r="B1340" t="s">
        <v>258</v>
      </c>
      <c r="C1340" t="s">
        <v>30</v>
      </c>
      <c r="D1340" t="s">
        <v>57</v>
      </c>
      <c r="E1340" t="s">
        <v>16</v>
      </c>
      <c r="F1340" t="s">
        <v>48</v>
      </c>
      <c r="G1340" s="1">
        <v>44863</v>
      </c>
      <c r="H1340" s="1">
        <v>44896</v>
      </c>
      <c r="I1340" s="2">
        <v>44903</v>
      </c>
      <c r="J1340" t="s">
        <v>18</v>
      </c>
      <c r="K1340" t="s">
        <v>29</v>
      </c>
      <c r="L1340" t="s">
        <v>24</v>
      </c>
      <c r="M1340" t="s">
        <v>32</v>
      </c>
      <c r="O1340" t="s">
        <v>1728</v>
      </c>
      <c r="P1340">
        <f t="shared" si="605"/>
        <v>1</v>
      </c>
      <c r="Q1340" s="5">
        <f t="shared" si="606"/>
        <v>44898</v>
      </c>
      <c r="R1340" s="32">
        <f>VLOOKUP(_xlfn.CONCAT(M1340," - ",E1340),Planning!$C$75:$D$99,2,0)</f>
        <v>10</v>
      </c>
      <c r="S1340" s="5">
        <f t="shared" si="607"/>
        <v>44906</v>
      </c>
      <c r="T1340" s="3" t="str">
        <f t="shared" si="608"/>
        <v/>
      </c>
      <c r="U1340" s="32">
        <f t="shared" ca="1" si="609"/>
        <v>10</v>
      </c>
      <c r="V1340" s="32">
        <f t="shared" si="610"/>
        <v>0</v>
      </c>
      <c r="W1340" s="5">
        <f t="shared" si="611"/>
        <v>44903</v>
      </c>
      <c r="X1340" s="5"/>
      <c r="Z1340" s="49"/>
      <c r="AA1340" s="50" cm="1">
        <f t="array" ref="AA1340">IF(AND(K1340="Pending",J1340='Date ouverte'!$A$2),INDEX(_xlfn.ANCHORARRAY('Date ouverte'!$B$2),MATCH(TRUE,_xlfn.ANCHORARRAY('Date ouverte'!$B$2)&gt;=$W1340,0)),IF(AND(K1340="Pending",J1340='Date ouverte'!$A$4),INDEX(_xlfn.ANCHORARRAY('Date ouverte'!$B$4),MATCH(TRUE,_xlfn.ANCHORARRAY('Date ouverte'!$B$4)&gt;=$W1340,0)),IF(AND(K1340="Pending",J1340='Date ouverte'!$A$6),INDEX(_xlfn.ANCHORARRAY('Date ouverte'!$B$6),MATCH(TRUE,_xlfn.ANCHORARRAY('Date ouverte'!$B$6)&gt;=$W1340,0)),IF(AND(K1340="Pending",J1340='Date ouverte'!$A$8),INDEX(_xlfn.ANCHORARRAY('Date ouverte'!$B$8),MATCH(TRUE,_xlfn.ANCHORARRAY('Date ouverte'!$B$8)&gt;=$W1340,0)),W1340))))</f>
        <v>44903</v>
      </c>
      <c r="AB1340" s="5">
        <f>IF(IF($K1340="Pending",(IF($J1340='Date ouverte'!$A$20,HLOOKUP($AA1340,'Date ouverte'!$20:$21,2,FALSE),IF($J1340='Date ouverte'!$A$22,HLOOKUP($AA1340,'Date ouverte'!$22:$23,2,FALSE),IF($J1340='Date ouverte'!$A$24,HLOOKUP($AA1340,'Date ouverte'!$24:$25,2,FALSE),IF($J1340='Date ouverte'!$A$26,HLOOKUP($AA1340,'Date ouverte'!$26:$27,2,FALSE),"j"))))),W1340)&lt;&gt;"alert",AA1340,"alert")</f>
        <v>44903</v>
      </c>
      <c r="AC1340" s="65">
        <f>IF($AB1340="alert",(IF($J1340='Date ouverte'!$A$29,HLOOKUP($AA1340,'Date ouverte'!$29:$30,2,FALSE),IF($J1340='Date ouverte'!$A$31,HLOOKUP($AA1340,'Date ouverte'!$31:$33,2,FALSE),IF($J1340='Date ouverte'!$A$33,HLOOKUP($AA1340,'Date ouverte'!$33:$34,2,FALSE),IF($J1340='Date ouverte'!$A$35,HLOOKUP($AA1340,'Date ouverte'!$35:$36,2,FALSE),"j"))))),0)</f>
        <v>0</v>
      </c>
      <c r="AD13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0" s="5"/>
    </row>
    <row r="1341" spans="1:31" x14ac:dyDescent="0.25">
      <c r="A1341" t="s">
        <v>213</v>
      </c>
      <c r="B1341" t="s">
        <v>258</v>
      </c>
      <c r="C1341" t="s">
        <v>30</v>
      </c>
      <c r="D1341" t="s">
        <v>47</v>
      </c>
      <c r="E1341" t="s">
        <v>16</v>
      </c>
      <c r="F1341" t="s">
        <v>48</v>
      </c>
      <c r="G1341" s="1">
        <v>44808</v>
      </c>
      <c r="H1341" s="1">
        <v>44860</v>
      </c>
      <c r="I1341" s="2">
        <v>44865.375</v>
      </c>
      <c r="J1341" t="s">
        <v>18</v>
      </c>
      <c r="K1341" t="s">
        <v>19</v>
      </c>
      <c r="L1341" t="s">
        <v>24</v>
      </c>
      <c r="M1341" t="s">
        <v>32</v>
      </c>
      <c r="N1341" t="s">
        <v>41</v>
      </c>
      <c r="O1341" t="s">
        <v>122</v>
      </c>
      <c r="P1341">
        <f t="shared" si="605"/>
        <v>1</v>
      </c>
      <c r="Q1341" s="5">
        <f t="shared" si="606"/>
        <v>44862</v>
      </c>
      <c r="R1341" s="32">
        <f>VLOOKUP(_xlfn.CONCAT(M1341," - ",E1341),Planning!$C$75:$D$99,2,0)</f>
        <v>10</v>
      </c>
      <c r="S1341" s="5">
        <f t="shared" si="607"/>
        <v>44870</v>
      </c>
      <c r="T1341" s="3" t="str">
        <f t="shared" si="608"/>
        <v/>
      </c>
      <c r="U1341" s="32">
        <f t="shared" ca="1" si="609"/>
        <v>10</v>
      </c>
      <c r="V1341" s="32">
        <f t="shared" si="610"/>
        <v>0</v>
      </c>
      <c r="W1341" s="5">
        <f t="shared" si="611"/>
        <v>44865</v>
      </c>
      <c r="X1341" s="5"/>
      <c r="Z1341" s="49"/>
      <c r="AA1341" s="50" cm="1">
        <f t="array" ref="AA1341">IF(AND(K1341="Pending",J1341='Date ouverte'!$A$2),INDEX(_xlfn.ANCHORARRAY('Date ouverte'!$B$2),MATCH(TRUE,_xlfn.ANCHORARRAY('Date ouverte'!$B$2)&gt;=$W1341,0)),IF(AND(K1341="Pending",J1341='Date ouverte'!$A$4),INDEX(_xlfn.ANCHORARRAY('Date ouverte'!$B$4),MATCH(TRUE,_xlfn.ANCHORARRAY('Date ouverte'!$B$4)&gt;=$W1341,0)),IF(AND(K1341="Pending",J1341='Date ouverte'!$A$6),INDEX(_xlfn.ANCHORARRAY('Date ouverte'!$B$6),MATCH(TRUE,_xlfn.ANCHORARRAY('Date ouverte'!$B$6)&gt;=$W1341,0)),IF(AND(K1341="Pending",J1341='Date ouverte'!$A$8),INDEX(_xlfn.ANCHORARRAY('Date ouverte'!$B$8),MATCH(TRUE,_xlfn.ANCHORARRAY('Date ouverte'!$B$8)&gt;=$W1341,0)),W1341))))</f>
        <v>44865</v>
      </c>
      <c r="AB1341" s="5">
        <f>IF(IF($K1341="Pending",(IF($J1341='Date ouverte'!$A$20,HLOOKUP($AA1341,'Date ouverte'!$20:$21,2,FALSE),IF($J1341='Date ouverte'!$A$22,HLOOKUP($AA1341,'Date ouverte'!$22:$23,2,FALSE),IF($J1341='Date ouverte'!$A$24,HLOOKUP($AA1341,'Date ouverte'!$24:$25,2,FALSE),IF($J1341='Date ouverte'!$A$26,HLOOKUP($AA1341,'Date ouverte'!$26:$27,2,FALSE),"j"))))),W1341)&lt;&gt;"alert",AA1341,"alert")</f>
        <v>44865</v>
      </c>
      <c r="AC1341" s="65">
        <f>IF($AB1341="alert",(IF($J1341='Date ouverte'!$A$29,HLOOKUP($AA1341,'Date ouverte'!$29:$30,2,FALSE),IF($J1341='Date ouverte'!$A$31,HLOOKUP($AA1341,'Date ouverte'!$31:$33,2,FALSE),IF($J1341='Date ouverte'!$A$33,HLOOKUP($AA1341,'Date ouverte'!$33:$34,2,FALSE),IF($J1341='Date ouverte'!$A$35,HLOOKUP($AA1341,'Date ouverte'!$35:$36,2,FALSE),"j"))))),0)</f>
        <v>0</v>
      </c>
      <c r="AD13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1" s="5"/>
    </row>
    <row r="1342" spans="1:31" x14ac:dyDescent="0.25">
      <c r="A1342" t="s">
        <v>2502</v>
      </c>
      <c r="B1342" t="s">
        <v>258</v>
      </c>
      <c r="C1342" t="s">
        <v>14</v>
      </c>
      <c r="D1342" t="s">
        <v>47</v>
      </c>
      <c r="E1342" t="s">
        <v>16</v>
      </c>
      <c r="F1342" t="s">
        <v>48</v>
      </c>
      <c r="G1342" s="1">
        <v>44865</v>
      </c>
      <c r="H1342" s="1">
        <v>44893</v>
      </c>
      <c r="I1342" s="2">
        <v>44900</v>
      </c>
      <c r="J1342" t="s">
        <v>28</v>
      </c>
      <c r="K1342" t="s">
        <v>29</v>
      </c>
      <c r="L1342" t="s">
        <v>24</v>
      </c>
      <c r="M1342" t="s">
        <v>32</v>
      </c>
      <c r="N1342" t="s">
        <v>41</v>
      </c>
      <c r="O1342" t="s">
        <v>1728</v>
      </c>
      <c r="P1342">
        <f t="shared" si="605"/>
        <v>1</v>
      </c>
      <c r="Q1342" s="5">
        <f t="shared" si="606"/>
        <v>44895</v>
      </c>
      <c r="R1342" s="32">
        <f>VLOOKUP(_xlfn.CONCAT(M1342," - ",E1342),Planning!$C$75:$D$99,2,0)</f>
        <v>10</v>
      </c>
      <c r="S1342" s="5">
        <f t="shared" si="607"/>
        <v>44903</v>
      </c>
      <c r="T1342" s="3" t="str">
        <f t="shared" si="608"/>
        <v/>
      </c>
      <c r="U1342" s="32">
        <f t="shared" ca="1" si="609"/>
        <v>10</v>
      </c>
      <c r="V1342" s="32">
        <f t="shared" si="610"/>
        <v>0</v>
      </c>
      <c r="W1342" s="5">
        <f t="shared" si="611"/>
        <v>44900</v>
      </c>
      <c r="X1342" s="5"/>
      <c r="Z1342" s="49"/>
      <c r="AA1342" s="50" cm="1">
        <f t="array" ref="AA1342">IF(AND(K1342="Pending",J1342='Date ouverte'!$A$2),INDEX(_xlfn.ANCHORARRAY('Date ouverte'!$B$2),MATCH(TRUE,_xlfn.ANCHORARRAY('Date ouverte'!$B$2)&gt;=$W1342,0)),IF(AND(K1342="Pending",J1342='Date ouverte'!$A$4),INDEX(_xlfn.ANCHORARRAY('Date ouverte'!$B$4),MATCH(TRUE,_xlfn.ANCHORARRAY('Date ouverte'!$B$4)&gt;=$W1342,0)),IF(AND(K1342="Pending",J1342='Date ouverte'!$A$6),INDEX(_xlfn.ANCHORARRAY('Date ouverte'!$B$6),MATCH(TRUE,_xlfn.ANCHORARRAY('Date ouverte'!$B$6)&gt;=$W1342,0)),IF(AND(K1342="Pending",J1342='Date ouverte'!$A$8),INDEX(_xlfn.ANCHORARRAY('Date ouverte'!$B$8),MATCH(TRUE,_xlfn.ANCHORARRAY('Date ouverte'!$B$8)&gt;=$W1342,0)),W1342))))</f>
        <v>44900</v>
      </c>
      <c r="AB1342" s="5" t="str">
        <f>IF(IF($K1342="Pending",(IF($J1342='Date ouverte'!$A$20,HLOOKUP($AA1342,'Date ouverte'!$20:$21,2,FALSE),IF($J1342='Date ouverte'!$A$22,HLOOKUP($AA1342,'Date ouverte'!$22:$23,2,FALSE),IF($J1342='Date ouverte'!$A$24,HLOOKUP($AA1342,'Date ouverte'!$24:$25,2,FALSE),IF($J1342='Date ouverte'!$A$26,HLOOKUP($AA1342,'Date ouverte'!$26:$27,2,FALSE),"j"))))),W1342)&lt;&gt;"alert",AA1342,"alert")</f>
        <v>alert</v>
      </c>
      <c r="AC1342" s="65">
        <f>IF($AB1342="alert",(IF($J1342='Date ouverte'!$A$29,HLOOKUP($AA1342,'Date ouverte'!$29:$30,2,FALSE),IF($J1342='Date ouverte'!$A$31,HLOOKUP($AA1342,'Date ouverte'!$31:$33,2,FALSE),IF($J1342='Date ouverte'!$A$33,HLOOKUP($AA1342,'Date ouverte'!$33:$34,2,FALSE),IF($J1342='Date ouverte'!$A$35,HLOOKUP($AA1342,'Date ouverte'!$35:$36,2,FALSE),"j"))))),0)</f>
        <v>15</v>
      </c>
      <c r="AD13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42" s="5"/>
    </row>
    <row r="1343" spans="1:31" x14ac:dyDescent="0.25">
      <c r="A1343" t="s">
        <v>2056</v>
      </c>
      <c r="B1343" t="s">
        <v>258</v>
      </c>
      <c r="C1343" t="s">
        <v>30</v>
      </c>
      <c r="D1343" t="s">
        <v>47</v>
      </c>
      <c r="E1343" t="s">
        <v>16</v>
      </c>
      <c r="F1343" t="s">
        <v>48</v>
      </c>
      <c r="G1343" s="1">
        <v>44846</v>
      </c>
      <c r="H1343" s="1">
        <v>44885</v>
      </c>
      <c r="I1343" s="2">
        <v>44890</v>
      </c>
      <c r="J1343" t="s">
        <v>23</v>
      </c>
      <c r="K1343" t="s">
        <v>29</v>
      </c>
      <c r="L1343" t="s">
        <v>24</v>
      </c>
      <c r="M1343" t="s">
        <v>32</v>
      </c>
      <c r="N1343" t="s">
        <v>41</v>
      </c>
      <c r="O1343" t="s">
        <v>1106</v>
      </c>
      <c r="P1343">
        <f t="shared" si="605"/>
        <v>1</v>
      </c>
      <c r="Q1343" s="5">
        <f t="shared" si="606"/>
        <v>44887</v>
      </c>
      <c r="R1343" s="32">
        <f>VLOOKUP(_xlfn.CONCAT(M1343," - ",E1343),Planning!$C$75:$D$99,2,0)</f>
        <v>10</v>
      </c>
      <c r="S1343" s="5">
        <f t="shared" si="607"/>
        <v>44895</v>
      </c>
      <c r="T1343" s="3" t="str">
        <f t="shared" si="608"/>
        <v/>
      </c>
      <c r="U1343" s="32">
        <f t="shared" ca="1" si="609"/>
        <v>10</v>
      </c>
      <c r="V1343" s="32">
        <f t="shared" si="610"/>
        <v>0</v>
      </c>
      <c r="W1343" s="5">
        <f t="shared" si="611"/>
        <v>44890</v>
      </c>
      <c r="X1343" s="5"/>
      <c r="Z1343" s="49"/>
      <c r="AA1343" s="50" cm="1">
        <f t="array" ref="AA1343">IF(AND(K1343="Pending",J1343='Date ouverte'!$A$2),INDEX(_xlfn.ANCHORARRAY('Date ouverte'!$B$2),MATCH(TRUE,_xlfn.ANCHORARRAY('Date ouverte'!$B$2)&gt;=$W1343,0)),IF(AND(K1343="Pending",J1343='Date ouverte'!$A$4),INDEX(_xlfn.ANCHORARRAY('Date ouverte'!$B$4),MATCH(TRUE,_xlfn.ANCHORARRAY('Date ouverte'!$B$4)&gt;=$W1343,0)),IF(AND(K1343="Pending",J1343='Date ouverte'!$A$6),INDEX(_xlfn.ANCHORARRAY('Date ouverte'!$B$6),MATCH(TRUE,_xlfn.ANCHORARRAY('Date ouverte'!$B$6)&gt;=$W1343,0)),IF(AND(K1343="Pending",J1343='Date ouverte'!$A$8),INDEX(_xlfn.ANCHORARRAY('Date ouverte'!$B$8),MATCH(TRUE,_xlfn.ANCHORARRAY('Date ouverte'!$B$8)&gt;=$W1343,0)),W1343))))</f>
        <v>44890</v>
      </c>
      <c r="AB1343" s="5" t="str">
        <f>IF(IF($K1343="Pending",(IF($J1343='Date ouverte'!$A$20,HLOOKUP($AA1343,'Date ouverte'!$20:$21,2,FALSE),IF($J1343='Date ouverte'!$A$22,HLOOKUP($AA1343,'Date ouverte'!$22:$23,2,FALSE),IF($J1343='Date ouverte'!$A$24,HLOOKUP($AA1343,'Date ouverte'!$24:$25,2,FALSE),IF($J1343='Date ouverte'!$A$26,HLOOKUP($AA1343,'Date ouverte'!$26:$27,2,FALSE),"j"))))),W1343)&lt;&gt;"alert",AA1343,"alert")</f>
        <v>alert</v>
      </c>
      <c r="AC1343" s="65">
        <f>IF($AB1343="alert",(IF($J1343='Date ouverte'!$A$29,HLOOKUP($AA1343,'Date ouverte'!$29:$30,2,FALSE),IF($J1343='Date ouverte'!$A$31,HLOOKUP($AA1343,'Date ouverte'!$31:$33,2,FALSE),IF($J1343='Date ouverte'!$A$33,HLOOKUP($AA1343,'Date ouverte'!$33:$34,2,FALSE),IF($J1343='Date ouverte'!$A$35,HLOOKUP($AA1343,'Date ouverte'!$35:$36,2,FALSE),"j"))))),0)</f>
        <v>96</v>
      </c>
      <c r="AD13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3" s="5"/>
    </row>
    <row r="1344" spans="1:31" x14ac:dyDescent="0.25">
      <c r="A1344" t="s">
        <v>1398</v>
      </c>
      <c r="B1344" t="s">
        <v>258</v>
      </c>
      <c r="C1344" t="s">
        <v>30</v>
      </c>
      <c r="D1344" t="s">
        <v>47</v>
      </c>
      <c r="E1344" t="s">
        <v>16</v>
      </c>
      <c r="F1344" t="s">
        <v>48</v>
      </c>
      <c r="G1344" s="1">
        <v>44837</v>
      </c>
      <c r="H1344" s="1">
        <v>44881</v>
      </c>
      <c r="I1344" s="2">
        <v>44890</v>
      </c>
      <c r="J1344" t="s">
        <v>28</v>
      </c>
      <c r="K1344" t="s">
        <v>29</v>
      </c>
      <c r="L1344" t="s">
        <v>24</v>
      </c>
      <c r="M1344" t="s">
        <v>32</v>
      </c>
      <c r="N1344" t="s">
        <v>41</v>
      </c>
      <c r="O1344" t="s">
        <v>43</v>
      </c>
      <c r="P1344">
        <f t="shared" si="605"/>
        <v>1</v>
      </c>
      <c r="Q1344" s="5">
        <f t="shared" si="606"/>
        <v>44883</v>
      </c>
      <c r="R1344" s="32">
        <f>VLOOKUP(_xlfn.CONCAT(M1344," - ",E1344),Planning!$C$75:$D$99,2,0)</f>
        <v>10</v>
      </c>
      <c r="S1344" s="5">
        <f t="shared" si="607"/>
        <v>44891</v>
      </c>
      <c r="T1344" s="3" t="str">
        <f t="shared" si="608"/>
        <v/>
      </c>
      <c r="U1344" s="32">
        <f t="shared" ca="1" si="609"/>
        <v>10</v>
      </c>
      <c r="V1344" s="32">
        <f t="shared" si="610"/>
        <v>0</v>
      </c>
      <c r="W1344" s="5">
        <f t="shared" si="611"/>
        <v>44890</v>
      </c>
      <c r="X1344" s="5"/>
      <c r="Z1344" s="49"/>
      <c r="AA1344" s="50" cm="1">
        <f t="array" ref="AA1344">IF(AND(K1344="Pending",J1344='Date ouverte'!$A$2),INDEX(_xlfn.ANCHORARRAY('Date ouverte'!$B$2),MATCH(TRUE,_xlfn.ANCHORARRAY('Date ouverte'!$B$2)&gt;=$W1344,0)),IF(AND(K1344="Pending",J1344='Date ouverte'!$A$4),INDEX(_xlfn.ANCHORARRAY('Date ouverte'!$B$4),MATCH(TRUE,_xlfn.ANCHORARRAY('Date ouverte'!$B$4)&gt;=$W1344,0)),IF(AND(K1344="Pending",J1344='Date ouverte'!$A$6),INDEX(_xlfn.ANCHORARRAY('Date ouverte'!$B$6),MATCH(TRUE,_xlfn.ANCHORARRAY('Date ouverte'!$B$6)&gt;=$W1344,0)),IF(AND(K1344="Pending",J1344='Date ouverte'!$A$8),INDEX(_xlfn.ANCHORARRAY('Date ouverte'!$B$8),MATCH(TRUE,_xlfn.ANCHORARRAY('Date ouverte'!$B$8)&gt;=$W1344,0)),W1344))))</f>
        <v>44890</v>
      </c>
      <c r="AB1344" s="5" t="str">
        <f>IF(IF($K1344="Pending",(IF($J1344='Date ouverte'!$A$20,HLOOKUP($AA1344,'Date ouverte'!$20:$21,2,FALSE),IF($J1344='Date ouverte'!$A$22,HLOOKUP($AA1344,'Date ouverte'!$22:$23,2,FALSE),IF($J1344='Date ouverte'!$A$24,HLOOKUP($AA1344,'Date ouverte'!$24:$25,2,FALSE),IF($J1344='Date ouverte'!$A$26,HLOOKUP($AA1344,'Date ouverte'!$26:$27,2,FALSE),"j"))))),W1344)&lt;&gt;"alert",AA1344,"alert")</f>
        <v>alert</v>
      </c>
      <c r="AC1344" s="65">
        <f>IF($AB1344="alert",(IF($J1344='Date ouverte'!$A$29,HLOOKUP($AA1344,'Date ouverte'!$29:$30,2,FALSE),IF($J1344='Date ouverte'!$A$31,HLOOKUP($AA1344,'Date ouverte'!$31:$33,2,FALSE),IF($J1344='Date ouverte'!$A$33,HLOOKUP($AA1344,'Date ouverte'!$33:$34,2,FALSE),IF($J1344='Date ouverte'!$A$35,HLOOKUP($AA1344,'Date ouverte'!$35:$36,2,FALSE),"j"))))),0)</f>
        <v>8</v>
      </c>
      <c r="AD13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44" s="5"/>
    </row>
    <row r="1345" spans="1:31" x14ac:dyDescent="0.25">
      <c r="A1345" t="s">
        <v>2057</v>
      </c>
      <c r="B1345" t="s">
        <v>258</v>
      </c>
      <c r="C1345" t="s">
        <v>30</v>
      </c>
      <c r="D1345" t="s">
        <v>47</v>
      </c>
      <c r="E1345" t="s">
        <v>16</v>
      </c>
      <c r="F1345" t="s">
        <v>48</v>
      </c>
      <c r="G1345" s="1">
        <v>44852</v>
      </c>
      <c r="H1345" s="1">
        <v>44884</v>
      </c>
      <c r="I1345" s="2">
        <v>44889</v>
      </c>
      <c r="J1345" t="s">
        <v>23</v>
      </c>
      <c r="K1345" t="s">
        <v>29</v>
      </c>
      <c r="L1345" t="s">
        <v>24</v>
      </c>
      <c r="M1345" t="s">
        <v>32</v>
      </c>
      <c r="N1345" t="s">
        <v>41</v>
      </c>
      <c r="O1345" t="s">
        <v>1686</v>
      </c>
      <c r="P1345">
        <f t="shared" si="605"/>
        <v>1</v>
      </c>
      <c r="Q1345" s="5">
        <f t="shared" si="606"/>
        <v>44886</v>
      </c>
      <c r="R1345" s="32">
        <f>VLOOKUP(_xlfn.CONCAT(M1345," - ",E1345),Planning!$C$75:$D$99,2,0)</f>
        <v>10</v>
      </c>
      <c r="S1345" s="5">
        <f t="shared" si="607"/>
        <v>44894</v>
      </c>
      <c r="T1345" s="3" t="str">
        <f t="shared" si="608"/>
        <v/>
      </c>
      <c r="U1345" s="32">
        <f t="shared" ca="1" si="609"/>
        <v>10</v>
      </c>
      <c r="V1345" s="32">
        <f t="shared" si="610"/>
        <v>0</v>
      </c>
      <c r="W1345" s="5">
        <f t="shared" si="611"/>
        <v>44889</v>
      </c>
      <c r="X1345" s="5"/>
      <c r="Z1345" s="49"/>
      <c r="AA1345" s="50" cm="1">
        <f t="array" ref="AA1345">IF(AND(K1345="Pending",J1345='Date ouverte'!$A$2),INDEX(_xlfn.ANCHORARRAY('Date ouverte'!$B$2),MATCH(TRUE,_xlfn.ANCHORARRAY('Date ouverte'!$B$2)&gt;=$W1345,0)),IF(AND(K1345="Pending",J1345='Date ouverte'!$A$4),INDEX(_xlfn.ANCHORARRAY('Date ouverte'!$B$4),MATCH(TRUE,_xlfn.ANCHORARRAY('Date ouverte'!$B$4)&gt;=$W1345,0)),IF(AND(K1345="Pending",J1345='Date ouverte'!$A$6),INDEX(_xlfn.ANCHORARRAY('Date ouverte'!$B$6),MATCH(TRUE,_xlfn.ANCHORARRAY('Date ouverte'!$B$6)&gt;=$W1345,0)),IF(AND(K1345="Pending",J1345='Date ouverte'!$A$8),INDEX(_xlfn.ANCHORARRAY('Date ouverte'!$B$8),MATCH(TRUE,_xlfn.ANCHORARRAY('Date ouverte'!$B$8)&gt;=$W1345,0)),W1345))))</f>
        <v>44889</v>
      </c>
      <c r="AB1345" s="5" t="str">
        <f>IF(IF($K1345="Pending",(IF($J1345='Date ouverte'!$A$20,HLOOKUP($AA1345,'Date ouverte'!$20:$21,2,FALSE),IF($J1345='Date ouverte'!$A$22,HLOOKUP($AA1345,'Date ouverte'!$22:$23,2,FALSE),IF($J1345='Date ouverte'!$A$24,HLOOKUP($AA1345,'Date ouverte'!$24:$25,2,FALSE),IF($J1345='Date ouverte'!$A$26,HLOOKUP($AA1345,'Date ouverte'!$26:$27,2,FALSE),"j"))))),W1345)&lt;&gt;"alert",AA1345,"alert")</f>
        <v>alert</v>
      </c>
      <c r="AC1345" s="65">
        <f>IF($AB1345="alert",(IF($J1345='Date ouverte'!$A$29,HLOOKUP($AA1345,'Date ouverte'!$29:$30,2,FALSE),IF($J1345='Date ouverte'!$A$31,HLOOKUP($AA1345,'Date ouverte'!$31:$33,2,FALSE),IF($J1345='Date ouverte'!$A$33,HLOOKUP($AA1345,'Date ouverte'!$33:$34,2,FALSE),IF($J1345='Date ouverte'!$A$35,HLOOKUP($AA1345,'Date ouverte'!$35:$36,2,FALSE),"j"))))),0)</f>
        <v>32</v>
      </c>
      <c r="AD13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5" s="5"/>
    </row>
    <row r="1346" spans="1:31" x14ac:dyDescent="0.25">
      <c r="A1346" t="s">
        <v>2058</v>
      </c>
      <c r="B1346" t="s">
        <v>258</v>
      </c>
      <c r="C1346" t="s">
        <v>30</v>
      </c>
      <c r="D1346" t="s">
        <v>47</v>
      </c>
      <c r="E1346" t="s">
        <v>16</v>
      </c>
      <c r="F1346" t="s">
        <v>48</v>
      </c>
      <c r="G1346" s="1">
        <v>44852</v>
      </c>
      <c r="H1346" s="1">
        <v>44884</v>
      </c>
      <c r="I1346" s="2">
        <v>44889</v>
      </c>
      <c r="J1346" t="s">
        <v>23</v>
      </c>
      <c r="K1346" t="s">
        <v>29</v>
      </c>
      <c r="L1346" t="s">
        <v>24</v>
      </c>
      <c r="M1346" t="s">
        <v>32</v>
      </c>
      <c r="N1346" t="s">
        <v>41</v>
      </c>
      <c r="O1346" t="s">
        <v>1686</v>
      </c>
      <c r="P1346">
        <f t="shared" si="605"/>
        <v>1</v>
      </c>
      <c r="Q1346" s="5">
        <f t="shared" si="606"/>
        <v>44886</v>
      </c>
      <c r="R1346" s="32">
        <f>VLOOKUP(_xlfn.CONCAT(M1346," - ",E1346),Planning!$C$75:$D$99,2,0)</f>
        <v>10</v>
      </c>
      <c r="S1346" s="5">
        <f t="shared" si="607"/>
        <v>44894</v>
      </c>
      <c r="T1346" s="3" t="str">
        <f t="shared" si="608"/>
        <v/>
      </c>
      <c r="U1346" s="32">
        <f t="shared" ca="1" si="609"/>
        <v>10</v>
      </c>
      <c r="V1346" s="32">
        <f t="shared" si="610"/>
        <v>0</v>
      </c>
      <c r="W1346" s="5">
        <f t="shared" si="611"/>
        <v>44889</v>
      </c>
      <c r="X1346" s="5"/>
      <c r="Z1346" s="49"/>
      <c r="AA1346" s="50" cm="1">
        <f t="array" ref="AA1346">IF(AND(K1346="Pending",J1346='Date ouverte'!$A$2),INDEX(_xlfn.ANCHORARRAY('Date ouverte'!$B$2),MATCH(TRUE,_xlfn.ANCHORARRAY('Date ouverte'!$B$2)&gt;=$W1346,0)),IF(AND(K1346="Pending",J1346='Date ouverte'!$A$4),INDEX(_xlfn.ANCHORARRAY('Date ouverte'!$B$4),MATCH(TRUE,_xlfn.ANCHORARRAY('Date ouverte'!$B$4)&gt;=$W1346,0)),IF(AND(K1346="Pending",J1346='Date ouverte'!$A$6),INDEX(_xlfn.ANCHORARRAY('Date ouverte'!$B$6),MATCH(TRUE,_xlfn.ANCHORARRAY('Date ouverte'!$B$6)&gt;=$W1346,0)),IF(AND(K1346="Pending",J1346='Date ouverte'!$A$8),INDEX(_xlfn.ANCHORARRAY('Date ouverte'!$B$8),MATCH(TRUE,_xlfn.ANCHORARRAY('Date ouverte'!$B$8)&gt;=$W1346,0)),W1346))))</f>
        <v>44889</v>
      </c>
      <c r="AB1346" s="5" t="str">
        <f>IF(IF($K1346="Pending",(IF($J1346='Date ouverte'!$A$20,HLOOKUP($AA1346,'Date ouverte'!$20:$21,2,FALSE),IF($J1346='Date ouverte'!$A$22,HLOOKUP($AA1346,'Date ouverte'!$22:$23,2,FALSE),IF($J1346='Date ouverte'!$A$24,HLOOKUP($AA1346,'Date ouverte'!$24:$25,2,FALSE),IF($J1346='Date ouverte'!$A$26,HLOOKUP($AA1346,'Date ouverte'!$26:$27,2,FALSE),"j"))))),W1346)&lt;&gt;"alert",AA1346,"alert")</f>
        <v>alert</v>
      </c>
      <c r="AC1346" s="65">
        <f>IF($AB1346="alert",(IF($J1346='Date ouverte'!$A$29,HLOOKUP($AA1346,'Date ouverte'!$29:$30,2,FALSE),IF($J1346='Date ouverte'!$A$31,HLOOKUP($AA1346,'Date ouverte'!$31:$33,2,FALSE),IF($J1346='Date ouverte'!$A$33,HLOOKUP($AA1346,'Date ouverte'!$33:$34,2,FALSE),IF($J1346='Date ouverte'!$A$35,HLOOKUP($AA1346,'Date ouverte'!$35:$36,2,FALSE),"j"))))),0)</f>
        <v>32</v>
      </c>
      <c r="AD13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6" s="5"/>
    </row>
    <row r="1347" spans="1:31" x14ac:dyDescent="0.25">
      <c r="A1347" t="s">
        <v>2059</v>
      </c>
      <c r="B1347" t="s">
        <v>258</v>
      </c>
      <c r="C1347" t="s">
        <v>30</v>
      </c>
      <c r="D1347" t="s">
        <v>47</v>
      </c>
      <c r="E1347" t="s">
        <v>51</v>
      </c>
      <c r="F1347" t="s">
        <v>48</v>
      </c>
      <c r="G1347" s="1">
        <v>44854</v>
      </c>
      <c r="H1347" s="1">
        <v>44893</v>
      </c>
      <c r="I1347" s="2">
        <v>44900</v>
      </c>
      <c r="J1347" t="s">
        <v>39</v>
      </c>
      <c r="K1347" t="s">
        <v>29</v>
      </c>
      <c r="L1347" t="s">
        <v>24</v>
      </c>
      <c r="M1347" t="s">
        <v>32</v>
      </c>
      <c r="N1347" t="s">
        <v>41</v>
      </c>
      <c r="O1347" t="s">
        <v>1715</v>
      </c>
      <c r="P1347">
        <f t="shared" si="605"/>
        <v>1</v>
      </c>
      <c r="Q1347" s="5">
        <f t="shared" si="606"/>
        <v>44895</v>
      </c>
      <c r="R1347" s="32">
        <f>VLOOKUP(_xlfn.CONCAT(M1347," - ",E1347),Planning!$C$75:$D$99,2,0)</f>
        <v>5</v>
      </c>
      <c r="S1347" s="5">
        <f t="shared" si="607"/>
        <v>44898</v>
      </c>
      <c r="T1347" s="3" t="str">
        <f t="shared" si="608"/>
        <v/>
      </c>
      <c r="U1347" s="32">
        <f t="shared" ca="1" si="609"/>
        <v>5</v>
      </c>
      <c r="V1347" s="32">
        <f t="shared" si="610"/>
        <v>0</v>
      </c>
      <c r="W1347" s="5">
        <f t="shared" si="611"/>
        <v>44900</v>
      </c>
      <c r="X1347" s="5"/>
      <c r="Z1347" s="49"/>
      <c r="AA1347" s="50" cm="1">
        <f t="array" ref="AA1347">IF(AND(K1347="Pending",J1347='Date ouverte'!$A$2),INDEX(_xlfn.ANCHORARRAY('Date ouverte'!$B$2),MATCH(TRUE,_xlfn.ANCHORARRAY('Date ouverte'!$B$2)&gt;=$W1347,0)),IF(AND(K1347="Pending",J1347='Date ouverte'!$A$4),INDEX(_xlfn.ANCHORARRAY('Date ouverte'!$B$4),MATCH(TRUE,_xlfn.ANCHORARRAY('Date ouverte'!$B$4)&gt;=$W1347,0)),IF(AND(K1347="Pending",J1347='Date ouverte'!$A$6),INDEX(_xlfn.ANCHORARRAY('Date ouverte'!$B$6),MATCH(TRUE,_xlfn.ANCHORARRAY('Date ouverte'!$B$6)&gt;=$W1347,0)),IF(AND(K1347="Pending",J1347='Date ouverte'!$A$8),INDEX(_xlfn.ANCHORARRAY('Date ouverte'!$B$8),MATCH(TRUE,_xlfn.ANCHORARRAY('Date ouverte'!$B$8)&gt;=$W1347,0)),W1347))))</f>
        <v>44900</v>
      </c>
      <c r="AB1347" s="5">
        <f>IF(IF($K1347="Pending",(IF($J1347='Date ouverte'!$A$20,HLOOKUP($AA1347,'Date ouverte'!$20:$21,2,FALSE),IF($J1347='Date ouverte'!$A$22,HLOOKUP($AA1347,'Date ouverte'!$22:$23,2,FALSE),IF($J1347='Date ouverte'!$A$24,HLOOKUP($AA1347,'Date ouverte'!$24:$25,2,FALSE),IF($J1347='Date ouverte'!$A$26,HLOOKUP($AA1347,'Date ouverte'!$26:$27,2,FALSE),"j"))))),W1347)&lt;&gt;"alert",AA1347,"alert")</f>
        <v>44900</v>
      </c>
      <c r="AC1347" s="65">
        <f>IF($AB1347="alert",(IF($J1347='Date ouverte'!$A$29,HLOOKUP($AA1347,'Date ouverte'!$29:$30,2,FALSE),IF($J1347='Date ouverte'!$A$31,HLOOKUP($AA1347,'Date ouverte'!$31:$33,2,FALSE),IF($J1347='Date ouverte'!$A$33,HLOOKUP($AA1347,'Date ouverte'!$33:$34,2,FALSE),IF($J1347='Date ouverte'!$A$35,HLOOKUP($AA1347,'Date ouverte'!$35:$36,2,FALSE),"j"))))),0)</f>
        <v>0</v>
      </c>
      <c r="AD13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47" s="5"/>
    </row>
    <row r="1348" spans="1:31" x14ac:dyDescent="0.25">
      <c r="A1348" t="s">
        <v>1399</v>
      </c>
      <c r="B1348" t="s">
        <v>258</v>
      </c>
      <c r="C1348" t="s">
        <v>30</v>
      </c>
      <c r="D1348" t="s">
        <v>47</v>
      </c>
      <c r="E1348" t="s">
        <v>16</v>
      </c>
      <c r="F1348" t="s">
        <v>48</v>
      </c>
      <c r="G1348" s="1">
        <v>44846</v>
      </c>
      <c r="H1348" s="1">
        <v>44885</v>
      </c>
      <c r="I1348" s="2">
        <v>44890</v>
      </c>
      <c r="J1348" t="s">
        <v>23</v>
      </c>
      <c r="K1348" t="s">
        <v>29</v>
      </c>
      <c r="L1348" t="s">
        <v>24</v>
      </c>
      <c r="M1348" t="s">
        <v>32</v>
      </c>
      <c r="N1348" t="s">
        <v>41</v>
      </c>
      <c r="O1348" t="s">
        <v>1106</v>
      </c>
      <c r="P1348">
        <f t="shared" si="605"/>
        <v>1</v>
      </c>
      <c r="Q1348" s="5">
        <f t="shared" si="606"/>
        <v>44887</v>
      </c>
      <c r="R1348" s="32">
        <f>VLOOKUP(_xlfn.CONCAT(M1348," - ",E1348),Planning!$C$75:$D$99,2,0)</f>
        <v>10</v>
      </c>
      <c r="S1348" s="5">
        <f t="shared" si="607"/>
        <v>44895</v>
      </c>
      <c r="T1348" s="3" t="str">
        <f t="shared" si="608"/>
        <v/>
      </c>
      <c r="U1348" s="32">
        <f t="shared" ca="1" si="609"/>
        <v>10</v>
      </c>
      <c r="V1348" s="32">
        <f t="shared" si="610"/>
        <v>0</v>
      </c>
      <c r="W1348" s="5">
        <f t="shared" si="611"/>
        <v>44890</v>
      </c>
      <c r="X1348" s="5"/>
      <c r="Z1348" s="49"/>
      <c r="AA1348" s="50" cm="1">
        <f t="array" ref="AA1348">IF(AND(K1348="Pending",J1348='Date ouverte'!$A$2),INDEX(_xlfn.ANCHORARRAY('Date ouverte'!$B$2),MATCH(TRUE,_xlfn.ANCHORARRAY('Date ouverte'!$B$2)&gt;=$W1348,0)),IF(AND(K1348="Pending",J1348='Date ouverte'!$A$4),INDEX(_xlfn.ANCHORARRAY('Date ouverte'!$B$4),MATCH(TRUE,_xlfn.ANCHORARRAY('Date ouverte'!$B$4)&gt;=$W1348,0)),IF(AND(K1348="Pending",J1348='Date ouverte'!$A$6),INDEX(_xlfn.ANCHORARRAY('Date ouverte'!$B$6),MATCH(TRUE,_xlfn.ANCHORARRAY('Date ouverte'!$B$6)&gt;=$W1348,0)),IF(AND(K1348="Pending",J1348='Date ouverte'!$A$8),INDEX(_xlfn.ANCHORARRAY('Date ouverte'!$B$8),MATCH(TRUE,_xlfn.ANCHORARRAY('Date ouverte'!$B$8)&gt;=$W1348,0)),W1348))))</f>
        <v>44890</v>
      </c>
      <c r="AB1348" s="5" t="str">
        <f>IF(IF($K1348="Pending",(IF($J1348='Date ouverte'!$A$20,HLOOKUP($AA1348,'Date ouverte'!$20:$21,2,FALSE),IF($J1348='Date ouverte'!$A$22,HLOOKUP($AA1348,'Date ouverte'!$22:$23,2,FALSE),IF($J1348='Date ouverte'!$A$24,HLOOKUP($AA1348,'Date ouverte'!$24:$25,2,FALSE),IF($J1348='Date ouverte'!$A$26,HLOOKUP($AA1348,'Date ouverte'!$26:$27,2,FALSE),"j"))))),W1348)&lt;&gt;"alert",AA1348,"alert")</f>
        <v>alert</v>
      </c>
      <c r="AC1348" s="65">
        <f>IF($AB1348="alert",(IF($J1348='Date ouverte'!$A$29,HLOOKUP($AA1348,'Date ouverte'!$29:$30,2,FALSE),IF($J1348='Date ouverte'!$A$31,HLOOKUP($AA1348,'Date ouverte'!$31:$33,2,FALSE),IF($J1348='Date ouverte'!$A$33,HLOOKUP($AA1348,'Date ouverte'!$33:$34,2,FALSE),IF($J1348='Date ouverte'!$A$35,HLOOKUP($AA1348,'Date ouverte'!$35:$36,2,FALSE),"j"))))),0)</f>
        <v>96</v>
      </c>
      <c r="AD13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8" s="5"/>
    </row>
    <row r="1349" spans="1:31" x14ac:dyDescent="0.25">
      <c r="A1349" t="s">
        <v>1400</v>
      </c>
      <c r="B1349" t="s">
        <v>258</v>
      </c>
      <c r="C1349" t="s">
        <v>30</v>
      </c>
      <c r="D1349" t="s">
        <v>47</v>
      </c>
      <c r="E1349" t="s">
        <v>16</v>
      </c>
      <c r="F1349" t="s">
        <v>48</v>
      </c>
      <c r="G1349" s="1">
        <v>44839</v>
      </c>
      <c r="H1349" s="1">
        <v>44881</v>
      </c>
      <c r="I1349" s="2">
        <v>44890</v>
      </c>
      <c r="J1349" t="s">
        <v>23</v>
      </c>
      <c r="K1349" t="s">
        <v>29</v>
      </c>
      <c r="L1349" t="s">
        <v>24</v>
      </c>
      <c r="M1349" t="s">
        <v>32</v>
      </c>
      <c r="N1349" t="s">
        <v>41</v>
      </c>
      <c r="O1349" t="s">
        <v>43</v>
      </c>
      <c r="P1349">
        <f t="shared" si="605"/>
        <v>1</v>
      </c>
      <c r="Q1349" s="5">
        <f t="shared" si="606"/>
        <v>44883</v>
      </c>
      <c r="R1349" s="32">
        <f>VLOOKUP(_xlfn.CONCAT(M1349," - ",E1349),Planning!$C$75:$D$99,2,0)</f>
        <v>10</v>
      </c>
      <c r="S1349" s="5">
        <f t="shared" si="607"/>
        <v>44891</v>
      </c>
      <c r="T1349" s="3" t="str">
        <f t="shared" si="608"/>
        <v/>
      </c>
      <c r="U1349" s="32">
        <f t="shared" ca="1" si="609"/>
        <v>10</v>
      </c>
      <c r="V1349" s="32">
        <f t="shared" si="610"/>
        <v>0</v>
      </c>
      <c r="W1349" s="5">
        <f t="shared" si="611"/>
        <v>44890</v>
      </c>
      <c r="X1349" s="5"/>
      <c r="Z1349" s="49"/>
      <c r="AA1349" s="50" cm="1">
        <f t="array" ref="AA1349">IF(AND(K1349="Pending",J1349='Date ouverte'!$A$2),INDEX(_xlfn.ANCHORARRAY('Date ouverte'!$B$2),MATCH(TRUE,_xlfn.ANCHORARRAY('Date ouverte'!$B$2)&gt;=$W1349,0)),IF(AND(K1349="Pending",J1349='Date ouverte'!$A$4),INDEX(_xlfn.ANCHORARRAY('Date ouverte'!$B$4),MATCH(TRUE,_xlfn.ANCHORARRAY('Date ouverte'!$B$4)&gt;=$W1349,0)),IF(AND(K1349="Pending",J1349='Date ouverte'!$A$6),INDEX(_xlfn.ANCHORARRAY('Date ouverte'!$B$6),MATCH(TRUE,_xlfn.ANCHORARRAY('Date ouverte'!$B$6)&gt;=$W1349,0)),IF(AND(K1349="Pending",J1349='Date ouverte'!$A$8),INDEX(_xlfn.ANCHORARRAY('Date ouverte'!$B$8),MATCH(TRUE,_xlfn.ANCHORARRAY('Date ouverte'!$B$8)&gt;=$W1349,0)),W1349))))</f>
        <v>44890</v>
      </c>
      <c r="AB1349" s="5" t="str">
        <f>IF(IF($K1349="Pending",(IF($J1349='Date ouverte'!$A$20,HLOOKUP($AA1349,'Date ouverte'!$20:$21,2,FALSE),IF($J1349='Date ouverte'!$A$22,HLOOKUP($AA1349,'Date ouverte'!$22:$23,2,FALSE),IF($J1349='Date ouverte'!$A$24,HLOOKUP($AA1349,'Date ouverte'!$24:$25,2,FALSE),IF($J1349='Date ouverte'!$A$26,HLOOKUP($AA1349,'Date ouverte'!$26:$27,2,FALSE),"j"))))),W1349)&lt;&gt;"alert",AA1349,"alert")</f>
        <v>alert</v>
      </c>
      <c r="AC1349" s="65">
        <f>IF($AB1349="alert",(IF($J1349='Date ouverte'!$A$29,HLOOKUP($AA1349,'Date ouverte'!$29:$30,2,FALSE),IF($J1349='Date ouverte'!$A$31,HLOOKUP($AA1349,'Date ouverte'!$31:$33,2,FALSE),IF($J1349='Date ouverte'!$A$33,HLOOKUP($AA1349,'Date ouverte'!$33:$34,2,FALSE),IF($J1349='Date ouverte'!$A$35,HLOOKUP($AA1349,'Date ouverte'!$35:$36,2,FALSE),"j"))))),0)</f>
        <v>96</v>
      </c>
      <c r="AD13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49" s="5"/>
    </row>
    <row r="1350" spans="1:31" x14ac:dyDescent="0.25">
      <c r="A1350" t="s">
        <v>214</v>
      </c>
      <c r="B1350" t="s">
        <v>258</v>
      </c>
      <c r="C1350" t="s">
        <v>30</v>
      </c>
      <c r="D1350" t="s">
        <v>47</v>
      </c>
      <c r="E1350" t="s">
        <v>16</v>
      </c>
      <c r="F1350" t="s">
        <v>48</v>
      </c>
      <c r="G1350" s="1">
        <v>44802</v>
      </c>
      <c r="H1350" s="1">
        <v>44860</v>
      </c>
      <c r="I1350" s="2">
        <v>44867.666666666664</v>
      </c>
      <c r="J1350" t="s">
        <v>39</v>
      </c>
      <c r="K1350" t="s">
        <v>19</v>
      </c>
      <c r="L1350" t="s">
        <v>24</v>
      </c>
      <c r="M1350" t="s">
        <v>32</v>
      </c>
      <c r="N1350" t="s">
        <v>41</v>
      </c>
      <c r="O1350" t="s">
        <v>122</v>
      </c>
      <c r="P1350">
        <f t="shared" si="605"/>
        <v>1</v>
      </c>
      <c r="Q1350" s="5">
        <f t="shared" si="606"/>
        <v>44862</v>
      </c>
      <c r="R1350" s="32">
        <f>VLOOKUP(_xlfn.CONCAT(M1350," - ",E1350),Planning!$C$75:$D$99,2,0)</f>
        <v>10</v>
      </c>
      <c r="S1350" s="5">
        <f t="shared" si="607"/>
        <v>44870</v>
      </c>
      <c r="T1350" s="3" t="str">
        <f t="shared" si="608"/>
        <v/>
      </c>
      <c r="U1350" s="32">
        <f t="shared" ca="1" si="609"/>
        <v>10</v>
      </c>
      <c r="V1350" s="32">
        <f t="shared" si="610"/>
        <v>0</v>
      </c>
      <c r="W1350" s="5">
        <f t="shared" si="611"/>
        <v>44867</v>
      </c>
      <c r="X1350" s="5"/>
      <c r="Z1350" s="49"/>
      <c r="AA1350" s="50" cm="1">
        <f t="array" ref="AA1350">IF(AND(K1350="Pending",J1350='Date ouverte'!$A$2),INDEX(_xlfn.ANCHORARRAY('Date ouverte'!$B$2),MATCH(TRUE,_xlfn.ANCHORARRAY('Date ouverte'!$B$2)&gt;=$W1350,0)),IF(AND(K1350="Pending",J1350='Date ouverte'!$A$4),INDEX(_xlfn.ANCHORARRAY('Date ouverte'!$B$4),MATCH(TRUE,_xlfn.ANCHORARRAY('Date ouverte'!$B$4)&gt;=$W1350,0)),IF(AND(K1350="Pending",J1350='Date ouverte'!$A$6),INDEX(_xlfn.ANCHORARRAY('Date ouverte'!$B$6),MATCH(TRUE,_xlfn.ANCHORARRAY('Date ouverte'!$B$6)&gt;=$W1350,0)),IF(AND(K1350="Pending",J1350='Date ouverte'!$A$8),INDEX(_xlfn.ANCHORARRAY('Date ouverte'!$B$8),MATCH(TRUE,_xlfn.ANCHORARRAY('Date ouverte'!$B$8)&gt;=$W1350,0)),W1350))))</f>
        <v>44867</v>
      </c>
      <c r="AB1350" s="5">
        <f>IF(IF($K1350="Pending",(IF($J1350='Date ouverte'!$A$20,HLOOKUP($AA1350,'Date ouverte'!$20:$21,2,FALSE),IF($J1350='Date ouverte'!$A$22,HLOOKUP($AA1350,'Date ouverte'!$22:$23,2,FALSE),IF($J1350='Date ouverte'!$A$24,HLOOKUP($AA1350,'Date ouverte'!$24:$25,2,FALSE),IF($J1350='Date ouverte'!$A$26,HLOOKUP($AA1350,'Date ouverte'!$26:$27,2,FALSE),"j"))))),W1350)&lt;&gt;"alert",AA1350,"alert")</f>
        <v>44867</v>
      </c>
      <c r="AC1350" s="65">
        <f>IF($AB1350="alert",(IF($J1350='Date ouverte'!$A$29,HLOOKUP($AA1350,'Date ouverte'!$29:$30,2,FALSE),IF($J1350='Date ouverte'!$A$31,HLOOKUP($AA1350,'Date ouverte'!$31:$33,2,FALSE),IF($J1350='Date ouverte'!$A$33,HLOOKUP($AA1350,'Date ouverte'!$33:$34,2,FALSE),IF($J1350='Date ouverte'!$A$35,HLOOKUP($AA1350,'Date ouverte'!$35:$36,2,FALSE),"j"))))),0)</f>
        <v>0</v>
      </c>
      <c r="AD13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50" s="5"/>
    </row>
    <row r="1351" spans="1:31" x14ac:dyDescent="0.25">
      <c r="A1351" t="s">
        <v>638</v>
      </c>
      <c r="B1351" t="s">
        <v>258</v>
      </c>
      <c r="C1351" t="s">
        <v>14</v>
      </c>
      <c r="D1351" t="s">
        <v>47</v>
      </c>
      <c r="E1351" t="s">
        <v>16</v>
      </c>
      <c r="F1351" t="s">
        <v>48</v>
      </c>
      <c r="G1351" s="1">
        <v>44823</v>
      </c>
      <c r="H1351" s="1">
        <v>44868</v>
      </c>
      <c r="I1351" s="2">
        <v>44875</v>
      </c>
      <c r="J1351" t="s">
        <v>18</v>
      </c>
      <c r="K1351" t="s">
        <v>29</v>
      </c>
      <c r="L1351" t="s">
        <v>24</v>
      </c>
      <c r="M1351" t="s">
        <v>32</v>
      </c>
      <c r="N1351" t="s">
        <v>41</v>
      </c>
      <c r="O1351" t="s">
        <v>387</v>
      </c>
      <c r="P1351">
        <f t="shared" si="605"/>
        <v>1</v>
      </c>
      <c r="Q1351" s="5">
        <f t="shared" si="606"/>
        <v>44870</v>
      </c>
      <c r="R1351" s="32">
        <f>VLOOKUP(_xlfn.CONCAT(M1351," - ",E1351),Planning!$C$75:$D$99,2,0)</f>
        <v>10</v>
      </c>
      <c r="S1351" s="5">
        <f t="shared" si="607"/>
        <v>44878</v>
      </c>
      <c r="T1351" s="3" t="str">
        <f t="shared" si="608"/>
        <v/>
      </c>
      <c r="U1351" s="32">
        <f t="shared" ca="1" si="609"/>
        <v>10</v>
      </c>
      <c r="V1351" s="32">
        <f t="shared" si="610"/>
        <v>0</v>
      </c>
      <c r="W1351" s="5">
        <f t="shared" si="611"/>
        <v>44875</v>
      </c>
      <c r="X1351" s="5"/>
      <c r="Z1351" s="49"/>
      <c r="AA1351" s="50" cm="1">
        <f t="array" ref="AA1351">IF(AND(K1351="Pending",J1351='Date ouverte'!$A$2),INDEX(_xlfn.ANCHORARRAY('Date ouverte'!$B$2),MATCH(TRUE,_xlfn.ANCHORARRAY('Date ouverte'!$B$2)&gt;=$W1351,0)),IF(AND(K1351="Pending",J1351='Date ouverte'!$A$4),INDEX(_xlfn.ANCHORARRAY('Date ouverte'!$B$4),MATCH(TRUE,_xlfn.ANCHORARRAY('Date ouverte'!$B$4)&gt;=$W1351,0)),IF(AND(K1351="Pending",J1351='Date ouverte'!$A$6),INDEX(_xlfn.ANCHORARRAY('Date ouverte'!$B$6),MATCH(TRUE,_xlfn.ANCHORARRAY('Date ouverte'!$B$6)&gt;=$W1351,0)),IF(AND(K1351="Pending",J1351='Date ouverte'!$A$8),INDEX(_xlfn.ANCHORARRAY('Date ouverte'!$B$8),MATCH(TRUE,_xlfn.ANCHORARRAY('Date ouverte'!$B$8)&gt;=$W1351,0)),W1351))))</f>
        <v>44875</v>
      </c>
      <c r="AB1351" s="5">
        <f>IF(IF($K1351="Pending",(IF($J1351='Date ouverte'!$A$20,HLOOKUP($AA1351,'Date ouverte'!$20:$21,2,FALSE),IF($J1351='Date ouverte'!$A$22,HLOOKUP($AA1351,'Date ouverte'!$22:$23,2,FALSE),IF($J1351='Date ouverte'!$A$24,HLOOKUP($AA1351,'Date ouverte'!$24:$25,2,FALSE),IF($J1351='Date ouverte'!$A$26,HLOOKUP($AA1351,'Date ouverte'!$26:$27,2,FALSE),"j"))))),W1351)&lt;&gt;"alert",AA1351,"alert")</f>
        <v>44875</v>
      </c>
      <c r="AC1351" s="65">
        <f>IF($AB1351="alert",(IF($J1351='Date ouverte'!$A$29,HLOOKUP($AA1351,'Date ouverte'!$29:$30,2,FALSE),IF($J1351='Date ouverte'!$A$31,HLOOKUP($AA1351,'Date ouverte'!$31:$33,2,FALSE),IF($J1351='Date ouverte'!$A$33,HLOOKUP($AA1351,'Date ouverte'!$33:$34,2,FALSE),IF($J1351='Date ouverte'!$A$35,HLOOKUP($AA1351,'Date ouverte'!$35:$36,2,FALSE),"j"))))),0)</f>
        <v>0</v>
      </c>
      <c r="AD13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1" s="5"/>
    </row>
    <row r="1352" spans="1:31" x14ac:dyDescent="0.25">
      <c r="A1352" t="s">
        <v>1401</v>
      </c>
      <c r="B1352" t="s">
        <v>258</v>
      </c>
      <c r="C1352" t="s">
        <v>30</v>
      </c>
      <c r="D1352" t="s">
        <v>47</v>
      </c>
      <c r="E1352" t="s">
        <v>16</v>
      </c>
      <c r="F1352" t="s">
        <v>48</v>
      </c>
      <c r="G1352" s="1">
        <v>44839</v>
      </c>
      <c r="H1352" s="1">
        <v>44881</v>
      </c>
      <c r="I1352" s="2">
        <v>44890</v>
      </c>
      <c r="J1352" t="s">
        <v>23</v>
      </c>
      <c r="K1352" t="s">
        <v>29</v>
      </c>
      <c r="L1352" t="s">
        <v>24</v>
      </c>
      <c r="M1352" t="s">
        <v>32</v>
      </c>
      <c r="N1352" t="s">
        <v>41</v>
      </c>
      <c r="O1352" t="s">
        <v>43</v>
      </c>
      <c r="P1352">
        <f t="shared" si="605"/>
        <v>1</v>
      </c>
      <c r="Q1352" s="5">
        <f t="shared" si="606"/>
        <v>44883</v>
      </c>
      <c r="R1352" s="32">
        <f>VLOOKUP(_xlfn.CONCAT(M1352," - ",E1352),Planning!$C$75:$D$99,2,0)</f>
        <v>10</v>
      </c>
      <c r="S1352" s="5">
        <f t="shared" si="607"/>
        <v>44891</v>
      </c>
      <c r="T1352" s="3" t="str">
        <f t="shared" si="608"/>
        <v/>
      </c>
      <c r="U1352" s="32">
        <f t="shared" ca="1" si="609"/>
        <v>10</v>
      </c>
      <c r="V1352" s="32">
        <f t="shared" si="610"/>
        <v>0</v>
      </c>
      <c r="W1352" s="5">
        <f t="shared" si="611"/>
        <v>44890</v>
      </c>
      <c r="X1352" s="5"/>
      <c r="Z1352" s="49"/>
      <c r="AA1352" s="50" cm="1">
        <f t="array" ref="AA1352">IF(AND(K1352="Pending",J1352='Date ouverte'!$A$2),INDEX(_xlfn.ANCHORARRAY('Date ouverte'!$B$2),MATCH(TRUE,_xlfn.ANCHORARRAY('Date ouverte'!$B$2)&gt;=$W1352,0)),IF(AND(K1352="Pending",J1352='Date ouverte'!$A$4),INDEX(_xlfn.ANCHORARRAY('Date ouverte'!$B$4),MATCH(TRUE,_xlfn.ANCHORARRAY('Date ouverte'!$B$4)&gt;=$W1352,0)),IF(AND(K1352="Pending",J1352='Date ouverte'!$A$6),INDEX(_xlfn.ANCHORARRAY('Date ouverte'!$B$6),MATCH(TRUE,_xlfn.ANCHORARRAY('Date ouverte'!$B$6)&gt;=$W1352,0)),IF(AND(K1352="Pending",J1352='Date ouverte'!$A$8),INDEX(_xlfn.ANCHORARRAY('Date ouverte'!$B$8),MATCH(TRUE,_xlfn.ANCHORARRAY('Date ouverte'!$B$8)&gt;=$W1352,0)),W1352))))</f>
        <v>44890</v>
      </c>
      <c r="AB1352" s="5" t="str">
        <f>IF(IF($K1352="Pending",(IF($J1352='Date ouverte'!$A$20,HLOOKUP($AA1352,'Date ouverte'!$20:$21,2,FALSE),IF($J1352='Date ouverte'!$A$22,HLOOKUP($AA1352,'Date ouverte'!$22:$23,2,FALSE),IF($J1352='Date ouverte'!$A$24,HLOOKUP($AA1352,'Date ouverte'!$24:$25,2,FALSE),IF($J1352='Date ouverte'!$A$26,HLOOKUP($AA1352,'Date ouverte'!$26:$27,2,FALSE),"j"))))),W1352)&lt;&gt;"alert",AA1352,"alert")</f>
        <v>alert</v>
      </c>
      <c r="AC1352" s="65">
        <f>IF($AB1352="alert",(IF($J1352='Date ouverte'!$A$29,HLOOKUP($AA1352,'Date ouverte'!$29:$30,2,FALSE),IF($J1352='Date ouverte'!$A$31,HLOOKUP($AA1352,'Date ouverte'!$31:$33,2,FALSE),IF($J1352='Date ouverte'!$A$33,HLOOKUP($AA1352,'Date ouverte'!$33:$34,2,FALSE),IF($J1352='Date ouverte'!$A$35,HLOOKUP($AA1352,'Date ouverte'!$35:$36,2,FALSE),"j"))))),0)</f>
        <v>96</v>
      </c>
      <c r="AD13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2" s="5"/>
    </row>
    <row r="1353" spans="1:31" x14ac:dyDescent="0.25">
      <c r="A1353" t="s">
        <v>642</v>
      </c>
      <c r="B1353" t="s">
        <v>258</v>
      </c>
      <c r="C1353" t="s">
        <v>30</v>
      </c>
      <c r="D1353" t="s">
        <v>47</v>
      </c>
      <c r="E1353" t="s">
        <v>16</v>
      </c>
      <c r="F1353" t="s">
        <v>48</v>
      </c>
      <c r="G1353" s="1">
        <v>44821</v>
      </c>
      <c r="H1353" s="1">
        <v>44872</v>
      </c>
      <c r="I1353" s="2">
        <v>44877</v>
      </c>
      <c r="J1353" t="s">
        <v>28</v>
      </c>
      <c r="K1353" t="s">
        <v>29</v>
      </c>
      <c r="L1353" t="s">
        <v>24</v>
      </c>
      <c r="M1353" t="s">
        <v>32</v>
      </c>
      <c r="N1353" t="s">
        <v>41</v>
      </c>
      <c r="O1353" t="s">
        <v>609</v>
      </c>
      <c r="P1353">
        <f t="shared" si="605"/>
        <v>1</v>
      </c>
      <c r="Q1353" s="5">
        <f t="shared" si="606"/>
        <v>44874</v>
      </c>
      <c r="R1353" s="32">
        <f>VLOOKUP(_xlfn.CONCAT(M1353," - ",E1353),Planning!$C$75:$D$99,2,0)</f>
        <v>10</v>
      </c>
      <c r="S1353" s="5">
        <f t="shared" si="607"/>
        <v>44882</v>
      </c>
      <c r="T1353" s="3" t="str">
        <f t="shared" si="608"/>
        <v/>
      </c>
      <c r="U1353" s="32">
        <f t="shared" ca="1" si="609"/>
        <v>10</v>
      </c>
      <c r="V1353" s="32">
        <f t="shared" si="610"/>
        <v>0</v>
      </c>
      <c r="W1353" s="5">
        <f t="shared" si="611"/>
        <v>44877</v>
      </c>
      <c r="X1353" s="5"/>
      <c r="Z1353" s="49"/>
      <c r="AA1353" s="50" cm="1">
        <f t="array" ref="AA1353">IF(AND(K1353="Pending",J1353='Date ouverte'!$A$2),INDEX(_xlfn.ANCHORARRAY('Date ouverte'!$B$2),MATCH(TRUE,_xlfn.ANCHORARRAY('Date ouverte'!$B$2)&gt;=$W1353,0)),IF(AND(K1353="Pending",J1353='Date ouverte'!$A$4),INDEX(_xlfn.ANCHORARRAY('Date ouverte'!$B$4),MATCH(TRUE,_xlfn.ANCHORARRAY('Date ouverte'!$B$4)&gt;=$W1353,0)),IF(AND(K1353="Pending",J1353='Date ouverte'!$A$6),INDEX(_xlfn.ANCHORARRAY('Date ouverte'!$B$6),MATCH(TRUE,_xlfn.ANCHORARRAY('Date ouverte'!$B$6)&gt;=$W1353,0)),IF(AND(K1353="Pending",J1353='Date ouverte'!$A$8),INDEX(_xlfn.ANCHORARRAY('Date ouverte'!$B$8),MATCH(TRUE,_xlfn.ANCHORARRAY('Date ouverte'!$B$8)&gt;=$W1353,0)),W1353))))</f>
        <v>44879</v>
      </c>
      <c r="AB1353" s="5" t="str">
        <f>IF(IF($K1353="Pending",(IF($J1353='Date ouverte'!$A$20,HLOOKUP($AA1353,'Date ouverte'!$20:$21,2,FALSE),IF($J1353='Date ouverte'!$A$22,HLOOKUP($AA1353,'Date ouverte'!$22:$23,2,FALSE),IF($J1353='Date ouverte'!$A$24,HLOOKUP($AA1353,'Date ouverte'!$24:$25,2,FALSE),IF($J1353='Date ouverte'!$A$26,HLOOKUP($AA1353,'Date ouverte'!$26:$27,2,FALSE),"j"))))),W1353)&lt;&gt;"alert",AA1353,"alert")</f>
        <v>alert</v>
      </c>
      <c r="AC1353" s="65">
        <f>IF($AB1353="alert",(IF($J1353='Date ouverte'!$A$29,HLOOKUP($AA1353,'Date ouverte'!$29:$30,2,FALSE),IF($J1353='Date ouverte'!$A$31,HLOOKUP($AA1353,'Date ouverte'!$31:$33,2,FALSE),IF($J1353='Date ouverte'!$A$33,HLOOKUP($AA1353,'Date ouverte'!$33:$34,2,FALSE),IF($J1353='Date ouverte'!$A$35,HLOOKUP($AA1353,'Date ouverte'!$35:$36,2,FALSE),"j"))))),0)</f>
        <v>12</v>
      </c>
      <c r="AD13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53" s="5"/>
    </row>
    <row r="1354" spans="1:31" x14ac:dyDescent="0.25">
      <c r="A1354" t="s">
        <v>1402</v>
      </c>
      <c r="B1354" t="s">
        <v>258</v>
      </c>
      <c r="C1354" t="s">
        <v>30</v>
      </c>
      <c r="D1354" t="s">
        <v>47</v>
      </c>
      <c r="E1354" t="s">
        <v>51</v>
      </c>
      <c r="F1354" t="s">
        <v>48</v>
      </c>
      <c r="G1354" s="1">
        <v>44834</v>
      </c>
      <c r="H1354" s="1">
        <v>44872</v>
      </c>
      <c r="I1354" s="2">
        <v>44881.291666666664</v>
      </c>
      <c r="J1354" t="s">
        <v>18</v>
      </c>
      <c r="K1354" t="s">
        <v>19</v>
      </c>
      <c r="L1354" t="s">
        <v>24</v>
      </c>
      <c r="M1354" t="s">
        <v>32</v>
      </c>
      <c r="N1354" t="s">
        <v>41</v>
      </c>
      <c r="O1354" t="s">
        <v>1158</v>
      </c>
      <c r="P1354">
        <f t="shared" si="605"/>
        <v>1</v>
      </c>
      <c r="Q1354" s="5">
        <f t="shared" si="606"/>
        <v>44874</v>
      </c>
      <c r="R1354" s="32">
        <f>VLOOKUP(_xlfn.CONCAT(M1354," - ",E1354),Planning!$C$75:$D$99,2,0)</f>
        <v>5</v>
      </c>
      <c r="S1354" s="5">
        <f t="shared" si="607"/>
        <v>44877</v>
      </c>
      <c r="T1354" s="3" t="str">
        <f t="shared" si="608"/>
        <v/>
      </c>
      <c r="U1354" s="32">
        <f t="shared" ca="1" si="609"/>
        <v>5</v>
      </c>
      <c r="V1354" s="32">
        <f t="shared" si="610"/>
        <v>0</v>
      </c>
      <c r="W1354" s="5">
        <f t="shared" si="611"/>
        <v>44881</v>
      </c>
      <c r="X1354" s="5"/>
      <c r="Z1354" s="49"/>
      <c r="AA1354" s="50" cm="1">
        <f t="array" ref="AA1354">IF(AND(K1354="Pending",J1354='Date ouverte'!$A$2),INDEX(_xlfn.ANCHORARRAY('Date ouverte'!$B$2),MATCH(TRUE,_xlfn.ANCHORARRAY('Date ouverte'!$B$2)&gt;=$W1354,0)),IF(AND(K1354="Pending",J1354='Date ouverte'!$A$4),INDEX(_xlfn.ANCHORARRAY('Date ouverte'!$B$4),MATCH(TRUE,_xlfn.ANCHORARRAY('Date ouverte'!$B$4)&gt;=$W1354,0)),IF(AND(K1354="Pending",J1354='Date ouverte'!$A$6),INDEX(_xlfn.ANCHORARRAY('Date ouverte'!$B$6),MATCH(TRUE,_xlfn.ANCHORARRAY('Date ouverte'!$B$6)&gt;=$W1354,0)),IF(AND(K1354="Pending",J1354='Date ouverte'!$A$8),INDEX(_xlfn.ANCHORARRAY('Date ouverte'!$B$8),MATCH(TRUE,_xlfn.ANCHORARRAY('Date ouverte'!$B$8)&gt;=$W1354,0)),W1354))))</f>
        <v>44881</v>
      </c>
      <c r="AB1354" s="5">
        <f>IF(IF($K1354="Pending",(IF($J1354='Date ouverte'!$A$20,HLOOKUP($AA1354,'Date ouverte'!$20:$21,2,FALSE),IF($J1354='Date ouverte'!$A$22,HLOOKUP($AA1354,'Date ouverte'!$22:$23,2,FALSE),IF($J1354='Date ouverte'!$A$24,HLOOKUP($AA1354,'Date ouverte'!$24:$25,2,FALSE),IF($J1354='Date ouverte'!$A$26,HLOOKUP($AA1354,'Date ouverte'!$26:$27,2,FALSE),"j"))))),W1354)&lt;&gt;"alert",AA1354,"alert")</f>
        <v>44881</v>
      </c>
      <c r="AC1354" s="65">
        <f>IF($AB1354="alert",(IF($J1354='Date ouverte'!$A$29,HLOOKUP($AA1354,'Date ouverte'!$29:$30,2,FALSE),IF($J1354='Date ouverte'!$A$31,HLOOKUP($AA1354,'Date ouverte'!$31:$33,2,FALSE),IF($J1354='Date ouverte'!$A$33,HLOOKUP($AA1354,'Date ouverte'!$33:$34,2,FALSE),IF($J1354='Date ouverte'!$A$35,HLOOKUP($AA1354,'Date ouverte'!$35:$36,2,FALSE),"j"))))),0)</f>
        <v>0</v>
      </c>
      <c r="AD13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4" s="5"/>
    </row>
    <row r="1355" spans="1:31" x14ac:dyDescent="0.25">
      <c r="A1355" t="s">
        <v>1403</v>
      </c>
      <c r="B1355" t="s">
        <v>258</v>
      </c>
      <c r="C1355" t="s">
        <v>30</v>
      </c>
      <c r="D1355" t="s">
        <v>47</v>
      </c>
      <c r="E1355" t="s">
        <v>16</v>
      </c>
      <c r="F1355" t="s">
        <v>48</v>
      </c>
      <c r="G1355" s="1">
        <v>44839</v>
      </c>
      <c r="H1355" s="1">
        <v>44881</v>
      </c>
      <c r="I1355" s="2">
        <v>44890</v>
      </c>
      <c r="J1355" t="s">
        <v>23</v>
      </c>
      <c r="K1355" t="s">
        <v>29</v>
      </c>
      <c r="L1355" t="s">
        <v>24</v>
      </c>
      <c r="M1355" t="s">
        <v>32</v>
      </c>
      <c r="N1355" t="s">
        <v>41</v>
      </c>
      <c r="O1355" t="s">
        <v>43</v>
      </c>
      <c r="P1355">
        <f t="shared" si="605"/>
        <v>1</v>
      </c>
      <c r="Q1355" s="5">
        <f t="shared" si="606"/>
        <v>44883</v>
      </c>
      <c r="R1355" s="32">
        <f>VLOOKUP(_xlfn.CONCAT(M1355," - ",E1355),Planning!$C$75:$D$99,2,0)</f>
        <v>10</v>
      </c>
      <c r="S1355" s="5">
        <f t="shared" si="607"/>
        <v>44891</v>
      </c>
      <c r="T1355" s="3" t="str">
        <f t="shared" si="608"/>
        <v/>
      </c>
      <c r="U1355" s="32">
        <f t="shared" ca="1" si="609"/>
        <v>10</v>
      </c>
      <c r="V1355" s="32">
        <f t="shared" si="610"/>
        <v>0</v>
      </c>
      <c r="W1355" s="5">
        <f t="shared" si="611"/>
        <v>44890</v>
      </c>
      <c r="X1355" s="5"/>
      <c r="Z1355" s="49"/>
      <c r="AA1355" s="50" cm="1">
        <f t="array" ref="AA1355">IF(AND(K1355="Pending",J1355='Date ouverte'!$A$2),INDEX(_xlfn.ANCHORARRAY('Date ouverte'!$B$2),MATCH(TRUE,_xlfn.ANCHORARRAY('Date ouverte'!$B$2)&gt;=$W1355,0)),IF(AND(K1355="Pending",J1355='Date ouverte'!$A$4),INDEX(_xlfn.ANCHORARRAY('Date ouverte'!$B$4),MATCH(TRUE,_xlfn.ANCHORARRAY('Date ouverte'!$B$4)&gt;=$W1355,0)),IF(AND(K1355="Pending",J1355='Date ouverte'!$A$6),INDEX(_xlfn.ANCHORARRAY('Date ouverte'!$B$6),MATCH(TRUE,_xlfn.ANCHORARRAY('Date ouverte'!$B$6)&gt;=$W1355,0)),IF(AND(K1355="Pending",J1355='Date ouverte'!$A$8),INDEX(_xlfn.ANCHORARRAY('Date ouverte'!$B$8),MATCH(TRUE,_xlfn.ANCHORARRAY('Date ouverte'!$B$8)&gt;=$W1355,0)),W1355))))</f>
        <v>44890</v>
      </c>
      <c r="AB1355" s="5" t="str">
        <f>IF(IF($K1355="Pending",(IF($J1355='Date ouverte'!$A$20,HLOOKUP($AA1355,'Date ouverte'!$20:$21,2,FALSE),IF($J1355='Date ouverte'!$A$22,HLOOKUP($AA1355,'Date ouverte'!$22:$23,2,FALSE),IF($J1355='Date ouverte'!$A$24,HLOOKUP($AA1355,'Date ouverte'!$24:$25,2,FALSE),IF($J1355='Date ouverte'!$A$26,HLOOKUP($AA1355,'Date ouverte'!$26:$27,2,FALSE),"j"))))),W1355)&lt;&gt;"alert",AA1355,"alert")</f>
        <v>alert</v>
      </c>
      <c r="AC1355" s="65">
        <f>IF($AB1355="alert",(IF($J1355='Date ouverte'!$A$29,HLOOKUP($AA1355,'Date ouverte'!$29:$30,2,FALSE),IF($J1355='Date ouverte'!$A$31,HLOOKUP($AA1355,'Date ouverte'!$31:$33,2,FALSE),IF($J1355='Date ouverte'!$A$33,HLOOKUP($AA1355,'Date ouverte'!$33:$34,2,FALSE),IF($J1355='Date ouverte'!$A$35,HLOOKUP($AA1355,'Date ouverte'!$35:$36,2,FALSE),"j"))))),0)</f>
        <v>96</v>
      </c>
      <c r="AD13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5" s="5"/>
    </row>
    <row r="1356" spans="1:31" x14ac:dyDescent="0.25">
      <c r="A1356" t="s">
        <v>556</v>
      </c>
      <c r="B1356" t="s">
        <v>258</v>
      </c>
      <c r="C1356" t="s">
        <v>30</v>
      </c>
      <c r="D1356" t="s">
        <v>47</v>
      </c>
      <c r="E1356" t="s">
        <v>16</v>
      </c>
      <c r="F1356" t="s">
        <v>48</v>
      </c>
      <c r="G1356" s="1">
        <v>44823</v>
      </c>
      <c r="H1356" s="1">
        <v>44868</v>
      </c>
      <c r="I1356" s="2">
        <v>44873</v>
      </c>
      <c r="J1356" t="s">
        <v>18</v>
      </c>
      <c r="K1356" t="s">
        <v>29</v>
      </c>
      <c r="L1356" t="s">
        <v>24</v>
      </c>
      <c r="M1356" t="s">
        <v>32</v>
      </c>
      <c r="N1356" t="s">
        <v>41</v>
      </c>
      <c r="O1356" t="s">
        <v>387</v>
      </c>
      <c r="P1356">
        <f t="shared" si="605"/>
        <v>1</v>
      </c>
      <c r="Q1356" s="5">
        <f t="shared" si="606"/>
        <v>44870</v>
      </c>
      <c r="R1356" s="32">
        <f>VLOOKUP(_xlfn.CONCAT(M1356," - ",E1356),Planning!$C$75:$D$99,2,0)</f>
        <v>10</v>
      </c>
      <c r="S1356" s="5">
        <f t="shared" si="607"/>
        <v>44878</v>
      </c>
      <c r="T1356" s="3" t="str">
        <f t="shared" si="608"/>
        <v/>
      </c>
      <c r="U1356" s="32">
        <f t="shared" ca="1" si="609"/>
        <v>10</v>
      </c>
      <c r="V1356" s="32">
        <f t="shared" si="610"/>
        <v>0</v>
      </c>
      <c r="W1356" s="5">
        <f t="shared" si="611"/>
        <v>44873</v>
      </c>
      <c r="X1356" s="5"/>
      <c r="Z1356" s="49"/>
      <c r="AA1356" s="50" cm="1">
        <f t="array" ref="AA1356">IF(AND(K1356="Pending",J1356='Date ouverte'!$A$2),INDEX(_xlfn.ANCHORARRAY('Date ouverte'!$B$2),MATCH(TRUE,_xlfn.ANCHORARRAY('Date ouverte'!$B$2)&gt;=$W1356,0)),IF(AND(K1356="Pending",J1356='Date ouverte'!$A$4),INDEX(_xlfn.ANCHORARRAY('Date ouverte'!$B$4),MATCH(TRUE,_xlfn.ANCHORARRAY('Date ouverte'!$B$4)&gt;=$W1356,0)),IF(AND(K1356="Pending",J1356='Date ouverte'!$A$6),INDEX(_xlfn.ANCHORARRAY('Date ouverte'!$B$6),MATCH(TRUE,_xlfn.ANCHORARRAY('Date ouverte'!$B$6)&gt;=$W1356,0)),IF(AND(K1356="Pending",J1356='Date ouverte'!$A$8),INDEX(_xlfn.ANCHORARRAY('Date ouverte'!$B$8),MATCH(TRUE,_xlfn.ANCHORARRAY('Date ouverte'!$B$8)&gt;=$W1356,0)),W1356))))</f>
        <v>44873</v>
      </c>
      <c r="AB1356" s="5">
        <f>IF(IF($K1356="Pending",(IF($J1356='Date ouverte'!$A$20,HLOOKUP($AA1356,'Date ouverte'!$20:$21,2,FALSE),IF($J1356='Date ouverte'!$A$22,HLOOKUP($AA1356,'Date ouverte'!$22:$23,2,FALSE),IF($J1356='Date ouverte'!$A$24,HLOOKUP($AA1356,'Date ouverte'!$24:$25,2,FALSE),IF($J1356='Date ouverte'!$A$26,HLOOKUP($AA1356,'Date ouverte'!$26:$27,2,FALSE),"j"))))),W1356)&lt;&gt;"alert",AA1356,"alert")</f>
        <v>44873</v>
      </c>
      <c r="AC1356" s="65">
        <f>IF($AB1356="alert",(IF($J1356='Date ouverte'!$A$29,HLOOKUP($AA1356,'Date ouverte'!$29:$30,2,FALSE),IF($J1356='Date ouverte'!$A$31,HLOOKUP($AA1356,'Date ouverte'!$31:$33,2,FALSE),IF($J1356='Date ouverte'!$A$33,HLOOKUP($AA1356,'Date ouverte'!$33:$34,2,FALSE),IF($J1356='Date ouverte'!$A$35,HLOOKUP($AA1356,'Date ouverte'!$35:$36,2,FALSE),"j"))))),0)</f>
        <v>0</v>
      </c>
      <c r="AD13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6" s="5"/>
    </row>
    <row r="1357" spans="1:31" x14ac:dyDescent="0.25">
      <c r="A1357" t="s">
        <v>444</v>
      </c>
      <c r="B1357" t="s">
        <v>258</v>
      </c>
      <c r="C1357" t="s">
        <v>30</v>
      </c>
      <c r="D1357" t="s">
        <v>15</v>
      </c>
      <c r="E1357" t="s">
        <v>51</v>
      </c>
      <c r="F1357" t="s">
        <v>17</v>
      </c>
      <c r="G1357" s="1">
        <v>44815</v>
      </c>
      <c r="H1357" s="1">
        <v>44853</v>
      </c>
      <c r="I1357" s="2">
        <v>44868.416666666664</v>
      </c>
      <c r="J1357" t="s">
        <v>18</v>
      </c>
      <c r="K1357" t="s">
        <v>19</v>
      </c>
      <c r="L1357" t="s">
        <v>24</v>
      </c>
      <c r="M1357" t="s">
        <v>32</v>
      </c>
      <c r="N1357" t="s">
        <v>41</v>
      </c>
      <c r="O1357" t="s">
        <v>445</v>
      </c>
      <c r="P1357">
        <f t="shared" si="605"/>
        <v>1</v>
      </c>
      <c r="Q1357" s="5">
        <f t="shared" si="606"/>
        <v>44855</v>
      </c>
      <c r="R1357" s="32">
        <f>VLOOKUP(_xlfn.CONCAT(M1357," - ",E1357),Planning!$C$75:$D$99,2,0)</f>
        <v>5</v>
      </c>
      <c r="S1357" s="5">
        <f t="shared" si="607"/>
        <v>44858</v>
      </c>
      <c r="T1357" s="3" t="str">
        <f t="shared" si="608"/>
        <v/>
      </c>
      <c r="U1357" s="32">
        <f t="shared" ca="1" si="609"/>
        <v>-1</v>
      </c>
      <c r="V1357" s="32">
        <f t="shared" si="610"/>
        <v>0</v>
      </c>
      <c r="W1357" s="5">
        <f t="shared" si="611"/>
        <v>44868</v>
      </c>
      <c r="X1357" s="5"/>
      <c r="Z1357" s="49"/>
      <c r="AA1357" s="50" cm="1">
        <f t="array" ref="AA1357">IF(AND(K1357="Pending",J1357='Date ouverte'!$A$2),INDEX(_xlfn.ANCHORARRAY('Date ouverte'!$B$2),MATCH(TRUE,_xlfn.ANCHORARRAY('Date ouverte'!$B$2)&gt;=$W1357,0)),IF(AND(K1357="Pending",J1357='Date ouverte'!$A$4),INDEX(_xlfn.ANCHORARRAY('Date ouverte'!$B$4),MATCH(TRUE,_xlfn.ANCHORARRAY('Date ouverte'!$B$4)&gt;=$W1357,0)),IF(AND(K1357="Pending",J1357='Date ouverte'!$A$6),INDEX(_xlfn.ANCHORARRAY('Date ouverte'!$B$6),MATCH(TRUE,_xlfn.ANCHORARRAY('Date ouverte'!$B$6)&gt;=$W1357,0)),IF(AND(K1357="Pending",J1357='Date ouverte'!$A$8),INDEX(_xlfn.ANCHORARRAY('Date ouverte'!$B$8),MATCH(TRUE,_xlfn.ANCHORARRAY('Date ouverte'!$B$8)&gt;=$W1357,0)),W1357))))</f>
        <v>44868</v>
      </c>
      <c r="AB1357" s="5">
        <f>IF(IF($K1357="Pending",(IF($J1357='Date ouverte'!$A$20,HLOOKUP($AA1357,'Date ouverte'!$20:$21,2,FALSE),IF($J1357='Date ouverte'!$A$22,HLOOKUP($AA1357,'Date ouverte'!$22:$23,2,FALSE),IF($J1357='Date ouverte'!$A$24,HLOOKUP($AA1357,'Date ouverte'!$24:$25,2,FALSE),IF($J1357='Date ouverte'!$A$26,HLOOKUP($AA1357,'Date ouverte'!$26:$27,2,FALSE),"j"))))),W1357)&lt;&gt;"alert",AA1357,"alert")</f>
        <v>44868</v>
      </c>
      <c r="AC1357" s="65">
        <f>IF($AB1357="alert",(IF($J1357='Date ouverte'!$A$29,HLOOKUP($AA1357,'Date ouverte'!$29:$30,2,FALSE),IF($J1357='Date ouverte'!$A$31,HLOOKUP($AA1357,'Date ouverte'!$31:$33,2,FALSE),IF($J1357='Date ouverte'!$A$33,HLOOKUP($AA1357,'Date ouverte'!$33:$34,2,FALSE),IF($J1357='Date ouverte'!$A$35,HLOOKUP($AA1357,'Date ouverte'!$35:$36,2,FALSE),"j"))))),0)</f>
        <v>0</v>
      </c>
      <c r="AD13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7" s="5"/>
    </row>
    <row r="1358" spans="1:31" x14ac:dyDescent="0.25">
      <c r="A1358" t="s">
        <v>1404</v>
      </c>
      <c r="B1358" t="s">
        <v>258</v>
      </c>
      <c r="C1358" t="s">
        <v>30</v>
      </c>
      <c r="D1358" t="s">
        <v>47</v>
      </c>
      <c r="E1358" t="s">
        <v>51</v>
      </c>
      <c r="F1358" t="s">
        <v>48</v>
      </c>
      <c r="G1358" s="1">
        <v>44834</v>
      </c>
      <c r="H1358" s="1">
        <v>44872</v>
      </c>
      <c r="I1358" s="2">
        <v>44881.541666666664</v>
      </c>
      <c r="J1358" t="s">
        <v>28</v>
      </c>
      <c r="K1358" t="s">
        <v>19</v>
      </c>
      <c r="L1358" t="s">
        <v>24</v>
      </c>
      <c r="M1358" t="s">
        <v>32</v>
      </c>
      <c r="N1358" t="s">
        <v>41</v>
      </c>
      <c r="O1358" t="s">
        <v>1158</v>
      </c>
      <c r="P1358">
        <f t="shared" si="605"/>
        <v>1</v>
      </c>
      <c r="Q1358" s="5">
        <f t="shared" si="606"/>
        <v>44874</v>
      </c>
      <c r="R1358" s="32">
        <f>VLOOKUP(_xlfn.CONCAT(M1358," - ",E1358),Planning!$C$75:$D$99,2,0)</f>
        <v>5</v>
      </c>
      <c r="S1358" s="5">
        <f t="shared" si="607"/>
        <v>44877</v>
      </c>
      <c r="T1358" s="3" t="str">
        <f t="shared" si="608"/>
        <v/>
      </c>
      <c r="U1358" s="32">
        <f t="shared" ca="1" si="609"/>
        <v>5</v>
      </c>
      <c r="V1358" s="32">
        <f t="shared" si="610"/>
        <v>0</v>
      </c>
      <c r="W1358" s="5">
        <f t="shared" si="611"/>
        <v>44881</v>
      </c>
      <c r="X1358" s="5"/>
      <c r="Z1358" s="49"/>
      <c r="AA1358" s="50" cm="1">
        <f t="array" ref="AA1358">IF(AND(K1358="Pending",J1358='Date ouverte'!$A$2),INDEX(_xlfn.ANCHORARRAY('Date ouverte'!$B$2),MATCH(TRUE,_xlfn.ANCHORARRAY('Date ouverte'!$B$2)&gt;=$W1358,0)),IF(AND(K1358="Pending",J1358='Date ouverte'!$A$4),INDEX(_xlfn.ANCHORARRAY('Date ouverte'!$B$4),MATCH(TRUE,_xlfn.ANCHORARRAY('Date ouverte'!$B$4)&gt;=$W1358,0)),IF(AND(K1358="Pending",J1358='Date ouverte'!$A$6),INDEX(_xlfn.ANCHORARRAY('Date ouverte'!$B$6),MATCH(TRUE,_xlfn.ANCHORARRAY('Date ouverte'!$B$6)&gt;=$W1358,0)),IF(AND(K1358="Pending",J1358='Date ouverte'!$A$8),INDEX(_xlfn.ANCHORARRAY('Date ouverte'!$B$8),MATCH(TRUE,_xlfn.ANCHORARRAY('Date ouverte'!$B$8)&gt;=$W1358,0)),W1358))))</f>
        <v>44881</v>
      </c>
      <c r="AB1358" s="5">
        <f>IF(IF($K1358="Pending",(IF($J1358='Date ouverte'!$A$20,HLOOKUP($AA1358,'Date ouverte'!$20:$21,2,FALSE),IF($J1358='Date ouverte'!$A$22,HLOOKUP($AA1358,'Date ouverte'!$22:$23,2,FALSE),IF($J1358='Date ouverte'!$A$24,HLOOKUP($AA1358,'Date ouverte'!$24:$25,2,FALSE),IF($J1358='Date ouverte'!$A$26,HLOOKUP($AA1358,'Date ouverte'!$26:$27,2,FALSE),"j"))))),W1358)&lt;&gt;"alert",AA1358,"alert")</f>
        <v>44881</v>
      </c>
      <c r="AC1358" s="65">
        <f>IF($AB1358="alert",(IF($J1358='Date ouverte'!$A$29,HLOOKUP($AA1358,'Date ouverte'!$29:$30,2,FALSE),IF($J1358='Date ouverte'!$A$31,HLOOKUP($AA1358,'Date ouverte'!$31:$33,2,FALSE),IF($J1358='Date ouverte'!$A$33,HLOOKUP($AA1358,'Date ouverte'!$33:$34,2,FALSE),IF($J1358='Date ouverte'!$A$35,HLOOKUP($AA1358,'Date ouverte'!$35:$36,2,FALSE),"j"))))),0)</f>
        <v>0</v>
      </c>
      <c r="AD13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58" s="5"/>
    </row>
    <row r="1359" spans="1:31" x14ac:dyDescent="0.25">
      <c r="A1359" t="s">
        <v>2060</v>
      </c>
      <c r="B1359" t="s">
        <v>258</v>
      </c>
      <c r="C1359" t="s">
        <v>14</v>
      </c>
      <c r="D1359" t="s">
        <v>47</v>
      </c>
      <c r="E1359" t="s">
        <v>16</v>
      </c>
      <c r="F1359" t="s">
        <v>48</v>
      </c>
      <c r="G1359" s="1">
        <v>44850</v>
      </c>
      <c r="H1359" s="1">
        <v>44881</v>
      </c>
      <c r="I1359" s="2">
        <v>44888</v>
      </c>
      <c r="J1359" t="s">
        <v>18</v>
      </c>
      <c r="K1359" t="s">
        <v>29</v>
      </c>
      <c r="L1359" t="s">
        <v>24</v>
      </c>
      <c r="M1359" t="s">
        <v>32</v>
      </c>
      <c r="N1359" t="s">
        <v>33</v>
      </c>
      <c r="O1359" t="s">
        <v>58</v>
      </c>
      <c r="P1359">
        <f t="shared" si="605"/>
        <v>1</v>
      </c>
      <c r="Q1359" s="5">
        <f t="shared" si="606"/>
        <v>44883</v>
      </c>
      <c r="R1359" s="32">
        <f>VLOOKUP(_xlfn.CONCAT(M1359," - ",E1359),Planning!$C$75:$D$99,2,0)</f>
        <v>10</v>
      </c>
      <c r="S1359" s="5">
        <f t="shared" si="607"/>
        <v>44891</v>
      </c>
      <c r="T1359" s="3" t="str">
        <f t="shared" si="608"/>
        <v/>
      </c>
      <c r="U1359" s="32">
        <f t="shared" ca="1" si="609"/>
        <v>10</v>
      </c>
      <c r="V1359" s="32">
        <f t="shared" si="610"/>
        <v>0</v>
      </c>
      <c r="W1359" s="5">
        <f t="shared" si="611"/>
        <v>44888</v>
      </c>
      <c r="X1359" s="5"/>
      <c r="Z1359" s="49"/>
      <c r="AA1359" s="50" cm="1">
        <f t="array" ref="AA1359">IF(AND(K1359="Pending",J1359='Date ouverte'!$A$2),INDEX(_xlfn.ANCHORARRAY('Date ouverte'!$B$2),MATCH(TRUE,_xlfn.ANCHORARRAY('Date ouverte'!$B$2)&gt;=$W1359,0)),IF(AND(K1359="Pending",J1359='Date ouverte'!$A$4),INDEX(_xlfn.ANCHORARRAY('Date ouverte'!$B$4),MATCH(TRUE,_xlfn.ANCHORARRAY('Date ouverte'!$B$4)&gt;=$W1359,0)),IF(AND(K1359="Pending",J1359='Date ouverte'!$A$6),INDEX(_xlfn.ANCHORARRAY('Date ouverte'!$B$6),MATCH(TRUE,_xlfn.ANCHORARRAY('Date ouverte'!$B$6)&gt;=$W1359,0)),IF(AND(K1359="Pending",J1359='Date ouverte'!$A$8),INDEX(_xlfn.ANCHORARRAY('Date ouverte'!$B$8),MATCH(TRUE,_xlfn.ANCHORARRAY('Date ouverte'!$B$8)&gt;=$W1359,0)),W1359))))</f>
        <v>44888</v>
      </c>
      <c r="AB1359" s="5">
        <f>IF(IF($K1359="Pending",(IF($J1359='Date ouverte'!$A$20,HLOOKUP($AA1359,'Date ouverte'!$20:$21,2,FALSE),IF($J1359='Date ouverte'!$A$22,HLOOKUP($AA1359,'Date ouverte'!$22:$23,2,FALSE),IF($J1359='Date ouverte'!$A$24,HLOOKUP($AA1359,'Date ouverte'!$24:$25,2,FALSE),IF($J1359='Date ouverte'!$A$26,HLOOKUP($AA1359,'Date ouverte'!$26:$27,2,FALSE),"j"))))),W1359)&lt;&gt;"alert",AA1359,"alert")</f>
        <v>44888</v>
      </c>
      <c r="AC1359" s="65">
        <f>IF($AB1359="alert",(IF($J1359='Date ouverte'!$A$29,HLOOKUP($AA1359,'Date ouverte'!$29:$30,2,FALSE),IF($J1359='Date ouverte'!$A$31,HLOOKUP($AA1359,'Date ouverte'!$31:$33,2,FALSE),IF($J1359='Date ouverte'!$A$33,HLOOKUP($AA1359,'Date ouverte'!$33:$34,2,FALSE),IF($J1359='Date ouverte'!$A$35,HLOOKUP($AA1359,'Date ouverte'!$35:$36,2,FALSE),"j"))))),0)</f>
        <v>0</v>
      </c>
      <c r="AD13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59" s="5"/>
    </row>
    <row r="1360" spans="1:31" x14ac:dyDescent="0.25">
      <c r="A1360" t="s">
        <v>2061</v>
      </c>
      <c r="B1360" t="s">
        <v>258</v>
      </c>
      <c r="C1360" t="s">
        <v>30</v>
      </c>
      <c r="D1360" t="s">
        <v>47</v>
      </c>
      <c r="E1360" t="s">
        <v>16</v>
      </c>
      <c r="F1360" t="s">
        <v>48</v>
      </c>
      <c r="G1360" s="1">
        <v>44852</v>
      </c>
      <c r="H1360" s="1">
        <v>44884</v>
      </c>
      <c r="I1360" s="2">
        <v>44889</v>
      </c>
      <c r="J1360" t="s">
        <v>23</v>
      </c>
      <c r="K1360" t="s">
        <v>29</v>
      </c>
      <c r="L1360" t="s">
        <v>24</v>
      </c>
      <c r="M1360" t="s">
        <v>32</v>
      </c>
      <c r="N1360" t="s">
        <v>41</v>
      </c>
      <c r="O1360" t="s">
        <v>1686</v>
      </c>
      <c r="P1360">
        <f t="shared" si="605"/>
        <v>1</v>
      </c>
      <c r="Q1360" s="5">
        <f t="shared" si="606"/>
        <v>44886</v>
      </c>
      <c r="R1360" s="32">
        <f>VLOOKUP(_xlfn.CONCAT(M1360," - ",E1360),Planning!$C$75:$D$99,2,0)</f>
        <v>10</v>
      </c>
      <c r="S1360" s="5">
        <f t="shared" si="607"/>
        <v>44894</v>
      </c>
      <c r="T1360" s="3" t="str">
        <f t="shared" si="608"/>
        <v/>
      </c>
      <c r="U1360" s="32">
        <f t="shared" ca="1" si="609"/>
        <v>10</v>
      </c>
      <c r="V1360" s="32">
        <f t="shared" si="610"/>
        <v>0</v>
      </c>
      <c r="W1360" s="5">
        <f t="shared" si="611"/>
        <v>44889</v>
      </c>
      <c r="X1360" s="5"/>
      <c r="Z1360" s="49"/>
      <c r="AA1360" s="50" cm="1">
        <f t="array" ref="AA1360">IF(AND(K1360="Pending",J1360='Date ouverte'!$A$2),INDEX(_xlfn.ANCHORARRAY('Date ouverte'!$B$2),MATCH(TRUE,_xlfn.ANCHORARRAY('Date ouverte'!$B$2)&gt;=$W1360,0)),IF(AND(K1360="Pending",J1360='Date ouverte'!$A$4),INDEX(_xlfn.ANCHORARRAY('Date ouverte'!$B$4),MATCH(TRUE,_xlfn.ANCHORARRAY('Date ouverte'!$B$4)&gt;=$W1360,0)),IF(AND(K1360="Pending",J1360='Date ouverte'!$A$6),INDEX(_xlfn.ANCHORARRAY('Date ouverte'!$B$6),MATCH(TRUE,_xlfn.ANCHORARRAY('Date ouverte'!$B$6)&gt;=$W1360,0)),IF(AND(K1360="Pending",J1360='Date ouverte'!$A$8),INDEX(_xlfn.ANCHORARRAY('Date ouverte'!$B$8),MATCH(TRUE,_xlfn.ANCHORARRAY('Date ouverte'!$B$8)&gt;=$W1360,0)),W1360))))</f>
        <v>44889</v>
      </c>
      <c r="AB1360" s="5" t="str">
        <f>IF(IF($K1360="Pending",(IF($J1360='Date ouverte'!$A$20,HLOOKUP($AA1360,'Date ouverte'!$20:$21,2,FALSE),IF($J1360='Date ouverte'!$A$22,HLOOKUP($AA1360,'Date ouverte'!$22:$23,2,FALSE),IF($J1360='Date ouverte'!$A$24,HLOOKUP($AA1360,'Date ouverte'!$24:$25,2,FALSE),IF($J1360='Date ouverte'!$A$26,HLOOKUP($AA1360,'Date ouverte'!$26:$27,2,FALSE),"j"))))),W1360)&lt;&gt;"alert",AA1360,"alert")</f>
        <v>alert</v>
      </c>
      <c r="AC1360" s="65">
        <f>IF($AB1360="alert",(IF($J1360='Date ouverte'!$A$29,HLOOKUP($AA1360,'Date ouverte'!$29:$30,2,FALSE),IF($J1360='Date ouverte'!$A$31,HLOOKUP($AA1360,'Date ouverte'!$31:$33,2,FALSE),IF($J1360='Date ouverte'!$A$33,HLOOKUP($AA1360,'Date ouverte'!$33:$34,2,FALSE),IF($J1360='Date ouverte'!$A$35,HLOOKUP($AA1360,'Date ouverte'!$35:$36,2,FALSE),"j"))))),0)</f>
        <v>32</v>
      </c>
      <c r="AD13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0" s="5"/>
    </row>
    <row r="1361" spans="1:31" x14ac:dyDescent="0.25">
      <c r="A1361" t="s">
        <v>2062</v>
      </c>
      <c r="B1361" t="s">
        <v>258</v>
      </c>
      <c r="C1361" t="s">
        <v>30</v>
      </c>
      <c r="D1361" t="s">
        <v>47</v>
      </c>
      <c r="E1361" t="s">
        <v>16</v>
      </c>
      <c r="F1361" t="s">
        <v>48</v>
      </c>
      <c r="G1361" s="1">
        <v>44852</v>
      </c>
      <c r="H1361" s="1">
        <v>44884</v>
      </c>
      <c r="I1361" s="2">
        <v>44889</v>
      </c>
      <c r="J1361" t="s">
        <v>23</v>
      </c>
      <c r="K1361" t="s">
        <v>29</v>
      </c>
      <c r="L1361" t="s">
        <v>24</v>
      </c>
      <c r="M1361" t="s">
        <v>32</v>
      </c>
      <c r="N1361" t="s">
        <v>41</v>
      </c>
      <c r="O1361" t="s">
        <v>1686</v>
      </c>
      <c r="P1361">
        <f t="shared" si="605"/>
        <v>1</v>
      </c>
      <c r="Q1361" s="5">
        <f t="shared" si="606"/>
        <v>44886</v>
      </c>
      <c r="R1361" s="32">
        <f>VLOOKUP(_xlfn.CONCAT(M1361," - ",E1361),Planning!$C$75:$D$99,2,0)</f>
        <v>10</v>
      </c>
      <c r="S1361" s="5">
        <f t="shared" si="607"/>
        <v>44894</v>
      </c>
      <c r="T1361" s="3" t="str">
        <f t="shared" si="608"/>
        <v/>
      </c>
      <c r="U1361" s="32">
        <f t="shared" ca="1" si="609"/>
        <v>10</v>
      </c>
      <c r="V1361" s="32">
        <f t="shared" si="610"/>
        <v>0</v>
      </c>
      <c r="W1361" s="5">
        <f t="shared" si="611"/>
        <v>44889</v>
      </c>
      <c r="X1361" s="5"/>
      <c r="Z1361" s="49"/>
      <c r="AA1361" s="50" cm="1">
        <f t="array" ref="AA1361">IF(AND(K1361="Pending",J1361='Date ouverte'!$A$2),INDEX(_xlfn.ANCHORARRAY('Date ouverte'!$B$2),MATCH(TRUE,_xlfn.ANCHORARRAY('Date ouverte'!$B$2)&gt;=$W1361,0)),IF(AND(K1361="Pending",J1361='Date ouverte'!$A$4),INDEX(_xlfn.ANCHORARRAY('Date ouverte'!$B$4),MATCH(TRUE,_xlfn.ANCHORARRAY('Date ouverte'!$B$4)&gt;=$W1361,0)),IF(AND(K1361="Pending",J1361='Date ouverte'!$A$6),INDEX(_xlfn.ANCHORARRAY('Date ouverte'!$B$6),MATCH(TRUE,_xlfn.ANCHORARRAY('Date ouverte'!$B$6)&gt;=$W1361,0)),IF(AND(K1361="Pending",J1361='Date ouverte'!$A$8),INDEX(_xlfn.ANCHORARRAY('Date ouverte'!$B$8),MATCH(TRUE,_xlfn.ANCHORARRAY('Date ouverte'!$B$8)&gt;=$W1361,0)),W1361))))</f>
        <v>44889</v>
      </c>
      <c r="AB1361" s="5" t="str">
        <f>IF(IF($K1361="Pending",(IF($J1361='Date ouverte'!$A$20,HLOOKUP($AA1361,'Date ouverte'!$20:$21,2,FALSE),IF($J1361='Date ouverte'!$A$22,HLOOKUP($AA1361,'Date ouverte'!$22:$23,2,FALSE),IF($J1361='Date ouverte'!$A$24,HLOOKUP($AA1361,'Date ouverte'!$24:$25,2,FALSE),IF($J1361='Date ouverte'!$A$26,HLOOKUP($AA1361,'Date ouverte'!$26:$27,2,FALSE),"j"))))),W1361)&lt;&gt;"alert",AA1361,"alert")</f>
        <v>alert</v>
      </c>
      <c r="AC1361" s="65">
        <f>IF($AB1361="alert",(IF($J1361='Date ouverte'!$A$29,HLOOKUP($AA1361,'Date ouverte'!$29:$30,2,FALSE),IF($J1361='Date ouverte'!$A$31,HLOOKUP($AA1361,'Date ouverte'!$31:$33,2,FALSE),IF($J1361='Date ouverte'!$A$33,HLOOKUP($AA1361,'Date ouverte'!$33:$34,2,FALSE),IF($J1361='Date ouverte'!$A$35,HLOOKUP($AA1361,'Date ouverte'!$35:$36,2,FALSE),"j"))))),0)</f>
        <v>32</v>
      </c>
      <c r="AD13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1" s="5"/>
    </row>
    <row r="1362" spans="1:31" x14ac:dyDescent="0.25">
      <c r="A1362" t="s">
        <v>634</v>
      </c>
      <c r="B1362" t="s">
        <v>258</v>
      </c>
      <c r="C1362" t="s">
        <v>30</v>
      </c>
      <c r="D1362" t="s">
        <v>47</v>
      </c>
      <c r="E1362" t="s">
        <v>16</v>
      </c>
      <c r="F1362" t="s">
        <v>48</v>
      </c>
      <c r="G1362" s="1">
        <v>44823</v>
      </c>
      <c r="H1362" s="1">
        <v>44868</v>
      </c>
      <c r="I1362" s="2">
        <v>44873</v>
      </c>
      <c r="J1362" t="s">
        <v>39</v>
      </c>
      <c r="K1362" t="s">
        <v>29</v>
      </c>
      <c r="L1362" t="s">
        <v>24</v>
      </c>
      <c r="M1362" t="s">
        <v>32</v>
      </c>
      <c r="N1362" t="s">
        <v>41</v>
      </c>
      <c r="O1362" t="s">
        <v>387</v>
      </c>
      <c r="P1362">
        <f t="shared" si="605"/>
        <v>1</v>
      </c>
      <c r="Q1362" s="5">
        <f t="shared" si="606"/>
        <v>44870</v>
      </c>
      <c r="R1362" s="32">
        <f>VLOOKUP(_xlfn.CONCAT(M1362," - ",E1362),Planning!$C$75:$D$99,2,0)</f>
        <v>10</v>
      </c>
      <c r="S1362" s="5">
        <f t="shared" si="607"/>
        <v>44878</v>
      </c>
      <c r="T1362" s="3" t="str">
        <f t="shared" si="608"/>
        <v/>
      </c>
      <c r="U1362" s="32">
        <f t="shared" ca="1" si="609"/>
        <v>10</v>
      </c>
      <c r="V1362" s="32">
        <f t="shared" si="610"/>
        <v>0</v>
      </c>
      <c r="W1362" s="5">
        <f t="shared" si="611"/>
        <v>44873</v>
      </c>
      <c r="X1362" s="5"/>
      <c r="Z1362" s="49"/>
      <c r="AA1362" s="50" cm="1">
        <f t="array" ref="AA1362">IF(AND(K1362="Pending",J1362='Date ouverte'!$A$2),INDEX(_xlfn.ANCHORARRAY('Date ouverte'!$B$2),MATCH(TRUE,_xlfn.ANCHORARRAY('Date ouverte'!$B$2)&gt;=$W1362,0)),IF(AND(K1362="Pending",J1362='Date ouverte'!$A$4),INDEX(_xlfn.ANCHORARRAY('Date ouverte'!$B$4),MATCH(TRUE,_xlfn.ANCHORARRAY('Date ouverte'!$B$4)&gt;=$W1362,0)),IF(AND(K1362="Pending",J1362='Date ouverte'!$A$6),INDEX(_xlfn.ANCHORARRAY('Date ouverte'!$B$6),MATCH(TRUE,_xlfn.ANCHORARRAY('Date ouverte'!$B$6)&gt;=$W1362,0)),IF(AND(K1362="Pending",J1362='Date ouverte'!$A$8),INDEX(_xlfn.ANCHORARRAY('Date ouverte'!$B$8),MATCH(TRUE,_xlfn.ANCHORARRAY('Date ouverte'!$B$8)&gt;=$W1362,0)),W1362))))</f>
        <v>44873</v>
      </c>
      <c r="AB1362" s="5" t="str">
        <f>IF(IF($K1362="Pending",(IF($J1362='Date ouverte'!$A$20,HLOOKUP($AA1362,'Date ouverte'!$20:$21,2,FALSE),IF($J1362='Date ouverte'!$A$22,HLOOKUP($AA1362,'Date ouverte'!$22:$23,2,FALSE),IF($J1362='Date ouverte'!$A$24,HLOOKUP($AA1362,'Date ouverte'!$24:$25,2,FALSE),IF($J1362='Date ouverte'!$A$26,HLOOKUP($AA1362,'Date ouverte'!$26:$27,2,FALSE),"j"))))),W1362)&lt;&gt;"alert",AA1362,"alert")</f>
        <v>alert</v>
      </c>
      <c r="AC1362" s="65">
        <f>IF($AB1362="alert",(IF($J1362='Date ouverte'!$A$29,HLOOKUP($AA1362,'Date ouverte'!$29:$30,2,FALSE),IF($J1362='Date ouverte'!$A$31,HLOOKUP($AA1362,'Date ouverte'!$31:$33,2,FALSE),IF($J1362='Date ouverte'!$A$33,HLOOKUP($AA1362,'Date ouverte'!$33:$34,2,FALSE),IF($J1362='Date ouverte'!$A$35,HLOOKUP($AA1362,'Date ouverte'!$35:$36,2,FALSE),"j"))))),0)</f>
        <v>1</v>
      </c>
      <c r="AD13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62" s="5"/>
    </row>
    <row r="1363" spans="1:31" x14ac:dyDescent="0.25">
      <c r="A1363" t="s">
        <v>614</v>
      </c>
      <c r="B1363" t="s">
        <v>258</v>
      </c>
      <c r="C1363" t="s">
        <v>30</v>
      </c>
      <c r="D1363" t="s">
        <v>47</v>
      </c>
      <c r="E1363" t="s">
        <v>16</v>
      </c>
      <c r="F1363" t="s">
        <v>48</v>
      </c>
      <c r="G1363" s="1">
        <v>44821</v>
      </c>
      <c r="H1363" s="1">
        <v>44872</v>
      </c>
      <c r="I1363" s="2">
        <v>44877</v>
      </c>
      <c r="J1363" t="s">
        <v>28</v>
      </c>
      <c r="K1363" t="s">
        <v>29</v>
      </c>
      <c r="L1363" t="s">
        <v>24</v>
      </c>
      <c r="M1363" t="s">
        <v>32</v>
      </c>
      <c r="N1363" t="s">
        <v>41</v>
      </c>
      <c r="O1363" t="s">
        <v>609</v>
      </c>
      <c r="P1363">
        <f t="shared" si="605"/>
        <v>1</v>
      </c>
      <c r="Q1363" s="5">
        <f t="shared" si="606"/>
        <v>44874</v>
      </c>
      <c r="R1363" s="32">
        <f>VLOOKUP(_xlfn.CONCAT(M1363," - ",E1363),Planning!$C$75:$D$99,2,0)</f>
        <v>10</v>
      </c>
      <c r="S1363" s="5">
        <f t="shared" si="607"/>
        <v>44882</v>
      </c>
      <c r="T1363" s="3" t="str">
        <f t="shared" si="608"/>
        <v/>
      </c>
      <c r="U1363" s="32">
        <f t="shared" ca="1" si="609"/>
        <v>10</v>
      </c>
      <c r="V1363" s="32">
        <f t="shared" si="610"/>
        <v>0</v>
      </c>
      <c r="W1363" s="5">
        <f t="shared" si="611"/>
        <v>44877</v>
      </c>
      <c r="X1363" s="5"/>
      <c r="Z1363" s="49"/>
      <c r="AA1363" s="50" cm="1">
        <f t="array" ref="AA1363">IF(AND(K1363="Pending",J1363='Date ouverte'!$A$2),INDEX(_xlfn.ANCHORARRAY('Date ouverte'!$B$2),MATCH(TRUE,_xlfn.ANCHORARRAY('Date ouverte'!$B$2)&gt;=$W1363,0)),IF(AND(K1363="Pending",J1363='Date ouverte'!$A$4),INDEX(_xlfn.ANCHORARRAY('Date ouverte'!$B$4),MATCH(TRUE,_xlfn.ANCHORARRAY('Date ouverte'!$B$4)&gt;=$W1363,0)),IF(AND(K1363="Pending",J1363='Date ouverte'!$A$6),INDEX(_xlfn.ANCHORARRAY('Date ouverte'!$B$6),MATCH(TRUE,_xlfn.ANCHORARRAY('Date ouverte'!$B$6)&gt;=$W1363,0)),IF(AND(K1363="Pending",J1363='Date ouverte'!$A$8),INDEX(_xlfn.ANCHORARRAY('Date ouverte'!$B$8),MATCH(TRUE,_xlfn.ANCHORARRAY('Date ouverte'!$B$8)&gt;=$W1363,0)),W1363))))</f>
        <v>44879</v>
      </c>
      <c r="AB1363" s="5" t="str">
        <f>IF(IF($K1363="Pending",(IF($J1363='Date ouverte'!$A$20,HLOOKUP($AA1363,'Date ouverte'!$20:$21,2,FALSE),IF($J1363='Date ouverte'!$A$22,HLOOKUP($AA1363,'Date ouverte'!$22:$23,2,FALSE),IF($J1363='Date ouverte'!$A$24,HLOOKUP($AA1363,'Date ouverte'!$24:$25,2,FALSE),IF($J1363='Date ouverte'!$A$26,HLOOKUP($AA1363,'Date ouverte'!$26:$27,2,FALSE),"j"))))),W1363)&lt;&gt;"alert",AA1363,"alert")</f>
        <v>alert</v>
      </c>
      <c r="AC1363" s="65">
        <f>IF($AB1363="alert",(IF($J1363='Date ouverte'!$A$29,HLOOKUP($AA1363,'Date ouverte'!$29:$30,2,FALSE),IF($J1363='Date ouverte'!$A$31,HLOOKUP($AA1363,'Date ouverte'!$31:$33,2,FALSE),IF($J1363='Date ouverte'!$A$33,HLOOKUP($AA1363,'Date ouverte'!$33:$34,2,FALSE),IF($J1363='Date ouverte'!$A$35,HLOOKUP($AA1363,'Date ouverte'!$35:$36,2,FALSE),"j"))))),0)</f>
        <v>12</v>
      </c>
      <c r="AD13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63" s="5"/>
    </row>
    <row r="1364" spans="1:31" x14ac:dyDescent="0.25">
      <c r="A1364" t="s">
        <v>2063</v>
      </c>
      <c r="B1364" t="s">
        <v>258</v>
      </c>
      <c r="C1364" t="s">
        <v>30</v>
      </c>
      <c r="D1364" t="s">
        <v>47</v>
      </c>
      <c r="E1364" t="s">
        <v>16</v>
      </c>
      <c r="F1364" t="s">
        <v>48</v>
      </c>
      <c r="G1364" s="1">
        <v>44857</v>
      </c>
      <c r="H1364" s="1">
        <v>44884</v>
      </c>
      <c r="I1364" s="2">
        <v>44889</v>
      </c>
      <c r="J1364" t="s">
        <v>23</v>
      </c>
      <c r="K1364" t="s">
        <v>29</v>
      </c>
      <c r="L1364" t="s">
        <v>24</v>
      </c>
      <c r="M1364" t="s">
        <v>32</v>
      </c>
      <c r="N1364" t="s">
        <v>41</v>
      </c>
      <c r="O1364" t="s">
        <v>1686</v>
      </c>
      <c r="P1364">
        <f t="shared" si="605"/>
        <v>1</v>
      </c>
      <c r="Q1364" s="5">
        <f t="shared" si="606"/>
        <v>44886</v>
      </c>
      <c r="R1364" s="32">
        <f>VLOOKUP(_xlfn.CONCAT(M1364," - ",E1364),Planning!$C$75:$D$99,2,0)</f>
        <v>10</v>
      </c>
      <c r="S1364" s="5">
        <f t="shared" si="607"/>
        <v>44894</v>
      </c>
      <c r="T1364" s="3" t="str">
        <f t="shared" si="608"/>
        <v/>
      </c>
      <c r="U1364" s="32">
        <f t="shared" ca="1" si="609"/>
        <v>10</v>
      </c>
      <c r="V1364" s="32">
        <f t="shared" si="610"/>
        <v>0</v>
      </c>
      <c r="W1364" s="5">
        <f t="shared" si="611"/>
        <v>44889</v>
      </c>
      <c r="X1364" s="5"/>
      <c r="Z1364" s="49"/>
      <c r="AA1364" s="50" cm="1">
        <f t="array" ref="AA1364">IF(AND(K1364="Pending",J1364='Date ouverte'!$A$2),INDEX(_xlfn.ANCHORARRAY('Date ouverte'!$B$2),MATCH(TRUE,_xlfn.ANCHORARRAY('Date ouverte'!$B$2)&gt;=$W1364,0)),IF(AND(K1364="Pending",J1364='Date ouverte'!$A$4),INDEX(_xlfn.ANCHORARRAY('Date ouverte'!$B$4),MATCH(TRUE,_xlfn.ANCHORARRAY('Date ouverte'!$B$4)&gt;=$W1364,0)),IF(AND(K1364="Pending",J1364='Date ouverte'!$A$6),INDEX(_xlfn.ANCHORARRAY('Date ouverte'!$B$6),MATCH(TRUE,_xlfn.ANCHORARRAY('Date ouverte'!$B$6)&gt;=$W1364,0)),IF(AND(K1364="Pending",J1364='Date ouverte'!$A$8),INDEX(_xlfn.ANCHORARRAY('Date ouverte'!$B$8),MATCH(TRUE,_xlfn.ANCHORARRAY('Date ouverte'!$B$8)&gt;=$W1364,0)),W1364))))</f>
        <v>44889</v>
      </c>
      <c r="AB1364" s="5" t="str">
        <f>IF(IF($K1364="Pending",(IF($J1364='Date ouverte'!$A$20,HLOOKUP($AA1364,'Date ouverte'!$20:$21,2,FALSE),IF($J1364='Date ouverte'!$A$22,HLOOKUP($AA1364,'Date ouverte'!$22:$23,2,FALSE),IF($J1364='Date ouverte'!$A$24,HLOOKUP($AA1364,'Date ouverte'!$24:$25,2,FALSE),IF($J1364='Date ouverte'!$A$26,HLOOKUP($AA1364,'Date ouverte'!$26:$27,2,FALSE),"j"))))),W1364)&lt;&gt;"alert",AA1364,"alert")</f>
        <v>alert</v>
      </c>
      <c r="AC1364" s="65">
        <f>IF($AB1364="alert",(IF($J1364='Date ouverte'!$A$29,HLOOKUP($AA1364,'Date ouverte'!$29:$30,2,FALSE),IF($J1364='Date ouverte'!$A$31,HLOOKUP($AA1364,'Date ouverte'!$31:$33,2,FALSE),IF($J1364='Date ouverte'!$A$33,HLOOKUP($AA1364,'Date ouverte'!$33:$34,2,FALSE),IF($J1364='Date ouverte'!$A$35,HLOOKUP($AA1364,'Date ouverte'!$35:$36,2,FALSE),"j"))))),0)</f>
        <v>32</v>
      </c>
      <c r="AD13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4" s="5"/>
    </row>
    <row r="1365" spans="1:31" x14ac:dyDescent="0.25">
      <c r="A1365" t="s">
        <v>2064</v>
      </c>
      <c r="B1365" t="s">
        <v>258</v>
      </c>
      <c r="C1365" t="s">
        <v>30</v>
      </c>
      <c r="D1365" t="s">
        <v>47</v>
      </c>
      <c r="E1365" t="s">
        <v>16</v>
      </c>
      <c r="F1365" t="s">
        <v>48</v>
      </c>
      <c r="G1365" s="1">
        <v>44861</v>
      </c>
      <c r="H1365" s="1">
        <v>44893</v>
      </c>
      <c r="I1365" s="2">
        <v>44900</v>
      </c>
      <c r="J1365" t="s">
        <v>23</v>
      </c>
      <c r="K1365" t="s">
        <v>29</v>
      </c>
      <c r="L1365" t="s">
        <v>24</v>
      </c>
      <c r="M1365" t="s">
        <v>32</v>
      </c>
      <c r="N1365" t="s">
        <v>41</v>
      </c>
      <c r="O1365" t="s">
        <v>1728</v>
      </c>
      <c r="P1365">
        <f t="shared" si="605"/>
        <v>1</v>
      </c>
      <c r="Q1365" s="5">
        <f t="shared" si="606"/>
        <v>44895</v>
      </c>
      <c r="R1365" s="32">
        <f>VLOOKUP(_xlfn.CONCAT(M1365," - ",E1365),Planning!$C$75:$D$99,2,0)</f>
        <v>10</v>
      </c>
      <c r="S1365" s="5">
        <f t="shared" si="607"/>
        <v>44903</v>
      </c>
      <c r="T1365" s="3" t="str">
        <f t="shared" si="608"/>
        <v/>
      </c>
      <c r="U1365" s="32">
        <f t="shared" ca="1" si="609"/>
        <v>10</v>
      </c>
      <c r="V1365" s="32">
        <f t="shared" si="610"/>
        <v>0</v>
      </c>
      <c r="W1365" s="5">
        <f t="shared" si="611"/>
        <v>44900</v>
      </c>
      <c r="X1365" s="5"/>
      <c r="Z1365" s="49"/>
      <c r="AA1365" s="50" cm="1">
        <f t="array" ref="AA1365">IF(AND(K1365="Pending",J1365='Date ouverte'!$A$2),INDEX(_xlfn.ANCHORARRAY('Date ouverte'!$B$2),MATCH(TRUE,_xlfn.ANCHORARRAY('Date ouverte'!$B$2)&gt;=$W1365,0)),IF(AND(K1365="Pending",J1365='Date ouverte'!$A$4),INDEX(_xlfn.ANCHORARRAY('Date ouverte'!$B$4),MATCH(TRUE,_xlfn.ANCHORARRAY('Date ouverte'!$B$4)&gt;=$W1365,0)),IF(AND(K1365="Pending",J1365='Date ouverte'!$A$6),INDEX(_xlfn.ANCHORARRAY('Date ouverte'!$B$6),MATCH(TRUE,_xlfn.ANCHORARRAY('Date ouverte'!$B$6)&gt;=$W1365,0)),IF(AND(K1365="Pending",J1365='Date ouverte'!$A$8),INDEX(_xlfn.ANCHORARRAY('Date ouverte'!$B$8),MATCH(TRUE,_xlfn.ANCHORARRAY('Date ouverte'!$B$8)&gt;=$W1365,0)),W1365))))</f>
        <v>44900</v>
      </c>
      <c r="AB1365" s="5" t="str">
        <f>IF(IF($K1365="Pending",(IF($J1365='Date ouverte'!$A$20,HLOOKUP($AA1365,'Date ouverte'!$20:$21,2,FALSE),IF($J1365='Date ouverte'!$A$22,HLOOKUP($AA1365,'Date ouverte'!$22:$23,2,FALSE),IF($J1365='Date ouverte'!$A$24,HLOOKUP($AA1365,'Date ouverte'!$24:$25,2,FALSE),IF($J1365='Date ouverte'!$A$26,HLOOKUP($AA1365,'Date ouverte'!$26:$27,2,FALSE),"j"))))),W1365)&lt;&gt;"alert",AA1365,"alert")</f>
        <v>alert</v>
      </c>
      <c r="AC1365" s="65">
        <f>IF($AB1365="alert",(IF($J1365='Date ouverte'!$A$29,HLOOKUP($AA1365,'Date ouverte'!$29:$30,2,FALSE),IF($J1365='Date ouverte'!$A$31,HLOOKUP($AA1365,'Date ouverte'!$31:$33,2,FALSE),IF($J1365='Date ouverte'!$A$33,HLOOKUP($AA1365,'Date ouverte'!$33:$34,2,FALSE),IF($J1365='Date ouverte'!$A$35,HLOOKUP($AA1365,'Date ouverte'!$35:$36,2,FALSE),"j"))))),0)</f>
        <v>26</v>
      </c>
      <c r="AD13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5" s="5"/>
    </row>
    <row r="1366" spans="1:31" x14ac:dyDescent="0.25">
      <c r="A1366" t="s">
        <v>2065</v>
      </c>
      <c r="B1366" t="s">
        <v>258</v>
      </c>
      <c r="C1366" t="s">
        <v>30</v>
      </c>
      <c r="D1366" t="s">
        <v>47</v>
      </c>
      <c r="E1366" t="s">
        <v>16</v>
      </c>
      <c r="F1366" t="s">
        <v>48</v>
      </c>
      <c r="G1366" s="1">
        <v>44850</v>
      </c>
      <c r="H1366" s="1">
        <v>44885</v>
      </c>
      <c r="I1366" s="2">
        <v>44890</v>
      </c>
      <c r="J1366" t="s">
        <v>18</v>
      </c>
      <c r="K1366" t="s">
        <v>29</v>
      </c>
      <c r="L1366" t="s">
        <v>24</v>
      </c>
      <c r="M1366" t="s">
        <v>32</v>
      </c>
      <c r="N1366" t="s">
        <v>41</v>
      </c>
      <c r="O1366" t="s">
        <v>1106</v>
      </c>
      <c r="P1366">
        <f t="shared" si="605"/>
        <v>1</v>
      </c>
      <c r="Q1366" s="5">
        <f t="shared" si="606"/>
        <v>44887</v>
      </c>
      <c r="R1366" s="32">
        <f>VLOOKUP(_xlfn.CONCAT(M1366," - ",E1366),Planning!$C$75:$D$99,2,0)</f>
        <v>10</v>
      </c>
      <c r="S1366" s="5">
        <f t="shared" si="607"/>
        <v>44895</v>
      </c>
      <c r="T1366" s="3" t="str">
        <f t="shared" si="608"/>
        <v/>
      </c>
      <c r="U1366" s="32">
        <f t="shared" ca="1" si="609"/>
        <v>10</v>
      </c>
      <c r="V1366" s="32">
        <f t="shared" si="610"/>
        <v>0</v>
      </c>
      <c r="W1366" s="5">
        <f t="shared" si="611"/>
        <v>44890</v>
      </c>
      <c r="X1366" s="5"/>
      <c r="Z1366" s="49"/>
      <c r="AA1366" s="50" cm="1">
        <f t="array" ref="AA1366">IF(AND(K1366="Pending",J1366='Date ouverte'!$A$2),INDEX(_xlfn.ANCHORARRAY('Date ouverte'!$B$2),MATCH(TRUE,_xlfn.ANCHORARRAY('Date ouverte'!$B$2)&gt;=$W1366,0)),IF(AND(K1366="Pending",J1366='Date ouverte'!$A$4),INDEX(_xlfn.ANCHORARRAY('Date ouverte'!$B$4),MATCH(TRUE,_xlfn.ANCHORARRAY('Date ouverte'!$B$4)&gt;=$W1366,0)),IF(AND(K1366="Pending",J1366='Date ouverte'!$A$6),INDEX(_xlfn.ANCHORARRAY('Date ouverte'!$B$6),MATCH(TRUE,_xlfn.ANCHORARRAY('Date ouverte'!$B$6)&gt;=$W1366,0)),IF(AND(K1366="Pending",J1366='Date ouverte'!$A$8),INDEX(_xlfn.ANCHORARRAY('Date ouverte'!$B$8),MATCH(TRUE,_xlfn.ANCHORARRAY('Date ouverte'!$B$8)&gt;=$W1366,0)),W1366))))</f>
        <v>44890</v>
      </c>
      <c r="AB1366" s="5" t="str">
        <f>IF(IF($K1366="Pending",(IF($J1366='Date ouverte'!$A$20,HLOOKUP($AA1366,'Date ouverte'!$20:$21,2,FALSE),IF($J1366='Date ouverte'!$A$22,HLOOKUP($AA1366,'Date ouverte'!$22:$23,2,FALSE),IF($J1366='Date ouverte'!$A$24,HLOOKUP($AA1366,'Date ouverte'!$24:$25,2,FALSE),IF($J1366='Date ouverte'!$A$26,HLOOKUP($AA1366,'Date ouverte'!$26:$27,2,FALSE),"j"))))),W1366)&lt;&gt;"alert",AA1366,"alert")</f>
        <v>alert</v>
      </c>
      <c r="AC1366" s="65">
        <f>IF($AB1366="alert",(IF($J1366='Date ouverte'!$A$29,HLOOKUP($AA1366,'Date ouverte'!$29:$30,2,FALSE),IF($J1366='Date ouverte'!$A$31,HLOOKUP($AA1366,'Date ouverte'!$31:$33,2,FALSE),IF($J1366='Date ouverte'!$A$33,HLOOKUP($AA1366,'Date ouverte'!$33:$34,2,FALSE),IF($J1366='Date ouverte'!$A$35,HLOOKUP($AA1366,'Date ouverte'!$35:$36,2,FALSE),"j"))))),0)</f>
        <v>4</v>
      </c>
      <c r="AD13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6" s="5"/>
    </row>
    <row r="1367" spans="1:31" x14ac:dyDescent="0.25">
      <c r="A1367" t="s">
        <v>1405</v>
      </c>
      <c r="B1367" t="s">
        <v>258</v>
      </c>
      <c r="C1367" t="s">
        <v>14</v>
      </c>
      <c r="D1367" t="s">
        <v>47</v>
      </c>
      <c r="E1367" t="s">
        <v>16</v>
      </c>
      <c r="F1367" t="s">
        <v>48</v>
      </c>
      <c r="G1367" s="1">
        <v>44842</v>
      </c>
      <c r="H1367" s="1">
        <v>44881</v>
      </c>
      <c r="I1367" s="2">
        <v>44890</v>
      </c>
      <c r="J1367" t="s">
        <v>18</v>
      </c>
      <c r="K1367" t="s">
        <v>29</v>
      </c>
      <c r="L1367" t="s">
        <v>24</v>
      </c>
      <c r="M1367" t="s">
        <v>32</v>
      </c>
      <c r="N1367" t="s">
        <v>41</v>
      </c>
      <c r="O1367" t="s">
        <v>43</v>
      </c>
      <c r="P1367">
        <f t="shared" si="605"/>
        <v>1</v>
      </c>
      <c r="Q1367" s="5">
        <f t="shared" si="606"/>
        <v>44883</v>
      </c>
      <c r="R1367" s="32">
        <f>VLOOKUP(_xlfn.CONCAT(M1367," - ",E1367),Planning!$C$75:$D$99,2,0)</f>
        <v>10</v>
      </c>
      <c r="S1367" s="5">
        <f t="shared" si="607"/>
        <v>44891</v>
      </c>
      <c r="T1367" s="3" t="str">
        <f t="shared" si="608"/>
        <v/>
      </c>
      <c r="U1367" s="32">
        <f t="shared" ca="1" si="609"/>
        <v>10</v>
      </c>
      <c r="V1367" s="32">
        <f t="shared" si="610"/>
        <v>0</v>
      </c>
      <c r="W1367" s="5">
        <f t="shared" si="611"/>
        <v>44890</v>
      </c>
      <c r="X1367" s="5"/>
      <c r="Z1367" s="49"/>
      <c r="AA1367" s="50" cm="1">
        <f t="array" ref="AA1367">IF(AND(K1367="Pending",J1367='Date ouverte'!$A$2),INDEX(_xlfn.ANCHORARRAY('Date ouverte'!$B$2),MATCH(TRUE,_xlfn.ANCHORARRAY('Date ouverte'!$B$2)&gt;=$W1367,0)),IF(AND(K1367="Pending",J1367='Date ouverte'!$A$4),INDEX(_xlfn.ANCHORARRAY('Date ouverte'!$B$4),MATCH(TRUE,_xlfn.ANCHORARRAY('Date ouverte'!$B$4)&gt;=$W1367,0)),IF(AND(K1367="Pending",J1367='Date ouverte'!$A$6),INDEX(_xlfn.ANCHORARRAY('Date ouverte'!$B$6),MATCH(TRUE,_xlfn.ANCHORARRAY('Date ouverte'!$B$6)&gt;=$W1367,0)),IF(AND(K1367="Pending",J1367='Date ouverte'!$A$8),INDEX(_xlfn.ANCHORARRAY('Date ouverte'!$B$8),MATCH(TRUE,_xlfn.ANCHORARRAY('Date ouverte'!$B$8)&gt;=$W1367,0)),W1367))))</f>
        <v>44890</v>
      </c>
      <c r="AB1367" s="5" t="str">
        <f>IF(IF($K1367="Pending",(IF($J1367='Date ouverte'!$A$20,HLOOKUP($AA1367,'Date ouverte'!$20:$21,2,FALSE),IF($J1367='Date ouverte'!$A$22,HLOOKUP($AA1367,'Date ouverte'!$22:$23,2,FALSE),IF($J1367='Date ouverte'!$A$24,HLOOKUP($AA1367,'Date ouverte'!$24:$25,2,FALSE),IF($J1367='Date ouverte'!$A$26,HLOOKUP($AA1367,'Date ouverte'!$26:$27,2,FALSE),"j"))))),W1367)&lt;&gt;"alert",AA1367,"alert")</f>
        <v>alert</v>
      </c>
      <c r="AC1367" s="65">
        <f>IF($AB1367="alert",(IF($J1367='Date ouverte'!$A$29,HLOOKUP($AA1367,'Date ouverte'!$29:$30,2,FALSE),IF($J1367='Date ouverte'!$A$31,HLOOKUP($AA1367,'Date ouverte'!$31:$33,2,FALSE),IF($J1367='Date ouverte'!$A$33,HLOOKUP($AA1367,'Date ouverte'!$33:$34,2,FALSE),IF($J1367='Date ouverte'!$A$35,HLOOKUP($AA1367,'Date ouverte'!$35:$36,2,FALSE),"j"))))),0)</f>
        <v>4</v>
      </c>
      <c r="AD13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7" s="5"/>
    </row>
    <row r="1368" spans="1:31" x14ac:dyDescent="0.25">
      <c r="A1368" t="s">
        <v>260</v>
      </c>
      <c r="B1368" t="s">
        <v>258</v>
      </c>
      <c r="C1368" t="s">
        <v>14</v>
      </c>
      <c r="D1368" t="s">
        <v>15</v>
      </c>
      <c r="E1368" t="s">
        <v>16</v>
      </c>
      <c r="F1368" t="s">
        <v>17</v>
      </c>
      <c r="G1368" s="1">
        <v>44803</v>
      </c>
      <c r="H1368" s="1">
        <v>44853</v>
      </c>
      <c r="I1368" s="2">
        <v>44861.375</v>
      </c>
      <c r="J1368" t="s">
        <v>28</v>
      </c>
      <c r="K1368" t="s">
        <v>19</v>
      </c>
      <c r="L1368" t="s">
        <v>24</v>
      </c>
      <c r="M1368" t="s">
        <v>32</v>
      </c>
      <c r="N1368" t="s">
        <v>41</v>
      </c>
      <c r="O1368" t="s">
        <v>76</v>
      </c>
      <c r="P1368">
        <f t="shared" si="605"/>
        <v>1</v>
      </c>
      <c r="Q1368" s="5">
        <f t="shared" si="606"/>
        <v>44855</v>
      </c>
      <c r="R1368" s="32">
        <f>VLOOKUP(_xlfn.CONCAT(M1368," - ",E1368),Planning!$C$75:$D$99,2,0)</f>
        <v>10</v>
      </c>
      <c r="S1368" s="5">
        <f t="shared" si="607"/>
        <v>44863</v>
      </c>
      <c r="T1368" s="3" t="str">
        <f t="shared" si="608"/>
        <v/>
      </c>
      <c r="U1368" s="32">
        <f t="shared" ca="1" si="609"/>
        <v>4</v>
      </c>
      <c r="V1368" s="32">
        <f t="shared" si="610"/>
        <v>0</v>
      </c>
      <c r="W1368" s="5">
        <f t="shared" si="611"/>
        <v>44861</v>
      </c>
      <c r="X1368" s="5"/>
      <c r="Z1368" s="49"/>
      <c r="AA1368" s="50" cm="1">
        <f t="array" ref="AA1368">IF(AND(K1368="Pending",J1368='Date ouverte'!$A$2),INDEX(_xlfn.ANCHORARRAY('Date ouverte'!$B$2),MATCH(TRUE,_xlfn.ANCHORARRAY('Date ouverte'!$B$2)&gt;=$W1368,0)),IF(AND(K1368="Pending",J1368='Date ouverte'!$A$4),INDEX(_xlfn.ANCHORARRAY('Date ouverte'!$B$4),MATCH(TRUE,_xlfn.ANCHORARRAY('Date ouverte'!$B$4)&gt;=$W1368,0)),IF(AND(K1368="Pending",J1368='Date ouverte'!$A$6),INDEX(_xlfn.ANCHORARRAY('Date ouverte'!$B$6),MATCH(TRUE,_xlfn.ANCHORARRAY('Date ouverte'!$B$6)&gt;=$W1368,0)),IF(AND(K1368="Pending",J1368='Date ouverte'!$A$8),INDEX(_xlfn.ANCHORARRAY('Date ouverte'!$B$8),MATCH(TRUE,_xlfn.ANCHORARRAY('Date ouverte'!$B$8)&gt;=$W1368,0)),W1368))))</f>
        <v>44861</v>
      </c>
      <c r="AB1368" s="5">
        <f>IF(IF($K1368="Pending",(IF($J1368='Date ouverte'!$A$20,HLOOKUP($AA1368,'Date ouverte'!$20:$21,2,FALSE),IF($J1368='Date ouverte'!$A$22,HLOOKUP($AA1368,'Date ouverte'!$22:$23,2,FALSE),IF($J1368='Date ouverte'!$A$24,HLOOKUP($AA1368,'Date ouverte'!$24:$25,2,FALSE),IF($J1368='Date ouverte'!$A$26,HLOOKUP($AA1368,'Date ouverte'!$26:$27,2,FALSE),"j"))))),W1368)&lt;&gt;"alert",AA1368,"alert")</f>
        <v>44861</v>
      </c>
      <c r="AC1368" s="65">
        <f>IF($AB1368="alert",(IF($J1368='Date ouverte'!$A$29,HLOOKUP($AA1368,'Date ouverte'!$29:$30,2,FALSE),IF($J1368='Date ouverte'!$A$31,HLOOKUP($AA1368,'Date ouverte'!$31:$33,2,FALSE),IF($J1368='Date ouverte'!$A$33,HLOOKUP($AA1368,'Date ouverte'!$33:$34,2,FALSE),IF($J1368='Date ouverte'!$A$35,HLOOKUP($AA1368,'Date ouverte'!$35:$36,2,FALSE),"j"))))),0)</f>
        <v>0</v>
      </c>
      <c r="AD13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8" s="5"/>
    </row>
    <row r="1369" spans="1:31" x14ac:dyDescent="0.25">
      <c r="A1369" t="s">
        <v>817</v>
      </c>
      <c r="B1369" t="s">
        <v>258</v>
      </c>
      <c r="C1369" t="s">
        <v>30</v>
      </c>
      <c r="D1369" t="s">
        <v>47</v>
      </c>
      <c r="E1369" t="s">
        <v>16</v>
      </c>
      <c r="F1369" t="s">
        <v>48</v>
      </c>
      <c r="G1369" s="1">
        <v>44827</v>
      </c>
      <c r="H1369" s="1">
        <v>44868</v>
      </c>
      <c r="I1369" s="2">
        <v>44873</v>
      </c>
      <c r="J1369" t="s">
        <v>28</v>
      </c>
      <c r="K1369" t="s">
        <v>29</v>
      </c>
      <c r="L1369" t="s">
        <v>24</v>
      </c>
      <c r="M1369" t="s">
        <v>32</v>
      </c>
      <c r="N1369" t="s">
        <v>41</v>
      </c>
      <c r="O1369" t="s">
        <v>387</v>
      </c>
      <c r="P1369">
        <f t="shared" si="605"/>
        <v>1</v>
      </c>
      <c r="Q1369" s="5">
        <f t="shared" si="606"/>
        <v>44870</v>
      </c>
      <c r="R1369" s="32">
        <f>VLOOKUP(_xlfn.CONCAT(M1369," - ",E1369),Planning!$C$75:$D$99,2,0)</f>
        <v>10</v>
      </c>
      <c r="S1369" s="5">
        <f t="shared" si="607"/>
        <v>44878</v>
      </c>
      <c r="T1369" s="3" t="str">
        <f t="shared" si="608"/>
        <v/>
      </c>
      <c r="U1369" s="32">
        <f t="shared" ca="1" si="609"/>
        <v>10</v>
      </c>
      <c r="V1369" s="32">
        <f t="shared" si="610"/>
        <v>0</v>
      </c>
      <c r="W1369" s="5">
        <f t="shared" si="611"/>
        <v>44873</v>
      </c>
      <c r="X1369" s="5"/>
      <c r="Z1369" s="49"/>
      <c r="AA1369" s="50" cm="1">
        <f t="array" ref="AA1369">IF(AND(K1369="Pending",J1369='Date ouverte'!$A$2),INDEX(_xlfn.ANCHORARRAY('Date ouverte'!$B$2),MATCH(TRUE,_xlfn.ANCHORARRAY('Date ouverte'!$B$2)&gt;=$W1369,0)),IF(AND(K1369="Pending",J1369='Date ouverte'!$A$4),INDEX(_xlfn.ANCHORARRAY('Date ouverte'!$B$4),MATCH(TRUE,_xlfn.ANCHORARRAY('Date ouverte'!$B$4)&gt;=$W1369,0)),IF(AND(K1369="Pending",J1369='Date ouverte'!$A$6),INDEX(_xlfn.ANCHORARRAY('Date ouverte'!$B$6),MATCH(TRUE,_xlfn.ANCHORARRAY('Date ouverte'!$B$6)&gt;=$W1369,0)),IF(AND(K1369="Pending",J1369='Date ouverte'!$A$8),INDEX(_xlfn.ANCHORARRAY('Date ouverte'!$B$8),MATCH(TRUE,_xlfn.ANCHORARRAY('Date ouverte'!$B$8)&gt;=$W1369,0)),W1369))))</f>
        <v>44873</v>
      </c>
      <c r="AB1369" s="5" t="str">
        <f>IF(IF($K1369="Pending",(IF($J1369='Date ouverte'!$A$20,HLOOKUP($AA1369,'Date ouverte'!$20:$21,2,FALSE),IF($J1369='Date ouverte'!$A$22,HLOOKUP($AA1369,'Date ouverte'!$22:$23,2,FALSE),IF($J1369='Date ouverte'!$A$24,HLOOKUP($AA1369,'Date ouverte'!$24:$25,2,FALSE),IF($J1369='Date ouverte'!$A$26,HLOOKUP($AA1369,'Date ouverte'!$26:$27,2,FALSE),"j"))))),W1369)&lt;&gt;"alert",AA1369,"alert")</f>
        <v>alert</v>
      </c>
      <c r="AC1369" s="65">
        <f>IF($AB1369="alert",(IF($J1369='Date ouverte'!$A$29,HLOOKUP($AA1369,'Date ouverte'!$29:$30,2,FALSE),IF($J1369='Date ouverte'!$A$31,HLOOKUP($AA1369,'Date ouverte'!$31:$33,2,FALSE),IF($J1369='Date ouverte'!$A$33,HLOOKUP($AA1369,'Date ouverte'!$33:$34,2,FALSE),IF($J1369='Date ouverte'!$A$35,HLOOKUP($AA1369,'Date ouverte'!$35:$36,2,FALSE),"j"))))),0)</f>
        <v>15</v>
      </c>
      <c r="AD13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69" s="5"/>
    </row>
    <row r="1370" spans="1:31" x14ac:dyDescent="0.25">
      <c r="A1370" t="s">
        <v>1406</v>
      </c>
      <c r="B1370" t="s">
        <v>258</v>
      </c>
      <c r="C1370" t="s">
        <v>14</v>
      </c>
      <c r="D1370" t="s">
        <v>47</v>
      </c>
      <c r="E1370" t="s">
        <v>16</v>
      </c>
      <c r="F1370" t="s">
        <v>48</v>
      </c>
      <c r="G1370" s="1">
        <v>44842</v>
      </c>
      <c r="H1370" s="1">
        <v>44881</v>
      </c>
      <c r="I1370" s="2">
        <v>44890</v>
      </c>
      <c r="J1370" t="s">
        <v>18</v>
      </c>
      <c r="K1370" t="s">
        <v>29</v>
      </c>
      <c r="L1370" t="s">
        <v>24</v>
      </c>
      <c r="M1370" t="s">
        <v>32</v>
      </c>
      <c r="N1370" t="s">
        <v>41</v>
      </c>
      <c r="O1370" t="s">
        <v>43</v>
      </c>
      <c r="P1370">
        <f t="shared" si="605"/>
        <v>1</v>
      </c>
      <c r="Q1370" s="5">
        <f t="shared" si="606"/>
        <v>44883</v>
      </c>
      <c r="R1370" s="32">
        <f>VLOOKUP(_xlfn.CONCAT(M1370," - ",E1370),Planning!$C$75:$D$99,2,0)</f>
        <v>10</v>
      </c>
      <c r="S1370" s="5">
        <f t="shared" si="607"/>
        <v>44891</v>
      </c>
      <c r="T1370" s="3" t="str">
        <f t="shared" si="608"/>
        <v/>
      </c>
      <c r="U1370" s="32">
        <f t="shared" ca="1" si="609"/>
        <v>10</v>
      </c>
      <c r="V1370" s="32">
        <f t="shared" si="610"/>
        <v>0</v>
      </c>
      <c r="W1370" s="5">
        <f t="shared" si="611"/>
        <v>44890</v>
      </c>
      <c r="X1370" s="5"/>
      <c r="Z1370" s="49"/>
      <c r="AA1370" s="50" cm="1">
        <f t="array" ref="AA1370">IF(AND(K1370="Pending",J1370='Date ouverte'!$A$2),INDEX(_xlfn.ANCHORARRAY('Date ouverte'!$B$2),MATCH(TRUE,_xlfn.ANCHORARRAY('Date ouverte'!$B$2)&gt;=$W1370,0)),IF(AND(K1370="Pending",J1370='Date ouverte'!$A$4),INDEX(_xlfn.ANCHORARRAY('Date ouverte'!$B$4),MATCH(TRUE,_xlfn.ANCHORARRAY('Date ouverte'!$B$4)&gt;=$W1370,0)),IF(AND(K1370="Pending",J1370='Date ouverte'!$A$6),INDEX(_xlfn.ANCHORARRAY('Date ouverte'!$B$6),MATCH(TRUE,_xlfn.ANCHORARRAY('Date ouverte'!$B$6)&gt;=$W1370,0)),IF(AND(K1370="Pending",J1370='Date ouverte'!$A$8),INDEX(_xlfn.ANCHORARRAY('Date ouverte'!$B$8),MATCH(TRUE,_xlfn.ANCHORARRAY('Date ouverte'!$B$8)&gt;=$W1370,0)),W1370))))</f>
        <v>44890</v>
      </c>
      <c r="AB1370" s="5" t="str">
        <f>IF(IF($K1370="Pending",(IF($J1370='Date ouverte'!$A$20,HLOOKUP($AA1370,'Date ouverte'!$20:$21,2,FALSE),IF($J1370='Date ouverte'!$A$22,HLOOKUP($AA1370,'Date ouverte'!$22:$23,2,FALSE),IF($J1370='Date ouverte'!$A$24,HLOOKUP($AA1370,'Date ouverte'!$24:$25,2,FALSE),IF($J1370='Date ouverte'!$A$26,HLOOKUP($AA1370,'Date ouverte'!$26:$27,2,FALSE),"j"))))),W1370)&lt;&gt;"alert",AA1370,"alert")</f>
        <v>alert</v>
      </c>
      <c r="AC1370" s="65">
        <f>IF($AB1370="alert",(IF($J1370='Date ouverte'!$A$29,HLOOKUP($AA1370,'Date ouverte'!$29:$30,2,FALSE),IF($J1370='Date ouverte'!$A$31,HLOOKUP($AA1370,'Date ouverte'!$31:$33,2,FALSE),IF($J1370='Date ouverte'!$A$33,HLOOKUP($AA1370,'Date ouverte'!$33:$34,2,FALSE),IF($J1370='Date ouverte'!$A$35,HLOOKUP($AA1370,'Date ouverte'!$35:$36,2,FALSE),"j"))))),0)</f>
        <v>4</v>
      </c>
      <c r="AD13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0" s="5"/>
    </row>
    <row r="1371" spans="1:31" x14ac:dyDescent="0.25">
      <c r="A1371" t="s">
        <v>2066</v>
      </c>
      <c r="B1371" t="s">
        <v>258</v>
      </c>
      <c r="C1371" t="s">
        <v>14</v>
      </c>
      <c r="D1371" t="s">
        <v>47</v>
      </c>
      <c r="E1371" t="s">
        <v>16</v>
      </c>
      <c r="F1371" t="s">
        <v>48</v>
      </c>
      <c r="G1371" s="1">
        <v>44860</v>
      </c>
      <c r="H1371" s="1">
        <v>44888</v>
      </c>
      <c r="I1371" s="2">
        <v>44895</v>
      </c>
      <c r="J1371" t="s">
        <v>28</v>
      </c>
      <c r="K1371" t="s">
        <v>29</v>
      </c>
      <c r="L1371" t="s">
        <v>24</v>
      </c>
      <c r="M1371" t="s">
        <v>32</v>
      </c>
      <c r="N1371" t="s">
        <v>33</v>
      </c>
      <c r="O1371" t="s">
        <v>1919</v>
      </c>
      <c r="P1371">
        <f t="shared" si="605"/>
        <v>1</v>
      </c>
      <c r="Q1371" s="5">
        <f t="shared" si="606"/>
        <v>44890</v>
      </c>
      <c r="R1371" s="32">
        <f>VLOOKUP(_xlfn.CONCAT(M1371," - ",E1371),Planning!$C$75:$D$99,2,0)</f>
        <v>10</v>
      </c>
      <c r="S1371" s="5">
        <f t="shared" si="607"/>
        <v>44898</v>
      </c>
      <c r="T1371" s="3" t="str">
        <f t="shared" si="608"/>
        <v/>
      </c>
      <c r="U1371" s="32">
        <f t="shared" ca="1" si="609"/>
        <v>10</v>
      </c>
      <c r="V1371" s="32">
        <f t="shared" si="610"/>
        <v>0</v>
      </c>
      <c r="W1371" s="5">
        <f t="shared" si="611"/>
        <v>44895</v>
      </c>
      <c r="X1371" s="5"/>
      <c r="Z1371" s="49"/>
      <c r="AA1371" s="50" cm="1">
        <f t="array" ref="AA1371">IF(AND(K1371="Pending",J1371='Date ouverte'!$A$2),INDEX(_xlfn.ANCHORARRAY('Date ouverte'!$B$2),MATCH(TRUE,_xlfn.ANCHORARRAY('Date ouverte'!$B$2)&gt;=$W1371,0)),IF(AND(K1371="Pending",J1371='Date ouverte'!$A$4),INDEX(_xlfn.ANCHORARRAY('Date ouverte'!$B$4),MATCH(TRUE,_xlfn.ANCHORARRAY('Date ouverte'!$B$4)&gt;=$W1371,0)),IF(AND(K1371="Pending",J1371='Date ouverte'!$A$6),INDEX(_xlfn.ANCHORARRAY('Date ouverte'!$B$6),MATCH(TRUE,_xlfn.ANCHORARRAY('Date ouverte'!$B$6)&gt;=$W1371,0)),IF(AND(K1371="Pending",J1371='Date ouverte'!$A$8),INDEX(_xlfn.ANCHORARRAY('Date ouverte'!$B$8),MATCH(TRUE,_xlfn.ANCHORARRAY('Date ouverte'!$B$8)&gt;=$W1371,0)),W1371))))</f>
        <v>44895</v>
      </c>
      <c r="AB1371" s="5">
        <f>IF(IF($K1371="Pending",(IF($J1371='Date ouverte'!$A$20,HLOOKUP($AA1371,'Date ouverte'!$20:$21,2,FALSE),IF($J1371='Date ouverte'!$A$22,HLOOKUP($AA1371,'Date ouverte'!$22:$23,2,FALSE),IF($J1371='Date ouverte'!$A$24,HLOOKUP($AA1371,'Date ouverte'!$24:$25,2,FALSE),IF($J1371='Date ouverte'!$A$26,HLOOKUP($AA1371,'Date ouverte'!$26:$27,2,FALSE),"j"))))),W1371)&lt;&gt;"alert",AA1371,"alert")</f>
        <v>44895</v>
      </c>
      <c r="AC1371" s="65">
        <f>IF($AB1371="alert",(IF($J1371='Date ouverte'!$A$29,HLOOKUP($AA1371,'Date ouverte'!$29:$30,2,FALSE),IF($J1371='Date ouverte'!$A$31,HLOOKUP($AA1371,'Date ouverte'!$31:$33,2,FALSE),IF($J1371='Date ouverte'!$A$33,HLOOKUP($AA1371,'Date ouverte'!$33:$34,2,FALSE),IF($J1371='Date ouverte'!$A$35,HLOOKUP($AA1371,'Date ouverte'!$35:$36,2,FALSE),"j"))))),0)</f>
        <v>0</v>
      </c>
      <c r="AD13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71" s="5"/>
    </row>
    <row r="1372" spans="1:31" x14ac:dyDescent="0.25">
      <c r="A1372" t="s">
        <v>1407</v>
      </c>
      <c r="B1372" t="s">
        <v>258</v>
      </c>
      <c r="C1372" t="s">
        <v>30</v>
      </c>
      <c r="D1372" t="s">
        <v>47</v>
      </c>
      <c r="E1372" t="s">
        <v>16</v>
      </c>
      <c r="F1372" t="s">
        <v>48</v>
      </c>
      <c r="G1372" s="1">
        <v>44844</v>
      </c>
      <c r="H1372" s="1">
        <v>44885</v>
      </c>
      <c r="I1372" s="2">
        <v>44890</v>
      </c>
      <c r="J1372" t="s">
        <v>28</v>
      </c>
      <c r="K1372" t="s">
        <v>29</v>
      </c>
      <c r="L1372" t="s">
        <v>24</v>
      </c>
      <c r="M1372" t="s">
        <v>32</v>
      </c>
      <c r="N1372" t="s">
        <v>41</v>
      </c>
      <c r="O1372" t="s">
        <v>1106</v>
      </c>
      <c r="P1372">
        <f t="shared" si="605"/>
        <v>1</v>
      </c>
      <c r="Q1372" s="5">
        <f t="shared" si="606"/>
        <v>44887</v>
      </c>
      <c r="R1372" s="32">
        <f>VLOOKUP(_xlfn.CONCAT(M1372," - ",E1372),Planning!$C$75:$D$99,2,0)</f>
        <v>10</v>
      </c>
      <c r="S1372" s="5">
        <f t="shared" si="607"/>
        <v>44895</v>
      </c>
      <c r="T1372" s="3" t="str">
        <f t="shared" si="608"/>
        <v/>
      </c>
      <c r="U1372" s="32">
        <f t="shared" ca="1" si="609"/>
        <v>10</v>
      </c>
      <c r="V1372" s="32">
        <f t="shared" si="610"/>
        <v>0</v>
      </c>
      <c r="W1372" s="5">
        <f t="shared" si="611"/>
        <v>44890</v>
      </c>
      <c r="X1372" s="5"/>
      <c r="Z1372" s="49"/>
      <c r="AA1372" s="50" cm="1">
        <f t="array" ref="AA1372">IF(AND(K1372="Pending",J1372='Date ouverte'!$A$2),INDEX(_xlfn.ANCHORARRAY('Date ouverte'!$B$2),MATCH(TRUE,_xlfn.ANCHORARRAY('Date ouverte'!$B$2)&gt;=$W1372,0)),IF(AND(K1372="Pending",J1372='Date ouverte'!$A$4),INDEX(_xlfn.ANCHORARRAY('Date ouverte'!$B$4),MATCH(TRUE,_xlfn.ANCHORARRAY('Date ouverte'!$B$4)&gt;=$W1372,0)),IF(AND(K1372="Pending",J1372='Date ouverte'!$A$6),INDEX(_xlfn.ANCHORARRAY('Date ouverte'!$B$6),MATCH(TRUE,_xlfn.ANCHORARRAY('Date ouverte'!$B$6)&gt;=$W1372,0)),IF(AND(K1372="Pending",J1372='Date ouverte'!$A$8),INDEX(_xlfn.ANCHORARRAY('Date ouverte'!$B$8),MATCH(TRUE,_xlfn.ANCHORARRAY('Date ouverte'!$B$8)&gt;=$W1372,0)),W1372))))</f>
        <v>44890</v>
      </c>
      <c r="AB1372" s="5" t="str">
        <f>IF(IF($K1372="Pending",(IF($J1372='Date ouverte'!$A$20,HLOOKUP($AA1372,'Date ouverte'!$20:$21,2,FALSE),IF($J1372='Date ouverte'!$A$22,HLOOKUP($AA1372,'Date ouverte'!$22:$23,2,FALSE),IF($J1372='Date ouverte'!$A$24,HLOOKUP($AA1372,'Date ouverte'!$24:$25,2,FALSE),IF($J1372='Date ouverte'!$A$26,HLOOKUP($AA1372,'Date ouverte'!$26:$27,2,FALSE),"j"))))),W1372)&lt;&gt;"alert",AA1372,"alert")</f>
        <v>alert</v>
      </c>
      <c r="AC1372" s="65">
        <f>IF($AB1372="alert",(IF($J1372='Date ouverte'!$A$29,HLOOKUP($AA1372,'Date ouverte'!$29:$30,2,FALSE),IF($J1372='Date ouverte'!$A$31,HLOOKUP($AA1372,'Date ouverte'!$31:$33,2,FALSE),IF($J1372='Date ouverte'!$A$33,HLOOKUP($AA1372,'Date ouverte'!$33:$34,2,FALSE),IF($J1372='Date ouverte'!$A$35,HLOOKUP($AA1372,'Date ouverte'!$35:$36,2,FALSE),"j"))))),0)</f>
        <v>8</v>
      </c>
      <c r="AD13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72" s="5"/>
    </row>
    <row r="1373" spans="1:31" x14ac:dyDescent="0.25">
      <c r="A1373" t="s">
        <v>301</v>
      </c>
      <c r="B1373" t="s">
        <v>258</v>
      </c>
      <c r="C1373" t="s">
        <v>30</v>
      </c>
      <c r="D1373" t="s">
        <v>47</v>
      </c>
      <c r="E1373" t="s">
        <v>16</v>
      </c>
      <c r="F1373" t="s">
        <v>48</v>
      </c>
      <c r="G1373" s="1">
        <v>44808</v>
      </c>
      <c r="H1373" s="1">
        <v>44860</v>
      </c>
      <c r="I1373" s="2">
        <v>44867.729166666664</v>
      </c>
      <c r="J1373" t="s">
        <v>23</v>
      </c>
      <c r="K1373" t="s">
        <v>19</v>
      </c>
      <c r="L1373" t="s">
        <v>24</v>
      </c>
      <c r="M1373" t="s">
        <v>32</v>
      </c>
      <c r="N1373" t="s">
        <v>41</v>
      </c>
      <c r="O1373" t="s">
        <v>122</v>
      </c>
      <c r="P1373">
        <f t="shared" si="605"/>
        <v>1</v>
      </c>
      <c r="Q1373" s="5">
        <f t="shared" si="606"/>
        <v>44862</v>
      </c>
      <c r="R1373" s="32">
        <f>VLOOKUP(_xlfn.CONCAT(M1373," - ",E1373),Planning!$C$75:$D$99,2,0)</f>
        <v>10</v>
      </c>
      <c r="S1373" s="5">
        <f t="shared" si="607"/>
        <v>44870</v>
      </c>
      <c r="T1373" s="3" t="str">
        <f t="shared" si="608"/>
        <v/>
      </c>
      <c r="U1373" s="32">
        <f t="shared" ca="1" si="609"/>
        <v>10</v>
      </c>
      <c r="V1373" s="32">
        <f t="shared" si="610"/>
        <v>0</v>
      </c>
      <c r="W1373" s="5">
        <f t="shared" si="611"/>
        <v>44867</v>
      </c>
      <c r="X1373" s="5"/>
      <c r="Z1373" s="49"/>
      <c r="AA1373" s="50" cm="1">
        <f t="array" ref="AA1373">IF(AND(K1373="Pending",J1373='Date ouverte'!$A$2),INDEX(_xlfn.ANCHORARRAY('Date ouverte'!$B$2),MATCH(TRUE,_xlfn.ANCHORARRAY('Date ouverte'!$B$2)&gt;=$W1373,0)),IF(AND(K1373="Pending",J1373='Date ouverte'!$A$4),INDEX(_xlfn.ANCHORARRAY('Date ouverte'!$B$4),MATCH(TRUE,_xlfn.ANCHORARRAY('Date ouverte'!$B$4)&gt;=$W1373,0)),IF(AND(K1373="Pending",J1373='Date ouverte'!$A$6),INDEX(_xlfn.ANCHORARRAY('Date ouverte'!$B$6),MATCH(TRUE,_xlfn.ANCHORARRAY('Date ouverte'!$B$6)&gt;=$W1373,0)),IF(AND(K1373="Pending",J1373='Date ouverte'!$A$8),INDEX(_xlfn.ANCHORARRAY('Date ouverte'!$B$8),MATCH(TRUE,_xlfn.ANCHORARRAY('Date ouverte'!$B$8)&gt;=$W1373,0)),W1373))))</f>
        <v>44867</v>
      </c>
      <c r="AB1373" s="5">
        <f>IF(IF($K1373="Pending",(IF($J1373='Date ouverte'!$A$20,HLOOKUP($AA1373,'Date ouverte'!$20:$21,2,FALSE),IF($J1373='Date ouverte'!$A$22,HLOOKUP($AA1373,'Date ouverte'!$22:$23,2,FALSE),IF($J1373='Date ouverte'!$A$24,HLOOKUP($AA1373,'Date ouverte'!$24:$25,2,FALSE),IF($J1373='Date ouverte'!$A$26,HLOOKUP($AA1373,'Date ouverte'!$26:$27,2,FALSE),"j"))))),W1373)&lt;&gt;"alert",AA1373,"alert")</f>
        <v>44867</v>
      </c>
      <c r="AC1373" s="65">
        <f>IF($AB1373="alert",(IF($J1373='Date ouverte'!$A$29,HLOOKUP($AA1373,'Date ouverte'!$29:$30,2,FALSE),IF($J1373='Date ouverte'!$A$31,HLOOKUP($AA1373,'Date ouverte'!$31:$33,2,FALSE),IF($J1373='Date ouverte'!$A$33,HLOOKUP($AA1373,'Date ouverte'!$33:$34,2,FALSE),IF($J1373='Date ouverte'!$A$35,HLOOKUP($AA1373,'Date ouverte'!$35:$36,2,FALSE),"j"))))),0)</f>
        <v>0</v>
      </c>
      <c r="AD13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3" s="5"/>
    </row>
    <row r="1374" spans="1:31" x14ac:dyDescent="0.25">
      <c r="A1374" t="s">
        <v>310</v>
      </c>
      <c r="B1374" t="s">
        <v>258</v>
      </c>
      <c r="C1374" t="s">
        <v>30</v>
      </c>
      <c r="D1374" t="s">
        <v>47</v>
      </c>
      <c r="E1374" t="s">
        <v>16</v>
      </c>
      <c r="F1374" t="s">
        <v>48</v>
      </c>
      <c r="G1374" s="1">
        <v>44808</v>
      </c>
      <c r="H1374" s="1">
        <v>44860</v>
      </c>
      <c r="I1374" s="2">
        <v>44867.458333333336</v>
      </c>
      <c r="J1374" t="s">
        <v>23</v>
      </c>
      <c r="K1374" t="s">
        <v>19</v>
      </c>
      <c r="L1374" t="s">
        <v>24</v>
      </c>
      <c r="M1374" t="s">
        <v>32</v>
      </c>
      <c r="N1374" t="s">
        <v>41</v>
      </c>
      <c r="O1374" t="s">
        <v>122</v>
      </c>
      <c r="P1374">
        <f t="shared" si="605"/>
        <v>1</v>
      </c>
      <c r="Q1374" s="5">
        <f t="shared" si="606"/>
        <v>44862</v>
      </c>
      <c r="R1374" s="32">
        <f>VLOOKUP(_xlfn.CONCAT(M1374," - ",E1374),Planning!$C$75:$D$99,2,0)</f>
        <v>10</v>
      </c>
      <c r="S1374" s="5">
        <f t="shared" si="607"/>
        <v>44870</v>
      </c>
      <c r="T1374" s="3" t="str">
        <f t="shared" si="608"/>
        <v/>
      </c>
      <c r="U1374" s="32">
        <f t="shared" ca="1" si="609"/>
        <v>10</v>
      </c>
      <c r="V1374" s="32">
        <f t="shared" si="610"/>
        <v>0</v>
      </c>
      <c r="W1374" s="5">
        <f t="shared" si="611"/>
        <v>44867</v>
      </c>
      <c r="X1374" s="5"/>
      <c r="Z1374" s="49"/>
      <c r="AA1374" s="50" cm="1">
        <f t="array" ref="AA1374">IF(AND(K1374="Pending",J1374='Date ouverte'!$A$2),INDEX(_xlfn.ANCHORARRAY('Date ouverte'!$B$2),MATCH(TRUE,_xlfn.ANCHORARRAY('Date ouverte'!$B$2)&gt;=$W1374,0)),IF(AND(K1374="Pending",J1374='Date ouverte'!$A$4),INDEX(_xlfn.ANCHORARRAY('Date ouverte'!$B$4),MATCH(TRUE,_xlfn.ANCHORARRAY('Date ouverte'!$B$4)&gt;=$W1374,0)),IF(AND(K1374="Pending",J1374='Date ouverte'!$A$6),INDEX(_xlfn.ANCHORARRAY('Date ouverte'!$B$6),MATCH(TRUE,_xlfn.ANCHORARRAY('Date ouverte'!$B$6)&gt;=$W1374,0)),IF(AND(K1374="Pending",J1374='Date ouverte'!$A$8),INDEX(_xlfn.ANCHORARRAY('Date ouverte'!$B$8),MATCH(TRUE,_xlfn.ANCHORARRAY('Date ouverte'!$B$8)&gt;=$W1374,0)),W1374))))</f>
        <v>44867</v>
      </c>
      <c r="AB1374" s="5">
        <f>IF(IF($K1374="Pending",(IF($J1374='Date ouverte'!$A$20,HLOOKUP($AA1374,'Date ouverte'!$20:$21,2,FALSE),IF($J1374='Date ouverte'!$A$22,HLOOKUP($AA1374,'Date ouverte'!$22:$23,2,FALSE),IF($J1374='Date ouverte'!$A$24,HLOOKUP($AA1374,'Date ouverte'!$24:$25,2,FALSE),IF($J1374='Date ouverte'!$A$26,HLOOKUP($AA1374,'Date ouverte'!$26:$27,2,FALSE),"j"))))),W1374)&lt;&gt;"alert",AA1374,"alert")</f>
        <v>44867</v>
      </c>
      <c r="AC1374" s="65">
        <f>IF($AB1374="alert",(IF($J1374='Date ouverte'!$A$29,HLOOKUP($AA1374,'Date ouverte'!$29:$30,2,FALSE),IF($J1374='Date ouverte'!$A$31,HLOOKUP($AA1374,'Date ouverte'!$31:$33,2,FALSE),IF($J1374='Date ouverte'!$A$33,HLOOKUP($AA1374,'Date ouverte'!$33:$34,2,FALSE),IF($J1374='Date ouverte'!$A$35,HLOOKUP($AA1374,'Date ouverte'!$35:$36,2,FALSE),"j"))))),0)</f>
        <v>0</v>
      </c>
      <c r="AD13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4" s="5"/>
    </row>
    <row r="1375" spans="1:31" x14ac:dyDescent="0.25">
      <c r="A1375" t="s">
        <v>2503</v>
      </c>
      <c r="B1375" t="s">
        <v>258</v>
      </c>
      <c r="C1375" t="s">
        <v>30</v>
      </c>
      <c r="D1375" t="s">
        <v>47</v>
      </c>
      <c r="E1375" t="s">
        <v>16</v>
      </c>
      <c r="F1375" t="s">
        <v>48</v>
      </c>
      <c r="G1375" s="1">
        <v>44863</v>
      </c>
      <c r="H1375" s="1">
        <v>44900</v>
      </c>
      <c r="I1375" s="2">
        <v>44907</v>
      </c>
      <c r="J1375" t="s">
        <v>23</v>
      </c>
      <c r="K1375" t="s">
        <v>29</v>
      </c>
      <c r="L1375" t="s">
        <v>24</v>
      </c>
      <c r="M1375" t="s">
        <v>32</v>
      </c>
      <c r="O1375" t="s">
        <v>1728</v>
      </c>
      <c r="P1375">
        <f t="shared" si="605"/>
        <v>1</v>
      </c>
      <c r="Q1375" s="5">
        <f t="shared" si="606"/>
        <v>44902</v>
      </c>
      <c r="R1375" s="32">
        <f>VLOOKUP(_xlfn.CONCAT(M1375," - ",E1375),Planning!$C$75:$D$99,2,0)</f>
        <v>10</v>
      </c>
      <c r="S1375" s="5">
        <f t="shared" si="607"/>
        <v>44910</v>
      </c>
      <c r="T1375" s="3" t="str">
        <f t="shared" si="608"/>
        <v/>
      </c>
      <c r="U1375" s="32">
        <f t="shared" ca="1" si="609"/>
        <v>10</v>
      </c>
      <c r="V1375" s="32">
        <f t="shared" si="610"/>
        <v>0</v>
      </c>
      <c r="W1375" s="5">
        <f t="shared" si="611"/>
        <v>44907</v>
      </c>
      <c r="X1375" s="5"/>
      <c r="Z1375" s="49"/>
      <c r="AA1375" s="50" cm="1">
        <f t="array" ref="AA1375">IF(AND(K1375="Pending",J1375='Date ouverte'!$A$2),INDEX(_xlfn.ANCHORARRAY('Date ouverte'!$B$2),MATCH(TRUE,_xlfn.ANCHORARRAY('Date ouverte'!$B$2)&gt;=$W1375,0)),IF(AND(K1375="Pending",J1375='Date ouverte'!$A$4),INDEX(_xlfn.ANCHORARRAY('Date ouverte'!$B$4),MATCH(TRUE,_xlfn.ANCHORARRAY('Date ouverte'!$B$4)&gt;=$W1375,0)),IF(AND(K1375="Pending",J1375='Date ouverte'!$A$6),INDEX(_xlfn.ANCHORARRAY('Date ouverte'!$B$6),MATCH(TRUE,_xlfn.ANCHORARRAY('Date ouverte'!$B$6)&gt;=$W1375,0)),IF(AND(K1375="Pending",J1375='Date ouverte'!$A$8),INDEX(_xlfn.ANCHORARRAY('Date ouverte'!$B$8),MATCH(TRUE,_xlfn.ANCHORARRAY('Date ouverte'!$B$8)&gt;=$W1375,0)),W1375))))</f>
        <v>44907</v>
      </c>
      <c r="AB1375" s="5">
        <f>IF(IF($K1375="Pending",(IF($J1375='Date ouverte'!$A$20,HLOOKUP($AA1375,'Date ouverte'!$20:$21,2,FALSE),IF($J1375='Date ouverte'!$A$22,HLOOKUP($AA1375,'Date ouverte'!$22:$23,2,FALSE),IF($J1375='Date ouverte'!$A$24,HLOOKUP($AA1375,'Date ouverte'!$24:$25,2,FALSE),IF($J1375='Date ouverte'!$A$26,HLOOKUP($AA1375,'Date ouverte'!$26:$27,2,FALSE),"j"))))),W1375)&lt;&gt;"alert",AA1375,"alert")</f>
        <v>44907</v>
      </c>
      <c r="AC1375" s="65">
        <f>IF($AB1375="alert",(IF($J1375='Date ouverte'!$A$29,HLOOKUP($AA1375,'Date ouverte'!$29:$30,2,FALSE),IF($J1375='Date ouverte'!$A$31,HLOOKUP($AA1375,'Date ouverte'!$31:$33,2,FALSE),IF($J1375='Date ouverte'!$A$33,HLOOKUP($AA1375,'Date ouverte'!$33:$34,2,FALSE),IF($J1375='Date ouverte'!$A$35,HLOOKUP($AA1375,'Date ouverte'!$35:$36,2,FALSE),"j"))))),0)</f>
        <v>0</v>
      </c>
      <c r="AD13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5" s="5"/>
    </row>
    <row r="1376" spans="1:31" x14ac:dyDescent="0.25">
      <c r="A1376" t="s">
        <v>2504</v>
      </c>
      <c r="B1376" t="s">
        <v>258</v>
      </c>
      <c r="C1376" t="s">
        <v>14</v>
      </c>
      <c r="D1376" t="s">
        <v>47</v>
      </c>
      <c r="E1376" t="s">
        <v>16</v>
      </c>
      <c r="F1376" t="s">
        <v>48</v>
      </c>
      <c r="G1376" s="1">
        <v>44865</v>
      </c>
      <c r="H1376" s="1">
        <v>44893</v>
      </c>
      <c r="I1376" s="2">
        <v>44900</v>
      </c>
      <c r="J1376" t="s">
        <v>28</v>
      </c>
      <c r="K1376" t="s">
        <v>29</v>
      </c>
      <c r="L1376" t="s">
        <v>24</v>
      </c>
      <c r="M1376" t="s">
        <v>32</v>
      </c>
      <c r="N1376" t="s">
        <v>41</v>
      </c>
      <c r="O1376" t="s">
        <v>1728</v>
      </c>
      <c r="P1376">
        <f t="shared" si="605"/>
        <v>1</v>
      </c>
      <c r="Q1376" s="5">
        <f t="shared" si="606"/>
        <v>44895</v>
      </c>
      <c r="R1376" s="32">
        <f>VLOOKUP(_xlfn.CONCAT(M1376," - ",E1376),Planning!$C$75:$D$99,2,0)</f>
        <v>10</v>
      </c>
      <c r="S1376" s="5">
        <f t="shared" si="607"/>
        <v>44903</v>
      </c>
      <c r="T1376" s="3" t="str">
        <f t="shared" si="608"/>
        <v/>
      </c>
      <c r="U1376" s="32">
        <f t="shared" ca="1" si="609"/>
        <v>10</v>
      </c>
      <c r="V1376" s="32">
        <f t="shared" si="610"/>
        <v>0</v>
      </c>
      <c r="W1376" s="5">
        <f t="shared" si="611"/>
        <v>44900</v>
      </c>
      <c r="X1376" s="5"/>
      <c r="Z1376" s="49"/>
      <c r="AA1376" s="50" cm="1">
        <f t="array" ref="AA1376">IF(AND(K1376="Pending",J1376='Date ouverte'!$A$2),INDEX(_xlfn.ANCHORARRAY('Date ouverte'!$B$2),MATCH(TRUE,_xlfn.ANCHORARRAY('Date ouverte'!$B$2)&gt;=$W1376,0)),IF(AND(K1376="Pending",J1376='Date ouverte'!$A$4),INDEX(_xlfn.ANCHORARRAY('Date ouverte'!$B$4),MATCH(TRUE,_xlfn.ANCHORARRAY('Date ouverte'!$B$4)&gt;=$W1376,0)),IF(AND(K1376="Pending",J1376='Date ouverte'!$A$6),INDEX(_xlfn.ANCHORARRAY('Date ouverte'!$B$6),MATCH(TRUE,_xlfn.ANCHORARRAY('Date ouverte'!$B$6)&gt;=$W1376,0)),IF(AND(K1376="Pending",J1376='Date ouverte'!$A$8),INDEX(_xlfn.ANCHORARRAY('Date ouverte'!$B$8),MATCH(TRUE,_xlfn.ANCHORARRAY('Date ouverte'!$B$8)&gt;=$W1376,0)),W1376))))</f>
        <v>44900</v>
      </c>
      <c r="AB1376" s="5" t="str">
        <f>IF(IF($K1376="Pending",(IF($J1376='Date ouverte'!$A$20,HLOOKUP($AA1376,'Date ouverte'!$20:$21,2,FALSE),IF($J1376='Date ouverte'!$A$22,HLOOKUP($AA1376,'Date ouverte'!$22:$23,2,FALSE),IF($J1376='Date ouverte'!$A$24,HLOOKUP($AA1376,'Date ouverte'!$24:$25,2,FALSE),IF($J1376='Date ouverte'!$A$26,HLOOKUP($AA1376,'Date ouverte'!$26:$27,2,FALSE),"j"))))),W1376)&lt;&gt;"alert",AA1376,"alert")</f>
        <v>alert</v>
      </c>
      <c r="AC1376" s="65">
        <f>IF($AB1376="alert",(IF($J1376='Date ouverte'!$A$29,HLOOKUP($AA1376,'Date ouverte'!$29:$30,2,FALSE),IF($J1376='Date ouverte'!$A$31,HLOOKUP($AA1376,'Date ouverte'!$31:$33,2,FALSE),IF($J1376='Date ouverte'!$A$33,HLOOKUP($AA1376,'Date ouverte'!$33:$34,2,FALSE),IF($J1376='Date ouverte'!$A$35,HLOOKUP($AA1376,'Date ouverte'!$35:$36,2,FALSE),"j"))))),0)</f>
        <v>15</v>
      </c>
      <c r="AD13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76" s="5"/>
    </row>
    <row r="1377" spans="1:31" x14ac:dyDescent="0.25">
      <c r="A1377" t="s">
        <v>1408</v>
      </c>
      <c r="B1377" t="s">
        <v>258</v>
      </c>
      <c r="C1377" t="s">
        <v>30</v>
      </c>
      <c r="D1377" t="s">
        <v>47</v>
      </c>
      <c r="E1377" t="s">
        <v>51</v>
      </c>
      <c r="F1377" t="s">
        <v>48</v>
      </c>
      <c r="G1377" s="1">
        <v>44841</v>
      </c>
      <c r="H1377" s="1">
        <v>44877</v>
      </c>
      <c r="I1377" s="2">
        <v>44884</v>
      </c>
      <c r="J1377" t="s">
        <v>18</v>
      </c>
      <c r="K1377" t="s">
        <v>29</v>
      </c>
      <c r="L1377" t="s">
        <v>24</v>
      </c>
      <c r="M1377" t="s">
        <v>32</v>
      </c>
      <c r="N1377" t="s">
        <v>41</v>
      </c>
      <c r="O1377" t="s">
        <v>1322</v>
      </c>
      <c r="P1377">
        <f t="shared" si="605"/>
        <v>1</v>
      </c>
      <c r="Q1377" s="5">
        <f t="shared" si="606"/>
        <v>44879</v>
      </c>
      <c r="R1377" s="32">
        <f>VLOOKUP(_xlfn.CONCAT(M1377," - ",E1377),Planning!$C$75:$D$99,2,0)</f>
        <v>5</v>
      </c>
      <c r="S1377" s="5">
        <f t="shared" si="607"/>
        <v>44882</v>
      </c>
      <c r="T1377" s="3" t="str">
        <f t="shared" si="608"/>
        <v/>
      </c>
      <c r="U1377" s="32">
        <f t="shared" ca="1" si="609"/>
        <v>5</v>
      </c>
      <c r="V1377" s="32">
        <f t="shared" si="610"/>
        <v>0</v>
      </c>
      <c r="W1377" s="5">
        <f t="shared" si="611"/>
        <v>44884</v>
      </c>
      <c r="X1377" s="5"/>
      <c r="Z1377" s="49"/>
      <c r="AA1377" s="50" cm="1">
        <f t="array" ref="AA1377">IF(AND(K1377="Pending",J1377='Date ouverte'!$A$2),INDEX(_xlfn.ANCHORARRAY('Date ouverte'!$B$2),MATCH(TRUE,_xlfn.ANCHORARRAY('Date ouverte'!$B$2)&gt;=$W1377,0)),IF(AND(K1377="Pending",J1377='Date ouverte'!$A$4),INDEX(_xlfn.ANCHORARRAY('Date ouverte'!$B$4),MATCH(TRUE,_xlfn.ANCHORARRAY('Date ouverte'!$B$4)&gt;=$W1377,0)),IF(AND(K1377="Pending",J1377='Date ouverte'!$A$6),INDEX(_xlfn.ANCHORARRAY('Date ouverte'!$B$6),MATCH(TRUE,_xlfn.ANCHORARRAY('Date ouverte'!$B$6)&gt;=$W1377,0)),IF(AND(K1377="Pending",J1377='Date ouverte'!$A$8),INDEX(_xlfn.ANCHORARRAY('Date ouverte'!$B$8),MATCH(TRUE,_xlfn.ANCHORARRAY('Date ouverte'!$B$8)&gt;=$W1377,0)),W1377))))</f>
        <v>44886</v>
      </c>
      <c r="AB1377" s="5">
        <f>IF(IF($K1377="Pending",(IF($J1377='Date ouverte'!$A$20,HLOOKUP($AA1377,'Date ouverte'!$20:$21,2,FALSE),IF($J1377='Date ouverte'!$A$22,HLOOKUP($AA1377,'Date ouverte'!$22:$23,2,FALSE),IF($J1377='Date ouverte'!$A$24,HLOOKUP($AA1377,'Date ouverte'!$24:$25,2,FALSE),IF($J1377='Date ouverte'!$A$26,HLOOKUP($AA1377,'Date ouverte'!$26:$27,2,FALSE),"j"))))),W1377)&lt;&gt;"alert",AA1377,"alert")</f>
        <v>44886</v>
      </c>
      <c r="AC1377" s="65">
        <f>IF($AB1377="alert",(IF($J1377='Date ouverte'!$A$29,HLOOKUP($AA1377,'Date ouverte'!$29:$30,2,FALSE),IF($J1377='Date ouverte'!$A$31,HLOOKUP($AA1377,'Date ouverte'!$31:$33,2,FALSE),IF($J1377='Date ouverte'!$A$33,HLOOKUP($AA1377,'Date ouverte'!$33:$34,2,FALSE),IF($J1377='Date ouverte'!$A$35,HLOOKUP($AA1377,'Date ouverte'!$35:$36,2,FALSE),"j"))))),0)</f>
        <v>0</v>
      </c>
      <c r="AD13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7" s="5"/>
    </row>
    <row r="1378" spans="1:31" x14ac:dyDescent="0.25">
      <c r="A1378" t="s">
        <v>2067</v>
      </c>
      <c r="B1378" t="s">
        <v>258</v>
      </c>
      <c r="C1378" t="s">
        <v>14</v>
      </c>
      <c r="D1378" t="s">
        <v>47</v>
      </c>
      <c r="E1378" t="s">
        <v>16</v>
      </c>
      <c r="F1378" t="s">
        <v>48</v>
      </c>
      <c r="G1378" s="1">
        <v>44852</v>
      </c>
      <c r="H1378" s="1">
        <v>44884</v>
      </c>
      <c r="I1378" s="2">
        <v>44891</v>
      </c>
      <c r="J1378" t="s">
        <v>28</v>
      </c>
      <c r="K1378" t="s">
        <v>29</v>
      </c>
      <c r="L1378" t="s">
        <v>24</v>
      </c>
      <c r="M1378" t="s">
        <v>32</v>
      </c>
      <c r="N1378" t="s">
        <v>41</v>
      </c>
      <c r="O1378" t="s">
        <v>1686</v>
      </c>
      <c r="P1378">
        <f t="shared" si="605"/>
        <v>1</v>
      </c>
      <c r="Q1378" s="5">
        <f t="shared" si="606"/>
        <v>44886</v>
      </c>
      <c r="R1378" s="32">
        <f>VLOOKUP(_xlfn.CONCAT(M1378," - ",E1378),Planning!$C$75:$D$99,2,0)</f>
        <v>10</v>
      </c>
      <c r="S1378" s="5">
        <f t="shared" si="607"/>
        <v>44894</v>
      </c>
      <c r="T1378" s="3" t="str">
        <f t="shared" si="608"/>
        <v/>
      </c>
      <c r="U1378" s="32">
        <f t="shared" ca="1" si="609"/>
        <v>10</v>
      </c>
      <c r="V1378" s="32">
        <f t="shared" si="610"/>
        <v>0</v>
      </c>
      <c r="W1378" s="5">
        <f t="shared" si="611"/>
        <v>44891</v>
      </c>
      <c r="X1378" s="5"/>
      <c r="Z1378" s="49"/>
      <c r="AA1378" s="50" cm="1">
        <f t="array" ref="AA1378">IF(AND(K1378="Pending",J1378='Date ouverte'!$A$2),INDEX(_xlfn.ANCHORARRAY('Date ouverte'!$B$2),MATCH(TRUE,_xlfn.ANCHORARRAY('Date ouverte'!$B$2)&gt;=$W1378,0)),IF(AND(K1378="Pending",J1378='Date ouverte'!$A$4),INDEX(_xlfn.ANCHORARRAY('Date ouverte'!$B$4),MATCH(TRUE,_xlfn.ANCHORARRAY('Date ouverte'!$B$4)&gt;=$W1378,0)),IF(AND(K1378="Pending",J1378='Date ouverte'!$A$6),INDEX(_xlfn.ANCHORARRAY('Date ouverte'!$B$6),MATCH(TRUE,_xlfn.ANCHORARRAY('Date ouverte'!$B$6)&gt;=$W1378,0)),IF(AND(K1378="Pending",J1378='Date ouverte'!$A$8),INDEX(_xlfn.ANCHORARRAY('Date ouverte'!$B$8),MATCH(TRUE,_xlfn.ANCHORARRAY('Date ouverte'!$B$8)&gt;=$W1378,0)),W1378))))</f>
        <v>44893</v>
      </c>
      <c r="AB1378" s="5">
        <f>IF(IF($K1378="Pending",(IF($J1378='Date ouverte'!$A$20,HLOOKUP($AA1378,'Date ouverte'!$20:$21,2,FALSE),IF($J1378='Date ouverte'!$A$22,HLOOKUP($AA1378,'Date ouverte'!$22:$23,2,FALSE),IF($J1378='Date ouverte'!$A$24,HLOOKUP($AA1378,'Date ouverte'!$24:$25,2,FALSE),IF($J1378='Date ouverte'!$A$26,HLOOKUP($AA1378,'Date ouverte'!$26:$27,2,FALSE),"j"))))),W1378)&lt;&gt;"alert",AA1378,"alert")</f>
        <v>44893</v>
      </c>
      <c r="AC1378" s="65">
        <f>IF($AB1378="alert",(IF($J1378='Date ouverte'!$A$29,HLOOKUP($AA1378,'Date ouverte'!$29:$30,2,FALSE),IF($J1378='Date ouverte'!$A$31,HLOOKUP($AA1378,'Date ouverte'!$31:$33,2,FALSE),IF($J1378='Date ouverte'!$A$33,HLOOKUP($AA1378,'Date ouverte'!$33:$34,2,FALSE),IF($J1378='Date ouverte'!$A$35,HLOOKUP($AA1378,'Date ouverte'!$35:$36,2,FALSE),"j"))))),0)</f>
        <v>0</v>
      </c>
      <c r="AD13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78" s="5"/>
    </row>
    <row r="1379" spans="1:31" x14ac:dyDescent="0.25">
      <c r="A1379" t="s">
        <v>409</v>
      </c>
      <c r="B1379" t="s">
        <v>258</v>
      </c>
      <c r="C1379" t="s">
        <v>14</v>
      </c>
      <c r="D1379" t="s">
        <v>47</v>
      </c>
      <c r="E1379" t="s">
        <v>16</v>
      </c>
      <c r="F1379" t="s">
        <v>48</v>
      </c>
      <c r="G1379" s="1">
        <v>44814</v>
      </c>
      <c r="H1379" s="1">
        <v>44868</v>
      </c>
      <c r="I1379" s="2">
        <v>44873</v>
      </c>
      <c r="J1379" t="s">
        <v>28</v>
      </c>
      <c r="K1379" t="s">
        <v>29</v>
      </c>
      <c r="L1379" t="s">
        <v>24</v>
      </c>
      <c r="M1379" t="s">
        <v>32</v>
      </c>
      <c r="N1379" t="s">
        <v>41</v>
      </c>
      <c r="O1379" t="s">
        <v>387</v>
      </c>
      <c r="P1379">
        <f t="shared" si="605"/>
        <v>1</v>
      </c>
      <c r="Q1379" s="5">
        <f t="shared" si="606"/>
        <v>44870</v>
      </c>
      <c r="R1379" s="32">
        <f>VLOOKUP(_xlfn.CONCAT(M1379," - ",E1379),Planning!$C$75:$D$99,2,0)</f>
        <v>10</v>
      </c>
      <c r="S1379" s="5">
        <f t="shared" si="607"/>
        <v>44878</v>
      </c>
      <c r="T1379" s="3" t="str">
        <f t="shared" si="608"/>
        <v/>
      </c>
      <c r="U1379" s="32">
        <f t="shared" ca="1" si="609"/>
        <v>10</v>
      </c>
      <c r="V1379" s="32">
        <f t="shared" si="610"/>
        <v>0</v>
      </c>
      <c r="W1379" s="5">
        <f t="shared" si="611"/>
        <v>44873</v>
      </c>
      <c r="X1379" s="5"/>
      <c r="Z1379" s="49"/>
      <c r="AA1379" s="50" cm="1">
        <f t="array" ref="AA1379">IF(AND(K1379="Pending",J1379='Date ouverte'!$A$2),INDEX(_xlfn.ANCHORARRAY('Date ouverte'!$B$2),MATCH(TRUE,_xlfn.ANCHORARRAY('Date ouverte'!$B$2)&gt;=$W1379,0)),IF(AND(K1379="Pending",J1379='Date ouverte'!$A$4),INDEX(_xlfn.ANCHORARRAY('Date ouverte'!$B$4),MATCH(TRUE,_xlfn.ANCHORARRAY('Date ouverte'!$B$4)&gt;=$W1379,0)),IF(AND(K1379="Pending",J1379='Date ouverte'!$A$6),INDEX(_xlfn.ANCHORARRAY('Date ouverte'!$B$6),MATCH(TRUE,_xlfn.ANCHORARRAY('Date ouverte'!$B$6)&gt;=$W1379,0)),IF(AND(K1379="Pending",J1379='Date ouverte'!$A$8),INDEX(_xlfn.ANCHORARRAY('Date ouverte'!$B$8),MATCH(TRUE,_xlfn.ANCHORARRAY('Date ouverte'!$B$8)&gt;=$W1379,0)),W1379))))</f>
        <v>44873</v>
      </c>
      <c r="AB1379" s="5" t="str">
        <f>IF(IF($K1379="Pending",(IF($J1379='Date ouverte'!$A$20,HLOOKUP($AA1379,'Date ouverte'!$20:$21,2,FALSE),IF($J1379='Date ouverte'!$A$22,HLOOKUP($AA1379,'Date ouverte'!$22:$23,2,FALSE),IF($J1379='Date ouverte'!$A$24,HLOOKUP($AA1379,'Date ouverte'!$24:$25,2,FALSE),IF($J1379='Date ouverte'!$A$26,HLOOKUP($AA1379,'Date ouverte'!$26:$27,2,FALSE),"j"))))),W1379)&lt;&gt;"alert",AA1379,"alert")</f>
        <v>alert</v>
      </c>
      <c r="AC1379" s="65">
        <f>IF($AB1379="alert",(IF($J1379='Date ouverte'!$A$29,HLOOKUP($AA1379,'Date ouverte'!$29:$30,2,FALSE),IF($J1379='Date ouverte'!$A$31,HLOOKUP($AA1379,'Date ouverte'!$31:$33,2,FALSE),IF($J1379='Date ouverte'!$A$33,HLOOKUP($AA1379,'Date ouverte'!$33:$34,2,FALSE),IF($J1379='Date ouverte'!$A$35,HLOOKUP($AA1379,'Date ouverte'!$35:$36,2,FALSE),"j"))))),0)</f>
        <v>15</v>
      </c>
      <c r="AD13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79" s="5"/>
    </row>
    <row r="1380" spans="1:31" x14ac:dyDescent="0.25">
      <c r="A1380" t="s">
        <v>1409</v>
      </c>
      <c r="B1380" t="s">
        <v>258</v>
      </c>
      <c r="C1380" t="s">
        <v>30</v>
      </c>
      <c r="D1380" t="s">
        <v>47</v>
      </c>
      <c r="E1380" t="s">
        <v>16</v>
      </c>
      <c r="F1380" t="s">
        <v>48</v>
      </c>
      <c r="G1380" s="1">
        <v>44850</v>
      </c>
      <c r="H1380" s="1">
        <v>44885</v>
      </c>
      <c r="I1380" s="2">
        <v>44890</v>
      </c>
      <c r="J1380" t="s">
        <v>18</v>
      </c>
      <c r="K1380" t="s">
        <v>29</v>
      </c>
      <c r="L1380" t="s">
        <v>24</v>
      </c>
      <c r="M1380" t="s">
        <v>32</v>
      </c>
      <c r="N1380" t="s">
        <v>41</v>
      </c>
      <c r="O1380" t="s">
        <v>1106</v>
      </c>
      <c r="P1380">
        <f t="shared" si="605"/>
        <v>1</v>
      </c>
      <c r="Q1380" s="5">
        <f t="shared" si="606"/>
        <v>44887</v>
      </c>
      <c r="R1380" s="32">
        <f>VLOOKUP(_xlfn.CONCAT(M1380," - ",E1380),Planning!$C$75:$D$99,2,0)</f>
        <v>10</v>
      </c>
      <c r="S1380" s="5">
        <f t="shared" si="607"/>
        <v>44895</v>
      </c>
      <c r="T1380" s="3" t="str">
        <f t="shared" si="608"/>
        <v/>
      </c>
      <c r="U1380" s="32">
        <f t="shared" ca="1" si="609"/>
        <v>10</v>
      </c>
      <c r="V1380" s="32">
        <f t="shared" si="610"/>
        <v>0</v>
      </c>
      <c r="W1380" s="5">
        <f t="shared" si="611"/>
        <v>44890</v>
      </c>
      <c r="X1380" s="5"/>
      <c r="Z1380" s="49"/>
      <c r="AA1380" s="50" cm="1">
        <f t="array" ref="AA1380">IF(AND(K1380="Pending",J1380='Date ouverte'!$A$2),INDEX(_xlfn.ANCHORARRAY('Date ouverte'!$B$2),MATCH(TRUE,_xlfn.ANCHORARRAY('Date ouverte'!$B$2)&gt;=$W1380,0)),IF(AND(K1380="Pending",J1380='Date ouverte'!$A$4),INDEX(_xlfn.ANCHORARRAY('Date ouverte'!$B$4),MATCH(TRUE,_xlfn.ANCHORARRAY('Date ouverte'!$B$4)&gt;=$W1380,0)),IF(AND(K1380="Pending",J1380='Date ouverte'!$A$6),INDEX(_xlfn.ANCHORARRAY('Date ouverte'!$B$6),MATCH(TRUE,_xlfn.ANCHORARRAY('Date ouverte'!$B$6)&gt;=$W1380,0)),IF(AND(K1380="Pending",J1380='Date ouverte'!$A$8),INDEX(_xlfn.ANCHORARRAY('Date ouverte'!$B$8),MATCH(TRUE,_xlfn.ANCHORARRAY('Date ouverte'!$B$8)&gt;=$W1380,0)),W1380))))</f>
        <v>44890</v>
      </c>
      <c r="AB1380" s="5" t="str">
        <f>IF(IF($K1380="Pending",(IF($J1380='Date ouverte'!$A$20,HLOOKUP($AA1380,'Date ouverte'!$20:$21,2,FALSE),IF($J1380='Date ouverte'!$A$22,HLOOKUP($AA1380,'Date ouverte'!$22:$23,2,FALSE),IF($J1380='Date ouverte'!$A$24,HLOOKUP($AA1380,'Date ouverte'!$24:$25,2,FALSE),IF($J1380='Date ouverte'!$A$26,HLOOKUP($AA1380,'Date ouverte'!$26:$27,2,FALSE),"j"))))),W1380)&lt;&gt;"alert",AA1380,"alert")</f>
        <v>alert</v>
      </c>
      <c r="AC1380" s="65">
        <f>IF($AB1380="alert",(IF($J1380='Date ouverte'!$A$29,HLOOKUP($AA1380,'Date ouverte'!$29:$30,2,FALSE),IF($J1380='Date ouverte'!$A$31,HLOOKUP($AA1380,'Date ouverte'!$31:$33,2,FALSE),IF($J1380='Date ouverte'!$A$33,HLOOKUP($AA1380,'Date ouverte'!$33:$34,2,FALSE),IF($J1380='Date ouverte'!$A$35,HLOOKUP($AA1380,'Date ouverte'!$35:$36,2,FALSE),"j"))))),0)</f>
        <v>4</v>
      </c>
      <c r="AD13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0" s="5"/>
    </row>
    <row r="1381" spans="1:31" x14ac:dyDescent="0.25">
      <c r="A1381" t="s">
        <v>102</v>
      </c>
      <c r="B1381" t="s">
        <v>258</v>
      </c>
      <c r="C1381" t="s">
        <v>30</v>
      </c>
      <c r="D1381" t="s">
        <v>15</v>
      </c>
      <c r="E1381" t="s">
        <v>16</v>
      </c>
      <c r="F1381" t="s">
        <v>17</v>
      </c>
      <c r="G1381" s="1">
        <v>44795</v>
      </c>
      <c r="H1381" s="1">
        <v>44853</v>
      </c>
      <c r="I1381" s="2">
        <v>44859.416666666664</v>
      </c>
      <c r="J1381" t="s">
        <v>18</v>
      </c>
      <c r="K1381" t="s">
        <v>19</v>
      </c>
      <c r="L1381" t="s">
        <v>24</v>
      </c>
      <c r="M1381" t="s">
        <v>32</v>
      </c>
      <c r="N1381" t="s">
        <v>41</v>
      </c>
      <c r="O1381" t="s">
        <v>76</v>
      </c>
      <c r="P1381">
        <f t="shared" si="605"/>
        <v>1</v>
      </c>
      <c r="Q1381" s="5">
        <f t="shared" si="606"/>
        <v>44855</v>
      </c>
      <c r="R1381" s="32">
        <f>VLOOKUP(_xlfn.CONCAT(M1381," - ",E1381),Planning!$C$75:$D$99,2,0)</f>
        <v>10</v>
      </c>
      <c r="S1381" s="5">
        <f t="shared" si="607"/>
        <v>44863</v>
      </c>
      <c r="T1381" s="3" t="str">
        <f t="shared" si="608"/>
        <v/>
      </c>
      <c r="U1381" s="32">
        <f t="shared" ca="1" si="609"/>
        <v>4</v>
      </c>
      <c r="V1381" s="32">
        <f t="shared" si="610"/>
        <v>0</v>
      </c>
      <c r="W1381" s="5">
        <f t="shared" si="611"/>
        <v>44859</v>
      </c>
      <c r="X1381" s="5"/>
      <c r="Z1381" s="49"/>
      <c r="AA1381" s="50" cm="1">
        <f t="array" ref="AA1381">IF(AND(K1381="Pending",J1381='Date ouverte'!$A$2),INDEX(_xlfn.ANCHORARRAY('Date ouverte'!$B$2),MATCH(TRUE,_xlfn.ANCHORARRAY('Date ouverte'!$B$2)&gt;=$W1381,0)),IF(AND(K1381="Pending",J1381='Date ouverte'!$A$4),INDEX(_xlfn.ANCHORARRAY('Date ouverte'!$B$4),MATCH(TRUE,_xlfn.ANCHORARRAY('Date ouverte'!$B$4)&gt;=$W1381,0)),IF(AND(K1381="Pending",J1381='Date ouverte'!$A$6),INDEX(_xlfn.ANCHORARRAY('Date ouverte'!$B$6),MATCH(TRUE,_xlfn.ANCHORARRAY('Date ouverte'!$B$6)&gt;=$W1381,0)),IF(AND(K1381="Pending",J1381='Date ouverte'!$A$8),INDEX(_xlfn.ANCHORARRAY('Date ouverte'!$B$8),MATCH(TRUE,_xlfn.ANCHORARRAY('Date ouverte'!$B$8)&gt;=$W1381,0)),W1381))))</f>
        <v>44859</v>
      </c>
      <c r="AB1381" s="5">
        <f>IF(IF($K1381="Pending",(IF($J1381='Date ouverte'!$A$20,HLOOKUP($AA1381,'Date ouverte'!$20:$21,2,FALSE),IF($J1381='Date ouverte'!$A$22,HLOOKUP($AA1381,'Date ouverte'!$22:$23,2,FALSE),IF($J1381='Date ouverte'!$A$24,HLOOKUP($AA1381,'Date ouverte'!$24:$25,2,FALSE),IF($J1381='Date ouverte'!$A$26,HLOOKUP($AA1381,'Date ouverte'!$26:$27,2,FALSE),"j"))))),W1381)&lt;&gt;"alert",AA1381,"alert")</f>
        <v>44859</v>
      </c>
      <c r="AC1381" s="65">
        <f>IF($AB1381="alert",(IF($J1381='Date ouverte'!$A$29,HLOOKUP($AA1381,'Date ouverte'!$29:$30,2,FALSE),IF($J1381='Date ouverte'!$A$31,HLOOKUP($AA1381,'Date ouverte'!$31:$33,2,FALSE),IF($J1381='Date ouverte'!$A$33,HLOOKUP($AA1381,'Date ouverte'!$33:$34,2,FALSE),IF($J1381='Date ouverte'!$A$35,HLOOKUP($AA1381,'Date ouverte'!$35:$36,2,FALSE),"j"))))),0)</f>
        <v>0</v>
      </c>
      <c r="AD13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1" s="5"/>
    </row>
    <row r="1382" spans="1:31" x14ac:dyDescent="0.25">
      <c r="A1382" t="s">
        <v>291</v>
      </c>
      <c r="B1382" t="s">
        <v>258</v>
      </c>
      <c r="C1382" t="s">
        <v>30</v>
      </c>
      <c r="D1382" t="s">
        <v>47</v>
      </c>
      <c r="E1382" t="s">
        <v>16</v>
      </c>
      <c r="F1382" t="s">
        <v>48</v>
      </c>
      <c r="G1382" s="1">
        <v>44802</v>
      </c>
      <c r="H1382" s="1">
        <v>44860</v>
      </c>
      <c r="I1382" s="2">
        <v>44865.208333333336</v>
      </c>
      <c r="J1382" t="s">
        <v>28</v>
      </c>
      <c r="K1382" t="s">
        <v>19</v>
      </c>
      <c r="L1382" t="s">
        <v>24</v>
      </c>
      <c r="M1382" t="s">
        <v>32</v>
      </c>
      <c r="N1382" t="s">
        <v>41</v>
      </c>
      <c r="O1382" t="s">
        <v>122</v>
      </c>
      <c r="P1382">
        <f t="shared" si="605"/>
        <v>1</v>
      </c>
      <c r="Q1382" s="5">
        <f t="shared" si="606"/>
        <v>44862</v>
      </c>
      <c r="R1382" s="32">
        <f>VLOOKUP(_xlfn.CONCAT(M1382," - ",E1382),Planning!$C$75:$D$99,2,0)</f>
        <v>10</v>
      </c>
      <c r="S1382" s="5">
        <f t="shared" si="607"/>
        <v>44870</v>
      </c>
      <c r="T1382" s="3" t="str">
        <f t="shared" si="608"/>
        <v/>
      </c>
      <c r="U1382" s="32">
        <f t="shared" ca="1" si="609"/>
        <v>10</v>
      </c>
      <c r="V1382" s="32">
        <f t="shared" si="610"/>
        <v>0</v>
      </c>
      <c r="W1382" s="5">
        <f t="shared" si="611"/>
        <v>44865</v>
      </c>
      <c r="X1382" s="5"/>
      <c r="Z1382" s="49"/>
      <c r="AA1382" s="50" cm="1">
        <f t="array" ref="AA1382">IF(AND(K1382="Pending",J1382='Date ouverte'!$A$2),INDEX(_xlfn.ANCHORARRAY('Date ouverte'!$B$2),MATCH(TRUE,_xlfn.ANCHORARRAY('Date ouverte'!$B$2)&gt;=$W1382,0)),IF(AND(K1382="Pending",J1382='Date ouverte'!$A$4),INDEX(_xlfn.ANCHORARRAY('Date ouverte'!$B$4),MATCH(TRUE,_xlfn.ANCHORARRAY('Date ouverte'!$B$4)&gt;=$W1382,0)),IF(AND(K1382="Pending",J1382='Date ouverte'!$A$6),INDEX(_xlfn.ANCHORARRAY('Date ouverte'!$B$6),MATCH(TRUE,_xlfn.ANCHORARRAY('Date ouverte'!$B$6)&gt;=$W1382,0)),IF(AND(K1382="Pending",J1382='Date ouverte'!$A$8),INDEX(_xlfn.ANCHORARRAY('Date ouverte'!$B$8),MATCH(TRUE,_xlfn.ANCHORARRAY('Date ouverte'!$B$8)&gt;=$W1382,0)),W1382))))</f>
        <v>44865</v>
      </c>
      <c r="AB1382" s="5">
        <f>IF(IF($K1382="Pending",(IF($J1382='Date ouverte'!$A$20,HLOOKUP($AA1382,'Date ouverte'!$20:$21,2,FALSE),IF($J1382='Date ouverte'!$A$22,HLOOKUP($AA1382,'Date ouverte'!$22:$23,2,FALSE),IF($J1382='Date ouverte'!$A$24,HLOOKUP($AA1382,'Date ouverte'!$24:$25,2,FALSE),IF($J1382='Date ouverte'!$A$26,HLOOKUP($AA1382,'Date ouverte'!$26:$27,2,FALSE),"j"))))),W1382)&lt;&gt;"alert",AA1382,"alert")</f>
        <v>44865</v>
      </c>
      <c r="AC1382" s="65">
        <f>IF($AB1382="alert",(IF($J1382='Date ouverte'!$A$29,HLOOKUP($AA1382,'Date ouverte'!$29:$30,2,FALSE),IF($J1382='Date ouverte'!$A$31,HLOOKUP($AA1382,'Date ouverte'!$31:$33,2,FALSE),IF($J1382='Date ouverte'!$A$33,HLOOKUP($AA1382,'Date ouverte'!$33:$34,2,FALSE),IF($J1382='Date ouverte'!$A$35,HLOOKUP($AA1382,'Date ouverte'!$35:$36,2,FALSE),"j"))))),0)</f>
        <v>0</v>
      </c>
      <c r="AD13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2" s="5"/>
    </row>
    <row r="1383" spans="1:31" x14ac:dyDescent="0.25">
      <c r="A1383" t="s">
        <v>2505</v>
      </c>
      <c r="B1383" t="s">
        <v>258</v>
      </c>
      <c r="C1383" t="s">
        <v>14</v>
      </c>
      <c r="D1383" t="s">
        <v>47</v>
      </c>
      <c r="E1383" t="s">
        <v>16</v>
      </c>
      <c r="F1383" t="s">
        <v>48</v>
      </c>
      <c r="G1383" s="1">
        <v>44865</v>
      </c>
      <c r="H1383" s="1">
        <v>44893</v>
      </c>
      <c r="I1383" s="2">
        <v>44900</v>
      </c>
      <c r="J1383" t="s">
        <v>28</v>
      </c>
      <c r="K1383" t="s">
        <v>29</v>
      </c>
      <c r="L1383" t="s">
        <v>24</v>
      </c>
      <c r="M1383" t="s">
        <v>32</v>
      </c>
      <c r="N1383" t="s">
        <v>41</v>
      </c>
      <c r="O1383" t="s">
        <v>1728</v>
      </c>
      <c r="P1383">
        <f t="shared" si="605"/>
        <v>1</v>
      </c>
      <c r="Q1383" s="5">
        <f t="shared" si="606"/>
        <v>44895</v>
      </c>
      <c r="R1383" s="32">
        <f>VLOOKUP(_xlfn.CONCAT(M1383," - ",E1383),Planning!$C$75:$D$99,2,0)</f>
        <v>10</v>
      </c>
      <c r="S1383" s="5">
        <f t="shared" si="607"/>
        <v>44903</v>
      </c>
      <c r="T1383" s="3" t="str">
        <f t="shared" si="608"/>
        <v/>
      </c>
      <c r="U1383" s="32">
        <f t="shared" ca="1" si="609"/>
        <v>10</v>
      </c>
      <c r="V1383" s="32">
        <f t="shared" si="610"/>
        <v>0</v>
      </c>
      <c r="W1383" s="5">
        <f t="shared" si="611"/>
        <v>44900</v>
      </c>
      <c r="X1383" s="5"/>
      <c r="Z1383" s="49"/>
      <c r="AA1383" s="50" cm="1">
        <f t="array" ref="AA1383">IF(AND(K1383="Pending",J1383='Date ouverte'!$A$2),INDEX(_xlfn.ANCHORARRAY('Date ouverte'!$B$2),MATCH(TRUE,_xlfn.ANCHORARRAY('Date ouverte'!$B$2)&gt;=$W1383,0)),IF(AND(K1383="Pending",J1383='Date ouverte'!$A$4),INDEX(_xlfn.ANCHORARRAY('Date ouverte'!$B$4),MATCH(TRUE,_xlfn.ANCHORARRAY('Date ouverte'!$B$4)&gt;=$W1383,0)),IF(AND(K1383="Pending",J1383='Date ouverte'!$A$6),INDEX(_xlfn.ANCHORARRAY('Date ouverte'!$B$6),MATCH(TRUE,_xlfn.ANCHORARRAY('Date ouverte'!$B$6)&gt;=$W1383,0)),IF(AND(K1383="Pending",J1383='Date ouverte'!$A$8),INDEX(_xlfn.ANCHORARRAY('Date ouverte'!$B$8),MATCH(TRUE,_xlfn.ANCHORARRAY('Date ouverte'!$B$8)&gt;=$W1383,0)),W1383))))</f>
        <v>44900</v>
      </c>
      <c r="AB1383" s="5" t="str">
        <f>IF(IF($K1383="Pending",(IF($J1383='Date ouverte'!$A$20,HLOOKUP($AA1383,'Date ouverte'!$20:$21,2,FALSE),IF($J1383='Date ouverte'!$A$22,HLOOKUP($AA1383,'Date ouverte'!$22:$23,2,FALSE),IF($J1383='Date ouverte'!$A$24,HLOOKUP($AA1383,'Date ouverte'!$24:$25,2,FALSE),IF($J1383='Date ouverte'!$A$26,HLOOKUP($AA1383,'Date ouverte'!$26:$27,2,FALSE),"j"))))),W1383)&lt;&gt;"alert",AA1383,"alert")</f>
        <v>alert</v>
      </c>
      <c r="AC1383" s="65">
        <f>IF($AB1383="alert",(IF($J1383='Date ouverte'!$A$29,HLOOKUP($AA1383,'Date ouverte'!$29:$30,2,FALSE),IF($J1383='Date ouverte'!$A$31,HLOOKUP($AA1383,'Date ouverte'!$31:$33,2,FALSE),IF($J1383='Date ouverte'!$A$33,HLOOKUP($AA1383,'Date ouverte'!$33:$34,2,FALSE),IF($J1383='Date ouverte'!$A$35,HLOOKUP($AA1383,'Date ouverte'!$35:$36,2,FALSE),"j"))))),0)</f>
        <v>15</v>
      </c>
      <c r="AD13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83" s="5"/>
    </row>
    <row r="1384" spans="1:31" x14ac:dyDescent="0.25">
      <c r="A1384" t="s">
        <v>2506</v>
      </c>
      <c r="B1384" t="s">
        <v>258</v>
      </c>
      <c r="C1384" t="s">
        <v>30</v>
      </c>
      <c r="D1384" t="s">
        <v>47</v>
      </c>
      <c r="E1384" t="s">
        <v>16</v>
      </c>
      <c r="F1384" t="s">
        <v>48</v>
      </c>
      <c r="G1384" s="1">
        <v>44865</v>
      </c>
      <c r="H1384" s="1">
        <v>44893</v>
      </c>
      <c r="I1384" s="2">
        <v>44898</v>
      </c>
      <c r="J1384" t="s">
        <v>23</v>
      </c>
      <c r="K1384" t="s">
        <v>29</v>
      </c>
      <c r="L1384" t="s">
        <v>24</v>
      </c>
      <c r="M1384" t="s">
        <v>32</v>
      </c>
      <c r="N1384" t="s">
        <v>41</v>
      </c>
      <c r="O1384" t="s">
        <v>1728</v>
      </c>
      <c r="P1384">
        <f t="shared" si="605"/>
        <v>1</v>
      </c>
      <c r="Q1384" s="5">
        <f t="shared" si="606"/>
        <v>44895</v>
      </c>
      <c r="R1384" s="32">
        <f>VLOOKUP(_xlfn.CONCAT(M1384," - ",E1384),Planning!$C$75:$D$99,2,0)</f>
        <v>10</v>
      </c>
      <c r="S1384" s="5">
        <f t="shared" si="607"/>
        <v>44903</v>
      </c>
      <c r="T1384" s="3" t="str">
        <f t="shared" si="608"/>
        <v/>
      </c>
      <c r="U1384" s="32">
        <f t="shared" ca="1" si="609"/>
        <v>10</v>
      </c>
      <c r="V1384" s="32">
        <f t="shared" si="610"/>
        <v>0</v>
      </c>
      <c r="W1384" s="5">
        <f t="shared" si="611"/>
        <v>44898</v>
      </c>
      <c r="X1384" s="5"/>
      <c r="Z1384" s="49"/>
      <c r="AA1384" s="50" cm="1">
        <f t="array" ref="AA1384">IF(AND(K1384="Pending",J1384='Date ouverte'!$A$2),INDEX(_xlfn.ANCHORARRAY('Date ouverte'!$B$2),MATCH(TRUE,_xlfn.ANCHORARRAY('Date ouverte'!$B$2)&gt;=$W1384,0)),IF(AND(K1384="Pending",J1384='Date ouverte'!$A$4),INDEX(_xlfn.ANCHORARRAY('Date ouverte'!$B$4),MATCH(TRUE,_xlfn.ANCHORARRAY('Date ouverte'!$B$4)&gt;=$W1384,0)),IF(AND(K1384="Pending",J1384='Date ouverte'!$A$6),INDEX(_xlfn.ANCHORARRAY('Date ouverte'!$B$6),MATCH(TRUE,_xlfn.ANCHORARRAY('Date ouverte'!$B$6)&gt;=$W1384,0)),IF(AND(K1384="Pending",J1384='Date ouverte'!$A$8),INDEX(_xlfn.ANCHORARRAY('Date ouverte'!$B$8),MATCH(TRUE,_xlfn.ANCHORARRAY('Date ouverte'!$B$8)&gt;=$W1384,0)),W1384))))</f>
        <v>44900</v>
      </c>
      <c r="AB1384" s="5" t="str">
        <f>IF(IF($K1384="Pending",(IF($J1384='Date ouverte'!$A$20,HLOOKUP($AA1384,'Date ouverte'!$20:$21,2,FALSE),IF($J1384='Date ouverte'!$A$22,HLOOKUP($AA1384,'Date ouverte'!$22:$23,2,FALSE),IF($J1384='Date ouverte'!$A$24,HLOOKUP($AA1384,'Date ouverte'!$24:$25,2,FALSE),IF($J1384='Date ouverte'!$A$26,HLOOKUP($AA1384,'Date ouverte'!$26:$27,2,FALSE),"j"))))),W1384)&lt;&gt;"alert",AA1384,"alert")</f>
        <v>alert</v>
      </c>
      <c r="AC1384" s="65">
        <f>IF($AB1384="alert",(IF($J1384='Date ouverte'!$A$29,HLOOKUP($AA1384,'Date ouverte'!$29:$30,2,FALSE),IF($J1384='Date ouverte'!$A$31,HLOOKUP($AA1384,'Date ouverte'!$31:$33,2,FALSE),IF($J1384='Date ouverte'!$A$33,HLOOKUP($AA1384,'Date ouverte'!$33:$34,2,FALSE),IF($J1384='Date ouverte'!$A$35,HLOOKUP($AA1384,'Date ouverte'!$35:$36,2,FALSE),"j"))))),0)</f>
        <v>26</v>
      </c>
      <c r="AD13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4" s="5"/>
    </row>
    <row r="1385" spans="1:31" x14ac:dyDescent="0.25">
      <c r="A1385" t="s">
        <v>611</v>
      </c>
      <c r="B1385" t="s">
        <v>258</v>
      </c>
      <c r="C1385" t="s">
        <v>30</v>
      </c>
      <c r="D1385" t="s">
        <v>47</v>
      </c>
      <c r="E1385" t="s">
        <v>16</v>
      </c>
      <c r="F1385" t="s">
        <v>48</v>
      </c>
      <c r="G1385" s="1">
        <v>44823</v>
      </c>
      <c r="H1385" s="1">
        <v>44868</v>
      </c>
      <c r="I1385" s="2">
        <v>44873</v>
      </c>
      <c r="J1385" t="s">
        <v>18</v>
      </c>
      <c r="K1385" t="s">
        <v>29</v>
      </c>
      <c r="L1385" t="s">
        <v>24</v>
      </c>
      <c r="M1385" t="s">
        <v>32</v>
      </c>
      <c r="N1385" t="s">
        <v>41</v>
      </c>
      <c r="O1385" t="s">
        <v>387</v>
      </c>
      <c r="P1385">
        <f t="shared" si="605"/>
        <v>1</v>
      </c>
      <c r="Q1385" s="5">
        <f t="shared" si="606"/>
        <v>44870</v>
      </c>
      <c r="R1385" s="32">
        <f>VLOOKUP(_xlfn.CONCAT(M1385," - ",E1385),Planning!$C$75:$D$99,2,0)</f>
        <v>10</v>
      </c>
      <c r="S1385" s="5">
        <f t="shared" si="607"/>
        <v>44878</v>
      </c>
      <c r="T1385" s="3" t="str">
        <f t="shared" si="608"/>
        <v/>
      </c>
      <c r="U1385" s="32">
        <f t="shared" ca="1" si="609"/>
        <v>10</v>
      </c>
      <c r="V1385" s="32">
        <f t="shared" si="610"/>
        <v>0</v>
      </c>
      <c r="W1385" s="5">
        <f t="shared" si="611"/>
        <v>44873</v>
      </c>
      <c r="X1385" s="5"/>
      <c r="Z1385" s="49"/>
      <c r="AA1385" s="50" cm="1">
        <f t="array" ref="AA1385">IF(AND(K1385="Pending",J1385='Date ouverte'!$A$2),INDEX(_xlfn.ANCHORARRAY('Date ouverte'!$B$2),MATCH(TRUE,_xlfn.ANCHORARRAY('Date ouverte'!$B$2)&gt;=$W1385,0)),IF(AND(K1385="Pending",J1385='Date ouverte'!$A$4),INDEX(_xlfn.ANCHORARRAY('Date ouverte'!$B$4),MATCH(TRUE,_xlfn.ANCHORARRAY('Date ouverte'!$B$4)&gt;=$W1385,0)),IF(AND(K1385="Pending",J1385='Date ouverte'!$A$6),INDEX(_xlfn.ANCHORARRAY('Date ouverte'!$B$6),MATCH(TRUE,_xlfn.ANCHORARRAY('Date ouverte'!$B$6)&gt;=$W1385,0)),IF(AND(K1385="Pending",J1385='Date ouverte'!$A$8),INDEX(_xlfn.ANCHORARRAY('Date ouverte'!$B$8),MATCH(TRUE,_xlfn.ANCHORARRAY('Date ouverte'!$B$8)&gt;=$W1385,0)),W1385))))</f>
        <v>44873</v>
      </c>
      <c r="AB1385" s="5">
        <f>IF(IF($K1385="Pending",(IF($J1385='Date ouverte'!$A$20,HLOOKUP($AA1385,'Date ouverte'!$20:$21,2,FALSE),IF($J1385='Date ouverte'!$A$22,HLOOKUP($AA1385,'Date ouverte'!$22:$23,2,FALSE),IF($J1385='Date ouverte'!$A$24,HLOOKUP($AA1385,'Date ouverte'!$24:$25,2,FALSE),IF($J1385='Date ouverte'!$A$26,HLOOKUP($AA1385,'Date ouverte'!$26:$27,2,FALSE),"j"))))),W1385)&lt;&gt;"alert",AA1385,"alert")</f>
        <v>44873</v>
      </c>
      <c r="AC1385" s="65">
        <f>IF($AB1385="alert",(IF($J1385='Date ouverte'!$A$29,HLOOKUP($AA1385,'Date ouverte'!$29:$30,2,FALSE),IF($J1385='Date ouverte'!$A$31,HLOOKUP($AA1385,'Date ouverte'!$31:$33,2,FALSE),IF($J1385='Date ouverte'!$A$33,HLOOKUP($AA1385,'Date ouverte'!$33:$34,2,FALSE),IF($J1385='Date ouverte'!$A$35,HLOOKUP($AA1385,'Date ouverte'!$35:$36,2,FALSE),"j"))))),0)</f>
        <v>0</v>
      </c>
      <c r="AD13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5" s="5"/>
    </row>
    <row r="1386" spans="1:31" x14ac:dyDescent="0.25">
      <c r="A1386" t="s">
        <v>2507</v>
      </c>
      <c r="B1386" t="s">
        <v>258</v>
      </c>
      <c r="C1386" t="s">
        <v>30</v>
      </c>
      <c r="D1386" t="s">
        <v>47</v>
      </c>
      <c r="E1386" t="s">
        <v>16</v>
      </c>
      <c r="F1386" t="s">
        <v>48</v>
      </c>
      <c r="G1386" s="1">
        <v>44861</v>
      </c>
      <c r="H1386" s="1">
        <v>44893</v>
      </c>
      <c r="I1386" s="2">
        <v>44898</v>
      </c>
      <c r="J1386" t="s">
        <v>28</v>
      </c>
      <c r="K1386" t="s">
        <v>29</v>
      </c>
      <c r="L1386" t="s">
        <v>24</v>
      </c>
      <c r="M1386" t="s">
        <v>32</v>
      </c>
      <c r="N1386" t="s">
        <v>41</v>
      </c>
      <c r="O1386" t="s">
        <v>1728</v>
      </c>
      <c r="P1386">
        <f t="shared" si="605"/>
        <v>1</v>
      </c>
      <c r="Q1386" s="5">
        <f t="shared" si="606"/>
        <v>44895</v>
      </c>
      <c r="R1386" s="32">
        <f>VLOOKUP(_xlfn.CONCAT(M1386," - ",E1386),Planning!$C$75:$D$99,2,0)</f>
        <v>10</v>
      </c>
      <c r="S1386" s="5">
        <f t="shared" si="607"/>
        <v>44903</v>
      </c>
      <c r="T1386" s="3" t="str">
        <f t="shared" si="608"/>
        <v/>
      </c>
      <c r="U1386" s="32">
        <f t="shared" ca="1" si="609"/>
        <v>10</v>
      </c>
      <c r="V1386" s="32">
        <f t="shared" si="610"/>
        <v>0</v>
      </c>
      <c r="W1386" s="5">
        <f t="shared" si="611"/>
        <v>44898</v>
      </c>
      <c r="X1386" s="5"/>
      <c r="Z1386" s="49"/>
      <c r="AA1386" s="50" cm="1">
        <f t="array" ref="AA1386">IF(AND(K1386="Pending",J1386='Date ouverte'!$A$2),INDEX(_xlfn.ANCHORARRAY('Date ouverte'!$B$2),MATCH(TRUE,_xlfn.ANCHORARRAY('Date ouverte'!$B$2)&gt;=$W1386,0)),IF(AND(K1386="Pending",J1386='Date ouverte'!$A$4),INDEX(_xlfn.ANCHORARRAY('Date ouverte'!$B$4),MATCH(TRUE,_xlfn.ANCHORARRAY('Date ouverte'!$B$4)&gt;=$W1386,0)),IF(AND(K1386="Pending",J1386='Date ouverte'!$A$6),INDEX(_xlfn.ANCHORARRAY('Date ouverte'!$B$6),MATCH(TRUE,_xlfn.ANCHORARRAY('Date ouverte'!$B$6)&gt;=$W1386,0)),IF(AND(K1386="Pending",J1386='Date ouverte'!$A$8),INDEX(_xlfn.ANCHORARRAY('Date ouverte'!$B$8),MATCH(TRUE,_xlfn.ANCHORARRAY('Date ouverte'!$B$8)&gt;=$W1386,0)),W1386))))</f>
        <v>44900</v>
      </c>
      <c r="AB1386" s="5" t="str">
        <f>IF(IF($K1386="Pending",(IF($J1386='Date ouverte'!$A$20,HLOOKUP($AA1386,'Date ouverte'!$20:$21,2,FALSE),IF($J1386='Date ouverte'!$A$22,HLOOKUP($AA1386,'Date ouverte'!$22:$23,2,FALSE),IF($J1386='Date ouverte'!$A$24,HLOOKUP($AA1386,'Date ouverte'!$24:$25,2,FALSE),IF($J1386='Date ouverte'!$A$26,HLOOKUP($AA1386,'Date ouverte'!$26:$27,2,FALSE),"j"))))),W1386)&lt;&gt;"alert",AA1386,"alert")</f>
        <v>alert</v>
      </c>
      <c r="AC1386" s="65">
        <f>IF($AB1386="alert",(IF($J1386='Date ouverte'!$A$29,HLOOKUP($AA1386,'Date ouverte'!$29:$30,2,FALSE),IF($J1386='Date ouverte'!$A$31,HLOOKUP($AA1386,'Date ouverte'!$31:$33,2,FALSE),IF($J1386='Date ouverte'!$A$33,HLOOKUP($AA1386,'Date ouverte'!$33:$34,2,FALSE),IF($J1386='Date ouverte'!$A$35,HLOOKUP($AA1386,'Date ouverte'!$35:$36,2,FALSE),"j"))))),0)</f>
        <v>15</v>
      </c>
      <c r="AD13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86" s="5"/>
    </row>
    <row r="1387" spans="1:31" x14ac:dyDescent="0.25">
      <c r="A1387" t="s">
        <v>2068</v>
      </c>
      <c r="B1387" t="s">
        <v>258</v>
      </c>
      <c r="C1387" t="s">
        <v>38</v>
      </c>
      <c r="D1387" t="s">
        <v>47</v>
      </c>
      <c r="E1387" t="s">
        <v>16</v>
      </c>
      <c r="F1387" t="s">
        <v>48</v>
      </c>
      <c r="G1387" s="1">
        <v>44850</v>
      </c>
      <c r="H1387" s="1">
        <v>44885</v>
      </c>
      <c r="I1387" s="2">
        <v>44895</v>
      </c>
      <c r="J1387" t="s">
        <v>18</v>
      </c>
      <c r="K1387" t="s">
        <v>29</v>
      </c>
      <c r="L1387" t="s">
        <v>24</v>
      </c>
      <c r="M1387" t="s">
        <v>32</v>
      </c>
      <c r="N1387" t="s">
        <v>41</v>
      </c>
      <c r="O1387" t="s">
        <v>1106</v>
      </c>
      <c r="P1387">
        <f t="shared" si="605"/>
        <v>1</v>
      </c>
      <c r="Q1387" s="5">
        <f t="shared" si="606"/>
        <v>44887</v>
      </c>
      <c r="R1387" s="32">
        <f>VLOOKUP(_xlfn.CONCAT(M1387," - ",E1387),Planning!$C$75:$D$99,2,0)</f>
        <v>10</v>
      </c>
      <c r="S1387" s="5">
        <f t="shared" si="607"/>
        <v>44895</v>
      </c>
      <c r="T1387" s="3" t="str">
        <f t="shared" si="608"/>
        <v/>
      </c>
      <c r="U1387" s="32">
        <f t="shared" ca="1" si="609"/>
        <v>10</v>
      </c>
      <c r="V1387" s="32">
        <f t="shared" si="610"/>
        <v>0</v>
      </c>
      <c r="W1387" s="5">
        <f t="shared" si="611"/>
        <v>44895</v>
      </c>
      <c r="X1387" s="5"/>
      <c r="Z1387" s="49"/>
      <c r="AA1387" s="50" cm="1">
        <f t="array" ref="AA1387">IF(AND(K1387="Pending",J1387='Date ouverte'!$A$2),INDEX(_xlfn.ANCHORARRAY('Date ouverte'!$B$2),MATCH(TRUE,_xlfn.ANCHORARRAY('Date ouverte'!$B$2)&gt;=$W1387,0)),IF(AND(K1387="Pending",J1387='Date ouverte'!$A$4),INDEX(_xlfn.ANCHORARRAY('Date ouverte'!$B$4),MATCH(TRUE,_xlfn.ANCHORARRAY('Date ouverte'!$B$4)&gt;=$W1387,0)),IF(AND(K1387="Pending",J1387='Date ouverte'!$A$6),INDEX(_xlfn.ANCHORARRAY('Date ouverte'!$B$6),MATCH(TRUE,_xlfn.ANCHORARRAY('Date ouverte'!$B$6)&gt;=$W1387,0)),IF(AND(K1387="Pending",J1387='Date ouverte'!$A$8),INDEX(_xlfn.ANCHORARRAY('Date ouverte'!$B$8),MATCH(TRUE,_xlfn.ANCHORARRAY('Date ouverte'!$B$8)&gt;=$W1387,0)),W1387))))</f>
        <v>44895</v>
      </c>
      <c r="AB1387" s="5">
        <f>IF(IF($K1387="Pending",(IF($J1387='Date ouverte'!$A$20,HLOOKUP($AA1387,'Date ouverte'!$20:$21,2,FALSE),IF($J1387='Date ouverte'!$A$22,HLOOKUP($AA1387,'Date ouverte'!$22:$23,2,FALSE),IF($J1387='Date ouverte'!$A$24,HLOOKUP($AA1387,'Date ouverte'!$24:$25,2,FALSE),IF($J1387='Date ouverte'!$A$26,HLOOKUP($AA1387,'Date ouverte'!$26:$27,2,FALSE),"j"))))),W1387)&lt;&gt;"alert",AA1387,"alert")</f>
        <v>44895</v>
      </c>
      <c r="AC1387" s="65">
        <f>IF($AB1387="alert",(IF($J1387='Date ouverte'!$A$29,HLOOKUP($AA1387,'Date ouverte'!$29:$30,2,FALSE),IF($J1387='Date ouverte'!$A$31,HLOOKUP($AA1387,'Date ouverte'!$31:$33,2,FALSE),IF($J1387='Date ouverte'!$A$33,HLOOKUP($AA1387,'Date ouverte'!$33:$34,2,FALSE),IF($J1387='Date ouverte'!$A$35,HLOOKUP($AA1387,'Date ouverte'!$35:$36,2,FALSE),"j"))))),0)</f>
        <v>0</v>
      </c>
      <c r="AD13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87" s="5"/>
    </row>
    <row r="1388" spans="1:31" x14ac:dyDescent="0.25">
      <c r="A1388" t="s">
        <v>1410</v>
      </c>
      <c r="B1388" t="s">
        <v>258</v>
      </c>
      <c r="C1388" t="s">
        <v>30</v>
      </c>
      <c r="D1388" t="s">
        <v>47</v>
      </c>
      <c r="E1388" t="s">
        <v>16</v>
      </c>
      <c r="F1388" t="s">
        <v>48</v>
      </c>
      <c r="G1388" s="1">
        <v>44839</v>
      </c>
      <c r="H1388" s="1">
        <v>44881</v>
      </c>
      <c r="I1388" s="2">
        <v>44890</v>
      </c>
      <c r="J1388" t="s">
        <v>28</v>
      </c>
      <c r="K1388" t="s">
        <v>29</v>
      </c>
      <c r="L1388" t="s">
        <v>24</v>
      </c>
      <c r="M1388" t="s">
        <v>32</v>
      </c>
      <c r="N1388" t="s">
        <v>41</v>
      </c>
      <c r="O1388" t="s">
        <v>43</v>
      </c>
      <c r="P1388">
        <f t="shared" si="605"/>
        <v>1</v>
      </c>
      <c r="Q1388" s="5">
        <f t="shared" si="606"/>
        <v>44883</v>
      </c>
      <c r="R1388" s="32">
        <f>VLOOKUP(_xlfn.CONCAT(M1388," - ",E1388),Planning!$C$75:$D$99,2,0)</f>
        <v>10</v>
      </c>
      <c r="S1388" s="5">
        <f t="shared" si="607"/>
        <v>44891</v>
      </c>
      <c r="T1388" s="3" t="str">
        <f t="shared" si="608"/>
        <v/>
      </c>
      <c r="U1388" s="32">
        <f t="shared" ca="1" si="609"/>
        <v>10</v>
      </c>
      <c r="V1388" s="32">
        <f t="shared" si="610"/>
        <v>0</v>
      </c>
      <c r="W1388" s="5">
        <f t="shared" si="611"/>
        <v>44890</v>
      </c>
      <c r="X1388" s="5"/>
      <c r="Z1388" s="49"/>
      <c r="AA1388" s="50" cm="1">
        <f t="array" ref="AA1388">IF(AND(K1388="Pending",J1388='Date ouverte'!$A$2),INDEX(_xlfn.ANCHORARRAY('Date ouverte'!$B$2),MATCH(TRUE,_xlfn.ANCHORARRAY('Date ouverte'!$B$2)&gt;=$W1388,0)),IF(AND(K1388="Pending",J1388='Date ouverte'!$A$4),INDEX(_xlfn.ANCHORARRAY('Date ouverte'!$B$4),MATCH(TRUE,_xlfn.ANCHORARRAY('Date ouverte'!$B$4)&gt;=$W1388,0)),IF(AND(K1388="Pending",J1388='Date ouverte'!$A$6),INDEX(_xlfn.ANCHORARRAY('Date ouverte'!$B$6),MATCH(TRUE,_xlfn.ANCHORARRAY('Date ouverte'!$B$6)&gt;=$W1388,0)),IF(AND(K1388="Pending",J1388='Date ouverte'!$A$8),INDEX(_xlfn.ANCHORARRAY('Date ouverte'!$B$8),MATCH(TRUE,_xlfn.ANCHORARRAY('Date ouverte'!$B$8)&gt;=$W1388,0)),W1388))))</f>
        <v>44890</v>
      </c>
      <c r="AB1388" s="5" t="str">
        <f>IF(IF($K1388="Pending",(IF($J1388='Date ouverte'!$A$20,HLOOKUP($AA1388,'Date ouverte'!$20:$21,2,FALSE),IF($J1388='Date ouverte'!$A$22,HLOOKUP($AA1388,'Date ouverte'!$22:$23,2,FALSE),IF($J1388='Date ouverte'!$A$24,HLOOKUP($AA1388,'Date ouverte'!$24:$25,2,FALSE),IF($J1388='Date ouverte'!$A$26,HLOOKUP($AA1388,'Date ouverte'!$26:$27,2,FALSE),"j"))))),W1388)&lt;&gt;"alert",AA1388,"alert")</f>
        <v>alert</v>
      </c>
      <c r="AC1388" s="65">
        <f>IF($AB1388="alert",(IF($J1388='Date ouverte'!$A$29,HLOOKUP($AA1388,'Date ouverte'!$29:$30,2,FALSE),IF($J1388='Date ouverte'!$A$31,HLOOKUP($AA1388,'Date ouverte'!$31:$33,2,FALSE),IF($J1388='Date ouverte'!$A$33,HLOOKUP($AA1388,'Date ouverte'!$33:$34,2,FALSE),IF($J1388='Date ouverte'!$A$35,HLOOKUP($AA1388,'Date ouverte'!$35:$36,2,FALSE),"j"))))),0)</f>
        <v>8</v>
      </c>
      <c r="AD13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88" s="5"/>
    </row>
    <row r="1389" spans="1:31" x14ac:dyDescent="0.25">
      <c r="A1389" t="s">
        <v>1411</v>
      </c>
      <c r="B1389" t="s">
        <v>258</v>
      </c>
      <c r="C1389" t="s">
        <v>30</v>
      </c>
      <c r="D1389" t="s">
        <v>47</v>
      </c>
      <c r="E1389" t="s">
        <v>16</v>
      </c>
      <c r="F1389" t="s">
        <v>48</v>
      </c>
      <c r="G1389" s="1">
        <v>44842</v>
      </c>
      <c r="H1389" s="1">
        <v>44881</v>
      </c>
      <c r="I1389" s="2">
        <v>44890</v>
      </c>
      <c r="J1389" t="s">
        <v>28</v>
      </c>
      <c r="K1389" t="s">
        <v>29</v>
      </c>
      <c r="L1389" t="s">
        <v>24</v>
      </c>
      <c r="M1389" t="s">
        <v>32</v>
      </c>
      <c r="N1389" t="s">
        <v>41</v>
      </c>
      <c r="O1389" t="s">
        <v>43</v>
      </c>
      <c r="P1389">
        <f t="shared" si="605"/>
        <v>1</v>
      </c>
      <c r="Q1389" s="5">
        <f t="shared" si="606"/>
        <v>44883</v>
      </c>
      <c r="R1389" s="32">
        <f>VLOOKUP(_xlfn.CONCAT(M1389," - ",E1389),Planning!$C$75:$D$99,2,0)</f>
        <v>10</v>
      </c>
      <c r="S1389" s="5">
        <f t="shared" si="607"/>
        <v>44891</v>
      </c>
      <c r="T1389" s="3" t="str">
        <f t="shared" si="608"/>
        <v/>
      </c>
      <c r="U1389" s="32">
        <f t="shared" ca="1" si="609"/>
        <v>10</v>
      </c>
      <c r="V1389" s="32">
        <f t="shared" si="610"/>
        <v>0</v>
      </c>
      <c r="W1389" s="5">
        <f t="shared" si="611"/>
        <v>44890</v>
      </c>
      <c r="X1389" s="5"/>
      <c r="Z1389" s="49"/>
      <c r="AA1389" s="50" cm="1">
        <f t="array" ref="AA1389">IF(AND(K1389="Pending",J1389='Date ouverte'!$A$2),INDEX(_xlfn.ANCHORARRAY('Date ouverte'!$B$2),MATCH(TRUE,_xlfn.ANCHORARRAY('Date ouverte'!$B$2)&gt;=$W1389,0)),IF(AND(K1389="Pending",J1389='Date ouverte'!$A$4),INDEX(_xlfn.ANCHORARRAY('Date ouverte'!$B$4),MATCH(TRUE,_xlfn.ANCHORARRAY('Date ouverte'!$B$4)&gt;=$W1389,0)),IF(AND(K1389="Pending",J1389='Date ouverte'!$A$6),INDEX(_xlfn.ANCHORARRAY('Date ouverte'!$B$6),MATCH(TRUE,_xlfn.ANCHORARRAY('Date ouverte'!$B$6)&gt;=$W1389,0)),IF(AND(K1389="Pending",J1389='Date ouverte'!$A$8),INDEX(_xlfn.ANCHORARRAY('Date ouverte'!$B$8),MATCH(TRUE,_xlfn.ANCHORARRAY('Date ouverte'!$B$8)&gt;=$W1389,0)),W1389))))</f>
        <v>44890</v>
      </c>
      <c r="AB1389" s="5" t="str">
        <f>IF(IF($K1389="Pending",(IF($J1389='Date ouverte'!$A$20,HLOOKUP($AA1389,'Date ouverte'!$20:$21,2,FALSE),IF($J1389='Date ouverte'!$A$22,HLOOKUP($AA1389,'Date ouverte'!$22:$23,2,FALSE),IF($J1389='Date ouverte'!$A$24,HLOOKUP($AA1389,'Date ouverte'!$24:$25,2,FALSE),IF($J1389='Date ouverte'!$A$26,HLOOKUP($AA1389,'Date ouverte'!$26:$27,2,FALSE),"j"))))),W1389)&lt;&gt;"alert",AA1389,"alert")</f>
        <v>alert</v>
      </c>
      <c r="AC1389" s="65">
        <f>IF($AB1389="alert",(IF($J1389='Date ouverte'!$A$29,HLOOKUP($AA1389,'Date ouverte'!$29:$30,2,FALSE),IF($J1389='Date ouverte'!$A$31,HLOOKUP($AA1389,'Date ouverte'!$31:$33,2,FALSE),IF($J1389='Date ouverte'!$A$33,HLOOKUP($AA1389,'Date ouverte'!$33:$34,2,FALSE),IF($J1389='Date ouverte'!$A$35,HLOOKUP($AA1389,'Date ouverte'!$35:$36,2,FALSE),"j"))))),0)</f>
        <v>8</v>
      </c>
      <c r="AD13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89" s="5"/>
    </row>
    <row r="1390" spans="1:31" x14ac:dyDescent="0.25">
      <c r="A1390" t="s">
        <v>1412</v>
      </c>
      <c r="B1390" t="s">
        <v>258</v>
      </c>
      <c r="C1390" t="s">
        <v>14</v>
      </c>
      <c r="D1390" t="s">
        <v>47</v>
      </c>
      <c r="E1390" t="s">
        <v>16</v>
      </c>
      <c r="F1390" t="s">
        <v>48</v>
      </c>
      <c r="G1390" s="1">
        <v>44846</v>
      </c>
      <c r="H1390" s="1">
        <v>44885</v>
      </c>
      <c r="I1390" s="2">
        <v>44892</v>
      </c>
      <c r="J1390" t="s">
        <v>39</v>
      </c>
      <c r="K1390" t="s">
        <v>29</v>
      </c>
      <c r="L1390" t="s">
        <v>24</v>
      </c>
      <c r="M1390" t="s">
        <v>32</v>
      </c>
      <c r="N1390" t="s">
        <v>41</v>
      </c>
      <c r="O1390" t="s">
        <v>1106</v>
      </c>
      <c r="P1390">
        <f t="shared" si="605"/>
        <v>1</v>
      </c>
      <c r="Q1390" s="5">
        <f t="shared" si="606"/>
        <v>44887</v>
      </c>
      <c r="R1390" s="32">
        <f>VLOOKUP(_xlfn.CONCAT(M1390," - ",E1390),Planning!$C$75:$D$99,2,0)</f>
        <v>10</v>
      </c>
      <c r="S1390" s="5">
        <f t="shared" si="607"/>
        <v>44895</v>
      </c>
      <c r="T1390" s="3" t="str">
        <f t="shared" si="608"/>
        <v/>
      </c>
      <c r="U1390" s="32">
        <f t="shared" ca="1" si="609"/>
        <v>10</v>
      </c>
      <c r="V1390" s="32">
        <f t="shared" si="610"/>
        <v>0</v>
      </c>
      <c r="W1390" s="5">
        <f t="shared" si="611"/>
        <v>44892</v>
      </c>
      <c r="X1390" s="5"/>
      <c r="Z1390" s="49"/>
      <c r="AA1390" s="50" cm="1">
        <f t="array" ref="AA1390">IF(AND(K1390="Pending",J1390='Date ouverte'!$A$2),INDEX(_xlfn.ANCHORARRAY('Date ouverte'!$B$2),MATCH(TRUE,_xlfn.ANCHORARRAY('Date ouverte'!$B$2)&gt;=$W1390,0)),IF(AND(K1390="Pending",J1390='Date ouverte'!$A$4),INDEX(_xlfn.ANCHORARRAY('Date ouverte'!$B$4),MATCH(TRUE,_xlfn.ANCHORARRAY('Date ouverte'!$B$4)&gt;=$W1390,0)),IF(AND(K1390="Pending",J1390='Date ouverte'!$A$6),INDEX(_xlfn.ANCHORARRAY('Date ouverte'!$B$6),MATCH(TRUE,_xlfn.ANCHORARRAY('Date ouverte'!$B$6)&gt;=$W1390,0)),IF(AND(K1390="Pending",J1390='Date ouverte'!$A$8),INDEX(_xlfn.ANCHORARRAY('Date ouverte'!$B$8),MATCH(TRUE,_xlfn.ANCHORARRAY('Date ouverte'!$B$8)&gt;=$W1390,0)),W1390))))</f>
        <v>44893</v>
      </c>
      <c r="AB1390" s="5">
        <f>IF(IF($K1390="Pending",(IF($J1390='Date ouverte'!$A$20,HLOOKUP($AA1390,'Date ouverte'!$20:$21,2,FALSE),IF($J1390='Date ouverte'!$A$22,HLOOKUP($AA1390,'Date ouverte'!$22:$23,2,FALSE),IF($J1390='Date ouverte'!$A$24,HLOOKUP($AA1390,'Date ouverte'!$24:$25,2,FALSE),IF($J1390='Date ouverte'!$A$26,HLOOKUP($AA1390,'Date ouverte'!$26:$27,2,FALSE),"j"))))),W1390)&lt;&gt;"alert",AA1390,"alert")</f>
        <v>44893</v>
      </c>
      <c r="AC1390" s="65">
        <f>IF($AB1390="alert",(IF($J1390='Date ouverte'!$A$29,HLOOKUP($AA1390,'Date ouverte'!$29:$30,2,FALSE),IF($J1390='Date ouverte'!$A$31,HLOOKUP($AA1390,'Date ouverte'!$31:$33,2,FALSE),IF($J1390='Date ouverte'!$A$33,HLOOKUP($AA1390,'Date ouverte'!$33:$34,2,FALSE),IF($J1390='Date ouverte'!$A$35,HLOOKUP($AA1390,'Date ouverte'!$35:$36,2,FALSE),"j"))))),0)</f>
        <v>0</v>
      </c>
      <c r="AD13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390" s="5"/>
    </row>
    <row r="1391" spans="1:31" x14ac:dyDescent="0.25">
      <c r="A1391" t="s">
        <v>2069</v>
      </c>
      <c r="B1391" t="s">
        <v>258</v>
      </c>
      <c r="C1391" t="s">
        <v>38</v>
      </c>
      <c r="D1391" t="s">
        <v>47</v>
      </c>
      <c r="E1391" t="s">
        <v>51</v>
      </c>
      <c r="F1391" t="s">
        <v>48</v>
      </c>
      <c r="G1391" s="1">
        <v>44854</v>
      </c>
      <c r="H1391" s="1">
        <v>44893</v>
      </c>
      <c r="I1391" s="2">
        <v>44900</v>
      </c>
      <c r="J1391" t="s">
        <v>18</v>
      </c>
      <c r="K1391" t="s">
        <v>29</v>
      </c>
      <c r="L1391" t="s">
        <v>24</v>
      </c>
      <c r="M1391" t="s">
        <v>32</v>
      </c>
      <c r="N1391" t="s">
        <v>41</v>
      </c>
      <c r="O1391" t="s">
        <v>1715</v>
      </c>
      <c r="P1391">
        <f t="shared" si="605"/>
        <v>1</v>
      </c>
      <c r="Q1391" s="5">
        <f t="shared" si="606"/>
        <v>44895</v>
      </c>
      <c r="R1391" s="32">
        <f>VLOOKUP(_xlfn.CONCAT(M1391," - ",E1391),Planning!$C$75:$D$99,2,0)</f>
        <v>5</v>
      </c>
      <c r="S1391" s="5">
        <f t="shared" si="607"/>
        <v>44898</v>
      </c>
      <c r="T1391" s="3" t="str">
        <f t="shared" si="608"/>
        <v/>
      </c>
      <c r="U1391" s="32">
        <f t="shared" ca="1" si="609"/>
        <v>5</v>
      </c>
      <c r="V1391" s="32">
        <f t="shared" si="610"/>
        <v>0</v>
      </c>
      <c r="W1391" s="5">
        <f t="shared" si="611"/>
        <v>44900</v>
      </c>
      <c r="X1391" s="5"/>
      <c r="Z1391" s="49"/>
      <c r="AA1391" s="50" cm="1">
        <f t="array" ref="AA1391">IF(AND(K1391="Pending",J1391='Date ouverte'!$A$2),INDEX(_xlfn.ANCHORARRAY('Date ouverte'!$B$2),MATCH(TRUE,_xlfn.ANCHORARRAY('Date ouverte'!$B$2)&gt;=$W1391,0)),IF(AND(K1391="Pending",J1391='Date ouverte'!$A$4),INDEX(_xlfn.ANCHORARRAY('Date ouverte'!$B$4),MATCH(TRUE,_xlfn.ANCHORARRAY('Date ouverte'!$B$4)&gt;=$W1391,0)),IF(AND(K1391="Pending",J1391='Date ouverte'!$A$6),INDEX(_xlfn.ANCHORARRAY('Date ouverte'!$B$6),MATCH(TRUE,_xlfn.ANCHORARRAY('Date ouverte'!$B$6)&gt;=$W1391,0)),IF(AND(K1391="Pending",J1391='Date ouverte'!$A$8),INDEX(_xlfn.ANCHORARRAY('Date ouverte'!$B$8),MATCH(TRUE,_xlfn.ANCHORARRAY('Date ouverte'!$B$8)&gt;=$W1391,0)),W1391))))</f>
        <v>44900</v>
      </c>
      <c r="AB1391" s="5">
        <f>IF(IF($K1391="Pending",(IF($J1391='Date ouverte'!$A$20,HLOOKUP($AA1391,'Date ouverte'!$20:$21,2,FALSE),IF($J1391='Date ouverte'!$A$22,HLOOKUP($AA1391,'Date ouverte'!$22:$23,2,FALSE),IF($J1391='Date ouverte'!$A$24,HLOOKUP($AA1391,'Date ouverte'!$24:$25,2,FALSE),IF($J1391='Date ouverte'!$A$26,HLOOKUP($AA1391,'Date ouverte'!$26:$27,2,FALSE),"j"))))),W1391)&lt;&gt;"alert",AA1391,"alert")</f>
        <v>44900</v>
      </c>
      <c r="AC1391" s="65">
        <f>IF($AB1391="alert",(IF($J1391='Date ouverte'!$A$29,HLOOKUP($AA1391,'Date ouverte'!$29:$30,2,FALSE),IF($J1391='Date ouverte'!$A$31,HLOOKUP($AA1391,'Date ouverte'!$31:$33,2,FALSE),IF($J1391='Date ouverte'!$A$33,HLOOKUP($AA1391,'Date ouverte'!$33:$34,2,FALSE),IF($J1391='Date ouverte'!$A$35,HLOOKUP($AA1391,'Date ouverte'!$35:$36,2,FALSE),"j"))))),0)</f>
        <v>0</v>
      </c>
      <c r="AD13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1" s="5"/>
    </row>
    <row r="1392" spans="1:31" x14ac:dyDescent="0.25">
      <c r="A1392" t="s">
        <v>584</v>
      </c>
      <c r="B1392" t="s">
        <v>258</v>
      </c>
      <c r="C1392" t="s">
        <v>30</v>
      </c>
      <c r="D1392" t="s">
        <v>15</v>
      </c>
      <c r="E1392" t="s">
        <v>51</v>
      </c>
      <c r="F1392" t="s">
        <v>17</v>
      </c>
      <c r="G1392" s="1">
        <v>44815</v>
      </c>
      <c r="H1392" s="1">
        <v>44853</v>
      </c>
      <c r="I1392" s="2">
        <v>44867.541666666664</v>
      </c>
      <c r="J1392" t="s">
        <v>18</v>
      </c>
      <c r="K1392" t="s">
        <v>19</v>
      </c>
      <c r="L1392" t="s">
        <v>24</v>
      </c>
      <c r="M1392" t="s">
        <v>32</v>
      </c>
      <c r="N1392" t="s">
        <v>41</v>
      </c>
      <c r="O1392" t="s">
        <v>445</v>
      </c>
      <c r="P1392">
        <f t="shared" si="605"/>
        <v>1</v>
      </c>
      <c r="Q1392" s="5">
        <f t="shared" si="606"/>
        <v>44855</v>
      </c>
      <c r="R1392" s="32">
        <f>VLOOKUP(_xlfn.CONCAT(M1392," - ",E1392),Planning!$C$75:$D$99,2,0)</f>
        <v>5</v>
      </c>
      <c r="S1392" s="5">
        <f t="shared" si="607"/>
        <v>44858</v>
      </c>
      <c r="T1392" s="3" t="str">
        <f t="shared" si="608"/>
        <v/>
      </c>
      <c r="U1392" s="32">
        <f t="shared" ca="1" si="609"/>
        <v>-1</v>
      </c>
      <c r="V1392" s="32">
        <f t="shared" si="610"/>
        <v>0</v>
      </c>
      <c r="W1392" s="5">
        <f t="shared" si="611"/>
        <v>44867</v>
      </c>
      <c r="X1392" s="5"/>
      <c r="Z1392" s="49"/>
      <c r="AA1392" s="50" cm="1">
        <f t="array" ref="AA1392">IF(AND(K1392="Pending",J1392='Date ouverte'!$A$2),INDEX(_xlfn.ANCHORARRAY('Date ouverte'!$B$2),MATCH(TRUE,_xlfn.ANCHORARRAY('Date ouverte'!$B$2)&gt;=$W1392,0)),IF(AND(K1392="Pending",J1392='Date ouverte'!$A$4),INDEX(_xlfn.ANCHORARRAY('Date ouverte'!$B$4),MATCH(TRUE,_xlfn.ANCHORARRAY('Date ouverte'!$B$4)&gt;=$W1392,0)),IF(AND(K1392="Pending",J1392='Date ouverte'!$A$6),INDEX(_xlfn.ANCHORARRAY('Date ouverte'!$B$6),MATCH(TRUE,_xlfn.ANCHORARRAY('Date ouverte'!$B$6)&gt;=$W1392,0)),IF(AND(K1392="Pending",J1392='Date ouverte'!$A$8),INDEX(_xlfn.ANCHORARRAY('Date ouverte'!$B$8),MATCH(TRUE,_xlfn.ANCHORARRAY('Date ouverte'!$B$8)&gt;=$W1392,0)),W1392))))</f>
        <v>44867</v>
      </c>
      <c r="AB1392" s="5">
        <f>IF(IF($K1392="Pending",(IF($J1392='Date ouverte'!$A$20,HLOOKUP($AA1392,'Date ouverte'!$20:$21,2,FALSE),IF($J1392='Date ouverte'!$A$22,HLOOKUP($AA1392,'Date ouverte'!$22:$23,2,FALSE),IF($J1392='Date ouverte'!$A$24,HLOOKUP($AA1392,'Date ouverte'!$24:$25,2,FALSE),IF($J1392='Date ouverte'!$A$26,HLOOKUP($AA1392,'Date ouverte'!$26:$27,2,FALSE),"j"))))),W1392)&lt;&gt;"alert",AA1392,"alert")</f>
        <v>44867</v>
      </c>
      <c r="AC1392" s="65">
        <f>IF($AB1392="alert",(IF($J1392='Date ouverte'!$A$29,HLOOKUP($AA1392,'Date ouverte'!$29:$30,2,FALSE),IF($J1392='Date ouverte'!$A$31,HLOOKUP($AA1392,'Date ouverte'!$31:$33,2,FALSE),IF($J1392='Date ouverte'!$A$33,HLOOKUP($AA1392,'Date ouverte'!$33:$34,2,FALSE),IF($J1392='Date ouverte'!$A$35,HLOOKUP($AA1392,'Date ouverte'!$35:$36,2,FALSE),"j"))))),0)</f>
        <v>0</v>
      </c>
      <c r="AD13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2" s="5"/>
    </row>
    <row r="1393" spans="1:31" x14ac:dyDescent="0.25">
      <c r="A1393" t="s">
        <v>2508</v>
      </c>
      <c r="B1393" t="s">
        <v>258</v>
      </c>
      <c r="C1393" t="s">
        <v>30</v>
      </c>
      <c r="D1393" t="s">
        <v>47</v>
      </c>
      <c r="E1393" t="s">
        <v>16</v>
      </c>
      <c r="F1393" t="s">
        <v>48</v>
      </c>
      <c r="G1393" s="1">
        <v>44861</v>
      </c>
      <c r="H1393" s="1">
        <v>44893</v>
      </c>
      <c r="I1393" s="2">
        <v>44898</v>
      </c>
      <c r="J1393" t="s">
        <v>28</v>
      </c>
      <c r="K1393" t="s">
        <v>29</v>
      </c>
      <c r="L1393" t="s">
        <v>24</v>
      </c>
      <c r="M1393" t="s">
        <v>32</v>
      </c>
      <c r="N1393" t="s">
        <v>41</v>
      </c>
      <c r="O1393" t="s">
        <v>1728</v>
      </c>
      <c r="P1393">
        <f t="shared" si="605"/>
        <v>1</v>
      </c>
      <c r="Q1393" s="5">
        <f t="shared" si="606"/>
        <v>44895</v>
      </c>
      <c r="R1393" s="32">
        <f>VLOOKUP(_xlfn.CONCAT(M1393," - ",E1393),Planning!$C$75:$D$99,2,0)</f>
        <v>10</v>
      </c>
      <c r="S1393" s="5">
        <f t="shared" si="607"/>
        <v>44903</v>
      </c>
      <c r="T1393" s="3" t="str">
        <f t="shared" si="608"/>
        <v/>
      </c>
      <c r="U1393" s="32">
        <f t="shared" ca="1" si="609"/>
        <v>10</v>
      </c>
      <c r="V1393" s="32">
        <f t="shared" si="610"/>
        <v>0</v>
      </c>
      <c r="W1393" s="5">
        <f t="shared" si="611"/>
        <v>44898</v>
      </c>
      <c r="X1393" s="5"/>
      <c r="Z1393" s="49"/>
      <c r="AA1393" s="50" cm="1">
        <f t="array" ref="AA1393">IF(AND(K1393="Pending",J1393='Date ouverte'!$A$2),INDEX(_xlfn.ANCHORARRAY('Date ouverte'!$B$2),MATCH(TRUE,_xlfn.ANCHORARRAY('Date ouverte'!$B$2)&gt;=$W1393,0)),IF(AND(K1393="Pending",J1393='Date ouverte'!$A$4),INDEX(_xlfn.ANCHORARRAY('Date ouverte'!$B$4),MATCH(TRUE,_xlfn.ANCHORARRAY('Date ouverte'!$B$4)&gt;=$W1393,0)),IF(AND(K1393="Pending",J1393='Date ouverte'!$A$6),INDEX(_xlfn.ANCHORARRAY('Date ouverte'!$B$6),MATCH(TRUE,_xlfn.ANCHORARRAY('Date ouverte'!$B$6)&gt;=$W1393,0)),IF(AND(K1393="Pending",J1393='Date ouverte'!$A$8),INDEX(_xlfn.ANCHORARRAY('Date ouverte'!$B$8),MATCH(TRUE,_xlfn.ANCHORARRAY('Date ouverte'!$B$8)&gt;=$W1393,0)),W1393))))</f>
        <v>44900</v>
      </c>
      <c r="AB1393" s="5" t="str">
        <f>IF(IF($K1393="Pending",(IF($J1393='Date ouverte'!$A$20,HLOOKUP($AA1393,'Date ouverte'!$20:$21,2,FALSE),IF($J1393='Date ouverte'!$A$22,HLOOKUP($AA1393,'Date ouverte'!$22:$23,2,FALSE),IF($J1393='Date ouverte'!$A$24,HLOOKUP($AA1393,'Date ouverte'!$24:$25,2,FALSE),IF($J1393='Date ouverte'!$A$26,HLOOKUP($AA1393,'Date ouverte'!$26:$27,2,FALSE),"j"))))),W1393)&lt;&gt;"alert",AA1393,"alert")</f>
        <v>alert</v>
      </c>
      <c r="AC1393" s="65">
        <f>IF($AB1393="alert",(IF($J1393='Date ouverte'!$A$29,HLOOKUP($AA1393,'Date ouverte'!$29:$30,2,FALSE),IF($J1393='Date ouverte'!$A$31,HLOOKUP($AA1393,'Date ouverte'!$31:$33,2,FALSE),IF($J1393='Date ouverte'!$A$33,HLOOKUP($AA1393,'Date ouverte'!$33:$34,2,FALSE),IF($J1393='Date ouverte'!$A$35,HLOOKUP($AA1393,'Date ouverte'!$35:$36,2,FALSE),"j"))))),0)</f>
        <v>15</v>
      </c>
      <c r="AD13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93" s="5"/>
    </row>
    <row r="1394" spans="1:31" x14ac:dyDescent="0.25">
      <c r="A1394" t="s">
        <v>2070</v>
      </c>
      <c r="B1394" t="s">
        <v>258</v>
      </c>
      <c r="C1394" t="s">
        <v>30</v>
      </c>
      <c r="D1394" t="s">
        <v>47</v>
      </c>
      <c r="E1394" t="s">
        <v>16</v>
      </c>
      <c r="F1394" t="s">
        <v>48</v>
      </c>
      <c r="G1394" s="1">
        <v>44850</v>
      </c>
      <c r="H1394" s="1">
        <v>44885</v>
      </c>
      <c r="I1394" s="2">
        <v>44890</v>
      </c>
      <c r="J1394" t="s">
        <v>18</v>
      </c>
      <c r="K1394" t="s">
        <v>29</v>
      </c>
      <c r="L1394" t="s">
        <v>24</v>
      </c>
      <c r="M1394" t="s">
        <v>32</v>
      </c>
      <c r="N1394" t="s">
        <v>41</v>
      </c>
      <c r="O1394" t="s">
        <v>1106</v>
      </c>
      <c r="P1394">
        <f t="shared" si="605"/>
        <v>1</v>
      </c>
      <c r="Q1394" s="5">
        <f t="shared" si="606"/>
        <v>44887</v>
      </c>
      <c r="R1394" s="32">
        <f>VLOOKUP(_xlfn.CONCAT(M1394," - ",E1394),Planning!$C$75:$D$99,2,0)</f>
        <v>10</v>
      </c>
      <c r="S1394" s="5">
        <f t="shared" si="607"/>
        <v>44895</v>
      </c>
      <c r="T1394" s="3" t="str">
        <f t="shared" si="608"/>
        <v/>
      </c>
      <c r="U1394" s="32">
        <f t="shared" ca="1" si="609"/>
        <v>10</v>
      </c>
      <c r="V1394" s="32">
        <f t="shared" si="610"/>
        <v>0</v>
      </c>
      <c r="W1394" s="5">
        <f t="shared" si="611"/>
        <v>44890</v>
      </c>
      <c r="X1394" s="5"/>
      <c r="Z1394" s="49"/>
      <c r="AA1394" s="50" cm="1">
        <f t="array" ref="AA1394">IF(AND(K1394="Pending",J1394='Date ouverte'!$A$2),INDEX(_xlfn.ANCHORARRAY('Date ouverte'!$B$2),MATCH(TRUE,_xlfn.ANCHORARRAY('Date ouverte'!$B$2)&gt;=$W1394,0)),IF(AND(K1394="Pending",J1394='Date ouverte'!$A$4),INDEX(_xlfn.ANCHORARRAY('Date ouverte'!$B$4),MATCH(TRUE,_xlfn.ANCHORARRAY('Date ouverte'!$B$4)&gt;=$W1394,0)),IF(AND(K1394="Pending",J1394='Date ouverte'!$A$6),INDEX(_xlfn.ANCHORARRAY('Date ouverte'!$B$6),MATCH(TRUE,_xlfn.ANCHORARRAY('Date ouverte'!$B$6)&gt;=$W1394,0)),IF(AND(K1394="Pending",J1394='Date ouverte'!$A$8),INDEX(_xlfn.ANCHORARRAY('Date ouverte'!$B$8),MATCH(TRUE,_xlfn.ANCHORARRAY('Date ouverte'!$B$8)&gt;=$W1394,0)),W1394))))</f>
        <v>44890</v>
      </c>
      <c r="AB1394" s="5" t="str">
        <f>IF(IF($K1394="Pending",(IF($J1394='Date ouverte'!$A$20,HLOOKUP($AA1394,'Date ouverte'!$20:$21,2,FALSE),IF($J1394='Date ouverte'!$A$22,HLOOKUP($AA1394,'Date ouverte'!$22:$23,2,FALSE),IF($J1394='Date ouverte'!$A$24,HLOOKUP($AA1394,'Date ouverte'!$24:$25,2,FALSE),IF($J1394='Date ouverte'!$A$26,HLOOKUP($AA1394,'Date ouverte'!$26:$27,2,FALSE),"j"))))),W1394)&lt;&gt;"alert",AA1394,"alert")</f>
        <v>alert</v>
      </c>
      <c r="AC1394" s="65">
        <f>IF($AB1394="alert",(IF($J1394='Date ouverte'!$A$29,HLOOKUP($AA1394,'Date ouverte'!$29:$30,2,FALSE),IF($J1394='Date ouverte'!$A$31,HLOOKUP($AA1394,'Date ouverte'!$31:$33,2,FALSE),IF($J1394='Date ouverte'!$A$33,HLOOKUP($AA1394,'Date ouverte'!$33:$34,2,FALSE),IF($J1394='Date ouverte'!$A$35,HLOOKUP($AA1394,'Date ouverte'!$35:$36,2,FALSE),"j"))))),0)</f>
        <v>4</v>
      </c>
      <c r="AD13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4" s="5"/>
    </row>
    <row r="1395" spans="1:31" x14ac:dyDescent="0.25">
      <c r="A1395" t="s">
        <v>127</v>
      </c>
      <c r="B1395" t="s">
        <v>258</v>
      </c>
      <c r="C1395" t="s">
        <v>14</v>
      </c>
      <c r="D1395" t="s">
        <v>47</v>
      </c>
      <c r="E1395" t="s">
        <v>16</v>
      </c>
      <c r="F1395" t="s">
        <v>48</v>
      </c>
      <c r="G1395" s="1">
        <v>44802</v>
      </c>
      <c r="H1395" s="1">
        <v>44860</v>
      </c>
      <c r="I1395" s="2">
        <v>44867.208333333336</v>
      </c>
      <c r="J1395" t="s">
        <v>28</v>
      </c>
      <c r="K1395" t="s">
        <v>19</v>
      </c>
      <c r="L1395" t="s">
        <v>24</v>
      </c>
      <c r="M1395" t="s">
        <v>32</v>
      </c>
      <c r="N1395" t="s">
        <v>41</v>
      </c>
      <c r="O1395" t="s">
        <v>122</v>
      </c>
      <c r="P1395">
        <f t="shared" si="605"/>
        <v>1</v>
      </c>
      <c r="Q1395" s="5">
        <f t="shared" si="606"/>
        <v>44862</v>
      </c>
      <c r="R1395" s="32">
        <f>VLOOKUP(_xlfn.CONCAT(M1395," - ",E1395),Planning!$C$75:$D$99,2,0)</f>
        <v>10</v>
      </c>
      <c r="S1395" s="5">
        <f t="shared" si="607"/>
        <v>44870</v>
      </c>
      <c r="T1395" s="3" t="str">
        <f t="shared" si="608"/>
        <v/>
      </c>
      <c r="U1395" s="32">
        <f t="shared" ca="1" si="609"/>
        <v>10</v>
      </c>
      <c r="V1395" s="32">
        <f t="shared" si="610"/>
        <v>0</v>
      </c>
      <c r="W1395" s="5">
        <f t="shared" si="611"/>
        <v>44867</v>
      </c>
      <c r="X1395" s="5"/>
      <c r="Z1395" s="49"/>
      <c r="AA1395" s="50" cm="1">
        <f t="array" ref="AA1395">IF(AND(K1395="Pending",J1395='Date ouverte'!$A$2),INDEX(_xlfn.ANCHORARRAY('Date ouverte'!$B$2),MATCH(TRUE,_xlfn.ANCHORARRAY('Date ouverte'!$B$2)&gt;=$W1395,0)),IF(AND(K1395="Pending",J1395='Date ouverte'!$A$4),INDEX(_xlfn.ANCHORARRAY('Date ouverte'!$B$4),MATCH(TRUE,_xlfn.ANCHORARRAY('Date ouverte'!$B$4)&gt;=$W1395,0)),IF(AND(K1395="Pending",J1395='Date ouverte'!$A$6),INDEX(_xlfn.ANCHORARRAY('Date ouverte'!$B$6),MATCH(TRUE,_xlfn.ANCHORARRAY('Date ouverte'!$B$6)&gt;=$W1395,0)),IF(AND(K1395="Pending",J1395='Date ouverte'!$A$8),INDEX(_xlfn.ANCHORARRAY('Date ouverte'!$B$8),MATCH(TRUE,_xlfn.ANCHORARRAY('Date ouverte'!$B$8)&gt;=$W1395,0)),W1395))))</f>
        <v>44867</v>
      </c>
      <c r="AB1395" s="5">
        <f>IF(IF($K1395="Pending",(IF($J1395='Date ouverte'!$A$20,HLOOKUP($AA1395,'Date ouverte'!$20:$21,2,FALSE),IF($J1395='Date ouverte'!$A$22,HLOOKUP($AA1395,'Date ouverte'!$22:$23,2,FALSE),IF($J1395='Date ouverte'!$A$24,HLOOKUP($AA1395,'Date ouverte'!$24:$25,2,FALSE),IF($J1395='Date ouverte'!$A$26,HLOOKUP($AA1395,'Date ouverte'!$26:$27,2,FALSE),"j"))))),W1395)&lt;&gt;"alert",AA1395,"alert")</f>
        <v>44867</v>
      </c>
      <c r="AC1395" s="65">
        <f>IF($AB1395="alert",(IF($J1395='Date ouverte'!$A$29,HLOOKUP($AA1395,'Date ouverte'!$29:$30,2,FALSE),IF($J1395='Date ouverte'!$A$31,HLOOKUP($AA1395,'Date ouverte'!$31:$33,2,FALSE),IF($J1395='Date ouverte'!$A$33,HLOOKUP($AA1395,'Date ouverte'!$33:$34,2,FALSE),IF($J1395='Date ouverte'!$A$35,HLOOKUP($AA1395,'Date ouverte'!$35:$36,2,FALSE),"j"))))),0)</f>
        <v>0</v>
      </c>
      <c r="AD13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5" s="5"/>
    </row>
    <row r="1396" spans="1:31" x14ac:dyDescent="0.25">
      <c r="A1396" t="s">
        <v>905</v>
      </c>
      <c r="B1396" t="s">
        <v>258</v>
      </c>
      <c r="C1396" t="s">
        <v>14</v>
      </c>
      <c r="D1396" t="s">
        <v>47</v>
      </c>
      <c r="E1396" t="s">
        <v>16</v>
      </c>
      <c r="F1396" t="s">
        <v>48</v>
      </c>
      <c r="G1396" s="1">
        <v>44827</v>
      </c>
      <c r="H1396" s="1">
        <v>44868</v>
      </c>
      <c r="I1396" s="2">
        <v>44875</v>
      </c>
      <c r="J1396" t="s">
        <v>18</v>
      </c>
      <c r="K1396" t="s">
        <v>29</v>
      </c>
      <c r="L1396" t="s">
        <v>24</v>
      </c>
      <c r="M1396" t="s">
        <v>32</v>
      </c>
      <c r="N1396" t="s">
        <v>41</v>
      </c>
      <c r="O1396" t="s">
        <v>387</v>
      </c>
      <c r="P1396">
        <f t="shared" si="605"/>
        <v>1</v>
      </c>
      <c r="Q1396" s="5">
        <f t="shared" si="606"/>
        <v>44870</v>
      </c>
      <c r="R1396" s="32">
        <f>VLOOKUP(_xlfn.CONCAT(M1396," - ",E1396),Planning!$C$75:$D$99,2,0)</f>
        <v>10</v>
      </c>
      <c r="S1396" s="5">
        <f t="shared" si="607"/>
        <v>44878</v>
      </c>
      <c r="T1396" s="3" t="str">
        <f t="shared" si="608"/>
        <v/>
      </c>
      <c r="U1396" s="32">
        <f t="shared" ca="1" si="609"/>
        <v>10</v>
      </c>
      <c r="V1396" s="32">
        <f t="shared" si="610"/>
        <v>0</v>
      </c>
      <c r="W1396" s="5">
        <f t="shared" si="611"/>
        <v>44875</v>
      </c>
      <c r="X1396" s="5"/>
      <c r="Z1396" s="49"/>
      <c r="AA1396" s="50" cm="1">
        <f t="array" ref="AA1396">IF(AND(K1396="Pending",J1396='Date ouverte'!$A$2),INDEX(_xlfn.ANCHORARRAY('Date ouverte'!$B$2),MATCH(TRUE,_xlfn.ANCHORARRAY('Date ouverte'!$B$2)&gt;=$W1396,0)),IF(AND(K1396="Pending",J1396='Date ouverte'!$A$4),INDEX(_xlfn.ANCHORARRAY('Date ouverte'!$B$4),MATCH(TRUE,_xlfn.ANCHORARRAY('Date ouverte'!$B$4)&gt;=$W1396,0)),IF(AND(K1396="Pending",J1396='Date ouverte'!$A$6),INDEX(_xlfn.ANCHORARRAY('Date ouverte'!$B$6),MATCH(TRUE,_xlfn.ANCHORARRAY('Date ouverte'!$B$6)&gt;=$W1396,0)),IF(AND(K1396="Pending",J1396='Date ouverte'!$A$8),INDEX(_xlfn.ANCHORARRAY('Date ouverte'!$B$8),MATCH(TRUE,_xlfn.ANCHORARRAY('Date ouverte'!$B$8)&gt;=$W1396,0)),W1396))))</f>
        <v>44875</v>
      </c>
      <c r="AB1396" s="5">
        <f>IF(IF($K1396="Pending",(IF($J1396='Date ouverte'!$A$20,HLOOKUP($AA1396,'Date ouverte'!$20:$21,2,FALSE),IF($J1396='Date ouverte'!$A$22,HLOOKUP($AA1396,'Date ouverte'!$22:$23,2,FALSE),IF($J1396='Date ouverte'!$A$24,HLOOKUP($AA1396,'Date ouverte'!$24:$25,2,FALSE),IF($J1396='Date ouverte'!$A$26,HLOOKUP($AA1396,'Date ouverte'!$26:$27,2,FALSE),"j"))))),W1396)&lt;&gt;"alert",AA1396,"alert")</f>
        <v>44875</v>
      </c>
      <c r="AC1396" s="65">
        <f>IF($AB1396="alert",(IF($J1396='Date ouverte'!$A$29,HLOOKUP($AA1396,'Date ouverte'!$29:$30,2,FALSE),IF($J1396='Date ouverte'!$A$31,HLOOKUP($AA1396,'Date ouverte'!$31:$33,2,FALSE),IF($J1396='Date ouverte'!$A$33,HLOOKUP($AA1396,'Date ouverte'!$33:$34,2,FALSE),IF($J1396='Date ouverte'!$A$35,HLOOKUP($AA1396,'Date ouverte'!$35:$36,2,FALSE),"j"))))),0)</f>
        <v>0</v>
      </c>
      <c r="AD13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6" s="5"/>
    </row>
    <row r="1397" spans="1:31" x14ac:dyDescent="0.25">
      <c r="A1397" t="s">
        <v>2071</v>
      </c>
      <c r="B1397" t="s">
        <v>258</v>
      </c>
      <c r="C1397" t="s">
        <v>30</v>
      </c>
      <c r="D1397" t="s">
        <v>47</v>
      </c>
      <c r="E1397" t="s">
        <v>16</v>
      </c>
      <c r="F1397" t="s">
        <v>48</v>
      </c>
      <c r="G1397" s="1">
        <v>44852</v>
      </c>
      <c r="H1397" s="1">
        <v>44884</v>
      </c>
      <c r="I1397" s="2">
        <v>44889</v>
      </c>
      <c r="J1397" t="s">
        <v>23</v>
      </c>
      <c r="K1397" t="s">
        <v>29</v>
      </c>
      <c r="L1397" t="s">
        <v>24</v>
      </c>
      <c r="M1397" t="s">
        <v>32</v>
      </c>
      <c r="N1397" t="s">
        <v>41</v>
      </c>
      <c r="O1397" t="s">
        <v>1686</v>
      </c>
      <c r="P1397">
        <f t="shared" si="605"/>
        <v>1</v>
      </c>
      <c r="Q1397" s="5">
        <f t="shared" si="606"/>
        <v>44886</v>
      </c>
      <c r="R1397" s="32">
        <f>VLOOKUP(_xlfn.CONCAT(M1397," - ",E1397),Planning!$C$75:$D$99,2,0)</f>
        <v>10</v>
      </c>
      <c r="S1397" s="5">
        <f t="shared" si="607"/>
        <v>44894</v>
      </c>
      <c r="T1397" s="3" t="str">
        <f t="shared" si="608"/>
        <v/>
      </c>
      <c r="U1397" s="32">
        <f t="shared" ca="1" si="609"/>
        <v>10</v>
      </c>
      <c r="V1397" s="32">
        <f t="shared" si="610"/>
        <v>0</v>
      </c>
      <c r="W1397" s="5">
        <f t="shared" si="611"/>
        <v>44889</v>
      </c>
      <c r="X1397" s="5"/>
      <c r="Z1397" s="49"/>
      <c r="AA1397" s="50" cm="1">
        <f t="array" ref="AA1397">IF(AND(K1397="Pending",J1397='Date ouverte'!$A$2),INDEX(_xlfn.ANCHORARRAY('Date ouverte'!$B$2),MATCH(TRUE,_xlfn.ANCHORARRAY('Date ouverte'!$B$2)&gt;=$W1397,0)),IF(AND(K1397="Pending",J1397='Date ouverte'!$A$4),INDEX(_xlfn.ANCHORARRAY('Date ouverte'!$B$4),MATCH(TRUE,_xlfn.ANCHORARRAY('Date ouverte'!$B$4)&gt;=$W1397,0)),IF(AND(K1397="Pending",J1397='Date ouverte'!$A$6),INDEX(_xlfn.ANCHORARRAY('Date ouverte'!$B$6),MATCH(TRUE,_xlfn.ANCHORARRAY('Date ouverte'!$B$6)&gt;=$W1397,0)),IF(AND(K1397="Pending",J1397='Date ouverte'!$A$8),INDEX(_xlfn.ANCHORARRAY('Date ouverte'!$B$8),MATCH(TRUE,_xlfn.ANCHORARRAY('Date ouverte'!$B$8)&gt;=$W1397,0)),W1397))))</f>
        <v>44889</v>
      </c>
      <c r="AB1397" s="5" t="str">
        <f>IF(IF($K1397="Pending",(IF($J1397='Date ouverte'!$A$20,HLOOKUP($AA1397,'Date ouverte'!$20:$21,2,FALSE),IF($J1397='Date ouverte'!$A$22,HLOOKUP($AA1397,'Date ouverte'!$22:$23,2,FALSE),IF($J1397='Date ouverte'!$A$24,HLOOKUP($AA1397,'Date ouverte'!$24:$25,2,FALSE),IF($J1397='Date ouverte'!$A$26,HLOOKUP($AA1397,'Date ouverte'!$26:$27,2,FALSE),"j"))))),W1397)&lt;&gt;"alert",AA1397,"alert")</f>
        <v>alert</v>
      </c>
      <c r="AC1397" s="65">
        <f>IF($AB1397="alert",(IF($J1397='Date ouverte'!$A$29,HLOOKUP($AA1397,'Date ouverte'!$29:$30,2,FALSE),IF($J1397='Date ouverte'!$A$31,HLOOKUP($AA1397,'Date ouverte'!$31:$33,2,FALSE),IF($J1397='Date ouverte'!$A$33,HLOOKUP($AA1397,'Date ouverte'!$33:$34,2,FALSE),IF($J1397='Date ouverte'!$A$35,HLOOKUP($AA1397,'Date ouverte'!$35:$36,2,FALSE),"j"))))),0)</f>
        <v>32</v>
      </c>
      <c r="AD13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397" s="5"/>
    </row>
    <row r="1398" spans="1:31" x14ac:dyDescent="0.25">
      <c r="A1398" t="s">
        <v>771</v>
      </c>
      <c r="B1398" t="s">
        <v>258</v>
      </c>
      <c r="C1398" t="s">
        <v>30</v>
      </c>
      <c r="D1398" t="s">
        <v>47</v>
      </c>
      <c r="E1398" t="s">
        <v>16</v>
      </c>
      <c r="F1398" t="s">
        <v>48</v>
      </c>
      <c r="G1398" s="1">
        <v>44821</v>
      </c>
      <c r="H1398" s="1">
        <v>44872</v>
      </c>
      <c r="I1398" s="2">
        <v>44877</v>
      </c>
      <c r="J1398" t="s">
        <v>28</v>
      </c>
      <c r="K1398" t="s">
        <v>29</v>
      </c>
      <c r="L1398" t="s">
        <v>24</v>
      </c>
      <c r="M1398" t="s">
        <v>32</v>
      </c>
      <c r="N1398" t="s">
        <v>41</v>
      </c>
      <c r="O1398" t="s">
        <v>609</v>
      </c>
      <c r="P1398">
        <f t="shared" si="605"/>
        <v>1</v>
      </c>
      <c r="Q1398" s="5">
        <f t="shared" si="606"/>
        <v>44874</v>
      </c>
      <c r="R1398" s="32">
        <f>VLOOKUP(_xlfn.CONCAT(M1398," - ",E1398),Planning!$C$75:$D$99,2,0)</f>
        <v>10</v>
      </c>
      <c r="S1398" s="5">
        <f t="shared" si="607"/>
        <v>44882</v>
      </c>
      <c r="T1398" s="3" t="str">
        <f t="shared" si="608"/>
        <v/>
      </c>
      <c r="U1398" s="32">
        <f t="shared" ca="1" si="609"/>
        <v>10</v>
      </c>
      <c r="V1398" s="32">
        <f t="shared" si="610"/>
        <v>0</v>
      </c>
      <c r="W1398" s="5">
        <f t="shared" si="611"/>
        <v>44877</v>
      </c>
      <c r="X1398" s="5"/>
      <c r="Z1398" s="49"/>
      <c r="AA1398" s="50" cm="1">
        <f t="array" ref="AA1398">IF(AND(K1398="Pending",J1398='Date ouverte'!$A$2),INDEX(_xlfn.ANCHORARRAY('Date ouverte'!$B$2),MATCH(TRUE,_xlfn.ANCHORARRAY('Date ouverte'!$B$2)&gt;=$W1398,0)),IF(AND(K1398="Pending",J1398='Date ouverte'!$A$4),INDEX(_xlfn.ANCHORARRAY('Date ouverte'!$B$4),MATCH(TRUE,_xlfn.ANCHORARRAY('Date ouverte'!$B$4)&gt;=$W1398,0)),IF(AND(K1398="Pending",J1398='Date ouverte'!$A$6),INDEX(_xlfn.ANCHORARRAY('Date ouverte'!$B$6),MATCH(TRUE,_xlfn.ANCHORARRAY('Date ouverte'!$B$6)&gt;=$W1398,0)),IF(AND(K1398="Pending",J1398='Date ouverte'!$A$8),INDEX(_xlfn.ANCHORARRAY('Date ouverte'!$B$8),MATCH(TRUE,_xlfn.ANCHORARRAY('Date ouverte'!$B$8)&gt;=$W1398,0)),W1398))))</f>
        <v>44879</v>
      </c>
      <c r="AB1398" s="5" t="str">
        <f>IF(IF($K1398="Pending",(IF($J1398='Date ouverte'!$A$20,HLOOKUP($AA1398,'Date ouverte'!$20:$21,2,FALSE),IF($J1398='Date ouverte'!$A$22,HLOOKUP($AA1398,'Date ouverte'!$22:$23,2,FALSE),IF($J1398='Date ouverte'!$A$24,HLOOKUP($AA1398,'Date ouverte'!$24:$25,2,FALSE),IF($J1398='Date ouverte'!$A$26,HLOOKUP($AA1398,'Date ouverte'!$26:$27,2,FALSE),"j"))))),W1398)&lt;&gt;"alert",AA1398,"alert")</f>
        <v>alert</v>
      </c>
      <c r="AC1398" s="65">
        <f>IF($AB1398="alert",(IF($J1398='Date ouverte'!$A$29,HLOOKUP($AA1398,'Date ouverte'!$29:$30,2,FALSE),IF($J1398='Date ouverte'!$A$31,HLOOKUP($AA1398,'Date ouverte'!$31:$33,2,FALSE),IF($J1398='Date ouverte'!$A$33,HLOOKUP($AA1398,'Date ouverte'!$33:$34,2,FALSE),IF($J1398='Date ouverte'!$A$35,HLOOKUP($AA1398,'Date ouverte'!$35:$36,2,FALSE),"j"))))),0)</f>
        <v>12</v>
      </c>
      <c r="AD13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398" s="5"/>
    </row>
    <row r="1399" spans="1:31" x14ac:dyDescent="0.25">
      <c r="A1399" t="s">
        <v>100</v>
      </c>
      <c r="B1399" t="s">
        <v>258</v>
      </c>
      <c r="C1399" t="s">
        <v>30</v>
      </c>
      <c r="D1399" t="s">
        <v>15</v>
      </c>
      <c r="E1399" t="s">
        <v>16</v>
      </c>
      <c r="F1399" t="s">
        <v>17</v>
      </c>
      <c r="G1399" s="1">
        <v>44795</v>
      </c>
      <c r="H1399" s="1">
        <v>44853</v>
      </c>
      <c r="I1399" s="2">
        <v>44858.625</v>
      </c>
      <c r="J1399" t="s">
        <v>39</v>
      </c>
      <c r="K1399" t="s">
        <v>19</v>
      </c>
      <c r="L1399" t="s">
        <v>24</v>
      </c>
      <c r="M1399" t="s">
        <v>32</v>
      </c>
      <c r="N1399" t="s">
        <v>41</v>
      </c>
      <c r="O1399" t="s">
        <v>76</v>
      </c>
      <c r="P1399">
        <f t="shared" si="605"/>
        <v>1</v>
      </c>
      <c r="Q1399" s="5">
        <f t="shared" si="606"/>
        <v>44855</v>
      </c>
      <c r="R1399" s="32">
        <f>VLOOKUP(_xlfn.CONCAT(M1399," - ",E1399),Planning!$C$75:$D$99,2,0)</f>
        <v>10</v>
      </c>
      <c r="S1399" s="5">
        <f t="shared" si="607"/>
        <v>44863</v>
      </c>
      <c r="T1399" s="3" t="str">
        <f t="shared" si="608"/>
        <v/>
      </c>
      <c r="U1399" s="32">
        <f t="shared" ca="1" si="609"/>
        <v>4</v>
      </c>
      <c r="V1399" s="32">
        <f t="shared" si="610"/>
        <v>0</v>
      </c>
      <c r="W1399" s="5">
        <f t="shared" si="611"/>
        <v>44858</v>
      </c>
      <c r="X1399" s="5"/>
      <c r="Z1399" s="49"/>
      <c r="AA1399" s="50" cm="1">
        <f t="array" ref="AA1399">IF(AND(K1399="Pending",J1399='Date ouverte'!$A$2),INDEX(_xlfn.ANCHORARRAY('Date ouverte'!$B$2),MATCH(TRUE,_xlfn.ANCHORARRAY('Date ouverte'!$B$2)&gt;=$W1399,0)),IF(AND(K1399="Pending",J1399='Date ouverte'!$A$4),INDEX(_xlfn.ANCHORARRAY('Date ouverte'!$B$4),MATCH(TRUE,_xlfn.ANCHORARRAY('Date ouverte'!$B$4)&gt;=$W1399,0)),IF(AND(K1399="Pending",J1399='Date ouverte'!$A$6),INDEX(_xlfn.ANCHORARRAY('Date ouverte'!$B$6),MATCH(TRUE,_xlfn.ANCHORARRAY('Date ouverte'!$B$6)&gt;=$W1399,0)),IF(AND(K1399="Pending",J1399='Date ouverte'!$A$8),INDEX(_xlfn.ANCHORARRAY('Date ouverte'!$B$8),MATCH(TRUE,_xlfn.ANCHORARRAY('Date ouverte'!$B$8)&gt;=$W1399,0)),W1399))))</f>
        <v>44858</v>
      </c>
      <c r="AB1399" s="5">
        <f>IF(IF($K1399="Pending",(IF($J1399='Date ouverte'!$A$20,HLOOKUP($AA1399,'Date ouverte'!$20:$21,2,FALSE),IF($J1399='Date ouverte'!$A$22,HLOOKUP($AA1399,'Date ouverte'!$22:$23,2,FALSE),IF($J1399='Date ouverte'!$A$24,HLOOKUP($AA1399,'Date ouverte'!$24:$25,2,FALSE),IF($J1399='Date ouverte'!$A$26,HLOOKUP($AA1399,'Date ouverte'!$26:$27,2,FALSE),"j"))))),W1399)&lt;&gt;"alert",AA1399,"alert")</f>
        <v>44858</v>
      </c>
      <c r="AC1399" s="65">
        <f>IF($AB1399="alert",(IF($J1399='Date ouverte'!$A$29,HLOOKUP($AA1399,'Date ouverte'!$29:$30,2,FALSE),IF($J1399='Date ouverte'!$A$31,HLOOKUP($AA1399,'Date ouverte'!$31:$33,2,FALSE),IF($J1399='Date ouverte'!$A$33,HLOOKUP($AA1399,'Date ouverte'!$33:$34,2,FALSE),IF($J1399='Date ouverte'!$A$35,HLOOKUP($AA1399,'Date ouverte'!$35:$36,2,FALSE),"j"))))),0)</f>
        <v>0</v>
      </c>
      <c r="AD13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1399" s="5"/>
    </row>
    <row r="1400" spans="1:31" x14ac:dyDescent="0.25">
      <c r="A1400" t="s">
        <v>1413</v>
      </c>
      <c r="B1400" t="s">
        <v>258</v>
      </c>
      <c r="C1400" t="s">
        <v>30</v>
      </c>
      <c r="D1400" t="s">
        <v>47</v>
      </c>
      <c r="E1400" t="s">
        <v>16</v>
      </c>
      <c r="F1400" t="s">
        <v>48</v>
      </c>
      <c r="G1400" s="1">
        <v>44837</v>
      </c>
      <c r="H1400" s="1">
        <v>44881</v>
      </c>
      <c r="I1400" s="2">
        <v>44890</v>
      </c>
      <c r="J1400" t="s">
        <v>23</v>
      </c>
      <c r="K1400" t="s">
        <v>29</v>
      </c>
      <c r="L1400" t="s">
        <v>24</v>
      </c>
      <c r="M1400" t="s">
        <v>32</v>
      </c>
      <c r="N1400" t="s">
        <v>41</v>
      </c>
      <c r="O1400" t="s">
        <v>43</v>
      </c>
      <c r="P1400">
        <f t="shared" ref="P1400:P1463" si="612">IF(A1400&lt;&gt;"",1,0)</f>
        <v>1</v>
      </c>
      <c r="Q1400" s="5">
        <f t="shared" ref="Q1400:Q1463" si="613">ROUNDDOWN(H1400,0)+2</f>
        <v>44883</v>
      </c>
      <c r="R1400" s="32">
        <f>VLOOKUP(_xlfn.CONCAT(M1400," - ",E1400),Planning!$C$75:$D$99,2,0)</f>
        <v>10</v>
      </c>
      <c r="S1400" s="5">
        <f t="shared" ref="S1400:S1463" si="614">H1400+R1400</f>
        <v>44891</v>
      </c>
      <c r="T1400" s="3" t="str">
        <f t="shared" ref="T1400:T1463" si="615">IF(X1400-H1400&gt;R1400,"Alert","")</f>
        <v/>
      </c>
      <c r="U1400" s="32">
        <f t="shared" ref="U1400:U1463" ca="1" si="616">IF(Q1400&lt;=TODAY(),(H1400+R1400)-TODAY(),R1400)</f>
        <v>10</v>
      </c>
      <c r="V1400" s="32">
        <f t="shared" ref="V1400:V1463" si="617">IF(X1400-H1400-R1400&gt;0,X1400-H1400-R1400,0)</f>
        <v>0</v>
      </c>
      <c r="W1400" s="5">
        <f t="shared" ref="W1400:W1463" si="618">ROUNDDOWN(I1400,0)</f>
        <v>44890</v>
      </c>
      <c r="X1400" s="5"/>
      <c r="Z1400" s="49"/>
      <c r="AA1400" s="50" cm="1">
        <f t="array" ref="AA1400">IF(AND(K1400="Pending",J1400='Date ouverte'!$A$2),INDEX(_xlfn.ANCHORARRAY('Date ouverte'!$B$2),MATCH(TRUE,_xlfn.ANCHORARRAY('Date ouverte'!$B$2)&gt;=$W1400,0)),IF(AND(K1400="Pending",J1400='Date ouverte'!$A$4),INDEX(_xlfn.ANCHORARRAY('Date ouverte'!$B$4),MATCH(TRUE,_xlfn.ANCHORARRAY('Date ouverte'!$B$4)&gt;=$W1400,0)),IF(AND(K1400="Pending",J1400='Date ouverte'!$A$6),INDEX(_xlfn.ANCHORARRAY('Date ouverte'!$B$6),MATCH(TRUE,_xlfn.ANCHORARRAY('Date ouverte'!$B$6)&gt;=$W1400,0)),IF(AND(K1400="Pending",J1400='Date ouverte'!$A$8),INDEX(_xlfn.ANCHORARRAY('Date ouverte'!$B$8),MATCH(TRUE,_xlfn.ANCHORARRAY('Date ouverte'!$B$8)&gt;=$W1400,0)),W1400))))</f>
        <v>44890</v>
      </c>
      <c r="AB1400" s="5" t="str">
        <f>IF(IF($K1400="Pending",(IF($J1400='Date ouverte'!$A$20,HLOOKUP($AA1400,'Date ouverte'!$20:$21,2,FALSE),IF($J1400='Date ouverte'!$A$22,HLOOKUP($AA1400,'Date ouverte'!$22:$23,2,FALSE),IF($J1400='Date ouverte'!$A$24,HLOOKUP($AA1400,'Date ouverte'!$24:$25,2,FALSE),IF($J1400='Date ouverte'!$A$26,HLOOKUP($AA1400,'Date ouverte'!$26:$27,2,FALSE),"j"))))),W1400)&lt;&gt;"alert",AA1400,"alert")</f>
        <v>alert</v>
      </c>
      <c r="AC1400" s="65">
        <f>IF($AB1400="alert",(IF($J1400='Date ouverte'!$A$29,HLOOKUP($AA1400,'Date ouverte'!$29:$30,2,FALSE),IF($J1400='Date ouverte'!$A$31,HLOOKUP($AA1400,'Date ouverte'!$31:$33,2,FALSE),IF($J1400='Date ouverte'!$A$33,HLOOKUP($AA1400,'Date ouverte'!$33:$34,2,FALSE),IF($J1400='Date ouverte'!$A$35,HLOOKUP($AA1400,'Date ouverte'!$35:$36,2,FALSE),"j"))))),0)</f>
        <v>96</v>
      </c>
      <c r="AD14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0" s="5"/>
    </row>
    <row r="1401" spans="1:31" x14ac:dyDescent="0.25">
      <c r="A1401" t="s">
        <v>215</v>
      </c>
      <c r="B1401" t="s">
        <v>258</v>
      </c>
      <c r="C1401" t="s">
        <v>30</v>
      </c>
      <c r="D1401" t="s">
        <v>47</v>
      </c>
      <c r="E1401" t="s">
        <v>16</v>
      </c>
      <c r="F1401" t="s">
        <v>48</v>
      </c>
      <c r="G1401" s="1">
        <v>44802</v>
      </c>
      <c r="H1401" s="1">
        <v>44860</v>
      </c>
      <c r="I1401" s="2">
        <v>44862.375</v>
      </c>
      <c r="J1401" t="s">
        <v>39</v>
      </c>
      <c r="K1401" t="s">
        <v>19</v>
      </c>
      <c r="L1401" t="s">
        <v>24</v>
      </c>
      <c r="M1401" t="s">
        <v>32</v>
      </c>
      <c r="N1401" t="s">
        <v>41</v>
      </c>
      <c r="O1401" t="s">
        <v>122</v>
      </c>
      <c r="P1401">
        <f t="shared" si="612"/>
        <v>1</v>
      </c>
      <c r="Q1401" s="5">
        <f t="shared" si="613"/>
        <v>44862</v>
      </c>
      <c r="R1401" s="32">
        <f>VLOOKUP(_xlfn.CONCAT(M1401," - ",E1401),Planning!$C$75:$D$99,2,0)</f>
        <v>10</v>
      </c>
      <c r="S1401" s="5">
        <f t="shared" si="614"/>
        <v>44870</v>
      </c>
      <c r="T1401" s="3" t="str">
        <f t="shared" si="615"/>
        <v/>
      </c>
      <c r="U1401" s="32">
        <f t="shared" ca="1" si="616"/>
        <v>10</v>
      </c>
      <c r="V1401" s="32">
        <f t="shared" si="617"/>
        <v>0</v>
      </c>
      <c r="W1401" s="5">
        <f t="shared" si="618"/>
        <v>44862</v>
      </c>
      <c r="X1401" s="5"/>
      <c r="Z1401" s="49"/>
      <c r="AA1401" s="50" cm="1">
        <f t="array" ref="AA1401">IF(AND(K1401="Pending",J1401='Date ouverte'!$A$2),INDEX(_xlfn.ANCHORARRAY('Date ouverte'!$B$2),MATCH(TRUE,_xlfn.ANCHORARRAY('Date ouverte'!$B$2)&gt;=$W1401,0)),IF(AND(K1401="Pending",J1401='Date ouverte'!$A$4),INDEX(_xlfn.ANCHORARRAY('Date ouverte'!$B$4),MATCH(TRUE,_xlfn.ANCHORARRAY('Date ouverte'!$B$4)&gt;=$W1401,0)),IF(AND(K1401="Pending",J1401='Date ouverte'!$A$6),INDEX(_xlfn.ANCHORARRAY('Date ouverte'!$B$6),MATCH(TRUE,_xlfn.ANCHORARRAY('Date ouverte'!$B$6)&gt;=$W1401,0)),IF(AND(K1401="Pending",J1401='Date ouverte'!$A$8),INDEX(_xlfn.ANCHORARRAY('Date ouverte'!$B$8),MATCH(TRUE,_xlfn.ANCHORARRAY('Date ouverte'!$B$8)&gt;=$W1401,0)),W1401))))</f>
        <v>44862</v>
      </c>
      <c r="AB1401" s="5">
        <f>IF(IF($K1401="Pending",(IF($J1401='Date ouverte'!$A$20,HLOOKUP($AA1401,'Date ouverte'!$20:$21,2,FALSE),IF($J1401='Date ouverte'!$A$22,HLOOKUP($AA1401,'Date ouverte'!$22:$23,2,FALSE),IF($J1401='Date ouverte'!$A$24,HLOOKUP($AA1401,'Date ouverte'!$24:$25,2,FALSE),IF($J1401='Date ouverte'!$A$26,HLOOKUP($AA1401,'Date ouverte'!$26:$27,2,FALSE),"j"))))),W1401)&lt;&gt;"alert",AA1401,"alert")</f>
        <v>44862</v>
      </c>
      <c r="AC1401" s="65">
        <f>IF($AB1401="alert",(IF($J1401='Date ouverte'!$A$29,HLOOKUP($AA1401,'Date ouverte'!$29:$30,2,FALSE),IF($J1401='Date ouverte'!$A$31,HLOOKUP($AA1401,'Date ouverte'!$31:$33,2,FALSE),IF($J1401='Date ouverte'!$A$33,HLOOKUP($AA1401,'Date ouverte'!$33:$34,2,FALSE),IF($J1401='Date ouverte'!$A$35,HLOOKUP($AA1401,'Date ouverte'!$35:$36,2,FALSE),"j"))))),0)</f>
        <v>0</v>
      </c>
      <c r="AD14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01" s="5"/>
    </row>
    <row r="1402" spans="1:31" x14ac:dyDescent="0.25">
      <c r="A1402" t="s">
        <v>216</v>
      </c>
      <c r="B1402" t="s">
        <v>258</v>
      </c>
      <c r="C1402" t="s">
        <v>14</v>
      </c>
      <c r="D1402" t="s">
        <v>47</v>
      </c>
      <c r="E1402" t="s">
        <v>16</v>
      </c>
      <c r="F1402" t="s">
        <v>48</v>
      </c>
      <c r="G1402" s="1">
        <v>44802</v>
      </c>
      <c r="H1402" s="1">
        <v>44860</v>
      </c>
      <c r="I1402" s="2">
        <v>44867.3125</v>
      </c>
      <c r="J1402" t="s">
        <v>28</v>
      </c>
      <c r="K1402" t="s">
        <v>19</v>
      </c>
      <c r="L1402" t="s">
        <v>24</v>
      </c>
      <c r="M1402" t="s">
        <v>32</v>
      </c>
      <c r="N1402" t="s">
        <v>41</v>
      </c>
      <c r="O1402" t="s">
        <v>122</v>
      </c>
      <c r="P1402">
        <f t="shared" si="612"/>
        <v>1</v>
      </c>
      <c r="Q1402" s="5">
        <f t="shared" si="613"/>
        <v>44862</v>
      </c>
      <c r="R1402" s="32">
        <f>VLOOKUP(_xlfn.CONCAT(M1402," - ",E1402),Planning!$C$75:$D$99,2,0)</f>
        <v>10</v>
      </c>
      <c r="S1402" s="5">
        <f t="shared" si="614"/>
        <v>44870</v>
      </c>
      <c r="T1402" s="3" t="str">
        <f t="shared" si="615"/>
        <v/>
      </c>
      <c r="U1402" s="32">
        <f t="shared" ca="1" si="616"/>
        <v>10</v>
      </c>
      <c r="V1402" s="32">
        <f t="shared" si="617"/>
        <v>0</v>
      </c>
      <c r="W1402" s="5">
        <f t="shared" si="618"/>
        <v>44867</v>
      </c>
      <c r="X1402" s="5"/>
      <c r="Z1402" s="49"/>
      <c r="AA1402" s="50" cm="1">
        <f t="array" ref="AA1402">IF(AND(K1402="Pending",J1402='Date ouverte'!$A$2),INDEX(_xlfn.ANCHORARRAY('Date ouverte'!$B$2),MATCH(TRUE,_xlfn.ANCHORARRAY('Date ouverte'!$B$2)&gt;=$W1402,0)),IF(AND(K1402="Pending",J1402='Date ouverte'!$A$4),INDEX(_xlfn.ANCHORARRAY('Date ouverte'!$B$4),MATCH(TRUE,_xlfn.ANCHORARRAY('Date ouverte'!$B$4)&gt;=$W1402,0)),IF(AND(K1402="Pending",J1402='Date ouverte'!$A$6),INDEX(_xlfn.ANCHORARRAY('Date ouverte'!$B$6),MATCH(TRUE,_xlfn.ANCHORARRAY('Date ouverte'!$B$6)&gt;=$W1402,0)),IF(AND(K1402="Pending",J1402='Date ouverte'!$A$8),INDEX(_xlfn.ANCHORARRAY('Date ouverte'!$B$8),MATCH(TRUE,_xlfn.ANCHORARRAY('Date ouverte'!$B$8)&gt;=$W1402,0)),W1402))))</f>
        <v>44867</v>
      </c>
      <c r="AB1402" s="5">
        <f>IF(IF($K1402="Pending",(IF($J1402='Date ouverte'!$A$20,HLOOKUP($AA1402,'Date ouverte'!$20:$21,2,FALSE),IF($J1402='Date ouverte'!$A$22,HLOOKUP($AA1402,'Date ouverte'!$22:$23,2,FALSE),IF($J1402='Date ouverte'!$A$24,HLOOKUP($AA1402,'Date ouverte'!$24:$25,2,FALSE),IF($J1402='Date ouverte'!$A$26,HLOOKUP($AA1402,'Date ouverte'!$26:$27,2,FALSE),"j"))))),W1402)&lt;&gt;"alert",AA1402,"alert")</f>
        <v>44867</v>
      </c>
      <c r="AC1402" s="65">
        <f>IF($AB1402="alert",(IF($J1402='Date ouverte'!$A$29,HLOOKUP($AA1402,'Date ouverte'!$29:$30,2,FALSE),IF($J1402='Date ouverte'!$A$31,HLOOKUP($AA1402,'Date ouverte'!$31:$33,2,FALSE),IF($J1402='Date ouverte'!$A$33,HLOOKUP($AA1402,'Date ouverte'!$33:$34,2,FALSE),IF($J1402='Date ouverte'!$A$35,HLOOKUP($AA1402,'Date ouverte'!$35:$36,2,FALSE),"j"))))),0)</f>
        <v>0</v>
      </c>
      <c r="AD14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2" s="5"/>
    </row>
    <row r="1403" spans="1:31" x14ac:dyDescent="0.25">
      <c r="A1403" t="s">
        <v>852</v>
      </c>
      <c r="B1403" t="s">
        <v>258</v>
      </c>
      <c r="C1403" t="s">
        <v>30</v>
      </c>
      <c r="D1403" t="s">
        <v>47</v>
      </c>
      <c r="E1403" t="s">
        <v>16</v>
      </c>
      <c r="F1403" t="s">
        <v>48</v>
      </c>
      <c r="G1403" s="1">
        <v>44826</v>
      </c>
      <c r="H1403" s="1">
        <v>44872</v>
      </c>
      <c r="I1403" s="2">
        <v>44877</v>
      </c>
      <c r="J1403" t="s">
        <v>39</v>
      </c>
      <c r="K1403" t="s">
        <v>29</v>
      </c>
      <c r="L1403" t="s">
        <v>24</v>
      </c>
      <c r="M1403" t="s">
        <v>32</v>
      </c>
      <c r="N1403" t="s">
        <v>41</v>
      </c>
      <c r="O1403" t="s">
        <v>609</v>
      </c>
      <c r="P1403">
        <f t="shared" si="612"/>
        <v>1</v>
      </c>
      <c r="Q1403" s="5">
        <f t="shared" si="613"/>
        <v>44874</v>
      </c>
      <c r="R1403" s="32">
        <f>VLOOKUP(_xlfn.CONCAT(M1403," - ",E1403),Planning!$C$75:$D$99,2,0)</f>
        <v>10</v>
      </c>
      <c r="S1403" s="5">
        <f t="shared" si="614"/>
        <v>44882</v>
      </c>
      <c r="T1403" s="3" t="str">
        <f t="shared" si="615"/>
        <v/>
      </c>
      <c r="U1403" s="32">
        <f t="shared" ca="1" si="616"/>
        <v>10</v>
      </c>
      <c r="V1403" s="32">
        <f t="shared" si="617"/>
        <v>0</v>
      </c>
      <c r="W1403" s="5">
        <f t="shared" si="618"/>
        <v>44877</v>
      </c>
      <c r="X1403" s="5"/>
      <c r="Z1403" s="49"/>
      <c r="AA1403" s="50" cm="1">
        <f t="array" ref="AA1403">IF(AND(K1403="Pending",J1403='Date ouverte'!$A$2),INDEX(_xlfn.ANCHORARRAY('Date ouverte'!$B$2),MATCH(TRUE,_xlfn.ANCHORARRAY('Date ouverte'!$B$2)&gt;=$W1403,0)),IF(AND(K1403="Pending",J1403='Date ouverte'!$A$4),INDEX(_xlfn.ANCHORARRAY('Date ouverte'!$B$4),MATCH(TRUE,_xlfn.ANCHORARRAY('Date ouverte'!$B$4)&gt;=$W1403,0)),IF(AND(K1403="Pending",J1403='Date ouverte'!$A$6),INDEX(_xlfn.ANCHORARRAY('Date ouverte'!$B$6),MATCH(TRUE,_xlfn.ANCHORARRAY('Date ouverte'!$B$6)&gt;=$W1403,0)),IF(AND(K1403="Pending",J1403='Date ouverte'!$A$8),INDEX(_xlfn.ANCHORARRAY('Date ouverte'!$B$8),MATCH(TRUE,_xlfn.ANCHORARRAY('Date ouverte'!$B$8)&gt;=$W1403,0)),W1403))))</f>
        <v>44879</v>
      </c>
      <c r="AB1403" s="5" t="str">
        <f>IF(IF($K1403="Pending",(IF($J1403='Date ouverte'!$A$20,HLOOKUP($AA1403,'Date ouverte'!$20:$21,2,FALSE),IF($J1403='Date ouverte'!$A$22,HLOOKUP($AA1403,'Date ouverte'!$22:$23,2,FALSE),IF($J1403='Date ouverte'!$A$24,HLOOKUP($AA1403,'Date ouverte'!$24:$25,2,FALSE),IF($J1403='Date ouverte'!$A$26,HLOOKUP($AA1403,'Date ouverte'!$26:$27,2,FALSE),"j"))))),W1403)&lt;&gt;"alert",AA1403,"alert")</f>
        <v>alert</v>
      </c>
      <c r="AC1403" s="65">
        <f>IF($AB1403="alert",(IF($J1403='Date ouverte'!$A$29,HLOOKUP($AA1403,'Date ouverte'!$29:$30,2,FALSE),IF($J1403='Date ouverte'!$A$31,HLOOKUP($AA1403,'Date ouverte'!$31:$33,2,FALSE),IF($J1403='Date ouverte'!$A$33,HLOOKUP($AA1403,'Date ouverte'!$33:$34,2,FALSE),IF($J1403='Date ouverte'!$A$35,HLOOKUP($AA1403,'Date ouverte'!$35:$36,2,FALSE),"j"))))),0)</f>
        <v>52</v>
      </c>
      <c r="AD14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03" s="5"/>
    </row>
    <row r="1404" spans="1:31" x14ac:dyDescent="0.25">
      <c r="A1404" t="s">
        <v>1414</v>
      </c>
      <c r="B1404" t="s">
        <v>258</v>
      </c>
      <c r="C1404" t="s">
        <v>14</v>
      </c>
      <c r="D1404" t="s">
        <v>47</v>
      </c>
      <c r="E1404" t="s">
        <v>51</v>
      </c>
      <c r="F1404" t="s">
        <v>48</v>
      </c>
      <c r="G1404" s="1">
        <v>44839</v>
      </c>
      <c r="H1404" s="1">
        <v>44872</v>
      </c>
      <c r="I1404" s="2">
        <v>44883.4375</v>
      </c>
      <c r="J1404" t="s">
        <v>28</v>
      </c>
      <c r="K1404" t="s">
        <v>19</v>
      </c>
      <c r="L1404" t="s">
        <v>24</v>
      </c>
      <c r="M1404" t="s">
        <v>32</v>
      </c>
      <c r="N1404" t="s">
        <v>41</v>
      </c>
      <c r="O1404" t="s">
        <v>1158</v>
      </c>
      <c r="P1404">
        <f t="shared" si="612"/>
        <v>1</v>
      </c>
      <c r="Q1404" s="5">
        <f t="shared" si="613"/>
        <v>44874</v>
      </c>
      <c r="R1404" s="32">
        <f>VLOOKUP(_xlfn.CONCAT(M1404," - ",E1404),Planning!$C$75:$D$99,2,0)</f>
        <v>5</v>
      </c>
      <c r="S1404" s="5">
        <f t="shared" si="614"/>
        <v>44877</v>
      </c>
      <c r="T1404" s="3" t="str">
        <f t="shared" si="615"/>
        <v/>
      </c>
      <c r="U1404" s="32">
        <f t="shared" ca="1" si="616"/>
        <v>5</v>
      </c>
      <c r="V1404" s="32">
        <f t="shared" si="617"/>
        <v>0</v>
      </c>
      <c r="W1404" s="5">
        <f t="shared" si="618"/>
        <v>44883</v>
      </c>
      <c r="X1404" s="5"/>
      <c r="Z1404" s="49"/>
      <c r="AA1404" s="50" cm="1">
        <f t="array" ref="AA1404">IF(AND(K1404="Pending",J1404='Date ouverte'!$A$2),INDEX(_xlfn.ANCHORARRAY('Date ouverte'!$B$2),MATCH(TRUE,_xlfn.ANCHORARRAY('Date ouverte'!$B$2)&gt;=$W1404,0)),IF(AND(K1404="Pending",J1404='Date ouverte'!$A$4),INDEX(_xlfn.ANCHORARRAY('Date ouverte'!$B$4),MATCH(TRUE,_xlfn.ANCHORARRAY('Date ouverte'!$B$4)&gt;=$W1404,0)),IF(AND(K1404="Pending",J1404='Date ouverte'!$A$6),INDEX(_xlfn.ANCHORARRAY('Date ouverte'!$B$6),MATCH(TRUE,_xlfn.ANCHORARRAY('Date ouverte'!$B$6)&gt;=$W1404,0)),IF(AND(K1404="Pending",J1404='Date ouverte'!$A$8),INDEX(_xlfn.ANCHORARRAY('Date ouverte'!$B$8),MATCH(TRUE,_xlfn.ANCHORARRAY('Date ouverte'!$B$8)&gt;=$W1404,0)),W1404))))</f>
        <v>44883</v>
      </c>
      <c r="AB1404" s="5">
        <f>IF(IF($K1404="Pending",(IF($J1404='Date ouverte'!$A$20,HLOOKUP($AA1404,'Date ouverte'!$20:$21,2,FALSE),IF($J1404='Date ouverte'!$A$22,HLOOKUP($AA1404,'Date ouverte'!$22:$23,2,FALSE),IF($J1404='Date ouverte'!$A$24,HLOOKUP($AA1404,'Date ouverte'!$24:$25,2,FALSE),IF($J1404='Date ouverte'!$A$26,HLOOKUP($AA1404,'Date ouverte'!$26:$27,2,FALSE),"j"))))),W1404)&lt;&gt;"alert",AA1404,"alert")</f>
        <v>44883</v>
      </c>
      <c r="AC1404" s="65">
        <f>IF($AB1404="alert",(IF($J1404='Date ouverte'!$A$29,HLOOKUP($AA1404,'Date ouverte'!$29:$30,2,FALSE),IF($J1404='Date ouverte'!$A$31,HLOOKUP($AA1404,'Date ouverte'!$31:$33,2,FALSE),IF($J1404='Date ouverte'!$A$33,HLOOKUP($AA1404,'Date ouverte'!$33:$34,2,FALSE),IF($J1404='Date ouverte'!$A$35,HLOOKUP($AA1404,'Date ouverte'!$35:$36,2,FALSE),"j"))))),0)</f>
        <v>0</v>
      </c>
      <c r="AD14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04" s="5"/>
    </row>
    <row r="1405" spans="1:31" x14ac:dyDescent="0.25">
      <c r="A1405" t="s">
        <v>1415</v>
      </c>
      <c r="B1405" t="s">
        <v>258</v>
      </c>
      <c r="C1405" t="s">
        <v>38</v>
      </c>
      <c r="D1405" t="s">
        <v>47</v>
      </c>
      <c r="E1405" t="s">
        <v>16</v>
      </c>
      <c r="F1405" t="s">
        <v>48</v>
      </c>
      <c r="G1405" s="1">
        <v>44850</v>
      </c>
      <c r="H1405" s="1">
        <v>44885</v>
      </c>
      <c r="I1405" s="2">
        <v>44895</v>
      </c>
      <c r="J1405" t="s">
        <v>18</v>
      </c>
      <c r="K1405" t="s">
        <v>29</v>
      </c>
      <c r="L1405" t="s">
        <v>24</v>
      </c>
      <c r="M1405" t="s">
        <v>32</v>
      </c>
      <c r="N1405" t="s">
        <v>41</v>
      </c>
      <c r="O1405" t="s">
        <v>1106</v>
      </c>
      <c r="P1405">
        <f t="shared" si="612"/>
        <v>1</v>
      </c>
      <c r="Q1405" s="5">
        <f t="shared" si="613"/>
        <v>44887</v>
      </c>
      <c r="R1405" s="32">
        <f>VLOOKUP(_xlfn.CONCAT(M1405," - ",E1405),Planning!$C$75:$D$99,2,0)</f>
        <v>10</v>
      </c>
      <c r="S1405" s="5">
        <f t="shared" si="614"/>
        <v>44895</v>
      </c>
      <c r="T1405" s="3" t="str">
        <f t="shared" si="615"/>
        <v/>
      </c>
      <c r="U1405" s="32">
        <f t="shared" ca="1" si="616"/>
        <v>10</v>
      </c>
      <c r="V1405" s="32">
        <f t="shared" si="617"/>
        <v>0</v>
      </c>
      <c r="W1405" s="5">
        <f t="shared" si="618"/>
        <v>44895</v>
      </c>
      <c r="X1405" s="5"/>
      <c r="Z1405" s="49"/>
      <c r="AA1405" s="50" cm="1">
        <f t="array" ref="AA1405">IF(AND(K1405="Pending",J1405='Date ouverte'!$A$2),INDEX(_xlfn.ANCHORARRAY('Date ouverte'!$B$2),MATCH(TRUE,_xlfn.ANCHORARRAY('Date ouverte'!$B$2)&gt;=$W1405,0)),IF(AND(K1405="Pending",J1405='Date ouverte'!$A$4),INDEX(_xlfn.ANCHORARRAY('Date ouverte'!$B$4),MATCH(TRUE,_xlfn.ANCHORARRAY('Date ouverte'!$B$4)&gt;=$W1405,0)),IF(AND(K1405="Pending",J1405='Date ouverte'!$A$6),INDEX(_xlfn.ANCHORARRAY('Date ouverte'!$B$6),MATCH(TRUE,_xlfn.ANCHORARRAY('Date ouverte'!$B$6)&gt;=$W1405,0)),IF(AND(K1405="Pending",J1405='Date ouverte'!$A$8),INDEX(_xlfn.ANCHORARRAY('Date ouverte'!$B$8),MATCH(TRUE,_xlfn.ANCHORARRAY('Date ouverte'!$B$8)&gt;=$W1405,0)),W1405))))</f>
        <v>44895</v>
      </c>
      <c r="AB1405" s="5">
        <f>IF(IF($K1405="Pending",(IF($J1405='Date ouverte'!$A$20,HLOOKUP($AA1405,'Date ouverte'!$20:$21,2,FALSE),IF($J1405='Date ouverte'!$A$22,HLOOKUP($AA1405,'Date ouverte'!$22:$23,2,FALSE),IF($J1405='Date ouverte'!$A$24,HLOOKUP($AA1405,'Date ouverte'!$24:$25,2,FALSE),IF($J1405='Date ouverte'!$A$26,HLOOKUP($AA1405,'Date ouverte'!$26:$27,2,FALSE),"j"))))),W1405)&lt;&gt;"alert",AA1405,"alert")</f>
        <v>44895</v>
      </c>
      <c r="AC1405" s="65">
        <f>IF($AB1405="alert",(IF($J1405='Date ouverte'!$A$29,HLOOKUP($AA1405,'Date ouverte'!$29:$30,2,FALSE),IF($J1405='Date ouverte'!$A$31,HLOOKUP($AA1405,'Date ouverte'!$31:$33,2,FALSE),IF($J1405='Date ouverte'!$A$33,HLOOKUP($AA1405,'Date ouverte'!$33:$34,2,FALSE),IF($J1405='Date ouverte'!$A$35,HLOOKUP($AA1405,'Date ouverte'!$35:$36,2,FALSE),"j"))))),0)</f>
        <v>0</v>
      </c>
      <c r="AD14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5" s="5"/>
    </row>
    <row r="1406" spans="1:31" x14ac:dyDescent="0.25">
      <c r="A1406" t="s">
        <v>1416</v>
      </c>
      <c r="B1406" t="s">
        <v>258</v>
      </c>
      <c r="C1406" t="s">
        <v>14</v>
      </c>
      <c r="D1406" t="s">
        <v>47</v>
      </c>
      <c r="E1406" t="s">
        <v>16</v>
      </c>
      <c r="F1406" t="s">
        <v>48</v>
      </c>
      <c r="G1406" s="1">
        <v>44842</v>
      </c>
      <c r="H1406" s="1">
        <v>44885</v>
      </c>
      <c r="I1406" s="2">
        <v>44892</v>
      </c>
      <c r="J1406" t="s">
        <v>18</v>
      </c>
      <c r="K1406" t="s">
        <v>29</v>
      </c>
      <c r="L1406" t="s">
        <v>24</v>
      </c>
      <c r="M1406" t="s">
        <v>32</v>
      </c>
      <c r="N1406" t="s">
        <v>41</v>
      </c>
      <c r="O1406" t="s">
        <v>1106</v>
      </c>
      <c r="P1406">
        <f t="shared" si="612"/>
        <v>1</v>
      </c>
      <c r="Q1406" s="5">
        <f t="shared" si="613"/>
        <v>44887</v>
      </c>
      <c r="R1406" s="32">
        <f>VLOOKUP(_xlfn.CONCAT(M1406," - ",E1406),Planning!$C$75:$D$99,2,0)</f>
        <v>10</v>
      </c>
      <c r="S1406" s="5">
        <f t="shared" si="614"/>
        <v>44895</v>
      </c>
      <c r="T1406" s="3" t="str">
        <f t="shared" si="615"/>
        <v/>
      </c>
      <c r="U1406" s="32">
        <f t="shared" ca="1" si="616"/>
        <v>10</v>
      </c>
      <c r="V1406" s="32">
        <f t="shared" si="617"/>
        <v>0</v>
      </c>
      <c r="W1406" s="5">
        <f t="shared" si="618"/>
        <v>44892</v>
      </c>
      <c r="X1406" s="5"/>
      <c r="Z1406" s="49"/>
      <c r="AA1406" s="50" cm="1">
        <f t="array" ref="AA1406">IF(AND(K1406="Pending",J1406='Date ouverte'!$A$2),INDEX(_xlfn.ANCHORARRAY('Date ouverte'!$B$2),MATCH(TRUE,_xlfn.ANCHORARRAY('Date ouverte'!$B$2)&gt;=$W1406,0)),IF(AND(K1406="Pending",J1406='Date ouverte'!$A$4),INDEX(_xlfn.ANCHORARRAY('Date ouverte'!$B$4),MATCH(TRUE,_xlfn.ANCHORARRAY('Date ouverte'!$B$4)&gt;=$W1406,0)),IF(AND(K1406="Pending",J1406='Date ouverte'!$A$6),INDEX(_xlfn.ANCHORARRAY('Date ouverte'!$B$6),MATCH(TRUE,_xlfn.ANCHORARRAY('Date ouverte'!$B$6)&gt;=$W1406,0)),IF(AND(K1406="Pending",J1406='Date ouverte'!$A$8),INDEX(_xlfn.ANCHORARRAY('Date ouverte'!$B$8),MATCH(TRUE,_xlfn.ANCHORARRAY('Date ouverte'!$B$8)&gt;=$W1406,0)),W1406))))</f>
        <v>44893</v>
      </c>
      <c r="AB1406" s="5">
        <f>IF(IF($K1406="Pending",(IF($J1406='Date ouverte'!$A$20,HLOOKUP($AA1406,'Date ouverte'!$20:$21,2,FALSE),IF($J1406='Date ouverte'!$A$22,HLOOKUP($AA1406,'Date ouverte'!$22:$23,2,FALSE),IF($J1406='Date ouverte'!$A$24,HLOOKUP($AA1406,'Date ouverte'!$24:$25,2,FALSE),IF($J1406='Date ouverte'!$A$26,HLOOKUP($AA1406,'Date ouverte'!$26:$27,2,FALSE),"j"))))),W1406)&lt;&gt;"alert",AA1406,"alert")</f>
        <v>44893</v>
      </c>
      <c r="AC1406" s="65">
        <f>IF($AB1406="alert",(IF($J1406='Date ouverte'!$A$29,HLOOKUP($AA1406,'Date ouverte'!$29:$30,2,FALSE),IF($J1406='Date ouverte'!$A$31,HLOOKUP($AA1406,'Date ouverte'!$31:$33,2,FALSE),IF($J1406='Date ouverte'!$A$33,HLOOKUP($AA1406,'Date ouverte'!$33:$34,2,FALSE),IF($J1406='Date ouverte'!$A$35,HLOOKUP($AA1406,'Date ouverte'!$35:$36,2,FALSE),"j"))))),0)</f>
        <v>0</v>
      </c>
      <c r="AD14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6" s="5"/>
    </row>
    <row r="1407" spans="1:31" x14ac:dyDescent="0.25">
      <c r="A1407" t="s">
        <v>1417</v>
      </c>
      <c r="B1407" t="s">
        <v>258</v>
      </c>
      <c r="C1407" t="s">
        <v>30</v>
      </c>
      <c r="D1407" t="s">
        <v>15</v>
      </c>
      <c r="E1407" t="s">
        <v>16</v>
      </c>
      <c r="F1407" t="s">
        <v>17</v>
      </c>
      <c r="G1407" s="1">
        <v>44828</v>
      </c>
      <c r="H1407" s="1">
        <v>44858</v>
      </c>
      <c r="I1407" s="2">
        <v>44865.541666666664</v>
      </c>
      <c r="J1407" t="s">
        <v>39</v>
      </c>
      <c r="K1407" t="s">
        <v>19</v>
      </c>
      <c r="L1407" t="s">
        <v>24</v>
      </c>
      <c r="M1407" t="s">
        <v>32</v>
      </c>
      <c r="N1407" t="s">
        <v>33</v>
      </c>
      <c r="O1407" t="s">
        <v>52</v>
      </c>
      <c r="P1407">
        <f t="shared" si="612"/>
        <v>1</v>
      </c>
      <c r="Q1407" s="5">
        <f t="shared" si="613"/>
        <v>44860</v>
      </c>
      <c r="R1407" s="32">
        <f>VLOOKUP(_xlfn.CONCAT(M1407," - ",E1407),Planning!$C$75:$D$99,2,0)</f>
        <v>10</v>
      </c>
      <c r="S1407" s="5">
        <f t="shared" si="614"/>
        <v>44868</v>
      </c>
      <c r="T1407" s="3" t="str">
        <f t="shared" si="615"/>
        <v/>
      </c>
      <c r="U1407" s="32">
        <f t="shared" ca="1" si="616"/>
        <v>10</v>
      </c>
      <c r="V1407" s="32">
        <f t="shared" si="617"/>
        <v>0</v>
      </c>
      <c r="W1407" s="5">
        <f t="shared" si="618"/>
        <v>44865</v>
      </c>
      <c r="X1407" s="5"/>
      <c r="Z1407" s="49"/>
      <c r="AA1407" s="50" cm="1">
        <f t="array" ref="AA1407">IF(AND(K1407="Pending",J1407='Date ouverte'!$A$2),INDEX(_xlfn.ANCHORARRAY('Date ouverte'!$B$2),MATCH(TRUE,_xlfn.ANCHORARRAY('Date ouverte'!$B$2)&gt;=$W1407,0)),IF(AND(K1407="Pending",J1407='Date ouverte'!$A$4),INDEX(_xlfn.ANCHORARRAY('Date ouverte'!$B$4),MATCH(TRUE,_xlfn.ANCHORARRAY('Date ouverte'!$B$4)&gt;=$W1407,0)),IF(AND(K1407="Pending",J1407='Date ouverte'!$A$6),INDEX(_xlfn.ANCHORARRAY('Date ouverte'!$B$6),MATCH(TRUE,_xlfn.ANCHORARRAY('Date ouverte'!$B$6)&gt;=$W1407,0)),IF(AND(K1407="Pending",J1407='Date ouverte'!$A$8),INDEX(_xlfn.ANCHORARRAY('Date ouverte'!$B$8),MATCH(TRUE,_xlfn.ANCHORARRAY('Date ouverte'!$B$8)&gt;=$W1407,0)),W1407))))</f>
        <v>44865</v>
      </c>
      <c r="AB1407" s="5">
        <f>IF(IF($K1407="Pending",(IF($J1407='Date ouverte'!$A$20,HLOOKUP($AA1407,'Date ouverte'!$20:$21,2,FALSE),IF($J1407='Date ouverte'!$A$22,HLOOKUP($AA1407,'Date ouverte'!$22:$23,2,FALSE),IF($J1407='Date ouverte'!$A$24,HLOOKUP($AA1407,'Date ouverte'!$24:$25,2,FALSE),IF($J1407='Date ouverte'!$A$26,HLOOKUP($AA1407,'Date ouverte'!$26:$27,2,FALSE),"j"))))),W1407)&lt;&gt;"alert",AA1407,"alert")</f>
        <v>44865</v>
      </c>
      <c r="AC1407" s="65">
        <f>IF($AB1407="alert",(IF($J1407='Date ouverte'!$A$29,HLOOKUP($AA1407,'Date ouverte'!$29:$30,2,FALSE),IF($J1407='Date ouverte'!$A$31,HLOOKUP($AA1407,'Date ouverte'!$31:$33,2,FALSE),IF($J1407='Date ouverte'!$A$33,HLOOKUP($AA1407,'Date ouverte'!$33:$34,2,FALSE),IF($J1407='Date ouverte'!$A$35,HLOOKUP($AA1407,'Date ouverte'!$35:$36,2,FALSE),"j"))))),0)</f>
        <v>0</v>
      </c>
      <c r="AD14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07" s="5"/>
    </row>
    <row r="1408" spans="1:31" x14ac:dyDescent="0.25">
      <c r="A1408" t="s">
        <v>2072</v>
      </c>
      <c r="B1408" t="s">
        <v>258</v>
      </c>
      <c r="C1408" t="s">
        <v>14</v>
      </c>
      <c r="D1408" t="s">
        <v>47</v>
      </c>
      <c r="E1408" t="s">
        <v>16</v>
      </c>
      <c r="F1408" t="s">
        <v>48</v>
      </c>
      <c r="G1408" s="1">
        <v>44861</v>
      </c>
      <c r="H1408" s="1">
        <v>44893</v>
      </c>
      <c r="I1408" s="2">
        <v>44900</v>
      </c>
      <c r="J1408" t="s">
        <v>28</v>
      </c>
      <c r="K1408" t="s">
        <v>29</v>
      </c>
      <c r="L1408" t="s">
        <v>24</v>
      </c>
      <c r="M1408" t="s">
        <v>32</v>
      </c>
      <c r="N1408" t="s">
        <v>41</v>
      </c>
      <c r="O1408" t="s">
        <v>1728</v>
      </c>
      <c r="P1408">
        <f t="shared" si="612"/>
        <v>1</v>
      </c>
      <c r="Q1408" s="5">
        <f t="shared" si="613"/>
        <v>44895</v>
      </c>
      <c r="R1408" s="32">
        <f>VLOOKUP(_xlfn.CONCAT(M1408," - ",E1408),Planning!$C$75:$D$99,2,0)</f>
        <v>10</v>
      </c>
      <c r="S1408" s="5">
        <f t="shared" si="614"/>
        <v>44903</v>
      </c>
      <c r="T1408" s="3" t="str">
        <f t="shared" si="615"/>
        <v/>
      </c>
      <c r="U1408" s="32">
        <f t="shared" ca="1" si="616"/>
        <v>10</v>
      </c>
      <c r="V1408" s="32">
        <f t="shared" si="617"/>
        <v>0</v>
      </c>
      <c r="W1408" s="5">
        <f t="shared" si="618"/>
        <v>44900</v>
      </c>
      <c r="X1408" s="5"/>
      <c r="Z1408" s="49"/>
      <c r="AA1408" s="50" cm="1">
        <f t="array" ref="AA1408">IF(AND(K1408="Pending",J1408='Date ouverte'!$A$2),INDEX(_xlfn.ANCHORARRAY('Date ouverte'!$B$2),MATCH(TRUE,_xlfn.ANCHORARRAY('Date ouverte'!$B$2)&gt;=$W1408,0)),IF(AND(K1408="Pending",J1408='Date ouverte'!$A$4),INDEX(_xlfn.ANCHORARRAY('Date ouverte'!$B$4),MATCH(TRUE,_xlfn.ANCHORARRAY('Date ouverte'!$B$4)&gt;=$W1408,0)),IF(AND(K1408="Pending",J1408='Date ouverte'!$A$6),INDEX(_xlfn.ANCHORARRAY('Date ouverte'!$B$6),MATCH(TRUE,_xlfn.ANCHORARRAY('Date ouverte'!$B$6)&gt;=$W1408,0)),IF(AND(K1408="Pending",J1408='Date ouverte'!$A$8),INDEX(_xlfn.ANCHORARRAY('Date ouverte'!$B$8),MATCH(TRUE,_xlfn.ANCHORARRAY('Date ouverte'!$B$8)&gt;=$W1408,0)),W1408))))</f>
        <v>44900</v>
      </c>
      <c r="AB1408" s="5" t="str">
        <f>IF(IF($K1408="Pending",(IF($J1408='Date ouverte'!$A$20,HLOOKUP($AA1408,'Date ouverte'!$20:$21,2,FALSE),IF($J1408='Date ouverte'!$A$22,HLOOKUP($AA1408,'Date ouverte'!$22:$23,2,FALSE),IF($J1408='Date ouverte'!$A$24,HLOOKUP($AA1408,'Date ouverte'!$24:$25,2,FALSE),IF($J1408='Date ouverte'!$A$26,HLOOKUP($AA1408,'Date ouverte'!$26:$27,2,FALSE),"j"))))),W1408)&lt;&gt;"alert",AA1408,"alert")</f>
        <v>alert</v>
      </c>
      <c r="AC1408" s="65">
        <f>IF($AB1408="alert",(IF($J1408='Date ouverte'!$A$29,HLOOKUP($AA1408,'Date ouverte'!$29:$30,2,FALSE),IF($J1408='Date ouverte'!$A$31,HLOOKUP($AA1408,'Date ouverte'!$31:$33,2,FALSE),IF($J1408='Date ouverte'!$A$33,HLOOKUP($AA1408,'Date ouverte'!$33:$34,2,FALSE),IF($J1408='Date ouverte'!$A$35,HLOOKUP($AA1408,'Date ouverte'!$35:$36,2,FALSE),"j"))))),0)</f>
        <v>15</v>
      </c>
      <c r="AD14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08" s="5"/>
    </row>
    <row r="1409" spans="1:31" x14ac:dyDescent="0.25">
      <c r="A1409" t="s">
        <v>2073</v>
      </c>
      <c r="B1409" t="s">
        <v>258</v>
      </c>
      <c r="C1409" t="s">
        <v>30</v>
      </c>
      <c r="D1409" t="s">
        <v>47</v>
      </c>
      <c r="E1409" t="s">
        <v>16</v>
      </c>
      <c r="F1409" t="s">
        <v>48</v>
      </c>
      <c r="G1409" s="1">
        <v>44846</v>
      </c>
      <c r="H1409" s="1">
        <v>44885</v>
      </c>
      <c r="I1409" s="2">
        <v>44890</v>
      </c>
      <c r="J1409" t="s">
        <v>23</v>
      </c>
      <c r="K1409" t="s">
        <v>29</v>
      </c>
      <c r="L1409" t="s">
        <v>24</v>
      </c>
      <c r="M1409" t="s">
        <v>32</v>
      </c>
      <c r="N1409" t="s">
        <v>41</v>
      </c>
      <c r="O1409" t="s">
        <v>1106</v>
      </c>
      <c r="P1409">
        <f t="shared" si="612"/>
        <v>1</v>
      </c>
      <c r="Q1409" s="5">
        <f t="shared" si="613"/>
        <v>44887</v>
      </c>
      <c r="R1409" s="32">
        <f>VLOOKUP(_xlfn.CONCAT(M1409," - ",E1409),Planning!$C$75:$D$99,2,0)</f>
        <v>10</v>
      </c>
      <c r="S1409" s="5">
        <f t="shared" si="614"/>
        <v>44895</v>
      </c>
      <c r="T1409" s="3" t="str">
        <f t="shared" si="615"/>
        <v/>
      </c>
      <c r="U1409" s="32">
        <f t="shared" ca="1" si="616"/>
        <v>10</v>
      </c>
      <c r="V1409" s="32">
        <f t="shared" si="617"/>
        <v>0</v>
      </c>
      <c r="W1409" s="5">
        <f t="shared" si="618"/>
        <v>44890</v>
      </c>
      <c r="X1409" s="5"/>
      <c r="Z1409" s="49"/>
      <c r="AA1409" s="50" cm="1">
        <f t="array" ref="AA1409">IF(AND(K1409="Pending",J1409='Date ouverte'!$A$2),INDEX(_xlfn.ANCHORARRAY('Date ouverte'!$B$2),MATCH(TRUE,_xlfn.ANCHORARRAY('Date ouverte'!$B$2)&gt;=$W1409,0)),IF(AND(K1409="Pending",J1409='Date ouverte'!$A$4),INDEX(_xlfn.ANCHORARRAY('Date ouverte'!$B$4),MATCH(TRUE,_xlfn.ANCHORARRAY('Date ouverte'!$B$4)&gt;=$W1409,0)),IF(AND(K1409="Pending",J1409='Date ouverte'!$A$6),INDEX(_xlfn.ANCHORARRAY('Date ouverte'!$B$6),MATCH(TRUE,_xlfn.ANCHORARRAY('Date ouverte'!$B$6)&gt;=$W1409,0)),IF(AND(K1409="Pending",J1409='Date ouverte'!$A$8),INDEX(_xlfn.ANCHORARRAY('Date ouverte'!$B$8),MATCH(TRUE,_xlfn.ANCHORARRAY('Date ouverte'!$B$8)&gt;=$W1409,0)),W1409))))</f>
        <v>44890</v>
      </c>
      <c r="AB1409" s="5" t="str">
        <f>IF(IF($K1409="Pending",(IF($J1409='Date ouverte'!$A$20,HLOOKUP($AA1409,'Date ouverte'!$20:$21,2,FALSE),IF($J1409='Date ouverte'!$A$22,HLOOKUP($AA1409,'Date ouverte'!$22:$23,2,FALSE),IF($J1409='Date ouverte'!$A$24,HLOOKUP($AA1409,'Date ouverte'!$24:$25,2,FALSE),IF($J1409='Date ouverte'!$A$26,HLOOKUP($AA1409,'Date ouverte'!$26:$27,2,FALSE),"j"))))),W1409)&lt;&gt;"alert",AA1409,"alert")</f>
        <v>alert</v>
      </c>
      <c r="AC1409" s="65">
        <f>IF($AB1409="alert",(IF($J1409='Date ouverte'!$A$29,HLOOKUP($AA1409,'Date ouverte'!$29:$30,2,FALSE),IF($J1409='Date ouverte'!$A$31,HLOOKUP($AA1409,'Date ouverte'!$31:$33,2,FALSE),IF($J1409='Date ouverte'!$A$33,HLOOKUP($AA1409,'Date ouverte'!$33:$34,2,FALSE),IF($J1409='Date ouverte'!$A$35,HLOOKUP($AA1409,'Date ouverte'!$35:$36,2,FALSE),"j"))))),0)</f>
        <v>96</v>
      </c>
      <c r="AD14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09" s="5"/>
    </row>
    <row r="1410" spans="1:31" x14ac:dyDescent="0.25">
      <c r="A1410" t="s">
        <v>2074</v>
      </c>
      <c r="B1410" t="s">
        <v>258</v>
      </c>
      <c r="C1410" t="s">
        <v>30</v>
      </c>
      <c r="D1410" t="s">
        <v>47</v>
      </c>
      <c r="E1410" t="s">
        <v>16</v>
      </c>
      <c r="F1410" t="s">
        <v>48</v>
      </c>
      <c r="G1410" s="1">
        <v>44852</v>
      </c>
      <c r="H1410" s="1">
        <v>44884</v>
      </c>
      <c r="I1410" s="2">
        <v>44889</v>
      </c>
      <c r="J1410" t="s">
        <v>23</v>
      </c>
      <c r="K1410" t="s">
        <v>29</v>
      </c>
      <c r="L1410" t="s">
        <v>24</v>
      </c>
      <c r="M1410" t="s">
        <v>32</v>
      </c>
      <c r="N1410" t="s">
        <v>41</v>
      </c>
      <c r="O1410" t="s">
        <v>1686</v>
      </c>
      <c r="P1410">
        <f t="shared" si="612"/>
        <v>1</v>
      </c>
      <c r="Q1410" s="5">
        <f t="shared" si="613"/>
        <v>44886</v>
      </c>
      <c r="R1410" s="32">
        <f>VLOOKUP(_xlfn.CONCAT(M1410," - ",E1410),Planning!$C$75:$D$99,2,0)</f>
        <v>10</v>
      </c>
      <c r="S1410" s="5">
        <f t="shared" si="614"/>
        <v>44894</v>
      </c>
      <c r="T1410" s="3" t="str">
        <f t="shared" si="615"/>
        <v/>
      </c>
      <c r="U1410" s="32">
        <f t="shared" ca="1" si="616"/>
        <v>10</v>
      </c>
      <c r="V1410" s="32">
        <f t="shared" si="617"/>
        <v>0</v>
      </c>
      <c r="W1410" s="5">
        <f t="shared" si="618"/>
        <v>44889</v>
      </c>
      <c r="X1410" s="5"/>
      <c r="Z1410" s="49"/>
      <c r="AA1410" s="50" cm="1">
        <f t="array" ref="AA1410">IF(AND(K1410="Pending",J1410='Date ouverte'!$A$2),INDEX(_xlfn.ANCHORARRAY('Date ouverte'!$B$2),MATCH(TRUE,_xlfn.ANCHORARRAY('Date ouverte'!$B$2)&gt;=$W1410,0)),IF(AND(K1410="Pending",J1410='Date ouverte'!$A$4),INDEX(_xlfn.ANCHORARRAY('Date ouverte'!$B$4),MATCH(TRUE,_xlfn.ANCHORARRAY('Date ouverte'!$B$4)&gt;=$W1410,0)),IF(AND(K1410="Pending",J1410='Date ouverte'!$A$6),INDEX(_xlfn.ANCHORARRAY('Date ouverte'!$B$6),MATCH(TRUE,_xlfn.ANCHORARRAY('Date ouverte'!$B$6)&gt;=$W1410,0)),IF(AND(K1410="Pending",J1410='Date ouverte'!$A$8),INDEX(_xlfn.ANCHORARRAY('Date ouverte'!$B$8),MATCH(TRUE,_xlfn.ANCHORARRAY('Date ouverte'!$B$8)&gt;=$W1410,0)),W1410))))</f>
        <v>44889</v>
      </c>
      <c r="AB1410" s="5" t="str">
        <f>IF(IF($K1410="Pending",(IF($J1410='Date ouverte'!$A$20,HLOOKUP($AA1410,'Date ouverte'!$20:$21,2,FALSE),IF($J1410='Date ouverte'!$A$22,HLOOKUP($AA1410,'Date ouverte'!$22:$23,2,FALSE),IF($J1410='Date ouverte'!$A$24,HLOOKUP($AA1410,'Date ouverte'!$24:$25,2,FALSE),IF($J1410='Date ouverte'!$A$26,HLOOKUP($AA1410,'Date ouverte'!$26:$27,2,FALSE),"j"))))),W1410)&lt;&gt;"alert",AA1410,"alert")</f>
        <v>alert</v>
      </c>
      <c r="AC1410" s="65">
        <f>IF($AB1410="alert",(IF($J1410='Date ouverte'!$A$29,HLOOKUP($AA1410,'Date ouverte'!$29:$30,2,FALSE),IF($J1410='Date ouverte'!$A$31,HLOOKUP($AA1410,'Date ouverte'!$31:$33,2,FALSE),IF($J1410='Date ouverte'!$A$33,HLOOKUP($AA1410,'Date ouverte'!$33:$34,2,FALSE),IF($J1410='Date ouverte'!$A$35,HLOOKUP($AA1410,'Date ouverte'!$35:$36,2,FALSE),"j"))))),0)</f>
        <v>32</v>
      </c>
      <c r="AD14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0" s="5"/>
    </row>
    <row r="1411" spans="1:31" x14ac:dyDescent="0.25">
      <c r="A1411" t="s">
        <v>858</v>
      </c>
      <c r="B1411" t="s">
        <v>258</v>
      </c>
      <c r="C1411" t="s">
        <v>30</v>
      </c>
      <c r="D1411" t="s">
        <v>47</v>
      </c>
      <c r="E1411" t="s">
        <v>16</v>
      </c>
      <c r="F1411" t="s">
        <v>48</v>
      </c>
      <c r="G1411" s="1">
        <v>44826</v>
      </c>
      <c r="H1411" s="1">
        <v>44872</v>
      </c>
      <c r="I1411" s="2">
        <v>44877</v>
      </c>
      <c r="J1411" t="s">
        <v>23</v>
      </c>
      <c r="K1411" t="s">
        <v>29</v>
      </c>
      <c r="L1411" t="s">
        <v>24</v>
      </c>
      <c r="M1411" t="s">
        <v>32</v>
      </c>
      <c r="N1411" t="s">
        <v>41</v>
      </c>
      <c r="O1411" t="s">
        <v>609</v>
      </c>
      <c r="P1411">
        <f t="shared" si="612"/>
        <v>1</v>
      </c>
      <c r="Q1411" s="5">
        <f t="shared" si="613"/>
        <v>44874</v>
      </c>
      <c r="R1411" s="32">
        <f>VLOOKUP(_xlfn.CONCAT(M1411," - ",E1411),Planning!$C$75:$D$99,2,0)</f>
        <v>10</v>
      </c>
      <c r="S1411" s="5">
        <f t="shared" si="614"/>
        <v>44882</v>
      </c>
      <c r="T1411" s="3" t="str">
        <f t="shared" si="615"/>
        <v/>
      </c>
      <c r="U1411" s="32">
        <f t="shared" ca="1" si="616"/>
        <v>10</v>
      </c>
      <c r="V1411" s="32">
        <f t="shared" si="617"/>
        <v>0</v>
      </c>
      <c r="W1411" s="5">
        <f t="shared" si="618"/>
        <v>44877</v>
      </c>
      <c r="X1411" s="5"/>
      <c r="Z1411" s="49"/>
      <c r="AA1411" s="50" cm="1">
        <f t="array" ref="AA1411">IF(AND(K1411="Pending",J1411='Date ouverte'!$A$2),INDEX(_xlfn.ANCHORARRAY('Date ouverte'!$B$2),MATCH(TRUE,_xlfn.ANCHORARRAY('Date ouverte'!$B$2)&gt;=$W1411,0)),IF(AND(K1411="Pending",J1411='Date ouverte'!$A$4),INDEX(_xlfn.ANCHORARRAY('Date ouverte'!$B$4),MATCH(TRUE,_xlfn.ANCHORARRAY('Date ouverte'!$B$4)&gt;=$W1411,0)),IF(AND(K1411="Pending",J1411='Date ouverte'!$A$6),INDEX(_xlfn.ANCHORARRAY('Date ouverte'!$B$6),MATCH(TRUE,_xlfn.ANCHORARRAY('Date ouverte'!$B$6)&gt;=$W1411,0)),IF(AND(K1411="Pending",J1411='Date ouverte'!$A$8),INDEX(_xlfn.ANCHORARRAY('Date ouverte'!$B$8),MATCH(TRUE,_xlfn.ANCHORARRAY('Date ouverte'!$B$8)&gt;=$W1411,0)),W1411))))</f>
        <v>44879</v>
      </c>
      <c r="AB1411" s="5">
        <f>IF(IF($K1411="Pending",(IF($J1411='Date ouverte'!$A$20,HLOOKUP($AA1411,'Date ouverte'!$20:$21,2,FALSE),IF($J1411='Date ouverte'!$A$22,HLOOKUP($AA1411,'Date ouverte'!$22:$23,2,FALSE),IF($J1411='Date ouverte'!$A$24,HLOOKUP($AA1411,'Date ouverte'!$24:$25,2,FALSE),IF($J1411='Date ouverte'!$A$26,HLOOKUP($AA1411,'Date ouverte'!$26:$27,2,FALSE),"j"))))),W1411)&lt;&gt;"alert",AA1411,"alert")</f>
        <v>44879</v>
      </c>
      <c r="AC1411" s="65">
        <f>IF($AB1411="alert",(IF($J1411='Date ouverte'!$A$29,HLOOKUP($AA1411,'Date ouverte'!$29:$30,2,FALSE),IF($J1411='Date ouverte'!$A$31,HLOOKUP($AA1411,'Date ouverte'!$31:$33,2,FALSE),IF($J1411='Date ouverte'!$A$33,HLOOKUP($AA1411,'Date ouverte'!$33:$34,2,FALSE),IF($J1411='Date ouverte'!$A$35,HLOOKUP($AA1411,'Date ouverte'!$35:$36,2,FALSE),"j"))))),0)</f>
        <v>0</v>
      </c>
      <c r="AD14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1" s="5"/>
    </row>
    <row r="1412" spans="1:31" x14ac:dyDescent="0.25">
      <c r="A1412" t="s">
        <v>1418</v>
      </c>
      <c r="B1412" t="s">
        <v>258</v>
      </c>
      <c r="C1412" t="s">
        <v>30</v>
      </c>
      <c r="D1412" t="s">
        <v>47</v>
      </c>
      <c r="E1412" t="s">
        <v>16</v>
      </c>
      <c r="F1412" t="s">
        <v>48</v>
      </c>
      <c r="G1412" s="1">
        <v>44846</v>
      </c>
      <c r="H1412" s="1">
        <v>44885</v>
      </c>
      <c r="I1412" s="2">
        <v>44890</v>
      </c>
      <c r="J1412" t="s">
        <v>23</v>
      </c>
      <c r="K1412" t="s">
        <v>29</v>
      </c>
      <c r="L1412" t="s">
        <v>24</v>
      </c>
      <c r="M1412" t="s">
        <v>32</v>
      </c>
      <c r="N1412" t="s">
        <v>41</v>
      </c>
      <c r="O1412" t="s">
        <v>1106</v>
      </c>
      <c r="P1412">
        <f t="shared" si="612"/>
        <v>1</v>
      </c>
      <c r="Q1412" s="5">
        <f t="shared" si="613"/>
        <v>44887</v>
      </c>
      <c r="R1412" s="32">
        <f>VLOOKUP(_xlfn.CONCAT(M1412," - ",E1412),Planning!$C$75:$D$99,2,0)</f>
        <v>10</v>
      </c>
      <c r="S1412" s="5">
        <f t="shared" si="614"/>
        <v>44895</v>
      </c>
      <c r="T1412" s="3" t="str">
        <f t="shared" si="615"/>
        <v/>
      </c>
      <c r="U1412" s="32">
        <f t="shared" ca="1" si="616"/>
        <v>10</v>
      </c>
      <c r="V1412" s="32">
        <f t="shared" si="617"/>
        <v>0</v>
      </c>
      <c r="W1412" s="5">
        <f t="shared" si="618"/>
        <v>44890</v>
      </c>
      <c r="X1412" s="5"/>
      <c r="Z1412" s="49"/>
      <c r="AA1412" s="50" cm="1">
        <f t="array" ref="AA1412">IF(AND(K1412="Pending",J1412='Date ouverte'!$A$2),INDEX(_xlfn.ANCHORARRAY('Date ouverte'!$B$2),MATCH(TRUE,_xlfn.ANCHORARRAY('Date ouverte'!$B$2)&gt;=$W1412,0)),IF(AND(K1412="Pending",J1412='Date ouverte'!$A$4),INDEX(_xlfn.ANCHORARRAY('Date ouverte'!$B$4),MATCH(TRUE,_xlfn.ANCHORARRAY('Date ouverte'!$B$4)&gt;=$W1412,0)),IF(AND(K1412="Pending",J1412='Date ouverte'!$A$6),INDEX(_xlfn.ANCHORARRAY('Date ouverte'!$B$6),MATCH(TRUE,_xlfn.ANCHORARRAY('Date ouverte'!$B$6)&gt;=$W1412,0)),IF(AND(K1412="Pending",J1412='Date ouverte'!$A$8),INDEX(_xlfn.ANCHORARRAY('Date ouverte'!$B$8),MATCH(TRUE,_xlfn.ANCHORARRAY('Date ouverte'!$B$8)&gt;=$W1412,0)),W1412))))</f>
        <v>44890</v>
      </c>
      <c r="AB1412" s="5" t="str">
        <f>IF(IF($K1412="Pending",(IF($J1412='Date ouverte'!$A$20,HLOOKUP($AA1412,'Date ouverte'!$20:$21,2,FALSE),IF($J1412='Date ouverte'!$A$22,HLOOKUP($AA1412,'Date ouverte'!$22:$23,2,FALSE),IF($J1412='Date ouverte'!$A$24,HLOOKUP($AA1412,'Date ouverte'!$24:$25,2,FALSE),IF($J1412='Date ouverte'!$A$26,HLOOKUP($AA1412,'Date ouverte'!$26:$27,2,FALSE),"j"))))),W1412)&lt;&gt;"alert",AA1412,"alert")</f>
        <v>alert</v>
      </c>
      <c r="AC1412" s="65">
        <f>IF($AB1412="alert",(IF($J1412='Date ouverte'!$A$29,HLOOKUP($AA1412,'Date ouverte'!$29:$30,2,FALSE),IF($J1412='Date ouverte'!$A$31,HLOOKUP($AA1412,'Date ouverte'!$31:$33,2,FALSE),IF($J1412='Date ouverte'!$A$33,HLOOKUP($AA1412,'Date ouverte'!$33:$34,2,FALSE),IF($J1412='Date ouverte'!$A$35,HLOOKUP($AA1412,'Date ouverte'!$35:$36,2,FALSE),"j"))))),0)</f>
        <v>96</v>
      </c>
      <c r="AD14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2" s="5"/>
    </row>
    <row r="1413" spans="1:31" x14ac:dyDescent="0.25">
      <c r="A1413" t="s">
        <v>109</v>
      </c>
      <c r="B1413" t="s">
        <v>258</v>
      </c>
      <c r="C1413" t="s">
        <v>30</v>
      </c>
      <c r="D1413" t="s">
        <v>15</v>
      </c>
      <c r="E1413" t="s">
        <v>16</v>
      </c>
      <c r="F1413" t="s">
        <v>17</v>
      </c>
      <c r="G1413" s="1">
        <v>44795</v>
      </c>
      <c r="H1413" s="1">
        <v>44853</v>
      </c>
      <c r="I1413" s="2">
        <v>44860.4375</v>
      </c>
      <c r="J1413" t="s">
        <v>39</v>
      </c>
      <c r="K1413" t="s">
        <v>19</v>
      </c>
      <c r="L1413" t="s">
        <v>24</v>
      </c>
      <c r="M1413" t="s">
        <v>32</v>
      </c>
      <c r="N1413" t="s">
        <v>41</v>
      </c>
      <c r="O1413" t="s">
        <v>76</v>
      </c>
      <c r="P1413">
        <f t="shared" si="612"/>
        <v>1</v>
      </c>
      <c r="Q1413" s="5">
        <f t="shared" si="613"/>
        <v>44855</v>
      </c>
      <c r="R1413" s="32">
        <f>VLOOKUP(_xlfn.CONCAT(M1413," - ",E1413),Planning!$C$75:$D$99,2,0)</f>
        <v>10</v>
      </c>
      <c r="S1413" s="5">
        <f t="shared" si="614"/>
        <v>44863</v>
      </c>
      <c r="T1413" s="3" t="str">
        <f t="shared" si="615"/>
        <v/>
      </c>
      <c r="U1413" s="32">
        <f t="shared" ca="1" si="616"/>
        <v>4</v>
      </c>
      <c r="V1413" s="32">
        <f t="shared" si="617"/>
        <v>0</v>
      </c>
      <c r="W1413" s="5">
        <f t="shared" si="618"/>
        <v>44860</v>
      </c>
      <c r="X1413" s="5"/>
      <c r="Z1413" s="49"/>
      <c r="AA1413" s="50" cm="1">
        <f t="array" ref="AA1413">IF(AND(K1413="Pending",J1413='Date ouverte'!$A$2),INDEX(_xlfn.ANCHORARRAY('Date ouverte'!$B$2),MATCH(TRUE,_xlfn.ANCHORARRAY('Date ouverte'!$B$2)&gt;=$W1413,0)),IF(AND(K1413="Pending",J1413='Date ouverte'!$A$4),INDEX(_xlfn.ANCHORARRAY('Date ouverte'!$B$4),MATCH(TRUE,_xlfn.ANCHORARRAY('Date ouverte'!$B$4)&gt;=$W1413,0)),IF(AND(K1413="Pending",J1413='Date ouverte'!$A$6),INDEX(_xlfn.ANCHORARRAY('Date ouverte'!$B$6),MATCH(TRUE,_xlfn.ANCHORARRAY('Date ouverte'!$B$6)&gt;=$W1413,0)),IF(AND(K1413="Pending",J1413='Date ouverte'!$A$8),INDEX(_xlfn.ANCHORARRAY('Date ouverte'!$B$8),MATCH(TRUE,_xlfn.ANCHORARRAY('Date ouverte'!$B$8)&gt;=$W1413,0)),W1413))))</f>
        <v>44860</v>
      </c>
      <c r="AB1413" s="5">
        <f>IF(IF($K1413="Pending",(IF($J1413='Date ouverte'!$A$20,HLOOKUP($AA1413,'Date ouverte'!$20:$21,2,FALSE),IF($J1413='Date ouverte'!$A$22,HLOOKUP($AA1413,'Date ouverte'!$22:$23,2,FALSE),IF($J1413='Date ouverte'!$A$24,HLOOKUP($AA1413,'Date ouverte'!$24:$25,2,FALSE),IF($J1413='Date ouverte'!$A$26,HLOOKUP($AA1413,'Date ouverte'!$26:$27,2,FALSE),"j"))))),W1413)&lt;&gt;"alert",AA1413,"alert")</f>
        <v>44860</v>
      </c>
      <c r="AC1413" s="65">
        <f>IF($AB1413="alert",(IF($J1413='Date ouverte'!$A$29,HLOOKUP($AA1413,'Date ouverte'!$29:$30,2,FALSE),IF($J1413='Date ouverte'!$A$31,HLOOKUP($AA1413,'Date ouverte'!$31:$33,2,FALSE),IF($J1413='Date ouverte'!$A$33,HLOOKUP($AA1413,'Date ouverte'!$33:$34,2,FALSE),IF($J1413='Date ouverte'!$A$35,HLOOKUP($AA1413,'Date ouverte'!$35:$36,2,FALSE),"j"))))),0)</f>
        <v>0</v>
      </c>
      <c r="AD14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13" s="5"/>
    </row>
    <row r="1414" spans="1:31" x14ac:dyDescent="0.25">
      <c r="A1414" t="s">
        <v>2075</v>
      </c>
      <c r="B1414" t="s">
        <v>258</v>
      </c>
      <c r="C1414" t="s">
        <v>14</v>
      </c>
      <c r="D1414" t="s">
        <v>47</v>
      </c>
      <c r="E1414" t="s">
        <v>16</v>
      </c>
      <c r="F1414" t="s">
        <v>48</v>
      </c>
      <c r="G1414" s="1">
        <v>44840</v>
      </c>
      <c r="H1414" s="1">
        <v>44873</v>
      </c>
      <c r="I1414" s="2">
        <v>44880</v>
      </c>
      <c r="J1414" t="s">
        <v>39</v>
      </c>
      <c r="K1414" t="s">
        <v>29</v>
      </c>
      <c r="L1414" t="s">
        <v>24</v>
      </c>
      <c r="M1414" t="s">
        <v>32</v>
      </c>
      <c r="N1414" t="s">
        <v>33</v>
      </c>
      <c r="O1414" t="s">
        <v>1154</v>
      </c>
      <c r="P1414">
        <f t="shared" si="612"/>
        <v>1</v>
      </c>
      <c r="Q1414" s="5">
        <f t="shared" si="613"/>
        <v>44875</v>
      </c>
      <c r="R1414" s="32">
        <f>VLOOKUP(_xlfn.CONCAT(M1414," - ",E1414),Planning!$C$75:$D$99,2,0)</f>
        <v>10</v>
      </c>
      <c r="S1414" s="5">
        <f t="shared" si="614"/>
        <v>44883</v>
      </c>
      <c r="T1414" s="3" t="str">
        <f t="shared" si="615"/>
        <v/>
      </c>
      <c r="U1414" s="32">
        <f t="shared" ca="1" si="616"/>
        <v>10</v>
      </c>
      <c r="V1414" s="32">
        <f t="shared" si="617"/>
        <v>0</v>
      </c>
      <c r="W1414" s="5">
        <f t="shared" si="618"/>
        <v>44880</v>
      </c>
      <c r="X1414" s="5"/>
      <c r="Z1414" s="49"/>
      <c r="AA1414" s="50" cm="1">
        <f t="array" ref="AA1414">IF(AND(K1414="Pending",J1414='Date ouverte'!$A$2),INDEX(_xlfn.ANCHORARRAY('Date ouverte'!$B$2),MATCH(TRUE,_xlfn.ANCHORARRAY('Date ouverte'!$B$2)&gt;=$W1414,0)),IF(AND(K1414="Pending",J1414='Date ouverte'!$A$4),INDEX(_xlfn.ANCHORARRAY('Date ouverte'!$B$4),MATCH(TRUE,_xlfn.ANCHORARRAY('Date ouverte'!$B$4)&gt;=$W1414,0)),IF(AND(K1414="Pending",J1414='Date ouverte'!$A$6),INDEX(_xlfn.ANCHORARRAY('Date ouverte'!$B$6),MATCH(TRUE,_xlfn.ANCHORARRAY('Date ouverte'!$B$6)&gt;=$W1414,0)),IF(AND(K1414="Pending",J1414='Date ouverte'!$A$8),INDEX(_xlfn.ANCHORARRAY('Date ouverte'!$B$8),MATCH(TRUE,_xlfn.ANCHORARRAY('Date ouverte'!$B$8)&gt;=$W1414,0)),W1414))))</f>
        <v>44880</v>
      </c>
      <c r="AB1414" s="5">
        <f>IF(IF($K1414="Pending",(IF($J1414='Date ouverte'!$A$20,HLOOKUP($AA1414,'Date ouverte'!$20:$21,2,FALSE),IF($J1414='Date ouverte'!$A$22,HLOOKUP($AA1414,'Date ouverte'!$22:$23,2,FALSE),IF($J1414='Date ouverte'!$A$24,HLOOKUP($AA1414,'Date ouverte'!$24:$25,2,FALSE),IF($J1414='Date ouverte'!$A$26,HLOOKUP($AA1414,'Date ouverte'!$26:$27,2,FALSE),"j"))))),W1414)&lt;&gt;"alert",AA1414,"alert")</f>
        <v>44880</v>
      </c>
      <c r="AC1414" s="65">
        <f>IF($AB1414="alert",(IF($J1414='Date ouverte'!$A$29,HLOOKUP($AA1414,'Date ouverte'!$29:$30,2,FALSE),IF($J1414='Date ouverte'!$A$31,HLOOKUP($AA1414,'Date ouverte'!$31:$33,2,FALSE),IF($J1414='Date ouverte'!$A$33,HLOOKUP($AA1414,'Date ouverte'!$33:$34,2,FALSE),IF($J1414='Date ouverte'!$A$35,HLOOKUP($AA1414,'Date ouverte'!$35:$36,2,FALSE),"j"))))),0)</f>
        <v>0</v>
      </c>
      <c r="AD14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14" s="5"/>
    </row>
    <row r="1415" spans="1:31" x14ac:dyDescent="0.25">
      <c r="A1415" t="s">
        <v>827</v>
      </c>
      <c r="B1415" t="s">
        <v>258</v>
      </c>
      <c r="C1415" t="s">
        <v>30</v>
      </c>
      <c r="D1415" t="s">
        <v>47</v>
      </c>
      <c r="E1415" t="s">
        <v>51</v>
      </c>
      <c r="F1415" t="s">
        <v>48</v>
      </c>
      <c r="G1415" s="1">
        <v>44821</v>
      </c>
      <c r="H1415" s="1">
        <v>44861</v>
      </c>
      <c r="I1415" s="2">
        <v>44875.291666666664</v>
      </c>
      <c r="J1415" t="s">
        <v>28</v>
      </c>
      <c r="K1415" t="s">
        <v>19</v>
      </c>
      <c r="L1415" t="s">
        <v>24</v>
      </c>
      <c r="M1415" t="s">
        <v>32</v>
      </c>
      <c r="N1415" t="s">
        <v>41</v>
      </c>
      <c r="O1415" t="s">
        <v>664</v>
      </c>
      <c r="P1415">
        <f t="shared" si="612"/>
        <v>1</v>
      </c>
      <c r="Q1415" s="5">
        <f t="shared" si="613"/>
        <v>44863</v>
      </c>
      <c r="R1415" s="32">
        <f>VLOOKUP(_xlfn.CONCAT(M1415," - ",E1415),Planning!$C$75:$D$99,2,0)</f>
        <v>5</v>
      </c>
      <c r="S1415" s="5">
        <f t="shared" si="614"/>
        <v>44866</v>
      </c>
      <c r="T1415" s="3" t="str">
        <f t="shared" si="615"/>
        <v/>
      </c>
      <c r="U1415" s="32">
        <f t="shared" ca="1" si="616"/>
        <v>5</v>
      </c>
      <c r="V1415" s="32">
        <f t="shared" si="617"/>
        <v>0</v>
      </c>
      <c r="W1415" s="5">
        <f t="shared" si="618"/>
        <v>44875</v>
      </c>
      <c r="X1415" s="5"/>
      <c r="Z1415" s="49"/>
      <c r="AA1415" s="50" cm="1">
        <f t="array" ref="AA1415">IF(AND(K1415="Pending",J1415='Date ouverte'!$A$2),INDEX(_xlfn.ANCHORARRAY('Date ouverte'!$B$2),MATCH(TRUE,_xlfn.ANCHORARRAY('Date ouverte'!$B$2)&gt;=$W1415,0)),IF(AND(K1415="Pending",J1415='Date ouverte'!$A$4),INDEX(_xlfn.ANCHORARRAY('Date ouverte'!$B$4),MATCH(TRUE,_xlfn.ANCHORARRAY('Date ouverte'!$B$4)&gt;=$W1415,0)),IF(AND(K1415="Pending",J1415='Date ouverte'!$A$6),INDEX(_xlfn.ANCHORARRAY('Date ouverte'!$B$6),MATCH(TRUE,_xlfn.ANCHORARRAY('Date ouverte'!$B$6)&gt;=$W1415,0)),IF(AND(K1415="Pending",J1415='Date ouverte'!$A$8),INDEX(_xlfn.ANCHORARRAY('Date ouverte'!$B$8),MATCH(TRUE,_xlfn.ANCHORARRAY('Date ouverte'!$B$8)&gt;=$W1415,0)),W1415))))</f>
        <v>44875</v>
      </c>
      <c r="AB1415" s="5">
        <f>IF(IF($K1415="Pending",(IF($J1415='Date ouverte'!$A$20,HLOOKUP($AA1415,'Date ouverte'!$20:$21,2,FALSE),IF($J1415='Date ouverte'!$A$22,HLOOKUP($AA1415,'Date ouverte'!$22:$23,2,FALSE),IF($J1415='Date ouverte'!$A$24,HLOOKUP($AA1415,'Date ouverte'!$24:$25,2,FALSE),IF($J1415='Date ouverte'!$A$26,HLOOKUP($AA1415,'Date ouverte'!$26:$27,2,FALSE),"j"))))),W1415)&lt;&gt;"alert",AA1415,"alert")</f>
        <v>44875</v>
      </c>
      <c r="AC1415" s="65">
        <f>IF($AB1415="alert",(IF($J1415='Date ouverte'!$A$29,HLOOKUP($AA1415,'Date ouverte'!$29:$30,2,FALSE),IF($J1415='Date ouverte'!$A$31,HLOOKUP($AA1415,'Date ouverte'!$31:$33,2,FALSE),IF($J1415='Date ouverte'!$A$33,HLOOKUP($AA1415,'Date ouverte'!$33:$34,2,FALSE),IF($J1415='Date ouverte'!$A$35,HLOOKUP($AA1415,'Date ouverte'!$35:$36,2,FALSE),"j"))))),0)</f>
        <v>0</v>
      </c>
      <c r="AD14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5" s="5"/>
    </row>
    <row r="1416" spans="1:31" x14ac:dyDescent="0.25">
      <c r="A1416" t="s">
        <v>1043</v>
      </c>
      <c r="B1416" t="s">
        <v>258</v>
      </c>
      <c r="C1416" t="s">
        <v>14</v>
      </c>
      <c r="D1416" t="s">
        <v>47</v>
      </c>
      <c r="E1416" t="s">
        <v>16</v>
      </c>
      <c r="F1416" t="s">
        <v>48</v>
      </c>
      <c r="G1416" s="1">
        <v>44831</v>
      </c>
      <c r="H1416" s="1">
        <v>44872</v>
      </c>
      <c r="I1416" s="2">
        <v>44879</v>
      </c>
      <c r="J1416" t="s">
        <v>28</v>
      </c>
      <c r="K1416" t="s">
        <v>29</v>
      </c>
      <c r="L1416" t="s">
        <v>24</v>
      </c>
      <c r="M1416" t="s">
        <v>32</v>
      </c>
      <c r="N1416" t="s">
        <v>41</v>
      </c>
      <c r="O1416" t="s">
        <v>609</v>
      </c>
      <c r="P1416">
        <f t="shared" si="612"/>
        <v>1</v>
      </c>
      <c r="Q1416" s="5">
        <f t="shared" si="613"/>
        <v>44874</v>
      </c>
      <c r="R1416" s="32">
        <f>VLOOKUP(_xlfn.CONCAT(M1416," - ",E1416),Planning!$C$75:$D$99,2,0)</f>
        <v>10</v>
      </c>
      <c r="S1416" s="5">
        <f t="shared" si="614"/>
        <v>44882</v>
      </c>
      <c r="T1416" s="3" t="str">
        <f t="shared" si="615"/>
        <v/>
      </c>
      <c r="U1416" s="32">
        <f t="shared" ca="1" si="616"/>
        <v>10</v>
      </c>
      <c r="V1416" s="32">
        <f t="shared" si="617"/>
        <v>0</v>
      </c>
      <c r="W1416" s="5">
        <f t="shared" si="618"/>
        <v>44879</v>
      </c>
      <c r="X1416" s="5"/>
      <c r="Z1416" s="49"/>
      <c r="AA1416" s="50" cm="1">
        <f t="array" ref="AA1416">IF(AND(K1416="Pending",J1416='Date ouverte'!$A$2),INDEX(_xlfn.ANCHORARRAY('Date ouverte'!$B$2),MATCH(TRUE,_xlfn.ANCHORARRAY('Date ouverte'!$B$2)&gt;=$W1416,0)),IF(AND(K1416="Pending",J1416='Date ouverte'!$A$4),INDEX(_xlfn.ANCHORARRAY('Date ouverte'!$B$4),MATCH(TRUE,_xlfn.ANCHORARRAY('Date ouverte'!$B$4)&gt;=$W1416,0)),IF(AND(K1416="Pending",J1416='Date ouverte'!$A$6),INDEX(_xlfn.ANCHORARRAY('Date ouverte'!$B$6),MATCH(TRUE,_xlfn.ANCHORARRAY('Date ouverte'!$B$6)&gt;=$W1416,0)),IF(AND(K1416="Pending",J1416='Date ouverte'!$A$8),INDEX(_xlfn.ANCHORARRAY('Date ouverte'!$B$8),MATCH(TRUE,_xlfn.ANCHORARRAY('Date ouverte'!$B$8)&gt;=$W1416,0)),W1416))))</f>
        <v>44879</v>
      </c>
      <c r="AB1416" s="5" t="str">
        <f>IF(IF($K1416="Pending",(IF($J1416='Date ouverte'!$A$20,HLOOKUP($AA1416,'Date ouverte'!$20:$21,2,FALSE),IF($J1416='Date ouverte'!$A$22,HLOOKUP($AA1416,'Date ouverte'!$22:$23,2,FALSE),IF($J1416='Date ouverte'!$A$24,HLOOKUP($AA1416,'Date ouverte'!$24:$25,2,FALSE),IF($J1416='Date ouverte'!$A$26,HLOOKUP($AA1416,'Date ouverte'!$26:$27,2,FALSE),"j"))))),W1416)&lt;&gt;"alert",AA1416,"alert")</f>
        <v>alert</v>
      </c>
      <c r="AC1416" s="65">
        <f>IF($AB1416="alert",(IF($J1416='Date ouverte'!$A$29,HLOOKUP($AA1416,'Date ouverte'!$29:$30,2,FALSE),IF($J1416='Date ouverte'!$A$31,HLOOKUP($AA1416,'Date ouverte'!$31:$33,2,FALSE),IF($J1416='Date ouverte'!$A$33,HLOOKUP($AA1416,'Date ouverte'!$33:$34,2,FALSE),IF($J1416='Date ouverte'!$A$35,HLOOKUP($AA1416,'Date ouverte'!$35:$36,2,FALSE),"j"))))),0)</f>
        <v>12</v>
      </c>
      <c r="AD14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16" s="5"/>
    </row>
    <row r="1417" spans="1:31" x14ac:dyDescent="0.25">
      <c r="A1417" t="s">
        <v>273</v>
      </c>
      <c r="B1417" t="s">
        <v>258</v>
      </c>
      <c r="C1417" t="s">
        <v>30</v>
      </c>
      <c r="D1417" t="s">
        <v>47</v>
      </c>
      <c r="E1417" t="s">
        <v>16</v>
      </c>
      <c r="F1417" t="s">
        <v>48</v>
      </c>
      <c r="G1417" s="1">
        <v>44802</v>
      </c>
      <c r="H1417" s="1">
        <v>44860</v>
      </c>
      <c r="I1417" s="2">
        <v>44865.416666666664</v>
      </c>
      <c r="J1417" t="s">
        <v>23</v>
      </c>
      <c r="K1417" t="s">
        <v>19</v>
      </c>
      <c r="L1417" t="s">
        <v>24</v>
      </c>
      <c r="M1417" t="s">
        <v>32</v>
      </c>
      <c r="N1417" t="s">
        <v>41</v>
      </c>
      <c r="O1417" t="s">
        <v>122</v>
      </c>
      <c r="P1417">
        <f t="shared" si="612"/>
        <v>1</v>
      </c>
      <c r="Q1417" s="5">
        <f t="shared" si="613"/>
        <v>44862</v>
      </c>
      <c r="R1417" s="32">
        <f>VLOOKUP(_xlfn.CONCAT(M1417," - ",E1417),Planning!$C$75:$D$99,2,0)</f>
        <v>10</v>
      </c>
      <c r="S1417" s="5">
        <f t="shared" si="614"/>
        <v>44870</v>
      </c>
      <c r="T1417" s="3" t="str">
        <f t="shared" si="615"/>
        <v/>
      </c>
      <c r="U1417" s="32">
        <f t="shared" ca="1" si="616"/>
        <v>10</v>
      </c>
      <c r="V1417" s="32">
        <f t="shared" si="617"/>
        <v>0</v>
      </c>
      <c r="W1417" s="5">
        <f t="shared" si="618"/>
        <v>44865</v>
      </c>
      <c r="X1417" s="5"/>
      <c r="Z1417" s="49"/>
      <c r="AA1417" s="50" cm="1">
        <f t="array" ref="AA1417">IF(AND(K1417="Pending",J1417='Date ouverte'!$A$2),INDEX(_xlfn.ANCHORARRAY('Date ouverte'!$B$2),MATCH(TRUE,_xlfn.ANCHORARRAY('Date ouverte'!$B$2)&gt;=$W1417,0)),IF(AND(K1417="Pending",J1417='Date ouverte'!$A$4),INDEX(_xlfn.ANCHORARRAY('Date ouverte'!$B$4),MATCH(TRUE,_xlfn.ANCHORARRAY('Date ouverte'!$B$4)&gt;=$W1417,0)),IF(AND(K1417="Pending",J1417='Date ouverte'!$A$6),INDEX(_xlfn.ANCHORARRAY('Date ouverte'!$B$6),MATCH(TRUE,_xlfn.ANCHORARRAY('Date ouverte'!$B$6)&gt;=$W1417,0)),IF(AND(K1417="Pending",J1417='Date ouverte'!$A$8),INDEX(_xlfn.ANCHORARRAY('Date ouverte'!$B$8),MATCH(TRUE,_xlfn.ANCHORARRAY('Date ouverte'!$B$8)&gt;=$W1417,0)),W1417))))</f>
        <v>44865</v>
      </c>
      <c r="AB1417" s="5">
        <f>IF(IF($K1417="Pending",(IF($J1417='Date ouverte'!$A$20,HLOOKUP($AA1417,'Date ouverte'!$20:$21,2,FALSE),IF($J1417='Date ouverte'!$A$22,HLOOKUP($AA1417,'Date ouverte'!$22:$23,2,FALSE),IF($J1417='Date ouverte'!$A$24,HLOOKUP($AA1417,'Date ouverte'!$24:$25,2,FALSE),IF($J1417='Date ouverte'!$A$26,HLOOKUP($AA1417,'Date ouverte'!$26:$27,2,FALSE),"j"))))),W1417)&lt;&gt;"alert",AA1417,"alert")</f>
        <v>44865</v>
      </c>
      <c r="AC1417" s="65">
        <f>IF($AB1417="alert",(IF($J1417='Date ouverte'!$A$29,HLOOKUP($AA1417,'Date ouverte'!$29:$30,2,FALSE),IF($J1417='Date ouverte'!$A$31,HLOOKUP($AA1417,'Date ouverte'!$31:$33,2,FALSE),IF($J1417='Date ouverte'!$A$33,HLOOKUP($AA1417,'Date ouverte'!$33:$34,2,FALSE),IF($J1417='Date ouverte'!$A$35,HLOOKUP($AA1417,'Date ouverte'!$35:$36,2,FALSE),"j"))))),0)</f>
        <v>0</v>
      </c>
      <c r="AD14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7" s="5"/>
    </row>
    <row r="1418" spans="1:31" x14ac:dyDescent="0.25">
      <c r="A1418" t="s">
        <v>964</v>
      </c>
      <c r="B1418" t="s">
        <v>258</v>
      </c>
      <c r="C1418" t="s">
        <v>30</v>
      </c>
      <c r="D1418" t="s">
        <v>47</v>
      </c>
      <c r="E1418" t="s">
        <v>16</v>
      </c>
      <c r="F1418" t="s">
        <v>48</v>
      </c>
      <c r="G1418" s="1">
        <v>44826</v>
      </c>
      <c r="H1418" s="1">
        <v>44872</v>
      </c>
      <c r="I1418" s="2">
        <v>44877</v>
      </c>
      <c r="J1418" t="s">
        <v>39</v>
      </c>
      <c r="K1418" t="s">
        <v>29</v>
      </c>
      <c r="L1418" t="s">
        <v>24</v>
      </c>
      <c r="M1418" t="s">
        <v>32</v>
      </c>
      <c r="N1418" t="s">
        <v>41</v>
      </c>
      <c r="O1418" t="s">
        <v>609</v>
      </c>
      <c r="P1418">
        <f t="shared" si="612"/>
        <v>1</v>
      </c>
      <c r="Q1418" s="5">
        <f t="shared" si="613"/>
        <v>44874</v>
      </c>
      <c r="R1418" s="32">
        <f>VLOOKUP(_xlfn.CONCAT(M1418," - ",E1418),Planning!$C$75:$D$99,2,0)</f>
        <v>10</v>
      </c>
      <c r="S1418" s="5">
        <f t="shared" si="614"/>
        <v>44882</v>
      </c>
      <c r="T1418" s="3" t="str">
        <f t="shared" si="615"/>
        <v/>
      </c>
      <c r="U1418" s="32">
        <f t="shared" ca="1" si="616"/>
        <v>10</v>
      </c>
      <c r="V1418" s="32">
        <f t="shared" si="617"/>
        <v>0</v>
      </c>
      <c r="W1418" s="5">
        <f t="shared" si="618"/>
        <v>44877</v>
      </c>
      <c r="X1418" s="5"/>
      <c r="Z1418" s="49"/>
      <c r="AA1418" s="50" cm="1">
        <f t="array" ref="AA1418">IF(AND(K1418="Pending",J1418='Date ouverte'!$A$2),INDEX(_xlfn.ANCHORARRAY('Date ouverte'!$B$2),MATCH(TRUE,_xlfn.ANCHORARRAY('Date ouverte'!$B$2)&gt;=$W1418,0)),IF(AND(K1418="Pending",J1418='Date ouverte'!$A$4),INDEX(_xlfn.ANCHORARRAY('Date ouverte'!$B$4),MATCH(TRUE,_xlfn.ANCHORARRAY('Date ouverte'!$B$4)&gt;=$W1418,0)),IF(AND(K1418="Pending",J1418='Date ouverte'!$A$6),INDEX(_xlfn.ANCHORARRAY('Date ouverte'!$B$6),MATCH(TRUE,_xlfn.ANCHORARRAY('Date ouverte'!$B$6)&gt;=$W1418,0)),IF(AND(K1418="Pending",J1418='Date ouverte'!$A$8),INDEX(_xlfn.ANCHORARRAY('Date ouverte'!$B$8),MATCH(TRUE,_xlfn.ANCHORARRAY('Date ouverte'!$B$8)&gt;=$W1418,0)),W1418))))</f>
        <v>44879</v>
      </c>
      <c r="AB1418" s="5" t="str">
        <f>IF(IF($K1418="Pending",(IF($J1418='Date ouverte'!$A$20,HLOOKUP($AA1418,'Date ouverte'!$20:$21,2,FALSE),IF($J1418='Date ouverte'!$A$22,HLOOKUP($AA1418,'Date ouverte'!$22:$23,2,FALSE),IF($J1418='Date ouverte'!$A$24,HLOOKUP($AA1418,'Date ouverte'!$24:$25,2,FALSE),IF($J1418='Date ouverte'!$A$26,HLOOKUP($AA1418,'Date ouverte'!$26:$27,2,FALSE),"j"))))),W1418)&lt;&gt;"alert",AA1418,"alert")</f>
        <v>alert</v>
      </c>
      <c r="AC1418" s="65">
        <f>IF($AB1418="alert",(IF($J1418='Date ouverte'!$A$29,HLOOKUP($AA1418,'Date ouverte'!$29:$30,2,FALSE),IF($J1418='Date ouverte'!$A$31,HLOOKUP($AA1418,'Date ouverte'!$31:$33,2,FALSE),IF($J1418='Date ouverte'!$A$33,HLOOKUP($AA1418,'Date ouverte'!$33:$34,2,FALSE),IF($J1418='Date ouverte'!$A$35,HLOOKUP($AA1418,'Date ouverte'!$35:$36,2,FALSE),"j"))))),0)</f>
        <v>52</v>
      </c>
      <c r="AD14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18" s="5"/>
    </row>
    <row r="1419" spans="1:31" x14ac:dyDescent="0.25">
      <c r="A1419" t="s">
        <v>2076</v>
      </c>
      <c r="B1419" t="s">
        <v>258</v>
      </c>
      <c r="C1419" t="s">
        <v>30</v>
      </c>
      <c r="D1419" t="s">
        <v>47</v>
      </c>
      <c r="E1419" t="s">
        <v>16</v>
      </c>
      <c r="F1419" t="s">
        <v>48</v>
      </c>
      <c r="G1419" s="1">
        <v>44846</v>
      </c>
      <c r="H1419" s="1">
        <v>44885</v>
      </c>
      <c r="I1419" s="2">
        <v>44890</v>
      </c>
      <c r="J1419" t="s">
        <v>23</v>
      </c>
      <c r="K1419" t="s">
        <v>29</v>
      </c>
      <c r="L1419" t="s">
        <v>24</v>
      </c>
      <c r="M1419" t="s">
        <v>32</v>
      </c>
      <c r="N1419" t="s">
        <v>41</v>
      </c>
      <c r="O1419" t="s">
        <v>1106</v>
      </c>
      <c r="P1419">
        <f t="shared" si="612"/>
        <v>1</v>
      </c>
      <c r="Q1419" s="5">
        <f t="shared" si="613"/>
        <v>44887</v>
      </c>
      <c r="R1419" s="32">
        <f>VLOOKUP(_xlfn.CONCAT(M1419," - ",E1419),Planning!$C$75:$D$99,2,0)</f>
        <v>10</v>
      </c>
      <c r="S1419" s="5">
        <f t="shared" si="614"/>
        <v>44895</v>
      </c>
      <c r="T1419" s="3" t="str">
        <f t="shared" si="615"/>
        <v/>
      </c>
      <c r="U1419" s="32">
        <f t="shared" ca="1" si="616"/>
        <v>10</v>
      </c>
      <c r="V1419" s="32">
        <f t="shared" si="617"/>
        <v>0</v>
      </c>
      <c r="W1419" s="5">
        <f t="shared" si="618"/>
        <v>44890</v>
      </c>
      <c r="X1419" s="5"/>
      <c r="Z1419" s="49"/>
      <c r="AA1419" s="50" cm="1">
        <f t="array" ref="AA1419">IF(AND(K1419="Pending",J1419='Date ouverte'!$A$2),INDEX(_xlfn.ANCHORARRAY('Date ouverte'!$B$2),MATCH(TRUE,_xlfn.ANCHORARRAY('Date ouverte'!$B$2)&gt;=$W1419,0)),IF(AND(K1419="Pending",J1419='Date ouverte'!$A$4),INDEX(_xlfn.ANCHORARRAY('Date ouverte'!$B$4),MATCH(TRUE,_xlfn.ANCHORARRAY('Date ouverte'!$B$4)&gt;=$W1419,0)),IF(AND(K1419="Pending",J1419='Date ouverte'!$A$6),INDEX(_xlfn.ANCHORARRAY('Date ouverte'!$B$6),MATCH(TRUE,_xlfn.ANCHORARRAY('Date ouverte'!$B$6)&gt;=$W1419,0)),IF(AND(K1419="Pending",J1419='Date ouverte'!$A$8),INDEX(_xlfn.ANCHORARRAY('Date ouverte'!$B$8),MATCH(TRUE,_xlfn.ANCHORARRAY('Date ouverte'!$B$8)&gt;=$W1419,0)),W1419))))</f>
        <v>44890</v>
      </c>
      <c r="AB1419" s="5" t="str">
        <f>IF(IF($K1419="Pending",(IF($J1419='Date ouverte'!$A$20,HLOOKUP($AA1419,'Date ouverte'!$20:$21,2,FALSE),IF($J1419='Date ouverte'!$A$22,HLOOKUP($AA1419,'Date ouverte'!$22:$23,2,FALSE),IF($J1419='Date ouverte'!$A$24,HLOOKUP($AA1419,'Date ouverte'!$24:$25,2,FALSE),IF($J1419='Date ouverte'!$A$26,HLOOKUP($AA1419,'Date ouverte'!$26:$27,2,FALSE),"j"))))),W1419)&lt;&gt;"alert",AA1419,"alert")</f>
        <v>alert</v>
      </c>
      <c r="AC1419" s="65">
        <f>IF($AB1419="alert",(IF($J1419='Date ouverte'!$A$29,HLOOKUP($AA1419,'Date ouverte'!$29:$30,2,FALSE),IF($J1419='Date ouverte'!$A$31,HLOOKUP($AA1419,'Date ouverte'!$31:$33,2,FALSE),IF($J1419='Date ouverte'!$A$33,HLOOKUP($AA1419,'Date ouverte'!$33:$34,2,FALSE),IF($J1419='Date ouverte'!$A$35,HLOOKUP($AA1419,'Date ouverte'!$35:$36,2,FALSE),"j"))))),0)</f>
        <v>96</v>
      </c>
      <c r="AD14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19" s="5"/>
    </row>
    <row r="1420" spans="1:31" x14ac:dyDescent="0.25">
      <c r="A1420" t="s">
        <v>1419</v>
      </c>
      <c r="B1420" t="s">
        <v>258</v>
      </c>
      <c r="C1420" t="s">
        <v>30</v>
      </c>
      <c r="D1420" t="s">
        <v>47</v>
      </c>
      <c r="E1420" t="s">
        <v>16</v>
      </c>
      <c r="F1420" t="s">
        <v>48</v>
      </c>
      <c r="G1420" s="1">
        <v>44842</v>
      </c>
      <c r="H1420" s="1">
        <v>44881</v>
      </c>
      <c r="I1420" s="2">
        <v>44890</v>
      </c>
      <c r="J1420" t="s">
        <v>18</v>
      </c>
      <c r="K1420" t="s">
        <v>29</v>
      </c>
      <c r="L1420" t="s">
        <v>24</v>
      </c>
      <c r="M1420" t="s">
        <v>32</v>
      </c>
      <c r="N1420" t="s">
        <v>41</v>
      </c>
      <c r="O1420" t="s">
        <v>43</v>
      </c>
      <c r="P1420">
        <f t="shared" si="612"/>
        <v>1</v>
      </c>
      <c r="Q1420" s="5">
        <f t="shared" si="613"/>
        <v>44883</v>
      </c>
      <c r="R1420" s="32">
        <f>VLOOKUP(_xlfn.CONCAT(M1420," - ",E1420),Planning!$C$75:$D$99,2,0)</f>
        <v>10</v>
      </c>
      <c r="S1420" s="5">
        <f t="shared" si="614"/>
        <v>44891</v>
      </c>
      <c r="T1420" s="3" t="str">
        <f t="shared" si="615"/>
        <v/>
      </c>
      <c r="U1420" s="32">
        <f t="shared" ca="1" si="616"/>
        <v>10</v>
      </c>
      <c r="V1420" s="32">
        <f t="shared" si="617"/>
        <v>0</v>
      </c>
      <c r="W1420" s="5">
        <f t="shared" si="618"/>
        <v>44890</v>
      </c>
      <c r="X1420" s="5"/>
      <c r="Z1420" s="49"/>
      <c r="AA1420" s="50" cm="1">
        <f t="array" ref="AA1420">IF(AND(K1420="Pending",J1420='Date ouverte'!$A$2),INDEX(_xlfn.ANCHORARRAY('Date ouverte'!$B$2),MATCH(TRUE,_xlfn.ANCHORARRAY('Date ouverte'!$B$2)&gt;=$W1420,0)),IF(AND(K1420="Pending",J1420='Date ouverte'!$A$4),INDEX(_xlfn.ANCHORARRAY('Date ouverte'!$B$4),MATCH(TRUE,_xlfn.ANCHORARRAY('Date ouverte'!$B$4)&gt;=$W1420,0)),IF(AND(K1420="Pending",J1420='Date ouverte'!$A$6),INDEX(_xlfn.ANCHORARRAY('Date ouverte'!$B$6),MATCH(TRUE,_xlfn.ANCHORARRAY('Date ouverte'!$B$6)&gt;=$W1420,0)),IF(AND(K1420="Pending",J1420='Date ouverte'!$A$8),INDEX(_xlfn.ANCHORARRAY('Date ouverte'!$B$8),MATCH(TRUE,_xlfn.ANCHORARRAY('Date ouverte'!$B$8)&gt;=$W1420,0)),W1420))))</f>
        <v>44890</v>
      </c>
      <c r="AB1420" s="5" t="str">
        <f>IF(IF($K1420="Pending",(IF($J1420='Date ouverte'!$A$20,HLOOKUP($AA1420,'Date ouverte'!$20:$21,2,FALSE),IF($J1420='Date ouverte'!$A$22,HLOOKUP($AA1420,'Date ouverte'!$22:$23,2,FALSE),IF($J1420='Date ouverte'!$A$24,HLOOKUP($AA1420,'Date ouverte'!$24:$25,2,FALSE),IF($J1420='Date ouverte'!$A$26,HLOOKUP($AA1420,'Date ouverte'!$26:$27,2,FALSE),"j"))))),W1420)&lt;&gt;"alert",AA1420,"alert")</f>
        <v>alert</v>
      </c>
      <c r="AC1420" s="65">
        <f>IF($AB1420="alert",(IF($J1420='Date ouverte'!$A$29,HLOOKUP($AA1420,'Date ouverte'!$29:$30,2,FALSE),IF($J1420='Date ouverte'!$A$31,HLOOKUP($AA1420,'Date ouverte'!$31:$33,2,FALSE),IF($J1420='Date ouverte'!$A$33,HLOOKUP($AA1420,'Date ouverte'!$33:$34,2,FALSE),IF($J1420='Date ouverte'!$A$35,HLOOKUP($AA1420,'Date ouverte'!$35:$36,2,FALSE),"j"))))),0)</f>
        <v>4</v>
      </c>
      <c r="AD14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0" s="5"/>
    </row>
    <row r="1421" spans="1:31" x14ac:dyDescent="0.25">
      <c r="A1421" t="s">
        <v>81</v>
      </c>
      <c r="B1421" t="s">
        <v>258</v>
      </c>
      <c r="C1421" t="s">
        <v>14</v>
      </c>
      <c r="D1421" t="s">
        <v>15</v>
      </c>
      <c r="E1421" t="s">
        <v>16</v>
      </c>
      <c r="F1421" t="s">
        <v>17</v>
      </c>
      <c r="G1421" s="1">
        <v>44792</v>
      </c>
      <c r="H1421" s="1">
        <v>44853</v>
      </c>
      <c r="I1421" s="2">
        <v>44859.541666666664</v>
      </c>
      <c r="J1421" t="s">
        <v>39</v>
      </c>
      <c r="K1421" t="s">
        <v>19</v>
      </c>
      <c r="L1421" t="s">
        <v>24</v>
      </c>
      <c r="M1421" t="s">
        <v>32</v>
      </c>
      <c r="N1421" t="s">
        <v>41</v>
      </c>
      <c r="O1421" t="s">
        <v>76</v>
      </c>
      <c r="P1421">
        <f t="shared" si="612"/>
        <v>1</v>
      </c>
      <c r="Q1421" s="5">
        <f t="shared" si="613"/>
        <v>44855</v>
      </c>
      <c r="R1421" s="32">
        <f>VLOOKUP(_xlfn.CONCAT(M1421," - ",E1421),Planning!$C$75:$D$99,2,0)</f>
        <v>10</v>
      </c>
      <c r="S1421" s="5">
        <f t="shared" si="614"/>
        <v>44863</v>
      </c>
      <c r="T1421" s="3" t="str">
        <f t="shared" si="615"/>
        <v/>
      </c>
      <c r="U1421" s="32">
        <f t="shared" ca="1" si="616"/>
        <v>4</v>
      </c>
      <c r="V1421" s="32">
        <f t="shared" si="617"/>
        <v>0</v>
      </c>
      <c r="W1421" s="5">
        <f t="shared" si="618"/>
        <v>44859</v>
      </c>
      <c r="X1421" s="5"/>
      <c r="Z1421" s="49"/>
      <c r="AA1421" s="50" cm="1">
        <f t="array" ref="AA1421">IF(AND(K1421="Pending",J1421='Date ouverte'!$A$2),INDEX(_xlfn.ANCHORARRAY('Date ouverte'!$B$2),MATCH(TRUE,_xlfn.ANCHORARRAY('Date ouverte'!$B$2)&gt;=$W1421,0)),IF(AND(K1421="Pending",J1421='Date ouverte'!$A$4),INDEX(_xlfn.ANCHORARRAY('Date ouverte'!$B$4),MATCH(TRUE,_xlfn.ANCHORARRAY('Date ouverte'!$B$4)&gt;=$W1421,0)),IF(AND(K1421="Pending",J1421='Date ouverte'!$A$6),INDEX(_xlfn.ANCHORARRAY('Date ouverte'!$B$6),MATCH(TRUE,_xlfn.ANCHORARRAY('Date ouverte'!$B$6)&gt;=$W1421,0)),IF(AND(K1421="Pending",J1421='Date ouverte'!$A$8),INDEX(_xlfn.ANCHORARRAY('Date ouverte'!$B$8),MATCH(TRUE,_xlfn.ANCHORARRAY('Date ouverte'!$B$8)&gt;=$W1421,0)),W1421))))</f>
        <v>44859</v>
      </c>
      <c r="AB1421" s="5">
        <f>IF(IF($K1421="Pending",(IF($J1421='Date ouverte'!$A$20,HLOOKUP($AA1421,'Date ouverte'!$20:$21,2,FALSE),IF($J1421='Date ouverte'!$A$22,HLOOKUP($AA1421,'Date ouverte'!$22:$23,2,FALSE),IF($J1421='Date ouverte'!$A$24,HLOOKUP($AA1421,'Date ouverte'!$24:$25,2,FALSE),IF($J1421='Date ouverte'!$A$26,HLOOKUP($AA1421,'Date ouverte'!$26:$27,2,FALSE),"j"))))),W1421)&lt;&gt;"alert",AA1421,"alert")</f>
        <v>44859</v>
      </c>
      <c r="AC1421" s="65">
        <f>IF($AB1421="alert",(IF($J1421='Date ouverte'!$A$29,HLOOKUP($AA1421,'Date ouverte'!$29:$30,2,FALSE),IF($J1421='Date ouverte'!$A$31,HLOOKUP($AA1421,'Date ouverte'!$31:$33,2,FALSE),IF($J1421='Date ouverte'!$A$33,HLOOKUP($AA1421,'Date ouverte'!$33:$34,2,FALSE),IF($J1421='Date ouverte'!$A$35,HLOOKUP($AA1421,'Date ouverte'!$35:$36,2,FALSE),"j"))))),0)</f>
        <v>0</v>
      </c>
      <c r="AD14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21" s="5"/>
    </row>
    <row r="1422" spans="1:31" x14ac:dyDescent="0.25">
      <c r="A1422" t="s">
        <v>121</v>
      </c>
      <c r="B1422" t="s">
        <v>258</v>
      </c>
      <c r="C1422" t="s">
        <v>30</v>
      </c>
      <c r="D1422" t="s">
        <v>47</v>
      </c>
      <c r="E1422" t="s">
        <v>16</v>
      </c>
      <c r="F1422" t="s">
        <v>48</v>
      </c>
      <c r="G1422" s="1">
        <v>44798</v>
      </c>
      <c r="H1422" s="1">
        <v>44860</v>
      </c>
      <c r="I1422" s="2">
        <v>44868.541666666664</v>
      </c>
      <c r="J1422" t="s">
        <v>28</v>
      </c>
      <c r="K1422" t="s">
        <v>19</v>
      </c>
      <c r="L1422" t="s">
        <v>24</v>
      </c>
      <c r="M1422" t="s">
        <v>32</v>
      </c>
      <c r="N1422" t="s">
        <v>41</v>
      </c>
      <c r="O1422" t="s">
        <v>122</v>
      </c>
      <c r="P1422">
        <f t="shared" si="612"/>
        <v>1</v>
      </c>
      <c r="Q1422" s="5">
        <f t="shared" si="613"/>
        <v>44862</v>
      </c>
      <c r="R1422" s="32">
        <f>VLOOKUP(_xlfn.CONCAT(M1422," - ",E1422),Planning!$C$75:$D$99,2,0)</f>
        <v>10</v>
      </c>
      <c r="S1422" s="5">
        <f t="shared" si="614"/>
        <v>44870</v>
      </c>
      <c r="T1422" s="3" t="str">
        <f t="shared" si="615"/>
        <v/>
      </c>
      <c r="U1422" s="32">
        <f t="shared" ca="1" si="616"/>
        <v>10</v>
      </c>
      <c r="V1422" s="32">
        <f t="shared" si="617"/>
        <v>0</v>
      </c>
      <c r="W1422" s="5">
        <f t="shared" si="618"/>
        <v>44868</v>
      </c>
      <c r="X1422" s="5"/>
      <c r="Z1422" s="49"/>
      <c r="AA1422" s="50" cm="1">
        <f t="array" ref="AA1422">IF(AND(K1422="Pending",J1422='Date ouverte'!$A$2),INDEX(_xlfn.ANCHORARRAY('Date ouverte'!$B$2),MATCH(TRUE,_xlfn.ANCHORARRAY('Date ouverte'!$B$2)&gt;=$W1422,0)),IF(AND(K1422="Pending",J1422='Date ouverte'!$A$4),INDEX(_xlfn.ANCHORARRAY('Date ouverte'!$B$4),MATCH(TRUE,_xlfn.ANCHORARRAY('Date ouverte'!$B$4)&gt;=$W1422,0)),IF(AND(K1422="Pending",J1422='Date ouverte'!$A$6),INDEX(_xlfn.ANCHORARRAY('Date ouverte'!$B$6),MATCH(TRUE,_xlfn.ANCHORARRAY('Date ouverte'!$B$6)&gt;=$W1422,0)),IF(AND(K1422="Pending",J1422='Date ouverte'!$A$8),INDEX(_xlfn.ANCHORARRAY('Date ouverte'!$B$8),MATCH(TRUE,_xlfn.ANCHORARRAY('Date ouverte'!$B$8)&gt;=$W1422,0)),W1422))))</f>
        <v>44868</v>
      </c>
      <c r="AB1422" s="5">
        <f>IF(IF($K1422="Pending",(IF($J1422='Date ouverte'!$A$20,HLOOKUP($AA1422,'Date ouverte'!$20:$21,2,FALSE),IF($J1422='Date ouverte'!$A$22,HLOOKUP($AA1422,'Date ouverte'!$22:$23,2,FALSE),IF($J1422='Date ouverte'!$A$24,HLOOKUP($AA1422,'Date ouverte'!$24:$25,2,FALSE),IF($J1422='Date ouverte'!$A$26,HLOOKUP($AA1422,'Date ouverte'!$26:$27,2,FALSE),"j"))))),W1422)&lt;&gt;"alert",AA1422,"alert")</f>
        <v>44868</v>
      </c>
      <c r="AC1422" s="65">
        <f>IF($AB1422="alert",(IF($J1422='Date ouverte'!$A$29,HLOOKUP($AA1422,'Date ouverte'!$29:$30,2,FALSE),IF($J1422='Date ouverte'!$A$31,HLOOKUP($AA1422,'Date ouverte'!$31:$33,2,FALSE),IF($J1422='Date ouverte'!$A$33,HLOOKUP($AA1422,'Date ouverte'!$33:$34,2,FALSE),IF($J1422='Date ouverte'!$A$35,HLOOKUP($AA1422,'Date ouverte'!$35:$36,2,FALSE),"j"))))),0)</f>
        <v>0</v>
      </c>
      <c r="AD14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2" s="5"/>
    </row>
    <row r="1423" spans="1:31" x14ac:dyDescent="0.25">
      <c r="A1423" t="s">
        <v>2077</v>
      </c>
      <c r="B1423" t="s">
        <v>258</v>
      </c>
      <c r="C1423" t="s">
        <v>30</v>
      </c>
      <c r="D1423" t="s">
        <v>47</v>
      </c>
      <c r="E1423" t="s">
        <v>16</v>
      </c>
      <c r="F1423" t="s">
        <v>48</v>
      </c>
      <c r="G1423" s="1">
        <v>44861</v>
      </c>
      <c r="H1423" s="1">
        <v>44893</v>
      </c>
      <c r="I1423" s="2">
        <v>44900</v>
      </c>
      <c r="J1423" t="s">
        <v>28</v>
      </c>
      <c r="K1423" t="s">
        <v>29</v>
      </c>
      <c r="L1423" t="s">
        <v>24</v>
      </c>
      <c r="M1423" t="s">
        <v>32</v>
      </c>
      <c r="N1423" t="s">
        <v>41</v>
      </c>
      <c r="O1423" t="s">
        <v>1728</v>
      </c>
      <c r="P1423">
        <f t="shared" si="612"/>
        <v>1</v>
      </c>
      <c r="Q1423" s="5">
        <f t="shared" si="613"/>
        <v>44895</v>
      </c>
      <c r="R1423" s="32">
        <f>VLOOKUP(_xlfn.CONCAT(M1423," - ",E1423),Planning!$C$75:$D$99,2,0)</f>
        <v>10</v>
      </c>
      <c r="S1423" s="5">
        <f t="shared" si="614"/>
        <v>44903</v>
      </c>
      <c r="T1423" s="3" t="str">
        <f t="shared" si="615"/>
        <v/>
      </c>
      <c r="U1423" s="32">
        <f t="shared" ca="1" si="616"/>
        <v>10</v>
      </c>
      <c r="V1423" s="32">
        <f t="shared" si="617"/>
        <v>0</v>
      </c>
      <c r="W1423" s="5">
        <f t="shared" si="618"/>
        <v>44900</v>
      </c>
      <c r="X1423" s="5"/>
      <c r="Z1423" s="49"/>
      <c r="AA1423" s="50" cm="1">
        <f t="array" ref="AA1423">IF(AND(K1423="Pending",J1423='Date ouverte'!$A$2),INDEX(_xlfn.ANCHORARRAY('Date ouverte'!$B$2),MATCH(TRUE,_xlfn.ANCHORARRAY('Date ouverte'!$B$2)&gt;=$W1423,0)),IF(AND(K1423="Pending",J1423='Date ouverte'!$A$4),INDEX(_xlfn.ANCHORARRAY('Date ouverte'!$B$4),MATCH(TRUE,_xlfn.ANCHORARRAY('Date ouverte'!$B$4)&gt;=$W1423,0)),IF(AND(K1423="Pending",J1423='Date ouverte'!$A$6),INDEX(_xlfn.ANCHORARRAY('Date ouverte'!$B$6),MATCH(TRUE,_xlfn.ANCHORARRAY('Date ouverte'!$B$6)&gt;=$W1423,0)),IF(AND(K1423="Pending",J1423='Date ouverte'!$A$8),INDEX(_xlfn.ANCHORARRAY('Date ouverte'!$B$8),MATCH(TRUE,_xlfn.ANCHORARRAY('Date ouverte'!$B$8)&gt;=$W1423,0)),W1423))))</f>
        <v>44900</v>
      </c>
      <c r="AB1423" s="5" t="str">
        <f>IF(IF($K1423="Pending",(IF($J1423='Date ouverte'!$A$20,HLOOKUP($AA1423,'Date ouverte'!$20:$21,2,FALSE),IF($J1423='Date ouverte'!$A$22,HLOOKUP($AA1423,'Date ouverte'!$22:$23,2,FALSE),IF($J1423='Date ouverte'!$A$24,HLOOKUP($AA1423,'Date ouverte'!$24:$25,2,FALSE),IF($J1423='Date ouverte'!$A$26,HLOOKUP($AA1423,'Date ouverte'!$26:$27,2,FALSE),"j"))))),W1423)&lt;&gt;"alert",AA1423,"alert")</f>
        <v>alert</v>
      </c>
      <c r="AC1423" s="65">
        <f>IF($AB1423="alert",(IF($J1423='Date ouverte'!$A$29,HLOOKUP($AA1423,'Date ouverte'!$29:$30,2,FALSE),IF($J1423='Date ouverte'!$A$31,HLOOKUP($AA1423,'Date ouverte'!$31:$33,2,FALSE),IF($J1423='Date ouverte'!$A$33,HLOOKUP($AA1423,'Date ouverte'!$33:$34,2,FALSE),IF($J1423='Date ouverte'!$A$35,HLOOKUP($AA1423,'Date ouverte'!$35:$36,2,FALSE),"j"))))),0)</f>
        <v>15</v>
      </c>
      <c r="AD14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23" s="5"/>
    </row>
    <row r="1424" spans="1:31" x14ac:dyDescent="0.25">
      <c r="A1424" t="s">
        <v>217</v>
      </c>
      <c r="B1424" t="s">
        <v>258</v>
      </c>
      <c r="C1424" t="s">
        <v>30</v>
      </c>
      <c r="D1424" t="s">
        <v>47</v>
      </c>
      <c r="E1424" t="s">
        <v>16</v>
      </c>
      <c r="F1424" t="s">
        <v>48</v>
      </c>
      <c r="G1424" s="1">
        <v>44802</v>
      </c>
      <c r="H1424" s="1">
        <v>44860</v>
      </c>
      <c r="I1424" s="2">
        <v>44867.416666666664</v>
      </c>
      <c r="J1424" t="s">
        <v>39</v>
      </c>
      <c r="K1424" t="s">
        <v>19</v>
      </c>
      <c r="L1424" t="s">
        <v>24</v>
      </c>
      <c r="M1424" t="s">
        <v>32</v>
      </c>
      <c r="N1424" t="s">
        <v>41</v>
      </c>
      <c r="O1424" t="s">
        <v>122</v>
      </c>
      <c r="P1424">
        <f t="shared" si="612"/>
        <v>1</v>
      </c>
      <c r="Q1424" s="5">
        <f t="shared" si="613"/>
        <v>44862</v>
      </c>
      <c r="R1424" s="32">
        <f>VLOOKUP(_xlfn.CONCAT(M1424," - ",E1424),Planning!$C$75:$D$99,2,0)</f>
        <v>10</v>
      </c>
      <c r="S1424" s="5">
        <f t="shared" si="614"/>
        <v>44870</v>
      </c>
      <c r="T1424" s="3" t="str">
        <f t="shared" si="615"/>
        <v/>
      </c>
      <c r="U1424" s="32">
        <f t="shared" ca="1" si="616"/>
        <v>10</v>
      </c>
      <c r="V1424" s="32">
        <f t="shared" si="617"/>
        <v>0</v>
      </c>
      <c r="W1424" s="5">
        <f t="shared" si="618"/>
        <v>44867</v>
      </c>
      <c r="X1424" s="5"/>
      <c r="Z1424" s="49"/>
      <c r="AA1424" s="50" cm="1">
        <f t="array" ref="AA1424">IF(AND(K1424="Pending",J1424='Date ouverte'!$A$2),INDEX(_xlfn.ANCHORARRAY('Date ouverte'!$B$2),MATCH(TRUE,_xlfn.ANCHORARRAY('Date ouverte'!$B$2)&gt;=$W1424,0)),IF(AND(K1424="Pending",J1424='Date ouverte'!$A$4),INDEX(_xlfn.ANCHORARRAY('Date ouverte'!$B$4),MATCH(TRUE,_xlfn.ANCHORARRAY('Date ouverte'!$B$4)&gt;=$W1424,0)),IF(AND(K1424="Pending",J1424='Date ouverte'!$A$6),INDEX(_xlfn.ANCHORARRAY('Date ouverte'!$B$6),MATCH(TRUE,_xlfn.ANCHORARRAY('Date ouverte'!$B$6)&gt;=$W1424,0)),IF(AND(K1424="Pending",J1424='Date ouverte'!$A$8),INDEX(_xlfn.ANCHORARRAY('Date ouverte'!$B$8),MATCH(TRUE,_xlfn.ANCHORARRAY('Date ouverte'!$B$8)&gt;=$W1424,0)),W1424))))</f>
        <v>44867</v>
      </c>
      <c r="AB1424" s="5">
        <f>IF(IF($K1424="Pending",(IF($J1424='Date ouverte'!$A$20,HLOOKUP($AA1424,'Date ouverte'!$20:$21,2,FALSE),IF($J1424='Date ouverte'!$A$22,HLOOKUP($AA1424,'Date ouverte'!$22:$23,2,FALSE),IF($J1424='Date ouverte'!$A$24,HLOOKUP($AA1424,'Date ouverte'!$24:$25,2,FALSE),IF($J1424='Date ouverte'!$A$26,HLOOKUP($AA1424,'Date ouverte'!$26:$27,2,FALSE),"j"))))),W1424)&lt;&gt;"alert",AA1424,"alert")</f>
        <v>44867</v>
      </c>
      <c r="AC1424" s="65">
        <f>IF($AB1424="alert",(IF($J1424='Date ouverte'!$A$29,HLOOKUP($AA1424,'Date ouverte'!$29:$30,2,FALSE),IF($J1424='Date ouverte'!$A$31,HLOOKUP($AA1424,'Date ouverte'!$31:$33,2,FALSE),IF($J1424='Date ouverte'!$A$33,HLOOKUP($AA1424,'Date ouverte'!$33:$34,2,FALSE),IF($J1424='Date ouverte'!$A$35,HLOOKUP($AA1424,'Date ouverte'!$35:$36,2,FALSE),"j"))))),0)</f>
        <v>0</v>
      </c>
      <c r="AD14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24" s="5"/>
    </row>
    <row r="1425" spans="1:31" x14ac:dyDescent="0.25">
      <c r="A1425" t="s">
        <v>679</v>
      </c>
      <c r="B1425" t="s">
        <v>258</v>
      </c>
      <c r="C1425" t="s">
        <v>30</v>
      </c>
      <c r="D1425" t="s">
        <v>47</v>
      </c>
      <c r="E1425" t="s">
        <v>16</v>
      </c>
      <c r="F1425" t="s">
        <v>48</v>
      </c>
      <c r="G1425" s="1">
        <v>44827</v>
      </c>
      <c r="H1425" s="1">
        <v>44872</v>
      </c>
      <c r="I1425" s="2">
        <v>44877</v>
      </c>
      <c r="J1425" t="s">
        <v>18</v>
      </c>
      <c r="K1425" t="s">
        <v>29</v>
      </c>
      <c r="L1425" t="s">
        <v>24</v>
      </c>
      <c r="M1425" t="s">
        <v>32</v>
      </c>
      <c r="N1425" t="s">
        <v>41</v>
      </c>
      <c r="O1425" t="s">
        <v>609</v>
      </c>
      <c r="P1425">
        <f t="shared" si="612"/>
        <v>1</v>
      </c>
      <c r="Q1425" s="5">
        <f t="shared" si="613"/>
        <v>44874</v>
      </c>
      <c r="R1425" s="32">
        <f>VLOOKUP(_xlfn.CONCAT(M1425," - ",E1425),Planning!$C$75:$D$99,2,0)</f>
        <v>10</v>
      </c>
      <c r="S1425" s="5">
        <f t="shared" si="614"/>
        <v>44882</v>
      </c>
      <c r="T1425" s="3" t="str">
        <f t="shared" si="615"/>
        <v/>
      </c>
      <c r="U1425" s="32">
        <f t="shared" ca="1" si="616"/>
        <v>10</v>
      </c>
      <c r="V1425" s="32">
        <f t="shared" si="617"/>
        <v>0</v>
      </c>
      <c r="W1425" s="5">
        <f t="shared" si="618"/>
        <v>44877</v>
      </c>
      <c r="X1425" s="5"/>
      <c r="Z1425" s="49"/>
      <c r="AA1425" s="50" cm="1">
        <f t="array" ref="AA1425">IF(AND(K1425="Pending",J1425='Date ouverte'!$A$2),INDEX(_xlfn.ANCHORARRAY('Date ouverte'!$B$2),MATCH(TRUE,_xlfn.ANCHORARRAY('Date ouverte'!$B$2)&gt;=$W1425,0)),IF(AND(K1425="Pending",J1425='Date ouverte'!$A$4),INDEX(_xlfn.ANCHORARRAY('Date ouverte'!$B$4),MATCH(TRUE,_xlfn.ANCHORARRAY('Date ouverte'!$B$4)&gt;=$W1425,0)),IF(AND(K1425="Pending",J1425='Date ouverte'!$A$6),INDEX(_xlfn.ANCHORARRAY('Date ouverte'!$B$6),MATCH(TRUE,_xlfn.ANCHORARRAY('Date ouverte'!$B$6)&gt;=$W1425,0)),IF(AND(K1425="Pending",J1425='Date ouverte'!$A$8),INDEX(_xlfn.ANCHORARRAY('Date ouverte'!$B$8),MATCH(TRUE,_xlfn.ANCHORARRAY('Date ouverte'!$B$8)&gt;=$W1425,0)),W1425))))</f>
        <v>44879</v>
      </c>
      <c r="AB1425" s="5" t="str">
        <f>IF(IF($K1425="Pending",(IF($J1425='Date ouverte'!$A$20,HLOOKUP($AA1425,'Date ouverte'!$20:$21,2,FALSE),IF($J1425='Date ouverte'!$A$22,HLOOKUP($AA1425,'Date ouverte'!$22:$23,2,FALSE),IF($J1425='Date ouverte'!$A$24,HLOOKUP($AA1425,'Date ouverte'!$24:$25,2,FALSE),IF($J1425='Date ouverte'!$A$26,HLOOKUP($AA1425,'Date ouverte'!$26:$27,2,FALSE),"j"))))),W1425)&lt;&gt;"alert",AA1425,"alert")</f>
        <v>alert</v>
      </c>
      <c r="AC1425" s="65">
        <f>IF($AB1425="alert",(IF($J1425='Date ouverte'!$A$29,HLOOKUP($AA1425,'Date ouverte'!$29:$30,2,FALSE),IF($J1425='Date ouverte'!$A$31,HLOOKUP($AA1425,'Date ouverte'!$31:$33,2,FALSE),IF($J1425='Date ouverte'!$A$33,HLOOKUP($AA1425,'Date ouverte'!$33:$34,2,FALSE),IF($J1425='Date ouverte'!$A$35,HLOOKUP($AA1425,'Date ouverte'!$35:$36,2,FALSE),"j"))))),0)</f>
        <v>11</v>
      </c>
      <c r="AD14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5" s="5"/>
    </row>
    <row r="1426" spans="1:31" x14ac:dyDescent="0.25">
      <c r="A1426" t="s">
        <v>686</v>
      </c>
      <c r="B1426" t="s">
        <v>258</v>
      </c>
      <c r="C1426" t="s">
        <v>14</v>
      </c>
      <c r="D1426" t="s">
        <v>47</v>
      </c>
      <c r="E1426" t="s">
        <v>16</v>
      </c>
      <c r="F1426" t="s">
        <v>48</v>
      </c>
      <c r="G1426" s="1">
        <v>44821</v>
      </c>
      <c r="H1426" s="1">
        <v>44872</v>
      </c>
      <c r="I1426" s="2">
        <v>44879</v>
      </c>
      <c r="J1426" t="s">
        <v>39</v>
      </c>
      <c r="K1426" t="s">
        <v>29</v>
      </c>
      <c r="L1426" t="s">
        <v>24</v>
      </c>
      <c r="M1426" t="s">
        <v>32</v>
      </c>
      <c r="N1426" t="s">
        <v>41</v>
      </c>
      <c r="O1426" t="s">
        <v>609</v>
      </c>
      <c r="P1426">
        <f t="shared" si="612"/>
        <v>1</v>
      </c>
      <c r="Q1426" s="5">
        <f t="shared" si="613"/>
        <v>44874</v>
      </c>
      <c r="R1426" s="32">
        <f>VLOOKUP(_xlfn.CONCAT(M1426," - ",E1426),Planning!$C$75:$D$99,2,0)</f>
        <v>10</v>
      </c>
      <c r="S1426" s="5">
        <f t="shared" si="614"/>
        <v>44882</v>
      </c>
      <c r="T1426" s="3" t="str">
        <f t="shared" si="615"/>
        <v/>
      </c>
      <c r="U1426" s="32">
        <f t="shared" ca="1" si="616"/>
        <v>10</v>
      </c>
      <c r="V1426" s="32">
        <f t="shared" si="617"/>
        <v>0</v>
      </c>
      <c r="W1426" s="5">
        <f t="shared" si="618"/>
        <v>44879</v>
      </c>
      <c r="X1426" s="5"/>
      <c r="Z1426" s="49"/>
      <c r="AA1426" s="50" cm="1">
        <f t="array" ref="AA1426">IF(AND(K1426="Pending",J1426='Date ouverte'!$A$2),INDEX(_xlfn.ANCHORARRAY('Date ouverte'!$B$2),MATCH(TRUE,_xlfn.ANCHORARRAY('Date ouverte'!$B$2)&gt;=$W1426,0)),IF(AND(K1426="Pending",J1426='Date ouverte'!$A$4),INDEX(_xlfn.ANCHORARRAY('Date ouverte'!$B$4),MATCH(TRUE,_xlfn.ANCHORARRAY('Date ouverte'!$B$4)&gt;=$W1426,0)),IF(AND(K1426="Pending",J1426='Date ouverte'!$A$6),INDEX(_xlfn.ANCHORARRAY('Date ouverte'!$B$6),MATCH(TRUE,_xlfn.ANCHORARRAY('Date ouverte'!$B$6)&gt;=$W1426,0)),IF(AND(K1426="Pending",J1426='Date ouverte'!$A$8),INDEX(_xlfn.ANCHORARRAY('Date ouverte'!$B$8),MATCH(TRUE,_xlfn.ANCHORARRAY('Date ouverte'!$B$8)&gt;=$W1426,0)),W1426))))</f>
        <v>44879</v>
      </c>
      <c r="AB1426" s="5" t="str">
        <f>IF(IF($K1426="Pending",(IF($J1426='Date ouverte'!$A$20,HLOOKUP($AA1426,'Date ouverte'!$20:$21,2,FALSE),IF($J1426='Date ouverte'!$A$22,HLOOKUP($AA1426,'Date ouverte'!$22:$23,2,FALSE),IF($J1426='Date ouverte'!$A$24,HLOOKUP($AA1426,'Date ouverte'!$24:$25,2,FALSE),IF($J1426='Date ouverte'!$A$26,HLOOKUP($AA1426,'Date ouverte'!$26:$27,2,FALSE),"j"))))),W1426)&lt;&gt;"alert",AA1426,"alert")</f>
        <v>alert</v>
      </c>
      <c r="AC1426" s="65">
        <f>IF($AB1426="alert",(IF($J1426='Date ouverte'!$A$29,HLOOKUP($AA1426,'Date ouverte'!$29:$30,2,FALSE),IF($J1426='Date ouverte'!$A$31,HLOOKUP($AA1426,'Date ouverte'!$31:$33,2,FALSE),IF($J1426='Date ouverte'!$A$33,HLOOKUP($AA1426,'Date ouverte'!$33:$34,2,FALSE),IF($J1426='Date ouverte'!$A$35,HLOOKUP($AA1426,'Date ouverte'!$35:$36,2,FALSE),"j"))))),0)</f>
        <v>52</v>
      </c>
      <c r="AD14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26" s="5"/>
    </row>
    <row r="1427" spans="1:31" x14ac:dyDescent="0.25">
      <c r="A1427" t="s">
        <v>82</v>
      </c>
      <c r="B1427" t="s">
        <v>258</v>
      </c>
      <c r="C1427" t="s">
        <v>30</v>
      </c>
      <c r="D1427" t="s">
        <v>15</v>
      </c>
      <c r="E1427" t="s">
        <v>16</v>
      </c>
      <c r="F1427" t="s">
        <v>17</v>
      </c>
      <c r="G1427" s="1">
        <v>44795</v>
      </c>
      <c r="H1427" s="1">
        <v>44853</v>
      </c>
      <c r="I1427" s="2">
        <v>44860.729166666664</v>
      </c>
      <c r="J1427" t="s">
        <v>28</v>
      </c>
      <c r="K1427" t="s">
        <v>19</v>
      </c>
      <c r="L1427" t="s">
        <v>24</v>
      </c>
      <c r="M1427" t="s">
        <v>32</v>
      </c>
      <c r="N1427" t="s">
        <v>41</v>
      </c>
      <c r="O1427" t="s">
        <v>76</v>
      </c>
      <c r="P1427">
        <f t="shared" si="612"/>
        <v>1</v>
      </c>
      <c r="Q1427" s="5">
        <f t="shared" si="613"/>
        <v>44855</v>
      </c>
      <c r="R1427" s="32">
        <f>VLOOKUP(_xlfn.CONCAT(M1427," - ",E1427),Planning!$C$75:$D$99,2,0)</f>
        <v>10</v>
      </c>
      <c r="S1427" s="5">
        <f t="shared" si="614"/>
        <v>44863</v>
      </c>
      <c r="T1427" s="3" t="str">
        <f t="shared" si="615"/>
        <v/>
      </c>
      <c r="U1427" s="32">
        <f t="shared" ca="1" si="616"/>
        <v>4</v>
      </c>
      <c r="V1427" s="32">
        <f t="shared" si="617"/>
        <v>0</v>
      </c>
      <c r="W1427" s="5">
        <f t="shared" si="618"/>
        <v>44860</v>
      </c>
      <c r="X1427" s="5"/>
      <c r="Z1427" s="49"/>
      <c r="AA1427" s="50" cm="1">
        <f t="array" ref="AA1427">IF(AND(K1427="Pending",J1427='Date ouverte'!$A$2),INDEX(_xlfn.ANCHORARRAY('Date ouverte'!$B$2),MATCH(TRUE,_xlfn.ANCHORARRAY('Date ouverte'!$B$2)&gt;=$W1427,0)),IF(AND(K1427="Pending",J1427='Date ouverte'!$A$4),INDEX(_xlfn.ANCHORARRAY('Date ouverte'!$B$4),MATCH(TRUE,_xlfn.ANCHORARRAY('Date ouverte'!$B$4)&gt;=$W1427,0)),IF(AND(K1427="Pending",J1427='Date ouverte'!$A$6),INDEX(_xlfn.ANCHORARRAY('Date ouverte'!$B$6),MATCH(TRUE,_xlfn.ANCHORARRAY('Date ouverte'!$B$6)&gt;=$W1427,0)),IF(AND(K1427="Pending",J1427='Date ouverte'!$A$8),INDEX(_xlfn.ANCHORARRAY('Date ouverte'!$B$8),MATCH(TRUE,_xlfn.ANCHORARRAY('Date ouverte'!$B$8)&gt;=$W1427,0)),W1427))))</f>
        <v>44860</v>
      </c>
      <c r="AB1427" s="5">
        <f>IF(IF($K1427="Pending",(IF($J1427='Date ouverte'!$A$20,HLOOKUP($AA1427,'Date ouverte'!$20:$21,2,FALSE),IF($J1427='Date ouverte'!$A$22,HLOOKUP($AA1427,'Date ouverte'!$22:$23,2,FALSE),IF($J1427='Date ouverte'!$A$24,HLOOKUP($AA1427,'Date ouverte'!$24:$25,2,FALSE),IF($J1427='Date ouverte'!$A$26,HLOOKUP($AA1427,'Date ouverte'!$26:$27,2,FALSE),"j"))))),W1427)&lt;&gt;"alert",AA1427,"alert")</f>
        <v>44860</v>
      </c>
      <c r="AC1427" s="65">
        <f>IF($AB1427="alert",(IF($J1427='Date ouverte'!$A$29,HLOOKUP($AA1427,'Date ouverte'!$29:$30,2,FALSE),IF($J1427='Date ouverte'!$A$31,HLOOKUP($AA1427,'Date ouverte'!$31:$33,2,FALSE),IF($J1427='Date ouverte'!$A$33,HLOOKUP($AA1427,'Date ouverte'!$33:$34,2,FALSE),IF($J1427='Date ouverte'!$A$35,HLOOKUP($AA1427,'Date ouverte'!$35:$36,2,FALSE),"j"))))),0)</f>
        <v>0</v>
      </c>
      <c r="AD14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7" s="5"/>
    </row>
    <row r="1428" spans="1:31" x14ac:dyDescent="0.25">
      <c r="A1428" t="s">
        <v>2078</v>
      </c>
      <c r="B1428" t="s">
        <v>258</v>
      </c>
      <c r="C1428" t="s">
        <v>14</v>
      </c>
      <c r="D1428" t="s">
        <v>47</v>
      </c>
      <c r="E1428" t="s">
        <v>16</v>
      </c>
      <c r="F1428" t="s">
        <v>48</v>
      </c>
      <c r="G1428" s="1">
        <v>44847</v>
      </c>
      <c r="H1428" s="1">
        <v>44884</v>
      </c>
      <c r="I1428" s="2">
        <v>44891</v>
      </c>
      <c r="J1428" t="s">
        <v>28</v>
      </c>
      <c r="K1428" t="s">
        <v>29</v>
      </c>
      <c r="L1428" t="s">
        <v>24</v>
      </c>
      <c r="M1428" t="s">
        <v>32</v>
      </c>
      <c r="N1428" t="s">
        <v>41</v>
      </c>
      <c r="O1428" t="s">
        <v>1686</v>
      </c>
      <c r="P1428">
        <f t="shared" si="612"/>
        <v>1</v>
      </c>
      <c r="Q1428" s="5">
        <f t="shared" si="613"/>
        <v>44886</v>
      </c>
      <c r="R1428" s="32">
        <f>VLOOKUP(_xlfn.CONCAT(M1428," - ",E1428),Planning!$C$75:$D$99,2,0)</f>
        <v>10</v>
      </c>
      <c r="S1428" s="5">
        <f t="shared" si="614"/>
        <v>44894</v>
      </c>
      <c r="T1428" s="3" t="str">
        <f t="shared" si="615"/>
        <v/>
      </c>
      <c r="U1428" s="32">
        <f t="shared" ca="1" si="616"/>
        <v>10</v>
      </c>
      <c r="V1428" s="32">
        <f t="shared" si="617"/>
        <v>0</v>
      </c>
      <c r="W1428" s="5">
        <f t="shared" si="618"/>
        <v>44891</v>
      </c>
      <c r="X1428" s="5"/>
      <c r="Z1428" s="49"/>
      <c r="AA1428" s="50" cm="1">
        <f t="array" ref="AA1428">IF(AND(K1428="Pending",J1428='Date ouverte'!$A$2),INDEX(_xlfn.ANCHORARRAY('Date ouverte'!$B$2),MATCH(TRUE,_xlfn.ANCHORARRAY('Date ouverte'!$B$2)&gt;=$W1428,0)),IF(AND(K1428="Pending",J1428='Date ouverte'!$A$4),INDEX(_xlfn.ANCHORARRAY('Date ouverte'!$B$4),MATCH(TRUE,_xlfn.ANCHORARRAY('Date ouverte'!$B$4)&gt;=$W1428,0)),IF(AND(K1428="Pending",J1428='Date ouverte'!$A$6),INDEX(_xlfn.ANCHORARRAY('Date ouverte'!$B$6),MATCH(TRUE,_xlfn.ANCHORARRAY('Date ouverte'!$B$6)&gt;=$W1428,0)),IF(AND(K1428="Pending",J1428='Date ouverte'!$A$8),INDEX(_xlfn.ANCHORARRAY('Date ouverte'!$B$8),MATCH(TRUE,_xlfn.ANCHORARRAY('Date ouverte'!$B$8)&gt;=$W1428,0)),W1428))))</f>
        <v>44893</v>
      </c>
      <c r="AB1428" s="5">
        <f>IF(IF($K1428="Pending",(IF($J1428='Date ouverte'!$A$20,HLOOKUP($AA1428,'Date ouverte'!$20:$21,2,FALSE),IF($J1428='Date ouverte'!$A$22,HLOOKUP($AA1428,'Date ouverte'!$22:$23,2,FALSE),IF($J1428='Date ouverte'!$A$24,HLOOKUP($AA1428,'Date ouverte'!$24:$25,2,FALSE),IF($J1428='Date ouverte'!$A$26,HLOOKUP($AA1428,'Date ouverte'!$26:$27,2,FALSE),"j"))))),W1428)&lt;&gt;"alert",AA1428,"alert")</f>
        <v>44893</v>
      </c>
      <c r="AC1428" s="65">
        <f>IF($AB1428="alert",(IF($J1428='Date ouverte'!$A$29,HLOOKUP($AA1428,'Date ouverte'!$29:$30,2,FALSE),IF($J1428='Date ouverte'!$A$31,HLOOKUP($AA1428,'Date ouverte'!$31:$33,2,FALSE),IF($J1428='Date ouverte'!$A$33,HLOOKUP($AA1428,'Date ouverte'!$33:$34,2,FALSE),IF($J1428='Date ouverte'!$A$35,HLOOKUP($AA1428,'Date ouverte'!$35:$36,2,FALSE),"j"))))),0)</f>
        <v>0</v>
      </c>
      <c r="AD14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28" s="5"/>
    </row>
    <row r="1429" spans="1:31" x14ac:dyDescent="0.25">
      <c r="A1429" t="s">
        <v>2079</v>
      </c>
      <c r="B1429" t="s">
        <v>258</v>
      </c>
      <c r="C1429" t="s">
        <v>30</v>
      </c>
      <c r="D1429" t="s">
        <v>47</v>
      </c>
      <c r="E1429" t="s">
        <v>16</v>
      </c>
      <c r="F1429" t="s">
        <v>48</v>
      </c>
      <c r="G1429" s="1">
        <v>44850</v>
      </c>
      <c r="H1429" s="1">
        <v>44884</v>
      </c>
      <c r="I1429" s="2">
        <v>44889</v>
      </c>
      <c r="J1429" t="s">
        <v>18</v>
      </c>
      <c r="K1429" t="s">
        <v>29</v>
      </c>
      <c r="L1429" t="s">
        <v>24</v>
      </c>
      <c r="M1429" t="s">
        <v>32</v>
      </c>
      <c r="N1429" t="s">
        <v>41</v>
      </c>
      <c r="O1429" t="s">
        <v>1686</v>
      </c>
      <c r="P1429">
        <f t="shared" si="612"/>
        <v>1</v>
      </c>
      <c r="Q1429" s="5">
        <f t="shared" si="613"/>
        <v>44886</v>
      </c>
      <c r="R1429" s="32">
        <f>VLOOKUP(_xlfn.CONCAT(M1429," - ",E1429),Planning!$C$75:$D$99,2,0)</f>
        <v>10</v>
      </c>
      <c r="S1429" s="5">
        <f t="shared" si="614"/>
        <v>44894</v>
      </c>
      <c r="T1429" s="3" t="str">
        <f t="shared" si="615"/>
        <v/>
      </c>
      <c r="U1429" s="32">
        <f t="shared" ca="1" si="616"/>
        <v>10</v>
      </c>
      <c r="V1429" s="32">
        <f t="shared" si="617"/>
        <v>0</v>
      </c>
      <c r="W1429" s="5">
        <f t="shared" si="618"/>
        <v>44889</v>
      </c>
      <c r="X1429" s="5"/>
      <c r="Z1429" s="49"/>
      <c r="AA1429" s="50" cm="1">
        <f t="array" ref="AA1429">IF(AND(K1429="Pending",J1429='Date ouverte'!$A$2),INDEX(_xlfn.ANCHORARRAY('Date ouverte'!$B$2),MATCH(TRUE,_xlfn.ANCHORARRAY('Date ouverte'!$B$2)&gt;=$W1429,0)),IF(AND(K1429="Pending",J1429='Date ouverte'!$A$4),INDEX(_xlfn.ANCHORARRAY('Date ouverte'!$B$4),MATCH(TRUE,_xlfn.ANCHORARRAY('Date ouverte'!$B$4)&gt;=$W1429,0)),IF(AND(K1429="Pending",J1429='Date ouverte'!$A$6),INDEX(_xlfn.ANCHORARRAY('Date ouverte'!$B$6),MATCH(TRUE,_xlfn.ANCHORARRAY('Date ouverte'!$B$6)&gt;=$W1429,0)),IF(AND(K1429="Pending",J1429='Date ouverte'!$A$8),INDEX(_xlfn.ANCHORARRAY('Date ouverte'!$B$8),MATCH(TRUE,_xlfn.ANCHORARRAY('Date ouverte'!$B$8)&gt;=$W1429,0)),W1429))))</f>
        <v>44889</v>
      </c>
      <c r="AB1429" s="5" t="str">
        <f>IF(IF($K1429="Pending",(IF($J1429='Date ouverte'!$A$20,HLOOKUP($AA1429,'Date ouverte'!$20:$21,2,FALSE),IF($J1429='Date ouverte'!$A$22,HLOOKUP($AA1429,'Date ouverte'!$22:$23,2,FALSE),IF($J1429='Date ouverte'!$A$24,HLOOKUP($AA1429,'Date ouverte'!$24:$25,2,FALSE),IF($J1429='Date ouverte'!$A$26,HLOOKUP($AA1429,'Date ouverte'!$26:$27,2,FALSE),"j"))))),W1429)&lt;&gt;"alert",AA1429,"alert")</f>
        <v>alert</v>
      </c>
      <c r="AC1429" s="65">
        <f>IF($AB1429="alert",(IF($J1429='Date ouverte'!$A$29,HLOOKUP($AA1429,'Date ouverte'!$29:$30,2,FALSE),IF($J1429='Date ouverte'!$A$31,HLOOKUP($AA1429,'Date ouverte'!$31:$33,2,FALSE),IF($J1429='Date ouverte'!$A$33,HLOOKUP($AA1429,'Date ouverte'!$33:$34,2,FALSE),IF($J1429='Date ouverte'!$A$35,HLOOKUP($AA1429,'Date ouverte'!$35:$36,2,FALSE),"j"))))),0)</f>
        <v>17</v>
      </c>
      <c r="AD14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29" s="5"/>
    </row>
    <row r="1430" spans="1:31" x14ac:dyDescent="0.25">
      <c r="A1430" t="s">
        <v>1420</v>
      </c>
      <c r="B1430" t="s">
        <v>258</v>
      </c>
      <c r="C1430" t="s">
        <v>30</v>
      </c>
      <c r="D1430" t="s">
        <v>47</v>
      </c>
      <c r="E1430" t="s">
        <v>51</v>
      </c>
      <c r="F1430" t="s">
        <v>48</v>
      </c>
      <c r="G1430" s="1">
        <v>44834</v>
      </c>
      <c r="H1430" s="1">
        <v>44872</v>
      </c>
      <c r="I1430" s="2">
        <v>44882.291666666664</v>
      </c>
      <c r="J1430" t="s">
        <v>28</v>
      </c>
      <c r="K1430" t="s">
        <v>19</v>
      </c>
      <c r="L1430" t="s">
        <v>24</v>
      </c>
      <c r="M1430" t="s">
        <v>32</v>
      </c>
      <c r="N1430" t="s">
        <v>41</v>
      </c>
      <c r="O1430" t="s">
        <v>1158</v>
      </c>
      <c r="P1430">
        <f t="shared" si="612"/>
        <v>1</v>
      </c>
      <c r="Q1430" s="5">
        <f t="shared" si="613"/>
        <v>44874</v>
      </c>
      <c r="R1430" s="32">
        <f>VLOOKUP(_xlfn.CONCAT(M1430," - ",E1430),Planning!$C$75:$D$99,2,0)</f>
        <v>5</v>
      </c>
      <c r="S1430" s="5">
        <f t="shared" si="614"/>
        <v>44877</v>
      </c>
      <c r="T1430" s="3" t="str">
        <f t="shared" si="615"/>
        <v/>
      </c>
      <c r="U1430" s="32">
        <f t="shared" ca="1" si="616"/>
        <v>5</v>
      </c>
      <c r="V1430" s="32">
        <f t="shared" si="617"/>
        <v>0</v>
      </c>
      <c r="W1430" s="5">
        <f t="shared" si="618"/>
        <v>44882</v>
      </c>
      <c r="X1430" s="5"/>
      <c r="Z1430" s="49"/>
      <c r="AA1430" s="50" cm="1">
        <f t="array" ref="AA1430">IF(AND(K1430="Pending",J1430='Date ouverte'!$A$2),INDEX(_xlfn.ANCHORARRAY('Date ouverte'!$B$2),MATCH(TRUE,_xlfn.ANCHORARRAY('Date ouverte'!$B$2)&gt;=$W1430,0)),IF(AND(K1430="Pending",J1430='Date ouverte'!$A$4),INDEX(_xlfn.ANCHORARRAY('Date ouverte'!$B$4),MATCH(TRUE,_xlfn.ANCHORARRAY('Date ouverte'!$B$4)&gt;=$W1430,0)),IF(AND(K1430="Pending",J1430='Date ouverte'!$A$6),INDEX(_xlfn.ANCHORARRAY('Date ouverte'!$B$6),MATCH(TRUE,_xlfn.ANCHORARRAY('Date ouverte'!$B$6)&gt;=$W1430,0)),IF(AND(K1430="Pending",J1430='Date ouverte'!$A$8),INDEX(_xlfn.ANCHORARRAY('Date ouverte'!$B$8),MATCH(TRUE,_xlfn.ANCHORARRAY('Date ouverte'!$B$8)&gt;=$W1430,0)),W1430))))</f>
        <v>44882</v>
      </c>
      <c r="AB1430" s="5">
        <f>IF(IF($K1430="Pending",(IF($J1430='Date ouverte'!$A$20,HLOOKUP($AA1430,'Date ouverte'!$20:$21,2,FALSE),IF($J1430='Date ouverte'!$A$22,HLOOKUP($AA1430,'Date ouverte'!$22:$23,2,FALSE),IF($J1430='Date ouverte'!$A$24,HLOOKUP($AA1430,'Date ouverte'!$24:$25,2,FALSE),IF($J1430='Date ouverte'!$A$26,HLOOKUP($AA1430,'Date ouverte'!$26:$27,2,FALSE),"j"))))),W1430)&lt;&gt;"alert",AA1430,"alert")</f>
        <v>44882</v>
      </c>
      <c r="AC1430" s="65">
        <f>IF($AB1430="alert",(IF($J1430='Date ouverte'!$A$29,HLOOKUP($AA1430,'Date ouverte'!$29:$30,2,FALSE),IF($J1430='Date ouverte'!$A$31,HLOOKUP($AA1430,'Date ouverte'!$31:$33,2,FALSE),IF($J1430='Date ouverte'!$A$33,HLOOKUP($AA1430,'Date ouverte'!$33:$34,2,FALSE),IF($J1430='Date ouverte'!$A$35,HLOOKUP($AA1430,'Date ouverte'!$35:$36,2,FALSE),"j"))))),0)</f>
        <v>0</v>
      </c>
      <c r="AD14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30" s="5"/>
    </row>
    <row r="1431" spans="1:31" x14ac:dyDescent="0.25">
      <c r="A1431" t="s">
        <v>2080</v>
      </c>
      <c r="B1431" t="s">
        <v>258</v>
      </c>
      <c r="C1431" t="s">
        <v>30</v>
      </c>
      <c r="D1431" t="s">
        <v>47</v>
      </c>
      <c r="E1431" t="s">
        <v>16</v>
      </c>
      <c r="F1431" t="s">
        <v>48</v>
      </c>
      <c r="G1431" s="1">
        <v>44846</v>
      </c>
      <c r="H1431" s="1">
        <v>44885</v>
      </c>
      <c r="I1431" s="2">
        <v>44890</v>
      </c>
      <c r="J1431" t="s">
        <v>23</v>
      </c>
      <c r="K1431" t="s">
        <v>29</v>
      </c>
      <c r="L1431" t="s">
        <v>24</v>
      </c>
      <c r="M1431" t="s">
        <v>32</v>
      </c>
      <c r="N1431" t="s">
        <v>41</v>
      </c>
      <c r="O1431" t="s">
        <v>1106</v>
      </c>
      <c r="P1431">
        <f t="shared" si="612"/>
        <v>1</v>
      </c>
      <c r="Q1431" s="5">
        <f t="shared" si="613"/>
        <v>44887</v>
      </c>
      <c r="R1431" s="32">
        <f>VLOOKUP(_xlfn.CONCAT(M1431," - ",E1431),Planning!$C$75:$D$99,2,0)</f>
        <v>10</v>
      </c>
      <c r="S1431" s="5">
        <f t="shared" si="614"/>
        <v>44895</v>
      </c>
      <c r="T1431" s="3" t="str">
        <f t="shared" si="615"/>
        <v/>
      </c>
      <c r="U1431" s="32">
        <f t="shared" ca="1" si="616"/>
        <v>10</v>
      </c>
      <c r="V1431" s="32">
        <f t="shared" si="617"/>
        <v>0</v>
      </c>
      <c r="W1431" s="5">
        <f t="shared" si="618"/>
        <v>44890</v>
      </c>
      <c r="X1431" s="5"/>
      <c r="Z1431" s="49"/>
      <c r="AA1431" s="50" cm="1">
        <f t="array" ref="AA1431">IF(AND(K1431="Pending",J1431='Date ouverte'!$A$2),INDEX(_xlfn.ANCHORARRAY('Date ouverte'!$B$2),MATCH(TRUE,_xlfn.ANCHORARRAY('Date ouverte'!$B$2)&gt;=$W1431,0)),IF(AND(K1431="Pending",J1431='Date ouverte'!$A$4),INDEX(_xlfn.ANCHORARRAY('Date ouverte'!$B$4),MATCH(TRUE,_xlfn.ANCHORARRAY('Date ouverte'!$B$4)&gt;=$W1431,0)),IF(AND(K1431="Pending",J1431='Date ouverte'!$A$6),INDEX(_xlfn.ANCHORARRAY('Date ouverte'!$B$6),MATCH(TRUE,_xlfn.ANCHORARRAY('Date ouverte'!$B$6)&gt;=$W1431,0)),IF(AND(K1431="Pending",J1431='Date ouverte'!$A$8),INDEX(_xlfn.ANCHORARRAY('Date ouverte'!$B$8),MATCH(TRUE,_xlfn.ANCHORARRAY('Date ouverte'!$B$8)&gt;=$W1431,0)),W1431))))</f>
        <v>44890</v>
      </c>
      <c r="AB1431" s="5" t="str">
        <f>IF(IF($K1431="Pending",(IF($J1431='Date ouverte'!$A$20,HLOOKUP($AA1431,'Date ouverte'!$20:$21,2,FALSE),IF($J1431='Date ouverte'!$A$22,HLOOKUP($AA1431,'Date ouverte'!$22:$23,2,FALSE),IF($J1431='Date ouverte'!$A$24,HLOOKUP($AA1431,'Date ouverte'!$24:$25,2,FALSE),IF($J1431='Date ouverte'!$A$26,HLOOKUP($AA1431,'Date ouverte'!$26:$27,2,FALSE),"j"))))),W1431)&lt;&gt;"alert",AA1431,"alert")</f>
        <v>alert</v>
      </c>
      <c r="AC1431" s="65">
        <f>IF($AB1431="alert",(IF($J1431='Date ouverte'!$A$29,HLOOKUP($AA1431,'Date ouverte'!$29:$30,2,FALSE),IF($J1431='Date ouverte'!$A$31,HLOOKUP($AA1431,'Date ouverte'!$31:$33,2,FALSE),IF($J1431='Date ouverte'!$A$33,HLOOKUP($AA1431,'Date ouverte'!$33:$34,2,FALSE),IF($J1431='Date ouverte'!$A$35,HLOOKUP($AA1431,'Date ouverte'!$35:$36,2,FALSE),"j"))))),0)</f>
        <v>96</v>
      </c>
      <c r="AD14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1" s="5"/>
    </row>
    <row r="1432" spans="1:31" x14ac:dyDescent="0.25">
      <c r="A1432" t="s">
        <v>689</v>
      </c>
      <c r="B1432" t="s">
        <v>258</v>
      </c>
      <c r="C1432" t="s">
        <v>30</v>
      </c>
      <c r="D1432" t="s">
        <v>47</v>
      </c>
      <c r="E1432" t="s">
        <v>51</v>
      </c>
      <c r="F1432" t="s">
        <v>48</v>
      </c>
      <c r="G1432" s="1">
        <v>44821</v>
      </c>
      <c r="H1432" s="1">
        <v>44862</v>
      </c>
      <c r="I1432" s="2">
        <v>44872.541666666664</v>
      </c>
      <c r="J1432" t="s">
        <v>28</v>
      </c>
      <c r="K1432" t="s">
        <v>19</v>
      </c>
      <c r="L1432" t="s">
        <v>24</v>
      </c>
      <c r="M1432" t="s">
        <v>32</v>
      </c>
      <c r="N1432" t="s">
        <v>41</v>
      </c>
      <c r="O1432" t="s">
        <v>664</v>
      </c>
      <c r="P1432">
        <f t="shared" si="612"/>
        <v>1</v>
      </c>
      <c r="Q1432" s="5">
        <f t="shared" si="613"/>
        <v>44864</v>
      </c>
      <c r="R1432" s="32">
        <f>VLOOKUP(_xlfn.CONCAT(M1432," - ",E1432),Planning!$C$75:$D$99,2,0)</f>
        <v>5</v>
      </c>
      <c r="S1432" s="5">
        <f t="shared" si="614"/>
        <v>44867</v>
      </c>
      <c r="T1432" s="3" t="str">
        <f t="shared" si="615"/>
        <v/>
      </c>
      <c r="U1432" s="32">
        <f t="shared" ca="1" si="616"/>
        <v>5</v>
      </c>
      <c r="V1432" s="32">
        <f t="shared" si="617"/>
        <v>0</v>
      </c>
      <c r="W1432" s="5">
        <f t="shared" si="618"/>
        <v>44872</v>
      </c>
      <c r="X1432" s="5"/>
      <c r="Z1432" s="49"/>
      <c r="AA1432" s="50" cm="1">
        <f t="array" ref="AA1432">IF(AND(K1432="Pending",J1432='Date ouverte'!$A$2),INDEX(_xlfn.ANCHORARRAY('Date ouverte'!$B$2),MATCH(TRUE,_xlfn.ANCHORARRAY('Date ouverte'!$B$2)&gt;=$W1432,0)),IF(AND(K1432="Pending",J1432='Date ouverte'!$A$4),INDEX(_xlfn.ANCHORARRAY('Date ouverte'!$B$4),MATCH(TRUE,_xlfn.ANCHORARRAY('Date ouverte'!$B$4)&gt;=$W1432,0)),IF(AND(K1432="Pending",J1432='Date ouverte'!$A$6),INDEX(_xlfn.ANCHORARRAY('Date ouverte'!$B$6),MATCH(TRUE,_xlfn.ANCHORARRAY('Date ouverte'!$B$6)&gt;=$W1432,0)),IF(AND(K1432="Pending",J1432='Date ouverte'!$A$8),INDEX(_xlfn.ANCHORARRAY('Date ouverte'!$B$8),MATCH(TRUE,_xlfn.ANCHORARRAY('Date ouverte'!$B$8)&gt;=$W1432,0)),W1432))))</f>
        <v>44872</v>
      </c>
      <c r="AB1432" s="5">
        <f>IF(IF($K1432="Pending",(IF($J1432='Date ouverte'!$A$20,HLOOKUP($AA1432,'Date ouverte'!$20:$21,2,FALSE),IF($J1432='Date ouverte'!$A$22,HLOOKUP($AA1432,'Date ouverte'!$22:$23,2,FALSE),IF($J1432='Date ouverte'!$A$24,HLOOKUP($AA1432,'Date ouverte'!$24:$25,2,FALSE),IF($J1432='Date ouverte'!$A$26,HLOOKUP($AA1432,'Date ouverte'!$26:$27,2,FALSE),"j"))))),W1432)&lt;&gt;"alert",AA1432,"alert")</f>
        <v>44872</v>
      </c>
      <c r="AC1432" s="65">
        <f>IF($AB1432="alert",(IF($J1432='Date ouverte'!$A$29,HLOOKUP($AA1432,'Date ouverte'!$29:$30,2,FALSE),IF($J1432='Date ouverte'!$A$31,HLOOKUP($AA1432,'Date ouverte'!$31:$33,2,FALSE),IF($J1432='Date ouverte'!$A$33,HLOOKUP($AA1432,'Date ouverte'!$33:$34,2,FALSE),IF($J1432='Date ouverte'!$A$35,HLOOKUP($AA1432,'Date ouverte'!$35:$36,2,FALSE),"j"))))),0)</f>
        <v>0</v>
      </c>
      <c r="AD14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2" s="5"/>
    </row>
    <row r="1433" spans="1:31" x14ac:dyDescent="0.25">
      <c r="A1433" t="s">
        <v>2081</v>
      </c>
      <c r="B1433" t="s">
        <v>258</v>
      </c>
      <c r="C1433" t="s">
        <v>30</v>
      </c>
      <c r="D1433" t="s">
        <v>47</v>
      </c>
      <c r="E1433" t="s">
        <v>16</v>
      </c>
      <c r="F1433" t="s">
        <v>48</v>
      </c>
      <c r="G1433" s="1">
        <v>44852</v>
      </c>
      <c r="H1433" s="1">
        <v>44884</v>
      </c>
      <c r="I1433" s="2">
        <v>44889</v>
      </c>
      <c r="J1433" t="s">
        <v>23</v>
      </c>
      <c r="K1433" t="s">
        <v>29</v>
      </c>
      <c r="L1433" t="s">
        <v>24</v>
      </c>
      <c r="M1433" t="s">
        <v>32</v>
      </c>
      <c r="N1433" t="s">
        <v>41</v>
      </c>
      <c r="O1433" t="s">
        <v>1686</v>
      </c>
      <c r="P1433">
        <f t="shared" si="612"/>
        <v>1</v>
      </c>
      <c r="Q1433" s="5">
        <f t="shared" si="613"/>
        <v>44886</v>
      </c>
      <c r="R1433" s="32">
        <f>VLOOKUP(_xlfn.CONCAT(M1433," - ",E1433),Planning!$C$75:$D$99,2,0)</f>
        <v>10</v>
      </c>
      <c r="S1433" s="5">
        <f t="shared" si="614"/>
        <v>44894</v>
      </c>
      <c r="T1433" s="3" t="str">
        <f t="shared" si="615"/>
        <v/>
      </c>
      <c r="U1433" s="32">
        <f t="shared" ca="1" si="616"/>
        <v>10</v>
      </c>
      <c r="V1433" s="32">
        <f t="shared" si="617"/>
        <v>0</v>
      </c>
      <c r="W1433" s="5">
        <f t="shared" si="618"/>
        <v>44889</v>
      </c>
      <c r="X1433" s="5"/>
      <c r="Z1433" s="49"/>
      <c r="AA1433" s="50" cm="1">
        <f t="array" ref="AA1433">IF(AND(K1433="Pending",J1433='Date ouverte'!$A$2),INDEX(_xlfn.ANCHORARRAY('Date ouverte'!$B$2),MATCH(TRUE,_xlfn.ANCHORARRAY('Date ouverte'!$B$2)&gt;=$W1433,0)),IF(AND(K1433="Pending",J1433='Date ouverte'!$A$4),INDEX(_xlfn.ANCHORARRAY('Date ouverte'!$B$4),MATCH(TRUE,_xlfn.ANCHORARRAY('Date ouverte'!$B$4)&gt;=$W1433,0)),IF(AND(K1433="Pending",J1433='Date ouverte'!$A$6),INDEX(_xlfn.ANCHORARRAY('Date ouverte'!$B$6),MATCH(TRUE,_xlfn.ANCHORARRAY('Date ouverte'!$B$6)&gt;=$W1433,0)),IF(AND(K1433="Pending",J1433='Date ouverte'!$A$8),INDEX(_xlfn.ANCHORARRAY('Date ouverte'!$B$8),MATCH(TRUE,_xlfn.ANCHORARRAY('Date ouverte'!$B$8)&gt;=$W1433,0)),W1433))))</f>
        <v>44889</v>
      </c>
      <c r="AB1433" s="5" t="str">
        <f>IF(IF($K1433="Pending",(IF($J1433='Date ouverte'!$A$20,HLOOKUP($AA1433,'Date ouverte'!$20:$21,2,FALSE),IF($J1433='Date ouverte'!$A$22,HLOOKUP($AA1433,'Date ouverte'!$22:$23,2,FALSE),IF($J1433='Date ouverte'!$A$24,HLOOKUP($AA1433,'Date ouverte'!$24:$25,2,FALSE),IF($J1433='Date ouverte'!$A$26,HLOOKUP($AA1433,'Date ouverte'!$26:$27,2,FALSE),"j"))))),W1433)&lt;&gt;"alert",AA1433,"alert")</f>
        <v>alert</v>
      </c>
      <c r="AC1433" s="65">
        <f>IF($AB1433="alert",(IF($J1433='Date ouverte'!$A$29,HLOOKUP($AA1433,'Date ouverte'!$29:$30,2,FALSE),IF($J1433='Date ouverte'!$A$31,HLOOKUP($AA1433,'Date ouverte'!$31:$33,2,FALSE),IF($J1433='Date ouverte'!$A$33,HLOOKUP($AA1433,'Date ouverte'!$33:$34,2,FALSE),IF($J1433='Date ouverte'!$A$35,HLOOKUP($AA1433,'Date ouverte'!$35:$36,2,FALSE),"j"))))),0)</f>
        <v>32</v>
      </c>
      <c r="AD14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3" s="5"/>
    </row>
    <row r="1434" spans="1:31" x14ac:dyDescent="0.25">
      <c r="A1434" t="s">
        <v>1421</v>
      </c>
      <c r="B1434" t="s">
        <v>258</v>
      </c>
      <c r="C1434" t="s">
        <v>30</v>
      </c>
      <c r="D1434" t="s">
        <v>47</v>
      </c>
      <c r="E1434" t="s">
        <v>16</v>
      </c>
      <c r="F1434" t="s">
        <v>48</v>
      </c>
      <c r="G1434" s="1">
        <v>44844</v>
      </c>
      <c r="H1434" s="1">
        <v>44885</v>
      </c>
      <c r="I1434" s="2">
        <v>44890</v>
      </c>
      <c r="J1434" t="s">
        <v>23</v>
      </c>
      <c r="K1434" t="s">
        <v>29</v>
      </c>
      <c r="L1434" t="s">
        <v>24</v>
      </c>
      <c r="M1434" t="s">
        <v>32</v>
      </c>
      <c r="N1434" t="s">
        <v>41</v>
      </c>
      <c r="O1434" t="s">
        <v>1106</v>
      </c>
      <c r="P1434">
        <f t="shared" si="612"/>
        <v>1</v>
      </c>
      <c r="Q1434" s="5">
        <f t="shared" si="613"/>
        <v>44887</v>
      </c>
      <c r="R1434" s="32">
        <f>VLOOKUP(_xlfn.CONCAT(M1434," - ",E1434),Planning!$C$75:$D$99,2,0)</f>
        <v>10</v>
      </c>
      <c r="S1434" s="5">
        <f t="shared" si="614"/>
        <v>44895</v>
      </c>
      <c r="T1434" s="3" t="str">
        <f t="shared" si="615"/>
        <v/>
      </c>
      <c r="U1434" s="32">
        <f t="shared" ca="1" si="616"/>
        <v>10</v>
      </c>
      <c r="V1434" s="32">
        <f t="shared" si="617"/>
        <v>0</v>
      </c>
      <c r="W1434" s="5">
        <f t="shared" si="618"/>
        <v>44890</v>
      </c>
      <c r="X1434" s="5"/>
      <c r="Z1434" s="49"/>
      <c r="AA1434" s="50" cm="1">
        <f t="array" ref="AA1434">IF(AND(K1434="Pending",J1434='Date ouverte'!$A$2),INDEX(_xlfn.ANCHORARRAY('Date ouverte'!$B$2),MATCH(TRUE,_xlfn.ANCHORARRAY('Date ouverte'!$B$2)&gt;=$W1434,0)),IF(AND(K1434="Pending",J1434='Date ouverte'!$A$4),INDEX(_xlfn.ANCHORARRAY('Date ouverte'!$B$4),MATCH(TRUE,_xlfn.ANCHORARRAY('Date ouverte'!$B$4)&gt;=$W1434,0)),IF(AND(K1434="Pending",J1434='Date ouverte'!$A$6),INDEX(_xlfn.ANCHORARRAY('Date ouverte'!$B$6),MATCH(TRUE,_xlfn.ANCHORARRAY('Date ouverte'!$B$6)&gt;=$W1434,0)),IF(AND(K1434="Pending",J1434='Date ouverte'!$A$8),INDEX(_xlfn.ANCHORARRAY('Date ouverte'!$B$8),MATCH(TRUE,_xlfn.ANCHORARRAY('Date ouverte'!$B$8)&gt;=$W1434,0)),W1434))))</f>
        <v>44890</v>
      </c>
      <c r="AB1434" s="5" t="str">
        <f>IF(IF($K1434="Pending",(IF($J1434='Date ouverte'!$A$20,HLOOKUP($AA1434,'Date ouverte'!$20:$21,2,FALSE),IF($J1434='Date ouverte'!$A$22,HLOOKUP($AA1434,'Date ouverte'!$22:$23,2,FALSE),IF($J1434='Date ouverte'!$A$24,HLOOKUP($AA1434,'Date ouverte'!$24:$25,2,FALSE),IF($J1434='Date ouverte'!$A$26,HLOOKUP($AA1434,'Date ouverte'!$26:$27,2,FALSE),"j"))))),W1434)&lt;&gt;"alert",AA1434,"alert")</f>
        <v>alert</v>
      </c>
      <c r="AC1434" s="65">
        <f>IF($AB1434="alert",(IF($J1434='Date ouverte'!$A$29,HLOOKUP($AA1434,'Date ouverte'!$29:$30,2,FALSE),IF($J1434='Date ouverte'!$A$31,HLOOKUP($AA1434,'Date ouverte'!$31:$33,2,FALSE),IF($J1434='Date ouverte'!$A$33,HLOOKUP($AA1434,'Date ouverte'!$33:$34,2,FALSE),IF($J1434='Date ouverte'!$A$35,HLOOKUP($AA1434,'Date ouverte'!$35:$36,2,FALSE),"j"))))),0)</f>
        <v>96</v>
      </c>
      <c r="AD14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4" s="5"/>
    </row>
    <row r="1435" spans="1:31" x14ac:dyDescent="0.25">
      <c r="A1435" t="s">
        <v>2082</v>
      </c>
      <c r="B1435" t="s">
        <v>258</v>
      </c>
      <c r="C1435" t="s">
        <v>14</v>
      </c>
      <c r="D1435" t="s">
        <v>47</v>
      </c>
      <c r="E1435" t="s">
        <v>16</v>
      </c>
      <c r="F1435" t="s">
        <v>48</v>
      </c>
      <c r="G1435" s="1">
        <v>44855</v>
      </c>
      <c r="H1435" s="1">
        <v>44893</v>
      </c>
      <c r="I1435" s="2">
        <v>44900</v>
      </c>
      <c r="J1435" t="s">
        <v>28</v>
      </c>
      <c r="K1435" t="s">
        <v>29</v>
      </c>
      <c r="L1435" t="s">
        <v>24</v>
      </c>
      <c r="M1435" t="s">
        <v>32</v>
      </c>
      <c r="N1435" t="s">
        <v>41</v>
      </c>
      <c r="O1435" t="s">
        <v>1728</v>
      </c>
      <c r="P1435">
        <f t="shared" si="612"/>
        <v>1</v>
      </c>
      <c r="Q1435" s="5">
        <f t="shared" si="613"/>
        <v>44895</v>
      </c>
      <c r="R1435" s="32">
        <f>VLOOKUP(_xlfn.CONCAT(M1435," - ",E1435),Planning!$C$75:$D$99,2,0)</f>
        <v>10</v>
      </c>
      <c r="S1435" s="5">
        <f t="shared" si="614"/>
        <v>44903</v>
      </c>
      <c r="T1435" s="3" t="str">
        <f t="shared" si="615"/>
        <v/>
      </c>
      <c r="U1435" s="32">
        <f t="shared" ca="1" si="616"/>
        <v>10</v>
      </c>
      <c r="V1435" s="32">
        <f t="shared" si="617"/>
        <v>0</v>
      </c>
      <c r="W1435" s="5">
        <f t="shared" si="618"/>
        <v>44900</v>
      </c>
      <c r="X1435" s="5"/>
      <c r="Z1435" s="49"/>
      <c r="AA1435" s="50" cm="1">
        <f t="array" ref="AA1435">IF(AND(K1435="Pending",J1435='Date ouverte'!$A$2),INDEX(_xlfn.ANCHORARRAY('Date ouverte'!$B$2),MATCH(TRUE,_xlfn.ANCHORARRAY('Date ouverte'!$B$2)&gt;=$W1435,0)),IF(AND(K1435="Pending",J1435='Date ouverte'!$A$4),INDEX(_xlfn.ANCHORARRAY('Date ouverte'!$B$4),MATCH(TRUE,_xlfn.ANCHORARRAY('Date ouverte'!$B$4)&gt;=$W1435,0)),IF(AND(K1435="Pending",J1435='Date ouverte'!$A$6),INDEX(_xlfn.ANCHORARRAY('Date ouverte'!$B$6),MATCH(TRUE,_xlfn.ANCHORARRAY('Date ouverte'!$B$6)&gt;=$W1435,0)),IF(AND(K1435="Pending",J1435='Date ouverte'!$A$8),INDEX(_xlfn.ANCHORARRAY('Date ouverte'!$B$8),MATCH(TRUE,_xlfn.ANCHORARRAY('Date ouverte'!$B$8)&gt;=$W1435,0)),W1435))))</f>
        <v>44900</v>
      </c>
      <c r="AB1435" s="5" t="str">
        <f>IF(IF($K1435="Pending",(IF($J1435='Date ouverte'!$A$20,HLOOKUP($AA1435,'Date ouverte'!$20:$21,2,FALSE),IF($J1435='Date ouverte'!$A$22,HLOOKUP($AA1435,'Date ouverte'!$22:$23,2,FALSE),IF($J1435='Date ouverte'!$A$24,HLOOKUP($AA1435,'Date ouverte'!$24:$25,2,FALSE),IF($J1435='Date ouverte'!$A$26,HLOOKUP($AA1435,'Date ouverte'!$26:$27,2,FALSE),"j"))))),W1435)&lt;&gt;"alert",AA1435,"alert")</f>
        <v>alert</v>
      </c>
      <c r="AC1435" s="65">
        <f>IF($AB1435="alert",(IF($J1435='Date ouverte'!$A$29,HLOOKUP($AA1435,'Date ouverte'!$29:$30,2,FALSE),IF($J1435='Date ouverte'!$A$31,HLOOKUP($AA1435,'Date ouverte'!$31:$33,2,FALSE),IF($J1435='Date ouverte'!$A$33,HLOOKUP($AA1435,'Date ouverte'!$33:$34,2,FALSE),IF($J1435='Date ouverte'!$A$35,HLOOKUP($AA1435,'Date ouverte'!$35:$36,2,FALSE),"j"))))),0)</f>
        <v>15</v>
      </c>
      <c r="AD14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35" s="5"/>
    </row>
    <row r="1436" spans="1:31" x14ac:dyDescent="0.25">
      <c r="A1436" t="s">
        <v>610</v>
      </c>
      <c r="B1436" t="s">
        <v>258</v>
      </c>
      <c r="C1436" t="s">
        <v>30</v>
      </c>
      <c r="D1436" t="s">
        <v>47</v>
      </c>
      <c r="E1436" t="s">
        <v>16</v>
      </c>
      <c r="F1436" t="s">
        <v>48</v>
      </c>
      <c r="G1436" s="1">
        <v>44823</v>
      </c>
      <c r="H1436" s="1">
        <v>44868</v>
      </c>
      <c r="I1436" s="2">
        <v>44873</v>
      </c>
      <c r="J1436" t="s">
        <v>39</v>
      </c>
      <c r="K1436" t="s">
        <v>29</v>
      </c>
      <c r="L1436" t="s">
        <v>24</v>
      </c>
      <c r="M1436" t="s">
        <v>32</v>
      </c>
      <c r="N1436" t="s">
        <v>41</v>
      </c>
      <c r="O1436" t="s">
        <v>387</v>
      </c>
      <c r="P1436">
        <f t="shared" si="612"/>
        <v>1</v>
      </c>
      <c r="Q1436" s="5">
        <f t="shared" si="613"/>
        <v>44870</v>
      </c>
      <c r="R1436" s="32">
        <f>VLOOKUP(_xlfn.CONCAT(M1436," - ",E1436),Planning!$C$75:$D$99,2,0)</f>
        <v>10</v>
      </c>
      <c r="S1436" s="5">
        <f t="shared" si="614"/>
        <v>44878</v>
      </c>
      <c r="T1436" s="3" t="str">
        <f t="shared" si="615"/>
        <v/>
      </c>
      <c r="U1436" s="32">
        <f t="shared" ca="1" si="616"/>
        <v>10</v>
      </c>
      <c r="V1436" s="32">
        <f t="shared" si="617"/>
        <v>0</v>
      </c>
      <c r="W1436" s="5">
        <f t="shared" si="618"/>
        <v>44873</v>
      </c>
      <c r="X1436" s="5"/>
      <c r="Z1436" s="49"/>
      <c r="AA1436" s="50" cm="1">
        <f t="array" ref="AA1436">IF(AND(K1436="Pending",J1436='Date ouverte'!$A$2),INDEX(_xlfn.ANCHORARRAY('Date ouverte'!$B$2),MATCH(TRUE,_xlfn.ANCHORARRAY('Date ouverte'!$B$2)&gt;=$W1436,0)),IF(AND(K1436="Pending",J1436='Date ouverte'!$A$4),INDEX(_xlfn.ANCHORARRAY('Date ouverte'!$B$4),MATCH(TRUE,_xlfn.ANCHORARRAY('Date ouverte'!$B$4)&gt;=$W1436,0)),IF(AND(K1436="Pending",J1436='Date ouverte'!$A$6),INDEX(_xlfn.ANCHORARRAY('Date ouverte'!$B$6),MATCH(TRUE,_xlfn.ANCHORARRAY('Date ouverte'!$B$6)&gt;=$W1436,0)),IF(AND(K1436="Pending",J1436='Date ouverte'!$A$8),INDEX(_xlfn.ANCHORARRAY('Date ouverte'!$B$8),MATCH(TRUE,_xlfn.ANCHORARRAY('Date ouverte'!$B$8)&gt;=$W1436,0)),W1436))))</f>
        <v>44873</v>
      </c>
      <c r="AB1436" s="5" t="str">
        <f>IF(IF($K1436="Pending",(IF($J1436='Date ouverte'!$A$20,HLOOKUP($AA1436,'Date ouverte'!$20:$21,2,FALSE),IF($J1436='Date ouverte'!$A$22,HLOOKUP($AA1436,'Date ouverte'!$22:$23,2,FALSE),IF($J1436='Date ouverte'!$A$24,HLOOKUP($AA1436,'Date ouverte'!$24:$25,2,FALSE),IF($J1436='Date ouverte'!$A$26,HLOOKUP($AA1436,'Date ouverte'!$26:$27,2,FALSE),"j"))))),W1436)&lt;&gt;"alert",AA1436,"alert")</f>
        <v>alert</v>
      </c>
      <c r="AC1436" s="65">
        <f>IF($AB1436="alert",(IF($J1436='Date ouverte'!$A$29,HLOOKUP($AA1436,'Date ouverte'!$29:$30,2,FALSE),IF($J1436='Date ouverte'!$A$31,HLOOKUP($AA1436,'Date ouverte'!$31:$33,2,FALSE),IF($J1436='Date ouverte'!$A$33,HLOOKUP($AA1436,'Date ouverte'!$33:$34,2,FALSE),IF($J1436='Date ouverte'!$A$35,HLOOKUP($AA1436,'Date ouverte'!$35:$36,2,FALSE),"j"))))),0)</f>
        <v>1</v>
      </c>
      <c r="AD14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36" s="5"/>
    </row>
    <row r="1437" spans="1:31" x14ac:dyDescent="0.25">
      <c r="A1437" t="s">
        <v>2083</v>
      </c>
      <c r="B1437" t="s">
        <v>258</v>
      </c>
      <c r="C1437" t="s">
        <v>30</v>
      </c>
      <c r="D1437" t="s">
        <v>47</v>
      </c>
      <c r="E1437" t="s">
        <v>16</v>
      </c>
      <c r="F1437" t="s">
        <v>48</v>
      </c>
      <c r="G1437" s="1">
        <v>44852</v>
      </c>
      <c r="H1437" s="1">
        <v>44884</v>
      </c>
      <c r="I1437" s="2">
        <v>44889</v>
      </c>
      <c r="J1437" t="s">
        <v>23</v>
      </c>
      <c r="K1437" t="s">
        <v>29</v>
      </c>
      <c r="L1437" t="s">
        <v>24</v>
      </c>
      <c r="M1437" t="s">
        <v>32</v>
      </c>
      <c r="N1437" t="s">
        <v>41</v>
      </c>
      <c r="O1437" t="s">
        <v>1686</v>
      </c>
      <c r="P1437">
        <f t="shared" si="612"/>
        <v>1</v>
      </c>
      <c r="Q1437" s="5">
        <f t="shared" si="613"/>
        <v>44886</v>
      </c>
      <c r="R1437" s="32">
        <f>VLOOKUP(_xlfn.CONCAT(M1437," - ",E1437),Planning!$C$75:$D$99,2,0)</f>
        <v>10</v>
      </c>
      <c r="S1437" s="5">
        <f t="shared" si="614"/>
        <v>44894</v>
      </c>
      <c r="T1437" s="3" t="str">
        <f t="shared" si="615"/>
        <v/>
      </c>
      <c r="U1437" s="32">
        <f t="shared" ca="1" si="616"/>
        <v>10</v>
      </c>
      <c r="V1437" s="32">
        <f t="shared" si="617"/>
        <v>0</v>
      </c>
      <c r="W1437" s="5">
        <f t="shared" si="618"/>
        <v>44889</v>
      </c>
      <c r="X1437" s="5"/>
      <c r="Z1437" s="49"/>
      <c r="AA1437" s="50" cm="1">
        <f t="array" ref="AA1437">IF(AND(K1437="Pending",J1437='Date ouverte'!$A$2),INDEX(_xlfn.ANCHORARRAY('Date ouverte'!$B$2),MATCH(TRUE,_xlfn.ANCHORARRAY('Date ouverte'!$B$2)&gt;=$W1437,0)),IF(AND(K1437="Pending",J1437='Date ouverte'!$A$4),INDEX(_xlfn.ANCHORARRAY('Date ouverte'!$B$4),MATCH(TRUE,_xlfn.ANCHORARRAY('Date ouverte'!$B$4)&gt;=$W1437,0)),IF(AND(K1437="Pending",J1437='Date ouverte'!$A$6),INDEX(_xlfn.ANCHORARRAY('Date ouverte'!$B$6),MATCH(TRUE,_xlfn.ANCHORARRAY('Date ouverte'!$B$6)&gt;=$W1437,0)),IF(AND(K1437="Pending",J1437='Date ouverte'!$A$8),INDEX(_xlfn.ANCHORARRAY('Date ouverte'!$B$8),MATCH(TRUE,_xlfn.ANCHORARRAY('Date ouverte'!$B$8)&gt;=$W1437,0)),W1437))))</f>
        <v>44889</v>
      </c>
      <c r="AB1437" s="5" t="str">
        <f>IF(IF($K1437="Pending",(IF($J1437='Date ouverte'!$A$20,HLOOKUP($AA1437,'Date ouverte'!$20:$21,2,FALSE),IF($J1437='Date ouverte'!$A$22,HLOOKUP($AA1437,'Date ouverte'!$22:$23,2,FALSE),IF($J1437='Date ouverte'!$A$24,HLOOKUP($AA1437,'Date ouverte'!$24:$25,2,FALSE),IF($J1437='Date ouverte'!$A$26,HLOOKUP($AA1437,'Date ouverte'!$26:$27,2,FALSE),"j"))))),W1437)&lt;&gt;"alert",AA1437,"alert")</f>
        <v>alert</v>
      </c>
      <c r="AC1437" s="65">
        <f>IF($AB1437="alert",(IF($J1437='Date ouverte'!$A$29,HLOOKUP($AA1437,'Date ouverte'!$29:$30,2,FALSE),IF($J1437='Date ouverte'!$A$31,HLOOKUP($AA1437,'Date ouverte'!$31:$33,2,FALSE),IF($J1437='Date ouverte'!$A$33,HLOOKUP($AA1437,'Date ouverte'!$33:$34,2,FALSE),IF($J1437='Date ouverte'!$A$35,HLOOKUP($AA1437,'Date ouverte'!$35:$36,2,FALSE),"j"))))),0)</f>
        <v>32</v>
      </c>
      <c r="AD14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37" s="5"/>
    </row>
    <row r="1438" spans="1:31" x14ac:dyDescent="0.25">
      <c r="A1438" t="s">
        <v>750</v>
      </c>
      <c r="B1438" t="s">
        <v>258</v>
      </c>
      <c r="C1438" t="s">
        <v>30</v>
      </c>
      <c r="D1438" t="s">
        <v>47</v>
      </c>
      <c r="E1438" t="s">
        <v>16</v>
      </c>
      <c r="F1438" t="s">
        <v>48</v>
      </c>
      <c r="G1438" s="1">
        <v>44826</v>
      </c>
      <c r="H1438" s="1">
        <v>44872</v>
      </c>
      <c r="I1438" s="2">
        <v>44877</v>
      </c>
      <c r="J1438" t="s">
        <v>28</v>
      </c>
      <c r="K1438" t="s">
        <v>29</v>
      </c>
      <c r="L1438" t="s">
        <v>24</v>
      </c>
      <c r="M1438" t="s">
        <v>32</v>
      </c>
      <c r="N1438" t="s">
        <v>41</v>
      </c>
      <c r="O1438" t="s">
        <v>609</v>
      </c>
      <c r="P1438">
        <f t="shared" si="612"/>
        <v>1</v>
      </c>
      <c r="Q1438" s="5">
        <f t="shared" si="613"/>
        <v>44874</v>
      </c>
      <c r="R1438" s="32">
        <f>VLOOKUP(_xlfn.CONCAT(M1438," - ",E1438),Planning!$C$75:$D$99,2,0)</f>
        <v>10</v>
      </c>
      <c r="S1438" s="5">
        <f t="shared" si="614"/>
        <v>44882</v>
      </c>
      <c r="T1438" s="3" t="str">
        <f t="shared" si="615"/>
        <v/>
      </c>
      <c r="U1438" s="32">
        <f t="shared" ca="1" si="616"/>
        <v>10</v>
      </c>
      <c r="V1438" s="32">
        <f t="shared" si="617"/>
        <v>0</v>
      </c>
      <c r="W1438" s="5">
        <f t="shared" si="618"/>
        <v>44877</v>
      </c>
      <c r="X1438" s="5"/>
      <c r="Z1438" s="49"/>
      <c r="AA1438" s="50" cm="1">
        <f t="array" ref="AA1438">IF(AND(K1438="Pending",J1438='Date ouverte'!$A$2),INDEX(_xlfn.ANCHORARRAY('Date ouverte'!$B$2),MATCH(TRUE,_xlfn.ANCHORARRAY('Date ouverte'!$B$2)&gt;=$W1438,0)),IF(AND(K1438="Pending",J1438='Date ouverte'!$A$4),INDEX(_xlfn.ANCHORARRAY('Date ouverte'!$B$4),MATCH(TRUE,_xlfn.ANCHORARRAY('Date ouverte'!$B$4)&gt;=$W1438,0)),IF(AND(K1438="Pending",J1438='Date ouverte'!$A$6),INDEX(_xlfn.ANCHORARRAY('Date ouverte'!$B$6),MATCH(TRUE,_xlfn.ANCHORARRAY('Date ouverte'!$B$6)&gt;=$W1438,0)),IF(AND(K1438="Pending",J1438='Date ouverte'!$A$8),INDEX(_xlfn.ANCHORARRAY('Date ouverte'!$B$8),MATCH(TRUE,_xlfn.ANCHORARRAY('Date ouverte'!$B$8)&gt;=$W1438,0)),W1438))))</f>
        <v>44879</v>
      </c>
      <c r="AB1438" s="5" t="str">
        <f>IF(IF($K1438="Pending",(IF($J1438='Date ouverte'!$A$20,HLOOKUP($AA1438,'Date ouverte'!$20:$21,2,FALSE),IF($J1438='Date ouverte'!$A$22,HLOOKUP($AA1438,'Date ouverte'!$22:$23,2,FALSE),IF($J1438='Date ouverte'!$A$24,HLOOKUP($AA1438,'Date ouverte'!$24:$25,2,FALSE),IF($J1438='Date ouverte'!$A$26,HLOOKUP($AA1438,'Date ouverte'!$26:$27,2,FALSE),"j"))))),W1438)&lt;&gt;"alert",AA1438,"alert")</f>
        <v>alert</v>
      </c>
      <c r="AC1438" s="65">
        <f>IF($AB1438="alert",(IF($J1438='Date ouverte'!$A$29,HLOOKUP($AA1438,'Date ouverte'!$29:$30,2,FALSE),IF($J1438='Date ouverte'!$A$31,HLOOKUP($AA1438,'Date ouverte'!$31:$33,2,FALSE),IF($J1438='Date ouverte'!$A$33,HLOOKUP($AA1438,'Date ouverte'!$33:$34,2,FALSE),IF($J1438='Date ouverte'!$A$35,HLOOKUP($AA1438,'Date ouverte'!$35:$36,2,FALSE),"j"))))),0)</f>
        <v>12</v>
      </c>
      <c r="AD14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38" s="5"/>
    </row>
    <row r="1439" spans="1:31" x14ac:dyDescent="0.25">
      <c r="A1439" t="s">
        <v>1422</v>
      </c>
      <c r="B1439" t="s">
        <v>258</v>
      </c>
      <c r="C1439" t="s">
        <v>30</v>
      </c>
      <c r="D1439" t="s">
        <v>47</v>
      </c>
      <c r="E1439" t="s">
        <v>16</v>
      </c>
      <c r="F1439" t="s">
        <v>48</v>
      </c>
      <c r="G1439" s="1">
        <v>44837</v>
      </c>
      <c r="H1439" s="1">
        <v>44881</v>
      </c>
      <c r="I1439" s="2">
        <v>44890</v>
      </c>
      <c r="J1439" t="s">
        <v>28</v>
      </c>
      <c r="K1439" t="s">
        <v>29</v>
      </c>
      <c r="L1439" t="s">
        <v>24</v>
      </c>
      <c r="M1439" t="s">
        <v>32</v>
      </c>
      <c r="N1439" t="s">
        <v>41</v>
      </c>
      <c r="O1439" t="s">
        <v>43</v>
      </c>
      <c r="P1439">
        <f t="shared" si="612"/>
        <v>1</v>
      </c>
      <c r="Q1439" s="5">
        <f t="shared" si="613"/>
        <v>44883</v>
      </c>
      <c r="R1439" s="32">
        <f>VLOOKUP(_xlfn.CONCAT(M1439," - ",E1439),Planning!$C$75:$D$99,2,0)</f>
        <v>10</v>
      </c>
      <c r="S1439" s="5">
        <f t="shared" si="614"/>
        <v>44891</v>
      </c>
      <c r="T1439" s="3" t="str">
        <f t="shared" si="615"/>
        <v/>
      </c>
      <c r="U1439" s="32">
        <f t="shared" ca="1" si="616"/>
        <v>10</v>
      </c>
      <c r="V1439" s="32">
        <f t="shared" si="617"/>
        <v>0</v>
      </c>
      <c r="W1439" s="5">
        <f t="shared" si="618"/>
        <v>44890</v>
      </c>
      <c r="X1439" s="5"/>
      <c r="Z1439" s="49"/>
      <c r="AA1439" s="50" cm="1">
        <f t="array" ref="AA1439">IF(AND(K1439="Pending",J1439='Date ouverte'!$A$2),INDEX(_xlfn.ANCHORARRAY('Date ouverte'!$B$2),MATCH(TRUE,_xlfn.ANCHORARRAY('Date ouverte'!$B$2)&gt;=$W1439,0)),IF(AND(K1439="Pending",J1439='Date ouverte'!$A$4),INDEX(_xlfn.ANCHORARRAY('Date ouverte'!$B$4),MATCH(TRUE,_xlfn.ANCHORARRAY('Date ouverte'!$B$4)&gt;=$W1439,0)),IF(AND(K1439="Pending",J1439='Date ouverte'!$A$6),INDEX(_xlfn.ANCHORARRAY('Date ouverte'!$B$6),MATCH(TRUE,_xlfn.ANCHORARRAY('Date ouverte'!$B$6)&gt;=$W1439,0)),IF(AND(K1439="Pending",J1439='Date ouverte'!$A$8),INDEX(_xlfn.ANCHORARRAY('Date ouverte'!$B$8),MATCH(TRUE,_xlfn.ANCHORARRAY('Date ouverte'!$B$8)&gt;=$W1439,0)),W1439))))</f>
        <v>44890</v>
      </c>
      <c r="AB1439" s="5" t="str">
        <f>IF(IF($K1439="Pending",(IF($J1439='Date ouverte'!$A$20,HLOOKUP($AA1439,'Date ouverte'!$20:$21,2,FALSE),IF($J1439='Date ouverte'!$A$22,HLOOKUP($AA1439,'Date ouverte'!$22:$23,2,FALSE),IF($J1439='Date ouverte'!$A$24,HLOOKUP($AA1439,'Date ouverte'!$24:$25,2,FALSE),IF($J1439='Date ouverte'!$A$26,HLOOKUP($AA1439,'Date ouverte'!$26:$27,2,FALSE),"j"))))),W1439)&lt;&gt;"alert",AA1439,"alert")</f>
        <v>alert</v>
      </c>
      <c r="AC1439" s="65">
        <f>IF($AB1439="alert",(IF($J1439='Date ouverte'!$A$29,HLOOKUP($AA1439,'Date ouverte'!$29:$30,2,FALSE),IF($J1439='Date ouverte'!$A$31,HLOOKUP($AA1439,'Date ouverte'!$31:$33,2,FALSE),IF($J1439='Date ouverte'!$A$33,HLOOKUP($AA1439,'Date ouverte'!$33:$34,2,FALSE),IF($J1439='Date ouverte'!$A$35,HLOOKUP($AA1439,'Date ouverte'!$35:$36,2,FALSE),"j"))))),0)</f>
        <v>8</v>
      </c>
      <c r="AD14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39" s="5"/>
    </row>
    <row r="1440" spans="1:31" x14ac:dyDescent="0.25">
      <c r="A1440" t="s">
        <v>2084</v>
      </c>
      <c r="B1440" t="s">
        <v>258</v>
      </c>
      <c r="C1440" t="s">
        <v>14</v>
      </c>
      <c r="D1440" t="s">
        <v>47</v>
      </c>
      <c r="E1440" t="s">
        <v>16</v>
      </c>
      <c r="F1440" t="s">
        <v>48</v>
      </c>
      <c r="G1440" s="1">
        <v>44865</v>
      </c>
      <c r="H1440" s="1">
        <v>44893</v>
      </c>
      <c r="I1440" s="2">
        <v>44900</v>
      </c>
      <c r="J1440" t="s">
        <v>18</v>
      </c>
      <c r="K1440" t="s">
        <v>29</v>
      </c>
      <c r="L1440" t="s">
        <v>24</v>
      </c>
      <c r="M1440" t="s">
        <v>32</v>
      </c>
      <c r="N1440" t="s">
        <v>41</v>
      </c>
      <c r="O1440" t="s">
        <v>1728</v>
      </c>
      <c r="P1440">
        <f t="shared" si="612"/>
        <v>1</v>
      </c>
      <c r="Q1440" s="5">
        <f t="shared" si="613"/>
        <v>44895</v>
      </c>
      <c r="R1440" s="32">
        <f>VLOOKUP(_xlfn.CONCAT(M1440," - ",E1440),Planning!$C$75:$D$99,2,0)</f>
        <v>10</v>
      </c>
      <c r="S1440" s="5">
        <f t="shared" si="614"/>
        <v>44903</v>
      </c>
      <c r="T1440" s="3" t="str">
        <f t="shared" si="615"/>
        <v/>
      </c>
      <c r="U1440" s="32">
        <f t="shared" ca="1" si="616"/>
        <v>10</v>
      </c>
      <c r="V1440" s="32">
        <f t="shared" si="617"/>
        <v>0</v>
      </c>
      <c r="W1440" s="5">
        <f t="shared" si="618"/>
        <v>44900</v>
      </c>
      <c r="X1440" s="5"/>
      <c r="Z1440" s="49"/>
      <c r="AA1440" s="50" cm="1">
        <f t="array" ref="AA1440">IF(AND(K1440="Pending",J1440='Date ouverte'!$A$2),INDEX(_xlfn.ANCHORARRAY('Date ouverte'!$B$2),MATCH(TRUE,_xlfn.ANCHORARRAY('Date ouverte'!$B$2)&gt;=$W1440,0)),IF(AND(K1440="Pending",J1440='Date ouverte'!$A$4),INDEX(_xlfn.ANCHORARRAY('Date ouverte'!$B$4),MATCH(TRUE,_xlfn.ANCHORARRAY('Date ouverte'!$B$4)&gt;=$W1440,0)),IF(AND(K1440="Pending",J1440='Date ouverte'!$A$6),INDEX(_xlfn.ANCHORARRAY('Date ouverte'!$B$6),MATCH(TRUE,_xlfn.ANCHORARRAY('Date ouverte'!$B$6)&gt;=$W1440,0)),IF(AND(K1440="Pending",J1440='Date ouverte'!$A$8),INDEX(_xlfn.ANCHORARRAY('Date ouverte'!$B$8),MATCH(TRUE,_xlfn.ANCHORARRAY('Date ouverte'!$B$8)&gt;=$W1440,0)),W1440))))</f>
        <v>44900</v>
      </c>
      <c r="AB1440" s="5">
        <f>IF(IF($K1440="Pending",(IF($J1440='Date ouverte'!$A$20,HLOOKUP($AA1440,'Date ouverte'!$20:$21,2,FALSE),IF($J1440='Date ouverte'!$A$22,HLOOKUP($AA1440,'Date ouverte'!$22:$23,2,FALSE),IF($J1440='Date ouverte'!$A$24,HLOOKUP($AA1440,'Date ouverte'!$24:$25,2,FALSE),IF($J1440='Date ouverte'!$A$26,HLOOKUP($AA1440,'Date ouverte'!$26:$27,2,FALSE),"j"))))),W1440)&lt;&gt;"alert",AA1440,"alert")</f>
        <v>44900</v>
      </c>
      <c r="AC1440" s="65">
        <f>IF($AB1440="alert",(IF($J1440='Date ouverte'!$A$29,HLOOKUP($AA1440,'Date ouverte'!$29:$30,2,FALSE),IF($J1440='Date ouverte'!$A$31,HLOOKUP($AA1440,'Date ouverte'!$31:$33,2,FALSE),IF($J1440='Date ouverte'!$A$33,HLOOKUP($AA1440,'Date ouverte'!$33:$34,2,FALSE),IF($J1440='Date ouverte'!$A$35,HLOOKUP($AA1440,'Date ouverte'!$35:$36,2,FALSE),"j"))))),0)</f>
        <v>0</v>
      </c>
      <c r="AD14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0" s="5"/>
    </row>
    <row r="1441" spans="1:31" x14ac:dyDescent="0.25">
      <c r="A1441" t="s">
        <v>2509</v>
      </c>
      <c r="B1441" t="s">
        <v>258</v>
      </c>
      <c r="C1441" t="s">
        <v>14</v>
      </c>
      <c r="D1441" t="s">
        <v>47</v>
      </c>
      <c r="E1441" t="s">
        <v>16</v>
      </c>
      <c r="F1441" t="s">
        <v>48</v>
      </c>
      <c r="G1441" s="1">
        <v>44865</v>
      </c>
      <c r="H1441" s="1">
        <v>44896</v>
      </c>
      <c r="I1441" s="2">
        <v>44903</v>
      </c>
      <c r="J1441" t="s">
        <v>28</v>
      </c>
      <c r="K1441" t="s">
        <v>29</v>
      </c>
      <c r="L1441" t="s">
        <v>24</v>
      </c>
      <c r="M1441" t="s">
        <v>32</v>
      </c>
      <c r="N1441" t="s">
        <v>41</v>
      </c>
      <c r="O1441" t="s">
        <v>2446</v>
      </c>
      <c r="P1441">
        <f t="shared" si="612"/>
        <v>1</v>
      </c>
      <c r="Q1441" s="5">
        <f t="shared" si="613"/>
        <v>44898</v>
      </c>
      <c r="R1441" s="32">
        <f>VLOOKUP(_xlfn.CONCAT(M1441," - ",E1441),Planning!$C$75:$D$99,2,0)</f>
        <v>10</v>
      </c>
      <c r="S1441" s="5">
        <f t="shared" si="614"/>
        <v>44906</v>
      </c>
      <c r="T1441" s="3" t="str">
        <f t="shared" si="615"/>
        <v/>
      </c>
      <c r="U1441" s="32">
        <f t="shared" ca="1" si="616"/>
        <v>10</v>
      </c>
      <c r="V1441" s="32">
        <f t="shared" si="617"/>
        <v>0</v>
      </c>
      <c r="W1441" s="5">
        <f t="shared" si="618"/>
        <v>44903</v>
      </c>
      <c r="X1441" s="5"/>
      <c r="Z1441" s="49"/>
      <c r="AA1441" s="50" cm="1">
        <f t="array" ref="AA1441">IF(AND(K1441="Pending",J1441='Date ouverte'!$A$2),INDEX(_xlfn.ANCHORARRAY('Date ouverte'!$B$2),MATCH(TRUE,_xlfn.ANCHORARRAY('Date ouverte'!$B$2)&gt;=$W1441,0)),IF(AND(K1441="Pending",J1441='Date ouverte'!$A$4),INDEX(_xlfn.ANCHORARRAY('Date ouverte'!$B$4),MATCH(TRUE,_xlfn.ANCHORARRAY('Date ouverte'!$B$4)&gt;=$W1441,0)),IF(AND(K1441="Pending",J1441='Date ouverte'!$A$6),INDEX(_xlfn.ANCHORARRAY('Date ouverte'!$B$6),MATCH(TRUE,_xlfn.ANCHORARRAY('Date ouverte'!$B$6)&gt;=$W1441,0)),IF(AND(K1441="Pending",J1441='Date ouverte'!$A$8),INDEX(_xlfn.ANCHORARRAY('Date ouverte'!$B$8),MATCH(TRUE,_xlfn.ANCHORARRAY('Date ouverte'!$B$8)&gt;=$W1441,0)),W1441))))</f>
        <v>44903</v>
      </c>
      <c r="AB1441" s="5">
        <f>IF(IF($K1441="Pending",(IF($J1441='Date ouverte'!$A$20,HLOOKUP($AA1441,'Date ouverte'!$20:$21,2,FALSE),IF($J1441='Date ouverte'!$A$22,HLOOKUP($AA1441,'Date ouverte'!$22:$23,2,FALSE),IF($J1441='Date ouverte'!$A$24,HLOOKUP($AA1441,'Date ouverte'!$24:$25,2,FALSE),IF($J1441='Date ouverte'!$A$26,HLOOKUP($AA1441,'Date ouverte'!$26:$27,2,FALSE),"j"))))),W1441)&lt;&gt;"alert",AA1441,"alert")</f>
        <v>44903</v>
      </c>
      <c r="AC1441" s="65">
        <f>IF($AB1441="alert",(IF($J1441='Date ouverte'!$A$29,HLOOKUP($AA1441,'Date ouverte'!$29:$30,2,FALSE),IF($J1441='Date ouverte'!$A$31,HLOOKUP($AA1441,'Date ouverte'!$31:$33,2,FALSE),IF($J1441='Date ouverte'!$A$33,HLOOKUP($AA1441,'Date ouverte'!$33:$34,2,FALSE),IF($J1441='Date ouverte'!$A$35,HLOOKUP($AA1441,'Date ouverte'!$35:$36,2,FALSE),"j"))))),0)</f>
        <v>0</v>
      </c>
      <c r="AD14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41" s="5"/>
    </row>
    <row r="1442" spans="1:31" x14ac:dyDescent="0.25">
      <c r="A1442" t="s">
        <v>908</v>
      </c>
      <c r="B1442" t="s">
        <v>258</v>
      </c>
      <c r="C1442" t="s">
        <v>30</v>
      </c>
      <c r="D1442" t="s">
        <v>47</v>
      </c>
      <c r="E1442" t="s">
        <v>16</v>
      </c>
      <c r="F1442" t="s">
        <v>48</v>
      </c>
      <c r="G1442" s="1">
        <v>44826</v>
      </c>
      <c r="H1442" s="1">
        <v>44872</v>
      </c>
      <c r="I1442" s="2">
        <v>44877</v>
      </c>
      <c r="J1442" t="s">
        <v>39</v>
      </c>
      <c r="K1442" t="s">
        <v>29</v>
      </c>
      <c r="L1442" t="s">
        <v>24</v>
      </c>
      <c r="M1442" t="s">
        <v>32</v>
      </c>
      <c r="N1442" t="s">
        <v>41</v>
      </c>
      <c r="O1442" t="s">
        <v>609</v>
      </c>
      <c r="P1442">
        <f t="shared" si="612"/>
        <v>1</v>
      </c>
      <c r="Q1442" s="5">
        <f t="shared" si="613"/>
        <v>44874</v>
      </c>
      <c r="R1442" s="32">
        <f>VLOOKUP(_xlfn.CONCAT(M1442," - ",E1442),Planning!$C$75:$D$99,2,0)</f>
        <v>10</v>
      </c>
      <c r="S1442" s="5">
        <f t="shared" si="614"/>
        <v>44882</v>
      </c>
      <c r="T1442" s="3" t="str">
        <f t="shared" si="615"/>
        <v/>
      </c>
      <c r="U1442" s="32">
        <f t="shared" ca="1" si="616"/>
        <v>10</v>
      </c>
      <c r="V1442" s="32">
        <f t="shared" si="617"/>
        <v>0</v>
      </c>
      <c r="W1442" s="5">
        <f t="shared" si="618"/>
        <v>44877</v>
      </c>
      <c r="X1442" s="5"/>
      <c r="Z1442" s="49"/>
      <c r="AA1442" s="50" cm="1">
        <f t="array" ref="AA1442">IF(AND(K1442="Pending",J1442='Date ouverte'!$A$2),INDEX(_xlfn.ANCHORARRAY('Date ouverte'!$B$2),MATCH(TRUE,_xlfn.ANCHORARRAY('Date ouverte'!$B$2)&gt;=$W1442,0)),IF(AND(K1442="Pending",J1442='Date ouverte'!$A$4),INDEX(_xlfn.ANCHORARRAY('Date ouverte'!$B$4),MATCH(TRUE,_xlfn.ANCHORARRAY('Date ouverte'!$B$4)&gt;=$W1442,0)),IF(AND(K1442="Pending",J1442='Date ouverte'!$A$6),INDEX(_xlfn.ANCHORARRAY('Date ouverte'!$B$6),MATCH(TRUE,_xlfn.ANCHORARRAY('Date ouverte'!$B$6)&gt;=$W1442,0)),IF(AND(K1442="Pending",J1442='Date ouverte'!$A$8),INDEX(_xlfn.ANCHORARRAY('Date ouverte'!$B$8),MATCH(TRUE,_xlfn.ANCHORARRAY('Date ouverte'!$B$8)&gt;=$W1442,0)),W1442))))</f>
        <v>44879</v>
      </c>
      <c r="AB1442" s="5" t="str">
        <f>IF(IF($K1442="Pending",(IF($J1442='Date ouverte'!$A$20,HLOOKUP($AA1442,'Date ouverte'!$20:$21,2,FALSE),IF($J1442='Date ouverte'!$A$22,HLOOKUP($AA1442,'Date ouverte'!$22:$23,2,FALSE),IF($J1442='Date ouverte'!$A$24,HLOOKUP($AA1442,'Date ouverte'!$24:$25,2,FALSE),IF($J1442='Date ouverte'!$A$26,HLOOKUP($AA1442,'Date ouverte'!$26:$27,2,FALSE),"j"))))),W1442)&lt;&gt;"alert",AA1442,"alert")</f>
        <v>alert</v>
      </c>
      <c r="AC1442" s="65">
        <f>IF($AB1442="alert",(IF($J1442='Date ouverte'!$A$29,HLOOKUP($AA1442,'Date ouverte'!$29:$30,2,FALSE),IF($J1442='Date ouverte'!$A$31,HLOOKUP($AA1442,'Date ouverte'!$31:$33,2,FALSE),IF($J1442='Date ouverte'!$A$33,HLOOKUP($AA1442,'Date ouverte'!$33:$34,2,FALSE),IF($J1442='Date ouverte'!$A$35,HLOOKUP($AA1442,'Date ouverte'!$35:$36,2,FALSE),"j"))))),0)</f>
        <v>52</v>
      </c>
      <c r="AD14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42" s="5"/>
    </row>
    <row r="1443" spans="1:31" x14ac:dyDescent="0.25">
      <c r="A1443" t="s">
        <v>2085</v>
      </c>
      <c r="B1443" t="s">
        <v>258</v>
      </c>
      <c r="C1443" t="s">
        <v>14</v>
      </c>
      <c r="D1443" t="s">
        <v>47</v>
      </c>
      <c r="E1443" t="s">
        <v>16</v>
      </c>
      <c r="F1443" t="s">
        <v>48</v>
      </c>
      <c r="G1443" s="1">
        <v>44856</v>
      </c>
      <c r="H1443" s="1">
        <v>44881</v>
      </c>
      <c r="I1443" s="2">
        <v>44888</v>
      </c>
      <c r="J1443" t="s">
        <v>39</v>
      </c>
      <c r="K1443" t="s">
        <v>29</v>
      </c>
      <c r="L1443" t="s">
        <v>24</v>
      </c>
      <c r="M1443" t="s">
        <v>32</v>
      </c>
      <c r="N1443" t="s">
        <v>33</v>
      </c>
      <c r="O1443" t="s">
        <v>58</v>
      </c>
      <c r="P1443">
        <f t="shared" si="612"/>
        <v>1</v>
      </c>
      <c r="Q1443" s="5">
        <f t="shared" si="613"/>
        <v>44883</v>
      </c>
      <c r="R1443" s="32">
        <f>VLOOKUP(_xlfn.CONCAT(M1443," - ",E1443),Planning!$C$75:$D$99,2,0)</f>
        <v>10</v>
      </c>
      <c r="S1443" s="5">
        <f t="shared" si="614"/>
        <v>44891</v>
      </c>
      <c r="T1443" s="3" t="str">
        <f t="shared" si="615"/>
        <v/>
      </c>
      <c r="U1443" s="32">
        <f t="shared" ca="1" si="616"/>
        <v>10</v>
      </c>
      <c r="V1443" s="32">
        <f t="shared" si="617"/>
        <v>0</v>
      </c>
      <c r="W1443" s="5">
        <f t="shared" si="618"/>
        <v>44888</v>
      </c>
      <c r="X1443" s="5"/>
      <c r="Z1443" s="49"/>
      <c r="AA1443" s="50" cm="1">
        <f t="array" ref="AA1443">IF(AND(K1443="Pending",J1443='Date ouverte'!$A$2),INDEX(_xlfn.ANCHORARRAY('Date ouverte'!$B$2),MATCH(TRUE,_xlfn.ANCHORARRAY('Date ouverte'!$B$2)&gt;=$W1443,0)),IF(AND(K1443="Pending",J1443='Date ouverte'!$A$4),INDEX(_xlfn.ANCHORARRAY('Date ouverte'!$B$4),MATCH(TRUE,_xlfn.ANCHORARRAY('Date ouverte'!$B$4)&gt;=$W1443,0)),IF(AND(K1443="Pending",J1443='Date ouverte'!$A$6),INDEX(_xlfn.ANCHORARRAY('Date ouverte'!$B$6),MATCH(TRUE,_xlfn.ANCHORARRAY('Date ouverte'!$B$6)&gt;=$W1443,0)),IF(AND(K1443="Pending",J1443='Date ouverte'!$A$8),INDEX(_xlfn.ANCHORARRAY('Date ouverte'!$B$8),MATCH(TRUE,_xlfn.ANCHORARRAY('Date ouverte'!$B$8)&gt;=$W1443,0)),W1443))))</f>
        <v>44888</v>
      </c>
      <c r="AB1443" s="5">
        <f>IF(IF($K1443="Pending",(IF($J1443='Date ouverte'!$A$20,HLOOKUP($AA1443,'Date ouverte'!$20:$21,2,FALSE),IF($J1443='Date ouverte'!$A$22,HLOOKUP($AA1443,'Date ouverte'!$22:$23,2,FALSE),IF($J1443='Date ouverte'!$A$24,HLOOKUP($AA1443,'Date ouverte'!$24:$25,2,FALSE),IF($J1443='Date ouverte'!$A$26,HLOOKUP($AA1443,'Date ouverte'!$26:$27,2,FALSE),"j"))))),W1443)&lt;&gt;"alert",AA1443,"alert")</f>
        <v>44888</v>
      </c>
      <c r="AC1443" s="65">
        <f>IF($AB1443="alert",(IF($J1443='Date ouverte'!$A$29,HLOOKUP($AA1443,'Date ouverte'!$29:$30,2,FALSE),IF($J1443='Date ouverte'!$A$31,HLOOKUP($AA1443,'Date ouverte'!$31:$33,2,FALSE),IF($J1443='Date ouverte'!$A$33,HLOOKUP($AA1443,'Date ouverte'!$33:$34,2,FALSE),IF($J1443='Date ouverte'!$A$35,HLOOKUP($AA1443,'Date ouverte'!$35:$36,2,FALSE),"j"))))),0)</f>
        <v>0</v>
      </c>
      <c r="AD14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43" s="5"/>
    </row>
    <row r="1444" spans="1:31" x14ac:dyDescent="0.25">
      <c r="A1444" t="s">
        <v>758</v>
      </c>
      <c r="B1444" t="s">
        <v>258</v>
      </c>
      <c r="C1444" t="s">
        <v>14</v>
      </c>
      <c r="D1444" t="s">
        <v>15</v>
      </c>
      <c r="E1444" t="s">
        <v>51</v>
      </c>
      <c r="F1444" t="s">
        <v>17</v>
      </c>
      <c r="G1444" s="1">
        <v>44820</v>
      </c>
      <c r="H1444" s="1">
        <v>44853</v>
      </c>
      <c r="I1444" s="2">
        <v>44869.541666666664</v>
      </c>
      <c r="J1444" t="s">
        <v>18</v>
      </c>
      <c r="K1444" t="s">
        <v>19</v>
      </c>
      <c r="L1444" t="s">
        <v>24</v>
      </c>
      <c r="M1444" t="s">
        <v>32</v>
      </c>
      <c r="N1444" t="s">
        <v>41</v>
      </c>
      <c r="O1444" t="s">
        <v>445</v>
      </c>
      <c r="P1444">
        <f t="shared" si="612"/>
        <v>1</v>
      </c>
      <c r="Q1444" s="5">
        <f t="shared" si="613"/>
        <v>44855</v>
      </c>
      <c r="R1444" s="32">
        <f>VLOOKUP(_xlfn.CONCAT(M1444," - ",E1444),Planning!$C$75:$D$99,2,0)</f>
        <v>5</v>
      </c>
      <c r="S1444" s="5">
        <f t="shared" si="614"/>
        <v>44858</v>
      </c>
      <c r="T1444" s="3" t="str">
        <f t="shared" si="615"/>
        <v/>
      </c>
      <c r="U1444" s="32">
        <f t="shared" ca="1" si="616"/>
        <v>-1</v>
      </c>
      <c r="V1444" s="32">
        <f t="shared" si="617"/>
        <v>0</v>
      </c>
      <c r="W1444" s="5">
        <f t="shared" si="618"/>
        <v>44869</v>
      </c>
      <c r="X1444" s="5"/>
      <c r="Z1444" s="49"/>
      <c r="AA1444" s="50" cm="1">
        <f t="array" ref="AA1444">IF(AND(K1444="Pending",J1444='Date ouverte'!$A$2),INDEX(_xlfn.ANCHORARRAY('Date ouverte'!$B$2),MATCH(TRUE,_xlfn.ANCHORARRAY('Date ouverte'!$B$2)&gt;=$W1444,0)),IF(AND(K1444="Pending",J1444='Date ouverte'!$A$4),INDEX(_xlfn.ANCHORARRAY('Date ouverte'!$B$4),MATCH(TRUE,_xlfn.ANCHORARRAY('Date ouverte'!$B$4)&gt;=$W1444,0)),IF(AND(K1444="Pending",J1444='Date ouverte'!$A$6),INDEX(_xlfn.ANCHORARRAY('Date ouverte'!$B$6),MATCH(TRUE,_xlfn.ANCHORARRAY('Date ouverte'!$B$6)&gt;=$W1444,0)),IF(AND(K1444="Pending",J1444='Date ouverte'!$A$8),INDEX(_xlfn.ANCHORARRAY('Date ouverte'!$B$8),MATCH(TRUE,_xlfn.ANCHORARRAY('Date ouverte'!$B$8)&gt;=$W1444,0)),W1444))))</f>
        <v>44869</v>
      </c>
      <c r="AB1444" s="5">
        <f>IF(IF($K1444="Pending",(IF($J1444='Date ouverte'!$A$20,HLOOKUP($AA1444,'Date ouverte'!$20:$21,2,FALSE),IF($J1444='Date ouverte'!$A$22,HLOOKUP($AA1444,'Date ouverte'!$22:$23,2,FALSE),IF($J1444='Date ouverte'!$A$24,HLOOKUP($AA1444,'Date ouverte'!$24:$25,2,FALSE),IF($J1444='Date ouverte'!$A$26,HLOOKUP($AA1444,'Date ouverte'!$26:$27,2,FALSE),"j"))))),W1444)&lt;&gt;"alert",AA1444,"alert")</f>
        <v>44869</v>
      </c>
      <c r="AC1444" s="65">
        <f>IF($AB1444="alert",(IF($J1444='Date ouverte'!$A$29,HLOOKUP($AA1444,'Date ouverte'!$29:$30,2,FALSE),IF($J1444='Date ouverte'!$A$31,HLOOKUP($AA1444,'Date ouverte'!$31:$33,2,FALSE),IF($J1444='Date ouverte'!$A$33,HLOOKUP($AA1444,'Date ouverte'!$33:$34,2,FALSE),IF($J1444='Date ouverte'!$A$35,HLOOKUP($AA1444,'Date ouverte'!$35:$36,2,FALSE),"j"))))),0)</f>
        <v>0</v>
      </c>
      <c r="AD14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4" s="5"/>
    </row>
    <row r="1445" spans="1:31" x14ac:dyDescent="0.25">
      <c r="A1445" t="s">
        <v>126</v>
      </c>
      <c r="B1445" t="s">
        <v>258</v>
      </c>
      <c r="C1445" t="s">
        <v>14</v>
      </c>
      <c r="D1445" t="s">
        <v>47</v>
      </c>
      <c r="E1445" t="s">
        <v>16</v>
      </c>
      <c r="F1445" t="s">
        <v>48</v>
      </c>
      <c r="G1445" s="1">
        <v>44798</v>
      </c>
      <c r="H1445" s="1">
        <v>44860</v>
      </c>
      <c r="I1445" s="2">
        <v>44867.541666666664</v>
      </c>
      <c r="J1445" t="s">
        <v>18</v>
      </c>
      <c r="K1445" t="s">
        <v>19</v>
      </c>
      <c r="L1445" t="s">
        <v>24</v>
      </c>
      <c r="M1445" t="s">
        <v>32</v>
      </c>
      <c r="N1445" t="s">
        <v>41</v>
      </c>
      <c r="O1445" t="s">
        <v>122</v>
      </c>
      <c r="P1445">
        <f t="shared" si="612"/>
        <v>1</v>
      </c>
      <c r="Q1445" s="5">
        <f t="shared" si="613"/>
        <v>44862</v>
      </c>
      <c r="R1445" s="32">
        <f>VLOOKUP(_xlfn.CONCAT(M1445," - ",E1445),Planning!$C$75:$D$99,2,0)</f>
        <v>10</v>
      </c>
      <c r="S1445" s="5">
        <f t="shared" si="614"/>
        <v>44870</v>
      </c>
      <c r="T1445" s="3" t="str">
        <f t="shared" si="615"/>
        <v/>
      </c>
      <c r="U1445" s="32">
        <f t="shared" ca="1" si="616"/>
        <v>10</v>
      </c>
      <c r="V1445" s="32">
        <f t="shared" si="617"/>
        <v>0</v>
      </c>
      <c r="W1445" s="5">
        <f t="shared" si="618"/>
        <v>44867</v>
      </c>
      <c r="X1445" s="5"/>
      <c r="Z1445" s="49"/>
      <c r="AA1445" s="50" cm="1">
        <f t="array" ref="AA1445">IF(AND(K1445="Pending",J1445='Date ouverte'!$A$2),INDEX(_xlfn.ANCHORARRAY('Date ouverte'!$B$2),MATCH(TRUE,_xlfn.ANCHORARRAY('Date ouverte'!$B$2)&gt;=$W1445,0)),IF(AND(K1445="Pending",J1445='Date ouverte'!$A$4),INDEX(_xlfn.ANCHORARRAY('Date ouverte'!$B$4),MATCH(TRUE,_xlfn.ANCHORARRAY('Date ouverte'!$B$4)&gt;=$W1445,0)),IF(AND(K1445="Pending",J1445='Date ouverte'!$A$6),INDEX(_xlfn.ANCHORARRAY('Date ouverte'!$B$6),MATCH(TRUE,_xlfn.ANCHORARRAY('Date ouverte'!$B$6)&gt;=$W1445,0)),IF(AND(K1445="Pending",J1445='Date ouverte'!$A$8),INDEX(_xlfn.ANCHORARRAY('Date ouverte'!$B$8),MATCH(TRUE,_xlfn.ANCHORARRAY('Date ouverte'!$B$8)&gt;=$W1445,0)),W1445))))</f>
        <v>44867</v>
      </c>
      <c r="AB1445" s="5">
        <f>IF(IF($K1445="Pending",(IF($J1445='Date ouverte'!$A$20,HLOOKUP($AA1445,'Date ouverte'!$20:$21,2,FALSE),IF($J1445='Date ouverte'!$A$22,HLOOKUP($AA1445,'Date ouverte'!$22:$23,2,FALSE),IF($J1445='Date ouverte'!$A$24,HLOOKUP($AA1445,'Date ouverte'!$24:$25,2,FALSE),IF($J1445='Date ouverte'!$A$26,HLOOKUP($AA1445,'Date ouverte'!$26:$27,2,FALSE),"j"))))),W1445)&lt;&gt;"alert",AA1445,"alert")</f>
        <v>44867</v>
      </c>
      <c r="AC1445" s="65">
        <f>IF($AB1445="alert",(IF($J1445='Date ouverte'!$A$29,HLOOKUP($AA1445,'Date ouverte'!$29:$30,2,FALSE),IF($J1445='Date ouverte'!$A$31,HLOOKUP($AA1445,'Date ouverte'!$31:$33,2,FALSE),IF($J1445='Date ouverte'!$A$33,HLOOKUP($AA1445,'Date ouverte'!$33:$34,2,FALSE),IF($J1445='Date ouverte'!$A$35,HLOOKUP($AA1445,'Date ouverte'!$35:$36,2,FALSE),"j"))))),0)</f>
        <v>0</v>
      </c>
      <c r="AD14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5" s="5"/>
    </row>
    <row r="1446" spans="1:31" x14ac:dyDescent="0.25">
      <c r="A1446" t="s">
        <v>2510</v>
      </c>
      <c r="B1446" t="s">
        <v>258</v>
      </c>
      <c r="C1446" t="s">
        <v>14</v>
      </c>
      <c r="D1446" t="s">
        <v>47</v>
      </c>
      <c r="E1446" t="s">
        <v>16</v>
      </c>
      <c r="F1446" t="s">
        <v>48</v>
      </c>
      <c r="G1446" s="1">
        <v>44865</v>
      </c>
      <c r="H1446" s="1">
        <v>44893</v>
      </c>
      <c r="I1446" s="2">
        <v>44900</v>
      </c>
      <c r="J1446" t="s">
        <v>28</v>
      </c>
      <c r="K1446" t="s">
        <v>29</v>
      </c>
      <c r="L1446" t="s">
        <v>24</v>
      </c>
      <c r="M1446" t="s">
        <v>32</v>
      </c>
      <c r="N1446" t="s">
        <v>41</v>
      </c>
      <c r="O1446" t="s">
        <v>1728</v>
      </c>
      <c r="P1446">
        <f t="shared" si="612"/>
        <v>1</v>
      </c>
      <c r="Q1446" s="5">
        <f t="shared" si="613"/>
        <v>44895</v>
      </c>
      <c r="R1446" s="32">
        <f>VLOOKUP(_xlfn.CONCAT(M1446," - ",E1446),Planning!$C$75:$D$99,2,0)</f>
        <v>10</v>
      </c>
      <c r="S1446" s="5">
        <f t="shared" si="614"/>
        <v>44903</v>
      </c>
      <c r="T1446" s="3" t="str">
        <f t="shared" si="615"/>
        <v/>
      </c>
      <c r="U1446" s="32">
        <f t="shared" ca="1" si="616"/>
        <v>10</v>
      </c>
      <c r="V1446" s="32">
        <f t="shared" si="617"/>
        <v>0</v>
      </c>
      <c r="W1446" s="5">
        <f t="shared" si="618"/>
        <v>44900</v>
      </c>
      <c r="X1446" s="5"/>
      <c r="Z1446" s="49"/>
      <c r="AA1446" s="50" cm="1">
        <f t="array" ref="AA1446">IF(AND(K1446="Pending",J1446='Date ouverte'!$A$2),INDEX(_xlfn.ANCHORARRAY('Date ouverte'!$B$2),MATCH(TRUE,_xlfn.ANCHORARRAY('Date ouverte'!$B$2)&gt;=$W1446,0)),IF(AND(K1446="Pending",J1446='Date ouverte'!$A$4),INDEX(_xlfn.ANCHORARRAY('Date ouverte'!$B$4),MATCH(TRUE,_xlfn.ANCHORARRAY('Date ouverte'!$B$4)&gt;=$W1446,0)),IF(AND(K1446="Pending",J1446='Date ouverte'!$A$6),INDEX(_xlfn.ANCHORARRAY('Date ouverte'!$B$6),MATCH(TRUE,_xlfn.ANCHORARRAY('Date ouverte'!$B$6)&gt;=$W1446,0)),IF(AND(K1446="Pending",J1446='Date ouverte'!$A$8),INDEX(_xlfn.ANCHORARRAY('Date ouverte'!$B$8),MATCH(TRUE,_xlfn.ANCHORARRAY('Date ouverte'!$B$8)&gt;=$W1446,0)),W1446))))</f>
        <v>44900</v>
      </c>
      <c r="AB1446" s="5" t="str">
        <f>IF(IF($K1446="Pending",(IF($J1446='Date ouverte'!$A$20,HLOOKUP($AA1446,'Date ouverte'!$20:$21,2,FALSE),IF($J1446='Date ouverte'!$A$22,HLOOKUP($AA1446,'Date ouverte'!$22:$23,2,FALSE),IF($J1446='Date ouverte'!$A$24,HLOOKUP($AA1446,'Date ouverte'!$24:$25,2,FALSE),IF($J1446='Date ouverte'!$A$26,HLOOKUP($AA1446,'Date ouverte'!$26:$27,2,FALSE),"j"))))),W1446)&lt;&gt;"alert",AA1446,"alert")</f>
        <v>alert</v>
      </c>
      <c r="AC1446" s="65">
        <f>IF($AB1446="alert",(IF($J1446='Date ouverte'!$A$29,HLOOKUP($AA1446,'Date ouverte'!$29:$30,2,FALSE),IF($J1446='Date ouverte'!$A$31,HLOOKUP($AA1446,'Date ouverte'!$31:$33,2,FALSE),IF($J1446='Date ouverte'!$A$33,HLOOKUP($AA1446,'Date ouverte'!$33:$34,2,FALSE),IF($J1446='Date ouverte'!$A$35,HLOOKUP($AA1446,'Date ouverte'!$35:$36,2,FALSE),"j"))))),0)</f>
        <v>15</v>
      </c>
      <c r="AD14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46" s="5"/>
    </row>
    <row r="1447" spans="1:31" x14ac:dyDescent="0.25">
      <c r="A1447" t="s">
        <v>218</v>
      </c>
      <c r="B1447" t="s">
        <v>258</v>
      </c>
      <c r="C1447" t="s">
        <v>30</v>
      </c>
      <c r="D1447" t="s">
        <v>47</v>
      </c>
      <c r="E1447" t="s">
        <v>16</v>
      </c>
      <c r="F1447" t="s">
        <v>48</v>
      </c>
      <c r="G1447" s="1">
        <v>44802</v>
      </c>
      <c r="H1447" s="1">
        <v>44860</v>
      </c>
      <c r="I1447" s="2">
        <v>44865.416666666664</v>
      </c>
      <c r="J1447" t="s">
        <v>28</v>
      </c>
      <c r="K1447" t="s">
        <v>19</v>
      </c>
      <c r="L1447" t="s">
        <v>24</v>
      </c>
      <c r="M1447" t="s">
        <v>32</v>
      </c>
      <c r="N1447" t="s">
        <v>41</v>
      </c>
      <c r="O1447" t="s">
        <v>122</v>
      </c>
      <c r="P1447">
        <f t="shared" si="612"/>
        <v>1</v>
      </c>
      <c r="Q1447" s="5">
        <f t="shared" si="613"/>
        <v>44862</v>
      </c>
      <c r="R1447" s="32">
        <f>VLOOKUP(_xlfn.CONCAT(M1447," - ",E1447),Planning!$C$75:$D$99,2,0)</f>
        <v>10</v>
      </c>
      <c r="S1447" s="5">
        <f t="shared" si="614"/>
        <v>44870</v>
      </c>
      <c r="T1447" s="3" t="str">
        <f t="shared" si="615"/>
        <v/>
      </c>
      <c r="U1447" s="32">
        <f t="shared" ca="1" si="616"/>
        <v>10</v>
      </c>
      <c r="V1447" s="32">
        <f t="shared" si="617"/>
        <v>0</v>
      </c>
      <c r="W1447" s="5">
        <f t="shared" si="618"/>
        <v>44865</v>
      </c>
      <c r="X1447" s="5"/>
      <c r="Z1447" s="49"/>
      <c r="AA1447" s="50" cm="1">
        <f t="array" ref="AA1447">IF(AND(K1447="Pending",J1447='Date ouverte'!$A$2),INDEX(_xlfn.ANCHORARRAY('Date ouverte'!$B$2),MATCH(TRUE,_xlfn.ANCHORARRAY('Date ouverte'!$B$2)&gt;=$W1447,0)),IF(AND(K1447="Pending",J1447='Date ouverte'!$A$4),INDEX(_xlfn.ANCHORARRAY('Date ouverte'!$B$4),MATCH(TRUE,_xlfn.ANCHORARRAY('Date ouverte'!$B$4)&gt;=$W1447,0)),IF(AND(K1447="Pending",J1447='Date ouverte'!$A$6),INDEX(_xlfn.ANCHORARRAY('Date ouverte'!$B$6),MATCH(TRUE,_xlfn.ANCHORARRAY('Date ouverte'!$B$6)&gt;=$W1447,0)),IF(AND(K1447="Pending",J1447='Date ouverte'!$A$8),INDEX(_xlfn.ANCHORARRAY('Date ouverte'!$B$8),MATCH(TRUE,_xlfn.ANCHORARRAY('Date ouverte'!$B$8)&gt;=$W1447,0)),W1447))))</f>
        <v>44865</v>
      </c>
      <c r="AB1447" s="5">
        <f>IF(IF($K1447="Pending",(IF($J1447='Date ouverte'!$A$20,HLOOKUP($AA1447,'Date ouverte'!$20:$21,2,FALSE),IF($J1447='Date ouverte'!$A$22,HLOOKUP($AA1447,'Date ouverte'!$22:$23,2,FALSE),IF($J1447='Date ouverte'!$A$24,HLOOKUP($AA1447,'Date ouverte'!$24:$25,2,FALSE),IF($J1447='Date ouverte'!$A$26,HLOOKUP($AA1447,'Date ouverte'!$26:$27,2,FALSE),"j"))))),W1447)&lt;&gt;"alert",AA1447,"alert")</f>
        <v>44865</v>
      </c>
      <c r="AC1447" s="65">
        <f>IF($AB1447="alert",(IF($J1447='Date ouverte'!$A$29,HLOOKUP($AA1447,'Date ouverte'!$29:$30,2,FALSE),IF($J1447='Date ouverte'!$A$31,HLOOKUP($AA1447,'Date ouverte'!$31:$33,2,FALSE),IF($J1447='Date ouverte'!$A$33,HLOOKUP($AA1447,'Date ouverte'!$33:$34,2,FALSE),IF($J1447='Date ouverte'!$A$35,HLOOKUP($AA1447,'Date ouverte'!$35:$36,2,FALSE),"j"))))),0)</f>
        <v>0</v>
      </c>
      <c r="AD14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7" s="5"/>
    </row>
    <row r="1448" spans="1:31" x14ac:dyDescent="0.25">
      <c r="A1448" t="s">
        <v>219</v>
      </c>
      <c r="B1448" t="s">
        <v>258</v>
      </c>
      <c r="C1448" t="s">
        <v>30</v>
      </c>
      <c r="D1448" t="s">
        <v>47</v>
      </c>
      <c r="E1448" t="s">
        <v>16</v>
      </c>
      <c r="F1448" t="s">
        <v>48</v>
      </c>
      <c r="G1448" s="1">
        <v>44802</v>
      </c>
      <c r="H1448" s="1">
        <v>44860</v>
      </c>
      <c r="I1448" s="2">
        <v>44868.416666666664</v>
      </c>
      <c r="J1448" t="s">
        <v>39</v>
      </c>
      <c r="K1448" t="s">
        <v>19</v>
      </c>
      <c r="L1448" t="s">
        <v>24</v>
      </c>
      <c r="M1448" t="s">
        <v>32</v>
      </c>
      <c r="N1448" t="s">
        <v>41</v>
      </c>
      <c r="O1448" t="s">
        <v>122</v>
      </c>
      <c r="P1448">
        <f t="shared" si="612"/>
        <v>1</v>
      </c>
      <c r="Q1448" s="5">
        <f t="shared" si="613"/>
        <v>44862</v>
      </c>
      <c r="R1448" s="32">
        <f>VLOOKUP(_xlfn.CONCAT(M1448," - ",E1448),Planning!$C$75:$D$99,2,0)</f>
        <v>10</v>
      </c>
      <c r="S1448" s="5">
        <f t="shared" si="614"/>
        <v>44870</v>
      </c>
      <c r="T1448" s="3" t="str">
        <f t="shared" si="615"/>
        <v/>
      </c>
      <c r="U1448" s="32">
        <f t="shared" ca="1" si="616"/>
        <v>10</v>
      </c>
      <c r="V1448" s="32">
        <f t="shared" si="617"/>
        <v>0</v>
      </c>
      <c r="W1448" s="5">
        <f t="shared" si="618"/>
        <v>44868</v>
      </c>
      <c r="X1448" s="5"/>
      <c r="Z1448" s="49"/>
      <c r="AA1448" s="50" cm="1">
        <f t="array" ref="AA1448">IF(AND(K1448="Pending",J1448='Date ouverte'!$A$2),INDEX(_xlfn.ANCHORARRAY('Date ouverte'!$B$2),MATCH(TRUE,_xlfn.ANCHORARRAY('Date ouverte'!$B$2)&gt;=$W1448,0)),IF(AND(K1448="Pending",J1448='Date ouverte'!$A$4),INDEX(_xlfn.ANCHORARRAY('Date ouverte'!$B$4),MATCH(TRUE,_xlfn.ANCHORARRAY('Date ouverte'!$B$4)&gt;=$W1448,0)),IF(AND(K1448="Pending",J1448='Date ouverte'!$A$6),INDEX(_xlfn.ANCHORARRAY('Date ouverte'!$B$6),MATCH(TRUE,_xlfn.ANCHORARRAY('Date ouverte'!$B$6)&gt;=$W1448,0)),IF(AND(K1448="Pending",J1448='Date ouverte'!$A$8),INDEX(_xlfn.ANCHORARRAY('Date ouverte'!$B$8),MATCH(TRUE,_xlfn.ANCHORARRAY('Date ouverte'!$B$8)&gt;=$W1448,0)),W1448))))</f>
        <v>44868</v>
      </c>
      <c r="AB1448" s="5">
        <f>IF(IF($K1448="Pending",(IF($J1448='Date ouverte'!$A$20,HLOOKUP($AA1448,'Date ouverte'!$20:$21,2,FALSE),IF($J1448='Date ouverte'!$A$22,HLOOKUP($AA1448,'Date ouverte'!$22:$23,2,FALSE),IF($J1448='Date ouverte'!$A$24,HLOOKUP($AA1448,'Date ouverte'!$24:$25,2,FALSE),IF($J1448='Date ouverte'!$A$26,HLOOKUP($AA1448,'Date ouverte'!$26:$27,2,FALSE),"j"))))),W1448)&lt;&gt;"alert",AA1448,"alert")</f>
        <v>44868</v>
      </c>
      <c r="AC1448" s="65">
        <f>IF($AB1448="alert",(IF($J1448='Date ouverte'!$A$29,HLOOKUP($AA1448,'Date ouverte'!$29:$30,2,FALSE),IF($J1448='Date ouverte'!$A$31,HLOOKUP($AA1448,'Date ouverte'!$31:$33,2,FALSE),IF($J1448='Date ouverte'!$A$33,HLOOKUP($AA1448,'Date ouverte'!$33:$34,2,FALSE),IF($J1448='Date ouverte'!$A$35,HLOOKUP($AA1448,'Date ouverte'!$35:$36,2,FALSE),"j"))))),0)</f>
        <v>0</v>
      </c>
      <c r="AD14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48" s="5"/>
    </row>
    <row r="1449" spans="1:31" x14ac:dyDescent="0.25">
      <c r="A1449" t="s">
        <v>2086</v>
      </c>
      <c r="B1449" t="s">
        <v>258</v>
      </c>
      <c r="C1449" t="s">
        <v>30</v>
      </c>
      <c r="D1449" t="s">
        <v>47</v>
      </c>
      <c r="E1449" t="s">
        <v>16</v>
      </c>
      <c r="F1449" t="s">
        <v>48</v>
      </c>
      <c r="G1449" s="1">
        <v>44857</v>
      </c>
      <c r="H1449" s="1">
        <v>44884</v>
      </c>
      <c r="I1449" s="2">
        <v>44889</v>
      </c>
      <c r="J1449" t="s">
        <v>18</v>
      </c>
      <c r="K1449" t="s">
        <v>29</v>
      </c>
      <c r="L1449" t="s">
        <v>24</v>
      </c>
      <c r="M1449" t="s">
        <v>32</v>
      </c>
      <c r="N1449" t="s">
        <v>41</v>
      </c>
      <c r="O1449" t="s">
        <v>1686</v>
      </c>
      <c r="P1449">
        <f t="shared" si="612"/>
        <v>1</v>
      </c>
      <c r="Q1449" s="5">
        <f t="shared" si="613"/>
        <v>44886</v>
      </c>
      <c r="R1449" s="32">
        <f>VLOOKUP(_xlfn.CONCAT(M1449," - ",E1449),Planning!$C$75:$D$99,2,0)</f>
        <v>10</v>
      </c>
      <c r="S1449" s="5">
        <f t="shared" si="614"/>
        <v>44894</v>
      </c>
      <c r="T1449" s="3" t="str">
        <f t="shared" si="615"/>
        <v/>
      </c>
      <c r="U1449" s="32">
        <f t="shared" ca="1" si="616"/>
        <v>10</v>
      </c>
      <c r="V1449" s="32">
        <f t="shared" si="617"/>
        <v>0</v>
      </c>
      <c r="W1449" s="5">
        <f t="shared" si="618"/>
        <v>44889</v>
      </c>
      <c r="X1449" s="5"/>
      <c r="Z1449" s="49"/>
      <c r="AA1449" s="50" cm="1">
        <f t="array" ref="AA1449">IF(AND(K1449="Pending",J1449='Date ouverte'!$A$2),INDEX(_xlfn.ANCHORARRAY('Date ouverte'!$B$2),MATCH(TRUE,_xlfn.ANCHORARRAY('Date ouverte'!$B$2)&gt;=$W1449,0)),IF(AND(K1449="Pending",J1449='Date ouverte'!$A$4),INDEX(_xlfn.ANCHORARRAY('Date ouverte'!$B$4),MATCH(TRUE,_xlfn.ANCHORARRAY('Date ouverte'!$B$4)&gt;=$W1449,0)),IF(AND(K1449="Pending",J1449='Date ouverte'!$A$6),INDEX(_xlfn.ANCHORARRAY('Date ouverte'!$B$6),MATCH(TRUE,_xlfn.ANCHORARRAY('Date ouverte'!$B$6)&gt;=$W1449,0)),IF(AND(K1449="Pending",J1449='Date ouverte'!$A$8),INDEX(_xlfn.ANCHORARRAY('Date ouverte'!$B$8),MATCH(TRUE,_xlfn.ANCHORARRAY('Date ouverte'!$B$8)&gt;=$W1449,0)),W1449))))</f>
        <v>44889</v>
      </c>
      <c r="AB1449" s="5" t="str">
        <f>IF(IF($K1449="Pending",(IF($J1449='Date ouverte'!$A$20,HLOOKUP($AA1449,'Date ouverte'!$20:$21,2,FALSE),IF($J1449='Date ouverte'!$A$22,HLOOKUP($AA1449,'Date ouverte'!$22:$23,2,FALSE),IF($J1449='Date ouverte'!$A$24,HLOOKUP($AA1449,'Date ouverte'!$24:$25,2,FALSE),IF($J1449='Date ouverte'!$A$26,HLOOKUP($AA1449,'Date ouverte'!$26:$27,2,FALSE),"j"))))),W1449)&lt;&gt;"alert",AA1449,"alert")</f>
        <v>alert</v>
      </c>
      <c r="AC1449" s="65">
        <f>IF($AB1449="alert",(IF($J1449='Date ouverte'!$A$29,HLOOKUP($AA1449,'Date ouverte'!$29:$30,2,FALSE),IF($J1449='Date ouverte'!$A$31,HLOOKUP($AA1449,'Date ouverte'!$31:$33,2,FALSE),IF($J1449='Date ouverte'!$A$33,HLOOKUP($AA1449,'Date ouverte'!$33:$34,2,FALSE),IF($J1449='Date ouverte'!$A$35,HLOOKUP($AA1449,'Date ouverte'!$35:$36,2,FALSE),"j"))))),0)</f>
        <v>17</v>
      </c>
      <c r="AD14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49" s="5"/>
    </row>
    <row r="1450" spans="1:31" x14ac:dyDescent="0.25">
      <c r="A1450" t="s">
        <v>1423</v>
      </c>
      <c r="B1450" t="s">
        <v>258</v>
      </c>
      <c r="C1450" t="s">
        <v>30</v>
      </c>
      <c r="D1450" t="s">
        <v>47</v>
      </c>
      <c r="E1450" t="s">
        <v>16</v>
      </c>
      <c r="F1450" t="s">
        <v>48</v>
      </c>
      <c r="G1450" s="1">
        <v>44839</v>
      </c>
      <c r="H1450" s="1">
        <v>44881</v>
      </c>
      <c r="I1450" s="2">
        <v>44886</v>
      </c>
      <c r="J1450" t="s">
        <v>18</v>
      </c>
      <c r="K1450" t="s">
        <v>29</v>
      </c>
      <c r="L1450" t="s">
        <v>24</v>
      </c>
      <c r="M1450" t="s">
        <v>32</v>
      </c>
      <c r="N1450" t="s">
        <v>41</v>
      </c>
      <c r="O1450" t="s">
        <v>43</v>
      </c>
      <c r="P1450">
        <f t="shared" si="612"/>
        <v>1</v>
      </c>
      <c r="Q1450" s="5">
        <f t="shared" si="613"/>
        <v>44883</v>
      </c>
      <c r="R1450" s="32">
        <f>VLOOKUP(_xlfn.CONCAT(M1450," - ",E1450),Planning!$C$75:$D$99,2,0)</f>
        <v>10</v>
      </c>
      <c r="S1450" s="5">
        <f t="shared" si="614"/>
        <v>44891</v>
      </c>
      <c r="T1450" s="3" t="str">
        <f t="shared" si="615"/>
        <v/>
      </c>
      <c r="U1450" s="32">
        <f t="shared" ca="1" si="616"/>
        <v>10</v>
      </c>
      <c r="V1450" s="32">
        <f t="shared" si="617"/>
        <v>0</v>
      </c>
      <c r="W1450" s="5">
        <f t="shared" si="618"/>
        <v>44886</v>
      </c>
      <c r="X1450" s="5"/>
      <c r="Z1450" s="49"/>
      <c r="AA1450" s="50" cm="1">
        <f t="array" ref="AA1450">IF(AND(K1450="Pending",J1450='Date ouverte'!$A$2),INDEX(_xlfn.ANCHORARRAY('Date ouverte'!$B$2),MATCH(TRUE,_xlfn.ANCHORARRAY('Date ouverte'!$B$2)&gt;=$W1450,0)),IF(AND(K1450="Pending",J1450='Date ouverte'!$A$4),INDEX(_xlfn.ANCHORARRAY('Date ouverte'!$B$4),MATCH(TRUE,_xlfn.ANCHORARRAY('Date ouverte'!$B$4)&gt;=$W1450,0)),IF(AND(K1450="Pending",J1450='Date ouverte'!$A$6),INDEX(_xlfn.ANCHORARRAY('Date ouverte'!$B$6),MATCH(TRUE,_xlfn.ANCHORARRAY('Date ouverte'!$B$6)&gt;=$W1450,0)),IF(AND(K1450="Pending",J1450='Date ouverte'!$A$8),INDEX(_xlfn.ANCHORARRAY('Date ouverte'!$B$8),MATCH(TRUE,_xlfn.ANCHORARRAY('Date ouverte'!$B$8)&gt;=$W1450,0)),W1450))))</f>
        <v>44886</v>
      </c>
      <c r="AB1450" s="5">
        <f>IF(IF($K1450="Pending",(IF($J1450='Date ouverte'!$A$20,HLOOKUP($AA1450,'Date ouverte'!$20:$21,2,FALSE),IF($J1450='Date ouverte'!$A$22,HLOOKUP($AA1450,'Date ouverte'!$22:$23,2,FALSE),IF($J1450='Date ouverte'!$A$24,HLOOKUP($AA1450,'Date ouverte'!$24:$25,2,FALSE),IF($J1450='Date ouverte'!$A$26,HLOOKUP($AA1450,'Date ouverte'!$26:$27,2,FALSE),"j"))))),W1450)&lt;&gt;"alert",AA1450,"alert")</f>
        <v>44886</v>
      </c>
      <c r="AC1450" s="65">
        <f>IF($AB1450="alert",(IF($J1450='Date ouverte'!$A$29,HLOOKUP($AA1450,'Date ouverte'!$29:$30,2,FALSE),IF($J1450='Date ouverte'!$A$31,HLOOKUP($AA1450,'Date ouverte'!$31:$33,2,FALSE),IF($J1450='Date ouverte'!$A$33,HLOOKUP($AA1450,'Date ouverte'!$33:$34,2,FALSE),IF($J1450='Date ouverte'!$A$35,HLOOKUP($AA1450,'Date ouverte'!$35:$36,2,FALSE),"j"))))),0)</f>
        <v>0</v>
      </c>
      <c r="AD14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50" s="5"/>
    </row>
    <row r="1451" spans="1:31" x14ac:dyDescent="0.25">
      <c r="A1451" t="s">
        <v>2087</v>
      </c>
      <c r="B1451" t="s">
        <v>258</v>
      </c>
      <c r="C1451" t="s">
        <v>30</v>
      </c>
      <c r="D1451" t="s">
        <v>15</v>
      </c>
      <c r="E1451" t="s">
        <v>16</v>
      </c>
      <c r="F1451" t="s">
        <v>17</v>
      </c>
      <c r="G1451" s="1">
        <v>44828</v>
      </c>
      <c r="H1451" s="1">
        <v>44858</v>
      </c>
      <c r="I1451" s="2">
        <v>44862.208333333336</v>
      </c>
      <c r="J1451" t="s">
        <v>28</v>
      </c>
      <c r="K1451" t="s">
        <v>19</v>
      </c>
      <c r="L1451" t="s">
        <v>24</v>
      </c>
      <c r="M1451" t="s">
        <v>32</v>
      </c>
      <c r="N1451" t="s">
        <v>33</v>
      </c>
      <c r="O1451" t="s">
        <v>52</v>
      </c>
      <c r="P1451">
        <f t="shared" si="612"/>
        <v>1</v>
      </c>
      <c r="Q1451" s="5">
        <f t="shared" si="613"/>
        <v>44860</v>
      </c>
      <c r="R1451" s="32">
        <f>VLOOKUP(_xlfn.CONCAT(M1451," - ",E1451),Planning!$C$75:$D$99,2,0)</f>
        <v>10</v>
      </c>
      <c r="S1451" s="5">
        <f t="shared" si="614"/>
        <v>44868</v>
      </c>
      <c r="T1451" s="3" t="str">
        <f t="shared" si="615"/>
        <v/>
      </c>
      <c r="U1451" s="32">
        <f t="shared" ca="1" si="616"/>
        <v>10</v>
      </c>
      <c r="V1451" s="32">
        <f t="shared" si="617"/>
        <v>0</v>
      </c>
      <c r="W1451" s="5">
        <f t="shared" si="618"/>
        <v>44862</v>
      </c>
      <c r="X1451" s="5"/>
      <c r="Z1451" s="49"/>
      <c r="AA1451" s="50" cm="1">
        <f t="array" ref="AA1451">IF(AND(K1451="Pending",J1451='Date ouverte'!$A$2),INDEX(_xlfn.ANCHORARRAY('Date ouverte'!$B$2),MATCH(TRUE,_xlfn.ANCHORARRAY('Date ouverte'!$B$2)&gt;=$W1451,0)),IF(AND(K1451="Pending",J1451='Date ouverte'!$A$4),INDEX(_xlfn.ANCHORARRAY('Date ouverte'!$B$4),MATCH(TRUE,_xlfn.ANCHORARRAY('Date ouverte'!$B$4)&gt;=$W1451,0)),IF(AND(K1451="Pending",J1451='Date ouverte'!$A$6),INDEX(_xlfn.ANCHORARRAY('Date ouverte'!$B$6),MATCH(TRUE,_xlfn.ANCHORARRAY('Date ouverte'!$B$6)&gt;=$W1451,0)),IF(AND(K1451="Pending",J1451='Date ouverte'!$A$8),INDEX(_xlfn.ANCHORARRAY('Date ouverte'!$B$8),MATCH(TRUE,_xlfn.ANCHORARRAY('Date ouverte'!$B$8)&gt;=$W1451,0)),W1451))))</f>
        <v>44862</v>
      </c>
      <c r="AB1451" s="5">
        <f>IF(IF($K1451="Pending",(IF($J1451='Date ouverte'!$A$20,HLOOKUP($AA1451,'Date ouverte'!$20:$21,2,FALSE),IF($J1451='Date ouverte'!$A$22,HLOOKUP($AA1451,'Date ouverte'!$22:$23,2,FALSE),IF($J1451='Date ouverte'!$A$24,HLOOKUP($AA1451,'Date ouverte'!$24:$25,2,FALSE),IF($J1451='Date ouverte'!$A$26,HLOOKUP($AA1451,'Date ouverte'!$26:$27,2,FALSE),"j"))))),W1451)&lt;&gt;"alert",AA1451,"alert")</f>
        <v>44862</v>
      </c>
      <c r="AC1451" s="65">
        <f>IF($AB1451="alert",(IF($J1451='Date ouverte'!$A$29,HLOOKUP($AA1451,'Date ouverte'!$29:$30,2,FALSE),IF($J1451='Date ouverte'!$A$31,HLOOKUP($AA1451,'Date ouverte'!$31:$33,2,FALSE),IF($J1451='Date ouverte'!$A$33,HLOOKUP($AA1451,'Date ouverte'!$33:$34,2,FALSE),IF($J1451='Date ouverte'!$A$35,HLOOKUP($AA1451,'Date ouverte'!$35:$36,2,FALSE),"j"))))),0)</f>
        <v>0</v>
      </c>
      <c r="AD14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51" s="5"/>
    </row>
    <row r="1452" spans="1:31" x14ac:dyDescent="0.25">
      <c r="A1452" t="s">
        <v>2088</v>
      </c>
      <c r="B1452" t="s">
        <v>258</v>
      </c>
      <c r="C1452" t="s">
        <v>30</v>
      </c>
      <c r="D1452" t="s">
        <v>47</v>
      </c>
      <c r="E1452" t="s">
        <v>16</v>
      </c>
      <c r="F1452" t="s">
        <v>48</v>
      </c>
      <c r="G1452" s="1">
        <v>44856</v>
      </c>
      <c r="H1452" s="1">
        <v>44881</v>
      </c>
      <c r="I1452" s="2">
        <v>44886</v>
      </c>
      <c r="J1452" t="s">
        <v>28</v>
      </c>
      <c r="K1452" t="s">
        <v>29</v>
      </c>
      <c r="L1452" t="s">
        <v>24</v>
      </c>
      <c r="M1452" t="s">
        <v>32</v>
      </c>
      <c r="N1452" t="s">
        <v>33</v>
      </c>
      <c r="O1452" t="s">
        <v>58</v>
      </c>
      <c r="P1452">
        <f t="shared" si="612"/>
        <v>1</v>
      </c>
      <c r="Q1452" s="5">
        <f t="shared" si="613"/>
        <v>44883</v>
      </c>
      <c r="R1452" s="32">
        <f>VLOOKUP(_xlfn.CONCAT(M1452," - ",E1452),Planning!$C$75:$D$99,2,0)</f>
        <v>10</v>
      </c>
      <c r="S1452" s="5">
        <f t="shared" si="614"/>
        <v>44891</v>
      </c>
      <c r="T1452" s="3" t="str">
        <f t="shared" si="615"/>
        <v/>
      </c>
      <c r="U1452" s="32">
        <f t="shared" ca="1" si="616"/>
        <v>10</v>
      </c>
      <c r="V1452" s="32">
        <f t="shared" si="617"/>
        <v>0</v>
      </c>
      <c r="W1452" s="5">
        <f t="shared" si="618"/>
        <v>44886</v>
      </c>
      <c r="X1452" s="5"/>
      <c r="Z1452" s="49"/>
      <c r="AA1452" s="50" cm="1">
        <f t="array" ref="AA1452">IF(AND(K1452="Pending",J1452='Date ouverte'!$A$2),INDEX(_xlfn.ANCHORARRAY('Date ouverte'!$B$2),MATCH(TRUE,_xlfn.ANCHORARRAY('Date ouverte'!$B$2)&gt;=$W1452,0)),IF(AND(K1452="Pending",J1452='Date ouverte'!$A$4),INDEX(_xlfn.ANCHORARRAY('Date ouverte'!$B$4),MATCH(TRUE,_xlfn.ANCHORARRAY('Date ouverte'!$B$4)&gt;=$W1452,0)),IF(AND(K1452="Pending",J1452='Date ouverte'!$A$6),INDEX(_xlfn.ANCHORARRAY('Date ouverte'!$B$6),MATCH(TRUE,_xlfn.ANCHORARRAY('Date ouverte'!$B$6)&gt;=$W1452,0)),IF(AND(K1452="Pending",J1452='Date ouverte'!$A$8),INDEX(_xlfn.ANCHORARRAY('Date ouverte'!$B$8),MATCH(TRUE,_xlfn.ANCHORARRAY('Date ouverte'!$B$8)&gt;=$W1452,0)),W1452))))</f>
        <v>44886</v>
      </c>
      <c r="AB1452" s="5">
        <f>IF(IF($K1452="Pending",(IF($J1452='Date ouverte'!$A$20,HLOOKUP($AA1452,'Date ouverte'!$20:$21,2,FALSE),IF($J1452='Date ouverte'!$A$22,HLOOKUP($AA1452,'Date ouverte'!$22:$23,2,FALSE),IF($J1452='Date ouverte'!$A$24,HLOOKUP($AA1452,'Date ouverte'!$24:$25,2,FALSE),IF($J1452='Date ouverte'!$A$26,HLOOKUP($AA1452,'Date ouverte'!$26:$27,2,FALSE),"j"))))),W1452)&lt;&gt;"alert",AA1452,"alert")</f>
        <v>44886</v>
      </c>
      <c r="AC1452" s="65">
        <f>IF($AB1452="alert",(IF($J1452='Date ouverte'!$A$29,HLOOKUP($AA1452,'Date ouverte'!$29:$30,2,FALSE),IF($J1452='Date ouverte'!$A$31,HLOOKUP($AA1452,'Date ouverte'!$31:$33,2,FALSE),IF($J1452='Date ouverte'!$A$33,HLOOKUP($AA1452,'Date ouverte'!$33:$34,2,FALSE),IF($J1452='Date ouverte'!$A$35,HLOOKUP($AA1452,'Date ouverte'!$35:$36,2,FALSE),"j"))))),0)</f>
        <v>0</v>
      </c>
      <c r="AD14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52" s="5"/>
    </row>
    <row r="1453" spans="1:31" x14ac:dyDescent="0.25">
      <c r="A1453" t="s">
        <v>2089</v>
      </c>
      <c r="B1453" t="s">
        <v>258</v>
      </c>
      <c r="C1453" t="s">
        <v>30</v>
      </c>
      <c r="D1453" t="s">
        <v>47</v>
      </c>
      <c r="E1453" t="s">
        <v>16</v>
      </c>
      <c r="F1453" t="s">
        <v>48</v>
      </c>
      <c r="G1453" s="1">
        <v>44857</v>
      </c>
      <c r="H1453" s="1">
        <v>44884</v>
      </c>
      <c r="I1453" s="2">
        <v>44889</v>
      </c>
      <c r="J1453" t="s">
        <v>18</v>
      </c>
      <c r="K1453" t="s">
        <v>29</v>
      </c>
      <c r="L1453" t="s">
        <v>24</v>
      </c>
      <c r="M1453" t="s">
        <v>32</v>
      </c>
      <c r="N1453" t="s">
        <v>41</v>
      </c>
      <c r="O1453" t="s">
        <v>1686</v>
      </c>
      <c r="P1453">
        <f t="shared" si="612"/>
        <v>1</v>
      </c>
      <c r="Q1453" s="5">
        <f t="shared" si="613"/>
        <v>44886</v>
      </c>
      <c r="R1453" s="32">
        <f>VLOOKUP(_xlfn.CONCAT(M1453," - ",E1453),Planning!$C$75:$D$99,2,0)</f>
        <v>10</v>
      </c>
      <c r="S1453" s="5">
        <f t="shared" si="614"/>
        <v>44894</v>
      </c>
      <c r="T1453" s="3" t="str">
        <f t="shared" si="615"/>
        <v/>
      </c>
      <c r="U1453" s="32">
        <f t="shared" ca="1" si="616"/>
        <v>10</v>
      </c>
      <c r="V1453" s="32">
        <f t="shared" si="617"/>
        <v>0</v>
      </c>
      <c r="W1453" s="5">
        <f t="shared" si="618"/>
        <v>44889</v>
      </c>
      <c r="X1453" s="5"/>
      <c r="Z1453" s="49"/>
      <c r="AA1453" s="50" cm="1">
        <f t="array" ref="AA1453">IF(AND(K1453="Pending",J1453='Date ouverte'!$A$2),INDEX(_xlfn.ANCHORARRAY('Date ouverte'!$B$2),MATCH(TRUE,_xlfn.ANCHORARRAY('Date ouverte'!$B$2)&gt;=$W1453,0)),IF(AND(K1453="Pending",J1453='Date ouverte'!$A$4),INDEX(_xlfn.ANCHORARRAY('Date ouverte'!$B$4),MATCH(TRUE,_xlfn.ANCHORARRAY('Date ouverte'!$B$4)&gt;=$W1453,0)),IF(AND(K1453="Pending",J1453='Date ouverte'!$A$6),INDEX(_xlfn.ANCHORARRAY('Date ouverte'!$B$6),MATCH(TRUE,_xlfn.ANCHORARRAY('Date ouverte'!$B$6)&gt;=$W1453,0)),IF(AND(K1453="Pending",J1453='Date ouverte'!$A$8),INDEX(_xlfn.ANCHORARRAY('Date ouverte'!$B$8),MATCH(TRUE,_xlfn.ANCHORARRAY('Date ouverte'!$B$8)&gt;=$W1453,0)),W1453))))</f>
        <v>44889</v>
      </c>
      <c r="AB1453" s="5" t="str">
        <f>IF(IF($K1453="Pending",(IF($J1453='Date ouverte'!$A$20,HLOOKUP($AA1453,'Date ouverte'!$20:$21,2,FALSE),IF($J1453='Date ouverte'!$A$22,HLOOKUP($AA1453,'Date ouverte'!$22:$23,2,FALSE),IF($J1453='Date ouverte'!$A$24,HLOOKUP($AA1453,'Date ouverte'!$24:$25,2,FALSE),IF($J1453='Date ouverte'!$A$26,HLOOKUP($AA1453,'Date ouverte'!$26:$27,2,FALSE),"j"))))),W1453)&lt;&gt;"alert",AA1453,"alert")</f>
        <v>alert</v>
      </c>
      <c r="AC1453" s="65">
        <f>IF($AB1453="alert",(IF($J1453='Date ouverte'!$A$29,HLOOKUP($AA1453,'Date ouverte'!$29:$30,2,FALSE),IF($J1453='Date ouverte'!$A$31,HLOOKUP($AA1453,'Date ouverte'!$31:$33,2,FALSE),IF($J1453='Date ouverte'!$A$33,HLOOKUP($AA1453,'Date ouverte'!$33:$34,2,FALSE),IF($J1453='Date ouverte'!$A$35,HLOOKUP($AA1453,'Date ouverte'!$35:$36,2,FALSE),"j"))))),0)</f>
        <v>17</v>
      </c>
      <c r="AD14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53" s="5"/>
    </row>
    <row r="1454" spans="1:31" x14ac:dyDescent="0.25">
      <c r="A1454" t="s">
        <v>432</v>
      </c>
      <c r="B1454" t="s">
        <v>258</v>
      </c>
      <c r="C1454" t="s">
        <v>30</v>
      </c>
      <c r="D1454" t="s">
        <v>47</v>
      </c>
      <c r="E1454" t="s">
        <v>34</v>
      </c>
      <c r="F1454" t="s">
        <v>48</v>
      </c>
      <c r="G1454" s="1">
        <v>44816</v>
      </c>
      <c r="H1454" s="1">
        <v>44860</v>
      </c>
      <c r="I1454" s="2">
        <v>44867.604166666664</v>
      </c>
      <c r="J1454" t="s">
        <v>28</v>
      </c>
      <c r="K1454" t="s">
        <v>19</v>
      </c>
      <c r="L1454" t="s">
        <v>24</v>
      </c>
      <c r="M1454" t="s">
        <v>25</v>
      </c>
      <c r="N1454" t="s">
        <v>26</v>
      </c>
      <c r="O1454" t="s">
        <v>36</v>
      </c>
      <c r="P1454">
        <f t="shared" si="612"/>
        <v>1</v>
      </c>
      <c r="Q1454" s="5">
        <f t="shared" si="613"/>
        <v>44862</v>
      </c>
      <c r="R1454" s="32">
        <f>VLOOKUP(_xlfn.CONCAT(M1454," - ",E1454),Planning!$C$75:$D$99,2,0)</f>
        <v>21</v>
      </c>
      <c r="S1454" s="5">
        <f t="shared" si="614"/>
        <v>44881</v>
      </c>
      <c r="T1454" s="3" t="str">
        <f t="shared" si="615"/>
        <v/>
      </c>
      <c r="U1454" s="32">
        <f t="shared" ca="1" si="616"/>
        <v>21</v>
      </c>
      <c r="V1454" s="32">
        <f t="shared" si="617"/>
        <v>0</v>
      </c>
      <c r="W1454" s="5">
        <f t="shared" si="618"/>
        <v>44867</v>
      </c>
      <c r="X1454" s="5"/>
      <c r="Z1454" s="49"/>
      <c r="AA1454" s="50" cm="1">
        <f t="array" ref="AA1454">IF(AND(K1454="Pending",J1454='Date ouverte'!$A$2),INDEX(_xlfn.ANCHORARRAY('Date ouverte'!$B$2),MATCH(TRUE,_xlfn.ANCHORARRAY('Date ouverte'!$B$2)&gt;=$W1454,0)),IF(AND(K1454="Pending",J1454='Date ouverte'!$A$4),INDEX(_xlfn.ANCHORARRAY('Date ouverte'!$B$4),MATCH(TRUE,_xlfn.ANCHORARRAY('Date ouverte'!$B$4)&gt;=$W1454,0)),IF(AND(K1454="Pending",J1454='Date ouverte'!$A$6),INDEX(_xlfn.ANCHORARRAY('Date ouverte'!$B$6),MATCH(TRUE,_xlfn.ANCHORARRAY('Date ouverte'!$B$6)&gt;=$W1454,0)),IF(AND(K1454="Pending",J1454='Date ouverte'!$A$8),INDEX(_xlfn.ANCHORARRAY('Date ouverte'!$B$8),MATCH(TRUE,_xlfn.ANCHORARRAY('Date ouverte'!$B$8)&gt;=$W1454,0)),W1454))))</f>
        <v>44867</v>
      </c>
      <c r="AB1454" s="5">
        <f>IF(IF($K1454="Pending",(IF($J1454='Date ouverte'!$A$20,HLOOKUP($AA1454,'Date ouverte'!$20:$21,2,FALSE),IF($J1454='Date ouverte'!$A$22,HLOOKUP($AA1454,'Date ouverte'!$22:$23,2,FALSE),IF($J1454='Date ouverte'!$A$24,HLOOKUP($AA1454,'Date ouverte'!$24:$25,2,FALSE),IF($J1454='Date ouverte'!$A$26,HLOOKUP($AA1454,'Date ouverte'!$26:$27,2,FALSE),"j"))))),W1454)&lt;&gt;"alert",AA1454,"alert")</f>
        <v>44867</v>
      </c>
      <c r="AC1454" s="65">
        <f>IF($AB1454="alert",(IF($J1454='Date ouverte'!$A$29,HLOOKUP($AA1454,'Date ouverte'!$29:$30,2,FALSE),IF($J1454='Date ouverte'!$A$31,HLOOKUP($AA1454,'Date ouverte'!$31:$33,2,FALSE),IF($J1454='Date ouverte'!$A$33,HLOOKUP($AA1454,'Date ouverte'!$33:$34,2,FALSE),IF($J1454='Date ouverte'!$A$35,HLOOKUP($AA1454,'Date ouverte'!$35:$36,2,FALSE),"j"))))),0)</f>
        <v>0</v>
      </c>
      <c r="AD14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54" s="5"/>
    </row>
    <row r="1455" spans="1:31" x14ac:dyDescent="0.25">
      <c r="A1455" t="s">
        <v>2090</v>
      </c>
      <c r="B1455" t="s">
        <v>258</v>
      </c>
      <c r="C1455" t="s">
        <v>30</v>
      </c>
      <c r="D1455" t="s">
        <v>47</v>
      </c>
      <c r="E1455" t="s">
        <v>34</v>
      </c>
      <c r="F1455" t="s">
        <v>48</v>
      </c>
      <c r="G1455" s="1">
        <v>44847</v>
      </c>
      <c r="H1455" s="1">
        <v>44877</v>
      </c>
      <c r="I1455" s="2">
        <v>44888.375</v>
      </c>
      <c r="J1455" t="s">
        <v>23</v>
      </c>
      <c r="K1455" t="s">
        <v>19</v>
      </c>
      <c r="L1455" t="s">
        <v>20</v>
      </c>
      <c r="M1455" t="s">
        <v>25</v>
      </c>
      <c r="N1455" t="s">
        <v>35</v>
      </c>
      <c r="O1455" t="s">
        <v>45</v>
      </c>
      <c r="P1455">
        <f t="shared" si="612"/>
        <v>1</v>
      </c>
      <c r="Q1455" s="5">
        <f t="shared" si="613"/>
        <v>44879</v>
      </c>
      <c r="R1455" s="32">
        <f>VLOOKUP(_xlfn.CONCAT(M1455," - ",E1455),Planning!$C$75:$D$99,2,0)</f>
        <v>21</v>
      </c>
      <c r="S1455" s="5">
        <f t="shared" si="614"/>
        <v>44898</v>
      </c>
      <c r="T1455" s="3" t="str">
        <f t="shared" si="615"/>
        <v/>
      </c>
      <c r="U1455" s="32">
        <f t="shared" ca="1" si="616"/>
        <v>21</v>
      </c>
      <c r="V1455" s="32">
        <f t="shared" si="617"/>
        <v>0</v>
      </c>
      <c r="W1455" s="5">
        <f t="shared" si="618"/>
        <v>44888</v>
      </c>
      <c r="X1455" s="5"/>
      <c r="Z1455" s="49"/>
      <c r="AA1455" s="50" cm="1">
        <f t="array" ref="AA1455">IF(AND(K1455="Pending",J1455='Date ouverte'!$A$2),INDEX(_xlfn.ANCHORARRAY('Date ouverte'!$B$2),MATCH(TRUE,_xlfn.ANCHORARRAY('Date ouverte'!$B$2)&gt;=$W1455,0)),IF(AND(K1455="Pending",J1455='Date ouverte'!$A$4),INDEX(_xlfn.ANCHORARRAY('Date ouverte'!$B$4),MATCH(TRUE,_xlfn.ANCHORARRAY('Date ouverte'!$B$4)&gt;=$W1455,0)),IF(AND(K1455="Pending",J1455='Date ouverte'!$A$6),INDEX(_xlfn.ANCHORARRAY('Date ouverte'!$B$6),MATCH(TRUE,_xlfn.ANCHORARRAY('Date ouverte'!$B$6)&gt;=$W1455,0)),IF(AND(K1455="Pending",J1455='Date ouverte'!$A$8),INDEX(_xlfn.ANCHORARRAY('Date ouverte'!$B$8),MATCH(TRUE,_xlfn.ANCHORARRAY('Date ouverte'!$B$8)&gt;=$W1455,0)),W1455))))</f>
        <v>44888</v>
      </c>
      <c r="AB1455" s="5">
        <f>IF(IF($K1455="Pending",(IF($J1455='Date ouverte'!$A$20,HLOOKUP($AA1455,'Date ouverte'!$20:$21,2,FALSE),IF($J1455='Date ouverte'!$A$22,HLOOKUP($AA1455,'Date ouverte'!$22:$23,2,FALSE),IF($J1455='Date ouverte'!$A$24,HLOOKUP($AA1455,'Date ouverte'!$24:$25,2,FALSE),IF($J1455='Date ouverte'!$A$26,HLOOKUP($AA1455,'Date ouverte'!$26:$27,2,FALSE),"j"))))),W1455)&lt;&gt;"alert",AA1455,"alert")</f>
        <v>44888</v>
      </c>
      <c r="AC1455" s="65">
        <f>IF($AB1455="alert",(IF($J1455='Date ouverte'!$A$29,HLOOKUP($AA1455,'Date ouverte'!$29:$30,2,FALSE),IF($J1455='Date ouverte'!$A$31,HLOOKUP($AA1455,'Date ouverte'!$31:$33,2,FALSE),IF($J1455='Date ouverte'!$A$33,HLOOKUP($AA1455,'Date ouverte'!$33:$34,2,FALSE),IF($J1455='Date ouverte'!$A$35,HLOOKUP($AA1455,'Date ouverte'!$35:$36,2,FALSE),"j"))))),0)</f>
        <v>0</v>
      </c>
      <c r="AD14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55" s="5"/>
    </row>
    <row r="1456" spans="1:31" x14ac:dyDescent="0.25">
      <c r="A1456" t="s">
        <v>1424</v>
      </c>
      <c r="B1456" t="s">
        <v>258</v>
      </c>
      <c r="C1456" t="s">
        <v>14</v>
      </c>
      <c r="D1456" t="s">
        <v>47</v>
      </c>
      <c r="E1456" t="s">
        <v>34</v>
      </c>
      <c r="F1456" t="s">
        <v>48</v>
      </c>
      <c r="G1456" s="1">
        <v>44834</v>
      </c>
      <c r="H1456" s="1">
        <v>44877</v>
      </c>
      <c r="I1456" s="2">
        <v>44888.375</v>
      </c>
      <c r="J1456" t="s">
        <v>28</v>
      </c>
      <c r="K1456" t="s">
        <v>19</v>
      </c>
      <c r="L1456" t="s">
        <v>20</v>
      </c>
      <c r="M1456" t="s">
        <v>25</v>
      </c>
      <c r="N1456" t="s">
        <v>35</v>
      </c>
      <c r="O1456" t="s">
        <v>45</v>
      </c>
      <c r="P1456">
        <f t="shared" si="612"/>
        <v>1</v>
      </c>
      <c r="Q1456" s="5">
        <f t="shared" si="613"/>
        <v>44879</v>
      </c>
      <c r="R1456" s="32">
        <f>VLOOKUP(_xlfn.CONCAT(M1456," - ",E1456),Planning!$C$75:$D$99,2,0)</f>
        <v>21</v>
      </c>
      <c r="S1456" s="5">
        <f t="shared" si="614"/>
        <v>44898</v>
      </c>
      <c r="T1456" s="3" t="str">
        <f t="shared" si="615"/>
        <v/>
      </c>
      <c r="U1456" s="32">
        <f t="shared" ca="1" si="616"/>
        <v>21</v>
      </c>
      <c r="V1456" s="32">
        <f t="shared" si="617"/>
        <v>0</v>
      </c>
      <c r="W1456" s="5">
        <f t="shared" si="618"/>
        <v>44888</v>
      </c>
      <c r="X1456" s="5"/>
      <c r="Z1456" s="49"/>
      <c r="AA1456" s="50" cm="1">
        <f t="array" ref="AA1456">IF(AND(K1456="Pending",J1456='Date ouverte'!$A$2),INDEX(_xlfn.ANCHORARRAY('Date ouverte'!$B$2),MATCH(TRUE,_xlfn.ANCHORARRAY('Date ouverte'!$B$2)&gt;=$W1456,0)),IF(AND(K1456="Pending",J1456='Date ouverte'!$A$4),INDEX(_xlfn.ANCHORARRAY('Date ouverte'!$B$4),MATCH(TRUE,_xlfn.ANCHORARRAY('Date ouverte'!$B$4)&gt;=$W1456,0)),IF(AND(K1456="Pending",J1456='Date ouverte'!$A$6),INDEX(_xlfn.ANCHORARRAY('Date ouverte'!$B$6),MATCH(TRUE,_xlfn.ANCHORARRAY('Date ouverte'!$B$6)&gt;=$W1456,0)),IF(AND(K1456="Pending",J1456='Date ouverte'!$A$8),INDEX(_xlfn.ANCHORARRAY('Date ouverte'!$B$8),MATCH(TRUE,_xlfn.ANCHORARRAY('Date ouverte'!$B$8)&gt;=$W1456,0)),W1456))))</f>
        <v>44888</v>
      </c>
      <c r="AB1456" s="5">
        <f>IF(IF($K1456="Pending",(IF($J1456='Date ouverte'!$A$20,HLOOKUP($AA1456,'Date ouverte'!$20:$21,2,FALSE),IF($J1456='Date ouverte'!$A$22,HLOOKUP($AA1456,'Date ouverte'!$22:$23,2,FALSE),IF($J1456='Date ouverte'!$A$24,HLOOKUP($AA1456,'Date ouverte'!$24:$25,2,FALSE),IF($J1456='Date ouverte'!$A$26,HLOOKUP($AA1456,'Date ouverte'!$26:$27,2,FALSE),"j"))))),W1456)&lt;&gt;"alert",AA1456,"alert")</f>
        <v>44888</v>
      </c>
      <c r="AC1456" s="65">
        <f>IF($AB1456="alert",(IF($J1456='Date ouverte'!$A$29,HLOOKUP($AA1456,'Date ouverte'!$29:$30,2,FALSE),IF($J1456='Date ouverte'!$A$31,HLOOKUP($AA1456,'Date ouverte'!$31:$33,2,FALSE),IF($J1456='Date ouverte'!$A$33,HLOOKUP($AA1456,'Date ouverte'!$33:$34,2,FALSE),IF($J1456='Date ouverte'!$A$35,HLOOKUP($AA1456,'Date ouverte'!$35:$36,2,FALSE),"j"))))),0)</f>
        <v>0</v>
      </c>
      <c r="AD14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56" s="5"/>
    </row>
    <row r="1457" spans="1:31" x14ac:dyDescent="0.25">
      <c r="A1457" t="s">
        <v>2091</v>
      </c>
      <c r="B1457" t="s">
        <v>258</v>
      </c>
      <c r="C1457" t="s">
        <v>30</v>
      </c>
      <c r="D1457" t="s">
        <v>47</v>
      </c>
      <c r="E1457" t="s">
        <v>34</v>
      </c>
      <c r="F1457" t="s">
        <v>48</v>
      </c>
      <c r="G1457" s="1">
        <v>44856</v>
      </c>
      <c r="H1457" s="1">
        <v>44906</v>
      </c>
      <c r="I1457" s="2">
        <v>44921</v>
      </c>
      <c r="J1457" t="s">
        <v>28</v>
      </c>
      <c r="K1457" t="s">
        <v>29</v>
      </c>
      <c r="L1457" t="s">
        <v>20</v>
      </c>
      <c r="M1457" t="s">
        <v>25</v>
      </c>
      <c r="N1457" t="s">
        <v>35</v>
      </c>
      <c r="O1457" t="s">
        <v>46</v>
      </c>
      <c r="P1457">
        <f t="shared" si="612"/>
        <v>1</v>
      </c>
      <c r="Q1457" s="5">
        <f t="shared" si="613"/>
        <v>44908</v>
      </c>
      <c r="R1457" s="32">
        <f>VLOOKUP(_xlfn.CONCAT(M1457," - ",E1457),Planning!$C$75:$D$99,2,0)</f>
        <v>21</v>
      </c>
      <c r="S1457" s="5">
        <f t="shared" si="614"/>
        <v>44927</v>
      </c>
      <c r="T1457" s="3" t="str">
        <f t="shared" si="615"/>
        <v/>
      </c>
      <c r="U1457" s="32">
        <f t="shared" ca="1" si="616"/>
        <v>21</v>
      </c>
      <c r="V1457" s="32">
        <f t="shared" si="617"/>
        <v>0</v>
      </c>
      <c r="W1457" s="5">
        <f t="shared" si="618"/>
        <v>44921</v>
      </c>
      <c r="X1457" s="5"/>
      <c r="Z1457" s="49"/>
      <c r="AA1457" s="50" cm="1">
        <f t="array" ref="AA1457">IF(AND(K1457="Pending",J1457='Date ouverte'!$A$2),INDEX(_xlfn.ANCHORARRAY('Date ouverte'!$B$2),MATCH(TRUE,_xlfn.ANCHORARRAY('Date ouverte'!$B$2)&gt;=$W1457,0)),IF(AND(K1457="Pending",J1457='Date ouverte'!$A$4),INDEX(_xlfn.ANCHORARRAY('Date ouverte'!$B$4),MATCH(TRUE,_xlfn.ANCHORARRAY('Date ouverte'!$B$4)&gt;=$W1457,0)),IF(AND(K1457="Pending",J1457='Date ouverte'!$A$6),INDEX(_xlfn.ANCHORARRAY('Date ouverte'!$B$6),MATCH(TRUE,_xlfn.ANCHORARRAY('Date ouverte'!$B$6)&gt;=$W1457,0)),IF(AND(K1457="Pending",J1457='Date ouverte'!$A$8),INDEX(_xlfn.ANCHORARRAY('Date ouverte'!$B$8),MATCH(TRUE,_xlfn.ANCHORARRAY('Date ouverte'!$B$8)&gt;=$W1457,0)),W1457))))</f>
        <v>44921</v>
      </c>
      <c r="AB1457" s="5">
        <f>IF(IF($K1457="Pending",(IF($J1457='Date ouverte'!$A$20,HLOOKUP($AA1457,'Date ouverte'!$20:$21,2,FALSE),IF($J1457='Date ouverte'!$A$22,HLOOKUP($AA1457,'Date ouverte'!$22:$23,2,FALSE),IF($J1457='Date ouverte'!$A$24,HLOOKUP($AA1457,'Date ouverte'!$24:$25,2,FALSE),IF($J1457='Date ouverte'!$A$26,HLOOKUP($AA1457,'Date ouverte'!$26:$27,2,FALSE),"j"))))),W1457)&lt;&gt;"alert",AA1457,"alert")</f>
        <v>44921</v>
      </c>
      <c r="AC1457" s="65">
        <f>IF($AB1457="alert",(IF($J1457='Date ouverte'!$A$29,HLOOKUP($AA1457,'Date ouverte'!$29:$30,2,FALSE),IF($J1457='Date ouverte'!$A$31,HLOOKUP($AA1457,'Date ouverte'!$31:$33,2,FALSE),IF($J1457='Date ouverte'!$A$33,HLOOKUP($AA1457,'Date ouverte'!$33:$34,2,FALSE),IF($J1457='Date ouverte'!$A$35,HLOOKUP($AA1457,'Date ouverte'!$35:$36,2,FALSE),"j"))))),0)</f>
        <v>0</v>
      </c>
      <c r="AD14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57" s="5"/>
    </row>
    <row r="1458" spans="1:31" x14ac:dyDescent="0.25">
      <c r="A1458" t="s">
        <v>1425</v>
      </c>
      <c r="B1458" t="s">
        <v>258</v>
      </c>
      <c r="C1458" t="s">
        <v>14</v>
      </c>
      <c r="D1458" t="s">
        <v>47</v>
      </c>
      <c r="E1458" t="s">
        <v>16</v>
      </c>
      <c r="F1458" t="s">
        <v>48</v>
      </c>
      <c r="G1458" s="1">
        <v>44830</v>
      </c>
      <c r="H1458" s="1">
        <v>44859</v>
      </c>
      <c r="I1458" s="2">
        <v>44866</v>
      </c>
      <c r="J1458" t="s">
        <v>39</v>
      </c>
      <c r="K1458" t="s">
        <v>29</v>
      </c>
      <c r="L1458" t="s">
        <v>20</v>
      </c>
      <c r="M1458" t="s">
        <v>25</v>
      </c>
      <c r="O1458" t="s">
        <v>1183</v>
      </c>
      <c r="P1458">
        <f t="shared" si="612"/>
        <v>1</v>
      </c>
      <c r="Q1458" s="5">
        <f t="shared" si="613"/>
        <v>44861</v>
      </c>
      <c r="R1458" s="32">
        <f>VLOOKUP(_xlfn.CONCAT(M1458," - ",E1458),Planning!$C$75:$D$99,2,0)</f>
        <v>4</v>
      </c>
      <c r="S1458" s="5">
        <f t="shared" si="614"/>
        <v>44863</v>
      </c>
      <c r="T1458" s="3" t="str">
        <f t="shared" si="615"/>
        <v/>
      </c>
      <c r="U1458" s="32">
        <f t="shared" ca="1" si="616"/>
        <v>4</v>
      </c>
      <c r="V1458" s="32">
        <f t="shared" si="617"/>
        <v>0</v>
      </c>
      <c r="W1458" s="5">
        <f t="shared" si="618"/>
        <v>44866</v>
      </c>
      <c r="X1458" s="5"/>
      <c r="Z1458" s="49"/>
      <c r="AA1458" s="50" cm="1">
        <f t="array" ref="AA1458">IF(AND(K1458="Pending",J1458='Date ouverte'!$A$2),INDEX(_xlfn.ANCHORARRAY('Date ouverte'!$B$2),MATCH(TRUE,_xlfn.ANCHORARRAY('Date ouverte'!$B$2)&gt;=$W1458,0)),IF(AND(K1458="Pending",J1458='Date ouverte'!$A$4),INDEX(_xlfn.ANCHORARRAY('Date ouverte'!$B$4),MATCH(TRUE,_xlfn.ANCHORARRAY('Date ouverte'!$B$4)&gt;=$W1458,0)),IF(AND(K1458="Pending",J1458='Date ouverte'!$A$6),INDEX(_xlfn.ANCHORARRAY('Date ouverte'!$B$6),MATCH(TRUE,_xlfn.ANCHORARRAY('Date ouverte'!$B$6)&gt;=$W1458,0)),IF(AND(K1458="Pending",J1458='Date ouverte'!$A$8),INDEX(_xlfn.ANCHORARRAY('Date ouverte'!$B$8),MATCH(TRUE,_xlfn.ANCHORARRAY('Date ouverte'!$B$8)&gt;=$W1458,0)),W1458))))</f>
        <v>44866</v>
      </c>
      <c r="AB1458" s="5">
        <f>IF(IF($K1458="Pending",(IF($J1458='Date ouverte'!$A$20,HLOOKUP($AA1458,'Date ouverte'!$20:$21,2,FALSE),IF($J1458='Date ouverte'!$A$22,HLOOKUP($AA1458,'Date ouverte'!$22:$23,2,FALSE),IF($J1458='Date ouverte'!$A$24,HLOOKUP($AA1458,'Date ouverte'!$24:$25,2,FALSE),IF($J1458='Date ouverte'!$A$26,HLOOKUP($AA1458,'Date ouverte'!$26:$27,2,FALSE),"j"))))),W1458)&lt;&gt;"alert",AA1458,"alert")</f>
        <v>44866</v>
      </c>
      <c r="AC1458" s="65">
        <f>IF($AB1458="alert",(IF($J1458='Date ouverte'!$A$29,HLOOKUP($AA1458,'Date ouverte'!$29:$30,2,FALSE),IF($J1458='Date ouverte'!$A$31,HLOOKUP($AA1458,'Date ouverte'!$31:$33,2,FALSE),IF($J1458='Date ouverte'!$A$33,HLOOKUP($AA1458,'Date ouverte'!$33:$34,2,FALSE),IF($J1458='Date ouverte'!$A$35,HLOOKUP($AA1458,'Date ouverte'!$35:$36,2,FALSE),"j"))))),0)</f>
        <v>0</v>
      </c>
      <c r="AD14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58" s="5"/>
    </row>
    <row r="1459" spans="1:31" x14ac:dyDescent="0.25">
      <c r="A1459" t="s">
        <v>1426</v>
      </c>
      <c r="B1459" t="s">
        <v>258</v>
      </c>
      <c r="C1459" t="s">
        <v>14</v>
      </c>
      <c r="D1459" t="s">
        <v>47</v>
      </c>
      <c r="E1459" t="s">
        <v>34</v>
      </c>
      <c r="F1459" t="s">
        <v>48</v>
      </c>
      <c r="G1459" s="1">
        <v>44838</v>
      </c>
      <c r="H1459" s="1">
        <v>44866</v>
      </c>
      <c r="I1459" s="2">
        <v>44881</v>
      </c>
      <c r="J1459" t="s">
        <v>28</v>
      </c>
      <c r="K1459" t="s">
        <v>29</v>
      </c>
      <c r="L1459" t="s">
        <v>24</v>
      </c>
      <c r="M1459" t="s">
        <v>25</v>
      </c>
      <c r="N1459" t="s">
        <v>26</v>
      </c>
      <c r="O1459" t="s">
        <v>40</v>
      </c>
      <c r="P1459">
        <f t="shared" si="612"/>
        <v>1</v>
      </c>
      <c r="Q1459" s="5">
        <f t="shared" si="613"/>
        <v>44868</v>
      </c>
      <c r="R1459" s="32">
        <f>VLOOKUP(_xlfn.CONCAT(M1459," - ",E1459),Planning!$C$75:$D$99,2,0)</f>
        <v>21</v>
      </c>
      <c r="S1459" s="5">
        <f t="shared" si="614"/>
        <v>44887</v>
      </c>
      <c r="T1459" s="3" t="str">
        <f t="shared" si="615"/>
        <v/>
      </c>
      <c r="U1459" s="32">
        <f t="shared" ca="1" si="616"/>
        <v>21</v>
      </c>
      <c r="V1459" s="32">
        <f t="shared" si="617"/>
        <v>0</v>
      </c>
      <c r="W1459" s="5">
        <f t="shared" si="618"/>
        <v>44881</v>
      </c>
      <c r="X1459" s="5"/>
      <c r="Z1459" s="49"/>
      <c r="AA1459" s="50" cm="1">
        <f t="array" ref="AA1459">IF(AND(K1459="Pending",J1459='Date ouverte'!$A$2),INDEX(_xlfn.ANCHORARRAY('Date ouverte'!$B$2),MATCH(TRUE,_xlfn.ANCHORARRAY('Date ouverte'!$B$2)&gt;=$W1459,0)),IF(AND(K1459="Pending",J1459='Date ouverte'!$A$4),INDEX(_xlfn.ANCHORARRAY('Date ouverte'!$B$4),MATCH(TRUE,_xlfn.ANCHORARRAY('Date ouverte'!$B$4)&gt;=$W1459,0)),IF(AND(K1459="Pending",J1459='Date ouverte'!$A$6),INDEX(_xlfn.ANCHORARRAY('Date ouverte'!$B$6),MATCH(TRUE,_xlfn.ANCHORARRAY('Date ouverte'!$B$6)&gt;=$W1459,0)),IF(AND(K1459="Pending",J1459='Date ouverte'!$A$8),INDEX(_xlfn.ANCHORARRAY('Date ouverte'!$B$8),MATCH(TRUE,_xlfn.ANCHORARRAY('Date ouverte'!$B$8)&gt;=$W1459,0)),W1459))))</f>
        <v>44881</v>
      </c>
      <c r="AB1459" s="5">
        <f>IF(IF($K1459="Pending",(IF($J1459='Date ouverte'!$A$20,HLOOKUP($AA1459,'Date ouverte'!$20:$21,2,FALSE),IF($J1459='Date ouverte'!$A$22,HLOOKUP($AA1459,'Date ouverte'!$22:$23,2,FALSE),IF($J1459='Date ouverte'!$A$24,HLOOKUP($AA1459,'Date ouverte'!$24:$25,2,FALSE),IF($J1459='Date ouverte'!$A$26,HLOOKUP($AA1459,'Date ouverte'!$26:$27,2,FALSE),"j"))))),W1459)&lt;&gt;"alert",AA1459,"alert")</f>
        <v>44881</v>
      </c>
      <c r="AC1459" s="65">
        <f>IF($AB1459="alert",(IF($J1459='Date ouverte'!$A$29,HLOOKUP($AA1459,'Date ouverte'!$29:$30,2,FALSE),IF($J1459='Date ouverte'!$A$31,HLOOKUP($AA1459,'Date ouverte'!$31:$33,2,FALSE),IF($J1459='Date ouverte'!$A$33,HLOOKUP($AA1459,'Date ouverte'!$33:$34,2,FALSE),IF($J1459='Date ouverte'!$A$35,HLOOKUP($AA1459,'Date ouverte'!$35:$36,2,FALSE),"j"))))),0)</f>
        <v>0</v>
      </c>
      <c r="AD14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59" s="5"/>
    </row>
    <row r="1460" spans="1:31" x14ac:dyDescent="0.25">
      <c r="A1460" t="s">
        <v>1427</v>
      </c>
      <c r="B1460" t="s">
        <v>258</v>
      </c>
      <c r="C1460" t="s">
        <v>30</v>
      </c>
      <c r="D1460" t="s">
        <v>47</v>
      </c>
      <c r="E1460" t="s">
        <v>16</v>
      </c>
      <c r="F1460" t="s">
        <v>48</v>
      </c>
      <c r="G1460" s="1">
        <v>44833</v>
      </c>
      <c r="H1460" s="1">
        <v>44873</v>
      </c>
      <c r="I1460" s="2">
        <v>44880.541666666664</v>
      </c>
      <c r="J1460" t="s">
        <v>23</v>
      </c>
      <c r="K1460" t="s">
        <v>19</v>
      </c>
      <c r="L1460" t="s">
        <v>20</v>
      </c>
      <c r="M1460" t="s">
        <v>21</v>
      </c>
      <c r="N1460" t="s">
        <v>22</v>
      </c>
      <c r="O1460" t="s">
        <v>1152</v>
      </c>
      <c r="P1460">
        <f t="shared" si="612"/>
        <v>1</v>
      </c>
      <c r="Q1460" s="5">
        <f t="shared" si="613"/>
        <v>44875</v>
      </c>
      <c r="R1460" s="32">
        <f>VLOOKUP(_xlfn.CONCAT(M1460," - ",E1460),Planning!$C$75:$D$99,2,0)</f>
        <v>7</v>
      </c>
      <c r="S1460" s="5">
        <f t="shared" si="614"/>
        <v>44880</v>
      </c>
      <c r="T1460" s="3" t="str">
        <f t="shared" si="615"/>
        <v/>
      </c>
      <c r="U1460" s="32">
        <f t="shared" ca="1" si="616"/>
        <v>7</v>
      </c>
      <c r="V1460" s="32">
        <f t="shared" si="617"/>
        <v>0</v>
      </c>
      <c r="W1460" s="5">
        <f t="shared" si="618"/>
        <v>44880</v>
      </c>
      <c r="X1460" s="5"/>
      <c r="Z1460" s="49"/>
      <c r="AA1460" s="50" cm="1">
        <f t="array" ref="AA1460">IF(AND(K1460="Pending",J1460='Date ouverte'!$A$2),INDEX(_xlfn.ANCHORARRAY('Date ouverte'!$B$2),MATCH(TRUE,_xlfn.ANCHORARRAY('Date ouverte'!$B$2)&gt;=$W1460,0)),IF(AND(K1460="Pending",J1460='Date ouverte'!$A$4),INDEX(_xlfn.ANCHORARRAY('Date ouverte'!$B$4),MATCH(TRUE,_xlfn.ANCHORARRAY('Date ouverte'!$B$4)&gt;=$W1460,0)),IF(AND(K1460="Pending",J1460='Date ouverte'!$A$6),INDEX(_xlfn.ANCHORARRAY('Date ouverte'!$B$6),MATCH(TRUE,_xlfn.ANCHORARRAY('Date ouverte'!$B$6)&gt;=$W1460,0)),IF(AND(K1460="Pending",J1460='Date ouverte'!$A$8),INDEX(_xlfn.ANCHORARRAY('Date ouverte'!$B$8),MATCH(TRUE,_xlfn.ANCHORARRAY('Date ouverte'!$B$8)&gt;=$W1460,0)),W1460))))</f>
        <v>44880</v>
      </c>
      <c r="AB1460" s="5">
        <f>IF(IF($K1460="Pending",(IF($J1460='Date ouverte'!$A$20,HLOOKUP($AA1460,'Date ouverte'!$20:$21,2,FALSE),IF($J1460='Date ouverte'!$A$22,HLOOKUP($AA1460,'Date ouverte'!$22:$23,2,FALSE),IF($J1460='Date ouverte'!$A$24,HLOOKUP($AA1460,'Date ouverte'!$24:$25,2,FALSE),IF($J1460='Date ouverte'!$A$26,HLOOKUP($AA1460,'Date ouverte'!$26:$27,2,FALSE),"j"))))),W1460)&lt;&gt;"alert",AA1460,"alert")</f>
        <v>44880</v>
      </c>
      <c r="AC1460" s="65">
        <f>IF($AB1460="alert",(IF($J1460='Date ouverte'!$A$29,HLOOKUP($AA1460,'Date ouverte'!$29:$30,2,FALSE),IF($J1460='Date ouverte'!$A$31,HLOOKUP($AA1460,'Date ouverte'!$31:$33,2,FALSE),IF($J1460='Date ouverte'!$A$33,HLOOKUP($AA1460,'Date ouverte'!$33:$34,2,FALSE),IF($J1460='Date ouverte'!$A$35,HLOOKUP($AA1460,'Date ouverte'!$35:$36,2,FALSE),"j"))))),0)</f>
        <v>0</v>
      </c>
      <c r="AD14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0" s="5"/>
    </row>
    <row r="1461" spans="1:31" x14ac:dyDescent="0.25">
      <c r="A1461" t="s">
        <v>437</v>
      </c>
      <c r="B1461" t="s">
        <v>258</v>
      </c>
      <c r="C1461" t="s">
        <v>14</v>
      </c>
      <c r="D1461" t="s">
        <v>47</v>
      </c>
      <c r="E1461" t="s">
        <v>34</v>
      </c>
      <c r="F1461" t="s">
        <v>48</v>
      </c>
      <c r="G1461" s="1">
        <v>44816</v>
      </c>
      <c r="H1461" s="1">
        <v>44860</v>
      </c>
      <c r="I1461" s="2">
        <v>44873.604166666664</v>
      </c>
      <c r="J1461" t="s">
        <v>28</v>
      </c>
      <c r="K1461" t="s">
        <v>19</v>
      </c>
      <c r="L1461" t="s">
        <v>20</v>
      </c>
      <c r="M1461" t="s">
        <v>25</v>
      </c>
      <c r="N1461" t="s">
        <v>35</v>
      </c>
      <c r="O1461" t="s">
        <v>36</v>
      </c>
      <c r="P1461">
        <f t="shared" si="612"/>
        <v>1</v>
      </c>
      <c r="Q1461" s="5">
        <f t="shared" si="613"/>
        <v>44862</v>
      </c>
      <c r="R1461" s="32">
        <f>VLOOKUP(_xlfn.CONCAT(M1461," - ",E1461),Planning!$C$75:$D$99,2,0)</f>
        <v>21</v>
      </c>
      <c r="S1461" s="5">
        <f t="shared" si="614"/>
        <v>44881</v>
      </c>
      <c r="T1461" s="3" t="str">
        <f t="shared" si="615"/>
        <v/>
      </c>
      <c r="U1461" s="32">
        <f t="shared" ca="1" si="616"/>
        <v>21</v>
      </c>
      <c r="V1461" s="32">
        <f t="shared" si="617"/>
        <v>0</v>
      </c>
      <c r="W1461" s="5">
        <f t="shared" si="618"/>
        <v>44873</v>
      </c>
      <c r="X1461" s="5"/>
      <c r="Z1461" s="49"/>
      <c r="AA1461" s="50" cm="1">
        <f t="array" ref="AA1461">IF(AND(K1461="Pending",J1461='Date ouverte'!$A$2),INDEX(_xlfn.ANCHORARRAY('Date ouverte'!$B$2),MATCH(TRUE,_xlfn.ANCHORARRAY('Date ouverte'!$B$2)&gt;=$W1461,0)),IF(AND(K1461="Pending",J1461='Date ouverte'!$A$4),INDEX(_xlfn.ANCHORARRAY('Date ouverte'!$B$4),MATCH(TRUE,_xlfn.ANCHORARRAY('Date ouverte'!$B$4)&gt;=$W1461,0)),IF(AND(K1461="Pending",J1461='Date ouverte'!$A$6),INDEX(_xlfn.ANCHORARRAY('Date ouverte'!$B$6),MATCH(TRUE,_xlfn.ANCHORARRAY('Date ouverte'!$B$6)&gt;=$W1461,0)),IF(AND(K1461="Pending",J1461='Date ouverte'!$A$8),INDEX(_xlfn.ANCHORARRAY('Date ouverte'!$B$8),MATCH(TRUE,_xlfn.ANCHORARRAY('Date ouverte'!$B$8)&gt;=$W1461,0)),W1461))))</f>
        <v>44873</v>
      </c>
      <c r="AB1461" s="5">
        <f>IF(IF($K1461="Pending",(IF($J1461='Date ouverte'!$A$20,HLOOKUP($AA1461,'Date ouverte'!$20:$21,2,FALSE),IF($J1461='Date ouverte'!$A$22,HLOOKUP($AA1461,'Date ouverte'!$22:$23,2,FALSE),IF($J1461='Date ouverte'!$A$24,HLOOKUP($AA1461,'Date ouverte'!$24:$25,2,FALSE),IF($J1461='Date ouverte'!$A$26,HLOOKUP($AA1461,'Date ouverte'!$26:$27,2,FALSE),"j"))))),W1461)&lt;&gt;"alert",AA1461,"alert")</f>
        <v>44873</v>
      </c>
      <c r="AC1461" s="65">
        <f>IF($AB1461="alert",(IF($J1461='Date ouverte'!$A$29,HLOOKUP($AA1461,'Date ouverte'!$29:$30,2,FALSE),IF($J1461='Date ouverte'!$A$31,HLOOKUP($AA1461,'Date ouverte'!$31:$33,2,FALSE),IF($J1461='Date ouverte'!$A$33,HLOOKUP($AA1461,'Date ouverte'!$33:$34,2,FALSE),IF($J1461='Date ouverte'!$A$35,HLOOKUP($AA1461,'Date ouverte'!$35:$36,2,FALSE),"j"))))),0)</f>
        <v>0</v>
      </c>
      <c r="AD14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1" s="5"/>
    </row>
    <row r="1462" spans="1:31" x14ac:dyDescent="0.25">
      <c r="A1462" t="s">
        <v>345</v>
      </c>
      <c r="B1462" t="s">
        <v>258</v>
      </c>
      <c r="C1462" t="s">
        <v>14</v>
      </c>
      <c r="D1462" t="s">
        <v>47</v>
      </c>
      <c r="E1462" t="s">
        <v>34</v>
      </c>
      <c r="F1462" t="s">
        <v>48</v>
      </c>
      <c r="G1462" s="1">
        <v>44807</v>
      </c>
      <c r="H1462" s="1">
        <v>44860</v>
      </c>
      <c r="I1462" s="2">
        <v>44872.333333333336</v>
      </c>
      <c r="J1462" t="s">
        <v>18</v>
      </c>
      <c r="K1462" t="s">
        <v>19</v>
      </c>
      <c r="L1462" t="s">
        <v>24</v>
      </c>
      <c r="M1462" t="s">
        <v>25</v>
      </c>
      <c r="N1462" t="s">
        <v>26</v>
      </c>
      <c r="O1462" t="s">
        <v>36</v>
      </c>
      <c r="P1462">
        <f t="shared" si="612"/>
        <v>1</v>
      </c>
      <c r="Q1462" s="5">
        <f t="shared" si="613"/>
        <v>44862</v>
      </c>
      <c r="R1462" s="32">
        <f>VLOOKUP(_xlfn.CONCAT(M1462," - ",E1462),Planning!$C$75:$D$99,2,0)</f>
        <v>21</v>
      </c>
      <c r="S1462" s="5">
        <f t="shared" si="614"/>
        <v>44881</v>
      </c>
      <c r="T1462" s="3" t="str">
        <f t="shared" si="615"/>
        <v/>
      </c>
      <c r="U1462" s="32">
        <f t="shared" ca="1" si="616"/>
        <v>21</v>
      </c>
      <c r="V1462" s="32">
        <f t="shared" si="617"/>
        <v>0</v>
      </c>
      <c r="W1462" s="5">
        <f t="shared" si="618"/>
        <v>44872</v>
      </c>
      <c r="X1462" s="5"/>
      <c r="Z1462" s="49"/>
      <c r="AA1462" s="50" cm="1">
        <f t="array" ref="AA1462">IF(AND(K1462="Pending",J1462='Date ouverte'!$A$2),INDEX(_xlfn.ANCHORARRAY('Date ouverte'!$B$2),MATCH(TRUE,_xlfn.ANCHORARRAY('Date ouverte'!$B$2)&gt;=$W1462,0)),IF(AND(K1462="Pending",J1462='Date ouverte'!$A$4),INDEX(_xlfn.ANCHORARRAY('Date ouverte'!$B$4),MATCH(TRUE,_xlfn.ANCHORARRAY('Date ouverte'!$B$4)&gt;=$W1462,0)),IF(AND(K1462="Pending",J1462='Date ouverte'!$A$6),INDEX(_xlfn.ANCHORARRAY('Date ouverte'!$B$6),MATCH(TRUE,_xlfn.ANCHORARRAY('Date ouverte'!$B$6)&gt;=$W1462,0)),IF(AND(K1462="Pending",J1462='Date ouverte'!$A$8),INDEX(_xlfn.ANCHORARRAY('Date ouverte'!$B$8),MATCH(TRUE,_xlfn.ANCHORARRAY('Date ouverte'!$B$8)&gt;=$W1462,0)),W1462))))</f>
        <v>44872</v>
      </c>
      <c r="AB1462" s="5">
        <f>IF(IF($K1462="Pending",(IF($J1462='Date ouverte'!$A$20,HLOOKUP($AA1462,'Date ouverte'!$20:$21,2,FALSE),IF($J1462='Date ouverte'!$A$22,HLOOKUP($AA1462,'Date ouverte'!$22:$23,2,FALSE),IF($J1462='Date ouverte'!$A$24,HLOOKUP($AA1462,'Date ouverte'!$24:$25,2,FALSE),IF($J1462='Date ouverte'!$A$26,HLOOKUP($AA1462,'Date ouverte'!$26:$27,2,FALSE),"j"))))),W1462)&lt;&gt;"alert",AA1462,"alert")</f>
        <v>44872</v>
      </c>
      <c r="AC1462" s="65">
        <f>IF($AB1462="alert",(IF($J1462='Date ouverte'!$A$29,HLOOKUP($AA1462,'Date ouverte'!$29:$30,2,FALSE),IF($J1462='Date ouverte'!$A$31,HLOOKUP($AA1462,'Date ouverte'!$31:$33,2,FALSE),IF($J1462='Date ouverte'!$A$33,HLOOKUP($AA1462,'Date ouverte'!$33:$34,2,FALSE),IF($J1462='Date ouverte'!$A$35,HLOOKUP($AA1462,'Date ouverte'!$35:$36,2,FALSE),"j"))))),0)</f>
        <v>0</v>
      </c>
      <c r="AD14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2" s="5"/>
    </row>
    <row r="1463" spans="1:31" x14ac:dyDescent="0.25">
      <c r="A1463" t="s">
        <v>2092</v>
      </c>
      <c r="B1463" t="s">
        <v>258</v>
      </c>
      <c r="C1463" t="s">
        <v>14</v>
      </c>
      <c r="D1463" t="s">
        <v>47</v>
      </c>
      <c r="E1463" t="s">
        <v>34</v>
      </c>
      <c r="F1463" t="s">
        <v>48</v>
      </c>
      <c r="G1463" s="1">
        <v>44859</v>
      </c>
      <c r="H1463" s="1">
        <v>44897</v>
      </c>
      <c r="I1463" s="2">
        <v>44912</v>
      </c>
      <c r="J1463" t="s">
        <v>28</v>
      </c>
      <c r="K1463" t="s">
        <v>29</v>
      </c>
      <c r="L1463" t="s">
        <v>20</v>
      </c>
      <c r="M1463" t="s">
        <v>25</v>
      </c>
      <c r="P1463">
        <f t="shared" si="612"/>
        <v>1</v>
      </c>
      <c r="Q1463" s="5">
        <f t="shared" si="613"/>
        <v>44899</v>
      </c>
      <c r="R1463" s="32">
        <f>VLOOKUP(_xlfn.CONCAT(M1463," - ",E1463),Planning!$C$75:$D$99,2,0)</f>
        <v>21</v>
      </c>
      <c r="S1463" s="5">
        <f t="shared" si="614"/>
        <v>44918</v>
      </c>
      <c r="T1463" s="3" t="str">
        <f t="shared" si="615"/>
        <v/>
      </c>
      <c r="U1463" s="32">
        <f t="shared" ca="1" si="616"/>
        <v>21</v>
      </c>
      <c r="V1463" s="32">
        <f t="shared" si="617"/>
        <v>0</v>
      </c>
      <c r="W1463" s="5">
        <f t="shared" si="618"/>
        <v>44912</v>
      </c>
      <c r="X1463" s="5"/>
      <c r="Z1463" s="49"/>
      <c r="AA1463" s="50" cm="1">
        <f t="array" ref="AA1463">IF(AND(K1463="Pending",J1463='Date ouverte'!$A$2),INDEX(_xlfn.ANCHORARRAY('Date ouverte'!$B$2),MATCH(TRUE,_xlfn.ANCHORARRAY('Date ouverte'!$B$2)&gt;=$W1463,0)),IF(AND(K1463="Pending",J1463='Date ouverte'!$A$4),INDEX(_xlfn.ANCHORARRAY('Date ouverte'!$B$4),MATCH(TRUE,_xlfn.ANCHORARRAY('Date ouverte'!$B$4)&gt;=$W1463,0)),IF(AND(K1463="Pending",J1463='Date ouverte'!$A$6),INDEX(_xlfn.ANCHORARRAY('Date ouverte'!$B$6),MATCH(TRUE,_xlfn.ANCHORARRAY('Date ouverte'!$B$6)&gt;=$W1463,0)),IF(AND(K1463="Pending",J1463='Date ouverte'!$A$8),INDEX(_xlfn.ANCHORARRAY('Date ouverte'!$B$8),MATCH(TRUE,_xlfn.ANCHORARRAY('Date ouverte'!$B$8)&gt;=$W1463,0)),W1463))))</f>
        <v>44914</v>
      </c>
      <c r="AB1463" s="5" t="str">
        <f>IF(IF($K1463="Pending",(IF($J1463='Date ouverte'!$A$20,HLOOKUP($AA1463,'Date ouverte'!$20:$21,2,FALSE),IF($J1463='Date ouverte'!$A$22,HLOOKUP($AA1463,'Date ouverte'!$22:$23,2,FALSE),IF($J1463='Date ouverte'!$A$24,HLOOKUP($AA1463,'Date ouverte'!$24:$25,2,FALSE),IF($J1463='Date ouverte'!$A$26,HLOOKUP($AA1463,'Date ouverte'!$26:$27,2,FALSE),"j"))))),W1463)&lt;&gt;"alert",AA1463,"alert")</f>
        <v>alert</v>
      </c>
      <c r="AC1463" s="65">
        <f>IF($AB1463="alert",(IF($J1463='Date ouverte'!$A$29,HLOOKUP($AA1463,'Date ouverte'!$29:$30,2,FALSE),IF($J1463='Date ouverte'!$A$31,HLOOKUP($AA1463,'Date ouverte'!$31:$33,2,FALSE),IF($J1463='Date ouverte'!$A$33,HLOOKUP($AA1463,'Date ouverte'!$33:$34,2,FALSE),IF($J1463='Date ouverte'!$A$35,HLOOKUP($AA1463,'Date ouverte'!$35:$36,2,FALSE),"j"))))),0)</f>
        <v>2</v>
      </c>
      <c r="AD14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63" s="5"/>
    </row>
    <row r="1464" spans="1:31" x14ac:dyDescent="0.25">
      <c r="A1464" t="s">
        <v>259</v>
      </c>
      <c r="B1464" t="s">
        <v>258</v>
      </c>
      <c r="C1464" t="s">
        <v>30</v>
      </c>
      <c r="D1464" t="s">
        <v>15</v>
      </c>
      <c r="E1464" t="s">
        <v>16</v>
      </c>
      <c r="F1464" t="s">
        <v>17</v>
      </c>
      <c r="G1464" s="1">
        <v>44803</v>
      </c>
      <c r="H1464" s="1">
        <v>44853</v>
      </c>
      <c r="I1464" s="2">
        <v>44861.729166666664</v>
      </c>
      <c r="J1464" t="s">
        <v>28</v>
      </c>
      <c r="K1464" t="s">
        <v>19</v>
      </c>
      <c r="L1464" t="s">
        <v>24</v>
      </c>
      <c r="M1464" t="s">
        <v>32</v>
      </c>
      <c r="N1464" t="s">
        <v>41</v>
      </c>
      <c r="O1464" t="s">
        <v>76</v>
      </c>
      <c r="P1464">
        <f t="shared" ref="P1464:P1527" si="619">IF(A1464&lt;&gt;"",1,0)</f>
        <v>1</v>
      </c>
      <c r="Q1464" s="5">
        <f t="shared" ref="Q1464:Q1527" si="620">ROUNDDOWN(H1464,0)+2</f>
        <v>44855</v>
      </c>
      <c r="R1464" s="32">
        <f>VLOOKUP(_xlfn.CONCAT(M1464," - ",E1464),Planning!$C$75:$D$99,2,0)</f>
        <v>10</v>
      </c>
      <c r="S1464" s="5">
        <f t="shared" ref="S1464:S1527" si="621">H1464+R1464</f>
        <v>44863</v>
      </c>
      <c r="T1464" s="3" t="str">
        <f t="shared" ref="T1464:T1527" si="622">IF(X1464-H1464&gt;R1464,"Alert","")</f>
        <v/>
      </c>
      <c r="U1464" s="32">
        <f t="shared" ref="U1464:U1527" ca="1" si="623">IF(Q1464&lt;=TODAY(),(H1464+R1464)-TODAY(),R1464)</f>
        <v>4</v>
      </c>
      <c r="V1464" s="32">
        <f t="shared" ref="V1464:V1527" si="624">IF(X1464-H1464-R1464&gt;0,X1464-H1464-R1464,0)</f>
        <v>0</v>
      </c>
      <c r="W1464" s="5">
        <f t="shared" ref="W1464:W1527" si="625">ROUNDDOWN(I1464,0)</f>
        <v>44861</v>
      </c>
      <c r="X1464" s="5"/>
      <c r="Z1464" s="49"/>
      <c r="AA1464" s="50" cm="1">
        <f t="array" ref="AA1464">IF(AND(K1464="Pending",J1464='Date ouverte'!$A$2),INDEX(_xlfn.ANCHORARRAY('Date ouverte'!$B$2),MATCH(TRUE,_xlfn.ANCHORARRAY('Date ouverte'!$B$2)&gt;=$W1464,0)),IF(AND(K1464="Pending",J1464='Date ouverte'!$A$4),INDEX(_xlfn.ANCHORARRAY('Date ouverte'!$B$4),MATCH(TRUE,_xlfn.ANCHORARRAY('Date ouverte'!$B$4)&gt;=$W1464,0)),IF(AND(K1464="Pending",J1464='Date ouverte'!$A$6),INDEX(_xlfn.ANCHORARRAY('Date ouverte'!$B$6),MATCH(TRUE,_xlfn.ANCHORARRAY('Date ouverte'!$B$6)&gt;=$W1464,0)),IF(AND(K1464="Pending",J1464='Date ouverte'!$A$8),INDEX(_xlfn.ANCHORARRAY('Date ouverte'!$B$8),MATCH(TRUE,_xlfn.ANCHORARRAY('Date ouverte'!$B$8)&gt;=$W1464,0)),W1464))))</f>
        <v>44861</v>
      </c>
      <c r="AB1464" s="5">
        <f>IF(IF($K1464="Pending",(IF($J1464='Date ouverte'!$A$20,HLOOKUP($AA1464,'Date ouverte'!$20:$21,2,FALSE),IF($J1464='Date ouverte'!$A$22,HLOOKUP($AA1464,'Date ouverte'!$22:$23,2,FALSE),IF($J1464='Date ouverte'!$A$24,HLOOKUP($AA1464,'Date ouverte'!$24:$25,2,FALSE),IF($J1464='Date ouverte'!$A$26,HLOOKUP($AA1464,'Date ouverte'!$26:$27,2,FALSE),"j"))))),W1464)&lt;&gt;"alert",AA1464,"alert")</f>
        <v>44861</v>
      </c>
      <c r="AC1464" s="65">
        <f>IF($AB1464="alert",(IF($J1464='Date ouverte'!$A$29,HLOOKUP($AA1464,'Date ouverte'!$29:$30,2,FALSE),IF($J1464='Date ouverte'!$A$31,HLOOKUP($AA1464,'Date ouverte'!$31:$33,2,FALSE),IF($J1464='Date ouverte'!$A$33,HLOOKUP($AA1464,'Date ouverte'!$33:$34,2,FALSE),IF($J1464='Date ouverte'!$A$35,HLOOKUP($AA1464,'Date ouverte'!$35:$36,2,FALSE),"j"))))),0)</f>
        <v>0</v>
      </c>
      <c r="AD14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4" s="5"/>
    </row>
    <row r="1465" spans="1:31" x14ac:dyDescent="0.25">
      <c r="A1465" t="s">
        <v>2511</v>
      </c>
      <c r="B1465" t="s">
        <v>258</v>
      </c>
      <c r="C1465" t="s">
        <v>14</v>
      </c>
      <c r="D1465" t="s">
        <v>57</v>
      </c>
      <c r="E1465" t="s">
        <v>34</v>
      </c>
      <c r="F1465" t="s">
        <v>48</v>
      </c>
      <c r="G1465" s="1">
        <v>44861</v>
      </c>
      <c r="H1465" s="1">
        <v>44898</v>
      </c>
      <c r="I1465" s="2">
        <v>44913</v>
      </c>
      <c r="J1465" t="s">
        <v>18</v>
      </c>
      <c r="K1465" t="s">
        <v>29</v>
      </c>
      <c r="L1465" t="s">
        <v>24</v>
      </c>
      <c r="M1465" t="s">
        <v>25</v>
      </c>
      <c r="N1465" t="s">
        <v>26</v>
      </c>
      <c r="O1465" t="s">
        <v>49</v>
      </c>
      <c r="P1465">
        <f t="shared" si="619"/>
        <v>1</v>
      </c>
      <c r="Q1465" s="5">
        <f t="shared" si="620"/>
        <v>44900</v>
      </c>
      <c r="R1465" s="32">
        <f>VLOOKUP(_xlfn.CONCAT(M1465," - ",E1465),Planning!$C$75:$D$99,2,0)</f>
        <v>21</v>
      </c>
      <c r="S1465" s="5">
        <f t="shared" si="621"/>
        <v>44919</v>
      </c>
      <c r="T1465" s="3" t="str">
        <f t="shared" si="622"/>
        <v/>
      </c>
      <c r="U1465" s="32">
        <f t="shared" ca="1" si="623"/>
        <v>21</v>
      </c>
      <c r="V1465" s="32">
        <f t="shared" si="624"/>
        <v>0</v>
      </c>
      <c r="W1465" s="5">
        <f t="shared" si="625"/>
        <v>44913</v>
      </c>
      <c r="X1465" s="5"/>
      <c r="Z1465" s="49"/>
      <c r="AA1465" s="50" cm="1">
        <f t="array" ref="AA1465">IF(AND(K1465="Pending",J1465='Date ouverte'!$A$2),INDEX(_xlfn.ANCHORARRAY('Date ouverte'!$B$2),MATCH(TRUE,_xlfn.ANCHORARRAY('Date ouverte'!$B$2)&gt;=$W1465,0)),IF(AND(K1465="Pending",J1465='Date ouverte'!$A$4),INDEX(_xlfn.ANCHORARRAY('Date ouverte'!$B$4),MATCH(TRUE,_xlfn.ANCHORARRAY('Date ouverte'!$B$4)&gt;=$W1465,0)),IF(AND(K1465="Pending",J1465='Date ouverte'!$A$6),INDEX(_xlfn.ANCHORARRAY('Date ouverte'!$B$6),MATCH(TRUE,_xlfn.ANCHORARRAY('Date ouverte'!$B$6)&gt;=$W1465,0)),IF(AND(K1465="Pending",J1465='Date ouverte'!$A$8),INDEX(_xlfn.ANCHORARRAY('Date ouverte'!$B$8),MATCH(TRUE,_xlfn.ANCHORARRAY('Date ouverte'!$B$8)&gt;=$W1465,0)),W1465))))</f>
        <v>44914</v>
      </c>
      <c r="AB1465" s="5" t="str">
        <f>IF(IF($K1465="Pending",(IF($J1465='Date ouverte'!$A$20,HLOOKUP($AA1465,'Date ouverte'!$20:$21,2,FALSE),IF($J1465='Date ouverte'!$A$22,HLOOKUP($AA1465,'Date ouverte'!$22:$23,2,FALSE),IF($J1465='Date ouverte'!$A$24,HLOOKUP($AA1465,'Date ouverte'!$24:$25,2,FALSE),IF($J1465='Date ouverte'!$A$26,HLOOKUP($AA1465,'Date ouverte'!$26:$27,2,FALSE),"j"))))),W1465)&lt;&gt;"alert",AA1465,"alert")</f>
        <v>alert</v>
      </c>
      <c r="AC1465" s="65">
        <f>IF($AB1465="alert",(IF($J1465='Date ouverte'!$A$29,HLOOKUP($AA1465,'Date ouverte'!$29:$30,2,FALSE),IF($J1465='Date ouverte'!$A$31,HLOOKUP($AA1465,'Date ouverte'!$31:$33,2,FALSE),IF($J1465='Date ouverte'!$A$33,HLOOKUP($AA1465,'Date ouverte'!$33:$34,2,FALSE),IF($J1465='Date ouverte'!$A$35,HLOOKUP($AA1465,'Date ouverte'!$35:$36,2,FALSE),"j"))))),0)</f>
        <v>18</v>
      </c>
      <c r="AD14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5" s="5"/>
    </row>
    <row r="1466" spans="1:31" x14ac:dyDescent="0.25">
      <c r="A1466" t="s">
        <v>1428</v>
      </c>
      <c r="B1466" t="s">
        <v>258</v>
      </c>
      <c r="C1466" t="s">
        <v>14</v>
      </c>
      <c r="D1466" t="s">
        <v>47</v>
      </c>
      <c r="E1466" t="s">
        <v>34</v>
      </c>
      <c r="F1466" t="s">
        <v>48</v>
      </c>
      <c r="G1466" s="1">
        <v>44841</v>
      </c>
      <c r="H1466" s="1">
        <v>44876</v>
      </c>
      <c r="I1466" s="2">
        <v>44891</v>
      </c>
      <c r="J1466" t="s">
        <v>28</v>
      </c>
      <c r="K1466" t="s">
        <v>29</v>
      </c>
      <c r="L1466" t="s">
        <v>20</v>
      </c>
      <c r="M1466" t="s">
        <v>25</v>
      </c>
      <c r="N1466" t="s">
        <v>35</v>
      </c>
      <c r="O1466" t="s">
        <v>1638</v>
      </c>
      <c r="P1466">
        <f t="shared" si="619"/>
        <v>1</v>
      </c>
      <c r="Q1466" s="5">
        <f t="shared" si="620"/>
        <v>44878</v>
      </c>
      <c r="R1466" s="32">
        <f>VLOOKUP(_xlfn.CONCAT(M1466," - ",E1466),Planning!$C$75:$D$99,2,0)</f>
        <v>21</v>
      </c>
      <c r="S1466" s="5">
        <f t="shared" si="621"/>
        <v>44897</v>
      </c>
      <c r="T1466" s="3" t="str">
        <f t="shared" si="622"/>
        <v/>
      </c>
      <c r="U1466" s="32">
        <f t="shared" ca="1" si="623"/>
        <v>21</v>
      </c>
      <c r="V1466" s="32">
        <f t="shared" si="624"/>
        <v>0</v>
      </c>
      <c r="W1466" s="5">
        <f t="shared" si="625"/>
        <v>44891</v>
      </c>
      <c r="X1466" s="5"/>
      <c r="Z1466" s="49"/>
      <c r="AA1466" s="50" cm="1">
        <f t="array" ref="AA1466">IF(AND(K1466="Pending",J1466='Date ouverte'!$A$2),INDEX(_xlfn.ANCHORARRAY('Date ouverte'!$B$2),MATCH(TRUE,_xlfn.ANCHORARRAY('Date ouverte'!$B$2)&gt;=$W1466,0)),IF(AND(K1466="Pending",J1466='Date ouverte'!$A$4),INDEX(_xlfn.ANCHORARRAY('Date ouverte'!$B$4),MATCH(TRUE,_xlfn.ANCHORARRAY('Date ouverte'!$B$4)&gt;=$W1466,0)),IF(AND(K1466="Pending",J1466='Date ouverte'!$A$6),INDEX(_xlfn.ANCHORARRAY('Date ouverte'!$B$6),MATCH(TRUE,_xlfn.ANCHORARRAY('Date ouverte'!$B$6)&gt;=$W1466,0)),IF(AND(K1466="Pending",J1466='Date ouverte'!$A$8),INDEX(_xlfn.ANCHORARRAY('Date ouverte'!$B$8),MATCH(TRUE,_xlfn.ANCHORARRAY('Date ouverte'!$B$8)&gt;=$W1466,0)),W1466))))</f>
        <v>44893</v>
      </c>
      <c r="AB1466" s="5">
        <f>IF(IF($K1466="Pending",(IF($J1466='Date ouverte'!$A$20,HLOOKUP($AA1466,'Date ouverte'!$20:$21,2,FALSE),IF($J1466='Date ouverte'!$A$22,HLOOKUP($AA1466,'Date ouverte'!$22:$23,2,FALSE),IF($J1466='Date ouverte'!$A$24,HLOOKUP($AA1466,'Date ouverte'!$24:$25,2,FALSE),IF($J1466='Date ouverte'!$A$26,HLOOKUP($AA1466,'Date ouverte'!$26:$27,2,FALSE),"j"))))),W1466)&lt;&gt;"alert",AA1466,"alert")</f>
        <v>44893</v>
      </c>
      <c r="AC1466" s="65">
        <f>IF($AB1466="alert",(IF($J1466='Date ouverte'!$A$29,HLOOKUP($AA1466,'Date ouverte'!$29:$30,2,FALSE),IF($J1466='Date ouverte'!$A$31,HLOOKUP($AA1466,'Date ouverte'!$31:$33,2,FALSE),IF($J1466='Date ouverte'!$A$33,HLOOKUP($AA1466,'Date ouverte'!$33:$34,2,FALSE),IF($J1466='Date ouverte'!$A$35,HLOOKUP($AA1466,'Date ouverte'!$35:$36,2,FALSE),"j"))))),0)</f>
        <v>0</v>
      </c>
      <c r="AD14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66" s="5"/>
    </row>
    <row r="1467" spans="1:31" x14ac:dyDescent="0.25">
      <c r="A1467" t="s">
        <v>2093</v>
      </c>
      <c r="B1467" t="s">
        <v>258</v>
      </c>
      <c r="C1467" t="s">
        <v>14</v>
      </c>
      <c r="D1467" t="s">
        <v>47</v>
      </c>
      <c r="E1467" t="s">
        <v>34</v>
      </c>
      <c r="F1467" t="s">
        <v>48</v>
      </c>
      <c r="G1467" s="1">
        <v>44849</v>
      </c>
      <c r="H1467" s="1">
        <v>44900</v>
      </c>
      <c r="I1467" s="2">
        <v>44915</v>
      </c>
      <c r="J1467" t="s">
        <v>18</v>
      </c>
      <c r="K1467" t="s">
        <v>29</v>
      </c>
      <c r="L1467" t="s">
        <v>24</v>
      </c>
      <c r="M1467" t="s">
        <v>25</v>
      </c>
      <c r="N1467" t="s">
        <v>26</v>
      </c>
      <c r="O1467" t="s">
        <v>49</v>
      </c>
      <c r="P1467">
        <f t="shared" si="619"/>
        <v>1</v>
      </c>
      <c r="Q1467" s="5">
        <f t="shared" si="620"/>
        <v>44902</v>
      </c>
      <c r="R1467" s="32">
        <f>VLOOKUP(_xlfn.CONCAT(M1467," - ",E1467),Planning!$C$75:$D$99,2,0)</f>
        <v>21</v>
      </c>
      <c r="S1467" s="5">
        <f t="shared" si="621"/>
        <v>44921</v>
      </c>
      <c r="T1467" s="3" t="str">
        <f t="shared" si="622"/>
        <v/>
      </c>
      <c r="U1467" s="32">
        <f t="shared" ca="1" si="623"/>
        <v>21</v>
      </c>
      <c r="V1467" s="32">
        <f t="shared" si="624"/>
        <v>0</v>
      </c>
      <c r="W1467" s="5">
        <f t="shared" si="625"/>
        <v>44915</v>
      </c>
      <c r="X1467" s="5"/>
      <c r="Z1467" s="49"/>
      <c r="AA1467" s="50" cm="1">
        <f t="array" ref="AA1467">IF(AND(K1467="Pending",J1467='Date ouverte'!$A$2),INDEX(_xlfn.ANCHORARRAY('Date ouverte'!$B$2),MATCH(TRUE,_xlfn.ANCHORARRAY('Date ouverte'!$B$2)&gt;=$W1467,0)),IF(AND(K1467="Pending",J1467='Date ouverte'!$A$4),INDEX(_xlfn.ANCHORARRAY('Date ouverte'!$B$4),MATCH(TRUE,_xlfn.ANCHORARRAY('Date ouverte'!$B$4)&gt;=$W1467,0)),IF(AND(K1467="Pending",J1467='Date ouverte'!$A$6),INDEX(_xlfn.ANCHORARRAY('Date ouverte'!$B$6),MATCH(TRUE,_xlfn.ANCHORARRAY('Date ouverte'!$B$6)&gt;=$W1467,0)),IF(AND(K1467="Pending",J1467='Date ouverte'!$A$8),INDEX(_xlfn.ANCHORARRAY('Date ouverte'!$B$8),MATCH(TRUE,_xlfn.ANCHORARRAY('Date ouverte'!$B$8)&gt;=$W1467,0)),W1467))))</f>
        <v>44915</v>
      </c>
      <c r="AB1467" s="5">
        <f>IF(IF($K1467="Pending",(IF($J1467='Date ouverte'!$A$20,HLOOKUP($AA1467,'Date ouverte'!$20:$21,2,FALSE),IF($J1467='Date ouverte'!$A$22,HLOOKUP($AA1467,'Date ouverte'!$22:$23,2,FALSE),IF($J1467='Date ouverte'!$A$24,HLOOKUP($AA1467,'Date ouverte'!$24:$25,2,FALSE),IF($J1467='Date ouverte'!$A$26,HLOOKUP($AA1467,'Date ouverte'!$26:$27,2,FALSE),"j"))))),W1467)&lt;&gt;"alert",AA1467,"alert")</f>
        <v>44915</v>
      </c>
      <c r="AC1467" s="65">
        <f>IF($AB1467="alert",(IF($J1467='Date ouverte'!$A$29,HLOOKUP($AA1467,'Date ouverte'!$29:$30,2,FALSE),IF($J1467='Date ouverte'!$A$31,HLOOKUP($AA1467,'Date ouverte'!$31:$33,2,FALSE),IF($J1467='Date ouverte'!$A$33,HLOOKUP($AA1467,'Date ouverte'!$33:$34,2,FALSE),IF($J1467='Date ouverte'!$A$35,HLOOKUP($AA1467,'Date ouverte'!$35:$36,2,FALSE),"j"))))),0)</f>
        <v>0</v>
      </c>
      <c r="AD14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7" s="5"/>
    </row>
    <row r="1468" spans="1:31" x14ac:dyDescent="0.25">
      <c r="A1468" t="s">
        <v>2094</v>
      </c>
      <c r="B1468" t="s">
        <v>258</v>
      </c>
      <c r="C1468" t="s">
        <v>30</v>
      </c>
      <c r="D1468" t="s">
        <v>47</v>
      </c>
      <c r="E1468" t="s">
        <v>34</v>
      </c>
      <c r="F1468" t="s">
        <v>48</v>
      </c>
      <c r="G1468" s="1">
        <v>44858</v>
      </c>
      <c r="H1468" s="1">
        <v>44890</v>
      </c>
      <c r="I1468" s="2">
        <v>44902</v>
      </c>
      <c r="J1468" t="s">
        <v>23</v>
      </c>
      <c r="K1468" t="s">
        <v>29</v>
      </c>
      <c r="L1468" t="s">
        <v>20</v>
      </c>
      <c r="M1468" t="s">
        <v>25</v>
      </c>
      <c r="N1468" t="s">
        <v>35</v>
      </c>
      <c r="O1468" t="s">
        <v>46</v>
      </c>
      <c r="P1468">
        <f t="shared" si="619"/>
        <v>1</v>
      </c>
      <c r="Q1468" s="5">
        <f t="shared" si="620"/>
        <v>44892</v>
      </c>
      <c r="R1468" s="32">
        <f>VLOOKUP(_xlfn.CONCAT(M1468," - ",E1468),Planning!$C$75:$D$99,2,0)</f>
        <v>21</v>
      </c>
      <c r="S1468" s="5">
        <f t="shared" si="621"/>
        <v>44911</v>
      </c>
      <c r="T1468" s="3" t="str">
        <f t="shared" si="622"/>
        <v/>
      </c>
      <c r="U1468" s="32">
        <f t="shared" ca="1" si="623"/>
        <v>21</v>
      </c>
      <c r="V1468" s="32">
        <f t="shared" si="624"/>
        <v>0</v>
      </c>
      <c r="W1468" s="5">
        <f t="shared" si="625"/>
        <v>44902</v>
      </c>
      <c r="X1468" s="5"/>
      <c r="Z1468" s="49"/>
      <c r="AA1468" s="50" cm="1">
        <f t="array" ref="AA1468">IF(AND(K1468="Pending",J1468='Date ouverte'!$A$2),INDEX(_xlfn.ANCHORARRAY('Date ouverte'!$B$2),MATCH(TRUE,_xlfn.ANCHORARRAY('Date ouverte'!$B$2)&gt;=$W1468,0)),IF(AND(K1468="Pending",J1468='Date ouverte'!$A$4),INDEX(_xlfn.ANCHORARRAY('Date ouverte'!$B$4),MATCH(TRUE,_xlfn.ANCHORARRAY('Date ouverte'!$B$4)&gt;=$W1468,0)),IF(AND(K1468="Pending",J1468='Date ouverte'!$A$6),INDEX(_xlfn.ANCHORARRAY('Date ouverte'!$B$6),MATCH(TRUE,_xlfn.ANCHORARRAY('Date ouverte'!$B$6)&gt;=$W1468,0)),IF(AND(K1468="Pending",J1468='Date ouverte'!$A$8),INDEX(_xlfn.ANCHORARRAY('Date ouverte'!$B$8),MATCH(TRUE,_xlfn.ANCHORARRAY('Date ouverte'!$B$8)&gt;=$W1468,0)),W1468))))</f>
        <v>44902</v>
      </c>
      <c r="AB1468" s="5" t="str">
        <f>IF(IF($K1468="Pending",(IF($J1468='Date ouverte'!$A$20,HLOOKUP($AA1468,'Date ouverte'!$20:$21,2,FALSE),IF($J1468='Date ouverte'!$A$22,HLOOKUP($AA1468,'Date ouverte'!$22:$23,2,FALSE),IF($J1468='Date ouverte'!$A$24,HLOOKUP($AA1468,'Date ouverte'!$24:$25,2,FALSE),IF($J1468='Date ouverte'!$A$26,HLOOKUP($AA1468,'Date ouverte'!$26:$27,2,FALSE),"j"))))),W1468)&lt;&gt;"alert",AA1468,"alert")</f>
        <v>alert</v>
      </c>
      <c r="AC1468" s="65">
        <f>IF($AB1468="alert",(IF($J1468='Date ouverte'!$A$29,HLOOKUP($AA1468,'Date ouverte'!$29:$30,2,FALSE),IF($J1468='Date ouverte'!$A$31,HLOOKUP($AA1468,'Date ouverte'!$31:$33,2,FALSE),IF($J1468='Date ouverte'!$A$33,HLOOKUP($AA1468,'Date ouverte'!$33:$34,2,FALSE),IF($J1468='Date ouverte'!$A$35,HLOOKUP($AA1468,'Date ouverte'!$35:$36,2,FALSE),"j"))))),0)</f>
        <v>40</v>
      </c>
      <c r="AD14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8" s="5"/>
    </row>
    <row r="1469" spans="1:31" x14ac:dyDescent="0.25">
      <c r="A1469" t="s">
        <v>1429</v>
      </c>
      <c r="B1469" t="s">
        <v>258</v>
      </c>
      <c r="C1469" t="s">
        <v>30</v>
      </c>
      <c r="D1469" t="s">
        <v>47</v>
      </c>
      <c r="E1469" t="s">
        <v>34</v>
      </c>
      <c r="F1469" t="s">
        <v>48</v>
      </c>
      <c r="G1469" s="1">
        <v>44832</v>
      </c>
      <c r="H1469" s="1">
        <v>44866</v>
      </c>
      <c r="I1469" s="2">
        <v>44883.3125</v>
      </c>
      <c r="J1469" t="s">
        <v>23</v>
      </c>
      <c r="K1469" t="s">
        <v>19</v>
      </c>
      <c r="L1469" t="s">
        <v>20</v>
      </c>
      <c r="M1469" t="s">
        <v>25</v>
      </c>
      <c r="N1469" t="s">
        <v>35</v>
      </c>
      <c r="O1469" t="s">
        <v>40</v>
      </c>
      <c r="P1469">
        <f t="shared" si="619"/>
        <v>1</v>
      </c>
      <c r="Q1469" s="5">
        <f t="shared" si="620"/>
        <v>44868</v>
      </c>
      <c r="R1469" s="32">
        <f>VLOOKUP(_xlfn.CONCAT(M1469," - ",E1469),Planning!$C$75:$D$99,2,0)</f>
        <v>21</v>
      </c>
      <c r="S1469" s="5">
        <f t="shared" si="621"/>
        <v>44887</v>
      </c>
      <c r="T1469" s="3" t="str">
        <f t="shared" si="622"/>
        <v/>
      </c>
      <c r="U1469" s="32">
        <f t="shared" ca="1" si="623"/>
        <v>21</v>
      </c>
      <c r="V1469" s="32">
        <f t="shared" si="624"/>
        <v>0</v>
      </c>
      <c r="W1469" s="5">
        <f t="shared" si="625"/>
        <v>44883</v>
      </c>
      <c r="X1469" s="5"/>
      <c r="Z1469" s="49"/>
      <c r="AA1469" s="50" cm="1">
        <f t="array" ref="AA1469">IF(AND(K1469="Pending",J1469='Date ouverte'!$A$2),INDEX(_xlfn.ANCHORARRAY('Date ouverte'!$B$2),MATCH(TRUE,_xlfn.ANCHORARRAY('Date ouverte'!$B$2)&gt;=$W1469,0)),IF(AND(K1469="Pending",J1469='Date ouverte'!$A$4),INDEX(_xlfn.ANCHORARRAY('Date ouverte'!$B$4),MATCH(TRUE,_xlfn.ANCHORARRAY('Date ouverte'!$B$4)&gt;=$W1469,0)),IF(AND(K1469="Pending",J1469='Date ouverte'!$A$6),INDEX(_xlfn.ANCHORARRAY('Date ouverte'!$B$6),MATCH(TRUE,_xlfn.ANCHORARRAY('Date ouverte'!$B$6)&gt;=$W1469,0)),IF(AND(K1469="Pending",J1469='Date ouverte'!$A$8),INDEX(_xlfn.ANCHORARRAY('Date ouverte'!$B$8),MATCH(TRUE,_xlfn.ANCHORARRAY('Date ouverte'!$B$8)&gt;=$W1469,0)),W1469))))</f>
        <v>44883</v>
      </c>
      <c r="AB1469" s="5">
        <f>IF(IF($K1469="Pending",(IF($J1469='Date ouverte'!$A$20,HLOOKUP($AA1469,'Date ouverte'!$20:$21,2,FALSE),IF($J1469='Date ouverte'!$A$22,HLOOKUP($AA1469,'Date ouverte'!$22:$23,2,FALSE),IF($J1469='Date ouverte'!$A$24,HLOOKUP($AA1469,'Date ouverte'!$24:$25,2,FALSE),IF($J1469='Date ouverte'!$A$26,HLOOKUP($AA1469,'Date ouverte'!$26:$27,2,FALSE),"j"))))),W1469)&lt;&gt;"alert",AA1469,"alert")</f>
        <v>44883</v>
      </c>
      <c r="AC1469" s="65">
        <f>IF($AB1469="alert",(IF($J1469='Date ouverte'!$A$29,HLOOKUP($AA1469,'Date ouverte'!$29:$30,2,FALSE),IF($J1469='Date ouverte'!$A$31,HLOOKUP($AA1469,'Date ouverte'!$31:$33,2,FALSE),IF($J1469='Date ouverte'!$A$33,HLOOKUP($AA1469,'Date ouverte'!$33:$34,2,FALSE),IF($J1469='Date ouverte'!$A$35,HLOOKUP($AA1469,'Date ouverte'!$35:$36,2,FALSE),"j"))))),0)</f>
        <v>0</v>
      </c>
      <c r="AD14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69" s="5"/>
    </row>
    <row r="1470" spans="1:31" x14ac:dyDescent="0.25">
      <c r="A1470" t="s">
        <v>1430</v>
      </c>
      <c r="B1470" t="s">
        <v>258</v>
      </c>
      <c r="C1470" t="s">
        <v>30</v>
      </c>
      <c r="D1470" t="s">
        <v>47</v>
      </c>
      <c r="E1470" t="s">
        <v>34</v>
      </c>
      <c r="F1470" t="s">
        <v>48</v>
      </c>
      <c r="G1470" s="1">
        <v>44832</v>
      </c>
      <c r="H1470" s="1">
        <v>44866</v>
      </c>
      <c r="I1470" s="2">
        <v>44881.541666666664</v>
      </c>
      <c r="J1470" t="s">
        <v>23</v>
      </c>
      <c r="K1470" t="s">
        <v>19</v>
      </c>
      <c r="L1470" t="s">
        <v>20</v>
      </c>
      <c r="M1470" t="s">
        <v>25</v>
      </c>
      <c r="N1470" t="s">
        <v>35</v>
      </c>
      <c r="O1470" t="s">
        <v>40</v>
      </c>
      <c r="P1470">
        <f t="shared" si="619"/>
        <v>1</v>
      </c>
      <c r="Q1470" s="5">
        <f t="shared" si="620"/>
        <v>44868</v>
      </c>
      <c r="R1470" s="32">
        <f>VLOOKUP(_xlfn.CONCAT(M1470," - ",E1470),Planning!$C$75:$D$99,2,0)</f>
        <v>21</v>
      </c>
      <c r="S1470" s="5">
        <f t="shared" si="621"/>
        <v>44887</v>
      </c>
      <c r="T1470" s="3" t="str">
        <f t="shared" si="622"/>
        <v/>
      </c>
      <c r="U1470" s="32">
        <f t="shared" ca="1" si="623"/>
        <v>21</v>
      </c>
      <c r="V1470" s="32">
        <f t="shared" si="624"/>
        <v>0</v>
      </c>
      <c r="W1470" s="5">
        <f t="shared" si="625"/>
        <v>44881</v>
      </c>
      <c r="X1470" s="5"/>
      <c r="Z1470" s="49"/>
      <c r="AA1470" s="50" cm="1">
        <f t="array" ref="AA1470">IF(AND(K1470="Pending",J1470='Date ouverte'!$A$2),INDEX(_xlfn.ANCHORARRAY('Date ouverte'!$B$2),MATCH(TRUE,_xlfn.ANCHORARRAY('Date ouverte'!$B$2)&gt;=$W1470,0)),IF(AND(K1470="Pending",J1470='Date ouverte'!$A$4),INDEX(_xlfn.ANCHORARRAY('Date ouverte'!$B$4),MATCH(TRUE,_xlfn.ANCHORARRAY('Date ouverte'!$B$4)&gt;=$W1470,0)),IF(AND(K1470="Pending",J1470='Date ouverte'!$A$6),INDEX(_xlfn.ANCHORARRAY('Date ouverte'!$B$6),MATCH(TRUE,_xlfn.ANCHORARRAY('Date ouverte'!$B$6)&gt;=$W1470,0)),IF(AND(K1470="Pending",J1470='Date ouverte'!$A$8),INDEX(_xlfn.ANCHORARRAY('Date ouverte'!$B$8),MATCH(TRUE,_xlfn.ANCHORARRAY('Date ouverte'!$B$8)&gt;=$W1470,0)),W1470))))</f>
        <v>44881</v>
      </c>
      <c r="AB1470" s="5">
        <f>IF(IF($K1470="Pending",(IF($J1470='Date ouverte'!$A$20,HLOOKUP($AA1470,'Date ouverte'!$20:$21,2,FALSE),IF($J1470='Date ouverte'!$A$22,HLOOKUP($AA1470,'Date ouverte'!$22:$23,2,FALSE),IF($J1470='Date ouverte'!$A$24,HLOOKUP($AA1470,'Date ouverte'!$24:$25,2,FALSE),IF($J1470='Date ouverte'!$A$26,HLOOKUP($AA1470,'Date ouverte'!$26:$27,2,FALSE),"j"))))),W1470)&lt;&gt;"alert",AA1470,"alert")</f>
        <v>44881</v>
      </c>
      <c r="AC1470" s="65">
        <f>IF($AB1470="alert",(IF($J1470='Date ouverte'!$A$29,HLOOKUP($AA1470,'Date ouverte'!$29:$30,2,FALSE),IF($J1470='Date ouverte'!$A$31,HLOOKUP($AA1470,'Date ouverte'!$31:$33,2,FALSE),IF($J1470='Date ouverte'!$A$33,HLOOKUP($AA1470,'Date ouverte'!$33:$34,2,FALSE),IF($J1470='Date ouverte'!$A$35,HLOOKUP($AA1470,'Date ouverte'!$35:$36,2,FALSE),"j"))))),0)</f>
        <v>0</v>
      </c>
      <c r="AD14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0" s="5"/>
    </row>
    <row r="1471" spans="1:31" x14ac:dyDescent="0.25">
      <c r="A1471" t="s">
        <v>673</v>
      </c>
      <c r="B1471" t="s">
        <v>258</v>
      </c>
      <c r="C1471" t="s">
        <v>30</v>
      </c>
      <c r="D1471" t="s">
        <v>15</v>
      </c>
      <c r="E1471" t="s">
        <v>16</v>
      </c>
      <c r="F1471" t="s">
        <v>17</v>
      </c>
      <c r="G1471" s="1">
        <v>44826</v>
      </c>
      <c r="H1471" s="1">
        <v>44858</v>
      </c>
      <c r="I1471" s="2">
        <v>44872</v>
      </c>
      <c r="J1471" t="s">
        <v>39</v>
      </c>
      <c r="K1471" t="s">
        <v>29</v>
      </c>
      <c r="L1471" t="s">
        <v>20</v>
      </c>
      <c r="M1471" t="s">
        <v>21</v>
      </c>
      <c r="N1471" t="s">
        <v>22</v>
      </c>
      <c r="O1471" t="s">
        <v>592</v>
      </c>
      <c r="P1471">
        <f t="shared" si="619"/>
        <v>1</v>
      </c>
      <c r="Q1471" s="5">
        <f t="shared" si="620"/>
        <v>44860</v>
      </c>
      <c r="R1471" s="32">
        <f>VLOOKUP(_xlfn.CONCAT(M1471," - ",E1471),Planning!$C$75:$D$99,2,0)</f>
        <v>7</v>
      </c>
      <c r="S1471" s="5">
        <f t="shared" si="621"/>
        <v>44865</v>
      </c>
      <c r="T1471" s="3" t="str">
        <f t="shared" si="622"/>
        <v/>
      </c>
      <c r="U1471" s="32">
        <f t="shared" ca="1" si="623"/>
        <v>7</v>
      </c>
      <c r="V1471" s="32">
        <f t="shared" si="624"/>
        <v>0</v>
      </c>
      <c r="W1471" s="5">
        <f t="shared" si="625"/>
        <v>44872</v>
      </c>
      <c r="X1471" s="5"/>
      <c r="Z1471" s="49"/>
      <c r="AA1471" s="50" cm="1">
        <f t="array" ref="AA1471">IF(AND(K1471="Pending",J1471='Date ouverte'!$A$2),INDEX(_xlfn.ANCHORARRAY('Date ouverte'!$B$2),MATCH(TRUE,_xlfn.ANCHORARRAY('Date ouverte'!$B$2)&gt;=$W1471,0)),IF(AND(K1471="Pending",J1471='Date ouverte'!$A$4),INDEX(_xlfn.ANCHORARRAY('Date ouverte'!$B$4),MATCH(TRUE,_xlfn.ANCHORARRAY('Date ouverte'!$B$4)&gt;=$W1471,0)),IF(AND(K1471="Pending",J1471='Date ouverte'!$A$6),INDEX(_xlfn.ANCHORARRAY('Date ouverte'!$B$6),MATCH(TRUE,_xlfn.ANCHORARRAY('Date ouverte'!$B$6)&gt;=$W1471,0)),IF(AND(K1471="Pending",J1471='Date ouverte'!$A$8),INDEX(_xlfn.ANCHORARRAY('Date ouverte'!$B$8),MATCH(TRUE,_xlfn.ANCHORARRAY('Date ouverte'!$B$8)&gt;=$W1471,0)),W1471))))</f>
        <v>44872</v>
      </c>
      <c r="AB1471" s="5" t="str">
        <f>IF(IF($K1471="Pending",(IF($J1471='Date ouverte'!$A$20,HLOOKUP($AA1471,'Date ouverte'!$20:$21,2,FALSE),IF($J1471='Date ouverte'!$A$22,HLOOKUP($AA1471,'Date ouverte'!$22:$23,2,FALSE),IF($J1471='Date ouverte'!$A$24,HLOOKUP($AA1471,'Date ouverte'!$24:$25,2,FALSE),IF($J1471='Date ouverte'!$A$26,HLOOKUP($AA1471,'Date ouverte'!$26:$27,2,FALSE),"j"))))),W1471)&lt;&gt;"alert",AA1471,"alert")</f>
        <v>alert</v>
      </c>
      <c r="AC1471" s="65">
        <f>IF($AB1471="alert",(IF($J1471='Date ouverte'!$A$29,HLOOKUP($AA1471,'Date ouverte'!$29:$30,2,FALSE),IF($J1471='Date ouverte'!$A$31,HLOOKUP($AA1471,'Date ouverte'!$31:$33,2,FALSE),IF($J1471='Date ouverte'!$A$33,HLOOKUP($AA1471,'Date ouverte'!$33:$34,2,FALSE),IF($J1471='Date ouverte'!$A$35,HLOOKUP($AA1471,'Date ouverte'!$35:$36,2,FALSE),"j"))))),0)</f>
        <v>1</v>
      </c>
      <c r="AD14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71" s="5"/>
    </row>
    <row r="1472" spans="1:31" x14ac:dyDescent="0.25">
      <c r="A1472" t="s">
        <v>284</v>
      </c>
      <c r="B1472" t="s">
        <v>258</v>
      </c>
      <c r="C1472" t="s">
        <v>30</v>
      </c>
      <c r="D1472" t="s">
        <v>47</v>
      </c>
      <c r="E1472" t="s">
        <v>16</v>
      </c>
      <c r="F1472" t="s">
        <v>48</v>
      </c>
      <c r="G1472" s="1">
        <v>44813</v>
      </c>
      <c r="H1472" s="1">
        <v>44867</v>
      </c>
      <c r="I1472" s="2">
        <v>44876</v>
      </c>
      <c r="J1472" t="s">
        <v>28</v>
      </c>
      <c r="K1472" t="s">
        <v>29</v>
      </c>
      <c r="L1472" t="s">
        <v>24</v>
      </c>
      <c r="M1472" t="s">
        <v>21</v>
      </c>
      <c r="N1472" t="s">
        <v>22</v>
      </c>
      <c r="O1472" t="s">
        <v>282</v>
      </c>
      <c r="P1472">
        <f t="shared" si="619"/>
        <v>1</v>
      </c>
      <c r="Q1472" s="5">
        <f t="shared" si="620"/>
        <v>44869</v>
      </c>
      <c r="R1472" s="32">
        <f>VLOOKUP(_xlfn.CONCAT(M1472," - ",E1472),Planning!$C$75:$D$99,2,0)</f>
        <v>7</v>
      </c>
      <c r="S1472" s="5">
        <f t="shared" si="621"/>
        <v>44874</v>
      </c>
      <c r="T1472" s="3" t="str">
        <f t="shared" si="622"/>
        <v/>
      </c>
      <c r="U1472" s="32">
        <f t="shared" ca="1" si="623"/>
        <v>7</v>
      </c>
      <c r="V1472" s="32">
        <f t="shared" si="624"/>
        <v>0</v>
      </c>
      <c r="W1472" s="5">
        <f t="shared" si="625"/>
        <v>44876</v>
      </c>
      <c r="X1472" s="5"/>
      <c r="Z1472" s="49"/>
      <c r="AA1472" s="50" cm="1">
        <f t="array" ref="AA1472">IF(AND(K1472="Pending",J1472='Date ouverte'!$A$2),INDEX(_xlfn.ANCHORARRAY('Date ouverte'!$B$2),MATCH(TRUE,_xlfn.ANCHORARRAY('Date ouverte'!$B$2)&gt;=$W1472,0)),IF(AND(K1472="Pending",J1472='Date ouverte'!$A$4),INDEX(_xlfn.ANCHORARRAY('Date ouverte'!$B$4),MATCH(TRUE,_xlfn.ANCHORARRAY('Date ouverte'!$B$4)&gt;=$W1472,0)),IF(AND(K1472="Pending",J1472='Date ouverte'!$A$6),INDEX(_xlfn.ANCHORARRAY('Date ouverte'!$B$6),MATCH(TRUE,_xlfn.ANCHORARRAY('Date ouverte'!$B$6)&gt;=$W1472,0)),IF(AND(K1472="Pending",J1472='Date ouverte'!$A$8),INDEX(_xlfn.ANCHORARRAY('Date ouverte'!$B$8),MATCH(TRUE,_xlfn.ANCHORARRAY('Date ouverte'!$B$8)&gt;=$W1472,0)),W1472))))</f>
        <v>44876</v>
      </c>
      <c r="AB1472" s="5">
        <f>IF(IF($K1472="Pending",(IF($J1472='Date ouverte'!$A$20,HLOOKUP($AA1472,'Date ouverte'!$20:$21,2,FALSE),IF($J1472='Date ouverte'!$A$22,HLOOKUP($AA1472,'Date ouverte'!$22:$23,2,FALSE),IF($J1472='Date ouverte'!$A$24,HLOOKUP($AA1472,'Date ouverte'!$24:$25,2,FALSE),IF($J1472='Date ouverte'!$A$26,HLOOKUP($AA1472,'Date ouverte'!$26:$27,2,FALSE),"j"))))),W1472)&lt;&gt;"alert",AA1472,"alert")</f>
        <v>44876</v>
      </c>
      <c r="AC1472" s="65">
        <f>IF($AB1472="alert",(IF($J1472='Date ouverte'!$A$29,HLOOKUP($AA1472,'Date ouverte'!$29:$30,2,FALSE),IF($J1472='Date ouverte'!$A$31,HLOOKUP($AA1472,'Date ouverte'!$31:$33,2,FALSE),IF($J1472='Date ouverte'!$A$33,HLOOKUP($AA1472,'Date ouverte'!$33:$34,2,FALSE),IF($J1472='Date ouverte'!$A$35,HLOOKUP($AA1472,'Date ouverte'!$35:$36,2,FALSE),"j"))))),0)</f>
        <v>0</v>
      </c>
      <c r="AD14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2" s="5"/>
    </row>
    <row r="1473" spans="1:31" x14ac:dyDescent="0.25">
      <c r="A1473" t="s">
        <v>283</v>
      </c>
      <c r="B1473" t="s">
        <v>258</v>
      </c>
      <c r="C1473" t="s">
        <v>30</v>
      </c>
      <c r="D1473" t="s">
        <v>47</v>
      </c>
      <c r="E1473" t="s">
        <v>16</v>
      </c>
      <c r="F1473" t="s">
        <v>48</v>
      </c>
      <c r="G1473" s="1">
        <v>44813</v>
      </c>
      <c r="H1473" s="1">
        <v>44867</v>
      </c>
      <c r="I1473" s="2">
        <v>44876</v>
      </c>
      <c r="J1473" t="s">
        <v>28</v>
      </c>
      <c r="K1473" t="s">
        <v>29</v>
      </c>
      <c r="L1473" t="s">
        <v>24</v>
      </c>
      <c r="M1473" t="s">
        <v>21</v>
      </c>
      <c r="N1473" t="s">
        <v>22</v>
      </c>
      <c r="O1473" t="s">
        <v>282</v>
      </c>
      <c r="P1473">
        <f t="shared" si="619"/>
        <v>1</v>
      </c>
      <c r="Q1473" s="5">
        <f t="shared" si="620"/>
        <v>44869</v>
      </c>
      <c r="R1473" s="32">
        <f>VLOOKUP(_xlfn.CONCAT(M1473," - ",E1473),Planning!$C$75:$D$99,2,0)</f>
        <v>7</v>
      </c>
      <c r="S1473" s="5">
        <f t="shared" si="621"/>
        <v>44874</v>
      </c>
      <c r="T1473" s="3" t="str">
        <f t="shared" si="622"/>
        <v/>
      </c>
      <c r="U1473" s="32">
        <f t="shared" ca="1" si="623"/>
        <v>7</v>
      </c>
      <c r="V1473" s="32">
        <f t="shared" si="624"/>
        <v>0</v>
      </c>
      <c r="W1473" s="5">
        <f t="shared" si="625"/>
        <v>44876</v>
      </c>
      <c r="X1473" s="5"/>
      <c r="Z1473" s="49"/>
      <c r="AA1473" s="50" cm="1">
        <f t="array" ref="AA1473">IF(AND(K1473="Pending",J1473='Date ouverte'!$A$2),INDEX(_xlfn.ANCHORARRAY('Date ouverte'!$B$2),MATCH(TRUE,_xlfn.ANCHORARRAY('Date ouverte'!$B$2)&gt;=$W1473,0)),IF(AND(K1473="Pending",J1473='Date ouverte'!$A$4),INDEX(_xlfn.ANCHORARRAY('Date ouverte'!$B$4),MATCH(TRUE,_xlfn.ANCHORARRAY('Date ouverte'!$B$4)&gt;=$W1473,0)),IF(AND(K1473="Pending",J1473='Date ouverte'!$A$6),INDEX(_xlfn.ANCHORARRAY('Date ouverte'!$B$6),MATCH(TRUE,_xlfn.ANCHORARRAY('Date ouverte'!$B$6)&gt;=$W1473,0)),IF(AND(K1473="Pending",J1473='Date ouverte'!$A$8),INDEX(_xlfn.ANCHORARRAY('Date ouverte'!$B$8),MATCH(TRUE,_xlfn.ANCHORARRAY('Date ouverte'!$B$8)&gt;=$W1473,0)),W1473))))</f>
        <v>44876</v>
      </c>
      <c r="AB1473" s="5">
        <f>IF(IF($K1473="Pending",(IF($J1473='Date ouverte'!$A$20,HLOOKUP($AA1473,'Date ouverte'!$20:$21,2,FALSE),IF($J1473='Date ouverte'!$A$22,HLOOKUP($AA1473,'Date ouverte'!$22:$23,2,FALSE),IF($J1473='Date ouverte'!$A$24,HLOOKUP($AA1473,'Date ouverte'!$24:$25,2,FALSE),IF($J1473='Date ouverte'!$A$26,HLOOKUP($AA1473,'Date ouverte'!$26:$27,2,FALSE),"j"))))),W1473)&lt;&gt;"alert",AA1473,"alert")</f>
        <v>44876</v>
      </c>
      <c r="AC1473" s="65">
        <f>IF($AB1473="alert",(IF($J1473='Date ouverte'!$A$29,HLOOKUP($AA1473,'Date ouverte'!$29:$30,2,FALSE),IF($J1473='Date ouverte'!$A$31,HLOOKUP($AA1473,'Date ouverte'!$31:$33,2,FALSE),IF($J1473='Date ouverte'!$A$33,HLOOKUP($AA1473,'Date ouverte'!$33:$34,2,FALSE),IF($J1473='Date ouverte'!$A$35,HLOOKUP($AA1473,'Date ouverte'!$35:$36,2,FALSE),"j"))))),0)</f>
        <v>0</v>
      </c>
      <c r="AD14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3" s="5"/>
    </row>
    <row r="1474" spans="1:31" x14ac:dyDescent="0.25">
      <c r="A1474" t="s">
        <v>841</v>
      </c>
      <c r="B1474" t="s">
        <v>258</v>
      </c>
      <c r="C1474" t="s">
        <v>30</v>
      </c>
      <c r="D1474" t="s">
        <v>47</v>
      </c>
      <c r="E1474" t="s">
        <v>16</v>
      </c>
      <c r="F1474" t="s">
        <v>48</v>
      </c>
      <c r="G1474" s="1">
        <v>44830</v>
      </c>
      <c r="H1474" s="1">
        <v>44873</v>
      </c>
      <c r="I1474" s="2">
        <v>44890</v>
      </c>
      <c r="J1474" t="s">
        <v>18</v>
      </c>
      <c r="K1474" t="s">
        <v>29</v>
      </c>
      <c r="L1474" t="s">
        <v>24</v>
      </c>
      <c r="M1474" t="s">
        <v>21</v>
      </c>
      <c r="N1474" t="s">
        <v>22</v>
      </c>
      <c r="O1474" t="s">
        <v>1152</v>
      </c>
      <c r="P1474">
        <f t="shared" si="619"/>
        <v>1</v>
      </c>
      <c r="Q1474" s="5">
        <f t="shared" si="620"/>
        <v>44875</v>
      </c>
      <c r="R1474" s="32">
        <f>VLOOKUP(_xlfn.CONCAT(M1474," - ",E1474),Planning!$C$75:$D$99,2,0)</f>
        <v>7</v>
      </c>
      <c r="S1474" s="5">
        <f t="shared" si="621"/>
        <v>44880</v>
      </c>
      <c r="T1474" s="3" t="str">
        <f t="shared" si="622"/>
        <v/>
      </c>
      <c r="U1474" s="32">
        <f t="shared" ca="1" si="623"/>
        <v>7</v>
      </c>
      <c r="V1474" s="32">
        <f t="shared" si="624"/>
        <v>0</v>
      </c>
      <c r="W1474" s="5">
        <f t="shared" si="625"/>
        <v>44890</v>
      </c>
      <c r="X1474" s="5"/>
      <c r="Z1474" s="49"/>
      <c r="AA1474" s="50" cm="1">
        <f t="array" ref="AA1474">IF(AND(K1474="Pending",J1474='Date ouverte'!$A$2),INDEX(_xlfn.ANCHORARRAY('Date ouverte'!$B$2),MATCH(TRUE,_xlfn.ANCHORARRAY('Date ouverte'!$B$2)&gt;=$W1474,0)),IF(AND(K1474="Pending",J1474='Date ouverte'!$A$4),INDEX(_xlfn.ANCHORARRAY('Date ouverte'!$B$4),MATCH(TRUE,_xlfn.ANCHORARRAY('Date ouverte'!$B$4)&gt;=$W1474,0)),IF(AND(K1474="Pending",J1474='Date ouverte'!$A$6),INDEX(_xlfn.ANCHORARRAY('Date ouverte'!$B$6),MATCH(TRUE,_xlfn.ANCHORARRAY('Date ouverte'!$B$6)&gt;=$W1474,0)),IF(AND(K1474="Pending",J1474='Date ouverte'!$A$8),INDEX(_xlfn.ANCHORARRAY('Date ouverte'!$B$8),MATCH(TRUE,_xlfn.ANCHORARRAY('Date ouverte'!$B$8)&gt;=$W1474,0)),W1474))))</f>
        <v>44890</v>
      </c>
      <c r="AB1474" s="5" t="str">
        <f>IF(IF($K1474="Pending",(IF($J1474='Date ouverte'!$A$20,HLOOKUP($AA1474,'Date ouverte'!$20:$21,2,FALSE),IF($J1474='Date ouverte'!$A$22,HLOOKUP($AA1474,'Date ouverte'!$22:$23,2,FALSE),IF($J1474='Date ouverte'!$A$24,HLOOKUP($AA1474,'Date ouverte'!$24:$25,2,FALSE),IF($J1474='Date ouverte'!$A$26,HLOOKUP($AA1474,'Date ouverte'!$26:$27,2,FALSE),"j"))))),W1474)&lt;&gt;"alert",AA1474,"alert")</f>
        <v>alert</v>
      </c>
      <c r="AC1474" s="65">
        <f>IF($AB1474="alert",(IF($J1474='Date ouverte'!$A$29,HLOOKUP($AA1474,'Date ouverte'!$29:$30,2,FALSE),IF($J1474='Date ouverte'!$A$31,HLOOKUP($AA1474,'Date ouverte'!$31:$33,2,FALSE),IF($J1474='Date ouverte'!$A$33,HLOOKUP($AA1474,'Date ouverte'!$33:$34,2,FALSE),IF($J1474='Date ouverte'!$A$35,HLOOKUP($AA1474,'Date ouverte'!$35:$36,2,FALSE),"j"))))),0)</f>
        <v>4</v>
      </c>
      <c r="AD14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4" s="5"/>
    </row>
    <row r="1475" spans="1:31" x14ac:dyDescent="0.25">
      <c r="A1475" t="s">
        <v>1431</v>
      </c>
      <c r="B1475" t="s">
        <v>258</v>
      </c>
      <c r="C1475" t="s">
        <v>30</v>
      </c>
      <c r="D1475" t="s">
        <v>47</v>
      </c>
      <c r="E1475" t="s">
        <v>16</v>
      </c>
      <c r="F1475" t="s">
        <v>48</v>
      </c>
      <c r="G1475" s="1">
        <v>44833</v>
      </c>
      <c r="H1475" s="1">
        <v>44873</v>
      </c>
      <c r="I1475" s="2">
        <v>44880.270833333336</v>
      </c>
      <c r="J1475" t="s">
        <v>23</v>
      </c>
      <c r="K1475" t="s">
        <v>19</v>
      </c>
      <c r="L1475" t="s">
        <v>20</v>
      </c>
      <c r="M1475" t="s">
        <v>21</v>
      </c>
      <c r="N1475" t="s">
        <v>22</v>
      </c>
      <c r="O1475" t="s">
        <v>1152</v>
      </c>
      <c r="P1475">
        <f t="shared" si="619"/>
        <v>1</v>
      </c>
      <c r="Q1475" s="5">
        <f t="shared" si="620"/>
        <v>44875</v>
      </c>
      <c r="R1475" s="32">
        <f>VLOOKUP(_xlfn.CONCAT(M1475," - ",E1475),Planning!$C$75:$D$99,2,0)</f>
        <v>7</v>
      </c>
      <c r="S1475" s="5">
        <f t="shared" si="621"/>
        <v>44880</v>
      </c>
      <c r="T1475" s="3" t="str">
        <f t="shared" si="622"/>
        <v/>
      </c>
      <c r="U1475" s="32">
        <f t="shared" ca="1" si="623"/>
        <v>7</v>
      </c>
      <c r="V1475" s="32">
        <f t="shared" si="624"/>
        <v>0</v>
      </c>
      <c r="W1475" s="5">
        <f t="shared" si="625"/>
        <v>44880</v>
      </c>
      <c r="X1475" s="5"/>
      <c r="Z1475" s="49"/>
      <c r="AA1475" s="50" cm="1">
        <f t="array" ref="AA1475">IF(AND(K1475="Pending",J1475='Date ouverte'!$A$2),INDEX(_xlfn.ANCHORARRAY('Date ouverte'!$B$2),MATCH(TRUE,_xlfn.ANCHORARRAY('Date ouverte'!$B$2)&gt;=$W1475,0)),IF(AND(K1475="Pending",J1475='Date ouverte'!$A$4),INDEX(_xlfn.ANCHORARRAY('Date ouverte'!$B$4),MATCH(TRUE,_xlfn.ANCHORARRAY('Date ouverte'!$B$4)&gt;=$W1475,0)),IF(AND(K1475="Pending",J1475='Date ouverte'!$A$6),INDEX(_xlfn.ANCHORARRAY('Date ouverte'!$B$6),MATCH(TRUE,_xlfn.ANCHORARRAY('Date ouverte'!$B$6)&gt;=$W1475,0)),IF(AND(K1475="Pending",J1475='Date ouverte'!$A$8),INDEX(_xlfn.ANCHORARRAY('Date ouverte'!$B$8),MATCH(TRUE,_xlfn.ANCHORARRAY('Date ouverte'!$B$8)&gt;=$W1475,0)),W1475))))</f>
        <v>44880</v>
      </c>
      <c r="AB1475" s="5">
        <f>IF(IF($K1475="Pending",(IF($J1475='Date ouverte'!$A$20,HLOOKUP($AA1475,'Date ouverte'!$20:$21,2,FALSE),IF($J1475='Date ouverte'!$A$22,HLOOKUP($AA1475,'Date ouverte'!$22:$23,2,FALSE),IF($J1475='Date ouverte'!$A$24,HLOOKUP($AA1475,'Date ouverte'!$24:$25,2,FALSE),IF($J1475='Date ouverte'!$A$26,HLOOKUP($AA1475,'Date ouverte'!$26:$27,2,FALSE),"j"))))),W1475)&lt;&gt;"alert",AA1475,"alert")</f>
        <v>44880</v>
      </c>
      <c r="AC1475" s="65">
        <f>IF($AB1475="alert",(IF($J1475='Date ouverte'!$A$29,HLOOKUP($AA1475,'Date ouverte'!$29:$30,2,FALSE),IF($J1475='Date ouverte'!$A$31,HLOOKUP($AA1475,'Date ouverte'!$31:$33,2,FALSE),IF($J1475='Date ouverte'!$A$33,HLOOKUP($AA1475,'Date ouverte'!$33:$34,2,FALSE),IF($J1475='Date ouverte'!$A$35,HLOOKUP($AA1475,'Date ouverte'!$35:$36,2,FALSE),"j"))))),0)</f>
        <v>0</v>
      </c>
      <c r="AD14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5" s="5"/>
    </row>
    <row r="1476" spans="1:31" x14ac:dyDescent="0.25">
      <c r="A1476" t="s">
        <v>1432</v>
      </c>
      <c r="B1476" t="s">
        <v>258</v>
      </c>
      <c r="C1476" t="s">
        <v>30</v>
      </c>
      <c r="D1476" t="s">
        <v>47</v>
      </c>
      <c r="E1476" t="s">
        <v>16</v>
      </c>
      <c r="F1476" t="s">
        <v>48</v>
      </c>
      <c r="G1476" s="1">
        <v>44833</v>
      </c>
      <c r="H1476" s="1">
        <v>44873</v>
      </c>
      <c r="I1476" s="2">
        <v>44879.208333333336</v>
      </c>
      <c r="J1476" t="s">
        <v>23</v>
      </c>
      <c r="K1476" t="s">
        <v>19</v>
      </c>
      <c r="L1476" t="s">
        <v>20</v>
      </c>
      <c r="M1476" t="s">
        <v>21</v>
      </c>
      <c r="N1476" t="s">
        <v>22</v>
      </c>
      <c r="O1476" t="s">
        <v>1152</v>
      </c>
      <c r="P1476">
        <f t="shared" si="619"/>
        <v>1</v>
      </c>
      <c r="Q1476" s="5">
        <f t="shared" si="620"/>
        <v>44875</v>
      </c>
      <c r="R1476" s="32">
        <f>VLOOKUP(_xlfn.CONCAT(M1476," - ",E1476),Planning!$C$75:$D$99,2,0)</f>
        <v>7</v>
      </c>
      <c r="S1476" s="5">
        <f t="shared" si="621"/>
        <v>44880</v>
      </c>
      <c r="T1476" s="3" t="str">
        <f t="shared" si="622"/>
        <v/>
      </c>
      <c r="U1476" s="32">
        <f t="shared" ca="1" si="623"/>
        <v>7</v>
      </c>
      <c r="V1476" s="32">
        <f t="shared" si="624"/>
        <v>0</v>
      </c>
      <c r="W1476" s="5">
        <f t="shared" si="625"/>
        <v>44879</v>
      </c>
      <c r="X1476" s="5"/>
      <c r="Z1476" s="49"/>
      <c r="AA1476" s="50" cm="1">
        <f t="array" ref="AA1476">IF(AND(K1476="Pending",J1476='Date ouverte'!$A$2),INDEX(_xlfn.ANCHORARRAY('Date ouverte'!$B$2),MATCH(TRUE,_xlfn.ANCHORARRAY('Date ouverte'!$B$2)&gt;=$W1476,0)),IF(AND(K1476="Pending",J1476='Date ouverte'!$A$4),INDEX(_xlfn.ANCHORARRAY('Date ouverte'!$B$4),MATCH(TRUE,_xlfn.ANCHORARRAY('Date ouverte'!$B$4)&gt;=$W1476,0)),IF(AND(K1476="Pending",J1476='Date ouverte'!$A$6),INDEX(_xlfn.ANCHORARRAY('Date ouverte'!$B$6),MATCH(TRUE,_xlfn.ANCHORARRAY('Date ouverte'!$B$6)&gt;=$W1476,0)),IF(AND(K1476="Pending",J1476='Date ouverte'!$A$8),INDEX(_xlfn.ANCHORARRAY('Date ouverte'!$B$8),MATCH(TRUE,_xlfn.ANCHORARRAY('Date ouverte'!$B$8)&gt;=$W1476,0)),W1476))))</f>
        <v>44879</v>
      </c>
      <c r="AB1476" s="5">
        <f>IF(IF($K1476="Pending",(IF($J1476='Date ouverte'!$A$20,HLOOKUP($AA1476,'Date ouverte'!$20:$21,2,FALSE),IF($J1476='Date ouverte'!$A$22,HLOOKUP($AA1476,'Date ouverte'!$22:$23,2,FALSE),IF($J1476='Date ouverte'!$A$24,HLOOKUP($AA1476,'Date ouverte'!$24:$25,2,FALSE),IF($J1476='Date ouverte'!$A$26,HLOOKUP($AA1476,'Date ouverte'!$26:$27,2,FALSE),"j"))))),W1476)&lt;&gt;"alert",AA1476,"alert")</f>
        <v>44879</v>
      </c>
      <c r="AC1476" s="65">
        <f>IF($AB1476="alert",(IF($J1476='Date ouverte'!$A$29,HLOOKUP($AA1476,'Date ouverte'!$29:$30,2,FALSE),IF($J1476='Date ouverte'!$A$31,HLOOKUP($AA1476,'Date ouverte'!$31:$33,2,FALSE),IF($J1476='Date ouverte'!$A$33,HLOOKUP($AA1476,'Date ouverte'!$33:$34,2,FALSE),IF($J1476='Date ouverte'!$A$35,HLOOKUP($AA1476,'Date ouverte'!$35:$36,2,FALSE),"j"))))),0)</f>
        <v>0</v>
      </c>
      <c r="AD14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6" s="5"/>
    </row>
    <row r="1477" spans="1:31" x14ac:dyDescent="0.25">
      <c r="A1477" t="s">
        <v>1433</v>
      </c>
      <c r="B1477" t="s">
        <v>258</v>
      </c>
      <c r="C1477" t="s">
        <v>30</v>
      </c>
      <c r="D1477" t="s">
        <v>47</v>
      </c>
      <c r="E1477" t="s">
        <v>16</v>
      </c>
      <c r="F1477" t="s">
        <v>48</v>
      </c>
      <c r="G1477" s="1">
        <v>44833</v>
      </c>
      <c r="H1477" s="1">
        <v>44873</v>
      </c>
      <c r="I1477" s="2">
        <v>44879.6875</v>
      </c>
      <c r="J1477" t="s">
        <v>23</v>
      </c>
      <c r="K1477" t="s">
        <v>19</v>
      </c>
      <c r="L1477" t="s">
        <v>20</v>
      </c>
      <c r="M1477" t="s">
        <v>21</v>
      </c>
      <c r="N1477" t="s">
        <v>22</v>
      </c>
      <c r="O1477" t="s">
        <v>1152</v>
      </c>
      <c r="P1477">
        <f t="shared" si="619"/>
        <v>1</v>
      </c>
      <c r="Q1477" s="5">
        <f t="shared" si="620"/>
        <v>44875</v>
      </c>
      <c r="R1477" s="32">
        <f>VLOOKUP(_xlfn.CONCAT(M1477," - ",E1477),Planning!$C$75:$D$99,2,0)</f>
        <v>7</v>
      </c>
      <c r="S1477" s="5">
        <f t="shared" si="621"/>
        <v>44880</v>
      </c>
      <c r="T1477" s="3" t="str">
        <f t="shared" si="622"/>
        <v/>
      </c>
      <c r="U1477" s="32">
        <f t="shared" ca="1" si="623"/>
        <v>7</v>
      </c>
      <c r="V1477" s="32">
        <f t="shared" si="624"/>
        <v>0</v>
      </c>
      <c r="W1477" s="5">
        <f t="shared" si="625"/>
        <v>44879</v>
      </c>
      <c r="X1477" s="5"/>
      <c r="Z1477" s="49"/>
      <c r="AA1477" s="50" cm="1">
        <f t="array" ref="AA1477">IF(AND(K1477="Pending",J1477='Date ouverte'!$A$2),INDEX(_xlfn.ANCHORARRAY('Date ouverte'!$B$2),MATCH(TRUE,_xlfn.ANCHORARRAY('Date ouverte'!$B$2)&gt;=$W1477,0)),IF(AND(K1477="Pending",J1477='Date ouverte'!$A$4),INDEX(_xlfn.ANCHORARRAY('Date ouverte'!$B$4),MATCH(TRUE,_xlfn.ANCHORARRAY('Date ouverte'!$B$4)&gt;=$W1477,0)),IF(AND(K1477="Pending",J1477='Date ouverte'!$A$6),INDEX(_xlfn.ANCHORARRAY('Date ouverte'!$B$6),MATCH(TRUE,_xlfn.ANCHORARRAY('Date ouverte'!$B$6)&gt;=$W1477,0)),IF(AND(K1477="Pending",J1477='Date ouverte'!$A$8),INDEX(_xlfn.ANCHORARRAY('Date ouverte'!$B$8),MATCH(TRUE,_xlfn.ANCHORARRAY('Date ouverte'!$B$8)&gt;=$W1477,0)),W1477))))</f>
        <v>44879</v>
      </c>
      <c r="AB1477" s="5">
        <f>IF(IF($K1477="Pending",(IF($J1477='Date ouverte'!$A$20,HLOOKUP($AA1477,'Date ouverte'!$20:$21,2,FALSE),IF($J1477='Date ouverte'!$A$22,HLOOKUP($AA1477,'Date ouverte'!$22:$23,2,FALSE),IF($J1477='Date ouverte'!$A$24,HLOOKUP($AA1477,'Date ouverte'!$24:$25,2,FALSE),IF($J1477='Date ouverte'!$A$26,HLOOKUP($AA1477,'Date ouverte'!$26:$27,2,FALSE),"j"))))),W1477)&lt;&gt;"alert",AA1477,"alert")</f>
        <v>44879</v>
      </c>
      <c r="AC1477" s="65">
        <f>IF($AB1477="alert",(IF($J1477='Date ouverte'!$A$29,HLOOKUP($AA1477,'Date ouverte'!$29:$30,2,FALSE),IF($J1477='Date ouverte'!$A$31,HLOOKUP($AA1477,'Date ouverte'!$31:$33,2,FALSE),IF($J1477='Date ouverte'!$A$33,HLOOKUP($AA1477,'Date ouverte'!$33:$34,2,FALSE),IF($J1477='Date ouverte'!$A$35,HLOOKUP($AA1477,'Date ouverte'!$35:$36,2,FALSE),"j"))))),0)</f>
        <v>0</v>
      </c>
      <c r="AD14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7" s="5"/>
    </row>
    <row r="1478" spans="1:31" x14ac:dyDescent="0.25">
      <c r="A1478" t="s">
        <v>879</v>
      </c>
      <c r="B1478" t="s">
        <v>258</v>
      </c>
      <c r="C1478" t="s">
        <v>30</v>
      </c>
      <c r="D1478" t="s">
        <v>47</v>
      </c>
      <c r="E1478" t="s">
        <v>16</v>
      </c>
      <c r="F1478" t="s">
        <v>48</v>
      </c>
      <c r="G1478" s="1">
        <v>44830</v>
      </c>
      <c r="H1478" s="1">
        <v>44873</v>
      </c>
      <c r="I1478" s="2">
        <v>44890</v>
      </c>
      <c r="J1478" t="s">
        <v>28</v>
      </c>
      <c r="K1478" t="s">
        <v>29</v>
      </c>
      <c r="L1478" t="s">
        <v>24</v>
      </c>
      <c r="M1478" t="s">
        <v>21</v>
      </c>
      <c r="N1478" t="s">
        <v>22</v>
      </c>
      <c r="O1478" t="s">
        <v>1152</v>
      </c>
      <c r="P1478">
        <f t="shared" si="619"/>
        <v>1</v>
      </c>
      <c r="Q1478" s="5">
        <f t="shared" si="620"/>
        <v>44875</v>
      </c>
      <c r="R1478" s="32">
        <f>VLOOKUP(_xlfn.CONCAT(M1478," - ",E1478),Planning!$C$75:$D$99,2,0)</f>
        <v>7</v>
      </c>
      <c r="S1478" s="5">
        <f t="shared" si="621"/>
        <v>44880</v>
      </c>
      <c r="T1478" s="3" t="str">
        <f t="shared" si="622"/>
        <v/>
      </c>
      <c r="U1478" s="32">
        <f t="shared" ca="1" si="623"/>
        <v>7</v>
      </c>
      <c r="V1478" s="32">
        <f t="shared" si="624"/>
        <v>0</v>
      </c>
      <c r="W1478" s="5">
        <f t="shared" si="625"/>
        <v>44890</v>
      </c>
      <c r="X1478" s="5"/>
      <c r="Z1478" s="49"/>
      <c r="AA1478" s="50" cm="1">
        <f t="array" ref="AA1478">IF(AND(K1478="Pending",J1478='Date ouverte'!$A$2),INDEX(_xlfn.ANCHORARRAY('Date ouverte'!$B$2),MATCH(TRUE,_xlfn.ANCHORARRAY('Date ouverte'!$B$2)&gt;=$W1478,0)),IF(AND(K1478="Pending",J1478='Date ouverte'!$A$4),INDEX(_xlfn.ANCHORARRAY('Date ouverte'!$B$4),MATCH(TRUE,_xlfn.ANCHORARRAY('Date ouverte'!$B$4)&gt;=$W1478,0)),IF(AND(K1478="Pending",J1478='Date ouverte'!$A$6),INDEX(_xlfn.ANCHORARRAY('Date ouverte'!$B$6),MATCH(TRUE,_xlfn.ANCHORARRAY('Date ouverte'!$B$6)&gt;=$W1478,0)),IF(AND(K1478="Pending",J1478='Date ouverte'!$A$8),INDEX(_xlfn.ANCHORARRAY('Date ouverte'!$B$8),MATCH(TRUE,_xlfn.ANCHORARRAY('Date ouverte'!$B$8)&gt;=$W1478,0)),W1478))))</f>
        <v>44890</v>
      </c>
      <c r="AB1478" s="5" t="str">
        <f>IF(IF($K1478="Pending",(IF($J1478='Date ouverte'!$A$20,HLOOKUP($AA1478,'Date ouverte'!$20:$21,2,FALSE),IF($J1478='Date ouverte'!$A$22,HLOOKUP($AA1478,'Date ouverte'!$22:$23,2,FALSE),IF($J1478='Date ouverte'!$A$24,HLOOKUP($AA1478,'Date ouverte'!$24:$25,2,FALSE),IF($J1478='Date ouverte'!$A$26,HLOOKUP($AA1478,'Date ouverte'!$26:$27,2,FALSE),"j"))))),W1478)&lt;&gt;"alert",AA1478,"alert")</f>
        <v>alert</v>
      </c>
      <c r="AC1478" s="65">
        <f>IF($AB1478="alert",(IF($J1478='Date ouverte'!$A$29,HLOOKUP($AA1478,'Date ouverte'!$29:$30,2,FALSE),IF($J1478='Date ouverte'!$A$31,HLOOKUP($AA1478,'Date ouverte'!$31:$33,2,FALSE),IF($J1478='Date ouverte'!$A$33,HLOOKUP($AA1478,'Date ouverte'!$33:$34,2,FALSE),IF($J1478='Date ouverte'!$A$35,HLOOKUP($AA1478,'Date ouverte'!$35:$36,2,FALSE),"j"))))),0)</f>
        <v>8</v>
      </c>
      <c r="AD14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478" s="5"/>
    </row>
    <row r="1479" spans="1:31" x14ac:dyDescent="0.25">
      <c r="A1479" t="s">
        <v>897</v>
      </c>
      <c r="B1479" t="s">
        <v>258</v>
      </c>
      <c r="C1479" t="s">
        <v>30</v>
      </c>
      <c r="D1479" t="s">
        <v>47</v>
      </c>
      <c r="E1479" t="s">
        <v>16</v>
      </c>
      <c r="F1479" t="s">
        <v>48</v>
      </c>
      <c r="G1479" s="1">
        <v>44824</v>
      </c>
      <c r="H1479" s="1">
        <v>44865</v>
      </c>
      <c r="I1479" s="2">
        <v>44868.770833333336</v>
      </c>
      <c r="J1479" t="s">
        <v>28</v>
      </c>
      <c r="K1479" t="s">
        <v>19</v>
      </c>
      <c r="L1479" t="s">
        <v>20</v>
      </c>
      <c r="M1479" t="s">
        <v>21</v>
      </c>
      <c r="N1479" t="s">
        <v>22</v>
      </c>
      <c r="O1479" t="s">
        <v>50</v>
      </c>
      <c r="P1479">
        <f t="shared" si="619"/>
        <v>1</v>
      </c>
      <c r="Q1479" s="5">
        <f t="shared" si="620"/>
        <v>44867</v>
      </c>
      <c r="R1479" s="32">
        <f>VLOOKUP(_xlfn.CONCAT(M1479," - ",E1479),Planning!$C$75:$D$99,2,0)</f>
        <v>7</v>
      </c>
      <c r="S1479" s="5">
        <f t="shared" si="621"/>
        <v>44872</v>
      </c>
      <c r="T1479" s="3" t="str">
        <f t="shared" si="622"/>
        <v/>
      </c>
      <c r="U1479" s="32">
        <f t="shared" ca="1" si="623"/>
        <v>7</v>
      </c>
      <c r="V1479" s="32">
        <f t="shared" si="624"/>
        <v>0</v>
      </c>
      <c r="W1479" s="5">
        <f t="shared" si="625"/>
        <v>44868</v>
      </c>
      <c r="X1479" s="5"/>
      <c r="Z1479" s="49"/>
      <c r="AA1479" s="50" cm="1">
        <f t="array" ref="AA1479">IF(AND(K1479="Pending",J1479='Date ouverte'!$A$2),INDEX(_xlfn.ANCHORARRAY('Date ouverte'!$B$2),MATCH(TRUE,_xlfn.ANCHORARRAY('Date ouverte'!$B$2)&gt;=$W1479,0)),IF(AND(K1479="Pending",J1479='Date ouverte'!$A$4),INDEX(_xlfn.ANCHORARRAY('Date ouverte'!$B$4),MATCH(TRUE,_xlfn.ANCHORARRAY('Date ouverte'!$B$4)&gt;=$W1479,0)),IF(AND(K1479="Pending",J1479='Date ouverte'!$A$6),INDEX(_xlfn.ANCHORARRAY('Date ouverte'!$B$6),MATCH(TRUE,_xlfn.ANCHORARRAY('Date ouverte'!$B$6)&gt;=$W1479,0)),IF(AND(K1479="Pending",J1479='Date ouverte'!$A$8),INDEX(_xlfn.ANCHORARRAY('Date ouverte'!$B$8),MATCH(TRUE,_xlfn.ANCHORARRAY('Date ouverte'!$B$8)&gt;=$W1479,0)),W1479))))</f>
        <v>44868</v>
      </c>
      <c r="AB1479" s="5">
        <f>IF(IF($K1479="Pending",(IF($J1479='Date ouverte'!$A$20,HLOOKUP($AA1479,'Date ouverte'!$20:$21,2,FALSE),IF($J1479='Date ouverte'!$A$22,HLOOKUP($AA1479,'Date ouverte'!$22:$23,2,FALSE),IF($J1479='Date ouverte'!$A$24,HLOOKUP($AA1479,'Date ouverte'!$24:$25,2,FALSE),IF($J1479='Date ouverte'!$A$26,HLOOKUP($AA1479,'Date ouverte'!$26:$27,2,FALSE),"j"))))),W1479)&lt;&gt;"alert",AA1479,"alert")</f>
        <v>44868</v>
      </c>
      <c r="AC1479" s="65">
        <f>IF($AB1479="alert",(IF($J1479='Date ouverte'!$A$29,HLOOKUP($AA1479,'Date ouverte'!$29:$30,2,FALSE),IF($J1479='Date ouverte'!$A$31,HLOOKUP($AA1479,'Date ouverte'!$31:$33,2,FALSE),IF($J1479='Date ouverte'!$A$33,HLOOKUP($AA1479,'Date ouverte'!$33:$34,2,FALSE),IF($J1479='Date ouverte'!$A$35,HLOOKUP($AA1479,'Date ouverte'!$35:$36,2,FALSE),"j"))))),0)</f>
        <v>0</v>
      </c>
      <c r="AD14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79" s="5"/>
    </row>
    <row r="1480" spans="1:31" x14ac:dyDescent="0.25">
      <c r="A1480" t="s">
        <v>945</v>
      </c>
      <c r="B1480" t="s">
        <v>258</v>
      </c>
      <c r="C1480" t="s">
        <v>30</v>
      </c>
      <c r="D1480" t="s">
        <v>47</v>
      </c>
      <c r="E1480" t="s">
        <v>16</v>
      </c>
      <c r="F1480" t="s">
        <v>48</v>
      </c>
      <c r="G1480" s="1">
        <v>44828</v>
      </c>
      <c r="H1480" s="1">
        <v>44865</v>
      </c>
      <c r="I1480" s="2">
        <v>44869.333333333336</v>
      </c>
      <c r="J1480" t="s">
        <v>18</v>
      </c>
      <c r="K1480" t="s">
        <v>19</v>
      </c>
      <c r="L1480" t="s">
        <v>20</v>
      </c>
      <c r="M1480" t="s">
        <v>21</v>
      </c>
      <c r="N1480" t="s">
        <v>22</v>
      </c>
      <c r="O1480" t="s">
        <v>50</v>
      </c>
      <c r="P1480">
        <f t="shared" si="619"/>
        <v>1</v>
      </c>
      <c r="Q1480" s="5">
        <f t="shared" si="620"/>
        <v>44867</v>
      </c>
      <c r="R1480" s="32">
        <f>VLOOKUP(_xlfn.CONCAT(M1480," - ",E1480),Planning!$C$75:$D$99,2,0)</f>
        <v>7</v>
      </c>
      <c r="S1480" s="5">
        <f t="shared" si="621"/>
        <v>44872</v>
      </c>
      <c r="T1480" s="3" t="str">
        <f t="shared" si="622"/>
        <v/>
      </c>
      <c r="U1480" s="32">
        <f t="shared" ca="1" si="623"/>
        <v>7</v>
      </c>
      <c r="V1480" s="32">
        <f t="shared" si="624"/>
        <v>0</v>
      </c>
      <c r="W1480" s="5">
        <f t="shared" si="625"/>
        <v>44869</v>
      </c>
      <c r="X1480" s="5"/>
      <c r="Z1480" s="49"/>
      <c r="AA1480" s="50" cm="1">
        <f t="array" ref="AA1480">IF(AND(K1480="Pending",J1480='Date ouverte'!$A$2),INDEX(_xlfn.ANCHORARRAY('Date ouverte'!$B$2),MATCH(TRUE,_xlfn.ANCHORARRAY('Date ouverte'!$B$2)&gt;=$W1480,0)),IF(AND(K1480="Pending",J1480='Date ouverte'!$A$4),INDEX(_xlfn.ANCHORARRAY('Date ouverte'!$B$4),MATCH(TRUE,_xlfn.ANCHORARRAY('Date ouverte'!$B$4)&gt;=$W1480,0)),IF(AND(K1480="Pending",J1480='Date ouverte'!$A$6),INDEX(_xlfn.ANCHORARRAY('Date ouverte'!$B$6),MATCH(TRUE,_xlfn.ANCHORARRAY('Date ouverte'!$B$6)&gt;=$W1480,0)),IF(AND(K1480="Pending",J1480='Date ouverte'!$A$8),INDEX(_xlfn.ANCHORARRAY('Date ouverte'!$B$8),MATCH(TRUE,_xlfn.ANCHORARRAY('Date ouverte'!$B$8)&gt;=$W1480,0)),W1480))))</f>
        <v>44869</v>
      </c>
      <c r="AB1480" s="5">
        <f>IF(IF($K1480="Pending",(IF($J1480='Date ouverte'!$A$20,HLOOKUP($AA1480,'Date ouverte'!$20:$21,2,FALSE),IF($J1480='Date ouverte'!$A$22,HLOOKUP($AA1480,'Date ouverte'!$22:$23,2,FALSE),IF($J1480='Date ouverte'!$A$24,HLOOKUP($AA1480,'Date ouverte'!$24:$25,2,FALSE),IF($J1480='Date ouverte'!$A$26,HLOOKUP($AA1480,'Date ouverte'!$26:$27,2,FALSE),"j"))))),W1480)&lt;&gt;"alert",AA1480,"alert")</f>
        <v>44869</v>
      </c>
      <c r="AC1480" s="65">
        <f>IF($AB1480="alert",(IF($J1480='Date ouverte'!$A$29,HLOOKUP($AA1480,'Date ouverte'!$29:$30,2,FALSE),IF($J1480='Date ouverte'!$A$31,HLOOKUP($AA1480,'Date ouverte'!$31:$33,2,FALSE),IF($J1480='Date ouverte'!$A$33,HLOOKUP($AA1480,'Date ouverte'!$33:$34,2,FALSE),IF($J1480='Date ouverte'!$A$35,HLOOKUP($AA1480,'Date ouverte'!$35:$36,2,FALSE),"j"))))),0)</f>
        <v>0</v>
      </c>
      <c r="AD14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0" s="5"/>
    </row>
    <row r="1481" spans="1:31" x14ac:dyDescent="0.25">
      <c r="A1481" t="s">
        <v>1060</v>
      </c>
      <c r="B1481" t="s">
        <v>258</v>
      </c>
      <c r="C1481" t="s">
        <v>30</v>
      </c>
      <c r="D1481" t="s">
        <v>47</v>
      </c>
      <c r="E1481" t="s">
        <v>16</v>
      </c>
      <c r="F1481" t="s">
        <v>48</v>
      </c>
      <c r="G1481" s="1">
        <v>44828</v>
      </c>
      <c r="H1481" s="1">
        <v>44865</v>
      </c>
      <c r="I1481" s="2">
        <v>44873.458333333336</v>
      </c>
      <c r="J1481" t="s">
        <v>23</v>
      </c>
      <c r="K1481" t="s">
        <v>19</v>
      </c>
      <c r="L1481" t="s">
        <v>20</v>
      </c>
      <c r="M1481" t="s">
        <v>21</v>
      </c>
      <c r="N1481" t="s">
        <v>22</v>
      </c>
      <c r="O1481" t="s">
        <v>50</v>
      </c>
      <c r="P1481">
        <f t="shared" si="619"/>
        <v>1</v>
      </c>
      <c r="Q1481" s="5">
        <f t="shared" si="620"/>
        <v>44867</v>
      </c>
      <c r="R1481" s="32">
        <f>VLOOKUP(_xlfn.CONCAT(M1481," - ",E1481),Planning!$C$75:$D$99,2,0)</f>
        <v>7</v>
      </c>
      <c r="S1481" s="5">
        <f t="shared" si="621"/>
        <v>44872</v>
      </c>
      <c r="T1481" s="3" t="str">
        <f t="shared" si="622"/>
        <v/>
      </c>
      <c r="U1481" s="32">
        <f t="shared" ca="1" si="623"/>
        <v>7</v>
      </c>
      <c r="V1481" s="32">
        <f t="shared" si="624"/>
        <v>0</v>
      </c>
      <c r="W1481" s="5">
        <f t="shared" si="625"/>
        <v>44873</v>
      </c>
      <c r="X1481" s="5"/>
      <c r="Z1481" s="49"/>
      <c r="AA1481" s="50" cm="1">
        <f t="array" ref="AA1481">IF(AND(K1481="Pending",J1481='Date ouverte'!$A$2),INDEX(_xlfn.ANCHORARRAY('Date ouverte'!$B$2),MATCH(TRUE,_xlfn.ANCHORARRAY('Date ouverte'!$B$2)&gt;=$W1481,0)),IF(AND(K1481="Pending",J1481='Date ouverte'!$A$4),INDEX(_xlfn.ANCHORARRAY('Date ouverte'!$B$4),MATCH(TRUE,_xlfn.ANCHORARRAY('Date ouverte'!$B$4)&gt;=$W1481,0)),IF(AND(K1481="Pending",J1481='Date ouverte'!$A$6),INDEX(_xlfn.ANCHORARRAY('Date ouverte'!$B$6),MATCH(TRUE,_xlfn.ANCHORARRAY('Date ouverte'!$B$6)&gt;=$W1481,0)),IF(AND(K1481="Pending",J1481='Date ouverte'!$A$8),INDEX(_xlfn.ANCHORARRAY('Date ouverte'!$B$8),MATCH(TRUE,_xlfn.ANCHORARRAY('Date ouverte'!$B$8)&gt;=$W1481,0)),W1481))))</f>
        <v>44873</v>
      </c>
      <c r="AB1481" s="5">
        <f>IF(IF($K1481="Pending",(IF($J1481='Date ouverte'!$A$20,HLOOKUP($AA1481,'Date ouverte'!$20:$21,2,FALSE),IF($J1481='Date ouverte'!$A$22,HLOOKUP($AA1481,'Date ouverte'!$22:$23,2,FALSE),IF($J1481='Date ouverte'!$A$24,HLOOKUP($AA1481,'Date ouverte'!$24:$25,2,FALSE),IF($J1481='Date ouverte'!$A$26,HLOOKUP($AA1481,'Date ouverte'!$26:$27,2,FALSE),"j"))))),W1481)&lt;&gt;"alert",AA1481,"alert")</f>
        <v>44873</v>
      </c>
      <c r="AC1481" s="65">
        <f>IF($AB1481="alert",(IF($J1481='Date ouverte'!$A$29,HLOOKUP($AA1481,'Date ouverte'!$29:$30,2,FALSE),IF($J1481='Date ouverte'!$A$31,HLOOKUP($AA1481,'Date ouverte'!$31:$33,2,FALSE),IF($J1481='Date ouverte'!$A$33,HLOOKUP($AA1481,'Date ouverte'!$33:$34,2,FALSE),IF($J1481='Date ouverte'!$A$35,HLOOKUP($AA1481,'Date ouverte'!$35:$36,2,FALSE),"j"))))),0)</f>
        <v>0</v>
      </c>
      <c r="AD14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1" s="5"/>
    </row>
    <row r="1482" spans="1:31" x14ac:dyDescent="0.25">
      <c r="A1482" t="s">
        <v>1434</v>
      </c>
      <c r="B1482" t="s">
        <v>258</v>
      </c>
      <c r="C1482" t="s">
        <v>30</v>
      </c>
      <c r="D1482" t="s">
        <v>47</v>
      </c>
      <c r="E1482" t="s">
        <v>16</v>
      </c>
      <c r="F1482" t="s">
        <v>48</v>
      </c>
      <c r="G1482" s="1">
        <v>44833</v>
      </c>
      <c r="H1482" s="1">
        <v>44873</v>
      </c>
      <c r="I1482" s="2">
        <v>44881.208333333336</v>
      </c>
      <c r="J1482" t="s">
        <v>23</v>
      </c>
      <c r="K1482" t="s">
        <v>19</v>
      </c>
      <c r="L1482" t="s">
        <v>20</v>
      </c>
      <c r="M1482" t="s">
        <v>21</v>
      </c>
      <c r="N1482" t="s">
        <v>22</v>
      </c>
      <c r="O1482" t="s">
        <v>1152</v>
      </c>
      <c r="P1482">
        <f t="shared" si="619"/>
        <v>1</v>
      </c>
      <c r="Q1482" s="5">
        <f t="shared" si="620"/>
        <v>44875</v>
      </c>
      <c r="R1482" s="32">
        <f>VLOOKUP(_xlfn.CONCAT(M1482," - ",E1482),Planning!$C$75:$D$99,2,0)</f>
        <v>7</v>
      </c>
      <c r="S1482" s="5">
        <f t="shared" si="621"/>
        <v>44880</v>
      </c>
      <c r="T1482" s="3" t="str">
        <f t="shared" si="622"/>
        <v/>
      </c>
      <c r="U1482" s="32">
        <f t="shared" ca="1" si="623"/>
        <v>7</v>
      </c>
      <c r="V1482" s="32">
        <f t="shared" si="624"/>
        <v>0</v>
      </c>
      <c r="W1482" s="5">
        <f t="shared" si="625"/>
        <v>44881</v>
      </c>
      <c r="X1482" s="5"/>
      <c r="Z1482" s="49"/>
      <c r="AA1482" s="50" cm="1">
        <f t="array" ref="AA1482">IF(AND(K1482="Pending",J1482='Date ouverte'!$A$2),INDEX(_xlfn.ANCHORARRAY('Date ouverte'!$B$2),MATCH(TRUE,_xlfn.ANCHORARRAY('Date ouverte'!$B$2)&gt;=$W1482,0)),IF(AND(K1482="Pending",J1482='Date ouverte'!$A$4),INDEX(_xlfn.ANCHORARRAY('Date ouverte'!$B$4),MATCH(TRUE,_xlfn.ANCHORARRAY('Date ouverte'!$B$4)&gt;=$W1482,0)),IF(AND(K1482="Pending",J1482='Date ouverte'!$A$6),INDEX(_xlfn.ANCHORARRAY('Date ouverte'!$B$6),MATCH(TRUE,_xlfn.ANCHORARRAY('Date ouverte'!$B$6)&gt;=$W1482,0)),IF(AND(K1482="Pending",J1482='Date ouverte'!$A$8),INDEX(_xlfn.ANCHORARRAY('Date ouverte'!$B$8),MATCH(TRUE,_xlfn.ANCHORARRAY('Date ouverte'!$B$8)&gt;=$W1482,0)),W1482))))</f>
        <v>44881</v>
      </c>
      <c r="AB1482" s="5">
        <f>IF(IF($K1482="Pending",(IF($J1482='Date ouverte'!$A$20,HLOOKUP($AA1482,'Date ouverte'!$20:$21,2,FALSE),IF($J1482='Date ouverte'!$A$22,HLOOKUP($AA1482,'Date ouverte'!$22:$23,2,FALSE),IF($J1482='Date ouverte'!$A$24,HLOOKUP($AA1482,'Date ouverte'!$24:$25,2,FALSE),IF($J1482='Date ouverte'!$A$26,HLOOKUP($AA1482,'Date ouverte'!$26:$27,2,FALSE),"j"))))),W1482)&lt;&gt;"alert",AA1482,"alert")</f>
        <v>44881</v>
      </c>
      <c r="AC1482" s="65">
        <f>IF($AB1482="alert",(IF($J1482='Date ouverte'!$A$29,HLOOKUP($AA1482,'Date ouverte'!$29:$30,2,FALSE),IF($J1482='Date ouverte'!$A$31,HLOOKUP($AA1482,'Date ouverte'!$31:$33,2,FALSE),IF($J1482='Date ouverte'!$A$33,HLOOKUP($AA1482,'Date ouverte'!$33:$34,2,FALSE),IF($J1482='Date ouverte'!$A$35,HLOOKUP($AA1482,'Date ouverte'!$35:$36,2,FALSE),"j"))))),0)</f>
        <v>0</v>
      </c>
      <c r="AD14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2" s="5"/>
    </row>
    <row r="1483" spans="1:31" x14ac:dyDescent="0.25">
      <c r="A1483" t="s">
        <v>1435</v>
      </c>
      <c r="B1483" t="s">
        <v>258</v>
      </c>
      <c r="C1483" t="s">
        <v>30</v>
      </c>
      <c r="D1483" t="s">
        <v>47</v>
      </c>
      <c r="E1483" t="s">
        <v>16</v>
      </c>
      <c r="F1483" t="s">
        <v>48</v>
      </c>
      <c r="G1483" s="1">
        <v>44833</v>
      </c>
      <c r="H1483" s="1">
        <v>44873</v>
      </c>
      <c r="I1483" s="2">
        <v>44881.354166666664</v>
      </c>
      <c r="J1483" t="s">
        <v>23</v>
      </c>
      <c r="K1483" t="s">
        <v>19</v>
      </c>
      <c r="L1483" t="s">
        <v>20</v>
      </c>
      <c r="M1483" t="s">
        <v>21</v>
      </c>
      <c r="N1483" t="s">
        <v>22</v>
      </c>
      <c r="O1483" t="s">
        <v>1152</v>
      </c>
      <c r="P1483">
        <f t="shared" si="619"/>
        <v>1</v>
      </c>
      <c r="Q1483" s="5">
        <f t="shared" si="620"/>
        <v>44875</v>
      </c>
      <c r="R1483" s="32">
        <f>VLOOKUP(_xlfn.CONCAT(M1483," - ",E1483),Planning!$C$75:$D$99,2,0)</f>
        <v>7</v>
      </c>
      <c r="S1483" s="5">
        <f t="shared" si="621"/>
        <v>44880</v>
      </c>
      <c r="T1483" s="3" t="str">
        <f t="shared" si="622"/>
        <v/>
      </c>
      <c r="U1483" s="32">
        <f t="shared" ca="1" si="623"/>
        <v>7</v>
      </c>
      <c r="V1483" s="32">
        <f t="shared" si="624"/>
        <v>0</v>
      </c>
      <c r="W1483" s="5">
        <f t="shared" si="625"/>
        <v>44881</v>
      </c>
      <c r="X1483" s="5"/>
      <c r="Z1483" s="49"/>
      <c r="AA1483" s="50" cm="1">
        <f t="array" ref="AA1483">IF(AND(K1483="Pending",J1483='Date ouverte'!$A$2),INDEX(_xlfn.ANCHORARRAY('Date ouverte'!$B$2),MATCH(TRUE,_xlfn.ANCHORARRAY('Date ouverte'!$B$2)&gt;=$W1483,0)),IF(AND(K1483="Pending",J1483='Date ouverte'!$A$4),INDEX(_xlfn.ANCHORARRAY('Date ouverte'!$B$4),MATCH(TRUE,_xlfn.ANCHORARRAY('Date ouverte'!$B$4)&gt;=$W1483,0)),IF(AND(K1483="Pending",J1483='Date ouverte'!$A$6),INDEX(_xlfn.ANCHORARRAY('Date ouverte'!$B$6),MATCH(TRUE,_xlfn.ANCHORARRAY('Date ouverte'!$B$6)&gt;=$W1483,0)),IF(AND(K1483="Pending",J1483='Date ouverte'!$A$8),INDEX(_xlfn.ANCHORARRAY('Date ouverte'!$B$8),MATCH(TRUE,_xlfn.ANCHORARRAY('Date ouverte'!$B$8)&gt;=$W1483,0)),W1483))))</f>
        <v>44881</v>
      </c>
      <c r="AB1483" s="5">
        <f>IF(IF($K1483="Pending",(IF($J1483='Date ouverte'!$A$20,HLOOKUP($AA1483,'Date ouverte'!$20:$21,2,FALSE),IF($J1483='Date ouverte'!$A$22,HLOOKUP($AA1483,'Date ouverte'!$22:$23,2,FALSE),IF($J1483='Date ouverte'!$A$24,HLOOKUP($AA1483,'Date ouverte'!$24:$25,2,FALSE),IF($J1483='Date ouverte'!$A$26,HLOOKUP($AA1483,'Date ouverte'!$26:$27,2,FALSE),"j"))))),W1483)&lt;&gt;"alert",AA1483,"alert")</f>
        <v>44881</v>
      </c>
      <c r="AC1483" s="65">
        <f>IF($AB1483="alert",(IF($J1483='Date ouverte'!$A$29,HLOOKUP($AA1483,'Date ouverte'!$29:$30,2,FALSE),IF($J1483='Date ouverte'!$A$31,HLOOKUP($AA1483,'Date ouverte'!$31:$33,2,FALSE),IF($J1483='Date ouverte'!$A$33,HLOOKUP($AA1483,'Date ouverte'!$33:$34,2,FALSE),IF($J1483='Date ouverte'!$A$35,HLOOKUP($AA1483,'Date ouverte'!$35:$36,2,FALSE),"j"))))),0)</f>
        <v>0</v>
      </c>
      <c r="AD14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3" s="5"/>
    </row>
    <row r="1484" spans="1:31" x14ac:dyDescent="0.25">
      <c r="A1484" t="s">
        <v>918</v>
      </c>
      <c r="B1484" t="s">
        <v>258</v>
      </c>
      <c r="C1484" t="s">
        <v>30</v>
      </c>
      <c r="D1484" t="s">
        <v>47</v>
      </c>
      <c r="E1484" t="s">
        <v>16</v>
      </c>
      <c r="F1484" t="s">
        <v>48</v>
      </c>
      <c r="G1484" s="1">
        <v>44828</v>
      </c>
      <c r="H1484" s="1">
        <v>44865</v>
      </c>
      <c r="I1484" s="2">
        <v>44869.416666666664</v>
      </c>
      <c r="J1484" t="s">
        <v>18</v>
      </c>
      <c r="K1484" t="s">
        <v>19</v>
      </c>
      <c r="L1484" t="s">
        <v>20</v>
      </c>
      <c r="M1484" t="s">
        <v>21</v>
      </c>
      <c r="N1484" t="s">
        <v>22</v>
      </c>
      <c r="O1484" t="s">
        <v>50</v>
      </c>
      <c r="P1484">
        <f t="shared" si="619"/>
        <v>1</v>
      </c>
      <c r="Q1484" s="5">
        <f t="shared" si="620"/>
        <v>44867</v>
      </c>
      <c r="R1484" s="32">
        <f>VLOOKUP(_xlfn.CONCAT(M1484," - ",E1484),Planning!$C$75:$D$99,2,0)</f>
        <v>7</v>
      </c>
      <c r="S1484" s="5">
        <f t="shared" si="621"/>
        <v>44872</v>
      </c>
      <c r="T1484" s="3" t="str">
        <f t="shared" si="622"/>
        <v/>
      </c>
      <c r="U1484" s="32">
        <f t="shared" ca="1" si="623"/>
        <v>7</v>
      </c>
      <c r="V1484" s="32">
        <f t="shared" si="624"/>
        <v>0</v>
      </c>
      <c r="W1484" s="5">
        <f t="shared" si="625"/>
        <v>44869</v>
      </c>
      <c r="X1484" s="5"/>
      <c r="Z1484" s="49"/>
      <c r="AA1484" s="50" cm="1">
        <f t="array" ref="AA1484">IF(AND(K1484="Pending",J1484='Date ouverte'!$A$2),INDEX(_xlfn.ANCHORARRAY('Date ouverte'!$B$2),MATCH(TRUE,_xlfn.ANCHORARRAY('Date ouverte'!$B$2)&gt;=$W1484,0)),IF(AND(K1484="Pending",J1484='Date ouverte'!$A$4),INDEX(_xlfn.ANCHORARRAY('Date ouverte'!$B$4),MATCH(TRUE,_xlfn.ANCHORARRAY('Date ouverte'!$B$4)&gt;=$W1484,0)),IF(AND(K1484="Pending",J1484='Date ouverte'!$A$6),INDEX(_xlfn.ANCHORARRAY('Date ouverte'!$B$6),MATCH(TRUE,_xlfn.ANCHORARRAY('Date ouverte'!$B$6)&gt;=$W1484,0)),IF(AND(K1484="Pending",J1484='Date ouverte'!$A$8),INDEX(_xlfn.ANCHORARRAY('Date ouverte'!$B$8),MATCH(TRUE,_xlfn.ANCHORARRAY('Date ouverte'!$B$8)&gt;=$W1484,0)),W1484))))</f>
        <v>44869</v>
      </c>
      <c r="AB1484" s="5">
        <f>IF(IF($K1484="Pending",(IF($J1484='Date ouverte'!$A$20,HLOOKUP($AA1484,'Date ouverte'!$20:$21,2,FALSE),IF($J1484='Date ouverte'!$A$22,HLOOKUP($AA1484,'Date ouverte'!$22:$23,2,FALSE),IF($J1484='Date ouverte'!$A$24,HLOOKUP($AA1484,'Date ouverte'!$24:$25,2,FALSE),IF($J1484='Date ouverte'!$A$26,HLOOKUP($AA1484,'Date ouverte'!$26:$27,2,FALSE),"j"))))),W1484)&lt;&gt;"alert",AA1484,"alert")</f>
        <v>44869</v>
      </c>
      <c r="AC1484" s="65">
        <f>IF($AB1484="alert",(IF($J1484='Date ouverte'!$A$29,HLOOKUP($AA1484,'Date ouverte'!$29:$30,2,FALSE),IF($J1484='Date ouverte'!$A$31,HLOOKUP($AA1484,'Date ouverte'!$31:$33,2,FALSE),IF($J1484='Date ouverte'!$A$33,HLOOKUP($AA1484,'Date ouverte'!$33:$34,2,FALSE),IF($J1484='Date ouverte'!$A$35,HLOOKUP($AA1484,'Date ouverte'!$35:$36,2,FALSE),"j"))))),0)</f>
        <v>0</v>
      </c>
      <c r="AD14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4" s="5"/>
    </row>
    <row r="1485" spans="1:31" x14ac:dyDescent="0.25">
      <c r="A1485" t="s">
        <v>770</v>
      </c>
      <c r="B1485" t="s">
        <v>258</v>
      </c>
      <c r="C1485" t="s">
        <v>30</v>
      </c>
      <c r="D1485" t="s">
        <v>47</v>
      </c>
      <c r="E1485" t="s">
        <v>16</v>
      </c>
      <c r="F1485" t="s">
        <v>48</v>
      </c>
      <c r="G1485" s="1">
        <v>44823</v>
      </c>
      <c r="H1485" s="1">
        <v>44867</v>
      </c>
      <c r="I1485" s="2">
        <v>44873.645833333336</v>
      </c>
      <c r="J1485" t="s">
        <v>18</v>
      </c>
      <c r="K1485" t="s">
        <v>19</v>
      </c>
      <c r="L1485" t="s">
        <v>20</v>
      </c>
      <c r="M1485" t="s">
        <v>21</v>
      </c>
      <c r="N1485" t="s">
        <v>22</v>
      </c>
      <c r="O1485" t="s">
        <v>282</v>
      </c>
      <c r="P1485">
        <f t="shared" si="619"/>
        <v>1</v>
      </c>
      <c r="Q1485" s="5">
        <f t="shared" si="620"/>
        <v>44869</v>
      </c>
      <c r="R1485" s="32">
        <f>VLOOKUP(_xlfn.CONCAT(M1485," - ",E1485),Planning!$C$75:$D$99,2,0)</f>
        <v>7</v>
      </c>
      <c r="S1485" s="5">
        <f t="shared" si="621"/>
        <v>44874</v>
      </c>
      <c r="T1485" s="3" t="str">
        <f t="shared" si="622"/>
        <v/>
      </c>
      <c r="U1485" s="32">
        <f t="shared" ca="1" si="623"/>
        <v>7</v>
      </c>
      <c r="V1485" s="32">
        <f t="shared" si="624"/>
        <v>0</v>
      </c>
      <c r="W1485" s="5">
        <f t="shared" si="625"/>
        <v>44873</v>
      </c>
      <c r="X1485" s="5"/>
      <c r="Z1485" s="49"/>
      <c r="AA1485" s="50" cm="1">
        <f t="array" ref="AA1485">IF(AND(K1485="Pending",J1485='Date ouverte'!$A$2),INDEX(_xlfn.ANCHORARRAY('Date ouverte'!$B$2),MATCH(TRUE,_xlfn.ANCHORARRAY('Date ouverte'!$B$2)&gt;=$W1485,0)),IF(AND(K1485="Pending",J1485='Date ouverte'!$A$4),INDEX(_xlfn.ANCHORARRAY('Date ouverte'!$B$4),MATCH(TRUE,_xlfn.ANCHORARRAY('Date ouverte'!$B$4)&gt;=$W1485,0)),IF(AND(K1485="Pending",J1485='Date ouverte'!$A$6),INDEX(_xlfn.ANCHORARRAY('Date ouverte'!$B$6),MATCH(TRUE,_xlfn.ANCHORARRAY('Date ouverte'!$B$6)&gt;=$W1485,0)),IF(AND(K1485="Pending",J1485='Date ouverte'!$A$8),INDEX(_xlfn.ANCHORARRAY('Date ouverte'!$B$8),MATCH(TRUE,_xlfn.ANCHORARRAY('Date ouverte'!$B$8)&gt;=$W1485,0)),W1485))))</f>
        <v>44873</v>
      </c>
      <c r="AB1485" s="5">
        <f>IF(IF($K1485="Pending",(IF($J1485='Date ouverte'!$A$20,HLOOKUP($AA1485,'Date ouverte'!$20:$21,2,FALSE),IF($J1485='Date ouverte'!$A$22,HLOOKUP($AA1485,'Date ouverte'!$22:$23,2,FALSE),IF($J1485='Date ouverte'!$A$24,HLOOKUP($AA1485,'Date ouverte'!$24:$25,2,FALSE),IF($J1485='Date ouverte'!$A$26,HLOOKUP($AA1485,'Date ouverte'!$26:$27,2,FALSE),"j"))))),W1485)&lt;&gt;"alert",AA1485,"alert")</f>
        <v>44873</v>
      </c>
      <c r="AC1485" s="65">
        <f>IF($AB1485="alert",(IF($J1485='Date ouverte'!$A$29,HLOOKUP($AA1485,'Date ouverte'!$29:$30,2,FALSE),IF($J1485='Date ouverte'!$A$31,HLOOKUP($AA1485,'Date ouverte'!$31:$33,2,FALSE),IF($J1485='Date ouverte'!$A$33,HLOOKUP($AA1485,'Date ouverte'!$33:$34,2,FALSE),IF($J1485='Date ouverte'!$A$35,HLOOKUP($AA1485,'Date ouverte'!$35:$36,2,FALSE),"j"))))),0)</f>
        <v>0</v>
      </c>
      <c r="AD14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5" s="5"/>
    </row>
    <row r="1486" spans="1:31" x14ac:dyDescent="0.25">
      <c r="A1486" t="s">
        <v>742</v>
      </c>
      <c r="B1486" t="s">
        <v>258</v>
      </c>
      <c r="C1486" t="s">
        <v>30</v>
      </c>
      <c r="D1486" t="s">
        <v>15</v>
      </c>
      <c r="E1486" t="s">
        <v>16</v>
      </c>
      <c r="F1486" t="s">
        <v>17</v>
      </c>
      <c r="G1486" s="1">
        <v>44826</v>
      </c>
      <c r="H1486" s="1">
        <v>44858</v>
      </c>
      <c r="I1486" s="2">
        <v>44872</v>
      </c>
      <c r="J1486" t="s">
        <v>39</v>
      </c>
      <c r="K1486" t="s">
        <v>29</v>
      </c>
      <c r="L1486" t="s">
        <v>20</v>
      </c>
      <c r="M1486" t="s">
        <v>21</v>
      </c>
      <c r="N1486" t="s">
        <v>22</v>
      </c>
      <c r="O1486" t="s">
        <v>592</v>
      </c>
      <c r="P1486">
        <f t="shared" si="619"/>
        <v>1</v>
      </c>
      <c r="Q1486" s="5">
        <f t="shared" si="620"/>
        <v>44860</v>
      </c>
      <c r="R1486" s="32">
        <f>VLOOKUP(_xlfn.CONCAT(M1486," - ",E1486),Planning!$C$75:$D$99,2,0)</f>
        <v>7</v>
      </c>
      <c r="S1486" s="5">
        <f t="shared" si="621"/>
        <v>44865</v>
      </c>
      <c r="T1486" s="3" t="str">
        <f t="shared" si="622"/>
        <v/>
      </c>
      <c r="U1486" s="32">
        <f t="shared" ca="1" si="623"/>
        <v>7</v>
      </c>
      <c r="V1486" s="32">
        <f t="shared" si="624"/>
        <v>0</v>
      </c>
      <c r="W1486" s="5">
        <f t="shared" si="625"/>
        <v>44872</v>
      </c>
      <c r="X1486" s="5"/>
      <c r="Z1486" s="49"/>
      <c r="AA1486" s="50" cm="1">
        <f t="array" ref="AA1486">IF(AND(K1486="Pending",J1486='Date ouverte'!$A$2),INDEX(_xlfn.ANCHORARRAY('Date ouverte'!$B$2),MATCH(TRUE,_xlfn.ANCHORARRAY('Date ouverte'!$B$2)&gt;=$W1486,0)),IF(AND(K1486="Pending",J1486='Date ouverte'!$A$4),INDEX(_xlfn.ANCHORARRAY('Date ouverte'!$B$4),MATCH(TRUE,_xlfn.ANCHORARRAY('Date ouverte'!$B$4)&gt;=$W1486,0)),IF(AND(K1486="Pending",J1486='Date ouverte'!$A$6),INDEX(_xlfn.ANCHORARRAY('Date ouverte'!$B$6),MATCH(TRUE,_xlfn.ANCHORARRAY('Date ouverte'!$B$6)&gt;=$W1486,0)),IF(AND(K1486="Pending",J1486='Date ouverte'!$A$8),INDEX(_xlfn.ANCHORARRAY('Date ouverte'!$B$8),MATCH(TRUE,_xlfn.ANCHORARRAY('Date ouverte'!$B$8)&gt;=$W1486,0)),W1486))))</f>
        <v>44872</v>
      </c>
      <c r="AB1486" s="5" t="str">
        <f>IF(IF($K1486="Pending",(IF($J1486='Date ouverte'!$A$20,HLOOKUP($AA1486,'Date ouverte'!$20:$21,2,FALSE),IF($J1486='Date ouverte'!$A$22,HLOOKUP($AA1486,'Date ouverte'!$22:$23,2,FALSE),IF($J1486='Date ouverte'!$A$24,HLOOKUP($AA1486,'Date ouverte'!$24:$25,2,FALSE),IF($J1486='Date ouverte'!$A$26,HLOOKUP($AA1486,'Date ouverte'!$26:$27,2,FALSE),"j"))))),W1486)&lt;&gt;"alert",AA1486,"alert")</f>
        <v>alert</v>
      </c>
      <c r="AC1486" s="65">
        <f>IF($AB1486="alert",(IF($J1486='Date ouverte'!$A$29,HLOOKUP($AA1486,'Date ouverte'!$29:$30,2,FALSE),IF($J1486='Date ouverte'!$A$31,HLOOKUP($AA1486,'Date ouverte'!$31:$33,2,FALSE),IF($J1486='Date ouverte'!$A$33,HLOOKUP($AA1486,'Date ouverte'!$33:$34,2,FALSE),IF($J1486='Date ouverte'!$A$35,HLOOKUP($AA1486,'Date ouverte'!$35:$36,2,FALSE),"j"))))),0)</f>
        <v>1</v>
      </c>
      <c r="AD14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86" s="5"/>
    </row>
    <row r="1487" spans="1:31" x14ac:dyDescent="0.25">
      <c r="A1487" t="s">
        <v>739</v>
      </c>
      <c r="B1487" t="s">
        <v>258</v>
      </c>
      <c r="C1487" t="s">
        <v>30</v>
      </c>
      <c r="D1487" t="s">
        <v>15</v>
      </c>
      <c r="E1487" t="s">
        <v>16</v>
      </c>
      <c r="F1487" t="s">
        <v>17</v>
      </c>
      <c r="G1487" s="1">
        <v>44826</v>
      </c>
      <c r="H1487" s="1">
        <v>44858</v>
      </c>
      <c r="I1487" s="2">
        <v>44872</v>
      </c>
      <c r="J1487" t="s">
        <v>39</v>
      </c>
      <c r="K1487" t="s">
        <v>29</v>
      </c>
      <c r="L1487" t="s">
        <v>20</v>
      </c>
      <c r="M1487" t="s">
        <v>21</v>
      </c>
      <c r="N1487" t="s">
        <v>22</v>
      </c>
      <c r="O1487" t="s">
        <v>592</v>
      </c>
      <c r="P1487">
        <f t="shared" si="619"/>
        <v>1</v>
      </c>
      <c r="Q1487" s="5">
        <f t="shared" si="620"/>
        <v>44860</v>
      </c>
      <c r="R1487" s="32">
        <f>VLOOKUP(_xlfn.CONCAT(M1487," - ",E1487),Planning!$C$75:$D$99,2,0)</f>
        <v>7</v>
      </c>
      <c r="S1487" s="5">
        <f t="shared" si="621"/>
        <v>44865</v>
      </c>
      <c r="T1487" s="3" t="str">
        <f t="shared" si="622"/>
        <v/>
      </c>
      <c r="U1487" s="32">
        <f t="shared" ca="1" si="623"/>
        <v>7</v>
      </c>
      <c r="V1487" s="32">
        <f t="shared" si="624"/>
        <v>0</v>
      </c>
      <c r="W1487" s="5">
        <f t="shared" si="625"/>
        <v>44872</v>
      </c>
      <c r="X1487" s="5"/>
      <c r="Z1487" s="49"/>
      <c r="AA1487" s="50" cm="1">
        <f t="array" ref="AA1487">IF(AND(K1487="Pending",J1487='Date ouverte'!$A$2),INDEX(_xlfn.ANCHORARRAY('Date ouverte'!$B$2),MATCH(TRUE,_xlfn.ANCHORARRAY('Date ouverte'!$B$2)&gt;=$W1487,0)),IF(AND(K1487="Pending",J1487='Date ouverte'!$A$4),INDEX(_xlfn.ANCHORARRAY('Date ouverte'!$B$4),MATCH(TRUE,_xlfn.ANCHORARRAY('Date ouverte'!$B$4)&gt;=$W1487,0)),IF(AND(K1487="Pending",J1487='Date ouverte'!$A$6),INDEX(_xlfn.ANCHORARRAY('Date ouverte'!$B$6),MATCH(TRUE,_xlfn.ANCHORARRAY('Date ouverte'!$B$6)&gt;=$W1487,0)),IF(AND(K1487="Pending",J1487='Date ouverte'!$A$8),INDEX(_xlfn.ANCHORARRAY('Date ouverte'!$B$8),MATCH(TRUE,_xlfn.ANCHORARRAY('Date ouverte'!$B$8)&gt;=$W1487,0)),W1487))))</f>
        <v>44872</v>
      </c>
      <c r="AB1487" s="5" t="str">
        <f>IF(IF($K1487="Pending",(IF($J1487='Date ouverte'!$A$20,HLOOKUP($AA1487,'Date ouverte'!$20:$21,2,FALSE),IF($J1487='Date ouverte'!$A$22,HLOOKUP($AA1487,'Date ouverte'!$22:$23,2,FALSE),IF($J1487='Date ouverte'!$A$24,HLOOKUP($AA1487,'Date ouverte'!$24:$25,2,FALSE),IF($J1487='Date ouverte'!$A$26,HLOOKUP($AA1487,'Date ouverte'!$26:$27,2,FALSE),"j"))))),W1487)&lt;&gt;"alert",AA1487,"alert")</f>
        <v>alert</v>
      </c>
      <c r="AC1487" s="65">
        <f>IF($AB1487="alert",(IF($J1487='Date ouverte'!$A$29,HLOOKUP($AA1487,'Date ouverte'!$29:$30,2,FALSE),IF($J1487='Date ouverte'!$A$31,HLOOKUP($AA1487,'Date ouverte'!$31:$33,2,FALSE),IF($J1487='Date ouverte'!$A$33,HLOOKUP($AA1487,'Date ouverte'!$33:$34,2,FALSE),IF($J1487='Date ouverte'!$A$35,HLOOKUP($AA1487,'Date ouverte'!$35:$36,2,FALSE),"j"))))),0)</f>
        <v>1</v>
      </c>
      <c r="AD14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87" s="5"/>
    </row>
    <row r="1488" spans="1:31" x14ac:dyDescent="0.25">
      <c r="A1488" t="s">
        <v>1059</v>
      </c>
      <c r="B1488" t="s">
        <v>258</v>
      </c>
      <c r="C1488" t="s">
        <v>30</v>
      </c>
      <c r="D1488" t="s">
        <v>47</v>
      </c>
      <c r="E1488" t="s">
        <v>16</v>
      </c>
      <c r="F1488" t="s">
        <v>48</v>
      </c>
      <c r="G1488" s="1">
        <v>44828</v>
      </c>
      <c r="H1488" s="1">
        <v>44865</v>
      </c>
      <c r="I1488" s="2">
        <v>44872.354166666664</v>
      </c>
      <c r="J1488" t="s">
        <v>23</v>
      </c>
      <c r="K1488" t="s">
        <v>19</v>
      </c>
      <c r="L1488" t="s">
        <v>20</v>
      </c>
      <c r="M1488" t="s">
        <v>21</v>
      </c>
      <c r="N1488" t="s">
        <v>22</v>
      </c>
      <c r="O1488" t="s">
        <v>50</v>
      </c>
      <c r="P1488">
        <f t="shared" si="619"/>
        <v>1</v>
      </c>
      <c r="Q1488" s="5">
        <f t="shared" si="620"/>
        <v>44867</v>
      </c>
      <c r="R1488" s="32">
        <f>VLOOKUP(_xlfn.CONCAT(M1488," - ",E1488),Planning!$C$75:$D$99,2,0)</f>
        <v>7</v>
      </c>
      <c r="S1488" s="5">
        <f t="shared" si="621"/>
        <v>44872</v>
      </c>
      <c r="T1488" s="3" t="str">
        <f t="shared" si="622"/>
        <v/>
      </c>
      <c r="U1488" s="32">
        <f t="shared" ca="1" si="623"/>
        <v>7</v>
      </c>
      <c r="V1488" s="32">
        <f t="shared" si="624"/>
        <v>0</v>
      </c>
      <c r="W1488" s="5">
        <f t="shared" si="625"/>
        <v>44872</v>
      </c>
      <c r="X1488" s="5"/>
      <c r="Z1488" s="49"/>
      <c r="AA1488" s="50" cm="1">
        <f t="array" ref="AA1488">IF(AND(K1488="Pending",J1488='Date ouverte'!$A$2),INDEX(_xlfn.ANCHORARRAY('Date ouverte'!$B$2),MATCH(TRUE,_xlfn.ANCHORARRAY('Date ouverte'!$B$2)&gt;=$W1488,0)),IF(AND(K1488="Pending",J1488='Date ouverte'!$A$4),INDEX(_xlfn.ANCHORARRAY('Date ouverte'!$B$4),MATCH(TRUE,_xlfn.ANCHORARRAY('Date ouverte'!$B$4)&gt;=$W1488,0)),IF(AND(K1488="Pending",J1488='Date ouverte'!$A$6),INDEX(_xlfn.ANCHORARRAY('Date ouverte'!$B$6),MATCH(TRUE,_xlfn.ANCHORARRAY('Date ouverte'!$B$6)&gt;=$W1488,0)),IF(AND(K1488="Pending",J1488='Date ouverte'!$A$8),INDEX(_xlfn.ANCHORARRAY('Date ouverte'!$B$8),MATCH(TRUE,_xlfn.ANCHORARRAY('Date ouverte'!$B$8)&gt;=$W1488,0)),W1488))))</f>
        <v>44872</v>
      </c>
      <c r="AB1488" s="5">
        <f>IF(IF($K1488="Pending",(IF($J1488='Date ouverte'!$A$20,HLOOKUP($AA1488,'Date ouverte'!$20:$21,2,FALSE),IF($J1488='Date ouverte'!$A$22,HLOOKUP($AA1488,'Date ouverte'!$22:$23,2,FALSE),IF($J1488='Date ouverte'!$A$24,HLOOKUP($AA1488,'Date ouverte'!$24:$25,2,FALSE),IF($J1488='Date ouverte'!$A$26,HLOOKUP($AA1488,'Date ouverte'!$26:$27,2,FALSE),"j"))))),W1488)&lt;&gt;"alert",AA1488,"alert")</f>
        <v>44872</v>
      </c>
      <c r="AC1488" s="65">
        <f>IF($AB1488="alert",(IF($J1488='Date ouverte'!$A$29,HLOOKUP($AA1488,'Date ouverte'!$29:$30,2,FALSE),IF($J1488='Date ouverte'!$A$31,HLOOKUP($AA1488,'Date ouverte'!$31:$33,2,FALSE),IF($J1488='Date ouverte'!$A$33,HLOOKUP($AA1488,'Date ouverte'!$33:$34,2,FALSE),IF($J1488='Date ouverte'!$A$35,HLOOKUP($AA1488,'Date ouverte'!$35:$36,2,FALSE),"j"))))),0)</f>
        <v>0</v>
      </c>
      <c r="AD14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8" s="5"/>
    </row>
    <row r="1489" spans="1:31" x14ac:dyDescent="0.25">
      <c r="A1489" t="s">
        <v>783</v>
      </c>
      <c r="B1489" t="s">
        <v>258</v>
      </c>
      <c r="C1489" t="s">
        <v>38</v>
      </c>
      <c r="D1489" t="s">
        <v>47</v>
      </c>
      <c r="E1489" t="s">
        <v>16</v>
      </c>
      <c r="F1489" t="s">
        <v>48</v>
      </c>
      <c r="G1489" s="1">
        <v>44824</v>
      </c>
      <c r="H1489" s="1">
        <v>44865</v>
      </c>
      <c r="I1489" s="2">
        <v>44872.208333333336</v>
      </c>
      <c r="J1489" t="s">
        <v>28</v>
      </c>
      <c r="K1489" t="s">
        <v>19</v>
      </c>
      <c r="L1489" t="s">
        <v>20</v>
      </c>
      <c r="M1489" t="s">
        <v>21</v>
      </c>
      <c r="N1489" t="s">
        <v>22</v>
      </c>
      <c r="O1489" t="s">
        <v>50</v>
      </c>
      <c r="P1489">
        <f t="shared" si="619"/>
        <v>1</v>
      </c>
      <c r="Q1489" s="5">
        <f t="shared" si="620"/>
        <v>44867</v>
      </c>
      <c r="R1489" s="32">
        <f>VLOOKUP(_xlfn.CONCAT(M1489," - ",E1489),Planning!$C$75:$D$99,2,0)</f>
        <v>7</v>
      </c>
      <c r="S1489" s="5">
        <f t="shared" si="621"/>
        <v>44872</v>
      </c>
      <c r="T1489" s="3" t="str">
        <f t="shared" si="622"/>
        <v/>
      </c>
      <c r="U1489" s="32">
        <f t="shared" ca="1" si="623"/>
        <v>7</v>
      </c>
      <c r="V1489" s="32">
        <f t="shared" si="624"/>
        <v>0</v>
      </c>
      <c r="W1489" s="5">
        <f t="shared" si="625"/>
        <v>44872</v>
      </c>
      <c r="X1489" s="5"/>
      <c r="Z1489" s="49"/>
      <c r="AA1489" s="50" cm="1">
        <f t="array" ref="AA1489">IF(AND(K1489="Pending",J1489='Date ouverte'!$A$2),INDEX(_xlfn.ANCHORARRAY('Date ouverte'!$B$2),MATCH(TRUE,_xlfn.ANCHORARRAY('Date ouverte'!$B$2)&gt;=$W1489,0)),IF(AND(K1489="Pending",J1489='Date ouverte'!$A$4),INDEX(_xlfn.ANCHORARRAY('Date ouverte'!$B$4),MATCH(TRUE,_xlfn.ANCHORARRAY('Date ouverte'!$B$4)&gt;=$W1489,0)),IF(AND(K1489="Pending",J1489='Date ouverte'!$A$6),INDEX(_xlfn.ANCHORARRAY('Date ouverte'!$B$6),MATCH(TRUE,_xlfn.ANCHORARRAY('Date ouverte'!$B$6)&gt;=$W1489,0)),IF(AND(K1489="Pending",J1489='Date ouverte'!$A$8),INDEX(_xlfn.ANCHORARRAY('Date ouverte'!$B$8),MATCH(TRUE,_xlfn.ANCHORARRAY('Date ouverte'!$B$8)&gt;=$W1489,0)),W1489))))</f>
        <v>44872</v>
      </c>
      <c r="AB1489" s="5">
        <f>IF(IF($K1489="Pending",(IF($J1489='Date ouverte'!$A$20,HLOOKUP($AA1489,'Date ouverte'!$20:$21,2,FALSE),IF($J1489='Date ouverte'!$A$22,HLOOKUP($AA1489,'Date ouverte'!$22:$23,2,FALSE),IF($J1489='Date ouverte'!$A$24,HLOOKUP($AA1489,'Date ouverte'!$24:$25,2,FALSE),IF($J1489='Date ouverte'!$A$26,HLOOKUP($AA1489,'Date ouverte'!$26:$27,2,FALSE),"j"))))),W1489)&lt;&gt;"alert",AA1489,"alert")</f>
        <v>44872</v>
      </c>
      <c r="AC1489" s="65">
        <f>IF($AB1489="alert",(IF($J1489='Date ouverte'!$A$29,HLOOKUP($AA1489,'Date ouverte'!$29:$30,2,FALSE),IF($J1489='Date ouverte'!$A$31,HLOOKUP($AA1489,'Date ouverte'!$31:$33,2,FALSE),IF($J1489='Date ouverte'!$A$33,HLOOKUP($AA1489,'Date ouverte'!$33:$34,2,FALSE),IF($J1489='Date ouverte'!$A$35,HLOOKUP($AA1489,'Date ouverte'!$35:$36,2,FALSE),"j"))))),0)</f>
        <v>0</v>
      </c>
      <c r="AD14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89" s="5"/>
    </row>
    <row r="1490" spans="1:31" x14ac:dyDescent="0.25">
      <c r="A1490" t="s">
        <v>1436</v>
      </c>
      <c r="B1490" t="s">
        <v>258</v>
      </c>
      <c r="C1490" t="s">
        <v>30</v>
      </c>
      <c r="D1490" t="s">
        <v>47</v>
      </c>
      <c r="E1490" t="s">
        <v>16</v>
      </c>
      <c r="F1490" t="s">
        <v>48</v>
      </c>
      <c r="G1490" s="1">
        <v>44833</v>
      </c>
      <c r="H1490" s="1">
        <v>44873</v>
      </c>
      <c r="I1490" s="2">
        <v>44880</v>
      </c>
      <c r="J1490" t="s">
        <v>39</v>
      </c>
      <c r="K1490" t="s">
        <v>29</v>
      </c>
      <c r="L1490" t="s">
        <v>20</v>
      </c>
      <c r="M1490" t="s">
        <v>21</v>
      </c>
      <c r="N1490" t="s">
        <v>22</v>
      </c>
      <c r="O1490" t="s">
        <v>1152</v>
      </c>
      <c r="P1490">
        <f t="shared" si="619"/>
        <v>1</v>
      </c>
      <c r="Q1490" s="5">
        <f t="shared" si="620"/>
        <v>44875</v>
      </c>
      <c r="R1490" s="32">
        <f>VLOOKUP(_xlfn.CONCAT(M1490," - ",E1490),Planning!$C$75:$D$99,2,0)</f>
        <v>7</v>
      </c>
      <c r="S1490" s="5">
        <f t="shared" si="621"/>
        <v>44880</v>
      </c>
      <c r="T1490" s="3" t="str">
        <f t="shared" si="622"/>
        <v/>
      </c>
      <c r="U1490" s="32">
        <f t="shared" ca="1" si="623"/>
        <v>7</v>
      </c>
      <c r="V1490" s="32">
        <f t="shared" si="624"/>
        <v>0</v>
      </c>
      <c r="W1490" s="5">
        <f t="shared" si="625"/>
        <v>44880</v>
      </c>
      <c r="X1490" s="5"/>
      <c r="Z1490" s="49"/>
      <c r="AA1490" s="50" cm="1">
        <f t="array" ref="AA1490">IF(AND(K1490="Pending",J1490='Date ouverte'!$A$2),INDEX(_xlfn.ANCHORARRAY('Date ouverte'!$B$2),MATCH(TRUE,_xlfn.ANCHORARRAY('Date ouverte'!$B$2)&gt;=$W1490,0)),IF(AND(K1490="Pending",J1490='Date ouverte'!$A$4),INDEX(_xlfn.ANCHORARRAY('Date ouverte'!$B$4),MATCH(TRUE,_xlfn.ANCHORARRAY('Date ouverte'!$B$4)&gt;=$W1490,0)),IF(AND(K1490="Pending",J1490='Date ouverte'!$A$6),INDEX(_xlfn.ANCHORARRAY('Date ouverte'!$B$6),MATCH(TRUE,_xlfn.ANCHORARRAY('Date ouverte'!$B$6)&gt;=$W1490,0)),IF(AND(K1490="Pending",J1490='Date ouverte'!$A$8),INDEX(_xlfn.ANCHORARRAY('Date ouverte'!$B$8),MATCH(TRUE,_xlfn.ANCHORARRAY('Date ouverte'!$B$8)&gt;=$W1490,0)),W1490))))</f>
        <v>44880</v>
      </c>
      <c r="AB1490" s="5">
        <f>IF(IF($K1490="Pending",(IF($J1490='Date ouverte'!$A$20,HLOOKUP($AA1490,'Date ouverte'!$20:$21,2,FALSE),IF($J1490='Date ouverte'!$A$22,HLOOKUP($AA1490,'Date ouverte'!$22:$23,2,FALSE),IF($J1490='Date ouverte'!$A$24,HLOOKUP($AA1490,'Date ouverte'!$24:$25,2,FALSE),IF($J1490='Date ouverte'!$A$26,HLOOKUP($AA1490,'Date ouverte'!$26:$27,2,FALSE),"j"))))),W1490)&lt;&gt;"alert",AA1490,"alert")</f>
        <v>44880</v>
      </c>
      <c r="AC1490" s="65">
        <f>IF($AB1490="alert",(IF($J1490='Date ouverte'!$A$29,HLOOKUP($AA1490,'Date ouverte'!$29:$30,2,FALSE),IF($J1490='Date ouverte'!$A$31,HLOOKUP($AA1490,'Date ouverte'!$31:$33,2,FALSE),IF($J1490='Date ouverte'!$A$33,HLOOKUP($AA1490,'Date ouverte'!$33:$34,2,FALSE),IF($J1490='Date ouverte'!$A$35,HLOOKUP($AA1490,'Date ouverte'!$35:$36,2,FALSE),"j"))))),0)</f>
        <v>0</v>
      </c>
      <c r="AD14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90" s="5"/>
    </row>
    <row r="1491" spans="1:31" x14ac:dyDescent="0.25">
      <c r="A1491" t="s">
        <v>747</v>
      </c>
      <c r="B1491" t="s">
        <v>258</v>
      </c>
      <c r="C1491" t="s">
        <v>30</v>
      </c>
      <c r="D1491" t="s">
        <v>15</v>
      </c>
      <c r="E1491" t="s">
        <v>16</v>
      </c>
      <c r="F1491" t="s">
        <v>17</v>
      </c>
      <c r="G1491" s="1">
        <v>44826</v>
      </c>
      <c r="H1491" s="1">
        <v>44858</v>
      </c>
      <c r="I1491" s="2">
        <v>44872</v>
      </c>
      <c r="J1491" t="s">
        <v>39</v>
      </c>
      <c r="K1491" t="s">
        <v>29</v>
      </c>
      <c r="L1491" t="s">
        <v>20</v>
      </c>
      <c r="M1491" t="s">
        <v>21</v>
      </c>
      <c r="N1491" t="s">
        <v>22</v>
      </c>
      <c r="O1491" t="s">
        <v>592</v>
      </c>
      <c r="P1491">
        <f t="shared" si="619"/>
        <v>1</v>
      </c>
      <c r="Q1491" s="5">
        <f t="shared" si="620"/>
        <v>44860</v>
      </c>
      <c r="R1491" s="32">
        <f>VLOOKUP(_xlfn.CONCAT(M1491," - ",E1491),Planning!$C$75:$D$99,2,0)</f>
        <v>7</v>
      </c>
      <c r="S1491" s="5">
        <f t="shared" si="621"/>
        <v>44865</v>
      </c>
      <c r="T1491" s="3" t="str">
        <f t="shared" si="622"/>
        <v/>
      </c>
      <c r="U1491" s="32">
        <f t="shared" ca="1" si="623"/>
        <v>7</v>
      </c>
      <c r="V1491" s="32">
        <f t="shared" si="624"/>
        <v>0</v>
      </c>
      <c r="W1491" s="5">
        <f t="shared" si="625"/>
        <v>44872</v>
      </c>
      <c r="X1491" s="5"/>
      <c r="Z1491" s="49"/>
      <c r="AA1491" s="50" cm="1">
        <f t="array" ref="AA1491">IF(AND(K1491="Pending",J1491='Date ouverte'!$A$2),INDEX(_xlfn.ANCHORARRAY('Date ouverte'!$B$2),MATCH(TRUE,_xlfn.ANCHORARRAY('Date ouverte'!$B$2)&gt;=$W1491,0)),IF(AND(K1491="Pending",J1491='Date ouverte'!$A$4),INDEX(_xlfn.ANCHORARRAY('Date ouverte'!$B$4),MATCH(TRUE,_xlfn.ANCHORARRAY('Date ouverte'!$B$4)&gt;=$W1491,0)),IF(AND(K1491="Pending",J1491='Date ouverte'!$A$6),INDEX(_xlfn.ANCHORARRAY('Date ouverte'!$B$6),MATCH(TRUE,_xlfn.ANCHORARRAY('Date ouverte'!$B$6)&gt;=$W1491,0)),IF(AND(K1491="Pending",J1491='Date ouverte'!$A$8),INDEX(_xlfn.ANCHORARRAY('Date ouverte'!$B$8),MATCH(TRUE,_xlfn.ANCHORARRAY('Date ouverte'!$B$8)&gt;=$W1491,0)),W1491))))</f>
        <v>44872</v>
      </c>
      <c r="AB1491" s="5" t="str">
        <f>IF(IF($K1491="Pending",(IF($J1491='Date ouverte'!$A$20,HLOOKUP($AA1491,'Date ouverte'!$20:$21,2,FALSE),IF($J1491='Date ouverte'!$A$22,HLOOKUP($AA1491,'Date ouverte'!$22:$23,2,FALSE),IF($J1491='Date ouverte'!$A$24,HLOOKUP($AA1491,'Date ouverte'!$24:$25,2,FALSE),IF($J1491='Date ouverte'!$A$26,HLOOKUP($AA1491,'Date ouverte'!$26:$27,2,FALSE),"j"))))),W1491)&lt;&gt;"alert",AA1491,"alert")</f>
        <v>alert</v>
      </c>
      <c r="AC1491" s="65">
        <f>IF($AB1491="alert",(IF($J1491='Date ouverte'!$A$29,HLOOKUP($AA1491,'Date ouverte'!$29:$30,2,FALSE),IF($J1491='Date ouverte'!$A$31,HLOOKUP($AA1491,'Date ouverte'!$31:$33,2,FALSE),IF($J1491='Date ouverte'!$A$33,HLOOKUP($AA1491,'Date ouverte'!$33:$34,2,FALSE),IF($J1491='Date ouverte'!$A$35,HLOOKUP($AA1491,'Date ouverte'!$35:$36,2,FALSE),"j"))))),0)</f>
        <v>1</v>
      </c>
      <c r="AD14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91" s="5"/>
    </row>
    <row r="1492" spans="1:31" x14ac:dyDescent="0.25">
      <c r="A1492" t="s">
        <v>1437</v>
      </c>
      <c r="B1492" t="s">
        <v>258</v>
      </c>
      <c r="C1492" t="s">
        <v>30</v>
      </c>
      <c r="D1492" t="s">
        <v>47</v>
      </c>
      <c r="E1492" t="s">
        <v>16</v>
      </c>
      <c r="F1492" t="s">
        <v>48</v>
      </c>
      <c r="G1492" s="1">
        <v>44833</v>
      </c>
      <c r="H1492" s="1">
        <v>44873</v>
      </c>
      <c r="I1492" s="2">
        <v>44881.270833333336</v>
      </c>
      <c r="J1492" t="s">
        <v>23</v>
      </c>
      <c r="K1492" t="s">
        <v>19</v>
      </c>
      <c r="L1492" t="s">
        <v>20</v>
      </c>
      <c r="M1492" t="s">
        <v>21</v>
      </c>
      <c r="N1492" t="s">
        <v>22</v>
      </c>
      <c r="O1492" t="s">
        <v>1152</v>
      </c>
      <c r="P1492">
        <f t="shared" si="619"/>
        <v>1</v>
      </c>
      <c r="Q1492" s="5">
        <f t="shared" si="620"/>
        <v>44875</v>
      </c>
      <c r="R1492" s="32">
        <f>VLOOKUP(_xlfn.CONCAT(M1492," - ",E1492),Planning!$C$75:$D$99,2,0)</f>
        <v>7</v>
      </c>
      <c r="S1492" s="5">
        <f t="shared" si="621"/>
        <v>44880</v>
      </c>
      <c r="T1492" s="3" t="str">
        <f t="shared" si="622"/>
        <v/>
      </c>
      <c r="U1492" s="32">
        <f t="shared" ca="1" si="623"/>
        <v>7</v>
      </c>
      <c r="V1492" s="32">
        <f t="shared" si="624"/>
        <v>0</v>
      </c>
      <c r="W1492" s="5">
        <f t="shared" si="625"/>
        <v>44881</v>
      </c>
      <c r="X1492" s="5"/>
      <c r="Z1492" s="49"/>
      <c r="AA1492" s="50" cm="1">
        <f t="array" ref="AA1492">IF(AND(K1492="Pending",J1492='Date ouverte'!$A$2),INDEX(_xlfn.ANCHORARRAY('Date ouverte'!$B$2),MATCH(TRUE,_xlfn.ANCHORARRAY('Date ouverte'!$B$2)&gt;=$W1492,0)),IF(AND(K1492="Pending",J1492='Date ouverte'!$A$4),INDEX(_xlfn.ANCHORARRAY('Date ouverte'!$B$4),MATCH(TRUE,_xlfn.ANCHORARRAY('Date ouverte'!$B$4)&gt;=$W1492,0)),IF(AND(K1492="Pending",J1492='Date ouverte'!$A$6),INDEX(_xlfn.ANCHORARRAY('Date ouverte'!$B$6),MATCH(TRUE,_xlfn.ANCHORARRAY('Date ouverte'!$B$6)&gt;=$W1492,0)),IF(AND(K1492="Pending",J1492='Date ouverte'!$A$8),INDEX(_xlfn.ANCHORARRAY('Date ouverte'!$B$8),MATCH(TRUE,_xlfn.ANCHORARRAY('Date ouverte'!$B$8)&gt;=$W1492,0)),W1492))))</f>
        <v>44881</v>
      </c>
      <c r="AB1492" s="5">
        <f>IF(IF($K1492="Pending",(IF($J1492='Date ouverte'!$A$20,HLOOKUP($AA1492,'Date ouverte'!$20:$21,2,FALSE),IF($J1492='Date ouverte'!$A$22,HLOOKUP($AA1492,'Date ouverte'!$22:$23,2,FALSE),IF($J1492='Date ouverte'!$A$24,HLOOKUP($AA1492,'Date ouverte'!$24:$25,2,FALSE),IF($J1492='Date ouverte'!$A$26,HLOOKUP($AA1492,'Date ouverte'!$26:$27,2,FALSE),"j"))))),W1492)&lt;&gt;"alert",AA1492,"alert")</f>
        <v>44881</v>
      </c>
      <c r="AC1492" s="65">
        <f>IF($AB1492="alert",(IF($J1492='Date ouverte'!$A$29,HLOOKUP($AA1492,'Date ouverte'!$29:$30,2,FALSE),IF($J1492='Date ouverte'!$A$31,HLOOKUP($AA1492,'Date ouverte'!$31:$33,2,FALSE),IF($J1492='Date ouverte'!$A$33,HLOOKUP($AA1492,'Date ouverte'!$33:$34,2,FALSE),IF($J1492='Date ouverte'!$A$35,HLOOKUP($AA1492,'Date ouverte'!$35:$36,2,FALSE),"j"))))),0)</f>
        <v>0</v>
      </c>
      <c r="AD14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2" s="5"/>
    </row>
    <row r="1493" spans="1:31" x14ac:dyDescent="0.25">
      <c r="A1493" t="s">
        <v>743</v>
      </c>
      <c r="B1493" t="s">
        <v>258</v>
      </c>
      <c r="C1493" t="s">
        <v>30</v>
      </c>
      <c r="D1493" t="s">
        <v>15</v>
      </c>
      <c r="E1493" t="s">
        <v>16</v>
      </c>
      <c r="F1493" t="s">
        <v>17</v>
      </c>
      <c r="G1493" s="1">
        <v>44826</v>
      </c>
      <c r="H1493" s="1">
        <v>44858</v>
      </c>
      <c r="I1493" s="2">
        <v>44872</v>
      </c>
      <c r="J1493" t="s">
        <v>39</v>
      </c>
      <c r="K1493" t="s">
        <v>29</v>
      </c>
      <c r="L1493" t="s">
        <v>20</v>
      </c>
      <c r="M1493" t="s">
        <v>21</v>
      </c>
      <c r="N1493" t="s">
        <v>22</v>
      </c>
      <c r="O1493" t="s">
        <v>592</v>
      </c>
      <c r="P1493">
        <f t="shared" si="619"/>
        <v>1</v>
      </c>
      <c r="Q1493" s="5">
        <f t="shared" si="620"/>
        <v>44860</v>
      </c>
      <c r="R1493" s="32">
        <f>VLOOKUP(_xlfn.CONCAT(M1493," - ",E1493),Planning!$C$75:$D$99,2,0)</f>
        <v>7</v>
      </c>
      <c r="S1493" s="5">
        <f t="shared" si="621"/>
        <v>44865</v>
      </c>
      <c r="T1493" s="3" t="str">
        <f t="shared" si="622"/>
        <v/>
      </c>
      <c r="U1493" s="32">
        <f t="shared" ca="1" si="623"/>
        <v>7</v>
      </c>
      <c r="V1493" s="32">
        <f t="shared" si="624"/>
        <v>0</v>
      </c>
      <c r="W1493" s="5">
        <f t="shared" si="625"/>
        <v>44872</v>
      </c>
      <c r="X1493" s="5"/>
      <c r="Z1493" s="49"/>
      <c r="AA1493" s="50" cm="1">
        <f t="array" ref="AA1493">IF(AND(K1493="Pending",J1493='Date ouverte'!$A$2),INDEX(_xlfn.ANCHORARRAY('Date ouverte'!$B$2),MATCH(TRUE,_xlfn.ANCHORARRAY('Date ouverte'!$B$2)&gt;=$W1493,0)),IF(AND(K1493="Pending",J1493='Date ouverte'!$A$4),INDEX(_xlfn.ANCHORARRAY('Date ouverte'!$B$4),MATCH(TRUE,_xlfn.ANCHORARRAY('Date ouverte'!$B$4)&gt;=$W1493,0)),IF(AND(K1493="Pending",J1493='Date ouverte'!$A$6),INDEX(_xlfn.ANCHORARRAY('Date ouverte'!$B$6),MATCH(TRUE,_xlfn.ANCHORARRAY('Date ouverte'!$B$6)&gt;=$W1493,0)),IF(AND(K1493="Pending",J1493='Date ouverte'!$A$8),INDEX(_xlfn.ANCHORARRAY('Date ouverte'!$B$8),MATCH(TRUE,_xlfn.ANCHORARRAY('Date ouverte'!$B$8)&gt;=$W1493,0)),W1493))))</f>
        <v>44872</v>
      </c>
      <c r="AB1493" s="5" t="str">
        <f>IF(IF($K1493="Pending",(IF($J1493='Date ouverte'!$A$20,HLOOKUP($AA1493,'Date ouverte'!$20:$21,2,FALSE),IF($J1493='Date ouverte'!$A$22,HLOOKUP($AA1493,'Date ouverte'!$22:$23,2,FALSE),IF($J1493='Date ouverte'!$A$24,HLOOKUP($AA1493,'Date ouverte'!$24:$25,2,FALSE),IF($J1493='Date ouverte'!$A$26,HLOOKUP($AA1493,'Date ouverte'!$26:$27,2,FALSE),"j"))))),W1493)&lt;&gt;"alert",AA1493,"alert")</f>
        <v>alert</v>
      </c>
      <c r="AC1493" s="65">
        <f>IF($AB1493="alert",(IF($J1493='Date ouverte'!$A$29,HLOOKUP($AA1493,'Date ouverte'!$29:$30,2,FALSE),IF($J1493='Date ouverte'!$A$31,HLOOKUP($AA1493,'Date ouverte'!$31:$33,2,FALSE),IF($J1493='Date ouverte'!$A$33,HLOOKUP($AA1493,'Date ouverte'!$33:$34,2,FALSE),IF($J1493='Date ouverte'!$A$35,HLOOKUP($AA1493,'Date ouverte'!$35:$36,2,FALSE),"j"))))),0)</f>
        <v>1</v>
      </c>
      <c r="AD14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93" s="5"/>
    </row>
    <row r="1494" spans="1:31" x14ac:dyDescent="0.25">
      <c r="A1494" t="s">
        <v>746</v>
      </c>
      <c r="B1494" t="s">
        <v>258</v>
      </c>
      <c r="C1494" t="s">
        <v>30</v>
      </c>
      <c r="D1494" t="s">
        <v>15</v>
      </c>
      <c r="E1494" t="s">
        <v>16</v>
      </c>
      <c r="F1494" t="s">
        <v>17</v>
      </c>
      <c r="G1494" s="1">
        <v>44826</v>
      </c>
      <c r="H1494" s="1">
        <v>44858</v>
      </c>
      <c r="I1494" s="2">
        <v>44872</v>
      </c>
      <c r="J1494" t="s">
        <v>39</v>
      </c>
      <c r="K1494" t="s">
        <v>29</v>
      </c>
      <c r="L1494" t="s">
        <v>20</v>
      </c>
      <c r="M1494" t="s">
        <v>21</v>
      </c>
      <c r="N1494" t="s">
        <v>22</v>
      </c>
      <c r="O1494" t="s">
        <v>592</v>
      </c>
      <c r="P1494">
        <f t="shared" si="619"/>
        <v>1</v>
      </c>
      <c r="Q1494" s="5">
        <f t="shared" si="620"/>
        <v>44860</v>
      </c>
      <c r="R1494" s="32">
        <f>VLOOKUP(_xlfn.CONCAT(M1494," - ",E1494),Planning!$C$75:$D$99,2,0)</f>
        <v>7</v>
      </c>
      <c r="S1494" s="5">
        <f t="shared" si="621"/>
        <v>44865</v>
      </c>
      <c r="T1494" s="3" t="str">
        <f t="shared" si="622"/>
        <v/>
      </c>
      <c r="U1494" s="32">
        <f t="shared" ca="1" si="623"/>
        <v>7</v>
      </c>
      <c r="V1494" s="32">
        <f t="shared" si="624"/>
        <v>0</v>
      </c>
      <c r="W1494" s="5">
        <f t="shared" si="625"/>
        <v>44872</v>
      </c>
      <c r="X1494" s="5"/>
      <c r="Z1494" s="49"/>
      <c r="AA1494" s="50" cm="1">
        <f t="array" ref="AA1494">IF(AND(K1494="Pending",J1494='Date ouverte'!$A$2),INDEX(_xlfn.ANCHORARRAY('Date ouverte'!$B$2),MATCH(TRUE,_xlfn.ANCHORARRAY('Date ouverte'!$B$2)&gt;=$W1494,0)),IF(AND(K1494="Pending",J1494='Date ouverte'!$A$4),INDEX(_xlfn.ANCHORARRAY('Date ouverte'!$B$4),MATCH(TRUE,_xlfn.ANCHORARRAY('Date ouverte'!$B$4)&gt;=$W1494,0)),IF(AND(K1494="Pending",J1494='Date ouverte'!$A$6),INDEX(_xlfn.ANCHORARRAY('Date ouverte'!$B$6),MATCH(TRUE,_xlfn.ANCHORARRAY('Date ouverte'!$B$6)&gt;=$W1494,0)),IF(AND(K1494="Pending",J1494='Date ouverte'!$A$8),INDEX(_xlfn.ANCHORARRAY('Date ouverte'!$B$8),MATCH(TRUE,_xlfn.ANCHORARRAY('Date ouverte'!$B$8)&gt;=$W1494,0)),W1494))))</f>
        <v>44872</v>
      </c>
      <c r="AB1494" s="5" t="str">
        <f>IF(IF($K1494="Pending",(IF($J1494='Date ouverte'!$A$20,HLOOKUP($AA1494,'Date ouverte'!$20:$21,2,FALSE),IF($J1494='Date ouverte'!$A$22,HLOOKUP($AA1494,'Date ouverte'!$22:$23,2,FALSE),IF($J1494='Date ouverte'!$A$24,HLOOKUP($AA1494,'Date ouverte'!$24:$25,2,FALSE),IF($J1494='Date ouverte'!$A$26,HLOOKUP($AA1494,'Date ouverte'!$26:$27,2,FALSE),"j"))))),W1494)&lt;&gt;"alert",AA1494,"alert")</f>
        <v>alert</v>
      </c>
      <c r="AC1494" s="65">
        <f>IF($AB1494="alert",(IF($J1494='Date ouverte'!$A$29,HLOOKUP($AA1494,'Date ouverte'!$29:$30,2,FALSE),IF($J1494='Date ouverte'!$A$31,HLOOKUP($AA1494,'Date ouverte'!$31:$33,2,FALSE),IF($J1494='Date ouverte'!$A$33,HLOOKUP($AA1494,'Date ouverte'!$33:$34,2,FALSE),IF($J1494='Date ouverte'!$A$35,HLOOKUP($AA1494,'Date ouverte'!$35:$36,2,FALSE),"j"))))),0)</f>
        <v>1</v>
      </c>
      <c r="AD14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494" s="5"/>
    </row>
    <row r="1495" spans="1:31" x14ac:dyDescent="0.25">
      <c r="A1495" t="s">
        <v>1065</v>
      </c>
      <c r="B1495" t="s">
        <v>258</v>
      </c>
      <c r="C1495" t="s">
        <v>30</v>
      </c>
      <c r="D1495" t="s">
        <v>47</v>
      </c>
      <c r="E1495" t="s">
        <v>16</v>
      </c>
      <c r="F1495" t="s">
        <v>48</v>
      </c>
      <c r="G1495" s="1">
        <v>44828</v>
      </c>
      <c r="H1495" s="1">
        <v>44865</v>
      </c>
      <c r="I1495" s="2">
        <v>44872.291666666664</v>
      </c>
      <c r="J1495" t="s">
        <v>23</v>
      </c>
      <c r="K1495" t="s">
        <v>19</v>
      </c>
      <c r="L1495" t="s">
        <v>20</v>
      </c>
      <c r="M1495" t="s">
        <v>21</v>
      </c>
      <c r="N1495" t="s">
        <v>22</v>
      </c>
      <c r="O1495" t="s">
        <v>50</v>
      </c>
      <c r="P1495">
        <f t="shared" si="619"/>
        <v>1</v>
      </c>
      <c r="Q1495" s="5">
        <f t="shared" si="620"/>
        <v>44867</v>
      </c>
      <c r="R1495" s="32">
        <f>VLOOKUP(_xlfn.CONCAT(M1495," - ",E1495),Planning!$C$75:$D$99,2,0)</f>
        <v>7</v>
      </c>
      <c r="S1495" s="5">
        <f t="shared" si="621"/>
        <v>44872</v>
      </c>
      <c r="T1495" s="3" t="str">
        <f t="shared" si="622"/>
        <v/>
      </c>
      <c r="U1495" s="32">
        <f t="shared" ca="1" si="623"/>
        <v>7</v>
      </c>
      <c r="V1495" s="32">
        <f t="shared" si="624"/>
        <v>0</v>
      </c>
      <c r="W1495" s="5">
        <f t="shared" si="625"/>
        <v>44872</v>
      </c>
      <c r="X1495" s="5"/>
      <c r="Z1495" s="49"/>
      <c r="AA1495" s="50" cm="1">
        <f t="array" ref="AA1495">IF(AND(K1495="Pending",J1495='Date ouverte'!$A$2),INDEX(_xlfn.ANCHORARRAY('Date ouverte'!$B$2),MATCH(TRUE,_xlfn.ANCHORARRAY('Date ouverte'!$B$2)&gt;=$W1495,0)),IF(AND(K1495="Pending",J1495='Date ouverte'!$A$4),INDEX(_xlfn.ANCHORARRAY('Date ouverte'!$B$4),MATCH(TRUE,_xlfn.ANCHORARRAY('Date ouverte'!$B$4)&gt;=$W1495,0)),IF(AND(K1495="Pending",J1495='Date ouverte'!$A$6),INDEX(_xlfn.ANCHORARRAY('Date ouverte'!$B$6),MATCH(TRUE,_xlfn.ANCHORARRAY('Date ouverte'!$B$6)&gt;=$W1495,0)),IF(AND(K1495="Pending",J1495='Date ouverte'!$A$8),INDEX(_xlfn.ANCHORARRAY('Date ouverte'!$B$8),MATCH(TRUE,_xlfn.ANCHORARRAY('Date ouverte'!$B$8)&gt;=$W1495,0)),W1495))))</f>
        <v>44872</v>
      </c>
      <c r="AB1495" s="5">
        <f>IF(IF($K1495="Pending",(IF($J1495='Date ouverte'!$A$20,HLOOKUP($AA1495,'Date ouverte'!$20:$21,2,FALSE),IF($J1495='Date ouverte'!$A$22,HLOOKUP($AA1495,'Date ouverte'!$22:$23,2,FALSE),IF($J1495='Date ouverte'!$A$24,HLOOKUP($AA1495,'Date ouverte'!$24:$25,2,FALSE),IF($J1495='Date ouverte'!$A$26,HLOOKUP($AA1495,'Date ouverte'!$26:$27,2,FALSE),"j"))))),W1495)&lt;&gt;"alert",AA1495,"alert")</f>
        <v>44872</v>
      </c>
      <c r="AC1495" s="65">
        <f>IF($AB1495="alert",(IF($J1495='Date ouverte'!$A$29,HLOOKUP($AA1495,'Date ouverte'!$29:$30,2,FALSE),IF($J1495='Date ouverte'!$A$31,HLOOKUP($AA1495,'Date ouverte'!$31:$33,2,FALSE),IF($J1495='Date ouverte'!$A$33,HLOOKUP($AA1495,'Date ouverte'!$33:$34,2,FALSE),IF($J1495='Date ouverte'!$A$35,HLOOKUP($AA1495,'Date ouverte'!$35:$36,2,FALSE),"j"))))),0)</f>
        <v>0</v>
      </c>
      <c r="AD14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5" s="5"/>
    </row>
    <row r="1496" spans="1:31" x14ac:dyDescent="0.25">
      <c r="A1496" t="s">
        <v>943</v>
      </c>
      <c r="B1496" t="s">
        <v>258</v>
      </c>
      <c r="C1496" t="s">
        <v>30</v>
      </c>
      <c r="D1496" t="s">
        <v>47</v>
      </c>
      <c r="E1496" t="s">
        <v>16</v>
      </c>
      <c r="F1496" t="s">
        <v>48</v>
      </c>
      <c r="G1496" s="1">
        <v>44828</v>
      </c>
      <c r="H1496" s="1">
        <v>44865</v>
      </c>
      <c r="I1496" s="2">
        <v>44869.625</v>
      </c>
      <c r="J1496" t="s">
        <v>28</v>
      </c>
      <c r="K1496" t="s">
        <v>19</v>
      </c>
      <c r="L1496" t="s">
        <v>20</v>
      </c>
      <c r="M1496" t="s">
        <v>21</v>
      </c>
      <c r="N1496" t="s">
        <v>22</v>
      </c>
      <c r="O1496" t="s">
        <v>50</v>
      </c>
      <c r="P1496">
        <f t="shared" si="619"/>
        <v>1</v>
      </c>
      <c r="Q1496" s="5">
        <f t="shared" si="620"/>
        <v>44867</v>
      </c>
      <c r="R1496" s="32">
        <f>VLOOKUP(_xlfn.CONCAT(M1496," - ",E1496),Planning!$C$75:$D$99,2,0)</f>
        <v>7</v>
      </c>
      <c r="S1496" s="5">
        <f t="shared" si="621"/>
        <v>44872</v>
      </c>
      <c r="T1496" s="3" t="str">
        <f t="shared" si="622"/>
        <v/>
      </c>
      <c r="U1496" s="32">
        <f t="shared" ca="1" si="623"/>
        <v>7</v>
      </c>
      <c r="V1496" s="32">
        <f t="shared" si="624"/>
        <v>0</v>
      </c>
      <c r="W1496" s="5">
        <f t="shared" si="625"/>
        <v>44869</v>
      </c>
      <c r="X1496" s="5"/>
      <c r="Z1496" s="49"/>
      <c r="AA1496" s="50" cm="1">
        <f t="array" ref="AA1496">IF(AND(K1496="Pending",J1496='Date ouverte'!$A$2),INDEX(_xlfn.ANCHORARRAY('Date ouverte'!$B$2),MATCH(TRUE,_xlfn.ANCHORARRAY('Date ouverte'!$B$2)&gt;=$W1496,0)),IF(AND(K1496="Pending",J1496='Date ouverte'!$A$4),INDEX(_xlfn.ANCHORARRAY('Date ouverte'!$B$4),MATCH(TRUE,_xlfn.ANCHORARRAY('Date ouverte'!$B$4)&gt;=$W1496,0)),IF(AND(K1496="Pending",J1496='Date ouverte'!$A$6),INDEX(_xlfn.ANCHORARRAY('Date ouverte'!$B$6),MATCH(TRUE,_xlfn.ANCHORARRAY('Date ouverte'!$B$6)&gt;=$W1496,0)),IF(AND(K1496="Pending",J1496='Date ouverte'!$A$8),INDEX(_xlfn.ANCHORARRAY('Date ouverte'!$B$8),MATCH(TRUE,_xlfn.ANCHORARRAY('Date ouverte'!$B$8)&gt;=$W1496,0)),W1496))))</f>
        <v>44869</v>
      </c>
      <c r="AB1496" s="5">
        <f>IF(IF($K1496="Pending",(IF($J1496='Date ouverte'!$A$20,HLOOKUP($AA1496,'Date ouverte'!$20:$21,2,FALSE),IF($J1496='Date ouverte'!$A$22,HLOOKUP($AA1496,'Date ouverte'!$22:$23,2,FALSE),IF($J1496='Date ouverte'!$A$24,HLOOKUP($AA1496,'Date ouverte'!$24:$25,2,FALSE),IF($J1496='Date ouverte'!$A$26,HLOOKUP($AA1496,'Date ouverte'!$26:$27,2,FALSE),"j"))))),W1496)&lt;&gt;"alert",AA1496,"alert")</f>
        <v>44869</v>
      </c>
      <c r="AC1496" s="65">
        <f>IF($AB1496="alert",(IF($J1496='Date ouverte'!$A$29,HLOOKUP($AA1496,'Date ouverte'!$29:$30,2,FALSE),IF($J1496='Date ouverte'!$A$31,HLOOKUP($AA1496,'Date ouverte'!$31:$33,2,FALSE),IF($J1496='Date ouverte'!$A$33,HLOOKUP($AA1496,'Date ouverte'!$33:$34,2,FALSE),IF($J1496='Date ouverte'!$A$35,HLOOKUP($AA1496,'Date ouverte'!$35:$36,2,FALSE),"j"))))),0)</f>
        <v>0</v>
      </c>
      <c r="AD14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6" s="5"/>
    </row>
    <row r="1497" spans="1:31" x14ac:dyDescent="0.25">
      <c r="A1497" t="s">
        <v>931</v>
      </c>
      <c r="B1497" t="s">
        <v>258</v>
      </c>
      <c r="C1497" t="s">
        <v>30</v>
      </c>
      <c r="D1497" t="s">
        <v>47</v>
      </c>
      <c r="E1497" t="s">
        <v>16</v>
      </c>
      <c r="F1497" t="s">
        <v>48</v>
      </c>
      <c r="G1497" s="1">
        <v>44824</v>
      </c>
      <c r="H1497" s="1">
        <v>44865</v>
      </c>
      <c r="I1497" s="2">
        <v>44868.541666666664</v>
      </c>
      <c r="J1497" t="s">
        <v>18</v>
      </c>
      <c r="K1497" t="s">
        <v>19</v>
      </c>
      <c r="L1497" t="s">
        <v>20</v>
      </c>
      <c r="M1497" t="s">
        <v>21</v>
      </c>
      <c r="N1497" t="s">
        <v>22</v>
      </c>
      <c r="O1497" t="s">
        <v>50</v>
      </c>
      <c r="P1497">
        <f t="shared" si="619"/>
        <v>1</v>
      </c>
      <c r="Q1497" s="5">
        <f t="shared" si="620"/>
        <v>44867</v>
      </c>
      <c r="R1497" s="32">
        <f>VLOOKUP(_xlfn.CONCAT(M1497," - ",E1497),Planning!$C$75:$D$99,2,0)</f>
        <v>7</v>
      </c>
      <c r="S1497" s="5">
        <f t="shared" si="621"/>
        <v>44872</v>
      </c>
      <c r="T1497" s="3" t="str">
        <f t="shared" si="622"/>
        <v/>
      </c>
      <c r="U1497" s="32">
        <f t="shared" ca="1" si="623"/>
        <v>7</v>
      </c>
      <c r="V1497" s="32">
        <f t="shared" si="624"/>
        <v>0</v>
      </c>
      <c r="W1497" s="5">
        <f t="shared" si="625"/>
        <v>44868</v>
      </c>
      <c r="X1497" s="5"/>
      <c r="Z1497" s="49"/>
      <c r="AA1497" s="50" cm="1">
        <f t="array" ref="AA1497">IF(AND(K1497="Pending",J1497='Date ouverte'!$A$2),INDEX(_xlfn.ANCHORARRAY('Date ouverte'!$B$2),MATCH(TRUE,_xlfn.ANCHORARRAY('Date ouverte'!$B$2)&gt;=$W1497,0)),IF(AND(K1497="Pending",J1497='Date ouverte'!$A$4),INDEX(_xlfn.ANCHORARRAY('Date ouverte'!$B$4),MATCH(TRUE,_xlfn.ANCHORARRAY('Date ouverte'!$B$4)&gt;=$W1497,0)),IF(AND(K1497="Pending",J1497='Date ouverte'!$A$6),INDEX(_xlfn.ANCHORARRAY('Date ouverte'!$B$6),MATCH(TRUE,_xlfn.ANCHORARRAY('Date ouverte'!$B$6)&gt;=$W1497,0)),IF(AND(K1497="Pending",J1497='Date ouverte'!$A$8),INDEX(_xlfn.ANCHORARRAY('Date ouverte'!$B$8),MATCH(TRUE,_xlfn.ANCHORARRAY('Date ouverte'!$B$8)&gt;=$W1497,0)),W1497))))</f>
        <v>44868</v>
      </c>
      <c r="AB1497" s="5">
        <f>IF(IF($K1497="Pending",(IF($J1497='Date ouverte'!$A$20,HLOOKUP($AA1497,'Date ouverte'!$20:$21,2,FALSE),IF($J1497='Date ouverte'!$A$22,HLOOKUP($AA1497,'Date ouverte'!$22:$23,2,FALSE),IF($J1497='Date ouverte'!$A$24,HLOOKUP($AA1497,'Date ouverte'!$24:$25,2,FALSE),IF($J1497='Date ouverte'!$A$26,HLOOKUP($AA1497,'Date ouverte'!$26:$27,2,FALSE),"j"))))),W1497)&lt;&gt;"alert",AA1497,"alert")</f>
        <v>44868</v>
      </c>
      <c r="AC1497" s="65">
        <f>IF($AB1497="alert",(IF($J1497='Date ouverte'!$A$29,HLOOKUP($AA1497,'Date ouverte'!$29:$30,2,FALSE),IF($J1497='Date ouverte'!$A$31,HLOOKUP($AA1497,'Date ouverte'!$31:$33,2,FALSE),IF($J1497='Date ouverte'!$A$33,HLOOKUP($AA1497,'Date ouverte'!$33:$34,2,FALSE),IF($J1497='Date ouverte'!$A$35,HLOOKUP($AA1497,'Date ouverte'!$35:$36,2,FALSE),"j"))))),0)</f>
        <v>0</v>
      </c>
      <c r="AD14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7" s="5"/>
    </row>
    <row r="1498" spans="1:31" x14ac:dyDescent="0.25">
      <c r="A1498" t="s">
        <v>1064</v>
      </c>
      <c r="B1498" t="s">
        <v>258</v>
      </c>
      <c r="C1498" t="s">
        <v>30</v>
      </c>
      <c r="D1498" t="s">
        <v>47</v>
      </c>
      <c r="E1498" t="s">
        <v>16</v>
      </c>
      <c r="F1498" t="s">
        <v>48</v>
      </c>
      <c r="G1498" s="1">
        <v>44828</v>
      </c>
      <c r="H1498" s="1">
        <v>44865</v>
      </c>
      <c r="I1498" s="2">
        <v>44869.4375</v>
      </c>
      <c r="J1498" t="s">
        <v>23</v>
      </c>
      <c r="K1498" t="s">
        <v>19</v>
      </c>
      <c r="L1498" t="s">
        <v>20</v>
      </c>
      <c r="M1498" t="s">
        <v>21</v>
      </c>
      <c r="N1498" t="s">
        <v>22</v>
      </c>
      <c r="O1498" t="s">
        <v>50</v>
      </c>
      <c r="P1498">
        <f t="shared" si="619"/>
        <v>1</v>
      </c>
      <c r="Q1498" s="5">
        <f t="shared" si="620"/>
        <v>44867</v>
      </c>
      <c r="R1498" s="32">
        <f>VLOOKUP(_xlfn.CONCAT(M1498," - ",E1498),Planning!$C$75:$D$99,2,0)</f>
        <v>7</v>
      </c>
      <c r="S1498" s="5">
        <f t="shared" si="621"/>
        <v>44872</v>
      </c>
      <c r="T1498" s="3" t="str">
        <f t="shared" si="622"/>
        <v/>
      </c>
      <c r="U1498" s="32">
        <f t="shared" ca="1" si="623"/>
        <v>7</v>
      </c>
      <c r="V1498" s="32">
        <f t="shared" si="624"/>
        <v>0</v>
      </c>
      <c r="W1498" s="5">
        <f t="shared" si="625"/>
        <v>44869</v>
      </c>
      <c r="X1498" s="5"/>
      <c r="Z1498" s="49"/>
      <c r="AA1498" s="50" cm="1">
        <f t="array" ref="AA1498">IF(AND(K1498="Pending",J1498='Date ouverte'!$A$2),INDEX(_xlfn.ANCHORARRAY('Date ouverte'!$B$2),MATCH(TRUE,_xlfn.ANCHORARRAY('Date ouverte'!$B$2)&gt;=$W1498,0)),IF(AND(K1498="Pending",J1498='Date ouverte'!$A$4),INDEX(_xlfn.ANCHORARRAY('Date ouverte'!$B$4),MATCH(TRUE,_xlfn.ANCHORARRAY('Date ouverte'!$B$4)&gt;=$W1498,0)),IF(AND(K1498="Pending",J1498='Date ouverte'!$A$6),INDEX(_xlfn.ANCHORARRAY('Date ouverte'!$B$6),MATCH(TRUE,_xlfn.ANCHORARRAY('Date ouverte'!$B$6)&gt;=$W1498,0)),IF(AND(K1498="Pending",J1498='Date ouverte'!$A$8),INDEX(_xlfn.ANCHORARRAY('Date ouverte'!$B$8),MATCH(TRUE,_xlfn.ANCHORARRAY('Date ouverte'!$B$8)&gt;=$W1498,0)),W1498))))</f>
        <v>44869</v>
      </c>
      <c r="AB1498" s="5">
        <f>IF(IF($K1498="Pending",(IF($J1498='Date ouverte'!$A$20,HLOOKUP($AA1498,'Date ouverte'!$20:$21,2,FALSE),IF($J1498='Date ouverte'!$A$22,HLOOKUP($AA1498,'Date ouverte'!$22:$23,2,FALSE),IF($J1498='Date ouverte'!$A$24,HLOOKUP($AA1498,'Date ouverte'!$24:$25,2,FALSE),IF($J1498='Date ouverte'!$A$26,HLOOKUP($AA1498,'Date ouverte'!$26:$27,2,FALSE),"j"))))),W1498)&lt;&gt;"alert",AA1498,"alert")</f>
        <v>44869</v>
      </c>
      <c r="AC1498" s="65">
        <f>IF($AB1498="alert",(IF($J1498='Date ouverte'!$A$29,HLOOKUP($AA1498,'Date ouverte'!$29:$30,2,FALSE),IF($J1498='Date ouverte'!$A$31,HLOOKUP($AA1498,'Date ouverte'!$31:$33,2,FALSE),IF($J1498='Date ouverte'!$A$33,HLOOKUP($AA1498,'Date ouverte'!$33:$34,2,FALSE),IF($J1498='Date ouverte'!$A$35,HLOOKUP($AA1498,'Date ouverte'!$35:$36,2,FALSE),"j"))))),0)</f>
        <v>0</v>
      </c>
      <c r="AD14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8" s="5"/>
    </row>
    <row r="1499" spans="1:31" x14ac:dyDescent="0.25">
      <c r="A1499" t="s">
        <v>1438</v>
      </c>
      <c r="B1499" t="s">
        <v>258</v>
      </c>
      <c r="C1499" t="s">
        <v>30</v>
      </c>
      <c r="D1499" t="s">
        <v>47</v>
      </c>
      <c r="E1499" t="s">
        <v>16</v>
      </c>
      <c r="F1499" t="s">
        <v>48</v>
      </c>
      <c r="G1499" s="1">
        <v>44833</v>
      </c>
      <c r="H1499" s="1">
        <v>44873</v>
      </c>
      <c r="I1499" s="2">
        <v>44882.791666666664</v>
      </c>
      <c r="J1499" t="s">
        <v>23</v>
      </c>
      <c r="K1499" t="s">
        <v>19</v>
      </c>
      <c r="L1499" t="s">
        <v>20</v>
      </c>
      <c r="M1499" t="s">
        <v>21</v>
      </c>
      <c r="N1499" t="s">
        <v>22</v>
      </c>
      <c r="O1499" t="s">
        <v>1152</v>
      </c>
      <c r="P1499">
        <f t="shared" si="619"/>
        <v>1</v>
      </c>
      <c r="Q1499" s="5">
        <f t="shared" si="620"/>
        <v>44875</v>
      </c>
      <c r="R1499" s="32">
        <f>VLOOKUP(_xlfn.CONCAT(M1499," - ",E1499),Planning!$C$75:$D$99,2,0)</f>
        <v>7</v>
      </c>
      <c r="S1499" s="5">
        <f t="shared" si="621"/>
        <v>44880</v>
      </c>
      <c r="T1499" s="3" t="str">
        <f t="shared" si="622"/>
        <v/>
      </c>
      <c r="U1499" s="32">
        <f t="shared" ca="1" si="623"/>
        <v>7</v>
      </c>
      <c r="V1499" s="32">
        <f t="shared" si="624"/>
        <v>0</v>
      </c>
      <c r="W1499" s="5">
        <f t="shared" si="625"/>
        <v>44882</v>
      </c>
      <c r="X1499" s="5"/>
      <c r="Z1499" s="49"/>
      <c r="AA1499" s="50" cm="1">
        <f t="array" ref="AA1499">IF(AND(K1499="Pending",J1499='Date ouverte'!$A$2),INDEX(_xlfn.ANCHORARRAY('Date ouverte'!$B$2),MATCH(TRUE,_xlfn.ANCHORARRAY('Date ouverte'!$B$2)&gt;=$W1499,0)),IF(AND(K1499="Pending",J1499='Date ouverte'!$A$4),INDEX(_xlfn.ANCHORARRAY('Date ouverte'!$B$4),MATCH(TRUE,_xlfn.ANCHORARRAY('Date ouverte'!$B$4)&gt;=$W1499,0)),IF(AND(K1499="Pending",J1499='Date ouverte'!$A$6),INDEX(_xlfn.ANCHORARRAY('Date ouverte'!$B$6),MATCH(TRUE,_xlfn.ANCHORARRAY('Date ouverte'!$B$6)&gt;=$W1499,0)),IF(AND(K1499="Pending",J1499='Date ouverte'!$A$8),INDEX(_xlfn.ANCHORARRAY('Date ouverte'!$B$8),MATCH(TRUE,_xlfn.ANCHORARRAY('Date ouverte'!$B$8)&gt;=$W1499,0)),W1499))))</f>
        <v>44882</v>
      </c>
      <c r="AB1499" s="5">
        <f>IF(IF($K1499="Pending",(IF($J1499='Date ouverte'!$A$20,HLOOKUP($AA1499,'Date ouverte'!$20:$21,2,FALSE),IF($J1499='Date ouverte'!$A$22,HLOOKUP($AA1499,'Date ouverte'!$22:$23,2,FALSE),IF($J1499='Date ouverte'!$A$24,HLOOKUP($AA1499,'Date ouverte'!$24:$25,2,FALSE),IF($J1499='Date ouverte'!$A$26,HLOOKUP($AA1499,'Date ouverte'!$26:$27,2,FALSE),"j"))))),W1499)&lt;&gt;"alert",AA1499,"alert")</f>
        <v>44882</v>
      </c>
      <c r="AC1499" s="65">
        <f>IF($AB1499="alert",(IF($J1499='Date ouverte'!$A$29,HLOOKUP($AA1499,'Date ouverte'!$29:$30,2,FALSE),IF($J1499='Date ouverte'!$A$31,HLOOKUP($AA1499,'Date ouverte'!$31:$33,2,FALSE),IF($J1499='Date ouverte'!$A$33,HLOOKUP($AA1499,'Date ouverte'!$33:$34,2,FALSE),IF($J1499='Date ouverte'!$A$35,HLOOKUP($AA1499,'Date ouverte'!$35:$36,2,FALSE),"j"))))),0)</f>
        <v>0</v>
      </c>
      <c r="AD14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499" s="5"/>
    </row>
    <row r="1500" spans="1:31" x14ac:dyDescent="0.25">
      <c r="A1500" t="s">
        <v>1439</v>
      </c>
      <c r="B1500" t="s">
        <v>258</v>
      </c>
      <c r="C1500" t="s">
        <v>30</v>
      </c>
      <c r="D1500" t="s">
        <v>47</v>
      </c>
      <c r="E1500" t="s">
        <v>16</v>
      </c>
      <c r="F1500" t="s">
        <v>48</v>
      </c>
      <c r="G1500" s="1">
        <v>44833</v>
      </c>
      <c r="H1500" s="1">
        <v>44873</v>
      </c>
      <c r="I1500" s="2">
        <v>44882.75</v>
      </c>
      <c r="J1500" t="s">
        <v>23</v>
      </c>
      <c r="K1500" t="s">
        <v>19</v>
      </c>
      <c r="L1500" t="s">
        <v>20</v>
      </c>
      <c r="M1500" t="s">
        <v>21</v>
      </c>
      <c r="N1500" t="s">
        <v>22</v>
      </c>
      <c r="O1500" t="s">
        <v>1152</v>
      </c>
      <c r="P1500">
        <f t="shared" si="619"/>
        <v>1</v>
      </c>
      <c r="Q1500" s="5">
        <f t="shared" si="620"/>
        <v>44875</v>
      </c>
      <c r="R1500" s="32">
        <f>VLOOKUP(_xlfn.CONCAT(M1500," - ",E1500),Planning!$C$75:$D$99,2,0)</f>
        <v>7</v>
      </c>
      <c r="S1500" s="5">
        <f t="shared" si="621"/>
        <v>44880</v>
      </c>
      <c r="T1500" s="3" t="str">
        <f t="shared" si="622"/>
        <v/>
      </c>
      <c r="U1500" s="32">
        <f t="shared" ca="1" si="623"/>
        <v>7</v>
      </c>
      <c r="V1500" s="32">
        <f t="shared" si="624"/>
        <v>0</v>
      </c>
      <c r="W1500" s="5">
        <f t="shared" si="625"/>
        <v>44882</v>
      </c>
      <c r="X1500" s="5"/>
      <c r="Z1500" s="49"/>
      <c r="AA1500" s="50" cm="1">
        <f t="array" ref="AA1500">IF(AND(K1500="Pending",J1500='Date ouverte'!$A$2),INDEX(_xlfn.ANCHORARRAY('Date ouverte'!$B$2),MATCH(TRUE,_xlfn.ANCHORARRAY('Date ouverte'!$B$2)&gt;=$W1500,0)),IF(AND(K1500="Pending",J1500='Date ouverte'!$A$4),INDEX(_xlfn.ANCHORARRAY('Date ouverte'!$B$4),MATCH(TRUE,_xlfn.ANCHORARRAY('Date ouverte'!$B$4)&gt;=$W1500,0)),IF(AND(K1500="Pending",J1500='Date ouverte'!$A$6),INDEX(_xlfn.ANCHORARRAY('Date ouverte'!$B$6),MATCH(TRUE,_xlfn.ANCHORARRAY('Date ouverte'!$B$6)&gt;=$W1500,0)),IF(AND(K1500="Pending",J1500='Date ouverte'!$A$8),INDEX(_xlfn.ANCHORARRAY('Date ouverte'!$B$8),MATCH(TRUE,_xlfn.ANCHORARRAY('Date ouverte'!$B$8)&gt;=$W1500,0)),W1500))))</f>
        <v>44882</v>
      </c>
      <c r="AB1500" s="5">
        <f>IF(IF($K1500="Pending",(IF($J1500='Date ouverte'!$A$20,HLOOKUP($AA1500,'Date ouverte'!$20:$21,2,FALSE),IF($J1500='Date ouverte'!$A$22,HLOOKUP($AA1500,'Date ouverte'!$22:$23,2,FALSE),IF($J1500='Date ouverte'!$A$24,HLOOKUP($AA1500,'Date ouverte'!$24:$25,2,FALSE),IF($J1500='Date ouverte'!$A$26,HLOOKUP($AA1500,'Date ouverte'!$26:$27,2,FALSE),"j"))))),W1500)&lt;&gt;"alert",AA1500,"alert")</f>
        <v>44882</v>
      </c>
      <c r="AC1500" s="65">
        <f>IF($AB1500="alert",(IF($J1500='Date ouverte'!$A$29,HLOOKUP($AA1500,'Date ouverte'!$29:$30,2,FALSE),IF($J1500='Date ouverte'!$A$31,HLOOKUP($AA1500,'Date ouverte'!$31:$33,2,FALSE),IF($J1500='Date ouverte'!$A$33,HLOOKUP($AA1500,'Date ouverte'!$33:$34,2,FALSE),IF($J1500='Date ouverte'!$A$35,HLOOKUP($AA1500,'Date ouverte'!$35:$36,2,FALSE),"j"))))),0)</f>
        <v>0</v>
      </c>
      <c r="AD15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0" s="5"/>
    </row>
    <row r="1501" spans="1:31" x14ac:dyDescent="0.25">
      <c r="A1501" t="s">
        <v>289</v>
      </c>
      <c r="B1501" t="s">
        <v>258</v>
      </c>
      <c r="C1501" t="s">
        <v>14</v>
      </c>
      <c r="D1501" t="s">
        <v>15</v>
      </c>
      <c r="E1501" t="s">
        <v>16</v>
      </c>
      <c r="F1501" t="s">
        <v>17</v>
      </c>
      <c r="G1501" s="1">
        <v>44817</v>
      </c>
      <c r="H1501" s="1">
        <v>44858</v>
      </c>
      <c r="I1501" s="2">
        <v>44868.208333333336</v>
      </c>
      <c r="J1501" t="s">
        <v>28</v>
      </c>
      <c r="K1501" t="s">
        <v>19</v>
      </c>
      <c r="L1501" t="s">
        <v>20</v>
      </c>
      <c r="M1501" t="s">
        <v>21</v>
      </c>
      <c r="N1501" t="s">
        <v>22</v>
      </c>
      <c r="O1501" t="s">
        <v>592</v>
      </c>
      <c r="P1501">
        <f t="shared" si="619"/>
        <v>1</v>
      </c>
      <c r="Q1501" s="5">
        <f t="shared" si="620"/>
        <v>44860</v>
      </c>
      <c r="R1501" s="32">
        <f>VLOOKUP(_xlfn.CONCAT(M1501," - ",E1501),Planning!$C$75:$D$99,2,0)</f>
        <v>7</v>
      </c>
      <c r="S1501" s="5">
        <f t="shared" si="621"/>
        <v>44865</v>
      </c>
      <c r="T1501" s="3" t="str">
        <f t="shared" si="622"/>
        <v/>
      </c>
      <c r="U1501" s="32">
        <f t="shared" ca="1" si="623"/>
        <v>7</v>
      </c>
      <c r="V1501" s="32">
        <f t="shared" si="624"/>
        <v>0</v>
      </c>
      <c r="W1501" s="5">
        <f t="shared" si="625"/>
        <v>44868</v>
      </c>
      <c r="X1501" s="5"/>
      <c r="Z1501" s="49"/>
      <c r="AA1501" s="50" cm="1">
        <f t="array" ref="AA1501">IF(AND(K1501="Pending",J1501='Date ouverte'!$A$2),INDEX(_xlfn.ANCHORARRAY('Date ouverte'!$B$2),MATCH(TRUE,_xlfn.ANCHORARRAY('Date ouverte'!$B$2)&gt;=$W1501,0)),IF(AND(K1501="Pending",J1501='Date ouverte'!$A$4),INDEX(_xlfn.ANCHORARRAY('Date ouverte'!$B$4),MATCH(TRUE,_xlfn.ANCHORARRAY('Date ouverte'!$B$4)&gt;=$W1501,0)),IF(AND(K1501="Pending",J1501='Date ouverte'!$A$6),INDEX(_xlfn.ANCHORARRAY('Date ouverte'!$B$6),MATCH(TRUE,_xlfn.ANCHORARRAY('Date ouverte'!$B$6)&gt;=$W1501,0)),IF(AND(K1501="Pending",J1501='Date ouverte'!$A$8),INDEX(_xlfn.ANCHORARRAY('Date ouverte'!$B$8),MATCH(TRUE,_xlfn.ANCHORARRAY('Date ouverte'!$B$8)&gt;=$W1501,0)),W1501))))</f>
        <v>44868</v>
      </c>
      <c r="AB1501" s="5">
        <f>IF(IF($K1501="Pending",(IF($J1501='Date ouverte'!$A$20,HLOOKUP($AA1501,'Date ouverte'!$20:$21,2,FALSE),IF($J1501='Date ouverte'!$A$22,HLOOKUP($AA1501,'Date ouverte'!$22:$23,2,FALSE),IF($J1501='Date ouverte'!$A$24,HLOOKUP($AA1501,'Date ouverte'!$24:$25,2,FALSE),IF($J1501='Date ouverte'!$A$26,HLOOKUP($AA1501,'Date ouverte'!$26:$27,2,FALSE),"j"))))),W1501)&lt;&gt;"alert",AA1501,"alert")</f>
        <v>44868</v>
      </c>
      <c r="AC1501" s="65">
        <f>IF($AB1501="alert",(IF($J1501='Date ouverte'!$A$29,HLOOKUP($AA1501,'Date ouverte'!$29:$30,2,FALSE),IF($J1501='Date ouverte'!$A$31,HLOOKUP($AA1501,'Date ouverte'!$31:$33,2,FALSE),IF($J1501='Date ouverte'!$A$33,HLOOKUP($AA1501,'Date ouverte'!$33:$34,2,FALSE),IF($J1501='Date ouverte'!$A$35,HLOOKUP($AA1501,'Date ouverte'!$35:$36,2,FALSE),"j"))))),0)</f>
        <v>0</v>
      </c>
      <c r="AD15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1" s="5"/>
    </row>
    <row r="1502" spans="1:31" x14ac:dyDescent="0.25">
      <c r="A1502" t="s">
        <v>740</v>
      </c>
      <c r="B1502" t="s">
        <v>258</v>
      </c>
      <c r="C1502" t="s">
        <v>30</v>
      </c>
      <c r="D1502" t="s">
        <v>15</v>
      </c>
      <c r="E1502" t="s">
        <v>16</v>
      </c>
      <c r="F1502" t="s">
        <v>17</v>
      </c>
      <c r="G1502" s="1">
        <v>44826</v>
      </c>
      <c r="H1502" s="1">
        <v>44858</v>
      </c>
      <c r="I1502" s="2">
        <v>44872</v>
      </c>
      <c r="J1502" t="s">
        <v>39</v>
      </c>
      <c r="K1502" t="s">
        <v>29</v>
      </c>
      <c r="L1502" t="s">
        <v>20</v>
      </c>
      <c r="M1502" t="s">
        <v>21</v>
      </c>
      <c r="N1502" t="s">
        <v>22</v>
      </c>
      <c r="O1502" t="s">
        <v>592</v>
      </c>
      <c r="P1502">
        <f t="shared" si="619"/>
        <v>1</v>
      </c>
      <c r="Q1502" s="5">
        <f t="shared" si="620"/>
        <v>44860</v>
      </c>
      <c r="R1502" s="32">
        <f>VLOOKUP(_xlfn.CONCAT(M1502," - ",E1502),Planning!$C$75:$D$99,2,0)</f>
        <v>7</v>
      </c>
      <c r="S1502" s="5">
        <f t="shared" si="621"/>
        <v>44865</v>
      </c>
      <c r="T1502" s="3" t="str">
        <f t="shared" si="622"/>
        <v/>
      </c>
      <c r="U1502" s="32">
        <f t="shared" ca="1" si="623"/>
        <v>7</v>
      </c>
      <c r="V1502" s="32">
        <f t="shared" si="624"/>
        <v>0</v>
      </c>
      <c r="W1502" s="5">
        <f t="shared" si="625"/>
        <v>44872</v>
      </c>
      <c r="X1502" s="5"/>
      <c r="Z1502" s="49"/>
      <c r="AA1502" s="50" cm="1">
        <f t="array" ref="AA1502">IF(AND(K1502="Pending",J1502='Date ouverte'!$A$2),INDEX(_xlfn.ANCHORARRAY('Date ouverte'!$B$2),MATCH(TRUE,_xlfn.ANCHORARRAY('Date ouverte'!$B$2)&gt;=$W1502,0)),IF(AND(K1502="Pending",J1502='Date ouverte'!$A$4),INDEX(_xlfn.ANCHORARRAY('Date ouverte'!$B$4),MATCH(TRUE,_xlfn.ANCHORARRAY('Date ouverte'!$B$4)&gt;=$W1502,0)),IF(AND(K1502="Pending",J1502='Date ouverte'!$A$6),INDEX(_xlfn.ANCHORARRAY('Date ouverte'!$B$6),MATCH(TRUE,_xlfn.ANCHORARRAY('Date ouverte'!$B$6)&gt;=$W1502,0)),IF(AND(K1502="Pending",J1502='Date ouverte'!$A$8),INDEX(_xlfn.ANCHORARRAY('Date ouverte'!$B$8),MATCH(TRUE,_xlfn.ANCHORARRAY('Date ouverte'!$B$8)&gt;=$W1502,0)),W1502))))</f>
        <v>44872</v>
      </c>
      <c r="AB1502" s="5" t="str">
        <f>IF(IF($K1502="Pending",(IF($J1502='Date ouverte'!$A$20,HLOOKUP($AA1502,'Date ouverte'!$20:$21,2,FALSE),IF($J1502='Date ouverte'!$A$22,HLOOKUP($AA1502,'Date ouverte'!$22:$23,2,FALSE),IF($J1502='Date ouverte'!$A$24,HLOOKUP($AA1502,'Date ouverte'!$24:$25,2,FALSE),IF($J1502='Date ouverte'!$A$26,HLOOKUP($AA1502,'Date ouverte'!$26:$27,2,FALSE),"j"))))),W1502)&lt;&gt;"alert",AA1502,"alert")</f>
        <v>alert</v>
      </c>
      <c r="AC1502" s="65">
        <f>IF($AB1502="alert",(IF($J1502='Date ouverte'!$A$29,HLOOKUP($AA1502,'Date ouverte'!$29:$30,2,FALSE),IF($J1502='Date ouverte'!$A$31,HLOOKUP($AA1502,'Date ouverte'!$31:$33,2,FALSE),IF($J1502='Date ouverte'!$A$33,HLOOKUP($AA1502,'Date ouverte'!$33:$34,2,FALSE),IF($J1502='Date ouverte'!$A$35,HLOOKUP($AA1502,'Date ouverte'!$35:$36,2,FALSE),"j"))))),0)</f>
        <v>1</v>
      </c>
      <c r="AD15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02" s="5"/>
    </row>
    <row r="1503" spans="1:31" x14ac:dyDescent="0.25">
      <c r="A1503" t="s">
        <v>1440</v>
      </c>
      <c r="B1503" t="s">
        <v>258</v>
      </c>
      <c r="C1503" t="s">
        <v>30</v>
      </c>
      <c r="D1503" t="s">
        <v>47</v>
      </c>
      <c r="E1503" t="s">
        <v>16</v>
      </c>
      <c r="F1503" t="s">
        <v>48</v>
      </c>
      <c r="G1503" s="1">
        <v>44828</v>
      </c>
      <c r="H1503" s="1">
        <v>44865</v>
      </c>
      <c r="I1503" s="2">
        <v>44869.354166666664</v>
      </c>
      <c r="J1503" t="s">
        <v>23</v>
      </c>
      <c r="K1503" t="s">
        <v>19</v>
      </c>
      <c r="L1503" t="s">
        <v>20</v>
      </c>
      <c r="M1503" t="s">
        <v>21</v>
      </c>
      <c r="N1503" t="s">
        <v>22</v>
      </c>
      <c r="O1503" t="s">
        <v>50</v>
      </c>
      <c r="P1503">
        <f t="shared" si="619"/>
        <v>1</v>
      </c>
      <c r="Q1503" s="5">
        <f t="shared" si="620"/>
        <v>44867</v>
      </c>
      <c r="R1503" s="32">
        <f>VLOOKUP(_xlfn.CONCAT(M1503," - ",E1503),Planning!$C$75:$D$99,2,0)</f>
        <v>7</v>
      </c>
      <c r="S1503" s="5">
        <f t="shared" si="621"/>
        <v>44872</v>
      </c>
      <c r="T1503" s="3" t="str">
        <f t="shared" si="622"/>
        <v/>
      </c>
      <c r="U1503" s="32">
        <f t="shared" ca="1" si="623"/>
        <v>7</v>
      </c>
      <c r="V1503" s="32">
        <f t="shared" si="624"/>
        <v>0</v>
      </c>
      <c r="W1503" s="5">
        <f t="shared" si="625"/>
        <v>44869</v>
      </c>
      <c r="X1503" s="5"/>
      <c r="Z1503" s="49"/>
      <c r="AA1503" s="50" cm="1">
        <f t="array" ref="AA1503">IF(AND(K1503="Pending",J1503='Date ouverte'!$A$2),INDEX(_xlfn.ANCHORARRAY('Date ouverte'!$B$2),MATCH(TRUE,_xlfn.ANCHORARRAY('Date ouverte'!$B$2)&gt;=$W1503,0)),IF(AND(K1503="Pending",J1503='Date ouverte'!$A$4),INDEX(_xlfn.ANCHORARRAY('Date ouverte'!$B$4),MATCH(TRUE,_xlfn.ANCHORARRAY('Date ouverte'!$B$4)&gt;=$W1503,0)),IF(AND(K1503="Pending",J1503='Date ouverte'!$A$6),INDEX(_xlfn.ANCHORARRAY('Date ouverte'!$B$6),MATCH(TRUE,_xlfn.ANCHORARRAY('Date ouverte'!$B$6)&gt;=$W1503,0)),IF(AND(K1503="Pending",J1503='Date ouverte'!$A$8),INDEX(_xlfn.ANCHORARRAY('Date ouverte'!$B$8),MATCH(TRUE,_xlfn.ANCHORARRAY('Date ouverte'!$B$8)&gt;=$W1503,0)),W1503))))</f>
        <v>44869</v>
      </c>
      <c r="AB1503" s="5">
        <f>IF(IF($K1503="Pending",(IF($J1503='Date ouverte'!$A$20,HLOOKUP($AA1503,'Date ouverte'!$20:$21,2,FALSE),IF($J1503='Date ouverte'!$A$22,HLOOKUP($AA1503,'Date ouverte'!$22:$23,2,FALSE),IF($J1503='Date ouverte'!$A$24,HLOOKUP($AA1503,'Date ouverte'!$24:$25,2,FALSE),IF($J1503='Date ouverte'!$A$26,HLOOKUP($AA1503,'Date ouverte'!$26:$27,2,FALSE),"j"))))),W1503)&lt;&gt;"alert",AA1503,"alert")</f>
        <v>44869</v>
      </c>
      <c r="AC1503" s="65">
        <f>IF($AB1503="alert",(IF($J1503='Date ouverte'!$A$29,HLOOKUP($AA1503,'Date ouverte'!$29:$30,2,FALSE),IF($J1503='Date ouverte'!$A$31,HLOOKUP($AA1503,'Date ouverte'!$31:$33,2,FALSE),IF($J1503='Date ouverte'!$A$33,HLOOKUP($AA1503,'Date ouverte'!$33:$34,2,FALSE),IF($J1503='Date ouverte'!$A$35,HLOOKUP($AA1503,'Date ouverte'!$35:$36,2,FALSE),"j"))))),0)</f>
        <v>0</v>
      </c>
      <c r="AD15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3" s="5"/>
    </row>
    <row r="1504" spans="1:31" x14ac:dyDescent="0.25">
      <c r="A1504" t="s">
        <v>1441</v>
      </c>
      <c r="B1504" t="s">
        <v>258</v>
      </c>
      <c r="C1504" t="s">
        <v>30</v>
      </c>
      <c r="D1504" t="s">
        <v>47</v>
      </c>
      <c r="E1504" t="s">
        <v>16</v>
      </c>
      <c r="F1504" t="s">
        <v>48</v>
      </c>
      <c r="G1504" s="1">
        <v>44833</v>
      </c>
      <c r="H1504" s="1">
        <v>44873</v>
      </c>
      <c r="I1504" s="2">
        <v>44882.541666666664</v>
      </c>
      <c r="J1504" t="s">
        <v>23</v>
      </c>
      <c r="K1504" t="s">
        <v>19</v>
      </c>
      <c r="L1504" t="s">
        <v>20</v>
      </c>
      <c r="M1504" t="s">
        <v>21</v>
      </c>
      <c r="N1504" t="s">
        <v>22</v>
      </c>
      <c r="O1504" t="s">
        <v>1152</v>
      </c>
      <c r="P1504">
        <f t="shared" si="619"/>
        <v>1</v>
      </c>
      <c r="Q1504" s="5">
        <f t="shared" si="620"/>
        <v>44875</v>
      </c>
      <c r="R1504" s="32">
        <f>VLOOKUP(_xlfn.CONCAT(M1504," - ",E1504),Planning!$C$75:$D$99,2,0)</f>
        <v>7</v>
      </c>
      <c r="S1504" s="5">
        <f t="shared" si="621"/>
        <v>44880</v>
      </c>
      <c r="T1504" s="3" t="str">
        <f t="shared" si="622"/>
        <v/>
      </c>
      <c r="U1504" s="32">
        <f t="shared" ca="1" si="623"/>
        <v>7</v>
      </c>
      <c r="V1504" s="32">
        <f t="shared" si="624"/>
        <v>0</v>
      </c>
      <c r="W1504" s="5">
        <f t="shared" si="625"/>
        <v>44882</v>
      </c>
      <c r="X1504" s="5"/>
      <c r="Z1504" s="49"/>
      <c r="AA1504" s="50" cm="1">
        <f t="array" ref="AA1504">IF(AND(K1504="Pending",J1504='Date ouverte'!$A$2),INDEX(_xlfn.ANCHORARRAY('Date ouverte'!$B$2),MATCH(TRUE,_xlfn.ANCHORARRAY('Date ouverte'!$B$2)&gt;=$W1504,0)),IF(AND(K1504="Pending",J1504='Date ouverte'!$A$4),INDEX(_xlfn.ANCHORARRAY('Date ouverte'!$B$4),MATCH(TRUE,_xlfn.ANCHORARRAY('Date ouverte'!$B$4)&gt;=$W1504,0)),IF(AND(K1504="Pending",J1504='Date ouverte'!$A$6),INDEX(_xlfn.ANCHORARRAY('Date ouverte'!$B$6),MATCH(TRUE,_xlfn.ANCHORARRAY('Date ouverte'!$B$6)&gt;=$W1504,0)),IF(AND(K1504="Pending",J1504='Date ouverte'!$A$8),INDEX(_xlfn.ANCHORARRAY('Date ouverte'!$B$8),MATCH(TRUE,_xlfn.ANCHORARRAY('Date ouverte'!$B$8)&gt;=$W1504,0)),W1504))))</f>
        <v>44882</v>
      </c>
      <c r="AB1504" s="5">
        <f>IF(IF($K1504="Pending",(IF($J1504='Date ouverte'!$A$20,HLOOKUP($AA1504,'Date ouverte'!$20:$21,2,FALSE),IF($J1504='Date ouverte'!$A$22,HLOOKUP($AA1504,'Date ouverte'!$22:$23,2,FALSE),IF($J1504='Date ouverte'!$A$24,HLOOKUP($AA1504,'Date ouverte'!$24:$25,2,FALSE),IF($J1504='Date ouverte'!$A$26,HLOOKUP($AA1504,'Date ouverte'!$26:$27,2,FALSE),"j"))))),W1504)&lt;&gt;"alert",AA1504,"alert")</f>
        <v>44882</v>
      </c>
      <c r="AC1504" s="65">
        <f>IF($AB1504="alert",(IF($J1504='Date ouverte'!$A$29,HLOOKUP($AA1504,'Date ouverte'!$29:$30,2,FALSE),IF($J1504='Date ouverte'!$A$31,HLOOKUP($AA1504,'Date ouverte'!$31:$33,2,FALSE),IF($J1504='Date ouverte'!$A$33,HLOOKUP($AA1504,'Date ouverte'!$33:$34,2,FALSE),IF($J1504='Date ouverte'!$A$35,HLOOKUP($AA1504,'Date ouverte'!$35:$36,2,FALSE),"j"))))),0)</f>
        <v>0</v>
      </c>
      <c r="AD15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4" s="5"/>
    </row>
    <row r="1505" spans="1:31" x14ac:dyDescent="0.25">
      <c r="A1505" t="s">
        <v>1442</v>
      </c>
      <c r="B1505" t="s">
        <v>258</v>
      </c>
      <c r="C1505" t="s">
        <v>30</v>
      </c>
      <c r="D1505" t="s">
        <v>47</v>
      </c>
      <c r="E1505" t="s">
        <v>16</v>
      </c>
      <c r="F1505" t="s">
        <v>48</v>
      </c>
      <c r="G1505" s="1">
        <v>44833</v>
      </c>
      <c r="H1505" s="1">
        <v>44873</v>
      </c>
      <c r="I1505" s="2">
        <v>44883.208333333336</v>
      </c>
      <c r="J1505" t="s">
        <v>23</v>
      </c>
      <c r="K1505" t="s">
        <v>19</v>
      </c>
      <c r="L1505" t="s">
        <v>20</v>
      </c>
      <c r="M1505" t="s">
        <v>21</v>
      </c>
      <c r="N1505" t="s">
        <v>22</v>
      </c>
      <c r="O1505" t="s">
        <v>1152</v>
      </c>
      <c r="P1505">
        <f t="shared" si="619"/>
        <v>1</v>
      </c>
      <c r="Q1505" s="5">
        <f t="shared" si="620"/>
        <v>44875</v>
      </c>
      <c r="R1505" s="32">
        <f>VLOOKUP(_xlfn.CONCAT(M1505," - ",E1505),Planning!$C$75:$D$99,2,0)</f>
        <v>7</v>
      </c>
      <c r="S1505" s="5">
        <f t="shared" si="621"/>
        <v>44880</v>
      </c>
      <c r="T1505" s="3" t="str">
        <f t="shared" si="622"/>
        <v/>
      </c>
      <c r="U1505" s="32">
        <f t="shared" ca="1" si="623"/>
        <v>7</v>
      </c>
      <c r="V1505" s="32">
        <f t="shared" si="624"/>
        <v>0</v>
      </c>
      <c r="W1505" s="5">
        <f t="shared" si="625"/>
        <v>44883</v>
      </c>
      <c r="X1505" s="5"/>
      <c r="Z1505" s="49"/>
      <c r="AA1505" s="50" cm="1">
        <f t="array" ref="AA1505">IF(AND(K1505="Pending",J1505='Date ouverte'!$A$2),INDEX(_xlfn.ANCHORARRAY('Date ouverte'!$B$2),MATCH(TRUE,_xlfn.ANCHORARRAY('Date ouverte'!$B$2)&gt;=$W1505,0)),IF(AND(K1505="Pending",J1505='Date ouverte'!$A$4),INDEX(_xlfn.ANCHORARRAY('Date ouverte'!$B$4),MATCH(TRUE,_xlfn.ANCHORARRAY('Date ouverte'!$B$4)&gt;=$W1505,0)),IF(AND(K1505="Pending",J1505='Date ouverte'!$A$6),INDEX(_xlfn.ANCHORARRAY('Date ouverte'!$B$6),MATCH(TRUE,_xlfn.ANCHORARRAY('Date ouverte'!$B$6)&gt;=$W1505,0)),IF(AND(K1505="Pending",J1505='Date ouverte'!$A$8),INDEX(_xlfn.ANCHORARRAY('Date ouverte'!$B$8),MATCH(TRUE,_xlfn.ANCHORARRAY('Date ouverte'!$B$8)&gt;=$W1505,0)),W1505))))</f>
        <v>44883</v>
      </c>
      <c r="AB1505" s="5">
        <f>IF(IF($K1505="Pending",(IF($J1505='Date ouverte'!$A$20,HLOOKUP($AA1505,'Date ouverte'!$20:$21,2,FALSE),IF($J1505='Date ouverte'!$A$22,HLOOKUP($AA1505,'Date ouverte'!$22:$23,2,FALSE),IF($J1505='Date ouverte'!$A$24,HLOOKUP($AA1505,'Date ouverte'!$24:$25,2,FALSE),IF($J1505='Date ouverte'!$A$26,HLOOKUP($AA1505,'Date ouverte'!$26:$27,2,FALSE),"j"))))),W1505)&lt;&gt;"alert",AA1505,"alert")</f>
        <v>44883</v>
      </c>
      <c r="AC1505" s="65">
        <f>IF($AB1505="alert",(IF($J1505='Date ouverte'!$A$29,HLOOKUP($AA1505,'Date ouverte'!$29:$30,2,FALSE),IF($J1505='Date ouverte'!$A$31,HLOOKUP($AA1505,'Date ouverte'!$31:$33,2,FALSE),IF($J1505='Date ouverte'!$A$33,HLOOKUP($AA1505,'Date ouverte'!$33:$34,2,FALSE),IF($J1505='Date ouverte'!$A$35,HLOOKUP($AA1505,'Date ouverte'!$35:$36,2,FALSE),"j"))))),0)</f>
        <v>0</v>
      </c>
      <c r="AD15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5" s="5"/>
    </row>
    <row r="1506" spans="1:31" x14ac:dyDescent="0.25">
      <c r="A1506" t="s">
        <v>2512</v>
      </c>
      <c r="B1506" t="s">
        <v>258</v>
      </c>
      <c r="C1506" t="s">
        <v>30</v>
      </c>
      <c r="D1506" t="s">
        <v>47</v>
      </c>
      <c r="E1506" t="s">
        <v>16</v>
      </c>
      <c r="F1506" t="s">
        <v>48</v>
      </c>
      <c r="G1506" s="1">
        <v>44865</v>
      </c>
      <c r="H1506" s="1">
        <v>44903</v>
      </c>
      <c r="I1506" s="2">
        <v>44910</v>
      </c>
      <c r="J1506" t="s">
        <v>23</v>
      </c>
      <c r="K1506" t="s">
        <v>29</v>
      </c>
      <c r="L1506" t="s">
        <v>24</v>
      </c>
      <c r="M1506" t="s">
        <v>32</v>
      </c>
      <c r="N1506" t="s">
        <v>41</v>
      </c>
      <c r="O1506" t="s">
        <v>2446</v>
      </c>
      <c r="P1506">
        <f t="shared" si="619"/>
        <v>1</v>
      </c>
      <c r="Q1506" s="5">
        <f t="shared" si="620"/>
        <v>44905</v>
      </c>
      <c r="R1506" s="32">
        <f>VLOOKUP(_xlfn.CONCAT(M1506," - ",E1506),Planning!$C$75:$D$99,2,0)</f>
        <v>10</v>
      </c>
      <c r="S1506" s="5">
        <f t="shared" si="621"/>
        <v>44913</v>
      </c>
      <c r="T1506" s="3" t="str">
        <f t="shared" si="622"/>
        <v/>
      </c>
      <c r="U1506" s="32">
        <f t="shared" ca="1" si="623"/>
        <v>10</v>
      </c>
      <c r="V1506" s="32">
        <f t="shared" si="624"/>
        <v>0</v>
      </c>
      <c r="W1506" s="5">
        <f t="shared" si="625"/>
        <v>44910</v>
      </c>
      <c r="X1506" s="5"/>
      <c r="Z1506" s="49"/>
      <c r="AA1506" s="50" cm="1">
        <f t="array" ref="AA1506">IF(AND(K1506="Pending",J1506='Date ouverte'!$A$2),INDEX(_xlfn.ANCHORARRAY('Date ouverte'!$B$2),MATCH(TRUE,_xlfn.ANCHORARRAY('Date ouverte'!$B$2)&gt;=$W1506,0)),IF(AND(K1506="Pending",J1506='Date ouverte'!$A$4),INDEX(_xlfn.ANCHORARRAY('Date ouverte'!$B$4),MATCH(TRUE,_xlfn.ANCHORARRAY('Date ouverte'!$B$4)&gt;=$W1506,0)),IF(AND(K1506="Pending",J1506='Date ouverte'!$A$6),INDEX(_xlfn.ANCHORARRAY('Date ouverte'!$B$6),MATCH(TRUE,_xlfn.ANCHORARRAY('Date ouverte'!$B$6)&gt;=$W1506,0)),IF(AND(K1506="Pending",J1506='Date ouverte'!$A$8),INDEX(_xlfn.ANCHORARRAY('Date ouverte'!$B$8),MATCH(TRUE,_xlfn.ANCHORARRAY('Date ouverte'!$B$8)&gt;=$W1506,0)),W1506))))</f>
        <v>44910</v>
      </c>
      <c r="AB1506" s="5">
        <f>IF(IF($K1506="Pending",(IF($J1506='Date ouverte'!$A$20,HLOOKUP($AA1506,'Date ouverte'!$20:$21,2,FALSE),IF($J1506='Date ouverte'!$A$22,HLOOKUP($AA1506,'Date ouverte'!$22:$23,2,FALSE),IF($J1506='Date ouverte'!$A$24,HLOOKUP($AA1506,'Date ouverte'!$24:$25,2,FALSE),IF($J1506='Date ouverte'!$A$26,HLOOKUP($AA1506,'Date ouverte'!$26:$27,2,FALSE),"j"))))),W1506)&lt;&gt;"alert",AA1506,"alert")</f>
        <v>44910</v>
      </c>
      <c r="AC1506" s="65">
        <f>IF($AB1506="alert",(IF($J1506='Date ouverte'!$A$29,HLOOKUP($AA1506,'Date ouverte'!$29:$30,2,FALSE),IF($J1506='Date ouverte'!$A$31,HLOOKUP($AA1506,'Date ouverte'!$31:$33,2,FALSE),IF($J1506='Date ouverte'!$A$33,HLOOKUP($AA1506,'Date ouverte'!$33:$34,2,FALSE),IF($J1506='Date ouverte'!$A$35,HLOOKUP($AA1506,'Date ouverte'!$35:$36,2,FALSE),"j"))))),0)</f>
        <v>0</v>
      </c>
      <c r="AD15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6" s="5"/>
    </row>
    <row r="1507" spans="1:31" x14ac:dyDescent="0.25">
      <c r="A1507" t="s">
        <v>2095</v>
      </c>
      <c r="B1507" t="s">
        <v>258</v>
      </c>
      <c r="C1507" t="s">
        <v>14</v>
      </c>
      <c r="D1507" t="s">
        <v>47</v>
      </c>
      <c r="E1507" t="s">
        <v>16</v>
      </c>
      <c r="F1507" t="s">
        <v>48</v>
      </c>
      <c r="G1507" s="1">
        <v>44844</v>
      </c>
      <c r="H1507" s="1">
        <v>44885</v>
      </c>
      <c r="I1507" s="2">
        <v>44890</v>
      </c>
      <c r="J1507" t="s">
        <v>28</v>
      </c>
      <c r="K1507" t="s">
        <v>29</v>
      </c>
      <c r="L1507" t="s">
        <v>24</v>
      </c>
      <c r="M1507" t="s">
        <v>32</v>
      </c>
      <c r="N1507" t="s">
        <v>41</v>
      </c>
      <c r="O1507" t="s">
        <v>1106</v>
      </c>
      <c r="P1507">
        <f t="shared" si="619"/>
        <v>1</v>
      </c>
      <c r="Q1507" s="5">
        <f t="shared" si="620"/>
        <v>44887</v>
      </c>
      <c r="R1507" s="32">
        <f>VLOOKUP(_xlfn.CONCAT(M1507," - ",E1507),Planning!$C$75:$D$99,2,0)</f>
        <v>10</v>
      </c>
      <c r="S1507" s="5">
        <f t="shared" si="621"/>
        <v>44895</v>
      </c>
      <c r="T1507" s="3" t="str">
        <f t="shared" si="622"/>
        <v/>
      </c>
      <c r="U1507" s="32">
        <f t="shared" ca="1" si="623"/>
        <v>10</v>
      </c>
      <c r="V1507" s="32">
        <f t="shared" si="624"/>
        <v>0</v>
      </c>
      <c r="W1507" s="5">
        <f t="shared" si="625"/>
        <v>44890</v>
      </c>
      <c r="X1507" s="5"/>
      <c r="Z1507" s="49"/>
      <c r="AA1507" s="50" cm="1">
        <f t="array" ref="AA1507">IF(AND(K1507="Pending",J1507='Date ouverte'!$A$2),INDEX(_xlfn.ANCHORARRAY('Date ouverte'!$B$2),MATCH(TRUE,_xlfn.ANCHORARRAY('Date ouverte'!$B$2)&gt;=$W1507,0)),IF(AND(K1507="Pending",J1507='Date ouverte'!$A$4),INDEX(_xlfn.ANCHORARRAY('Date ouverte'!$B$4),MATCH(TRUE,_xlfn.ANCHORARRAY('Date ouverte'!$B$4)&gt;=$W1507,0)),IF(AND(K1507="Pending",J1507='Date ouverte'!$A$6),INDEX(_xlfn.ANCHORARRAY('Date ouverte'!$B$6),MATCH(TRUE,_xlfn.ANCHORARRAY('Date ouverte'!$B$6)&gt;=$W1507,0)),IF(AND(K1507="Pending",J1507='Date ouverte'!$A$8),INDEX(_xlfn.ANCHORARRAY('Date ouverte'!$B$8),MATCH(TRUE,_xlfn.ANCHORARRAY('Date ouverte'!$B$8)&gt;=$W1507,0)),W1507))))</f>
        <v>44890</v>
      </c>
      <c r="AB1507" s="5" t="str">
        <f>IF(IF($K1507="Pending",(IF($J1507='Date ouverte'!$A$20,HLOOKUP($AA1507,'Date ouverte'!$20:$21,2,FALSE),IF($J1507='Date ouverte'!$A$22,HLOOKUP($AA1507,'Date ouverte'!$22:$23,2,FALSE),IF($J1507='Date ouverte'!$A$24,HLOOKUP($AA1507,'Date ouverte'!$24:$25,2,FALSE),IF($J1507='Date ouverte'!$A$26,HLOOKUP($AA1507,'Date ouverte'!$26:$27,2,FALSE),"j"))))),W1507)&lt;&gt;"alert",AA1507,"alert")</f>
        <v>alert</v>
      </c>
      <c r="AC1507" s="65">
        <f>IF($AB1507="alert",(IF($J1507='Date ouverte'!$A$29,HLOOKUP($AA1507,'Date ouverte'!$29:$30,2,FALSE),IF($J1507='Date ouverte'!$A$31,HLOOKUP($AA1507,'Date ouverte'!$31:$33,2,FALSE),IF($J1507='Date ouverte'!$A$33,HLOOKUP($AA1507,'Date ouverte'!$33:$34,2,FALSE),IF($J1507='Date ouverte'!$A$35,HLOOKUP($AA1507,'Date ouverte'!$35:$36,2,FALSE),"j"))))),0)</f>
        <v>8</v>
      </c>
      <c r="AD15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07" s="5"/>
    </row>
    <row r="1508" spans="1:31" x14ac:dyDescent="0.25">
      <c r="A1508" t="s">
        <v>2096</v>
      </c>
      <c r="B1508" t="s">
        <v>258</v>
      </c>
      <c r="C1508" t="s">
        <v>30</v>
      </c>
      <c r="D1508" t="s">
        <v>47</v>
      </c>
      <c r="E1508" t="s">
        <v>16</v>
      </c>
      <c r="F1508" t="s">
        <v>48</v>
      </c>
      <c r="G1508" s="1">
        <v>44852</v>
      </c>
      <c r="H1508" s="1">
        <v>44884</v>
      </c>
      <c r="I1508" s="2">
        <v>44889</v>
      </c>
      <c r="J1508" t="s">
        <v>28</v>
      </c>
      <c r="K1508" t="s">
        <v>29</v>
      </c>
      <c r="L1508" t="s">
        <v>24</v>
      </c>
      <c r="M1508" t="s">
        <v>32</v>
      </c>
      <c r="N1508" t="s">
        <v>41</v>
      </c>
      <c r="O1508" t="s">
        <v>1686</v>
      </c>
      <c r="P1508">
        <f t="shared" si="619"/>
        <v>1</v>
      </c>
      <c r="Q1508" s="5">
        <f t="shared" si="620"/>
        <v>44886</v>
      </c>
      <c r="R1508" s="32">
        <f>VLOOKUP(_xlfn.CONCAT(M1508," - ",E1508),Planning!$C$75:$D$99,2,0)</f>
        <v>10</v>
      </c>
      <c r="S1508" s="5">
        <f t="shared" si="621"/>
        <v>44894</v>
      </c>
      <c r="T1508" s="3" t="str">
        <f t="shared" si="622"/>
        <v/>
      </c>
      <c r="U1508" s="32">
        <f t="shared" ca="1" si="623"/>
        <v>10</v>
      </c>
      <c r="V1508" s="32">
        <f t="shared" si="624"/>
        <v>0</v>
      </c>
      <c r="W1508" s="5">
        <f t="shared" si="625"/>
        <v>44889</v>
      </c>
      <c r="X1508" s="5"/>
      <c r="Z1508" s="49"/>
      <c r="AA1508" s="50" cm="1">
        <f t="array" ref="AA1508">IF(AND(K1508="Pending",J1508='Date ouverte'!$A$2),INDEX(_xlfn.ANCHORARRAY('Date ouverte'!$B$2),MATCH(TRUE,_xlfn.ANCHORARRAY('Date ouverte'!$B$2)&gt;=$W1508,0)),IF(AND(K1508="Pending",J1508='Date ouverte'!$A$4),INDEX(_xlfn.ANCHORARRAY('Date ouverte'!$B$4),MATCH(TRUE,_xlfn.ANCHORARRAY('Date ouverte'!$B$4)&gt;=$W1508,0)),IF(AND(K1508="Pending",J1508='Date ouverte'!$A$6),INDEX(_xlfn.ANCHORARRAY('Date ouverte'!$B$6),MATCH(TRUE,_xlfn.ANCHORARRAY('Date ouverte'!$B$6)&gt;=$W1508,0)),IF(AND(K1508="Pending",J1508='Date ouverte'!$A$8),INDEX(_xlfn.ANCHORARRAY('Date ouverte'!$B$8),MATCH(TRUE,_xlfn.ANCHORARRAY('Date ouverte'!$B$8)&gt;=$W1508,0)),W1508))))</f>
        <v>44889</v>
      </c>
      <c r="AB1508" s="5">
        <f>IF(IF($K1508="Pending",(IF($J1508='Date ouverte'!$A$20,HLOOKUP($AA1508,'Date ouverte'!$20:$21,2,FALSE),IF($J1508='Date ouverte'!$A$22,HLOOKUP($AA1508,'Date ouverte'!$22:$23,2,FALSE),IF($J1508='Date ouverte'!$A$24,HLOOKUP($AA1508,'Date ouverte'!$24:$25,2,FALSE),IF($J1508='Date ouverte'!$A$26,HLOOKUP($AA1508,'Date ouverte'!$26:$27,2,FALSE),"j"))))),W1508)&lt;&gt;"alert",AA1508,"alert")</f>
        <v>44889</v>
      </c>
      <c r="AC1508" s="65">
        <f>IF($AB1508="alert",(IF($J1508='Date ouverte'!$A$29,HLOOKUP($AA1508,'Date ouverte'!$29:$30,2,FALSE),IF($J1508='Date ouverte'!$A$31,HLOOKUP($AA1508,'Date ouverte'!$31:$33,2,FALSE),IF($J1508='Date ouverte'!$A$33,HLOOKUP($AA1508,'Date ouverte'!$33:$34,2,FALSE),IF($J1508='Date ouverte'!$A$35,HLOOKUP($AA1508,'Date ouverte'!$35:$36,2,FALSE),"j"))))),0)</f>
        <v>0</v>
      </c>
      <c r="AD15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08" s="5"/>
    </row>
    <row r="1509" spans="1:31" x14ac:dyDescent="0.25">
      <c r="A1509" t="s">
        <v>2513</v>
      </c>
      <c r="B1509" t="s">
        <v>258</v>
      </c>
      <c r="C1509" t="s">
        <v>30</v>
      </c>
      <c r="D1509" t="s">
        <v>47</v>
      </c>
      <c r="E1509" t="s">
        <v>16</v>
      </c>
      <c r="F1509" t="s">
        <v>48</v>
      </c>
      <c r="G1509" s="1">
        <v>44865</v>
      </c>
      <c r="H1509" s="1">
        <v>44893</v>
      </c>
      <c r="I1509" s="2">
        <v>44898</v>
      </c>
      <c r="J1509" t="s">
        <v>18</v>
      </c>
      <c r="K1509" t="s">
        <v>29</v>
      </c>
      <c r="L1509" t="s">
        <v>24</v>
      </c>
      <c r="M1509" t="s">
        <v>32</v>
      </c>
      <c r="N1509" t="s">
        <v>41</v>
      </c>
      <c r="O1509" t="s">
        <v>1728</v>
      </c>
      <c r="P1509">
        <f t="shared" si="619"/>
        <v>1</v>
      </c>
      <c r="Q1509" s="5">
        <f t="shared" si="620"/>
        <v>44895</v>
      </c>
      <c r="R1509" s="32">
        <f>VLOOKUP(_xlfn.CONCAT(M1509," - ",E1509),Planning!$C$75:$D$99,2,0)</f>
        <v>10</v>
      </c>
      <c r="S1509" s="5">
        <f t="shared" si="621"/>
        <v>44903</v>
      </c>
      <c r="T1509" s="3" t="str">
        <f t="shared" si="622"/>
        <v/>
      </c>
      <c r="U1509" s="32">
        <f t="shared" ca="1" si="623"/>
        <v>10</v>
      </c>
      <c r="V1509" s="32">
        <f t="shared" si="624"/>
        <v>0</v>
      </c>
      <c r="W1509" s="5">
        <f t="shared" si="625"/>
        <v>44898</v>
      </c>
      <c r="X1509" s="5"/>
      <c r="Z1509" s="49"/>
      <c r="AA1509" s="50" cm="1">
        <f t="array" ref="AA1509">IF(AND(K1509="Pending",J1509='Date ouverte'!$A$2),INDEX(_xlfn.ANCHORARRAY('Date ouverte'!$B$2),MATCH(TRUE,_xlfn.ANCHORARRAY('Date ouverte'!$B$2)&gt;=$W1509,0)),IF(AND(K1509="Pending",J1509='Date ouverte'!$A$4),INDEX(_xlfn.ANCHORARRAY('Date ouverte'!$B$4),MATCH(TRUE,_xlfn.ANCHORARRAY('Date ouverte'!$B$4)&gt;=$W1509,0)),IF(AND(K1509="Pending",J1509='Date ouverte'!$A$6),INDEX(_xlfn.ANCHORARRAY('Date ouverte'!$B$6),MATCH(TRUE,_xlfn.ANCHORARRAY('Date ouverte'!$B$6)&gt;=$W1509,0)),IF(AND(K1509="Pending",J1509='Date ouverte'!$A$8),INDEX(_xlfn.ANCHORARRAY('Date ouverte'!$B$8),MATCH(TRUE,_xlfn.ANCHORARRAY('Date ouverte'!$B$8)&gt;=$W1509,0)),W1509))))</f>
        <v>44900</v>
      </c>
      <c r="AB1509" s="5">
        <f>IF(IF($K1509="Pending",(IF($J1509='Date ouverte'!$A$20,HLOOKUP($AA1509,'Date ouverte'!$20:$21,2,FALSE),IF($J1509='Date ouverte'!$A$22,HLOOKUP($AA1509,'Date ouverte'!$22:$23,2,FALSE),IF($J1509='Date ouverte'!$A$24,HLOOKUP($AA1509,'Date ouverte'!$24:$25,2,FALSE),IF($J1509='Date ouverte'!$A$26,HLOOKUP($AA1509,'Date ouverte'!$26:$27,2,FALSE),"j"))))),W1509)&lt;&gt;"alert",AA1509,"alert")</f>
        <v>44900</v>
      </c>
      <c r="AC1509" s="65">
        <f>IF($AB1509="alert",(IF($J1509='Date ouverte'!$A$29,HLOOKUP($AA1509,'Date ouverte'!$29:$30,2,FALSE),IF($J1509='Date ouverte'!$A$31,HLOOKUP($AA1509,'Date ouverte'!$31:$33,2,FALSE),IF($J1509='Date ouverte'!$A$33,HLOOKUP($AA1509,'Date ouverte'!$33:$34,2,FALSE),IF($J1509='Date ouverte'!$A$35,HLOOKUP($AA1509,'Date ouverte'!$35:$36,2,FALSE),"j"))))),0)</f>
        <v>0</v>
      </c>
      <c r="AD15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09" s="5"/>
    </row>
    <row r="1510" spans="1:31" x14ac:dyDescent="0.25">
      <c r="A1510" t="s">
        <v>1443</v>
      </c>
      <c r="B1510" t="s">
        <v>258</v>
      </c>
      <c r="C1510" t="s">
        <v>30</v>
      </c>
      <c r="D1510" t="s">
        <v>47</v>
      </c>
      <c r="E1510" t="s">
        <v>16</v>
      </c>
      <c r="F1510" t="s">
        <v>48</v>
      </c>
      <c r="G1510" s="1">
        <v>44839</v>
      </c>
      <c r="H1510" s="1">
        <v>44881</v>
      </c>
      <c r="I1510" s="2">
        <v>44890</v>
      </c>
      <c r="J1510" t="s">
        <v>23</v>
      </c>
      <c r="K1510" t="s">
        <v>29</v>
      </c>
      <c r="L1510" t="s">
        <v>24</v>
      </c>
      <c r="M1510" t="s">
        <v>32</v>
      </c>
      <c r="N1510" t="s">
        <v>41</v>
      </c>
      <c r="O1510" t="s">
        <v>43</v>
      </c>
      <c r="P1510">
        <f t="shared" si="619"/>
        <v>1</v>
      </c>
      <c r="Q1510" s="5">
        <f t="shared" si="620"/>
        <v>44883</v>
      </c>
      <c r="R1510" s="32">
        <f>VLOOKUP(_xlfn.CONCAT(M1510," - ",E1510),Planning!$C$75:$D$99,2,0)</f>
        <v>10</v>
      </c>
      <c r="S1510" s="5">
        <f t="shared" si="621"/>
        <v>44891</v>
      </c>
      <c r="T1510" s="3" t="str">
        <f t="shared" si="622"/>
        <v/>
      </c>
      <c r="U1510" s="32">
        <f t="shared" ca="1" si="623"/>
        <v>10</v>
      </c>
      <c r="V1510" s="32">
        <f t="shared" si="624"/>
        <v>0</v>
      </c>
      <c r="W1510" s="5">
        <f t="shared" si="625"/>
        <v>44890</v>
      </c>
      <c r="X1510" s="5"/>
      <c r="Z1510" s="49"/>
      <c r="AA1510" s="50" cm="1">
        <f t="array" ref="AA1510">IF(AND(K1510="Pending",J1510='Date ouverte'!$A$2),INDEX(_xlfn.ANCHORARRAY('Date ouverte'!$B$2),MATCH(TRUE,_xlfn.ANCHORARRAY('Date ouverte'!$B$2)&gt;=$W1510,0)),IF(AND(K1510="Pending",J1510='Date ouverte'!$A$4),INDEX(_xlfn.ANCHORARRAY('Date ouverte'!$B$4),MATCH(TRUE,_xlfn.ANCHORARRAY('Date ouverte'!$B$4)&gt;=$W1510,0)),IF(AND(K1510="Pending",J1510='Date ouverte'!$A$6),INDEX(_xlfn.ANCHORARRAY('Date ouverte'!$B$6),MATCH(TRUE,_xlfn.ANCHORARRAY('Date ouverte'!$B$6)&gt;=$W1510,0)),IF(AND(K1510="Pending",J1510='Date ouverte'!$A$8),INDEX(_xlfn.ANCHORARRAY('Date ouverte'!$B$8),MATCH(TRUE,_xlfn.ANCHORARRAY('Date ouverte'!$B$8)&gt;=$W1510,0)),W1510))))</f>
        <v>44890</v>
      </c>
      <c r="AB1510" s="5" t="str">
        <f>IF(IF($K1510="Pending",(IF($J1510='Date ouverte'!$A$20,HLOOKUP($AA1510,'Date ouverte'!$20:$21,2,FALSE),IF($J1510='Date ouverte'!$A$22,HLOOKUP($AA1510,'Date ouverte'!$22:$23,2,FALSE),IF($J1510='Date ouverte'!$A$24,HLOOKUP($AA1510,'Date ouverte'!$24:$25,2,FALSE),IF($J1510='Date ouverte'!$A$26,HLOOKUP($AA1510,'Date ouverte'!$26:$27,2,FALSE),"j"))))),W1510)&lt;&gt;"alert",AA1510,"alert")</f>
        <v>alert</v>
      </c>
      <c r="AC1510" s="65">
        <f>IF($AB1510="alert",(IF($J1510='Date ouverte'!$A$29,HLOOKUP($AA1510,'Date ouverte'!$29:$30,2,FALSE),IF($J1510='Date ouverte'!$A$31,HLOOKUP($AA1510,'Date ouverte'!$31:$33,2,FALSE),IF($J1510='Date ouverte'!$A$33,HLOOKUP($AA1510,'Date ouverte'!$33:$34,2,FALSE),IF($J1510='Date ouverte'!$A$35,HLOOKUP($AA1510,'Date ouverte'!$35:$36,2,FALSE),"j"))))),0)</f>
        <v>96</v>
      </c>
      <c r="AD15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0" s="5"/>
    </row>
    <row r="1511" spans="1:31" x14ac:dyDescent="0.25">
      <c r="A1511" t="s">
        <v>2097</v>
      </c>
      <c r="B1511" t="s">
        <v>258</v>
      </c>
      <c r="C1511" t="s">
        <v>14</v>
      </c>
      <c r="D1511" t="s">
        <v>47</v>
      </c>
      <c r="E1511" t="s">
        <v>16</v>
      </c>
      <c r="F1511" t="s">
        <v>48</v>
      </c>
      <c r="G1511" s="1">
        <v>44850</v>
      </c>
      <c r="H1511" s="1">
        <v>44885</v>
      </c>
      <c r="I1511" s="2">
        <v>44892</v>
      </c>
      <c r="J1511" t="s">
        <v>18</v>
      </c>
      <c r="K1511" t="s">
        <v>29</v>
      </c>
      <c r="L1511" t="s">
        <v>24</v>
      </c>
      <c r="M1511" t="s">
        <v>32</v>
      </c>
      <c r="N1511" t="s">
        <v>41</v>
      </c>
      <c r="O1511" t="s">
        <v>1106</v>
      </c>
      <c r="P1511">
        <f t="shared" si="619"/>
        <v>1</v>
      </c>
      <c r="Q1511" s="5">
        <f t="shared" si="620"/>
        <v>44887</v>
      </c>
      <c r="R1511" s="32">
        <f>VLOOKUP(_xlfn.CONCAT(M1511," - ",E1511),Planning!$C$75:$D$99,2,0)</f>
        <v>10</v>
      </c>
      <c r="S1511" s="5">
        <f t="shared" si="621"/>
        <v>44895</v>
      </c>
      <c r="T1511" s="3" t="str">
        <f t="shared" si="622"/>
        <v/>
      </c>
      <c r="U1511" s="32">
        <f t="shared" ca="1" si="623"/>
        <v>10</v>
      </c>
      <c r="V1511" s="32">
        <f t="shared" si="624"/>
        <v>0</v>
      </c>
      <c r="W1511" s="5">
        <f t="shared" si="625"/>
        <v>44892</v>
      </c>
      <c r="X1511" s="5"/>
      <c r="Z1511" s="49"/>
      <c r="AA1511" s="50" cm="1">
        <f t="array" ref="AA1511">IF(AND(K1511="Pending",J1511='Date ouverte'!$A$2),INDEX(_xlfn.ANCHORARRAY('Date ouverte'!$B$2),MATCH(TRUE,_xlfn.ANCHORARRAY('Date ouverte'!$B$2)&gt;=$W1511,0)),IF(AND(K1511="Pending",J1511='Date ouverte'!$A$4),INDEX(_xlfn.ANCHORARRAY('Date ouverte'!$B$4),MATCH(TRUE,_xlfn.ANCHORARRAY('Date ouverte'!$B$4)&gt;=$W1511,0)),IF(AND(K1511="Pending",J1511='Date ouverte'!$A$6),INDEX(_xlfn.ANCHORARRAY('Date ouverte'!$B$6),MATCH(TRUE,_xlfn.ANCHORARRAY('Date ouverte'!$B$6)&gt;=$W1511,0)),IF(AND(K1511="Pending",J1511='Date ouverte'!$A$8),INDEX(_xlfn.ANCHORARRAY('Date ouverte'!$B$8),MATCH(TRUE,_xlfn.ANCHORARRAY('Date ouverte'!$B$8)&gt;=$W1511,0)),W1511))))</f>
        <v>44893</v>
      </c>
      <c r="AB1511" s="5">
        <f>IF(IF($K1511="Pending",(IF($J1511='Date ouverte'!$A$20,HLOOKUP($AA1511,'Date ouverte'!$20:$21,2,FALSE),IF($J1511='Date ouverte'!$A$22,HLOOKUP($AA1511,'Date ouverte'!$22:$23,2,FALSE),IF($J1511='Date ouverte'!$A$24,HLOOKUP($AA1511,'Date ouverte'!$24:$25,2,FALSE),IF($J1511='Date ouverte'!$A$26,HLOOKUP($AA1511,'Date ouverte'!$26:$27,2,FALSE),"j"))))),W1511)&lt;&gt;"alert",AA1511,"alert")</f>
        <v>44893</v>
      </c>
      <c r="AC1511" s="65">
        <f>IF($AB1511="alert",(IF($J1511='Date ouverte'!$A$29,HLOOKUP($AA1511,'Date ouverte'!$29:$30,2,FALSE),IF($J1511='Date ouverte'!$A$31,HLOOKUP($AA1511,'Date ouverte'!$31:$33,2,FALSE),IF($J1511='Date ouverte'!$A$33,HLOOKUP($AA1511,'Date ouverte'!$33:$34,2,FALSE),IF($J1511='Date ouverte'!$A$35,HLOOKUP($AA1511,'Date ouverte'!$35:$36,2,FALSE),"j"))))),0)</f>
        <v>0</v>
      </c>
      <c r="AD15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1" s="5"/>
    </row>
    <row r="1512" spans="1:31" x14ac:dyDescent="0.25">
      <c r="A1512" t="s">
        <v>648</v>
      </c>
      <c r="B1512" t="s">
        <v>258</v>
      </c>
      <c r="C1512" t="s">
        <v>14</v>
      </c>
      <c r="D1512" t="s">
        <v>15</v>
      </c>
      <c r="E1512" t="s">
        <v>51</v>
      </c>
      <c r="F1512" t="s">
        <v>17</v>
      </c>
      <c r="G1512" s="1">
        <v>44820</v>
      </c>
      <c r="H1512" s="1">
        <v>44853</v>
      </c>
      <c r="I1512" s="2">
        <v>44868.541666666664</v>
      </c>
      <c r="J1512" t="s">
        <v>18</v>
      </c>
      <c r="K1512" t="s">
        <v>19</v>
      </c>
      <c r="L1512" t="s">
        <v>24</v>
      </c>
      <c r="M1512" t="s">
        <v>32</v>
      </c>
      <c r="N1512" t="s">
        <v>41</v>
      </c>
      <c r="O1512" t="s">
        <v>445</v>
      </c>
      <c r="P1512">
        <f t="shared" si="619"/>
        <v>1</v>
      </c>
      <c r="Q1512" s="5">
        <f t="shared" si="620"/>
        <v>44855</v>
      </c>
      <c r="R1512" s="32">
        <f>VLOOKUP(_xlfn.CONCAT(M1512," - ",E1512),Planning!$C$75:$D$99,2,0)</f>
        <v>5</v>
      </c>
      <c r="S1512" s="5">
        <f t="shared" si="621"/>
        <v>44858</v>
      </c>
      <c r="T1512" s="3" t="str">
        <f t="shared" si="622"/>
        <v/>
      </c>
      <c r="U1512" s="32">
        <f t="shared" ca="1" si="623"/>
        <v>-1</v>
      </c>
      <c r="V1512" s="32">
        <f t="shared" si="624"/>
        <v>0</v>
      </c>
      <c r="W1512" s="5">
        <f t="shared" si="625"/>
        <v>44868</v>
      </c>
      <c r="X1512" s="5"/>
      <c r="Z1512" s="49"/>
      <c r="AA1512" s="50" cm="1">
        <f t="array" ref="AA1512">IF(AND(K1512="Pending",J1512='Date ouverte'!$A$2),INDEX(_xlfn.ANCHORARRAY('Date ouverte'!$B$2),MATCH(TRUE,_xlfn.ANCHORARRAY('Date ouverte'!$B$2)&gt;=$W1512,0)),IF(AND(K1512="Pending",J1512='Date ouverte'!$A$4),INDEX(_xlfn.ANCHORARRAY('Date ouverte'!$B$4),MATCH(TRUE,_xlfn.ANCHORARRAY('Date ouverte'!$B$4)&gt;=$W1512,0)),IF(AND(K1512="Pending",J1512='Date ouverte'!$A$6),INDEX(_xlfn.ANCHORARRAY('Date ouverte'!$B$6),MATCH(TRUE,_xlfn.ANCHORARRAY('Date ouverte'!$B$6)&gt;=$W1512,0)),IF(AND(K1512="Pending",J1512='Date ouverte'!$A$8),INDEX(_xlfn.ANCHORARRAY('Date ouverte'!$B$8),MATCH(TRUE,_xlfn.ANCHORARRAY('Date ouverte'!$B$8)&gt;=$W1512,0)),W1512))))</f>
        <v>44868</v>
      </c>
      <c r="AB1512" s="5">
        <f>IF(IF($K1512="Pending",(IF($J1512='Date ouverte'!$A$20,HLOOKUP($AA1512,'Date ouverte'!$20:$21,2,FALSE),IF($J1512='Date ouverte'!$A$22,HLOOKUP($AA1512,'Date ouverte'!$22:$23,2,FALSE),IF($J1512='Date ouverte'!$A$24,HLOOKUP($AA1512,'Date ouverte'!$24:$25,2,FALSE),IF($J1512='Date ouverte'!$A$26,HLOOKUP($AA1512,'Date ouverte'!$26:$27,2,FALSE),"j"))))),W1512)&lt;&gt;"alert",AA1512,"alert")</f>
        <v>44868</v>
      </c>
      <c r="AC1512" s="65">
        <f>IF($AB1512="alert",(IF($J1512='Date ouverte'!$A$29,HLOOKUP($AA1512,'Date ouverte'!$29:$30,2,FALSE),IF($J1512='Date ouverte'!$A$31,HLOOKUP($AA1512,'Date ouverte'!$31:$33,2,FALSE),IF($J1512='Date ouverte'!$A$33,HLOOKUP($AA1512,'Date ouverte'!$33:$34,2,FALSE),IF($J1512='Date ouverte'!$A$35,HLOOKUP($AA1512,'Date ouverte'!$35:$36,2,FALSE),"j"))))),0)</f>
        <v>0</v>
      </c>
      <c r="AD15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2" s="5"/>
    </row>
    <row r="1513" spans="1:31" x14ac:dyDescent="0.25">
      <c r="A1513" t="s">
        <v>2098</v>
      </c>
      <c r="B1513" t="s">
        <v>258</v>
      </c>
      <c r="C1513" t="s">
        <v>30</v>
      </c>
      <c r="D1513" t="s">
        <v>47</v>
      </c>
      <c r="E1513" t="s">
        <v>16</v>
      </c>
      <c r="F1513" t="s">
        <v>48</v>
      </c>
      <c r="G1513" s="1">
        <v>44846</v>
      </c>
      <c r="H1513" s="1">
        <v>44885</v>
      </c>
      <c r="I1513" s="2">
        <v>44890</v>
      </c>
      <c r="J1513" t="s">
        <v>23</v>
      </c>
      <c r="K1513" t="s">
        <v>29</v>
      </c>
      <c r="L1513" t="s">
        <v>24</v>
      </c>
      <c r="M1513" t="s">
        <v>32</v>
      </c>
      <c r="N1513" t="s">
        <v>41</v>
      </c>
      <c r="O1513" t="s">
        <v>1106</v>
      </c>
      <c r="P1513">
        <f t="shared" si="619"/>
        <v>1</v>
      </c>
      <c r="Q1513" s="5">
        <f t="shared" si="620"/>
        <v>44887</v>
      </c>
      <c r="R1513" s="32">
        <f>VLOOKUP(_xlfn.CONCAT(M1513," - ",E1513),Planning!$C$75:$D$99,2,0)</f>
        <v>10</v>
      </c>
      <c r="S1513" s="5">
        <f t="shared" si="621"/>
        <v>44895</v>
      </c>
      <c r="T1513" s="3" t="str">
        <f t="shared" si="622"/>
        <v/>
      </c>
      <c r="U1513" s="32">
        <f t="shared" ca="1" si="623"/>
        <v>10</v>
      </c>
      <c r="V1513" s="32">
        <f t="shared" si="624"/>
        <v>0</v>
      </c>
      <c r="W1513" s="5">
        <f t="shared" si="625"/>
        <v>44890</v>
      </c>
      <c r="X1513" s="5"/>
      <c r="Z1513" s="49"/>
      <c r="AA1513" s="50" cm="1">
        <f t="array" ref="AA1513">IF(AND(K1513="Pending",J1513='Date ouverte'!$A$2),INDEX(_xlfn.ANCHORARRAY('Date ouverte'!$B$2),MATCH(TRUE,_xlfn.ANCHORARRAY('Date ouverte'!$B$2)&gt;=$W1513,0)),IF(AND(K1513="Pending",J1513='Date ouverte'!$A$4),INDEX(_xlfn.ANCHORARRAY('Date ouverte'!$B$4),MATCH(TRUE,_xlfn.ANCHORARRAY('Date ouverte'!$B$4)&gt;=$W1513,0)),IF(AND(K1513="Pending",J1513='Date ouverte'!$A$6),INDEX(_xlfn.ANCHORARRAY('Date ouverte'!$B$6),MATCH(TRUE,_xlfn.ANCHORARRAY('Date ouverte'!$B$6)&gt;=$W1513,0)),IF(AND(K1513="Pending",J1513='Date ouverte'!$A$8),INDEX(_xlfn.ANCHORARRAY('Date ouverte'!$B$8),MATCH(TRUE,_xlfn.ANCHORARRAY('Date ouverte'!$B$8)&gt;=$W1513,0)),W1513))))</f>
        <v>44890</v>
      </c>
      <c r="AB1513" s="5" t="str">
        <f>IF(IF($K1513="Pending",(IF($J1513='Date ouverte'!$A$20,HLOOKUP($AA1513,'Date ouverte'!$20:$21,2,FALSE),IF($J1513='Date ouverte'!$A$22,HLOOKUP($AA1513,'Date ouverte'!$22:$23,2,FALSE),IF($J1513='Date ouverte'!$A$24,HLOOKUP($AA1513,'Date ouverte'!$24:$25,2,FALSE),IF($J1513='Date ouverte'!$A$26,HLOOKUP($AA1513,'Date ouverte'!$26:$27,2,FALSE),"j"))))),W1513)&lt;&gt;"alert",AA1513,"alert")</f>
        <v>alert</v>
      </c>
      <c r="AC1513" s="65">
        <f>IF($AB1513="alert",(IF($J1513='Date ouverte'!$A$29,HLOOKUP($AA1513,'Date ouverte'!$29:$30,2,FALSE),IF($J1513='Date ouverte'!$A$31,HLOOKUP($AA1513,'Date ouverte'!$31:$33,2,FALSE),IF($J1513='Date ouverte'!$A$33,HLOOKUP($AA1513,'Date ouverte'!$33:$34,2,FALSE),IF($J1513='Date ouverte'!$A$35,HLOOKUP($AA1513,'Date ouverte'!$35:$36,2,FALSE),"j"))))),0)</f>
        <v>96</v>
      </c>
      <c r="AD15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3" s="5"/>
    </row>
    <row r="1514" spans="1:31" x14ac:dyDescent="0.25">
      <c r="A1514" t="s">
        <v>2099</v>
      </c>
      <c r="B1514" t="s">
        <v>258</v>
      </c>
      <c r="C1514" t="s">
        <v>30</v>
      </c>
      <c r="D1514" t="s">
        <v>47</v>
      </c>
      <c r="E1514" t="s">
        <v>34</v>
      </c>
      <c r="F1514" t="s">
        <v>48</v>
      </c>
      <c r="G1514" s="1">
        <v>44850</v>
      </c>
      <c r="H1514" s="1">
        <v>44900</v>
      </c>
      <c r="I1514" s="2">
        <v>44912</v>
      </c>
      <c r="J1514" t="s">
        <v>18</v>
      </c>
      <c r="K1514" t="s">
        <v>29</v>
      </c>
      <c r="L1514" t="s">
        <v>20</v>
      </c>
      <c r="M1514" t="s">
        <v>25</v>
      </c>
      <c r="N1514" t="s">
        <v>35</v>
      </c>
      <c r="O1514" t="s">
        <v>49</v>
      </c>
      <c r="P1514">
        <f t="shared" si="619"/>
        <v>1</v>
      </c>
      <c r="Q1514" s="5">
        <f t="shared" si="620"/>
        <v>44902</v>
      </c>
      <c r="R1514" s="32">
        <f>VLOOKUP(_xlfn.CONCAT(M1514," - ",E1514),Planning!$C$75:$D$99,2,0)</f>
        <v>21</v>
      </c>
      <c r="S1514" s="5">
        <f t="shared" si="621"/>
        <v>44921</v>
      </c>
      <c r="T1514" s="3" t="str">
        <f t="shared" si="622"/>
        <v/>
      </c>
      <c r="U1514" s="32">
        <f t="shared" ca="1" si="623"/>
        <v>21</v>
      </c>
      <c r="V1514" s="32">
        <f t="shared" si="624"/>
        <v>0</v>
      </c>
      <c r="W1514" s="5">
        <f t="shared" si="625"/>
        <v>44912</v>
      </c>
      <c r="X1514" s="5"/>
      <c r="Z1514" s="49"/>
      <c r="AA1514" s="50" cm="1">
        <f t="array" ref="AA1514">IF(AND(K1514="Pending",J1514='Date ouverte'!$A$2),INDEX(_xlfn.ANCHORARRAY('Date ouverte'!$B$2),MATCH(TRUE,_xlfn.ANCHORARRAY('Date ouverte'!$B$2)&gt;=$W1514,0)),IF(AND(K1514="Pending",J1514='Date ouverte'!$A$4),INDEX(_xlfn.ANCHORARRAY('Date ouverte'!$B$4),MATCH(TRUE,_xlfn.ANCHORARRAY('Date ouverte'!$B$4)&gt;=$W1514,0)),IF(AND(K1514="Pending",J1514='Date ouverte'!$A$6),INDEX(_xlfn.ANCHORARRAY('Date ouverte'!$B$6),MATCH(TRUE,_xlfn.ANCHORARRAY('Date ouverte'!$B$6)&gt;=$W1514,0)),IF(AND(K1514="Pending",J1514='Date ouverte'!$A$8),INDEX(_xlfn.ANCHORARRAY('Date ouverte'!$B$8),MATCH(TRUE,_xlfn.ANCHORARRAY('Date ouverte'!$B$8)&gt;=$W1514,0)),W1514))))</f>
        <v>44914</v>
      </c>
      <c r="AB1514" s="5" t="str">
        <f>IF(IF($K1514="Pending",(IF($J1514='Date ouverte'!$A$20,HLOOKUP($AA1514,'Date ouverte'!$20:$21,2,FALSE),IF($J1514='Date ouverte'!$A$22,HLOOKUP($AA1514,'Date ouverte'!$22:$23,2,FALSE),IF($J1514='Date ouverte'!$A$24,HLOOKUP($AA1514,'Date ouverte'!$24:$25,2,FALSE),IF($J1514='Date ouverte'!$A$26,HLOOKUP($AA1514,'Date ouverte'!$26:$27,2,FALSE),"j"))))),W1514)&lt;&gt;"alert",AA1514,"alert")</f>
        <v>alert</v>
      </c>
      <c r="AC1514" s="65">
        <f>IF($AB1514="alert",(IF($J1514='Date ouverte'!$A$29,HLOOKUP($AA1514,'Date ouverte'!$29:$30,2,FALSE),IF($J1514='Date ouverte'!$A$31,HLOOKUP($AA1514,'Date ouverte'!$31:$33,2,FALSE),IF($J1514='Date ouverte'!$A$33,HLOOKUP($AA1514,'Date ouverte'!$33:$34,2,FALSE),IF($J1514='Date ouverte'!$A$35,HLOOKUP($AA1514,'Date ouverte'!$35:$36,2,FALSE),"j"))))),0)</f>
        <v>18</v>
      </c>
      <c r="AD15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4" s="5"/>
    </row>
    <row r="1515" spans="1:31" x14ac:dyDescent="0.25">
      <c r="A1515" t="s">
        <v>1003</v>
      </c>
      <c r="B1515" t="s">
        <v>258</v>
      </c>
      <c r="C1515" t="s">
        <v>30</v>
      </c>
      <c r="D1515" t="s">
        <v>47</v>
      </c>
      <c r="E1515" t="s">
        <v>34</v>
      </c>
      <c r="F1515" t="s">
        <v>48</v>
      </c>
      <c r="G1515" s="1">
        <v>44826</v>
      </c>
      <c r="H1515" s="1">
        <v>44860</v>
      </c>
      <c r="I1515" s="2">
        <v>44875.208333333336</v>
      </c>
      <c r="J1515" t="s">
        <v>23</v>
      </c>
      <c r="K1515" t="s">
        <v>19</v>
      </c>
      <c r="L1515" t="s">
        <v>20</v>
      </c>
      <c r="M1515" t="s">
        <v>25</v>
      </c>
      <c r="N1515" t="s">
        <v>35</v>
      </c>
      <c r="O1515" t="s">
        <v>36</v>
      </c>
      <c r="P1515">
        <f t="shared" si="619"/>
        <v>1</v>
      </c>
      <c r="Q1515" s="5">
        <f t="shared" si="620"/>
        <v>44862</v>
      </c>
      <c r="R1515" s="32">
        <f>VLOOKUP(_xlfn.CONCAT(M1515," - ",E1515),Planning!$C$75:$D$99,2,0)</f>
        <v>21</v>
      </c>
      <c r="S1515" s="5">
        <f t="shared" si="621"/>
        <v>44881</v>
      </c>
      <c r="T1515" s="3" t="str">
        <f t="shared" si="622"/>
        <v/>
      </c>
      <c r="U1515" s="32">
        <f t="shared" ca="1" si="623"/>
        <v>21</v>
      </c>
      <c r="V1515" s="32">
        <f t="shared" si="624"/>
        <v>0</v>
      </c>
      <c r="W1515" s="5">
        <f t="shared" si="625"/>
        <v>44875</v>
      </c>
      <c r="X1515" s="5"/>
      <c r="Z1515" s="49"/>
      <c r="AA1515" s="50" cm="1">
        <f t="array" ref="AA1515">IF(AND(K1515="Pending",J1515='Date ouverte'!$A$2),INDEX(_xlfn.ANCHORARRAY('Date ouverte'!$B$2),MATCH(TRUE,_xlfn.ANCHORARRAY('Date ouverte'!$B$2)&gt;=$W1515,0)),IF(AND(K1515="Pending",J1515='Date ouverte'!$A$4),INDEX(_xlfn.ANCHORARRAY('Date ouverte'!$B$4),MATCH(TRUE,_xlfn.ANCHORARRAY('Date ouverte'!$B$4)&gt;=$W1515,0)),IF(AND(K1515="Pending",J1515='Date ouverte'!$A$6),INDEX(_xlfn.ANCHORARRAY('Date ouverte'!$B$6),MATCH(TRUE,_xlfn.ANCHORARRAY('Date ouverte'!$B$6)&gt;=$W1515,0)),IF(AND(K1515="Pending",J1515='Date ouverte'!$A$8),INDEX(_xlfn.ANCHORARRAY('Date ouverte'!$B$8),MATCH(TRUE,_xlfn.ANCHORARRAY('Date ouverte'!$B$8)&gt;=$W1515,0)),W1515))))</f>
        <v>44875</v>
      </c>
      <c r="AB1515" s="5">
        <f>IF(IF($K1515="Pending",(IF($J1515='Date ouverte'!$A$20,HLOOKUP($AA1515,'Date ouverte'!$20:$21,2,FALSE),IF($J1515='Date ouverte'!$A$22,HLOOKUP($AA1515,'Date ouverte'!$22:$23,2,FALSE),IF($J1515='Date ouverte'!$A$24,HLOOKUP($AA1515,'Date ouverte'!$24:$25,2,FALSE),IF($J1515='Date ouverte'!$A$26,HLOOKUP($AA1515,'Date ouverte'!$26:$27,2,FALSE),"j"))))),W1515)&lt;&gt;"alert",AA1515,"alert")</f>
        <v>44875</v>
      </c>
      <c r="AC1515" s="65">
        <f>IF($AB1515="alert",(IF($J1515='Date ouverte'!$A$29,HLOOKUP($AA1515,'Date ouverte'!$29:$30,2,FALSE),IF($J1515='Date ouverte'!$A$31,HLOOKUP($AA1515,'Date ouverte'!$31:$33,2,FALSE),IF($J1515='Date ouverte'!$A$33,HLOOKUP($AA1515,'Date ouverte'!$33:$34,2,FALSE),IF($J1515='Date ouverte'!$A$35,HLOOKUP($AA1515,'Date ouverte'!$35:$36,2,FALSE),"j"))))),0)</f>
        <v>0</v>
      </c>
      <c r="AD15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5" s="5"/>
    </row>
    <row r="1516" spans="1:31" x14ac:dyDescent="0.25">
      <c r="A1516" t="s">
        <v>2100</v>
      </c>
      <c r="B1516" t="s">
        <v>258</v>
      </c>
      <c r="C1516" t="s">
        <v>30</v>
      </c>
      <c r="D1516" t="s">
        <v>47</v>
      </c>
      <c r="E1516" t="s">
        <v>34</v>
      </c>
      <c r="F1516" t="s">
        <v>48</v>
      </c>
      <c r="G1516" s="1">
        <v>44847</v>
      </c>
      <c r="H1516" s="1">
        <v>44877</v>
      </c>
      <c r="I1516" s="2">
        <v>44893.416666666664</v>
      </c>
      <c r="J1516" t="s">
        <v>23</v>
      </c>
      <c r="K1516" t="s">
        <v>19</v>
      </c>
      <c r="L1516" t="s">
        <v>20</v>
      </c>
      <c r="M1516" t="s">
        <v>25</v>
      </c>
      <c r="N1516" t="s">
        <v>35</v>
      </c>
      <c r="O1516" t="s">
        <v>45</v>
      </c>
      <c r="P1516">
        <f t="shared" si="619"/>
        <v>1</v>
      </c>
      <c r="Q1516" s="5">
        <f t="shared" si="620"/>
        <v>44879</v>
      </c>
      <c r="R1516" s="32">
        <f>VLOOKUP(_xlfn.CONCAT(M1516," - ",E1516),Planning!$C$75:$D$99,2,0)</f>
        <v>21</v>
      </c>
      <c r="S1516" s="5">
        <f t="shared" si="621"/>
        <v>44898</v>
      </c>
      <c r="T1516" s="3" t="str">
        <f t="shared" si="622"/>
        <v/>
      </c>
      <c r="U1516" s="32">
        <f t="shared" ca="1" si="623"/>
        <v>21</v>
      </c>
      <c r="V1516" s="32">
        <f t="shared" si="624"/>
        <v>0</v>
      </c>
      <c r="W1516" s="5">
        <f t="shared" si="625"/>
        <v>44893</v>
      </c>
      <c r="X1516" s="5"/>
      <c r="Z1516" s="49"/>
      <c r="AA1516" s="50" cm="1">
        <f t="array" ref="AA1516">IF(AND(K1516="Pending",J1516='Date ouverte'!$A$2),INDEX(_xlfn.ANCHORARRAY('Date ouverte'!$B$2),MATCH(TRUE,_xlfn.ANCHORARRAY('Date ouverte'!$B$2)&gt;=$W1516,0)),IF(AND(K1516="Pending",J1516='Date ouverte'!$A$4),INDEX(_xlfn.ANCHORARRAY('Date ouverte'!$B$4),MATCH(TRUE,_xlfn.ANCHORARRAY('Date ouverte'!$B$4)&gt;=$W1516,0)),IF(AND(K1516="Pending",J1516='Date ouverte'!$A$6),INDEX(_xlfn.ANCHORARRAY('Date ouverte'!$B$6),MATCH(TRUE,_xlfn.ANCHORARRAY('Date ouverte'!$B$6)&gt;=$W1516,0)),IF(AND(K1516="Pending",J1516='Date ouverte'!$A$8),INDEX(_xlfn.ANCHORARRAY('Date ouverte'!$B$8),MATCH(TRUE,_xlfn.ANCHORARRAY('Date ouverte'!$B$8)&gt;=$W1516,0)),W1516))))</f>
        <v>44893</v>
      </c>
      <c r="AB1516" s="5">
        <f>IF(IF($K1516="Pending",(IF($J1516='Date ouverte'!$A$20,HLOOKUP($AA1516,'Date ouverte'!$20:$21,2,FALSE),IF($J1516='Date ouverte'!$A$22,HLOOKUP($AA1516,'Date ouverte'!$22:$23,2,FALSE),IF($J1516='Date ouverte'!$A$24,HLOOKUP($AA1516,'Date ouverte'!$24:$25,2,FALSE),IF($J1516='Date ouverte'!$A$26,HLOOKUP($AA1516,'Date ouverte'!$26:$27,2,FALSE),"j"))))),W1516)&lt;&gt;"alert",AA1516,"alert")</f>
        <v>44893</v>
      </c>
      <c r="AC1516" s="65">
        <f>IF($AB1516="alert",(IF($J1516='Date ouverte'!$A$29,HLOOKUP($AA1516,'Date ouverte'!$29:$30,2,FALSE),IF($J1516='Date ouverte'!$A$31,HLOOKUP($AA1516,'Date ouverte'!$31:$33,2,FALSE),IF($J1516='Date ouverte'!$A$33,HLOOKUP($AA1516,'Date ouverte'!$33:$34,2,FALSE),IF($J1516='Date ouverte'!$A$35,HLOOKUP($AA1516,'Date ouverte'!$35:$36,2,FALSE),"j"))))),0)</f>
        <v>0</v>
      </c>
      <c r="AD15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6" s="5"/>
    </row>
    <row r="1517" spans="1:31" x14ac:dyDescent="0.25">
      <c r="A1517" t="s">
        <v>2101</v>
      </c>
      <c r="B1517" t="s">
        <v>258</v>
      </c>
      <c r="C1517" t="s">
        <v>38</v>
      </c>
      <c r="D1517" t="s">
        <v>47</v>
      </c>
      <c r="E1517" t="s">
        <v>16</v>
      </c>
      <c r="F1517" t="s">
        <v>48</v>
      </c>
      <c r="G1517" s="1">
        <v>44850</v>
      </c>
      <c r="H1517" s="1">
        <v>44885</v>
      </c>
      <c r="I1517" s="2">
        <v>44895</v>
      </c>
      <c r="J1517" t="s">
        <v>18</v>
      </c>
      <c r="K1517" t="s">
        <v>29</v>
      </c>
      <c r="L1517" t="s">
        <v>24</v>
      </c>
      <c r="M1517" t="s">
        <v>32</v>
      </c>
      <c r="N1517" t="s">
        <v>41</v>
      </c>
      <c r="O1517" t="s">
        <v>1106</v>
      </c>
      <c r="P1517">
        <f t="shared" si="619"/>
        <v>1</v>
      </c>
      <c r="Q1517" s="5">
        <f t="shared" si="620"/>
        <v>44887</v>
      </c>
      <c r="R1517" s="32">
        <f>VLOOKUP(_xlfn.CONCAT(M1517," - ",E1517),Planning!$C$75:$D$99,2,0)</f>
        <v>10</v>
      </c>
      <c r="S1517" s="5">
        <f t="shared" si="621"/>
        <v>44895</v>
      </c>
      <c r="T1517" s="3" t="str">
        <f t="shared" si="622"/>
        <v/>
      </c>
      <c r="U1517" s="32">
        <f t="shared" ca="1" si="623"/>
        <v>10</v>
      </c>
      <c r="V1517" s="32">
        <f t="shared" si="624"/>
        <v>0</v>
      </c>
      <c r="W1517" s="5">
        <f t="shared" si="625"/>
        <v>44895</v>
      </c>
      <c r="X1517" s="5"/>
      <c r="Z1517" s="49"/>
      <c r="AA1517" s="50" cm="1">
        <f t="array" ref="AA1517">IF(AND(K1517="Pending",J1517='Date ouverte'!$A$2),INDEX(_xlfn.ANCHORARRAY('Date ouverte'!$B$2),MATCH(TRUE,_xlfn.ANCHORARRAY('Date ouverte'!$B$2)&gt;=$W1517,0)),IF(AND(K1517="Pending",J1517='Date ouverte'!$A$4),INDEX(_xlfn.ANCHORARRAY('Date ouverte'!$B$4),MATCH(TRUE,_xlfn.ANCHORARRAY('Date ouverte'!$B$4)&gt;=$W1517,0)),IF(AND(K1517="Pending",J1517='Date ouverte'!$A$6),INDEX(_xlfn.ANCHORARRAY('Date ouverte'!$B$6),MATCH(TRUE,_xlfn.ANCHORARRAY('Date ouverte'!$B$6)&gt;=$W1517,0)),IF(AND(K1517="Pending",J1517='Date ouverte'!$A$8),INDEX(_xlfn.ANCHORARRAY('Date ouverte'!$B$8),MATCH(TRUE,_xlfn.ANCHORARRAY('Date ouverte'!$B$8)&gt;=$W1517,0)),W1517))))</f>
        <v>44895</v>
      </c>
      <c r="AB1517" s="5">
        <f>IF(IF($K1517="Pending",(IF($J1517='Date ouverte'!$A$20,HLOOKUP($AA1517,'Date ouverte'!$20:$21,2,FALSE),IF($J1517='Date ouverte'!$A$22,HLOOKUP($AA1517,'Date ouverte'!$22:$23,2,FALSE),IF($J1517='Date ouverte'!$A$24,HLOOKUP($AA1517,'Date ouverte'!$24:$25,2,FALSE),IF($J1517='Date ouverte'!$A$26,HLOOKUP($AA1517,'Date ouverte'!$26:$27,2,FALSE),"j"))))),W1517)&lt;&gt;"alert",AA1517,"alert")</f>
        <v>44895</v>
      </c>
      <c r="AC1517" s="65">
        <f>IF($AB1517="alert",(IF($J1517='Date ouverte'!$A$29,HLOOKUP($AA1517,'Date ouverte'!$29:$30,2,FALSE),IF($J1517='Date ouverte'!$A$31,HLOOKUP($AA1517,'Date ouverte'!$31:$33,2,FALSE),IF($J1517='Date ouverte'!$A$33,HLOOKUP($AA1517,'Date ouverte'!$33:$34,2,FALSE),IF($J1517='Date ouverte'!$A$35,HLOOKUP($AA1517,'Date ouverte'!$35:$36,2,FALSE),"j"))))),0)</f>
        <v>0</v>
      </c>
      <c r="AD15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7" s="5"/>
    </row>
    <row r="1518" spans="1:31" x14ac:dyDescent="0.25">
      <c r="A1518" t="s">
        <v>1444</v>
      </c>
      <c r="B1518" t="s">
        <v>258</v>
      </c>
      <c r="C1518" t="s">
        <v>30</v>
      </c>
      <c r="D1518" t="s">
        <v>47</v>
      </c>
      <c r="E1518" t="s">
        <v>16</v>
      </c>
      <c r="F1518" t="s">
        <v>48</v>
      </c>
      <c r="G1518" s="1">
        <v>44839</v>
      </c>
      <c r="H1518" s="1">
        <v>44881</v>
      </c>
      <c r="I1518" s="2">
        <v>44890</v>
      </c>
      <c r="J1518" t="s">
        <v>23</v>
      </c>
      <c r="K1518" t="s">
        <v>29</v>
      </c>
      <c r="L1518" t="s">
        <v>24</v>
      </c>
      <c r="M1518" t="s">
        <v>32</v>
      </c>
      <c r="N1518" t="s">
        <v>41</v>
      </c>
      <c r="O1518" t="s">
        <v>43</v>
      </c>
      <c r="P1518">
        <f t="shared" si="619"/>
        <v>1</v>
      </c>
      <c r="Q1518" s="5">
        <f t="shared" si="620"/>
        <v>44883</v>
      </c>
      <c r="R1518" s="32">
        <f>VLOOKUP(_xlfn.CONCAT(M1518," - ",E1518),Planning!$C$75:$D$99,2,0)</f>
        <v>10</v>
      </c>
      <c r="S1518" s="5">
        <f t="shared" si="621"/>
        <v>44891</v>
      </c>
      <c r="T1518" s="3" t="str">
        <f t="shared" si="622"/>
        <v/>
      </c>
      <c r="U1518" s="32">
        <f t="shared" ca="1" si="623"/>
        <v>10</v>
      </c>
      <c r="V1518" s="32">
        <f t="shared" si="624"/>
        <v>0</v>
      </c>
      <c r="W1518" s="5">
        <f t="shared" si="625"/>
        <v>44890</v>
      </c>
      <c r="X1518" s="5"/>
      <c r="Z1518" s="49"/>
      <c r="AA1518" s="50" cm="1">
        <f t="array" ref="AA1518">IF(AND(K1518="Pending",J1518='Date ouverte'!$A$2),INDEX(_xlfn.ANCHORARRAY('Date ouverte'!$B$2),MATCH(TRUE,_xlfn.ANCHORARRAY('Date ouverte'!$B$2)&gt;=$W1518,0)),IF(AND(K1518="Pending",J1518='Date ouverte'!$A$4),INDEX(_xlfn.ANCHORARRAY('Date ouverte'!$B$4),MATCH(TRUE,_xlfn.ANCHORARRAY('Date ouverte'!$B$4)&gt;=$W1518,0)),IF(AND(K1518="Pending",J1518='Date ouverte'!$A$6),INDEX(_xlfn.ANCHORARRAY('Date ouverte'!$B$6),MATCH(TRUE,_xlfn.ANCHORARRAY('Date ouverte'!$B$6)&gt;=$W1518,0)),IF(AND(K1518="Pending",J1518='Date ouverte'!$A$8),INDEX(_xlfn.ANCHORARRAY('Date ouverte'!$B$8),MATCH(TRUE,_xlfn.ANCHORARRAY('Date ouverte'!$B$8)&gt;=$W1518,0)),W1518))))</f>
        <v>44890</v>
      </c>
      <c r="AB1518" s="5" t="str">
        <f>IF(IF($K1518="Pending",(IF($J1518='Date ouverte'!$A$20,HLOOKUP($AA1518,'Date ouverte'!$20:$21,2,FALSE),IF($J1518='Date ouverte'!$A$22,HLOOKUP($AA1518,'Date ouverte'!$22:$23,2,FALSE),IF($J1518='Date ouverte'!$A$24,HLOOKUP($AA1518,'Date ouverte'!$24:$25,2,FALSE),IF($J1518='Date ouverte'!$A$26,HLOOKUP($AA1518,'Date ouverte'!$26:$27,2,FALSE),"j"))))),W1518)&lt;&gt;"alert",AA1518,"alert")</f>
        <v>alert</v>
      </c>
      <c r="AC1518" s="65">
        <f>IF($AB1518="alert",(IF($J1518='Date ouverte'!$A$29,HLOOKUP($AA1518,'Date ouverte'!$29:$30,2,FALSE),IF($J1518='Date ouverte'!$A$31,HLOOKUP($AA1518,'Date ouverte'!$31:$33,2,FALSE),IF($J1518='Date ouverte'!$A$33,HLOOKUP($AA1518,'Date ouverte'!$33:$34,2,FALSE),IF($J1518='Date ouverte'!$A$35,HLOOKUP($AA1518,'Date ouverte'!$35:$36,2,FALSE),"j"))))),0)</f>
        <v>96</v>
      </c>
      <c r="AD15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8" s="5"/>
    </row>
    <row r="1519" spans="1:31" x14ac:dyDescent="0.25">
      <c r="A1519" t="s">
        <v>2102</v>
      </c>
      <c r="B1519" t="s">
        <v>258</v>
      </c>
      <c r="C1519" t="s">
        <v>30</v>
      </c>
      <c r="D1519" t="s">
        <v>47</v>
      </c>
      <c r="E1519" t="s">
        <v>16</v>
      </c>
      <c r="F1519" t="s">
        <v>48</v>
      </c>
      <c r="G1519" s="1">
        <v>44857</v>
      </c>
      <c r="H1519" s="1">
        <v>44884</v>
      </c>
      <c r="I1519" s="2">
        <v>44889</v>
      </c>
      <c r="J1519" t="s">
        <v>23</v>
      </c>
      <c r="K1519" t="s">
        <v>29</v>
      </c>
      <c r="L1519" t="s">
        <v>24</v>
      </c>
      <c r="M1519" t="s">
        <v>32</v>
      </c>
      <c r="N1519" t="s">
        <v>41</v>
      </c>
      <c r="O1519" t="s">
        <v>1686</v>
      </c>
      <c r="P1519">
        <f t="shared" si="619"/>
        <v>1</v>
      </c>
      <c r="Q1519" s="5">
        <f t="shared" si="620"/>
        <v>44886</v>
      </c>
      <c r="R1519" s="32">
        <f>VLOOKUP(_xlfn.CONCAT(M1519," - ",E1519),Planning!$C$75:$D$99,2,0)</f>
        <v>10</v>
      </c>
      <c r="S1519" s="5">
        <f t="shared" si="621"/>
        <v>44894</v>
      </c>
      <c r="T1519" s="3" t="str">
        <f t="shared" si="622"/>
        <v/>
      </c>
      <c r="U1519" s="32">
        <f t="shared" ca="1" si="623"/>
        <v>10</v>
      </c>
      <c r="V1519" s="32">
        <f t="shared" si="624"/>
        <v>0</v>
      </c>
      <c r="W1519" s="5">
        <f t="shared" si="625"/>
        <v>44889</v>
      </c>
      <c r="X1519" s="5"/>
      <c r="Z1519" s="49"/>
      <c r="AA1519" s="50" cm="1">
        <f t="array" ref="AA1519">IF(AND(K1519="Pending",J1519='Date ouverte'!$A$2),INDEX(_xlfn.ANCHORARRAY('Date ouverte'!$B$2),MATCH(TRUE,_xlfn.ANCHORARRAY('Date ouverte'!$B$2)&gt;=$W1519,0)),IF(AND(K1519="Pending",J1519='Date ouverte'!$A$4),INDEX(_xlfn.ANCHORARRAY('Date ouverte'!$B$4),MATCH(TRUE,_xlfn.ANCHORARRAY('Date ouverte'!$B$4)&gt;=$W1519,0)),IF(AND(K1519="Pending",J1519='Date ouverte'!$A$6),INDEX(_xlfn.ANCHORARRAY('Date ouverte'!$B$6),MATCH(TRUE,_xlfn.ANCHORARRAY('Date ouverte'!$B$6)&gt;=$W1519,0)),IF(AND(K1519="Pending",J1519='Date ouverte'!$A$8),INDEX(_xlfn.ANCHORARRAY('Date ouverte'!$B$8),MATCH(TRUE,_xlfn.ANCHORARRAY('Date ouverte'!$B$8)&gt;=$W1519,0)),W1519))))</f>
        <v>44889</v>
      </c>
      <c r="AB1519" s="5" t="str">
        <f>IF(IF($K1519="Pending",(IF($J1519='Date ouverte'!$A$20,HLOOKUP($AA1519,'Date ouverte'!$20:$21,2,FALSE),IF($J1519='Date ouverte'!$A$22,HLOOKUP($AA1519,'Date ouverte'!$22:$23,2,FALSE),IF($J1519='Date ouverte'!$A$24,HLOOKUP($AA1519,'Date ouverte'!$24:$25,2,FALSE),IF($J1519='Date ouverte'!$A$26,HLOOKUP($AA1519,'Date ouverte'!$26:$27,2,FALSE),"j"))))),W1519)&lt;&gt;"alert",AA1519,"alert")</f>
        <v>alert</v>
      </c>
      <c r="AC1519" s="65">
        <f>IF($AB1519="alert",(IF($J1519='Date ouverte'!$A$29,HLOOKUP($AA1519,'Date ouverte'!$29:$30,2,FALSE),IF($J1519='Date ouverte'!$A$31,HLOOKUP($AA1519,'Date ouverte'!$31:$33,2,FALSE),IF($J1519='Date ouverte'!$A$33,HLOOKUP($AA1519,'Date ouverte'!$33:$34,2,FALSE),IF($J1519='Date ouverte'!$A$35,HLOOKUP($AA1519,'Date ouverte'!$35:$36,2,FALSE),"j"))))),0)</f>
        <v>32</v>
      </c>
      <c r="AD15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19" s="5"/>
    </row>
    <row r="1520" spans="1:31" x14ac:dyDescent="0.25">
      <c r="A1520" t="s">
        <v>2103</v>
      </c>
      <c r="B1520" t="s">
        <v>258</v>
      </c>
      <c r="C1520" t="s">
        <v>14</v>
      </c>
      <c r="D1520" t="s">
        <v>47</v>
      </c>
      <c r="E1520" t="s">
        <v>16</v>
      </c>
      <c r="F1520" t="s">
        <v>48</v>
      </c>
      <c r="G1520" s="1">
        <v>44855</v>
      </c>
      <c r="H1520" s="1">
        <v>44893</v>
      </c>
      <c r="I1520" s="2">
        <v>44900</v>
      </c>
      <c r="J1520" t="s">
        <v>28</v>
      </c>
      <c r="K1520" t="s">
        <v>29</v>
      </c>
      <c r="L1520" t="s">
        <v>24</v>
      </c>
      <c r="M1520" t="s">
        <v>32</v>
      </c>
      <c r="N1520" t="s">
        <v>41</v>
      </c>
      <c r="O1520" t="s">
        <v>1728</v>
      </c>
      <c r="P1520">
        <f t="shared" si="619"/>
        <v>1</v>
      </c>
      <c r="Q1520" s="5">
        <f t="shared" si="620"/>
        <v>44895</v>
      </c>
      <c r="R1520" s="32">
        <f>VLOOKUP(_xlfn.CONCAT(M1520," - ",E1520),Planning!$C$75:$D$99,2,0)</f>
        <v>10</v>
      </c>
      <c r="S1520" s="5">
        <f t="shared" si="621"/>
        <v>44903</v>
      </c>
      <c r="T1520" s="3" t="str">
        <f t="shared" si="622"/>
        <v/>
      </c>
      <c r="U1520" s="32">
        <f t="shared" ca="1" si="623"/>
        <v>10</v>
      </c>
      <c r="V1520" s="32">
        <f t="shared" si="624"/>
        <v>0</v>
      </c>
      <c r="W1520" s="5">
        <f t="shared" si="625"/>
        <v>44900</v>
      </c>
      <c r="X1520" s="5"/>
      <c r="Z1520" s="49"/>
      <c r="AA1520" s="50" cm="1">
        <f t="array" ref="AA1520">IF(AND(K1520="Pending",J1520='Date ouverte'!$A$2),INDEX(_xlfn.ANCHORARRAY('Date ouverte'!$B$2),MATCH(TRUE,_xlfn.ANCHORARRAY('Date ouverte'!$B$2)&gt;=$W1520,0)),IF(AND(K1520="Pending",J1520='Date ouverte'!$A$4),INDEX(_xlfn.ANCHORARRAY('Date ouverte'!$B$4),MATCH(TRUE,_xlfn.ANCHORARRAY('Date ouverte'!$B$4)&gt;=$W1520,0)),IF(AND(K1520="Pending",J1520='Date ouverte'!$A$6),INDEX(_xlfn.ANCHORARRAY('Date ouverte'!$B$6),MATCH(TRUE,_xlfn.ANCHORARRAY('Date ouverte'!$B$6)&gt;=$W1520,0)),IF(AND(K1520="Pending",J1520='Date ouverte'!$A$8),INDEX(_xlfn.ANCHORARRAY('Date ouverte'!$B$8),MATCH(TRUE,_xlfn.ANCHORARRAY('Date ouverte'!$B$8)&gt;=$W1520,0)),W1520))))</f>
        <v>44900</v>
      </c>
      <c r="AB1520" s="5" t="str">
        <f>IF(IF($K1520="Pending",(IF($J1520='Date ouverte'!$A$20,HLOOKUP($AA1520,'Date ouverte'!$20:$21,2,FALSE),IF($J1520='Date ouverte'!$A$22,HLOOKUP($AA1520,'Date ouverte'!$22:$23,2,FALSE),IF($J1520='Date ouverte'!$A$24,HLOOKUP($AA1520,'Date ouverte'!$24:$25,2,FALSE),IF($J1520='Date ouverte'!$A$26,HLOOKUP($AA1520,'Date ouverte'!$26:$27,2,FALSE),"j"))))),W1520)&lt;&gt;"alert",AA1520,"alert")</f>
        <v>alert</v>
      </c>
      <c r="AC1520" s="65">
        <f>IF($AB1520="alert",(IF($J1520='Date ouverte'!$A$29,HLOOKUP($AA1520,'Date ouverte'!$29:$30,2,FALSE),IF($J1520='Date ouverte'!$A$31,HLOOKUP($AA1520,'Date ouverte'!$31:$33,2,FALSE),IF($J1520='Date ouverte'!$A$33,HLOOKUP($AA1520,'Date ouverte'!$33:$34,2,FALSE),IF($J1520='Date ouverte'!$A$35,HLOOKUP($AA1520,'Date ouverte'!$35:$36,2,FALSE),"j"))))),0)</f>
        <v>15</v>
      </c>
      <c r="AD15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20" s="5"/>
    </row>
    <row r="1521" spans="1:31" x14ac:dyDescent="0.25">
      <c r="A1521" t="s">
        <v>441</v>
      </c>
      <c r="B1521" t="s">
        <v>258</v>
      </c>
      <c r="C1521" t="s">
        <v>30</v>
      </c>
      <c r="D1521" t="s">
        <v>47</v>
      </c>
      <c r="E1521" t="s">
        <v>34</v>
      </c>
      <c r="F1521" t="s">
        <v>48</v>
      </c>
      <c r="G1521" s="1">
        <v>44816</v>
      </c>
      <c r="H1521" s="1">
        <v>44866</v>
      </c>
      <c r="I1521" s="2">
        <v>44880.354166666664</v>
      </c>
      <c r="J1521" t="s">
        <v>28</v>
      </c>
      <c r="K1521" t="s">
        <v>19</v>
      </c>
      <c r="L1521" t="s">
        <v>20</v>
      </c>
      <c r="M1521" t="s">
        <v>25</v>
      </c>
      <c r="N1521" t="s">
        <v>35</v>
      </c>
      <c r="O1521" t="s">
        <v>40</v>
      </c>
      <c r="P1521">
        <f t="shared" si="619"/>
        <v>1</v>
      </c>
      <c r="Q1521" s="5">
        <f t="shared" si="620"/>
        <v>44868</v>
      </c>
      <c r="R1521" s="32">
        <f>VLOOKUP(_xlfn.CONCAT(M1521," - ",E1521),Planning!$C$75:$D$99,2,0)</f>
        <v>21</v>
      </c>
      <c r="S1521" s="5">
        <f t="shared" si="621"/>
        <v>44887</v>
      </c>
      <c r="T1521" s="3" t="str">
        <f t="shared" si="622"/>
        <v/>
      </c>
      <c r="U1521" s="32">
        <f t="shared" ca="1" si="623"/>
        <v>21</v>
      </c>
      <c r="V1521" s="32">
        <f t="shared" si="624"/>
        <v>0</v>
      </c>
      <c r="W1521" s="5">
        <f t="shared" si="625"/>
        <v>44880</v>
      </c>
      <c r="X1521" s="5"/>
      <c r="Z1521" s="49"/>
      <c r="AA1521" s="50" cm="1">
        <f t="array" ref="AA1521">IF(AND(K1521="Pending",J1521='Date ouverte'!$A$2),INDEX(_xlfn.ANCHORARRAY('Date ouverte'!$B$2),MATCH(TRUE,_xlfn.ANCHORARRAY('Date ouverte'!$B$2)&gt;=$W1521,0)),IF(AND(K1521="Pending",J1521='Date ouverte'!$A$4),INDEX(_xlfn.ANCHORARRAY('Date ouverte'!$B$4),MATCH(TRUE,_xlfn.ANCHORARRAY('Date ouverte'!$B$4)&gt;=$W1521,0)),IF(AND(K1521="Pending",J1521='Date ouverte'!$A$6),INDEX(_xlfn.ANCHORARRAY('Date ouverte'!$B$6),MATCH(TRUE,_xlfn.ANCHORARRAY('Date ouverte'!$B$6)&gt;=$W1521,0)),IF(AND(K1521="Pending",J1521='Date ouverte'!$A$8),INDEX(_xlfn.ANCHORARRAY('Date ouverte'!$B$8),MATCH(TRUE,_xlfn.ANCHORARRAY('Date ouverte'!$B$8)&gt;=$W1521,0)),W1521))))</f>
        <v>44880</v>
      </c>
      <c r="AB1521" s="5">
        <f>IF(IF($K1521="Pending",(IF($J1521='Date ouverte'!$A$20,HLOOKUP($AA1521,'Date ouverte'!$20:$21,2,FALSE),IF($J1521='Date ouverte'!$A$22,HLOOKUP($AA1521,'Date ouverte'!$22:$23,2,FALSE),IF($J1521='Date ouverte'!$A$24,HLOOKUP($AA1521,'Date ouverte'!$24:$25,2,FALSE),IF($J1521='Date ouverte'!$A$26,HLOOKUP($AA1521,'Date ouverte'!$26:$27,2,FALSE),"j"))))),W1521)&lt;&gt;"alert",AA1521,"alert")</f>
        <v>44880</v>
      </c>
      <c r="AC1521" s="65">
        <f>IF($AB1521="alert",(IF($J1521='Date ouverte'!$A$29,HLOOKUP($AA1521,'Date ouverte'!$29:$30,2,FALSE),IF($J1521='Date ouverte'!$A$31,HLOOKUP($AA1521,'Date ouverte'!$31:$33,2,FALSE),IF($J1521='Date ouverte'!$A$33,HLOOKUP($AA1521,'Date ouverte'!$33:$34,2,FALSE),IF($J1521='Date ouverte'!$A$35,HLOOKUP($AA1521,'Date ouverte'!$35:$36,2,FALSE),"j"))))),0)</f>
        <v>0</v>
      </c>
      <c r="AD15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21" s="5"/>
    </row>
    <row r="1522" spans="1:31" x14ac:dyDescent="0.25">
      <c r="A1522" t="s">
        <v>2104</v>
      </c>
      <c r="B1522" t="s">
        <v>258</v>
      </c>
      <c r="C1522" t="s">
        <v>14</v>
      </c>
      <c r="D1522" t="s">
        <v>47</v>
      </c>
      <c r="E1522" t="s">
        <v>34</v>
      </c>
      <c r="F1522" t="s">
        <v>48</v>
      </c>
      <c r="G1522" s="1">
        <v>44860</v>
      </c>
      <c r="H1522" s="1">
        <v>44891</v>
      </c>
      <c r="I1522" s="2">
        <v>44906</v>
      </c>
      <c r="J1522" t="s">
        <v>28</v>
      </c>
      <c r="K1522" t="s">
        <v>29</v>
      </c>
      <c r="L1522" t="s">
        <v>24</v>
      </c>
      <c r="M1522" t="s">
        <v>25</v>
      </c>
      <c r="N1522" t="s">
        <v>26</v>
      </c>
      <c r="O1522" t="s">
        <v>46</v>
      </c>
      <c r="P1522">
        <f t="shared" si="619"/>
        <v>1</v>
      </c>
      <c r="Q1522" s="5">
        <f t="shared" si="620"/>
        <v>44893</v>
      </c>
      <c r="R1522" s="32">
        <f>VLOOKUP(_xlfn.CONCAT(M1522," - ",E1522),Planning!$C$75:$D$99,2,0)</f>
        <v>21</v>
      </c>
      <c r="S1522" s="5">
        <f t="shared" si="621"/>
        <v>44912</v>
      </c>
      <c r="T1522" s="3" t="str">
        <f t="shared" si="622"/>
        <v/>
      </c>
      <c r="U1522" s="32">
        <f t="shared" ca="1" si="623"/>
        <v>21</v>
      </c>
      <c r="V1522" s="32">
        <f t="shared" si="624"/>
        <v>0</v>
      </c>
      <c r="W1522" s="5">
        <f t="shared" si="625"/>
        <v>44906</v>
      </c>
      <c r="X1522" s="5"/>
      <c r="Z1522" s="49"/>
      <c r="AA1522" s="50" cm="1">
        <f t="array" ref="AA1522">IF(AND(K1522="Pending",J1522='Date ouverte'!$A$2),INDEX(_xlfn.ANCHORARRAY('Date ouverte'!$B$2),MATCH(TRUE,_xlfn.ANCHORARRAY('Date ouverte'!$B$2)&gt;=$W1522,0)),IF(AND(K1522="Pending",J1522='Date ouverte'!$A$4),INDEX(_xlfn.ANCHORARRAY('Date ouverte'!$B$4),MATCH(TRUE,_xlfn.ANCHORARRAY('Date ouverte'!$B$4)&gt;=$W1522,0)),IF(AND(K1522="Pending",J1522='Date ouverte'!$A$6),INDEX(_xlfn.ANCHORARRAY('Date ouverte'!$B$6),MATCH(TRUE,_xlfn.ANCHORARRAY('Date ouverte'!$B$6)&gt;=$W1522,0)),IF(AND(K1522="Pending",J1522='Date ouverte'!$A$8),INDEX(_xlfn.ANCHORARRAY('Date ouverte'!$B$8),MATCH(TRUE,_xlfn.ANCHORARRAY('Date ouverte'!$B$8)&gt;=$W1522,0)),W1522))))</f>
        <v>44907</v>
      </c>
      <c r="AB1522" s="5" t="str">
        <f>IF(IF($K1522="Pending",(IF($J1522='Date ouverte'!$A$20,HLOOKUP($AA1522,'Date ouverte'!$20:$21,2,FALSE),IF($J1522='Date ouverte'!$A$22,HLOOKUP($AA1522,'Date ouverte'!$22:$23,2,FALSE),IF($J1522='Date ouverte'!$A$24,HLOOKUP($AA1522,'Date ouverte'!$24:$25,2,FALSE),IF($J1522='Date ouverte'!$A$26,HLOOKUP($AA1522,'Date ouverte'!$26:$27,2,FALSE),"j"))))),W1522)&lt;&gt;"alert",AA1522,"alert")</f>
        <v>alert</v>
      </c>
      <c r="AC1522" s="65">
        <f>IF($AB1522="alert",(IF($J1522='Date ouverte'!$A$29,HLOOKUP($AA1522,'Date ouverte'!$29:$30,2,FALSE),IF($J1522='Date ouverte'!$A$31,HLOOKUP($AA1522,'Date ouverte'!$31:$33,2,FALSE),IF($J1522='Date ouverte'!$A$33,HLOOKUP($AA1522,'Date ouverte'!$33:$34,2,FALSE),IF($J1522='Date ouverte'!$A$35,HLOOKUP($AA1522,'Date ouverte'!$35:$36,2,FALSE),"j"))))),0)</f>
        <v>15</v>
      </c>
      <c r="AD15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22" s="5"/>
    </row>
    <row r="1523" spans="1:31" x14ac:dyDescent="0.25">
      <c r="A1523" t="s">
        <v>1445</v>
      </c>
      <c r="B1523" t="s">
        <v>258</v>
      </c>
      <c r="C1523" t="s">
        <v>30</v>
      </c>
      <c r="D1523" t="s">
        <v>47</v>
      </c>
      <c r="E1523" t="s">
        <v>34</v>
      </c>
      <c r="F1523" t="s">
        <v>48</v>
      </c>
      <c r="G1523" s="1">
        <v>44832</v>
      </c>
      <c r="H1523" s="1">
        <v>44866</v>
      </c>
      <c r="I1523" s="2">
        <v>44879.375</v>
      </c>
      <c r="J1523" t="s">
        <v>28</v>
      </c>
      <c r="K1523" t="s">
        <v>19</v>
      </c>
      <c r="L1523" t="s">
        <v>20</v>
      </c>
      <c r="M1523" t="s">
        <v>25</v>
      </c>
      <c r="N1523" t="s">
        <v>35</v>
      </c>
      <c r="O1523" t="s">
        <v>40</v>
      </c>
      <c r="P1523">
        <f t="shared" si="619"/>
        <v>1</v>
      </c>
      <c r="Q1523" s="5">
        <f t="shared" si="620"/>
        <v>44868</v>
      </c>
      <c r="R1523" s="32">
        <f>VLOOKUP(_xlfn.CONCAT(M1523," - ",E1523),Planning!$C$75:$D$99,2,0)</f>
        <v>21</v>
      </c>
      <c r="S1523" s="5">
        <f t="shared" si="621"/>
        <v>44887</v>
      </c>
      <c r="T1523" s="3" t="str">
        <f t="shared" si="622"/>
        <v/>
      </c>
      <c r="U1523" s="32">
        <f t="shared" ca="1" si="623"/>
        <v>21</v>
      </c>
      <c r="V1523" s="32">
        <f t="shared" si="624"/>
        <v>0</v>
      </c>
      <c r="W1523" s="5">
        <f t="shared" si="625"/>
        <v>44879</v>
      </c>
      <c r="X1523" s="5"/>
      <c r="Z1523" s="49"/>
      <c r="AA1523" s="50" cm="1">
        <f t="array" ref="AA1523">IF(AND(K1523="Pending",J1523='Date ouverte'!$A$2),INDEX(_xlfn.ANCHORARRAY('Date ouverte'!$B$2),MATCH(TRUE,_xlfn.ANCHORARRAY('Date ouverte'!$B$2)&gt;=$W1523,0)),IF(AND(K1523="Pending",J1523='Date ouverte'!$A$4),INDEX(_xlfn.ANCHORARRAY('Date ouverte'!$B$4),MATCH(TRUE,_xlfn.ANCHORARRAY('Date ouverte'!$B$4)&gt;=$W1523,0)),IF(AND(K1523="Pending",J1523='Date ouverte'!$A$6),INDEX(_xlfn.ANCHORARRAY('Date ouverte'!$B$6),MATCH(TRUE,_xlfn.ANCHORARRAY('Date ouverte'!$B$6)&gt;=$W1523,0)),IF(AND(K1523="Pending",J1523='Date ouverte'!$A$8),INDEX(_xlfn.ANCHORARRAY('Date ouverte'!$B$8),MATCH(TRUE,_xlfn.ANCHORARRAY('Date ouverte'!$B$8)&gt;=$W1523,0)),W1523))))</f>
        <v>44879</v>
      </c>
      <c r="AB1523" s="5">
        <f>IF(IF($K1523="Pending",(IF($J1523='Date ouverte'!$A$20,HLOOKUP($AA1523,'Date ouverte'!$20:$21,2,FALSE),IF($J1523='Date ouverte'!$A$22,HLOOKUP($AA1523,'Date ouverte'!$22:$23,2,FALSE),IF($J1523='Date ouverte'!$A$24,HLOOKUP($AA1523,'Date ouverte'!$24:$25,2,FALSE),IF($J1523='Date ouverte'!$A$26,HLOOKUP($AA1523,'Date ouverte'!$26:$27,2,FALSE),"j"))))),W1523)&lt;&gt;"alert",AA1523,"alert")</f>
        <v>44879</v>
      </c>
      <c r="AC1523" s="65">
        <f>IF($AB1523="alert",(IF($J1523='Date ouverte'!$A$29,HLOOKUP($AA1523,'Date ouverte'!$29:$30,2,FALSE),IF($J1523='Date ouverte'!$A$31,HLOOKUP($AA1523,'Date ouverte'!$31:$33,2,FALSE),IF($J1523='Date ouverte'!$A$33,HLOOKUP($AA1523,'Date ouverte'!$33:$34,2,FALSE),IF($J1523='Date ouverte'!$A$35,HLOOKUP($AA1523,'Date ouverte'!$35:$36,2,FALSE),"j"))))),0)</f>
        <v>0</v>
      </c>
      <c r="AD15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23" s="5"/>
    </row>
    <row r="1524" spans="1:31" x14ac:dyDescent="0.25">
      <c r="A1524" t="s">
        <v>2105</v>
      </c>
      <c r="B1524" t="s">
        <v>258</v>
      </c>
      <c r="C1524" t="s">
        <v>30</v>
      </c>
      <c r="D1524" t="s">
        <v>47</v>
      </c>
      <c r="E1524" t="s">
        <v>16</v>
      </c>
      <c r="F1524" t="s">
        <v>48</v>
      </c>
      <c r="G1524" s="1">
        <v>44834</v>
      </c>
      <c r="H1524" s="1">
        <v>44893</v>
      </c>
      <c r="I1524" s="2">
        <v>44903</v>
      </c>
      <c r="J1524" t="s">
        <v>39</v>
      </c>
      <c r="K1524" t="s">
        <v>29</v>
      </c>
      <c r="L1524" t="s">
        <v>24</v>
      </c>
      <c r="M1524" t="s">
        <v>25</v>
      </c>
      <c r="N1524" t="s">
        <v>26</v>
      </c>
      <c r="O1524" t="s">
        <v>56</v>
      </c>
      <c r="P1524">
        <f t="shared" si="619"/>
        <v>1</v>
      </c>
      <c r="Q1524" s="5">
        <f t="shared" si="620"/>
        <v>44895</v>
      </c>
      <c r="R1524" s="32">
        <f>VLOOKUP(_xlfn.CONCAT(M1524," - ",E1524),Planning!$C$75:$D$99,2,0)</f>
        <v>4</v>
      </c>
      <c r="S1524" s="5">
        <f t="shared" si="621"/>
        <v>44897</v>
      </c>
      <c r="T1524" s="3" t="str">
        <f t="shared" si="622"/>
        <v/>
      </c>
      <c r="U1524" s="32">
        <f t="shared" ca="1" si="623"/>
        <v>4</v>
      </c>
      <c r="V1524" s="32">
        <f t="shared" si="624"/>
        <v>0</v>
      </c>
      <c r="W1524" s="5">
        <f t="shared" si="625"/>
        <v>44903</v>
      </c>
      <c r="X1524" s="5"/>
      <c r="Z1524" s="49"/>
      <c r="AA1524" s="50" cm="1">
        <f t="array" ref="AA1524">IF(AND(K1524="Pending",J1524='Date ouverte'!$A$2),INDEX(_xlfn.ANCHORARRAY('Date ouverte'!$B$2),MATCH(TRUE,_xlfn.ANCHORARRAY('Date ouverte'!$B$2)&gt;=$W1524,0)),IF(AND(K1524="Pending",J1524='Date ouverte'!$A$4),INDEX(_xlfn.ANCHORARRAY('Date ouverte'!$B$4),MATCH(TRUE,_xlfn.ANCHORARRAY('Date ouverte'!$B$4)&gt;=$W1524,0)),IF(AND(K1524="Pending",J1524='Date ouverte'!$A$6),INDEX(_xlfn.ANCHORARRAY('Date ouverte'!$B$6),MATCH(TRUE,_xlfn.ANCHORARRAY('Date ouverte'!$B$6)&gt;=$W1524,0)),IF(AND(K1524="Pending",J1524='Date ouverte'!$A$8),INDEX(_xlfn.ANCHORARRAY('Date ouverte'!$B$8),MATCH(TRUE,_xlfn.ANCHORARRAY('Date ouverte'!$B$8)&gt;=$W1524,0)),W1524))))</f>
        <v>44903</v>
      </c>
      <c r="AB1524" s="5">
        <f>IF(IF($K1524="Pending",(IF($J1524='Date ouverte'!$A$20,HLOOKUP($AA1524,'Date ouverte'!$20:$21,2,FALSE),IF($J1524='Date ouverte'!$A$22,HLOOKUP($AA1524,'Date ouverte'!$22:$23,2,FALSE),IF($J1524='Date ouverte'!$A$24,HLOOKUP($AA1524,'Date ouverte'!$24:$25,2,FALSE),IF($J1524='Date ouverte'!$A$26,HLOOKUP($AA1524,'Date ouverte'!$26:$27,2,FALSE),"j"))))),W1524)&lt;&gt;"alert",AA1524,"alert")</f>
        <v>44903</v>
      </c>
      <c r="AC1524" s="65">
        <f>IF($AB1524="alert",(IF($J1524='Date ouverte'!$A$29,HLOOKUP($AA1524,'Date ouverte'!$29:$30,2,FALSE),IF($J1524='Date ouverte'!$A$31,HLOOKUP($AA1524,'Date ouverte'!$31:$33,2,FALSE),IF($J1524='Date ouverte'!$A$33,HLOOKUP($AA1524,'Date ouverte'!$33:$34,2,FALSE),IF($J1524='Date ouverte'!$A$35,HLOOKUP($AA1524,'Date ouverte'!$35:$36,2,FALSE),"j"))))),0)</f>
        <v>0</v>
      </c>
      <c r="AD15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24" s="5"/>
    </row>
    <row r="1525" spans="1:31" x14ac:dyDescent="0.25">
      <c r="A1525" t="s">
        <v>883</v>
      </c>
      <c r="B1525" t="s">
        <v>258</v>
      </c>
      <c r="C1525" t="s">
        <v>30</v>
      </c>
      <c r="D1525" t="s">
        <v>47</v>
      </c>
      <c r="E1525" t="s">
        <v>34</v>
      </c>
      <c r="F1525" t="s">
        <v>48</v>
      </c>
      <c r="G1525" s="1">
        <v>44826</v>
      </c>
      <c r="H1525" s="1">
        <v>44860</v>
      </c>
      <c r="I1525" s="2">
        <v>44867.541666666664</v>
      </c>
      <c r="J1525" t="s">
        <v>18</v>
      </c>
      <c r="K1525" t="s">
        <v>19</v>
      </c>
      <c r="L1525" t="s">
        <v>24</v>
      </c>
      <c r="M1525" t="s">
        <v>25</v>
      </c>
      <c r="N1525" t="s">
        <v>26</v>
      </c>
      <c r="O1525" t="s">
        <v>36</v>
      </c>
      <c r="P1525">
        <f t="shared" si="619"/>
        <v>1</v>
      </c>
      <c r="Q1525" s="5">
        <f t="shared" si="620"/>
        <v>44862</v>
      </c>
      <c r="R1525" s="32">
        <f>VLOOKUP(_xlfn.CONCAT(M1525," - ",E1525),Planning!$C$75:$D$99,2,0)</f>
        <v>21</v>
      </c>
      <c r="S1525" s="5">
        <f t="shared" si="621"/>
        <v>44881</v>
      </c>
      <c r="T1525" s="3" t="str">
        <f t="shared" si="622"/>
        <v/>
      </c>
      <c r="U1525" s="32">
        <f t="shared" ca="1" si="623"/>
        <v>21</v>
      </c>
      <c r="V1525" s="32">
        <f t="shared" si="624"/>
        <v>0</v>
      </c>
      <c r="W1525" s="5">
        <f t="shared" si="625"/>
        <v>44867</v>
      </c>
      <c r="X1525" s="5"/>
      <c r="Z1525" s="49"/>
      <c r="AA1525" s="50" cm="1">
        <f t="array" ref="AA1525">IF(AND(K1525="Pending",J1525='Date ouverte'!$A$2),INDEX(_xlfn.ANCHORARRAY('Date ouverte'!$B$2),MATCH(TRUE,_xlfn.ANCHORARRAY('Date ouverte'!$B$2)&gt;=$W1525,0)),IF(AND(K1525="Pending",J1525='Date ouverte'!$A$4),INDEX(_xlfn.ANCHORARRAY('Date ouverte'!$B$4),MATCH(TRUE,_xlfn.ANCHORARRAY('Date ouverte'!$B$4)&gt;=$W1525,0)),IF(AND(K1525="Pending",J1525='Date ouverte'!$A$6),INDEX(_xlfn.ANCHORARRAY('Date ouverte'!$B$6),MATCH(TRUE,_xlfn.ANCHORARRAY('Date ouverte'!$B$6)&gt;=$W1525,0)),IF(AND(K1525="Pending",J1525='Date ouverte'!$A$8),INDEX(_xlfn.ANCHORARRAY('Date ouverte'!$B$8),MATCH(TRUE,_xlfn.ANCHORARRAY('Date ouverte'!$B$8)&gt;=$W1525,0)),W1525))))</f>
        <v>44867</v>
      </c>
      <c r="AB1525" s="5">
        <f>IF(IF($K1525="Pending",(IF($J1525='Date ouverte'!$A$20,HLOOKUP($AA1525,'Date ouverte'!$20:$21,2,FALSE),IF($J1525='Date ouverte'!$A$22,HLOOKUP($AA1525,'Date ouverte'!$22:$23,2,FALSE),IF($J1525='Date ouverte'!$A$24,HLOOKUP($AA1525,'Date ouverte'!$24:$25,2,FALSE),IF($J1525='Date ouverte'!$A$26,HLOOKUP($AA1525,'Date ouverte'!$26:$27,2,FALSE),"j"))))),W1525)&lt;&gt;"alert",AA1525,"alert")</f>
        <v>44867</v>
      </c>
      <c r="AC1525" s="65">
        <f>IF($AB1525="alert",(IF($J1525='Date ouverte'!$A$29,HLOOKUP($AA1525,'Date ouverte'!$29:$30,2,FALSE),IF($J1525='Date ouverte'!$A$31,HLOOKUP($AA1525,'Date ouverte'!$31:$33,2,FALSE),IF($J1525='Date ouverte'!$A$33,HLOOKUP($AA1525,'Date ouverte'!$33:$34,2,FALSE),IF($J1525='Date ouverte'!$A$35,HLOOKUP($AA1525,'Date ouverte'!$35:$36,2,FALSE),"j"))))),0)</f>
        <v>0</v>
      </c>
      <c r="AD15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25" s="5"/>
    </row>
    <row r="1526" spans="1:31" x14ac:dyDescent="0.25">
      <c r="A1526" t="s">
        <v>1446</v>
      </c>
      <c r="B1526" t="s">
        <v>258</v>
      </c>
      <c r="C1526" t="s">
        <v>30</v>
      </c>
      <c r="D1526" t="s">
        <v>47</v>
      </c>
      <c r="E1526" t="s">
        <v>34</v>
      </c>
      <c r="F1526" t="s">
        <v>48</v>
      </c>
      <c r="G1526" s="1">
        <v>44847</v>
      </c>
      <c r="H1526" s="1">
        <v>44877</v>
      </c>
      <c r="I1526" s="2">
        <v>44886.708333333336</v>
      </c>
      <c r="J1526" t="s">
        <v>23</v>
      </c>
      <c r="K1526" t="s">
        <v>19</v>
      </c>
      <c r="L1526" t="s">
        <v>20</v>
      </c>
      <c r="M1526" t="s">
        <v>25</v>
      </c>
      <c r="N1526" t="s">
        <v>35</v>
      </c>
      <c r="O1526" t="s">
        <v>45</v>
      </c>
      <c r="P1526">
        <f t="shared" si="619"/>
        <v>1</v>
      </c>
      <c r="Q1526" s="5">
        <f t="shared" si="620"/>
        <v>44879</v>
      </c>
      <c r="R1526" s="32">
        <f>VLOOKUP(_xlfn.CONCAT(M1526," - ",E1526),Planning!$C$75:$D$99,2,0)</f>
        <v>21</v>
      </c>
      <c r="S1526" s="5">
        <f t="shared" si="621"/>
        <v>44898</v>
      </c>
      <c r="T1526" s="3" t="str">
        <f t="shared" si="622"/>
        <v/>
      </c>
      <c r="U1526" s="32">
        <f t="shared" ca="1" si="623"/>
        <v>21</v>
      </c>
      <c r="V1526" s="32">
        <f t="shared" si="624"/>
        <v>0</v>
      </c>
      <c r="W1526" s="5">
        <f t="shared" si="625"/>
        <v>44886</v>
      </c>
      <c r="X1526" s="5"/>
      <c r="Z1526" s="49"/>
      <c r="AA1526" s="50" cm="1">
        <f t="array" ref="AA1526">IF(AND(K1526="Pending",J1526='Date ouverte'!$A$2),INDEX(_xlfn.ANCHORARRAY('Date ouverte'!$B$2),MATCH(TRUE,_xlfn.ANCHORARRAY('Date ouverte'!$B$2)&gt;=$W1526,0)),IF(AND(K1526="Pending",J1526='Date ouverte'!$A$4),INDEX(_xlfn.ANCHORARRAY('Date ouverte'!$B$4),MATCH(TRUE,_xlfn.ANCHORARRAY('Date ouverte'!$B$4)&gt;=$W1526,0)),IF(AND(K1526="Pending",J1526='Date ouverte'!$A$6),INDEX(_xlfn.ANCHORARRAY('Date ouverte'!$B$6),MATCH(TRUE,_xlfn.ANCHORARRAY('Date ouverte'!$B$6)&gt;=$W1526,0)),IF(AND(K1526="Pending",J1526='Date ouverte'!$A$8),INDEX(_xlfn.ANCHORARRAY('Date ouverte'!$B$8),MATCH(TRUE,_xlfn.ANCHORARRAY('Date ouverte'!$B$8)&gt;=$W1526,0)),W1526))))</f>
        <v>44886</v>
      </c>
      <c r="AB1526" s="5">
        <f>IF(IF($K1526="Pending",(IF($J1526='Date ouverte'!$A$20,HLOOKUP($AA1526,'Date ouverte'!$20:$21,2,FALSE),IF($J1526='Date ouverte'!$A$22,HLOOKUP($AA1526,'Date ouverte'!$22:$23,2,FALSE),IF($J1526='Date ouverte'!$A$24,HLOOKUP($AA1526,'Date ouverte'!$24:$25,2,FALSE),IF($J1526='Date ouverte'!$A$26,HLOOKUP($AA1526,'Date ouverte'!$26:$27,2,FALSE),"j"))))),W1526)&lt;&gt;"alert",AA1526,"alert")</f>
        <v>44886</v>
      </c>
      <c r="AC1526" s="65">
        <f>IF($AB1526="alert",(IF($J1526='Date ouverte'!$A$29,HLOOKUP($AA1526,'Date ouverte'!$29:$30,2,FALSE),IF($J1526='Date ouverte'!$A$31,HLOOKUP($AA1526,'Date ouverte'!$31:$33,2,FALSE),IF($J1526='Date ouverte'!$A$33,HLOOKUP($AA1526,'Date ouverte'!$33:$34,2,FALSE),IF($J1526='Date ouverte'!$A$35,HLOOKUP($AA1526,'Date ouverte'!$35:$36,2,FALSE),"j"))))),0)</f>
        <v>0</v>
      </c>
      <c r="AD15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26" s="5"/>
    </row>
    <row r="1527" spans="1:31" x14ac:dyDescent="0.25">
      <c r="A1527" t="s">
        <v>492</v>
      </c>
      <c r="B1527" t="s">
        <v>258</v>
      </c>
      <c r="C1527" t="s">
        <v>30</v>
      </c>
      <c r="D1527" t="s">
        <v>15</v>
      </c>
      <c r="E1527" t="s">
        <v>16</v>
      </c>
      <c r="F1527" t="s">
        <v>17</v>
      </c>
      <c r="G1527" s="1">
        <v>44815</v>
      </c>
      <c r="H1527" s="1">
        <v>44857</v>
      </c>
      <c r="I1527" s="2">
        <v>44861.270833333336</v>
      </c>
      <c r="J1527" t="s">
        <v>23</v>
      </c>
      <c r="K1527" t="s">
        <v>19</v>
      </c>
      <c r="L1527" t="s">
        <v>20</v>
      </c>
      <c r="M1527" t="s">
        <v>25</v>
      </c>
      <c r="N1527" t="s">
        <v>35</v>
      </c>
      <c r="O1527" t="s">
        <v>42</v>
      </c>
      <c r="P1527">
        <f t="shared" si="619"/>
        <v>1</v>
      </c>
      <c r="Q1527" s="5">
        <f t="shared" si="620"/>
        <v>44859</v>
      </c>
      <c r="R1527" s="32">
        <f>VLOOKUP(_xlfn.CONCAT(M1527," - ",E1527),Planning!$C$75:$D$99,2,0)</f>
        <v>4</v>
      </c>
      <c r="S1527" s="5">
        <f t="shared" si="621"/>
        <v>44861</v>
      </c>
      <c r="T1527" s="3" t="str">
        <f t="shared" si="622"/>
        <v/>
      </c>
      <c r="U1527" s="32">
        <f t="shared" ca="1" si="623"/>
        <v>2</v>
      </c>
      <c r="V1527" s="32">
        <f t="shared" si="624"/>
        <v>0</v>
      </c>
      <c r="W1527" s="5">
        <f t="shared" si="625"/>
        <v>44861</v>
      </c>
      <c r="X1527" s="5"/>
      <c r="Z1527" s="49"/>
      <c r="AA1527" s="50" cm="1">
        <f t="array" ref="AA1527">IF(AND(K1527="Pending",J1527='Date ouverte'!$A$2),INDEX(_xlfn.ANCHORARRAY('Date ouverte'!$B$2),MATCH(TRUE,_xlfn.ANCHORARRAY('Date ouverte'!$B$2)&gt;=$W1527,0)),IF(AND(K1527="Pending",J1527='Date ouverte'!$A$4),INDEX(_xlfn.ANCHORARRAY('Date ouverte'!$B$4),MATCH(TRUE,_xlfn.ANCHORARRAY('Date ouverte'!$B$4)&gt;=$W1527,0)),IF(AND(K1527="Pending",J1527='Date ouverte'!$A$6),INDEX(_xlfn.ANCHORARRAY('Date ouverte'!$B$6),MATCH(TRUE,_xlfn.ANCHORARRAY('Date ouverte'!$B$6)&gt;=$W1527,0)),IF(AND(K1527="Pending",J1527='Date ouverte'!$A$8),INDEX(_xlfn.ANCHORARRAY('Date ouverte'!$B$8),MATCH(TRUE,_xlfn.ANCHORARRAY('Date ouverte'!$B$8)&gt;=$W1527,0)),W1527))))</f>
        <v>44861</v>
      </c>
      <c r="AB1527" s="5">
        <f>IF(IF($K1527="Pending",(IF($J1527='Date ouverte'!$A$20,HLOOKUP($AA1527,'Date ouverte'!$20:$21,2,FALSE),IF($J1527='Date ouverte'!$A$22,HLOOKUP($AA1527,'Date ouverte'!$22:$23,2,FALSE),IF($J1527='Date ouverte'!$A$24,HLOOKUP($AA1527,'Date ouverte'!$24:$25,2,FALSE),IF($J1527='Date ouverte'!$A$26,HLOOKUP($AA1527,'Date ouverte'!$26:$27,2,FALSE),"j"))))),W1527)&lt;&gt;"alert",AA1527,"alert")</f>
        <v>44861</v>
      </c>
      <c r="AC1527" s="65">
        <f>IF($AB1527="alert",(IF($J1527='Date ouverte'!$A$29,HLOOKUP($AA1527,'Date ouverte'!$29:$30,2,FALSE),IF($J1527='Date ouverte'!$A$31,HLOOKUP($AA1527,'Date ouverte'!$31:$33,2,FALSE),IF($J1527='Date ouverte'!$A$33,HLOOKUP($AA1527,'Date ouverte'!$33:$34,2,FALSE),IF($J1527='Date ouverte'!$A$35,HLOOKUP($AA1527,'Date ouverte'!$35:$36,2,FALSE),"j"))))),0)</f>
        <v>0</v>
      </c>
      <c r="AD15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27" s="5"/>
    </row>
    <row r="1528" spans="1:31" x14ac:dyDescent="0.25">
      <c r="A1528" t="s">
        <v>573</v>
      </c>
      <c r="B1528" t="s">
        <v>258</v>
      </c>
      <c r="C1528" t="s">
        <v>30</v>
      </c>
      <c r="D1528" t="s">
        <v>47</v>
      </c>
      <c r="E1528" t="s">
        <v>34</v>
      </c>
      <c r="F1528" t="s">
        <v>48</v>
      </c>
      <c r="G1528" s="1">
        <v>44817</v>
      </c>
      <c r="H1528" s="1">
        <v>44860</v>
      </c>
      <c r="I1528" s="2">
        <v>44865.6875</v>
      </c>
      <c r="J1528" t="s">
        <v>18</v>
      </c>
      <c r="K1528" t="s">
        <v>19</v>
      </c>
      <c r="L1528" t="s">
        <v>24</v>
      </c>
      <c r="M1528" t="s">
        <v>25</v>
      </c>
      <c r="N1528" t="s">
        <v>26</v>
      </c>
      <c r="O1528" t="s">
        <v>36</v>
      </c>
      <c r="P1528">
        <f t="shared" ref="P1528:P1591" si="626">IF(A1528&lt;&gt;"",1,0)</f>
        <v>1</v>
      </c>
      <c r="Q1528" s="5">
        <f t="shared" ref="Q1528:Q1591" si="627">ROUNDDOWN(H1528,0)+2</f>
        <v>44862</v>
      </c>
      <c r="R1528" s="32">
        <f>VLOOKUP(_xlfn.CONCAT(M1528," - ",E1528),Planning!$C$75:$D$99,2,0)</f>
        <v>21</v>
      </c>
      <c r="S1528" s="5">
        <f t="shared" ref="S1528:S1591" si="628">H1528+R1528</f>
        <v>44881</v>
      </c>
      <c r="T1528" s="3" t="str">
        <f t="shared" ref="T1528:T1591" si="629">IF(X1528-H1528&gt;R1528,"Alert","")</f>
        <v/>
      </c>
      <c r="U1528" s="32">
        <f t="shared" ref="U1528:U1591" ca="1" si="630">IF(Q1528&lt;=TODAY(),(H1528+R1528)-TODAY(),R1528)</f>
        <v>21</v>
      </c>
      <c r="V1528" s="32">
        <f t="shared" ref="V1528:V1591" si="631">IF(X1528-H1528-R1528&gt;0,X1528-H1528-R1528,0)</f>
        <v>0</v>
      </c>
      <c r="W1528" s="5">
        <f t="shared" ref="W1528:W1591" si="632">ROUNDDOWN(I1528,0)</f>
        <v>44865</v>
      </c>
      <c r="X1528" s="5"/>
      <c r="Z1528" s="49"/>
      <c r="AA1528" s="50" cm="1">
        <f t="array" ref="AA1528">IF(AND(K1528="Pending",J1528='Date ouverte'!$A$2),INDEX(_xlfn.ANCHORARRAY('Date ouverte'!$B$2),MATCH(TRUE,_xlfn.ANCHORARRAY('Date ouverte'!$B$2)&gt;=$W1528,0)),IF(AND(K1528="Pending",J1528='Date ouverte'!$A$4),INDEX(_xlfn.ANCHORARRAY('Date ouverte'!$B$4),MATCH(TRUE,_xlfn.ANCHORARRAY('Date ouverte'!$B$4)&gt;=$W1528,0)),IF(AND(K1528="Pending",J1528='Date ouverte'!$A$6),INDEX(_xlfn.ANCHORARRAY('Date ouverte'!$B$6),MATCH(TRUE,_xlfn.ANCHORARRAY('Date ouverte'!$B$6)&gt;=$W1528,0)),IF(AND(K1528="Pending",J1528='Date ouverte'!$A$8),INDEX(_xlfn.ANCHORARRAY('Date ouverte'!$B$8),MATCH(TRUE,_xlfn.ANCHORARRAY('Date ouverte'!$B$8)&gt;=$W1528,0)),W1528))))</f>
        <v>44865</v>
      </c>
      <c r="AB1528" s="5">
        <f>IF(IF($K1528="Pending",(IF($J1528='Date ouverte'!$A$20,HLOOKUP($AA1528,'Date ouverte'!$20:$21,2,FALSE),IF($J1528='Date ouverte'!$A$22,HLOOKUP($AA1528,'Date ouverte'!$22:$23,2,FALSE),IF($J1528='Date ouverte'!$A$24,HLOOKUP($AA1528,'Date ouverte'!$24:$25,2,FALSE),IF($J1528='Date ouverte'!$A$26,HLOOKUP($AA1528,'Date ouverte'!$26:$27,2,FALSE),"j"))))),W1528)&lt;&gt;"alert",AA1528,"alert")</f>
        <v>44865</v>
      </c>
      <c r="AC1528" s="65">
        <f>IF($AB1528="alert",(IF($J1528='Date ouverte'!$A$29,HLOOKUP($AA1528,'Date ouverte'!$29:$30,2,FALSE),IF($J1528='Date ouverte'!$A$31,HLOOKUP($AA1528,'Date ouverte'!$31:$33,2,FALSE),IF($J1528='Date ouverte'!$A$33,HLOOKUP($AA1528,'Date ouverte'!$33:$34,2,FALSE),IF($J1528='Date ouverte'!$A$35,HLOOKUP($AA1528,'Date ouverte'!$35:$36,2,FALSE),"j"))))),0)</f>
        <v>0</v>
      </c>
      <c r="AD15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28" s="5"/>
    </row>
    <row r="1529" spans="1:31" x14ac:dyDescent="0.25">
      <c r="A1529" t="s">
        <v>892</v>
      </c>
      <c r="B1529" t="s">
        <v>258</v>
      </c>
      <c r="C1529" t="s">
        <v>30</v>
      </c>
      <c r="D1529" t="s">
        <v>47</v>
      </c>
      <c r="E1529" t="s">
        <v>34</v>
      </c>
      <c r="F1529" t="s">
        <v>48</v>
      </c>
      <c r="G1529" s="1">
        <v>44826</v>
      </c>
      <c r="H1529" s="1">
        <v>44860</v>
      </c>
      <c r="I1529" s="2">
        <v>44865.541666666664</v>
      </c>
      <c r="J1529" t="s">
        <v>18</v>
      </c>
      <c r="K1529" t="s">
        <v>19</v>
      </c>
      <c r="L1529" t="s">
        <v>20</v>
      </c>
      <c r="M1529" t="s">
        <v>25</v>
      </c>
      <c r="N1529" t="s">
        <v>35</v>
      </c>
      <c r="O1529" t="s">
        <v>36</v>
      </c>
      <c r="P1529">
        <f t="shared" si="626"/>
        <v>1</v>
      </c>
      <c r="Q1529" s="5">
        <f t="shared" si="627"/>
        <v>44862</v>
      </c>
      <c r="R1529" s="32">
        <f>VLOOKUP(_xlfn.CONCAT(M1529," - ",E1529),Planning!$C$75:$D$99,2,0)</f>
        <v>21</v>
      </c>
      <c r="S1529" s="5">
        <f t="shared" si="628"/>
        <v>44881</v>
      </c>
      <c r="T1529" s="3" t="str">
        <f t="shared" si="629"/>
        <v/>
      </c>
      <c r="U1529" s="32">
        <f t="shared" ca="1" si="630"/>
        <v>21</v>
      </c>
      <c r="V1529" s="32">
        <f t="shared" si="631"/>
        <v>0</v>
      </c>
      <c r="W1529" s="5">
        <f t="shared" si="632"/>
        <v>44865</v>
      </c>
      <c r="X1529" s="5"/>
      <c r="Z1529" s="49"/>
      <c r="AA1529" s="50" cm="1">
        <f t="array" ref="AA1529">IF(AND(K1529="Pending",J1529='Date ouverte'!$A$2),INDEX(_xlfn.ANCHORARRAY('Date ouverte'!$B$2),MATCH(TRUE,_xlfn.ANCHORARRAY('Date ouverte'!$B$2)&gt;=$W1529,0)),IF(AND(K1529="Pending",J1529='Date ouverte'!$A$4),INDEX(_xlfn.ANCHORARRAY('Date ouverte'!$B$4),MATCH(TRUE,_xlfn.ANCHORARRAY('Date ouverte'!$B$4)&gt;=$W1529,0)),IF(AND(K1529="Pending",J1529='Date ouverte'!$A$6),INDEX(_xlfn.ANCHORARRAY('Date ouverte'!$B$6),MATCH(TRUE,_xlfn.ANCHORARRAY('Date ouverte'!$B$6)&gt;=$W1529,0)),IF(AND(K1529="Pending",J1529='Date ouverte'!$A$8),INDEX(_xlfn.ANCHORARRAY('Date ouverte'!$B$8),MATCH(TRUE,_xlfn.ANCHORARRAY('Date ouverte'!$B$8)&gt;=$W1529,0)),W1529))))</f>
        <v>44865</v>
      </c>
      <c r="AB1529" s="5">
        <f>IF(IF($K1529="Pending",(IF($J1529='Date ouverte'!$A$20,HLOOKUP($AA1529,'Date ouverte'!$20:$21,2,FALSE),IF($J1529='Date ouverte'!$A$22,HLOOKUP($AA1529,'Date ouverte'!$22:$23,2,FALSE),IF($J1529='Date ouverte'!$A$24,HLOOKUP($AA1529,'Date ouverte'!$24:$25,2,FALSE),IF($J1529='Date ouverte'!$A$26,HLOOKUP($AA1529,'Date ouverte'!$26:$27,2,FALSE),"j"))))),W1529)&lt;&gt;"alert",AA1529,"alert")</f>
        <v>44865</v>
      </c>
      <c r="AC1529" s="65">
        <f>IF($AB1529="alert",(IF($J1529='Date ouverte'!$A$29,HLOOKUP($AA1529,'Date ouverte'!$29:$30,2,FALSE),IF($J1529='Date ouverte'!$A$31,HLOOKUP($AA1529,'Date ouverte'!$31:$33,2,FALSE),IF($J1529='Date ouverte'!$A$33,HLOOKUP($AA1529,'Date ouverte'!$33:$34,2,FALSE),IF($J1529='Date ouverte'!$A$35,HLOOKUP($AA1529,'Date ouverte'!$35:$36,2,FALSE),"j"))))),0)</f>
        <v>0</v>
      </c>
      <c r="AD15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29" s="5"/>
    </row>
    <row r="1530" spans="1:31" x14ac:dyDescent="0.25">
      <c r="A1530" t="s">
        <v>2106</v>
      </c>
      <c r="B1530" t="s">
        <v>258</v>
      </c>
      <c r="C1530" t="s">
        <v>30</v>
      </c>
      <c r="D1530" t="s">
        <v>47</v>
      </c>
      <c r="E1530" t="s">
        <v>34</v>
      </c>
      <c r="F1530" t="s">
        <v>48</v>
      </c>
      <c r="G1530" s="1">
        <v>44847</v>
      </c>
      <c r="H1530" s="1">
        <v>44877</v>
      </c>
      <c r="I1530" s="2">
        <v>44896</v>
      </c>
      <c r="J1530" t="s">
        <v>18</v>
      </c>
      <c r="K1530" t="s">
        <v>29</v>
      </c>
      <c r="L1530" t="s">
        <v>24</v>
      </c>
      <c r="M1530" t="s">
        <v>25</v>
      </c>
      <c r="N1530" t="s">
        <v>26</v>
      </c>
      <c r="O1530" t="s">
        <v>45</v>
      </c>
      <c r="P1530">
        <f t="shared" si="626"/>
        <v>1</v>
      </c>
      <c r="Q1530" s="5">
        <f t="shared" si="627"/>
        <v>44879</v>
      </c>
      <c r="R1530" s="32">
        <f>VLOOKUP(_xlfn.CONCAT(M1530," - ",E1530),Planning!$C$75:$D$99,2,0)</f>
        <v>21</v>
      </c>
      <c r="S1530" s="5">
        <f t="shared" si="628"/>
        <v>44898</v>
      </c>
      <c r="T1530" s="3" t="str">
        <f t="shared" si="629"/>
        <v/>
      </c>
      <c r="U1530" s="32">
        <f t="shared" ca="1" si="630"/>
        <v>21</v>
      </c>
      <c r="V1530" s="32">
        <f t="shared" si="631"/>
        <v>0</v>
      </c>
      <c r="W1530" s="5">
        <f t="shared" si="632"/>
        <v>44896</v>
      </c>
      <c r="X1530" s="5"/>
      <c r="Z1530" s="49"/>
      <c r="AA1530" s="50" cm="1">
        <f t="array" ref="AA1530">IF(AND(K1530="Pending",J1530='Date ouverte'!$A$2),INDEX(_xlfn.ANCHORARRAY('Date ouverte'!$B$2),MATCH(TRUE,_xlfn.ANCHORARRAY('Date ouverte'!$B$2)&gt;=$W1530,0)),IF(AND(K1530="Pending",J1530='Date ouverte'!$A$4),INDEX(_xlfn.ANCHORARRAY('Date ouverte'!$B$4),MATCH(TRUE,_xlfn.ANCHORARRAY('Date ouverte'!$B$4)&gt;=$W1530,0)),IF(AND(K1530="Pending",J1530='Date ouverte'!$A$6),INDEX(_xlfn.ANCHORARRAY('Date ouverte'!$B$6),MATCH(TRUE,_xlfn.ANCHORARRAY('Date ouverte'!$B$6)&gt;=$W1530,0)),IF(AND(K1530="Pending",J1530='Date ouverte'!$A$8),INDEX(_xlfn.ANCHORARRAY('Date ouverte'!$B$8),MATCH(TRUE,_xlfn.ANCHORARRAY('Date ouverte'!$B$8)&gt;=$W1530,0)),W1530))))</f>
        <v>44896</v>
      </c>
      <c r="AB1530" s="5">
        <f>IF(IF($K1530="Pending",(IF($J1530='Date ouverte'!$A$20,HLOOKUP($AA1530,'Date ouverte'!$20:$21,2,FALSE),IF($J1530='Date ouverte'!$A$22,HLOOKUP($AA1530,'Date ouverte'!$22:$23,2,FALSE),IF($J1530='Date ouverte'!$A$24,HLOOKUP($AA1530,'Date ouverte'!$24:$25,2,FALSE),IF($J1530='Date ouverte'!$A$26,HLOOKUP($AA1530,'Date ouverte'!$26:$27,2,FALSE),"j"))))),W1530)&lt;&gt;"alert",AA1530,"alert")</f>
        <v>44896</v>
      </c>
      <c r="AC1530" s="65">
        <f>IF($AB1530="alert",(IF($J1530='Date ouverte'!$A$29,HLOOKUP($AA1530,'Date ouverte'!$29:$30,2,FALSE),IF($J1530='Date ouverte'!$A$31,HLOOKUP($AA1530,'Date ouverte'!$31:$33,2,FALSE),IF($J1530='Date ouverte'!$A$33,HLOOKUP($AA1530,'Date ouverte'!$33:$34,2,FALSE),IF($J1530='Date ouverte'!$A$35,HLOOKUP($AA1530,'Date ouverte'!$35:$36,2,FALSE),"j"))))),0)</f>
        <v>0</v>
      </c>
      <c r="AD15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0" s="5"/>
    </row>
    <row r="1531" spans="1:31" x14ac:dyDescent="0.25">
      <c r="A1531" t="s">
        <v>2514</v>
      </c>
      <c r="B1531" t="s">
        <v>258</v>
      </c>
      <c r="C1531" t="s">
        <v>30</v>
      </c>
      <c r="D1531" t="s">
        <v>57</v>
      </c>
      <c r="E1531" t="s">
        <v>34</v>
      </c>
      <c r="F1531" t="s">
        <v>48</v>
      </c>
      <c r="G1531" s="1">
        <v>44863</v>
      </c>
      <c r="H1531" s="1">
        <v>44899</v>
      </c>
      <c r="I1531" s="2">
        <v>44914</v>
      </c>
      <c r="J1531" t="s">
        <v>18</v>
      </c>
      <c r="K1531" t="s">
        <v>29</v>
      </c>
      <c r="L1531" t="s">
        <v>20</v>
      </c>
      <c r="M1531" t="s">
        <v>25</v>
      </c>
      <c r="N1531" t="s">
        <v>35</v>
      </c>
      <c r="O1531" t="s">
        <v>49</v>
      </c>
      <c r="P1531">
        <f t="shared" si="626"/>
        <v>1</v>
      </c>
      <c r="Q1531" s="5">
        <f t="shared" si="627"/>
        <v>44901</v>
      </c>
      <c r="R1531" s="32">
        <f>VLOOKUP(_xlfn.CONCAT(M1531," - ",E1531),Planning!$C$75:$D$99,2,0)</f>
        <v>21</v>
      </c>
      <c r="S1531" s="5">
        <f t="shared" si="628"/>
        <v>44920</v>
      </c>
      <c r="T1531" s="3" t="str">
        <f t="shared" si="629"/>
        <v/>
      </c>
      <c r="U1531" s="32">
        <f t="shared" ca="1" si="630"/>
        <v>21</v>
      </c>
      <c r="V1531" s="32">
        <f t="shared" si="631"/>
        <v>0</v>
      </c>
      <c r="W1531" s="5">
        <f t="shared" si="632"/>
        <v>44914</v>
      </c>
      <c r="X1531" s="5"/>
      <c r="Z1531" s="49"/>
      <c r="AA1531" s="50" cm="1">
        <f t="array" ref="AA1531">IF(AND(K1531="Pending",J1531='Date ouverte'!$A$2),INDEX(_xlfn.ANCHORARRAY('Date ouverte'!$B$2),MATCH(TRUE,_xlfn.ANCHORARRAY('Date ouverte'!$B$2)&gt;=$W1531,0)),IF(AND(K1531="Pending",J1531='Date ouverte'!$A$4),INDEX(_xlfn.ANCHORARRAY('Date ouverte'!$B$4),MATCH(TRUE,_xlfn.ANCHORARRAY('Date ouverte'!$B$4)&gt;=$W1531,0)),IF(AND(K1531="Pending",J1531='Date ouverte'!$A$6),INDEX(_xlfn.ANCHORARRAY('Date ouverte'!$B$6),MATCH(TRUE,_xlfn.ANCHORARRAY('Date ouverte'!$B$6)&gt;=$W1531,0)),IF(AND(K1531="Pending",J1531='Date ouverte'!$A$8),INDEX(_xlfn.ANCHORARRAY('Date ouverte'!$B$8),MATCH(TRUE,_xlfn.ANCHORARRAY('Date ouverte'!$B$8)&gt;=$W1531,0)),W1531))))</f>
        <v>44914</v>
      </c>
      <c r="AB1531" s="5" t="str">
        <f>IF(IF($K1531="Pending",(IF($J1531='Date ouverte'!$A$20,HLOOKUP($AA1531,'Date ouverte'!$20:$21,2,FALSE),IF($J1531='Date ouverte'!$A$22,HLOOKUP($AA1531,'Date ouverte'!$22:$23,2,FALSE),IF($J1531='Date ouverte'!$A$24,HLOOKUP($AA1531,'Date ouverte'!$24:$25,2,FALSE),IF($J1531='Date ouverte'!$A$26,HLOOKUP($AA1531,'Date ouverte'!$26:$27,2,FALSE),"j"))))),W1531)&lt;&gt;"alert",AA1531,"alert")</f>
        <v>alert</v>
      </c>
      <c r="AC1531" s="65">
        <f>IF($AB1531="alert",(IF($J1531='Date ouverte'!$A$29,HLOOKUP($AA1531,'Date ouverte'!$29:$30,2,FALSE),IF($J1531='Date ouverte'!$A$31,HLOOKUP($AA1531,'Date ouverte'!$31:$33,2,FALSE),IF($J1531='Date ouverte'!$A$33,HLOOKUP($AA1531,'Date ouverte'!$33:$34,2,FALSE),IF($J1531='Date ouverte'!$A$35,HLOOKUP($AA1531,'Date ouverte'!$35:$36,2,FALSE),"j"))))),0)</f>
        <v>18</v>
      </c>
      <c r="AD15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1" s="5"/>
    </row>
    <row r="1532" spans="1:31" x14ac:dyDescent="0.25">
      <c r="A1532" t="s">
        <v>2107</v>
      </c>
      <c r="B1532" t="s">
        <v>258</v>
      </c>
      <c r="C1532" t="s">
        <v>30</v>
      </c>
      <c r="D1532" t="s">
        <v>47</v>
      </c>
      <c r="E1532" t="s">
        <v>34</v>
      </c>
      <c r="F1532" t="s">
        <v>48</v>
      </c>
      <c r="G1532" s="1">
        <v>44858</v>
      </c>
      <c r="H1532" s="1">
        <v>44890</v>
      </c>
      <c r="I1532" s="2">
        <v>44902</v>
      </c>
      <c r="J1532" t="s">
        <v>23</v>
      </c>
      <c r="K1532" t="s">
        <v>29</v>
      </c>
      <c r="L1532" t="s">
        <v>20</v>
      </c>
      <c r="M1532" t="s">
        <v>25</v>
      </c>
      <c r="N1532" t="s">
        <v>35</v>
      </c>
      <c r="O1532" t="s">
        <v>46</v>
      </c>
      <c r="P1532">
        <f t="shared" si="626"/>
        <v>1</v>
      </c>
      <c r="Q1532" s="5">
        <f t="shared" si="627"/>
        <v>44892</v>
      </c>
      <c r="R1532" s="32">
        <f>VLOOKUP(_xlfn.CONCAT(M1532," - ",E1532),Planning!$C$75:$D$99,2,0)</f>
        <v>21</v>
      </c>
      <c r="S1532" s="5">
        <f t="shared" si="628"/>
        <v>44911</v>
      </c>
      <c r="T1532" s="3" t="str">
        <f t="shared" si="629"/>
        <v/>
      </c>
      <c r="U1532" s="32">
        <f t="shared" ca="1" si="630"/>
        <v>21</v>
      </c>
      <c r="V1532" s="32">
        <f t="shared" si="631"/>
        <v>0</v>
      </c>
      <c r="W1532" s="5">
        <f t="shared" si="632"/>
        <v>44902</v>
      </c>
      <c r="X1532" s="5"/>
      <c r="Z1532" s="49"/>
      <c r="AA1532" s="50" cm="1">
        <f t="array" ref="AA1532">IF(AND(K1532="Pending",J1532='Date ouverte'!$A$2),INDEX(_xlfn.ANCHORARRAY('Date ouverte'!$B$2),MATCH(TRUE,_xlfn.ANCHORARRAY('Date ouverte'!$B$2)&gt;=$W1532,0)),IF(AND(K1532="Pending",J1532='Date ouverte'!$A$4),INDEX(_xlfn.ANCHORARRAY('Date ouverte'!$B$4),MATCH(TRUE,_xlfn.ANCHORARRAY('Date ouverte'!$B$4)&gt;=$W1532,0)),IF(AND(K1532="Pending",J1532='Date ouverte'!$A$6),INDEX(_xlfn.ANCHORARRAY('Date ouverte'!$B$6),MATCH(TRUE,_xlfn.ANCHORARRAY('Date ouverte'!$B$6)&gt;=$W1532,0)),IF(AND(K1532="Pending",J1532='Date ouverte'!$A$8),INDEX(_xlfn.ANCHORARRAY('Date ouverte'!$B$8),MATCH(TRUE,_xlfn.ANCHORARRAY('Date ouverte'!$B$8)&gt;=$W1532,0)),W1532))))</f>
        <v>44902</v>
      </c>
      <c r="AB1532" s="5" t="str">
        <f>IF(IF($K1532="Pending",(IF($J1532='Date ouverte'!$A$20,HLOOKUP($AA1532,'Date ouverte'!$20:$21,2,FALSE),IF($J1532='Date ouverte'!$A$22,HLOOKUP($AA1532,'Date ouverte'!$22:$23,2,FALSE),IF($J1532='Date ouverte'!$A$24,HLOOKUP($AA1532,'Date ouverte'!$24:$25,2,FALSE),IF($J1532='Date ouverte'!$A$26,HLOOKUP($AA1532,'Date ouverte'!$26:$27,2,FALSE),"j"))))),W1532)&lt;&gt;"alert",AA1532,"alert")</f>
        <v>alert</v>
      </c>
      <c r="AC1532" s="65">
        <f>IF($AB1532="alert",(IF($J1532='Date ouverte'!$A$29,HLOOKUP($AA1532,'Date ouverte'!$29:$30,2,FALSE),IF($J1532='Date ouverte'!$A$31,HLOOKUP($AA1532,'Date ouverte'!$31:$33,2,FALSE),IF($J1532='Date ouverte'!$A$33,HLOOKUP($AA1532,'Date ouverte'!$33:$34,2,FALSE),IF($J1532='Date ouverte'!$A$35,HLOOKUP($AA1532,'Date ouverte'!$35:$36,2,FALSE),"j"))))),0)</f>
        <v>40</v>
      </c>
      <c r="AD15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2" s="5"/>
    </row>
    <row r="1533" spans="1:31" x14ac:dyDescent="0.25">
      <c r="A1533" t="s">
        <v>2515</v>
      </c>
      <c r="B1533" t="s">
        <v>258</v>
      </c>
      <c r="C1533" t="s">
        <v>30</v>
      </c>
      <c r="D1533" t="s">
        <v>47</v>
      </c>
      <c r="E1533" t="s">
        <v>16</v>
      </c>
      <c r="F1533" t="s">
        <v>48</v>
      </c>
      <c r="G1533" s="1">
        <v>44867</v>
      </c>
      <c r="H1533" s="1">
        <v>44900</v>
      </c>
      <c r="I1533" s="2">
        <v>44907</v>
      </c>
      <c r="J1533" t="s">
        <v>23</v>
      </c>
      <c r="K1533" t="s">
        <v>29</v>
      </c>
      <c r="L1533" t="s">
        <v>24</v>
      </c>
      <c r="M1533" t="s">
        <v>25</v>
      </c>
      <c r="N1533" t="s">
        <v>26</v>
      </c>
      <c r="O1533" t="s">
        <v>49</v>
      </c>
      <c r="P1533">
        <f t="shared" si="626"/>
        <v>1</v>
      </c>
      <c r="Q1533" s="5">
        <f t="shared" si="627"/>
        <v>44902</v>
      </c>
      <c r="R1533" s="32">
        <f>VLOOKUP(_xlfn.CONCAT(M1533," - ",E1533),Planning!$C$75:$D$99,2,0)</f>
        <v>4</v>
      </c>
      <c r="S1533" s="5">
        <f t="shared" si="628"/>
        <v>44904</v>
      </c>
      <c r="T1533" s="3" t="str">
        <f t="shared" si="629"/>
        <v/>
      </c>
      <c r="U1533" s="32">
        <f t="shared" ca="1" si="630"/>
        <v>4</v>
      </c>
      <c r="V1533" s="32">
        <f t="shared" si="631"/>
        <v>0</v>
      </c>
      <c r="W1533" s="5">
        <f t="shared" si="632"/>
        <v>44907</v>
      </c>
      <c r="X1533" s="5"/>
      <c r="Z1533" s="49"/>
      <c r="AA1533" s="50" cm="1">
        <f t="array" ref="AA1533">IF(AND(K1533="Pending",J1533='Date ouverte'!$A$2),INDEX(_xlfn.ANCHORARRAY('Date ouverte'!$B$2),MATCH(TRUE,_xlfn.ANCHORARRAY('Date ouverte'!$B$2)&gt;=$W1533,0)),IF(AND(K1533="Pending",J1533='Date ouverte'!$A$4),INDEX(_xlfn.ANCHORARRAY('Date ouverte'!$B$4),MATCH(TRUE,_xlfn.ANCHORARRAY('Date ouverte'!$B$4)&gt;=$W1533,0)),IF(AND(K1533="Pending",J1533='Date ouverte'!$A$6),INDEX(_xlfn.ANCHORARRAY('Date ouverte'!$B$6),MATCH(TRUE,_xlfn.ANCHORARRAY('Date ouverte'!$B$6)&gt;=$W1533,0)),IF(AND(K1533="Pending",J1533='Date ouverte'!$A$8),INDEX(_xlfn.ANCHORARRAY('Date ouverte'!$B$8),MATCH(TRUE,_xlfn.ANCHORARRAY('Date ouverte'!$B$8)&gt;=$W1533,0)),W1533))))</f>
        <v>44907</v>
      </c>
      <c r="AB1533" s="5">
        <f>IF(IF($K1533="Pending",(IF($J1533='Date ouverte'!$A$20,HLOOKUP($AA1533,'Date ouverte'!$20:$21,2,FALSE),IF($J1533='Date ouverte'!$A$22,HLOOKUP($AA1533,'Date ouverte'!$22:$23,2,FALSE),IF($J1533='Date ouverte'!$A$24,HLOOKUP($AA1533,'Date ouverte'!$24:$25,2,FALSE),IF($J1533='Date ouverte'!$A$26,HLOOKUP($AA1533,'Date ouverte'!$26:$27,2,FALSE),"j"))))),W1533)&lt;&gt;"alert",AA1533,"alert")</f>
        <v>44907</v>
      </c>
      <c r="AC1533" s="65">
        <f>IF($AB1533="alert",(IF($J1533='Date ouverte'!$A$29,HLOOKUP($AA1533,'Date ouverte'!$29:$30,2,FALSE),IF($J1533='Date ouverte'!$A$31,HLOOKUP($AA1533,'Date ouverte'!$31:$33,2,FALSE),IF($J1533='Date ouverte'!$A$33,HLOOKUP($AA1533,'Date ouverte'!$33:$34,2,FALSE),IF($J1533='Date ouverte'!$A$35,HLOOKUP($AA1533,'Date ouverte'!$35:$36,2,FALSE),"j"))))),0)</f>
        <v>0</v>
      </c>
      <c r="AD15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3" s="5"/>
    </row>
    <row r="1534" spans="1:31" x14ac:dyDescent="0.25">
      <c r="A1534" t="s">
        <v>2108</v>
      </c>
      <c r="B1534" t="s">
        <v>258</v>
      </c>
      <c r="C1534" t="s">
        <v>30</v>
      </c>
      <c r="D1534" t="s">
        <v>47</v>
      </c>
      <c r="E1534" t="s">
        <v>34</v>
      </c>
      <c r="F1534" t="s">
        <v>48</v>
      </c>
      <c r="G1534" s="1">
        <v>44858</v>
      </c>
      <c r="H1534" s="1">
        <v>44890</v>
      </c>
      <c r="I1534" s="2">
        <v>44902</v>
      </c>
      <c r="J1534" t="s">
        <v>23</v>
      </c>
      <c r="K1534" t="s">
        <v>29</v>
      </c>
      <c r="L1534" t="s">
        <v>20</v>
      </c>
      <c r="M1534" t="s">
        <v>25</v>
      </c>
      <c r="N1534" t="s">
        <v>35</v>
      </c>
      <c r="O1534" t="s">
        <v>46</v>
      </c>
      <c r="P1534">
        <f t="shared" si="626"/>
        <v>1</v>
      </c>
      <c r="Q1534" s="5">
        <f t="shared" si="627"/>
        <v>44892</v>
      </c>
      <c r="R1534" s="32">
        <f>VLOOKUP(_xlfn.CONCAT(M1534," - ",E1534),Planning!$C$75:$D$99,2,0)</f>
        <v>21</v>
      </c>
      <c r="S1534" s="5">
        <f t="shared" si="628"/>
        <v>44911</v>
      </c>
      <c r="T1534" s="3" t="str">
        <f t="shared" si="629"/>
        <v/>
      </c>
      <c r="U1534" s="32">
        <f t="shared" ca="1" si="630"/>
        <v>21</v>
      </c>
      <c r="V1534" s="32">
        <f t="shared" si="631"/>
        <v>0</v>
      </c>
      <c r="W1534" s="5">
        <f t="shared" si="632"/>
        <v>44902</v>
      </c>
      <c r="X1534" s="5"/>
      <c r="Z1534" s="49"/>
      <c r="AA1534" s="50" cm="1">
        <f t="array" ref="AA1534">IF(AND(K1534="Pending",J1534='Date ouverte'!$A$2),INDEX(_xlfn.ANCHORARRAY('Date ouverte'!$B$2),MATCH(TRUE,_xlfn.ANCHORARRAY('Date ouverte'!$B$2)&gt;=$W1534,0)),IF(AND(K1534="Pending",J1534='Date ouverte'!$A$4),INDEX(_xlfn.ANCHORARRAY('Date ouverte'!$B$4),MATCH(TRUE,_xlfn.ANCHORARRAY('Date ouverte'!$B$4)&gt;=$W1534,0)),IF(AND(K1534="Pending",J1534='Date ouverte'!$A$6),INDEX(_xlfn.ANCHORARRAY('Date ouverte'!$B$6),MATCH(TRUE,_xlfn.ANCHORARRAY('Date ouverte'!$B$6)&gt;=$W1534,0)),IF(AND(K1534="Pending",J1534='Date ouverte'!$A$8),INDEX(_xlfn.ANCHORARRAY('Date ouverte'!$B$8),MATCH(TRUE,_xlfn.ANCHORARRAY('Date ouverte'!$B$8)&gt;=$W1534,0)),W1534))))</f>
        <v>44902</v>
      </c>
      <c r="AB1534" s="5" t="str">
        <f>IF(IF($K1534="Pending",(IF($J1534='Date ouverte'!$A$20,HLOOKUP($AA1534,'Date ouverte'!$20:$21,2,FALSE),IF($J1534='Date ouverte'!$A$22,HLOOKUP($AA1534,'Date ouverte'!$22:$23,2,FALSE),IF($J1534='Date ouverte'!$A$24,HLOOKUP($AA1534,'Date ouverte'!$24:$25,2,FALSE),IF($J1534='Date ouverte'!$A$26,HLOOKUP($AA1534,'Date ouverte'!$26:$27,2,FALSE),"j"))))),W1534)&lt;&gt;"alert",AA1534,"alert")</f>
        <v>alert</v>
      </c>
      <c r="AC1534" s="65">
        <f>IF($AB1534="alert",(IF($J1534='Date ouverte'!$A$29,HLOOKUP($AA1534,'Date ouverte'!$29:$30,2,FALSE),IF($J1534='Date ouverte'!$A$31,HLOOKUP($AA1534,'Date ouverte'!$31:$33,2,FALSE),IF($J1534='Date ouverte'!$A$33,HLOOKUP($AA1534,'Date ouverte'!$33:$34,2,FALSE),IF($J1534='Date ouverte'!$A$35,HLOOKUP($AA1534,'Date ouverte'!$35:$36,2,FALSE),"j"))))),0)</f>
        <v>40</v>
      </c>
      <c r="AD15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4" s="5"/>
    </row>
    <row r="1535" spans="1:31" x14ac:dyDescent="0.25">
      <c r="A1535" t="s">
        <v>2109</v>
      </c>
      <c r="B1535" t="s">
        <v>258</v>
      </c>
      <c r="C1535" t="s">
        <v>30</v>
      </c>
      <c r="D1535" t="s">
        <v>47</v>
      </c>
      <c r="E1535" t="s">
        <v>34</v>
      </c>
      <c r="F1535" t="s">
        <v>48</v>
      </c>
      <c r="G1535" s="1">
        <v>44858</v>
      </c>
      <c r="H1535" s="1">
        <v>44890</v>
      </c>
      <c r="I1535" s="2">
        <v>44902</v>
      </c>
      <c r="J1535" t="s">
        <v>23</v>
      </c>
      <c r="K1535" t="s">
        <v>29</v>
      </c>
      <c r="L1535" t="s">
        <v>20</v>
      </c>
      <c r="M1535" t="s">
        <v>25</v>
      </c>
      <c r="N1535" t="s">
        <v>35</v>
      </c>
      <c r="O1535" t="s">
        <v>46</v>
      </c>
      <c r="P1535">
        <f t="shared" si="626"/>
        <v>1</v>
      </c>
      <c r="Q1535" s="5">
        <f t="shared" si="627"/>
        <v>44892</v>
      </c>
      <c r="R1535" s="32">
        <f>VLOOKUP(_xlfn.CONCAT(M1535," - ",E1535),Planning!$C$75:$D$99,2,0)</f>
        <v>21</v>
      </c>
      <c r="S1535" s="5">
        <f t="shared" si="628"/>
        <v>44911</v>
      </c>
      <c r="T1535" s="3" t="str">
        <f t="shared" si="629"/>
        <v/>
      </c>
      <c r="U1535" s="32">
        <f t="shared" ca="1" si="630"/>
        <v>21</v>
      </c>
      <c r="V1535" s="32">
        <f t="shared" si="631"/>
        <v>0</v>
      </c>
      <c r="W1535" s="5">
        <f t="shared" si="632"/>
        <v>44902</v>
      </c>
      <c r="X1535" s="5"/>
      <c r="Z1535" s="49"/>
      <c r="AA1535" s="50" cm="1">
        <f t="array" ref="AA1535">IF(AND(K1535="Pending",J1535='Date ouverte'!$A$2),INDEX(_xlfn.ANCHORARRAY('Date ouverte'!$B$2),MATCH(TRUE,_xlfn.ANCHORARRAY('Date ouverte'!$B$2)&gt;=$W1535,0)),IF(AND(K1535="Pending",J1535='Date ouverte'!$A$4),INDEX(_xlfn.ANCHORARRAY('Date ouverte'!$B$4),MATCH(TRUE,_xlfn.ANCHORARRAY('Date ouverte'!$B$4)&gt;=$W1535,0)),IF(AND(K1535="Pending",J1535='Date ouverte'!$A$6),INDEX(_xlfn.ANCHORARRAY('Date ouverte'!$B$6),MATCH(TRUE,_xlfn.ANCHORARRAY('Date ouverte'!$B$6)&gt;=$W1535,0)),IF(AND(K1535="Pending",J1535='Date ouverte'!$A$8),INDEX(_xlfn.ANCHORARRAY('Date ouverte'!$B$8),MATCH(TRUE,_xlfn.ANCHORARRAY('Date ouverte'!$B$8)&gt;=$W1535,0)),W1535))))</f>
        <v>44902</v>
      </c>
      <c r="AB1535" s="5" t="str">
        <f>IF(IF($K1535="Pending",(IF($J1535='Date ouverte'!$A$20,HLOOKUP($AA1535,'Date ouverte'!$20:$21,2,FALSE),IF($J1535='Date ouverte'!$A$22,HLOOKUP($AA1535,'Date ouverte'!$22:$23,2,FALSE),IF($J1535='Date ouverte'!$A$24,HLOOKUP($AA1535,'Date ouverte'!$24:$25,2,FALSE),IF($J1535='Date ouverte'!$A$26,HLOOKUP($AA1535,'Date ouverte'!$26:$27,2,FALSE),"j"))))),W1535)&lt;&gt;"alert",AA1535,"alert")</f>
        <v>alert</v>
      </c>
      <c r="AC1535" s="65">
        <f>IF($AB1535="alert",(IF($J1535='Date ouverte'!$A$29,HLOOKUP($AA1535,'Date ouverte'!$29:$30,2,FALSE),IF($J1535='Date ouverte'!$A$31,HLOOKUP($AA1535,'Date ouverte'!$31:$33,2,FALSE),IF($J1535='Date ouverte'!$A$33,HLOOKUP($AA1535,'Date ouverte'!$33:$34,2,FALSE),IF($J1535='Date ouverte'!$A$35,HLOOKUP($AA1535,'Date ouverte'!$35:$36,2,FALSE),"j"))))),0)</f>
        <v>40</v>
      </c>
      <c r="AD15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5" s="5"/>
    </row>
    <row r="1536" spans="1:31" x14ac:dyDescent="0.25">
      <c r="A1536" t="s">
        <v>1447</v>
      </c>
      <c r="B1536" t="s">
        <v>258</v>
      </c>
      <c r="C1536" t="s">
        <v>30</v>
      </c>
      <c r="D1536" t="s">
        <v>47</v>
      </c>
      <c r="E1536" t="s">
        <v>34</v>
      </c>
      <c r="F1536" t="s">
        <v>48</v>
      </c>
      <c r="G1536" s="1">
        <v>44832</v>
      </c>
      <c r="H1536" s="1">
        <v>44866</v>
      </c>
      <c r="I1536" s="2">
        <v>44883.395833333336</v>
      </c>
      <c r="J1536" t="s">
        <v>23</v>
      </c>
      <c r="K1536" t="s">
        <v>19</v>
      </c>
      <c r="L1536" t="s">
        <v>20</v>
      </c>
      <c r="M1536" t="s">
        <v>25</v>
      </c>
      <c r="N1536" t="s">
        <v>35</v>
      </c>
      <c r="O1536" t="s">
        <v>40</v>
      </c>
      <c r="P1536">
        <f t="shared" si="626"/>
        <v>1</v>
      </c>
      <c r="Q1536" s="5">
        <f t="shared" si="627"/>
        <v>44868</v>
      </c>
      <c r="R1536" s="32">
        <f>VLOOKUP(_xlfn.CONCAT(M1536," - ",E1536),Planning!$C$75:$D$99,2,0)</f>
        <v>21</v>
      </c>
      <c r="S1536" s="5">
        <f t="shared" si="628"/>
        <v>44887</v>
      </c>
      <c r="T1536" s="3" t="str">
        <f t="shared" si="629"/>
        <v/>
      </c>
      <c r="U1536" s="32">
        <f t="shared" ca="1" si="630"/>
        <v>21</v>
      </c>
      <c r="V1536" s="32">
        <f t="shared" si="631"/>
        <v>0</v>
      </c>
      <c r="W1536" s="5">
        <f t="shared" si="632"/>
        <v>44883</v>
      </c>
      <c r="X1536" s="5"/>
      <c r="Z1536" s="49"/>
      <c r="AA1536" s="50" cm="1">
        <f t="array" ref="AA1536">IF(AND(K1536="Pending",J1536='Date ouverte'!$A$2),INDEX(_xlfn.ANCHORARRAY('Date ouverte'!$B$2),MATCH(TRUE,_xlfn.ANCHORARRAY('Date ouverte'!$B$2)&gt;=$W1536,0)),IF(AND(K1536="Pending",J1536='Date ouverte'!$A$4),INDEX(_xlfn.ANCHORARRAY('Date ouverte'!$B$4),MATCH(TRUE,_xlfn.ANCHORARRAY('Date ouverte'!$B$4)&gt;=$W1536,0)),IF(AND(K1536="Pending",J1536='Date ouverte'!$A$6),INDEX(_xlfn.ANCHORARRAY('Date ouverte'!$B$6),MATCH(TRUE,_xlfn.ANCHORARRAY('Date ouverte'!$B$6)&gt;=$W1536,0)),IF(AND(K1536="Pending",J1536='Date ouverte'!$A$8),INDEX(_xlfn.ANCHORARRAY('Date ouverte'!$B$8),MATCH(TRUE,_xlfn.ANCHORARRAY('Date ouverte'!$B$8)&gt;=$W1536,0)),W1536))))</f>
        <v>44883</v>
      </c>
      <c r="AB1536" s="5">
        <f>IF(IF($K1536="Pending",(IF($J1536='Date ouverte'!$A$20,HLOOKUP($AA1536,'Date ouverte'!$20:$21,2,FALSE),IF($J1536='Date ouverte'!$A$22,HLOOKUP($AA1536,'Date ouverte'!$22:$23,2,FALSE),IF($J1536='Date ouverte'!$A$24,HLOOKUP($AA1536,'Date ouverte'!$24:$25,2,FALSE),IF($J1536='Date ouverte'!$A$26,HLOOKUP($AA1536,'Date ouverte'!$26:$27,2,FALSE),"j"))))),W1536)&lt;&gt;"alert",AA1536,"alert")</f>
        <v>44883</v>
      </c>
      <c r="AC1536" s="65">
        <f>IF($AB1536="alert",(IF($J1536='Date ouverte'!$A$29,HLOOKUP($AA1536,'Date ouverte'!$29:$30,2,FALSE),IF($J1536='Date ouverte'!$A$31,HLOOKUP($AA1536,'Date ouverte'!$31:$33,2,FALSE),IF($J1536='Date ouverte'!$A$33,HLOOKUP($AA1536,'Date ouverte'!$33:$34,2,FALSE),IF($J1536='Date ouverte'!$A$35,HLOOKUP($AA1536,'Date ouverte'!$35:$36,2,FALSE),"j"))))),0)</f>
        <v>0</v>
      </c>
      <c r="AD15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6" s="5"/>
    </row>
    <row r="1537" spans="1:31" x14ac:dyDescent="0.25">
      <c r="A1537" t="s">
        <v>1448</v>
      </c>
      <c r="B1537" t="s">
        <v>258</v>
      </c>
      <c r="C1537" t="s">
        <v>14</v>
      </c>
      <c r="D1537" t="s">
        <v>47</v>
      </c>
      <c r="E1537" t="s">
        <v>34</v>
      </c>
      <c r="F1537" t="s">
        <v>48</v>
      </c>
      <c r="G1537" s="1">
        <v>44835</v>
      </c>
      <c r="H1537" s="1">
        <v>44877</v>
      </c>
      <c r="I1537" s="2">
        <v>44889</v>
      </c>
      <c r="J1537" t="s">
        <v>18</v>
      </c>
      <c r="K1537" t="s">
        <v>29</v>
      </c>
      <c r="L1537" t="s">
        <v>24</v>
      </c>
      <c r="M1537" t="s">
        <v>25</v>
      </c>
      <c r="N1537" t="s">
        <v>26</v>
      </c>
      <c r="O1537" t="s">
        <v>45</v>
      </c>
      <c r="P1537">
        <f t="shared" si="626"/>
        <v>1</v>
      </c>
      <c r="Q1537" s="5">
        <f t="shared" si="627"/>
        <v>44879</v>
      </c>
      <c r="R1537" s="32">
        <f>VLOOKUP(_xlfn.CONCAT(M1537," - ",E1537),Planning!$C$75:$D$99,2,0)</f>
        <v>21</v>
      </c>
      <c r="S1537" s="5">
        <f t="shared" si="628"/>
        <v>44898</v>
      </c>
      <c r="T1537" s="3" t="str">
        <f t="shared" si="629"/>
        <v/>
      </c>
      <c r="U1537" s="32">
        <f t="shared" ca="1" si="630"/>
        <v>21</v>
      </c>
      <c r="V1537" s="32">
        <f t="shared" si="631"/>
        <v>0</v>
      </c>
      <c r="W1537" s="5">
        <f t="shared" si="632"/>
        <v>44889</v>
      </c>
      <c r="X1537" s="5"/>
      <c r="Z1537" s="49"/>
      <c r="AA1537" s="50" cm="1">
        <f t="array" ref="AA1537">IF(AND(K1537="Pending",J1537='Date ouverte'!$A$2),INDEX(_xlfn.ANCHORARRAY('Date ouverte'!$B$2),MATCH(TRUE,_xlfn.ANCHORARRAY('Date ouverte'!$B$2)&gt;=$W1537,0)),IF(AND(K1537="Pending",J1537='Date ouverte'!$A$4),INDEX(_xlfn.ANCHORARRAY('Date ouverte'!$B$4),MATCH(TRUE,_xlfn.ANCHORARRAY('Date ouverte'!$B$4)&gt;=$W1537,0)),IF(AND(K1537="Pending",J1537='Date ouverte'!$A$6),INDEX(_xlfn.ANCHORARRAY('Date ouverte'!$B$6),MATCH(TRUE,_xlfn.ANCHORARRAY('Date ouverte'!$B$6)&gt;=$W1537,0)),IF(AND(K1537="Pending",J1537='Date ouverte'!$A$8),INDEX(_xlfn.ANCHORARRAY('Date ouverte'!$B$8),MATCH(TRUE,_xlfn.ANCHORARRAY('Date ouverte'!$B$8)&gt;=$W1537,0)),W1537))))</f>
        <v>44889</v>
      </c>
      <c r="AB1537" s="5" t="str">
        <f>IF(IF($K1537="Pending",(IF($J1537='Date ouverte'!$A$20,HLOOKUP($AA1537,'Date ouverte'!$20:$21,2,FALSE),IF($J1537='Date ouverte'!$A$22,HLOOKUP($AA1537,'Date ouverte'!$22:$23,2,FALSE),IF($J1537='Date ouverte'!$A$24,HLOOKUP($AA1537,'Date ouverte'!$24:$25,2,FALSE),IF($J1537='Date ouverte'!$A$26,HLOOKUP($AA1537,'Date ouverte'!$26:$27,2,FALSE),"j"))))),W1537)&lt;&gt;"alert",AA1537,"alert")</f>
        <v>alert</v>
      </c>
      <c r="AC1537" s="65">
        <f>IF($AB1537="alert",(IF($J1537='Date ouverte'!$A$29,HLOOKUP($AA1537,'Date ouverte'!$29:$30,2,FALSE),IF($J1537='Date ouverte'!$A$31,HLOOKUP($AA1537,'Date ouverte'!$31:$33,2,FALSE),IF($J1537='Date ouverte'!$A$33,HLOOKUP($AA1537,'Date ouverte'!$33:$34,2,FALSE),IF($J1537='Date ouverte'!$A$35,HLOOKUP($AA1537,'Date ouverte'!$35:$36,2,FALSE),"j"))))),0)</f>
        <v>17</v>
      </c>
      <c r="AD15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7" s="5"/>
    </row>
    <row r="1538" spans="1:31" x14ac:dyDescent="0.25">
      <c r="A1538" t="s">
        <v>813</v>
      </c>
      <c r="B1538" t="s">
        <v>258</v>
      </c>
      <c r="C1538" t="s">
        <v>30</v>
      </c>
      <c r="D1538" t="s">
        <v>47</v>
      </c>
      <c r="E1538" t="s">
        <v>34</v>
      </c>
      <c r="F1538" t="s">
        <v>48</v>
      </c>
      <c r="G1538" s="1">
        <v>44823</v>
      </c>
      <c r="H1538" s="1">
        <v>44866</v>
      </c>
      <c r="I1538" s="2">
        <v>44878</v>
      </c>
      <c r="J1538" t="s">
        <v>28</v>
      </c>
      <c r="K1538" t="s">
        <v>29</v>
      </c>
      <c r="L1538" t="s">
        <v>24</v>
      </c>
      <c r="M1538" t="s">
        <v>25</v>
      </c>
      <c r="N1538" t="s">
        <v>26</v>
      </c>
      <c r="O1538" t="s">
        <v>40</v>
      </c>
      <c r="P1538">
        <f t="shared" si="626"/>
        <v>1</v>
      </c>
      <c r="Q1538" s="5">
        <f t="shared" si="627"/>
        <v>44868</v>
      </c>
      <c r="R1538" s="32">
        <f>VLOOKUP(_xlfn.CONCAT(M1538," - ",E1538),Planning!$C$75:$D$99,2,0)</f>
        <v>21</v>
      </c>
      <c r="S1538" s="5">
        <f t="shared" si="628"/>
        <v>44887</v>
      </c>
      <c r="T1538" s="3" t="str">
        <f t="shared" si="629"/>
        <v/>
      </c>
      <c r="U1538" s="32">
        <f t="shared" ca="1" si="630"/>
        <v>21</v>
      </c>
      <c r="V1538" s="32">
        <f t="shared" si="631"/>
        <v>0</v>
      </c>
      <c r="W1538" s="5">
        <f t="shared" si="632"/>
        <v>44878</v>
      </c>
      <c r="X1538" s="5"/>
      <c r="Z1538" s="49"/>
      <c r="AA1538" s="50" cm="1">
        <f t="array" ref="AA1538">IF(AND(K1538="Pending",J1538='Date ouverte'!$A$2),INDEX(_xlfn.ANCHORARRAY('Date ouverte'!$B$2),MATCH(TRUE,_xlfn.ANCHORARRAY('Date ouverte'!$B$2)&gt;=$W1538,0)),IF(AND(K1538="Pending",J1538='Date ouverte'!$A$4),INDEX(_xlfn.ANCHORARRAY('Date ouverte'!$B$4),MATCH(TRUE,_xlfn.ANCHORARRAY('Date ouverte'!$B$4)&gt;=$W1538,0)),IF(AND(K1538="Pending",J1538='Date ouverte'!$A$6),INDEX(_xlfn.ANCHORARRAY('Date ouverte'!$B$6),MATCH(TRUE,_xlfn.ANCHORARRAY('Date ouverte'!$B$6)&gt;=$W1538,0)),IF(AND(K1538="Pending",J1538='Date ouverte'!$A$8),INDEX(_xlfn.ANCHORARRAY('Date ouverte'!$B$8),MATCH(TRUE,_xlfn.ANCHORARRAY('Date ouverte'!$B$8)&gt;=$W1538,0)),W1538))))</f>
        <v>44879</v>
      </c>
      <c r="AB1538" s="5" t="str">
        <f>IF(IF($K1538="Pending",(IF($J1538='Date ouverte'!$A$20,HLOOKUP($AA1538,'Date ouverte'!$20:$21,2,FALSE),IF($J1538='Date ouverte'!$A$22,HLOOKUP($AA1538,'Date ouverte'!$22:$23,2,FALSE),IF($J1538='Date ouverte'!$A$24,HLOOKUP($AA1538,'Date ouverte'!$24:$25,2,FALSE),IF($J1538='Date ouverte'!$A$26,HLOOKUP($AA1538,'Date ouverte'!$26:$27,2,FALSE),"j"))))),W1538)&lt;&gt;"alert",AA1538,"alert")</f>
        <v>alert</v>
      </c>
      <c r="AC1538" s="65">
        <f>IF($AB1538="alert",(IF($J1538='Date ouverte'!$A$29,HLOOKUP($AA1538,'Date ouverte'!$29:$30,2,FALSE),IF($J1538='Date ouverte'!$A$31,HLOOKUP($AA1538,'Date ouverte'!$31:$33,2,FALSE),IF($J1538='Date ouverte'!$A$33,HLOOKUP($AA1538,'Date ouverte'!$33:$34,2,FALSE),IF($J1538='Date ouverte'!$A$35,HLOOKUP($AA1538,'Date ouverte'!$35:$36,2,FALSE),"j"))))),0)</f>
        <v>12</v>
      </c>
      <c r="AD15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38" s="5"/>
    </row>
    <row r="1539" spans="1:31" x14ac:dyDescent="0.25">
      <c r="A1539" t="s">
        <v>2110</v>
      </c>
      <c r="B1539" t="s">
        <v>258</v>
      </c>
      <c r="C1539" t="s">
        <v>14</v>
      </c>
      <c r="D1539" t="s">
        <v>47</v>
      </c>
      <c r="E1539" t="s">
        <v>34</v>
      </c>
      <c r="F1539" t="s">
        <v>48</v>
      </c>
      <c r="G1539" s="1">
        <v>44854</v>
      </c>
      <c r="H1539" s="1">
        <v>44877</v>
      </c>
      <c r="I1539" s="2">
        <v>44890.541666666664</v>
      </c>
      <c r="J1539" t="s">
        <v>18</v>
      </c>
      <c r="K1539" t="s">
        <v>19</v>
      </c>
      <c r="L1539" t="s">
        <v>20</v>
      </c>
      <c r="M1539" t="s">
        <v>25</v>
      </c>
      <c r="N1539" t="s">
        <v>35</v>
      </c>
      <c r="O1539" t="s">
        <v>45</v>
      </c>
      <c r="P1539">
        <f t="shared" si="626"/>
        <v>1</v>
      </c>
      <c r="Q1539" s="5">
        <f t="shared" si="627"/>
        <v>44879</v>
      </c>
      <c r="R1539" s="32">
        <f>VLOOKUP(_xlfn.CONCAT(M1539," - ",E1539),Planning!$C$75:$D$99,2,0)</f>
        <v>21</v>
      </c>
      <c r="S1539" s="5">
        <f t="shared" si="628"/>
        <v>44898</v>
      </c>
      <c r="T1539" s="3" t="str">
        <f t="shared" si="629"/>
        <v/>
      </c>
      <c r="U1539" s="32">
        <f t="shared" ca="1" si="630"/>
        <v>21</v>
      </c>
      <c r="V1539" s="32">
        <f t="shared" si="631"/>
        <v>0</v>
      </c>
      <c r="W1539" s="5">
        <f t="shared" si="632"/>
        <v>44890</v>
      </c>
      <c r="X1539" s="5"/>
      <c r="Z1539" s="49"/>
      <c r="AA1539" s="50" cm="1">
        <f t="array" ref="AA1539">IF(AND(K1539="Pending",J1539='Date ouverte'!$A$2),INDEX(_xlfn.ANCHORARRAY('Date ouverte'!$B$2),MATCH(TRUE,_xlfn.ANCHORARRAY('Date ouverte'!$B$2)&gt;=$W1539,0)),IF(AND(K1539="Pending",J1539='Date ouverte'!$A$4),INDEX(_xlfn.ANCHORARRAY('Date ouverte'!$B$4),MATCH(TRUE,_xlfn.ANCHORARRAY('Date ouverte'!$B$4)&gt;=$W1539,0)),IF(AND(K1539="Pending",J1539='Date ouverte'!$A$6),INDEX(_xlfn.ANCHORARRAY('Date ouverte'!$B$6),MATCH(TRUE,_xlfn.ANCHORARRAY('Date ouverte'!$B$6)&gt;=$W1539,0)),IF(AND(K1539="Pending",J1539='Date ouverte'!$A$8),INDEX(_xlfn.ANCHORARRAY('Date ouverte'!$B$8),MATCH(TRUE,_xlfn.ANCHORARRAY('Date ouverte'!$B$8)&gt;=$W1539,0)),W1539))))</f>
        <v>44890</v>
      </c>
      <c r="AB1539" s="5">
        <f>IF(IF($K1539="Pending",(IF($J1539='Date ouverte'!$A$20,HLOOKUP($AA1539,'Date ouverte'!$20:$21,2,FALSE),IF($J1539='Date ouverte'!$A$22,HLOOKUP($AA1539,'Date ouverte'!$22:$23,2,FALSE),IF($J1539='Date ouverte'!$A$24,HLOOKUP($AA1539,'Date ouverte'!$24:$25,2,FALSE),IF($J1539='Date ouverte'!$A$26,HLOOKUP($AA1539,'Date ouverte'!$26:$27,2,FALSE),"j"))))),W1539)&lt;&gt;"alert",AA1539,"alert")</f>
        <v>44890</v>
      </c>
      <c r="AC1539" s="65">
        <f>IF($AB1539="alert",(IF($J1539='Date ouverte'!$A$29,HLOOKUP($AA1539,'Date ouverte'!$29:$30,2,FALSE),IF($J1539='Date ouverte'!$A$31,HLOOKUP($AA1539,'Date ouverte'!$31:$33,2,FALSE),IF($J1539='Date ouverte'!$A$33,HLOOKUP($AA1539,'Date ouverte'!$33:$34,2,FALSE),IF($J1539='Date ouverte'!$A$35,HLOOKUP($AA1539,'Date ouverte'!$35:$36,2,FALSE),"j"))))),0)</f>
        <v>0</v>
      </c>
      <c r="AD15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39" s="5"/>
    </row>
    <row r="1540" spans="1:31" x14ac:dyDescent="0.25">
      <c r="A1540" t="s">
        <v>2111</v>
      </c>
      <c r="B1540" t="s">
        <v>258</v>
      </c>
      <c r="C1540" t="s">
        <v>38</v>
      </c>
      <c r="D1540" t="s">
        <v>47</v>
      </c>
      <c r="E1540" t="s">
        <v>34</v>
      </c>
      <c r="F1540" t="s">
        <v>48</v>
      </c>
      <c r="G1540" s="1">
        <v>44855</v>
      </c>
      <c r="H1540" s="1">
        <v>44890</v>
      </c>
      <c r="I1540" s="2">
        <v>44910</v>
      </c>
      <c r="J1540" t="s">
        <v>18</v>
      </c>
      <c r="K1540" t="s">
        <v>29</v>
      </c>
      <c r="L1540" t="s">
        <v>24</v>
      </c>
      <c r="M1540" t="s">
        <v>25</v>
      </c>
      <c r="N1540" t="s">
        <v>26</v>
      </c>
      <c r="O1540" t="s">
        <v>46</v>
      </c>
      <c r="P1540">
        <f t="shared" si="626"/>
        <v>1</v>
      </c>
      <c r="Q1540" s="5">
        <f t="shared" si="627"/>
        <v>44892</v>
      </c>
      <c r="R1540" s="32">
        <f>VLOOKUP(_xlfn.CONCAT(M1540," - ",E1540),Planning!$C$75:$D$99,2,0)</f>
        <v>21</v>
      </c>
      <c r="S1540" s="5">
        <f t="shared" si="628"/>
        <v>44911</v>
      </c>
      <c r="T1540" s="3" t="str">
        <f t="shared" si="629"/>
        <v/>
      </c>
      <c r="U1540" s="32">
        <f t="shared" ca="1" si="630"/>
        <v>21</v>
      </c>
      <c r="V1540" s="32">
        <f t="shared" si="631"/>
        <v>0</v>
      </c>
      <c r="W1540" s="5">
        <f t="shared" si="632"/>
        <v>44910</v>
      </c>
      <c r="X1540" s="5"/>
      <c r="Z1540" s="49"/>
      <c r="AA1540" s="50" cm="1">
        <f t="array" ref="AA1540">IF(AND(K1540="Pending",J1540='Date ouverte'!$A$2),INDEX(_xlfn.ANCHORARRAY('Date ouverte'!$B$2),MATCH(TRUE,_xlfn.ANCHORARRAY('Date ouverte'!$B$2)&gt;=$W1540,0)),IF(AND(K1540="Pending",J1540='Date ouverte'!$A$4),INDEX(_xlfn.ANCHORARRAY('Date ouverte'!$B$4),MATCH(TRUE,_xlfn.ANCHORARRAY('Date ouverte'!$B$4)&gt;=$W1540,0)),IF(AND(K1540="Pending",J1540='Date ouverte'!$A$6),INDEX(_xlfn.ANCHORARRAY('Date ouverte'!$B$6),MATCH(TRUE,_xlfn.ANCHORARRAY('Date ouverte'!$B$6)&gt;=$W1540,0)),IF(AND(K1540="Pending",J1540='Date ouverte'!$A$8),INDEX(_xlfn.ANCHORARRAY('Date ouverte'!$B$8),MATCH(TRUE,_xlfn.ANCHORARRAY('Date ouverte'!$B$8)&gt;=$W1540,0)),W1540))))</f>
        <v>44910</v>
      </c>
      <c r="AB1540" s="5">
        <f>IF(IF($K1540="Pending",(IF($J1540='Date ouverte'!$A$20,HLOOKUP($AA1540,'Date ouverte'!$20:$21,2,FALSE),IF($J1540='Date ouverte'!$A$22,HLOOKUP($AA1540,'Date ouverte'!$22:$23,2,FALSE),IF($J1540='Date ouverte'!$A$24,HLOOKUP($AA1540,'Date ouverte'!$24:$25,2,FALSE),IF($J1540='Date ouverte'!$A$26,HLOOKUP($AA1540,'Date ouverte'!$26:$27,2,FALSE),"j"))))),W1540)&lt;&gt;"alert",AA1540,"alert")</f>
        <v>44910</v>
      </c>
      <c r="AC1540" s="65">
        <f>IF($AB1540="alert",(IF($J1540='Date ouverte'!$A$29,HLOOKUP($AA1540,'Date ouverte'!$29:$30,2,FALSE),IF($J1540='Date ouverte'!$A$31,HLOOKUP($AA1540,'Date ouverte'!$31:$33,2,FALSE),IF($J1540='Date ouverte'!$A$33,HLOOKUP($AA1540,'Date ouverte'!$33:$34,2,FALSE),IF($J1540='Date ouverte'!$A$35,HLOOKUP($AA1540,'Date ouverte'!$35:$36,2,FALSE),"j"))))),0)</f>
        <v>0</v>
      </c>
      <c r="AD15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0" s="5"/>
    </row>
    <row r="1541" spans="1:31" x14ac:dyDescent="0.25">
      <c r="A1541" t="s">
        <v>2112</v>
      </c>
      <c r="B1541" t="s">
        <v>258</v>
      </c>
      <c r="C1541" t="s">
        <v>14</v>
      </c>
      <c r="D1541" t="s">
        <v>47</v>
      </c>
      <c r="E1541" t="s">
        <v>34</v>
      </c>
      <c r="F1541" t="s">
        <v>48</v>
      </c>
      <c r="G1541" s="1">
        <v>44847</v>
      </c>
      <c r="H1541" s="1">
        <v>44877</v>
      </c>
      <c r="I1541" s="2">
        <v>44886.666666666664</v>
      </c>
      <c r="J1541" t="s">
        <v>18</v>
      </c>
      <c r="K1541" t="s">
        <v>19</v>
      </c>
      <c r="L1541" t="s">
        <v>20</v>
      </c>
      <c r="M1541" t="s">
        <v>25</v>
      </c>
      <c r="N1541" t="s">
        <v>35</v>
      </c>
      <c r="O1541" t="s">
        <v>45</v>
      </c>
      <c r="P1541">
        <f t="shared" si="626"/>
        <v>1</v>
      </c>
      <c r="Q1541" s="5">
        <f t="shared" si="627"/>
        <v>44879</v>
      </c>
      <c r="R1541" s="32">
        <f>VLOOKUP(_xlfn.CONCAT(M1541," - ",E1541),Planning!$C$75:$D$99,2,0)</f>
        <v>21</v>
      </c>
      <c r="S1541" s="5">
        <f t="shared" si="628"/>
        <v>44898</v>
      </c>
      <c r="T1541" s="3" t="str">
        <f t="shared" si="629"/>
        <v/>
      </c>
      <c r="U1541" s="32">
        <f t="shared" ca="1" si="630"/>
        <v>21</v>
      </c>
      <c r="V1541" s="32">
        <f t="shared" si="631"/>
        <v>0</v>
      </c>
      <c r="W1541" s="5">
        <f t="shared" si="632"/>
        <v>44886</v>
      </c>
      <c r="X1541" s="5"/>
      <c r="Z1541" s="49"/>
      <c r="AA1541" s="50" cm="1">
        <f t="array" ref="AA1541">IF(AND(K1541="Pending",J1541='Date ouverte'!$A$2),INDEX(_xlfn.ANCHORARRAY('Date ouverte'!$B$2),MATCH(TRUE,_xlfn.ANCHORARRAY('Date ouverte'!$B$2)&gt;=$W1541,0)),IF(AND(K1541="Pending",J1541='Date ouverte'!$A$4),INDEX(_xlfn.ANCHORARRAY('Date ouverte'!$B$4),MATCH(TRUE,_xlfn.ANCHORARRAY('Date ouverte'!$B$4)&gt;=$W1541,0)),IF(AND(K1541="Pending",J1541='Date ouverte'!$A$6),INDEX(_xlfn.ANCHORARRAY('Date ouverte'!$B$6),MATCH(TRUE,_xlfn.ANCHORARRAY('Date ouverte'!$B$6)&gt;=$W1541,0)),IF(AND(K1541="Pending",J1541='Date ouverte'!$A$8),INDEX(_xlfn.ANCHORARRAY('Date ouverte'!$B$8),MATCH(TRUE,_xlfn.ANCHORARRAY('Date ouverte'!$B$8)&gt;=$W1541,0)),W1541))))</f>
        <v>44886</v>
      </c>
      <c r="AB1541" s="5">
        <f>IF(IF($K1541="Pending",(IF($J1541='Date ouverte'!$A$20,HLOOKUP($AA1541,'Date ouverte'!$20:$21,2,FALSE),IF($J1541='Date ouverte'!$A$22,HLOOKUP($AA1541,'Date ouverte'!$22:$23,2,FALSE),IF($J1541='Date ouverte'!$A$24,HLOOKUP($AA1541,'Date ouverte'!$24:$25,2,FALSE),IF($J1541='Date ouverte'!$A$26,HLOOKUP($AA1541,'Date ouverte'!$26:$27,2,FALSE),"j"))))),W1541)&lt;&gt;"alert",AA1541,"alert")</f>
        <v>44886</v>
      </c>
      <c r="AC1541" s="65">
        <f>IF($AB1541="alert",(IF($J1541='Date ouverte'!$A$29,HLOOKUP($AA1541,'Date ouverte'!$29:$30,2,FALSE),IF($J1541='Date ouverte'!$A$31,HLOOKUP($AA1541,'Date ouverte'!$31:$33,2,FALSE),IF($J1541='Date ouverte'!$A$33,HLOOKUP($AA1541,'Date ouverte'!$33:$34,2,FALSE),IF($J1541='Date ouverte'!$A$35,HLOOKUP($AA1541,'Date ouverte'!$35:$36,2,FALSE),"j"))))),0)</f>
        <v>0</v>
      </c>
      <c r="AD15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1" s="5"/>
    </row>
    <row r="1542" spans="1:31" x14ac:dyDescent="0.25">
      <c r="A1542" t="s">
        <v>2113</v>
      </c>
      <c r="B1542" t="s">
        <v>258</v>
      </c>
      <c r="C1542" t="s">
        <v>30</v>
      </c>
      <c r="D1542" t="s">
        <v>57</v>
      </c>
      <c r="E1542" t="s">
        <v>34</v>
      </c>
      <c r="F1542" t="s">
        <v>48</v>
      </c>
      <c r="G1542" s="1">
        <v>44864</v>
      </c>
      <c r="H1542" s="1">
        <v>44898</v>
      </c>
      <c r="I1542" s="2">
        <v>44910</v>
      </c>
      <c r="J1542" t="s">
        <v>28</v>
      </c>
      <c r="K1542" t="s">
        <v>29</v>
      </c>
      <c r="L1542" t="s">
        <v>24</v>
      </c>
      <c r="M1542" t="s">
        <v>25</v>
      </c>
      <c r="N1542" t="s">
        <v>26</v>
      </c>
      <c r="O1542" t="s">
        <v>49</v>
      </c>
      <c r="P1542">
        <f t="shared" si="626"/>
        <v>1</v>
      </c>
      <c r="Q1542" s="5">
        <f t="shared" si="627"/>
        <v>44900</v>
      </c>
      <c r="R1542" s="32">
        <f>VLOOKUP(_xlfn.CONCAT(M1542," - ",E1542),Planning!$C$75:$D$99,2,0)</f>
        <v>21</v>
      </c>
      <c r="S1542" s="5">
        <f t="shared" si="628"/>
        <v>44919</v>
      </c>
      <c r="T1542" s="3" t="str">
        <f t="shared" si="629"/>
        <v/>
      </c>
      <c r="U1542" s="32">
        <f t="shared" ca="1" si="630"/>
        <v>21</v>
      </c>
      <c r="V1542" s="32">
        <f t="shared" si="631"/>
        <v>0</v>
      </c>
      <c r="W1542" s="5">
        <f t="shared" si="632"/>
        <v>44910</v>
      </c>
      <c r="X1542" s="5"/>
      <c r="Z1542" s="49"/>
      <c r="AA1542" s="50" cm="1">
        <f t="array" ref="AA1542">IF(AND(K1542="Pending",J1542='Date ouverte'!$A$2),INDEX(_xlfn.ANCHORARRAY('Date ouverte'!$B$2),MATCH(TRUE,_xlfn.ANCHORARRAY('Date ouverte'!$B$2)&gt;=$W1542,0)),IF(AND(K1542="Pending",J1542='Date ouverte'!$A$4),INDEX(_xlfn.ANCHORARRAY('Date ouverte'!$B$4),MATCH(TRUE,_xlfn.ANCHORARRAY('Date ouverte'!$B$4)&gt;=$W1542,0)),IF(AND(K1542="Pending",J1542='Date ouverte'!$A$6),INDEX(_xlfn.ANCHORARRAY('Date ouverte'!$B$6),MATCH(TRUE,_xlfn.ANCHORARRAY('Date ouverte'!$B$6)&gt;=$W1542,0)),IF(AND(K1542="Pending",J1542='Date ouverte'!$A$8),INDEX(_xlfn.ANCHORARRAY('Date ouverte'!$B$8),MATCH(TRUE,_xlfn.ANCHORARRAY('Date ouverte'!$B$8)&gt;=$W1542,0)),W1542))))</f>
        <v>44910</v>
      </c>
      <c r="AB1542" s="5">
        <f>IF(IF($K1542="Pending",(IF($J1542='Date ouverte'!$A$20,HLOOKUP($AA1542,'Date ouverte'!$20:$21,2,FALSE),IF($J1542='Date ouverte'!$A$22,HLOOKUP($AA1542,'Date ouverte'!$22:$23,2,FALSE),IF($J1542='Date ouverte'!$A$24,HLOOKUP($AA1542,'Date ouverte'!$24:$25,2,FALSE),IF($J1542='Date ouverte'!$A$26,HLOOKUP($AA1542,'Date ouverte'!$26:$27,2,FALSE),"j"))))),W1542)&lt;&gt;"alert",AA1542,"alert")</f>
        <v>44910</v>
      </c>
      <c r="AC1542" s="65">
        <f>IF($AB1542="alert",(IF($J1542='Date ouverte'!$A$29,HLOOKUP($AA1542,'Date ouverte'!$29:$30,2,FALSE),IF($J1542='Date ouverte'!$A$31,HLOOKUP($AA1542,'Date ouverte'!$31:$33,2,FALSE),IF($J1542='Date ouverte'!$A$33,HLOOKUP($AA1542,'Date ouverte'!$33:$34,2,FALSE),IF($J1542='Date ouverte'!$A$35,HLOOKUP($AA1542,'Date ouverte'!$35:$36,2,FALSE),"j"))))),0)</f>
        <v>0</v>
      </c>
      <c r="AD15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42" s="5"/>
    </row>
    <row r="1543" spans="1:31" x14ac:dyDescent="0.25">
      <c r="A1543" t="s">
        <v>2114</v>
      </c>
      <c r="B1543" t="s">
        <v>258</v>
      </c>
      <c r="C1543" t="s">
        <v>30</v>
      </c>
      <c r="D1543" t="s">
        <v>47</v>
      </c>
      <c r="E1543" t="s">
        <v>34</v>
      </c>
      <c r="F1543" t="s">
        <v>48</v>
      </c>
      <c r="G1543" s="1">
        <v>44854</v>
      </c>
      <c r="H1543" s="1">
        <v>44877</v>
      </c>
      <c r="I1543" s="2">
        <v>44886.3125</v>
      </c>
      <c r="J1543" t="s">
        <v>18</v>
      </c>
      <c r="K1543" t="s">
        <v>19</v>
      </c>
      <c r="L1543" t="s">
        <v>20</v>
      </c>
      <c r="M1543" t="s">
        <v>25</v>
      </c>
      <c r="N1543" t="s">
        <v>35</v>
      </c>
      <c r="O1543" t="s">
        <v>45</v>
      </c>
      <c r="P1543">
        <f t="shared" si="626"/>
        <v>1</v>
      </c>
      <c r="Q1543" s="5">
        <f t="shared" si="627"/>
        <v>44879</v>
      </c>
      <c r="R1543" s="32">
        <f>VLOOKUP(_xlfn.CONCAT(M1543," - ",E1543),Planning!$C$75:$D$99,2,0)</f>
        <v>21</v>
      </c>
      <c r="S1543" s="5">
        <f t="shared" si="628"/>
        <v>44898</v>
      </c>
      <c r="T1543" s="3" t="str">
        <f t="shared" si="629"/>
        <v/>
      </c>
      <c r="U1543" s="32">
        <f t="shared" ca="1" si="630"/>
        <v>21</v>
      </c>
      <c r="V1543" s="32">
        <f t="shared" si="631"/>
        <v>0</v>
      </c>
      <c r="W1543" s="5">
        <f t="shared" si="632"/>
        <v>44886</v>
      </c>
      <c r="X1543" s="5"/>
      <c r="Z1543" s="49"/>
      <c r="AA1543" s="50" cm="1">
        <f t="array" ref="AA1543">IF(AND(K1543="Pending",J1543='Date ouverte'!$A$2),INDEX(_xlfn.ANCHORARRAY('Date ouverte'!$B$2),MATCH(TRUE,_xlfn.ANCHORARRAY('Date ouverte'!$B$2)&gt;=$W1543,0)),IF(AND(K1543="Pending",J1543='Date ouverte'!$A$4),INDEX(_xlfn.ANCHORARRAY('Date ouverte'!$B$4),MATCH(TRUE,_xlfn.ANCHORARRAY('Date ouverte'!$B$4)&gt;=$W1543,0)),IF(AND(K1543="Pending",J1543='Date ouverte'!$A$6),INDEX(_xlfn.ANCHORARRAY('Date ouverte'!$B$6),MATCH(TRUE,_xlfn.ANCHORARRAY('Date ouverte'!$B$6)&gt;=$W1543,0)),IF(AND(K1543="Pending",J1543='Date ouverte'!$A$8),INDEX(_xlfn.ANCHORARRAY('Date ouverte'!$B$8),MATCH(TRUE,_xlfn.ANCHORARRAY('Date ouverte'!$B$8)&gt;=$W1543,0)),W1543))))</f>
        <v>44886</v>
      </c>
      <c r="AB1543" s="5">
        <f>IF(IF($K1543="Pending",(IF($J1543='Date ouverte'!$A$20,HLOOKUP($AA1543,'Date ouverte'!$20:$21,2,FALSE),IF($J1543='Date ouverte'!$A$22,HLOOKUP($AA1543,'Date ouverte'!$22:$23,2,FALSE),IF($J1543='Date ouverte'!$A$24,HLOOKUP($AA1543,'Date ouverte'!$24:$25,2,FALSE),IF($J1543='Date ouverte'!$A$26,HLOOKUP($AA1543,'Date ouverte'!$26:$27,2,FALSE),"j"))))),W1543)&lt;&gt;"alert",AA1543,"alert")</f>
        <v>44886</v>
      </c>
      <c r="AC1543" s="65">
        <f>IF($AB1543="alert",(IF($J1543='Date ouverte'!$A$29,HLOOKUP($AA1543,'Date ouverte'!$29:$30,2,FALSE),IF($J1543='Date ouverte'!$A$31,HLOOKUP($AA1543,'Date ouverte'!$31:$33,2,FALSE),IF($J1543='Date ouverte'!$A$33,HLOOKUP($AA1543,'Date ouverte'!$33:$34,2,FALSE),IF($J1543='Date ouverte'!$A$35,HLOOKUP($AA1543,'Date ouverte'!$35:$36,2,FALSE),"j"))))),0)</f>
        <v>0</v>
      </c>
      <c r="AD15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3" s="5"/>
    </row>
    <row r="1544" spans="1:31" x14ac:dyDescent="0.25">
      <c r="A1544" t="s">
        <v>2115</v>
      </c>
      <c r="B1544" t="s">
        <v>258</v>
      </c>
      <c r="C1544" t="s">
        <v>14</v>
      </c>
      <c r="D1544" t="s">
        <v>47</v>
      </c>
      <c r="E1544" t="s">
        <v>34</v>
      </c>
      <c r="F1544" t="s">
        <v>48</v>
      </c>
      <c r="G1544" s="1">
        <v>44855</v>
      </c>
      <c r="H1544" s="1">
        <v>44890</v>
      </c>
      <c r="I1544" s="2">
        <v>44905</v>
      </c>
      <c r="J1544" t="s">
        <v>18</v>
      </c>
      <c r="K1544" t="s">
        <v>29</v>
      </c>
      <c r="L1544" t="s">
        <v>24</v>
      </c>
      <c r="M1544" t="s">
        <v>25</v>
      </c>
      <c r="N1544" t="s">
        <v>26</v>
      </c>
      <c r="O1544" t="s">
        <v>46</v>
      </c>
      <c r="P1544">
        <f t="shared" si="626"/>
        <v>1</v>
      </c>
      <c r="Q1544" s="5">
        <f t="shared" si="627"/>
        <v>44892</v>
      </c>
      <c r="R1544" s="32">
        <f>VLOOKUP(_xlfn.CONCAT(M1544," - ",E1544),Planning!$C$75:$D$99,2,0)</f>
        <v>21</v>
      </c>
      <c r="S1544" s="5">
        <f t="shared" si="628"/>
        <v>44911</v>
      </c>
      <c r="T1544" s="3" t="str">
        <f t="shared" si="629"/>
        <v/>
      </c>
      <c r="U1544" s="32">
        <f t="shared" ca="1" si="630"/>
        <v>21</v>
      </c>
      <c r="V1544" s="32">
        <f t="shared" si="631"/>
        <v>0</v>
      </c>
      <c r="W1544" s="5">
        <f t="shared" si="632"/>
        <v>44905</v>
      </c>
      <c r="X1544" s="5"/>
      <c r="Z1544" s="49"/>
      <c r="AA1544" s="50" cm="1">
        <f t="array" ref="AA1544">IF(AND(K1544="Pending",J1544='Date ouverte'!$A$2),INDEX(_xlfn.ANCHORARRAY('Date ouverte'!$B$2),MATCH(TRUE,_xlfn.ANCHORARRAY('Date ouverte'!$B$2)&gt;=$W1544,0)),IF(AND(K1544="Pending",J1544='Date ouverte'!$A$4),INDEX(_xlfn.ANCHORARRAY('Date ouverte'!$B$4),MATCH(TRUE,_xlfn.ANCHORARRAY('Date ouverte'!$B$4)&gt;=$W1544,0)),IF(AND(K1544="Pending",J1544='Date ouverte'!$A$6),INDEX(_xlfn.ANCHORARRAY('Date ouverte'!$B$6),MATCH(TRUE,_xlfn.ANCHORARRAY('Date ouverte'!$B$6)&gt;=$W1544,0)),IF(AND(K1544="Pending",J1544='Date ouverte'!$A$8),INDEX(_xlfn.ANCHORARRAY('Date ouverte'!$B$8),MATCH(TRUE,_xlfn.ANCHORARRAY('Date ouverte'!$B$8)&gt;=$W1544,0)),W1544))))</f>
        <v>44907</v>
      </c>
      <c r="AB1544" s="5" t="str">
        <f>IF(IF($K1544="Pending",(IF($J1544='Date ouverte'!$A$20,HLOOKUP($AA1544,'Date ouverte'!$20:$21,2,FALSE),IF($J1544='Date ouverte'!$A$22,HLOOKUP($AA1544,'Date ouverte'!$22:$23,2,FALSE),IF($J1544='Date ouverte'!$A$24,HLOOKUP($AA1544,'Date ouverte'!$24:$25,2,FALSE),IF($J1544='Date ouverte'!$A$26,HLOOKUP($AA1544,'Date ouverte'!$26:$27,2,FALSE),"j"))))),W1544)&lt;&gt;"alert",AA1544,"alert")</f>
        <v>alert</v>
      </c>
      <c r="AC1544" s="65">
        <f>IF($AB1544="alert",(IF($J1544='Date ouverte'!$A$29,HLOOKUP($AA1544,'Date ouverte'!$29:$30,2,FALSE),IF($J1544='Date ouverte'!$A$31,HLOOKUP($AA1544,'Date ouverte'!$31:$33,2,FALSE),IF($J1544='Date ouverte'!$A$33,HLOOKUP($AA1544,'Date ouverte'!$33:$34,2,FALSE),IF($J1544='Date ouverte'!$A$35,HLOOKUP($AA1544,'Date ouverte'!$35:$36,2,FALSE),"j"))))),0)</f>
        <v>11</v>
      </c>
      <c r="AD15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4" s="5"/>
    </row>
    <row r="1545" spans="1:31" x14ac:dyDescent="0.25">
      <c r="A1545" t="s">
        <v>2116</v>
      </c>
      <c r="B1545" t="s">
        <v>258</v>
      </c>
      <c r="C1545" t="s">
        <v>30</v>
      </c>
      <c r="D1545" t="s">
        <v>47</v>
      </c>
      <c r="E1545" t="s">
        <v>34</v>
      </c>
      <c r="F1545" t="s">
        <v>48</v>
      </c>
      <c r="G1545" s="1">
        <v>44847</v>
      </c>
      <c r="H1545" s="1">
        <v>44877</v>
      </c>
      <c r="I1545" s="2">
        <v>44896.375</v>
      </c>
      <c r="J1545" t="s">
        <v>23</v>
      </c>
      <c r="K1545" t="s">
        <v>19</v>
      </c>
      <c r="L1545" t="s">
        <v>20</v>
      </c>
      <c r="M1545" t="s">
        <v>25</v>
      </c>
      <c r="N1545" t="s">
        <v>35</v>
      </c>
      <c r="O1545" t="s">
        <v>45</v>
      </c>
      <c r="P1545">
        <f t="shared" si="626"/>
        <v>1</v>
      </c>
      <c r="Q1545" s="5">
        <f t="shared" si="627"/>
        <v>44879</v>
      </c>
      <c r="R1545" s="32">
        <f>VLOOKUP(_xlfn.CONCAT(M1545," - ",E1545),Planning!$C$75:$D$99,2,0)</f>
        <v>21</v>
      </c>
      <c r="S1545" s="5">
        <f t="shared" si="628"/>
        <v>44898</v>
      </c>
      <c r="T1545" s="3" t="str">
        <f t="shared" si="629"/>
        <v/>
      </c>
      <c r="U1545" s="32">
        <f t="shared" ca="1" si="630"/>
        <v>21</v>
      </c>
      <c r="V1545" s="32">
        <f t="shared" si="631"/>
        <v>0</v>
      </c>
      <c r="W1545" s="5">
        <f t="shared" si="632"/>
        <v>44896</v>
      </c>
      <c r="X1545" s="5"/>
      <c r="Z1545" s="49"/>
      <c r="AA1545" s="50" cm="1">
        <f t="array" ref="AA1545">IF(AND(K1545="Pending",J1545='Date ouverte'!$A$2),INDEX(_xlfn.ANCHORARRAY('Date ouverte'!$B$2),MATCH(TRUE,_xlfn.ANCHORARRAY('Date ouverte'!$B$2)&gt;=$W1545,0)),IF(AND(K1545="Pending",J1545='Date ouverte'!$A$4),INDEX(_xlfn.ANCHORARRAY('Date ouverte'!$B$4),MATCH(TRUE,_xlfn.ANCHORARRAY('Date ouverte'!$B$4)&gt;=$W1545,0)),IF(AND(K1545="Pending",J1545='Date ouverte'!$A$6),INDEX(_xlfn.ANCHORARRAY('Date ouverte'!$B$6),MATCH(TRUE,_xlfn.ANCHORARRAY('Date ouverte'!$B$6)&gt;=$W1545,0)),IF(AND(K1545="Pending",J1545='Date ouverte'!$A$8),INDEX(_xlfn.ANCHORARRAY('Date ouverte'!$B$8),MATCH(TRUE,_xlfn.ANCHORARRAY('Date ouverte'!$B$8)&gt;=$W1545,0)),W1545))))</f>
        <v>44896</v>
      </c>
      <c r="AB1545" s="5">
        <f>IF(IF($K1545="Pending",(IF($J1545='Date ouverte'!$A$20,HLOOKUP($AA1545,'Date ouverte'!$20:$21,2,FALSE),IF($J1545='Date ouverte'!$A$22,HLOOKUP($AA1545,'Date ouverte'!$22:$23,2,FALSE),IF($J1545='Date ouverte'!$A$24,HLOOKUP($AA1545,'Date ouverte'!$24:$25,2,FALSE),IF($J1545='Date ouverte'!$A$26,HLOOKUP($AA1545,'Date ouverte'!$26:$27,2,FALSE),"j"))))),W1545)&lt;&gt;"alert",AA1545,"alert")</f>
        <v>44896</v>
      </c>
      <c r="AC1545" s="65">
        <f>IF($AB1545="alert",(IF($J1545='Date ouverte'!$A$29,HLOOKUP($AA1545,'Date ouverte'!$29:$30,2,FALSE),IF($J1545='Date ouverte'!$A$31,HLOOKUP($AA1545,'Date ouverte'!$31:$33,2,FALSE),IF($J1545='Date ouverte'!$A$33,HLOOKUP($AA1545,'Date ouverte'!$33:$34,2,FALSE),IF($J1545='Date ouverte'!$A$35,HLOOKUP($AA1545,'Date ouverte'!$35:$36,2,FALSE),"j"))))),0)</f>
        <v>0</v>
      </c>
      <c r="AD15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5" s="5"/>
    </row>
    <row r="1546" spans="1:31" x14ac:dyDescent="0.25">
      <c r="A1546" t="s">
        <v>2117</v>
      </c>
      <c r="B1546" t="s">
        <v>258</v>
      </c>
      <c r="C1546" t="s">
        <v>30</v>
      </c>
      <c r="D1546" t="s">
        <v>47</v>
      </c>
      <c r="E1546" t="s">
        <v>34</v>
      </c>
      <c r="F1546" t="s">
        <v>48</v>
      </c>
      <c r="G1546" s="1">
        <v>44858</v>
      </c>
      <c r="H1546" s="1">
        <v>44890</v>
      </c>
      <c r="I1546" s="2">
        <v>44902</v>
      </c>
      <c r="J1546" t="s">
        <v>23</v>
      </c>
      <c r="K1546" t="s">
        <v>29</v>
      </c>
      <c r="L1546" t="s">
        <v>20</v>
      </c>
      <c r="M1546" t="s">
        <v>25</v>
      </c>
      <c r="N1546" t="s">
        <v>35</v>
      </c>
      <c r="O1546" t="s">
        <v>46</v>
      </c>
      <c r="P1546">
        <f t="shared" si="626"/>
        <v>1</v>
      </c>
      <c r="Q1546" s="5">
        <f t="shared" si="627"/>
        <v>44892</v>
      </c>
      <c r="R1546" s="32">
        <f>VLOOKUP(_xlfn.CONCAT(M1546," - ",E1546),Planning!$C$75:$D$99,2,0)</f>
        <v>21</v>
      </c>
      <c r="S1546" s="5">
        <f t="shared" si="628"/>
        <v>44911</v>
      </c>
      <c r="T1546" s="3" t="str">
        <f t="shared" si="629"/>
        <v/>
      </c>
      <c r="U1546" s="32">
        <f t="shared" ca="1" si="630"/>
        <v>21</v>
      </c>
      <c r="V1546" s="32">
        <f t="shared" si="631"/>
        <v>0</v>
      </c>
      <c r="W1546" s="5">
        <f t="shared" si="632"/>
        <v>44902</v>
      </c>
      <c r="X1546" s="5"/>
      <c r="Z1546" s="49"/>
      <c r="AA1546" s="50" cm="1">
        <f t="array" ref="AA1546">IF(AND(K1546="Pending",J1546='Date ouverte'!$A$2),INDEX(_xlfn.ANCHORARRAY('Date ouverte'!$B$2),MATCH(TRUE,_xlfn.ANCHORARRAY('Date ouverte'!$B$2)&gt;=$W1546,0)),IF(AND(K1546="Pending",J1546='Date ouverte'!$A$4),INDEX(_xlfn.ANCHORARRAY('Date ouverte'!$B$4),MATCH(TRUE,_xlfn.ANCHORARRAY('Date ouverte'!$B$4)&gt;=$W1546,0)),IF(AND(K1546="Pending",J1546='Date ouverte'!$A$6),INDEX(_xlfn.ANCHORARRAY('Date ouverte'!$B$6),MATCH(TRUE,_xlfn.ANCHORARRAY('Date ouverte'!$B$6)&gt;=$W1546,0)),IF(AND(K1546="Pending",J1546='Date ouverte'!$A$8),INDEX(_xlfn.ANCHORARRAY('Date ouverte'!$B$8),MATCH(TRUE,_xlfn.ANCHORARRAY('Date ouverte'!$B$8)&gt;=$W1546,0)),W1546))))</f>
        <v>44902</v>
      </c>
      <c r="AB1546" s="5" t="str">
        <f>IF(IF($K1546="Pending",(IF($J1546='Date ouverte'!$A$20,HLOOKUP($AA1546,'Date ouverte'!$20:$21,2,FALSE),IF($J1546='Date ouverte'!$A$22,HLOOKUP($AA1546,'Date ouverte'!$22:$23,2,FALSE),IF($J1546='Date ouverte'!$A$24,HLOOKUP($AA1546,'Date ouverte'!$24:$25,2,FALSE),IF($J1546='Date ouverte'!$A$26,HLOOKUP($AA1546,'Date ouverte'!$26:$27,2,FALSE),"j"))))),W1546)&lt;&gt;"alert",AA1546,"alert")</f>
        <v>alert</v>
      </c>
      <c r="AC1546" s="65">
        <f>IF($AB1546="alert",(IF($J1546='Date ouverte'!$A$29,HLOOKUP($AA1546,'Date ouverte'!$29:$30,2,FALSE),IF($J1546='Date ouverte'!$A$31,HLOOKUP($AA1546,'Date ouverte'!$31:$33,2,FALSE),IF($J1546='Date ouverte'!$A$33,HLOOKUP($AA1546,'Date ouverte'!$33:$34,2,FALSE),IF($J1546='Date ouverte'!$A$35,HLOOKUP($AA1546,'Date ouverte'!$35:$36,2,FALSE),"j"))))),0)</f>
        <v>40</v>
      </c>
      <c r="AD15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6" s="5"/>
    </row>
    <row r="1547" spans="1:31" x14ac:dyDescent="0.25">
      <c r="A1547" t="s">
        <v>2118</v>
      </c>
      <c r="B1547" t="s">
        <v>258</v>
      </c>
      <c r="C1547" t="s">
        <v>30</v>
      </c>
      <c r="D1547" t="s">
        <v>47</v>
      </c>
      <c r="E1547" t="s">
        <v>34</v>
      </c>
      <c r="F1547" t="s">
        <v>48</v>
      </c>
      <c r="G1547" s="1">
        <v>44858</v>
      </c>
      <c r="H1547" s="1">
        <v>44890</v>
      </c>
      <c r="I1547" s="2">
        <v>44902</v>
      </c>
      <c r="J1547" t="s">
        <v>23</v>
      </c>
      <c r="K1547" t="s">
        <v>29</v>
      </c>
      <c r="L1547" t="s">
        <v>20</v>
      </c>
      <c r="M1547" t="s">
        <v>25</v>
      </c>
      <c r="N1547" t="s">
        <v>35</v>
      </c>
      <c r="O1547" t="s">
        <v>46</v>
      </c>
      <c r="P1547">
        <f t="shared" si="626"/>
        <v>1</v>
      </c>
      <c r="Q1547" s="5">
        <f t="shared" si="627"/>
        <v>44892</v>
      </c>
      <c r="R1547" s="32">
        <f>VLOOKUP(_xlfn.CONCAT(M1547," - ",E1547),Planning!$C$75:$D$99,2,0)</f>
        <v>21</v>
      </c>
      <c r="S1547" s="5">
        <f t="shared" si="628"/>
        <v>44911</v>
      </c>
      <c r="T1547" s="3" t="str">
        <f t="shared" si="629"/>
        <v/>
      </c>
      <c r="U1547" s="32">
        <f t="shared" ca="1" si="630"/>
        <v>21</v>
      </c>
      <c r="V1547" s="32">
        <f t="shared" si="631"/>
        <v>0</v>
      </c>
      <c r="W1547" s="5">
        <f t="shared" si="632"/>
        <v>44902</v>
      </c>
      <c r="X1547" s="5"/>
      <c r="Z1547" s="49"/>
      <c r="AA1547" s="50" cm="1">
        <f t="array" ref="AA1547">IF(AND(K1547="Pending",J1547='Date ouverte'!$A$2),INDEX(_xlfn.ANCHORARRAY('Date ouverte'!$B$2),MATCH(TRUE,_xlfn.ANCHORARRAY('Date ouverte'!$B$2)&gt;=$W1547,0)),IF(AND(K1547="Pending",J1547='Date ouverte'!$A$4),INDEX(_xlfn.ANCHORARRAY('Date ouverte'!$B$4),MATCH(TRUE,_xlfn.ANCHORARRAY('Date ouverte'!$B$4)&gt;=$W1547,0)),IF(AND(K1547="Pending",J1547='Date ouverte'!$A$6),INDEX(_xlfn.ANCHORARRAY('Date ouverte'!$B$6),MATCH(TRUE,_xlfn.ANCHORARRAY('Date ouverte'!$B$6)&gt;=$W1547,0)),IF(AND(K1547="Pending",J1547='Date ouverte'!$A$8),INDEX(_xlfn.ANCHORARRAY('Date ouverte'!$B$8),MATCH(TRUE,_xlfn.ANCHORARRAY('Date ouverte'!$B$8)&gt;=$W1547,0)),W1547))))</f>
        <v>44902</v>
      </c>
      <c r="AB1547" s="5" t="str">
        <f>IF(IF($K1547="Pending",(IF($J1547='Date ouverte'!$A$20,HLOOKUP($AA1547,'Date ouverte'!$20:$21,2,FALSE),IF($J1547='Date ouverte'!$A$22,HLOOKUP($AA1547,'Date ouverte'!$22:$23,2,FALSE),IF($J1547='Date ouverte'!$A$24,HLOOKUP($AA1547,'Date ouverte'!$24:$25,2,FALSE),IF($J1547='Date ouverte'!$A$26,HLOOKUP($AA1547,'Date ouverte'!$26:$27,2,FALSE),"j"))))),W1547)&lt;&gt;"alert",AA1547,"alert")</f>
        <v>alert</v>
      </c>
      <c r="AC1547" s="65">
        <f>IF($AB1547="alert",(IF($J1547='Date ouverte'!$A$29,HLOOKUP($AA1547,'Date ouverte'!$29:$30,2,FALSE),IF($J1547='Date ouverte'!$A$31,HLOOKUP($AA1547,'Date ouverte'!$31:$33,2,FALSE),IF($J1547='Date ouverte'!$A$33,HLOOKUP($AA1547,'Date ouverte'!$33:$34,2,FALSE),IF($J1547='Date ouverte'!$A$35,HLOOKUP($AA1547,'Date ouverte'!$35:$36,2,FALSE),"j"))))),0)</f>
        <v>40</v>
      </c>
      <c r="AD15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7" s="5"/>
    </row>
    <row r="1548" spans="1:31" x14ac:dyDescent="0.25">
      <c r="A1548" t="s">
        <v>2516</v>
      </c>
      <c r="B1548" t="s">
        <v>258</v>
      </c>
      <c r="C1548" t="s">
        <v>14</v>
      </c>
      <c r="D1548" t="s">
        <v>57</v>
      </c>
      <c r="E1548" t="s">
        <v>34</v>
      </c>
      <c r="F1548" t="s">
        <v>48</v>
      </c>
      <c r="G1548" s="1">
        <v>44861</v>
      </c>
      <c r="H1548" s="1">
        <v>44898</v>
      </c>
      <c r="I1548" s="2">
        <v>44913</v>
      </c>
      <c r="J1548" t="s">
        <v>18</v>
      </c>
      <c r="K1548" t="s">
        <v>29</v>
      </c>
      <c r="L1548" t="s">
        <v>24</v>
      </c>
      <c r="M1548" t="s">
        <v>25</v>
      </c>
      <c r="N1548" t="s">
        <v>26</v>
      </c>
      <c r="O1548" t="s">
        <v>49</v>
      </c>
      <c r="P1548">
        <f t="shared" si="626"/>
        <v>1</v>
      </c>
      <c r="Q1548" s="5">
        <f t="shared" si="627"/>
        <v>44900</v>
      </c>
      <c r="R1548" s="32">
        <f>VLOOKUP(_xlfn.CONCAT(M1548," - ",E1548),Planning!$C$75:$D$99,2,0)</f>
        <v>21</v>
      </c>
      <c r="S1548" s="5">
        <f t="shared" si="628"/>
        <v>44919</v>
      </c>
      <c r="T1548" s="3" t="str">
        <f t="shared" si="629"/>
        <v/>
      </c>
      <c r="U1548" s="32">
        <f t="shared" ca="1" si="630"/>
        <v>21</v>
      </c>
      <c r="V1548" s="32">
        <f t="shared" si="631"/>
        <v>0</v>
      </c>
      <c r="W1548" s="5">
        <f t="shared" si="632"/>
        <v>44913</v>
      </c>
      <c r="X1548" s="5"/>
      <c r="Z1548" s="49"/>
      <c r="AA1548" s="50" cm="1">
        <f t="array" ref="AA1548">IF(AND(K1548="Pending",J1548='Date ouverte'!$A$2),INDEX(_xlfn.ANCHORARRAY('Date ouverte'!$B$2),MATCH(TRUE,_xlfn.ANCHORARRAY('Date ouverte'!$B$2)&gt;=$W1548,0)),IF(AND(K1548="Pending",J1548='Date ouverte'!$A$4),INDEX(_xlfn.ANCHORARRAY('Date ouverte'!$B$4),MATCH(TRUE,_xlfn.ANCHORARRAY('Date ouverte'!$B$4)&gt;=$W1548,0)),IF(AND(K1548="Pending",J1548='Date ouverte'!$A$6),INDEX(_xlfn.ANCHORARRAY('Date ouverte'!$B$6),MATCH(TRUE,_xlfn.ANCHORARRAY('Date ouverte'!$B$6)&gt;=$W1548,0)),IF(AND(K1548="Pending",J1548='Date ouverte'!$A$8),INDEX(_xlfn.ANCHORARRAY('Date ouverte'!$B$8),MATCH(TRUE,_xlfn.ANCHORARRAY('Date ouverte'!$B$8)&gt;=$W1548,0)),W1548))))</f>
        <v>44914</v>
      </c>
      <c r="AB1548" s="5" t="str">
        <f>IF(IF($K1548="Pending",(IF($J1548='Date ouverte'!$A$20,HLOOKUP($AA1548,'Date ouverte'!$20:$21,2,FALSE),IF($J1548='Date ouverte'!$A$22,HLOOKUP($AA1548,'Date ouverte'!$22:$23,2,FALSE),IF($J1548='Date ouverte'!$A$24,HLOOKUP($AA1548,'Date ouverte'!$24:$25,2,FALSE),IF($J1548='Date ouverte'!$A$26,HLOOKUP($AA1548,'Date ouverte'!$26:$27,2,FALSE),"j"))))),W1548)&lt;&gt;"alert",AA1548,"alert")</f>
        <v>alert</v>
      </c>
      <c r="AC1548" s="65">
        <f>IF($AB1548="alert",(IF($J1548='Date ouverte'!$A$29,HLOOKUP($AA1548,'Date ouverte'!$29:$30,2,FALSE),IF($J1548='Date ouverte'!$A$31,HLOOKUP($AA1548,'Date ouverte'!$31:$33,2,FALSE),IF($J1548='Date ouverte'!$A$33,HLOOKUP($AA1548,'Date ouverte'!$33:$34,2,FALSE),IF($J1548='Date ouverte'!$A$35,HLOOKUP($AA1548,'Date ouverte'!$35:$36,2,FALSE),"j"))))),0)</f>
        <v>18</v>
      </c>
      <c r="AD15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8" s="5"/>
    </row>
    <row r="1549" spans="1:31" x14ac:dyDescent="0.25">
      <c r="A1549" t="s">
        <v>1449</v>
      </c>
      <c r="B1549" t="s">
        <v>258</v>
      </c>
      <c r="C1549" t="s">
        <v>30</v>
      </c>
      <c r="D1549" t="s">
        <v>47</v>
      </c>
      <c r="E1549" t="s">
        <v>34</v>
      </c>
      <c r="F1549" t="s">
        <v>48</v>
      </c>
      <c r="G1549" s="1">
        <v>44832</v>
      </c>
      <c r="H1549" s="1">
        <v>44866</v>
      </c>
      <c r="I1549" s="2">
        <v>44881.333333333336</v>
      </c>
      <c r="J1549" t="s">
        <v>23</v>
      </c>
      <c r="K1549" t="s">
        <v>19</v>
      </c>
      <c r="L1549" t="s">
        <v>20</v>
      </c>
      <c r="M1549" t="s">
        <v>25</v>
      </c>
      <c r="N1549" t="s">
        <v>35</v>
      </c>
      <c r="O1549" t="s">
        <v>40</v>
      </c>
      <c r="P1549">
        <f t="shared" si="626"/>
        <v>1</v>
      </c>
      <c r="Q1549" s="5">
        <f t="shared" si="627"/>
        <v>44868</v>
      </c>
      <c r="R1549" s="32">
        <f>VLOOKUP(_xlfn.CONCAT(M1549," - ",E1549),Planning!$C$75:$D$99,2,0)</f>
        <v>21</v>
      </c>
      <c r="S1549" s="5">
        <f t="shared" si="628"/>
        <v>44887</v>
      </c>
      <c r="T1549" s="3" t="str">
        <f t="shared" si="629"/>
        <v/>
      </c>
      <c r="U1549" s="32">
        <f t="shared" ca="1" si="630"/>
        <v>21</v>
      </c>
      <c r="V1549" s="32">
        <f t="shared" si="631"/>
        <v>0</v>
      </c>
      <c r="W1549" s="5">
        <f t="shared" si="632"/>
        <v>44881</v>
      </c>
      <c r="X1549" s="5"/>
      <c r="Z1549" s="49"/>
      <c r="AA1549" s="50" cm="1">
        <f t="array" ref="AA1549">IF(AND(K1549="Pending",J1549='Date ouverte'!$A$2),INDEX(_xlfn.ANCHORARRAY('Date ouverte'!$B$2),MATCH(TRUE,_xlfn.ANCHORARRAY('Date ouverte'!$B$2)&gt;=$W1549,0)),IF(AND(K1549="Pending",J1549='Date ouverte'!$A$4),INDEX(_xlfn.ANCHORARRAY('Date ouverte'!$B$4),MATCH(TRUE,_xlfn.ANCHORARRAY('Date ouverte'!$B$4)&gt;=$W1549,0)),IF(AND(K1549="Pending",J1549='Date ouverte'!$A$6),INDEX(_xlfn.ANCHORARRAY('Date ouverte'!$B$6),MATCH(TRUE,_xlfn.ANCHORARRAY('Date ouverte'!$B$6)&gt;=$W1549,0)),IF(AND(K1549="Pending",J1549='Date ouverte'!$A$8),INDEX(_xlfn.ANCHORARRAY('Date ouverte'!$B$8),MATCH(TRUE,_xlfn.ANCHORARRAY('Date ouverte'!$B$8)&gt;=$W1549,0)),W1549))))</f>
        <v>44881</v>
      </c>
      <c r="AB1549" s="5">
        <f>IF(IF($K1549="Pending",(IF($J1549='Date ouverte'!$A$20,HLOOKUP($AA1549,'Date ouverte'!$20:$21,2,FALSE),IF($J1549='Date ouverte'!$A$22,HLOOKUP($AA1549,'Date ouverte'!$22:$23,2,FALSE),IF($J1549='Date ouverte'!$A$24,HLOOKUP($AA1549,'Date ouverte'!$24:$25,2,FALSE),IF($J1549='Date ouverte'!$A$26,HLOOKUP($AA1549,'Date ouverte'!$26:$27,2,FALSE),"j"))))),W1549)&lt;&gt;"alert",AA1549,"alert")</f>
        <v>44881</v>
      </c>
      <c r="AC1549" s="65">
        <f>IF($AB1549="alert",(IF($J1549='Date ouverte'!$A$29,HLOOKUP($AA1549,'Date ouverte'!$29:$30,2,FALSE),IF($J1549='Date ouverte'!$A$31,HLOOKUP($AA1549,'Date ouverte'!$31:$33,2,FALSE),IF($J1549='Date ouverte'!$A$33,HLOOKUP($AA1549,'Date ouverte'!$33:$34,2,FALSE),IF($J1549='Date ouverte'!$A$35,HLOOKUP($AA1549,'Date ouverte'!$35:$36,2,FALSE),"j"))))),0)</f>
        <v>0</v>
      </c>
      <c r="AD15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49" s="5"/>
    </row>
    <row r="1550" spans="1:31" x14ac:dyDescent="0.25">
      <c r="A1550" t="s">
        <v>1450</v>
      </c>
      <c r="B1550" t="s">
        <v>258</v>
      </c>
      <c r="C1550" t="s">
        <v>30</v>
      </c>
      <c r="D1550" t="s">
        <v>47</v>
      </c>
      <c r="E1550" t="s">
        <v>16</v>
      </c>
      <c r="F1550" t="s">
        <v>48</v>
      </c>
      <c r="G1550" s="1">
        <v>44831</v>
      </c>
      <c r="H1550" s="1">
        <v>44872</v>
      </c>
      <c r="I1550" s="2">
        <v>44877</v>
      </c>
      <c r="J1550" t="s">
        <v>23</v>
      </c>
      <c r="K1550" t="s">
        <v>29</v>
      </c>
      <c r="L1550" t="s">
        <v>24</v>
      </c>
      <c r="M1550" t="s">
        <v>32</v>
      </c>
      <c r="N1550" t="s">
        <v>41</v>
      </c>
      <c r="O1550" t="s">
        <v>609</v>
      </c>
      <c r="P1550">
        <f t="shared" si="626"/>
        <v>1</v>
      </c>
      <c r="Q1550" s="5">
        <f t="shared" si="627"/>
        <v>44874</v>
      </c>
      <c r="R1550" s="32">
        <f>VLOOKUP(_xlfn.CONCAT(M1550," - ",E1550),Planning!$C$75:$D$99,2,0)</f>
        <v>10</v>
      </c>
      <c r="S1550" s="5">
        <f t="shared" si="628"/>
        <v>44882</v>
      </c>
      <c r="T1550" s="3" t="str">
        <f t="shared" si="629"/>
        <v/>
      </c>
      <c r="U1550" s="32">
        <f t="shared" ca="1" si="630"/>
        <v>10</v>
      </c>
      <c r="V1550" s="32">
        <f t="shared" si="631"/>
        <v>0</v>
      </c>
      <c r="W1550" s="5">
        <f t="shared" si="632"/>
        <v>44877</v>
      </c>
      <c r="X1550" s="5"/>
      <c r="Z1550" s="49"/>
      <c r="AA1550" s="50" cm="1">
        <f t="array" ref="AA1550">IF(AND(K1550="Pending",J1550='Date ouverte'!$A$2),INDEX(_xlfn.ANCHORARRAY('Date ouverte'!$B$2),MATCH(TRUE,_xlfn.ANCHORARRAY('Date ouverte'!$B$2)&gt;=$W1550,0)),IF(AND(K1550="Pending",J1550='Date ouverte'!$A$4),INDEX(_xlfn.ANCHORARRAY('Date ouverte'!$B$4),MATCH(TRUE,_xlfn.ANCHORARRAY('Date ouverte'!$B$4)&gt;=$W1550,0)),IF(AND(K1550="Pending",J1550='Date ouverte'!$A$6),INDEX(_xlfn.ANCHORARRAY('Date ouverte'!$B$6),MATCH(TRUE,_xlfn.ANCHORARRAY('Date ouverte'!$B$6)&gt;=$W1550,0)),IF(AND(K1550="Pending",J1550='Date ouverte'!$A$8),INDEX(_xlfn.ANCHORARRAY('Date ouverte'!$B$8),MATCH(TRUE,_xlfn.ANCHORARRAY('Date ouverte'!$B$8)&gt;=$W1550,0)),W1550))))</f>
        <v>44879</v>
      </c>
      <c r="AB1550" s="5">
        <f>IF(IF($K1550="Pending",(IF($J1550='Date ouverte'!$A$20,HLOOKUP($AA1550,'Date ouverte'!$20:$21,2,FALSE),IF($J1550='Date ouverte'!$A$22,HLOOKUP($AA1550,'Date ouverte'!$22:$23,2,FALSE),IF($J1550='Date ouverte'!$A$24,HLOOKUP($AA1550,'Date ouverte'!$24:$25,2,FALSE),IF($J1550='Date ouverte'!$A$26,HLOOKUP($AA1550,'Date ouverte'!$26:$27,2,FALSE),"j"))))),W1550)&lt;&gt;"alert",AA1550,"alert")</f>
        <v>44879</v>
      </c>
      <c r="AC1550" s="65">
        <f>IF($AB1550="alert",(IF($J1550='Date ouverte'!$A$29,HLOOKUP($AA1550,'Date ouverte'!$29:$30,2,FALSE),IF($J1550='Date ouverte'!$A$31,HLOOKUP($AA1550,'Date ouverte'!$31:$33,2,FALSE),IF($J1550='Date ouverte'!$A$33,HLOOKUP($AA1550,'Date ouverte'!$33:$34,2,FALSE),IF($J1550='Date ouverte'!$A$35,HLOOKUP($AA1550,'Date ouverte'!$35:$36,2,FALSE),"j"))))),0)</f>
        <v>0</v>
      </c>
      <c r="AD15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0" s="5"/>
    </row>
    <row r="1551" spans="1:31" x14ac:dyDescent="0.25">
      <c r="A1551" t="s">
        <v>1451</v>
      </c>
      <c r="B1551" t="s">
        <v>258</v>
      </c>
      <c r="C1551" t="s">
        <v>14</v>
      </c>
      <c r="D1551" t="s">
        <v>47</v>
      </c>
      <c r="E1551" t="s">
        <v>34</v>
      </c>
      <c r="F1551" t="s">
        <v>48</v>
      </c>
      <c r="G1551" s="1">
        <v>44835</v>
      </c>
      <c r="H1551" s="1">
        <v>44866</v>
      </c>
      <c r="I1551" s="2">
        <v>44883.208333333336</v>
      </c>
      <c r="J1551" t="s">
        <v>28</v>
      </c>
      <c r="K1551" t="s">
        <v>19</v>
      </c>
      <c r="L1551" t="s">
        <v>20</v>
      </c>
      <c r="M1551" t="s">
        <v>25</v>
      </c>
      <c r="N1551" t="s">
        <v>35</v>
      </c>
      <c r="O1551" t="s">
        <v>40</v>
      </c>
      <c r="P1551">
        <f t="shared" si="626"/>
        <v>1</v>
      </c>
      <c r="Q1551" s="5">
        <f t="shared" si="627"/>
        <v>44868</v>
      </c>
      <c r="R1551" s="32">
        <f>VLOOKUP(_xlfn.CONCAT(M1551," - ",E1551),Planning!$C$75:$D$99,2,0)</f>
        <v>21</v>
      </c>
      <c r="S1551" s="5">
        <f t="shared" si="628"/>
        <v>44887</v>
      </c>
      <c r="T1551" s="3" t="str">
        <f t="shared" si="629"/>
        <v/>
      </c>
      <c r="U1551" s="32">
        <f t="shared" ca="1" si="630"/>
        <v>21</v>
      </c>
      <c r="V1551" s="32">
        <f t="shared" si="631"/>
        <v>0</v>
      </c>
      <c r="W1551" s="5">
        <f t="shared" si="632"/>
        <v>44883</v>
      </c>
      <c r="X1551" s="5"/>
      <c r="Z1551" s="49"/>
      <c r="AA1551" s="50" cm="1">
        <f t="array" ref="AA1551">IF(AND(K1551="Pending",J1551='Date ouverte'!$A$2),INDEX(_xlfn.ANCHORARRAY('Date ouverte'!$B$2),MATCH(TRUE,_xlfn.ANCHORARRAY('Date ouverte'!$B$2)&gt;=$W1551,0)),IF(AND(K1551="Pending",J1551='Date ouverte'!$A$4),INDEX(_xlfn.ANCHORARRAY('Date ouverte'!$B$4),MATCH(TRUE,_xlfn.ANCHORARRAY('Date ouverte'!$B$4)&gt;=$W1551,0)),IF(AND(K1551="Pending",J1551='Date ouverte'!$A$6),INDEX(_xlfn.ANCHORARRAY('Date ouverte'!$B$6),MATCH(TRUE,_xlfn.ANCHORARRAY('Date ouverte'!$B$6)&gt;=$W1551,0)),IF(AND(K1551="Pending",J1551='Date ouverte'!$A$8),INDEX(_xlfn.ANCHORARRAY('Date ouverte'!$B$8),MATCH(TRUE,_xlfn.ANCHORARRAY('Date ouverte'!$B$8)&gt;=$W1551,0)),W1551))))</f>
        <v>44883</v>
      </c>
      <c r="AB1551" s="5">
        <f>IF(IF($K1551="Pending",(IF($J1551='Date ouverte'!$A$20,HLOOKUP($AA1551,'Date ouverte'!$20:$21,2,FALSE),IF($J1551='Date ouverte'!$A$22,HLOOKUP($AA1551,'Date ouverte'!$22:$23,2,FALSE),IF($J1551='Date ouverte'!$A$24,HLOOKUP($AA1551,'Date ouverte'!$24:$25,2,FALSE),IF($J1551='Date ouverte'!$A$26,HLOOKUP($AA1551,'Date ouverte'!$26:$27,2,FALSE),"j"))))),W1551)&lt;&gt;"alert",AA1551,"alert")</f>
        <v>44883</v>
      </c>
      <c r="AC1551" s="65">
        <f>IF($AB1551="alert",(IF($J1551='Date ouverte'!$A$29,HLOOKUP($AA1551,'Date ouverte'!$29:$30,2,FALSE),IF($J1551='Date ouverte'!$A$31,HLOOKUP($AA1551,'Date ouverte'!$31:$33,2,FALSE),IF($J1551='Date ouverte'!$A$33,HLOOKUP($AA1551,'Date ouverte'!$33:$34,2,FALSE),IF($J1551='Date ouverte'!$A$35,HLOOKUP($AA1551,'Date ouverte'!$35:$36,2,FALSE),"j"))))),0)</f>
        <v>0</v>
      </c>
      <c r="AD15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51" s="5"/>
    </row>
    <row r="1552" spans="1:31" x14ac:dyDescent="0.25">
      <c r="A1552" t="s">
        <v>606</v>
      </c>
      <c r="B1552" t="s">
        <v>258</v>
      </c>
      <c r="C1552" t="s">
        <v>30</v>
      </c>
      <c r="D1552" t="s">
        <v>15</v>
      </c>
      <c r="E1552" t="s">
        <v>51</v>
      </c>
      <c r="F1552" t="s">
        <v>17</v>
      </c>
      <c r="G1552" s="1">
        <v>44820</v>
      </c>
      <c r="H1552" s="1">
        <v>44853</v>
      </c>
      <c r="I1552" s="2">
        <v>44865.541666666664</v>
      </c>
      <c r="J1552" t="s">
        <v>28</v>
      </c>
      <c r="K1552" t="s">
        <v>19</v>
      </c>
      <c r="L1552" t="s">
        <v>24</v>
      </c>
      <c r="M1552" t="s">
        <v>32</v>
      </c>
      <c r="N1552" t="s">
        <v>41</v>
      </c>
      <c r="O1552" t="s">
        <v>445</v>
      </c>
      <c r="P1552">
        <f t="shared" si="626"/>
        <v>1</v>
      </c>
      <c r="Q1552" s="5">
        <f t="shared" si="627"/>
        <v>44855</v>
      </c>
      <c r="R1552" s="32">
        <f>VLOOKUP(_xlfn.CONCAT(M1552," - ",E1552),Planning!$C$75:$D$99,2,0)</f>
        <v>5</v>
      </c>
      <c r="S1552" s="5">
        <f t="shared" si="628"/>
        <v>44858</v>
      </c>
      <c r="T1552" s="3" t="str">
        <f t="shared" si="629"/>
        <v/>
      </c>
      <c r="U1552" s="32">
        <f t="shared" ca="1" si="630"/>
        <v>-1</v>
      </c>
      <c r="V1552" s="32">
        <f t="shared" si="631"/>
        <v>0</v>
      </c>
      <c r="W1552" s="5">
        <f t="shared" si="632"/>
        <v>44865</v>
      </c>
      <c r="X1552" s="5"/>
      <c r="Z1552" s="49"/>
      <c r="AA1552" s="50" cm="1">
        <f t="array" ref="AA1552">IF(AND(K1552="Pending",J1552='Date ouverte'!$A$2),INDEX(_xlfn.ANCHORARRAY('Date ouverte'!$B$2),MATCH(TRUE,_xlfn.ANCHORARRAY('Date ouverte'!$B$2)&gt;=$W1552,0)),IF(AND(K1552="Pending",J1552='Date ouverte'!$A$4),INDEX(_xlfn.ANCHORARRAY('Date ouverte'!$B$4),MATCH(TRUE,_xlfn.ANCHORARRAY('Date ouverte'!$B$4)&gt;=$W1552,0)),IF(AND(K1552="Pending",J1552='Date ouverte'!$A$6),INDEX(_xlfn.ANCHORARRAY('Date ouverte'!$B$6),MATCH(TRUE,_xlfn.ANCHORARRAY('Date ouverte'!$B$6)&gt;=$W1552,0)),IF(AND(K1552="Pending",J1552='Date ouverte'!$A$8),INDEX(_xlfn.ANCHORARRAY('Date ouverte'!$B$8),MATCH(TRUE,_xlfn.ANCHORARRAY('Date ouverte'!$B$8)&gt;=$W1552,0)),W1552))))</f>
        <v>44865</v>
      </c>
      <c r="AB1552" s="5">
        <f>IF(IF($K1552="Pending",(IF($J1552='Date ouverte'!$A$20,HLOOKUP($AA1552,'Date ouverte'!$20:$21,2,FALSE),IF($J1552='Date ouverte'!$A$22,HLOOKUP($AA1552,'Date ouverte'!$22:$23,2,FALSE),IF($J1552='Date ouverte'!$A$24,HLOOKUP($AA1552,'Date ouverte'!$24:$25,2,FALSE),IF($J1552='Date ouverte'!$A$26,HLOOKUP($AA1552,'Date ouverte'!$26:$27,2,FALSE),"j"))))),W1552)&lt;&gt;"alert",AA1552,"alert")</f>
        <v>44865</v>
      </c>
      <c r="AC1552" s="65">
        <f>IF($AB1552="alert",(IF($J1552='Date ouverte'!$A$29,HLOOKUP($AA1552,'Date ouverte'!$29:$30,2,FALSE),IF($J1552='Date ouverte'!$A$31,HLOOKUP($AA1552,'Date ouverte'!$31:$33,2,FALSE),IF($J1552='Date ouverte'!$A$33,HLOOKUP($AA1552,'Date ouverte'!$33:$34,2,FALSE),IF($J1552='Date ouverte'!$A$35,HLOOKUP($AA1552,'Date ouverte'!$35:$36,2,FALSE),"j"))))),0)</f>
        <v>0</v>
      </c>
      <c r="AD15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2" s="5"/>
    </row>
    <row r="1553" spans="1:31" x14ac:dyDescent="0.25">
      <c r="A1553" t="s">
        <v>220</v>
      </c>
      <c r="B1553" t="s">
        <v>258</v>
      </c>
      <c r="C1553" t="s">
        <v>30</v>
      </c>
      <c r="D1553" t="s">
        <v>47</v>
      </c>
      <c r="E1553" t="s">
        <v>16</v>
      </c>
      <c r="F1553" t="s">
        <v>48</v>
      </c>
      <c r="G1553" s="1">
        <v>44802</v>
      </c>
      <c r="H1553" s="1">
        <v>44860</v>
      </c>
      <c r="I1553" s="2">
        <v>44867.625</v>
      </c>
      <c r="J1553" t="s">
        <v>39</v>
      </c>
      <c r="K1553" t="s">
        <v>19</v>
      </c>
      <c r="L1553" t="s">
        <v>24</v>
      </c>
      <c r="M1553" t="s">
        <v>32</v>
      </c>
      <c r="N1553" t="s">
        <v>41</v>
      </c>
      <c r="O1553" t="s">
        <v>122</v>
      </c>
      <c r="P1553">
        <f t="shared" si="626"/>
        <v>1</v>
      </c>
      <c r="Q1553" s="5">
        <f t="shared" si="627"/>
        <v>44862</v>
      </c>
      <c r="R1553" s="32">
        <f>VLOOKUP(_xlfn.CONCAT(M1553," - ",E1553),Planning!$C$75:$D$99,2,0)</f>
        <v>10</v>
      </c>
      <c r="S1553" s="5">
        <f t="shared" si="628"/>
        <v>44870</v>
      </c>
      <c r="T1553" s="3" t="str">
        <f t="shared" si="629"/>
        <v/>
      </c>
      <c r="U1553" s="32">
        <f t="shared" ca="1" si="630"/>
        <v>10</v>
      </c>
      <c r="V1553" s="32">
        <f t="shared" si="631"/>
        <v>0</v>
      </c>
      <c r="W1553" s="5">
        <f t="shared" si="632"/>
        <v>44867</v>
      </c>
      <c r="X1553" s="5"/>
      <c r="Z1553" s="49"/>
      <c r="AA1553" s="50" cm="1">
        <f t="array" ref="AA1553">IF(AND(K1553="Pending",J1553='Date ouverte'!$A$2),INDEX(_xlfn.ANCHORARRAY('Date ouverte'!$B$2),MATCH(TRUE,_xlfn.ANCHORARRAY('Date ouverte'!$B$2)&gt;=$W1553,0)),IF(AND(K1553="Pending",J1553='Date ouverte'!$A$4),INDEX(_xlfn.ANCHORARRAY('Date ouverte'!$B$4),MATCH(TRUE,_xlfn.ANCHORARRAY('Date ouverte'!$B$4)&gt;=$W1553,0)),IF(AND(K1553="Pending",J1553='Date ouverte'!$A$6),INDEX(_xlfn.ANCHORARRAY('Date ouverte'!$B$6),MATCH(TRUE,_xlfn.ANCHORARRAY('Date ouverte'!$B$6)&gt;=$W1553,0)),IF(AND(K1553="Pending",J1553='Date ouverte'!$A$8),INDEX(_xlfn.ANCHORARRAY('Date ouverte'!$B$8),MATCH(TRUE,_xlfn.ANCHORARRAY('Date ouverte'!$B$8)&gt;=$W1553,0)),W1553))))</f>
        <v>44867</v>
      </c>
      <c r="AB1553" s="5">
        <f>IF(IF($K1553="Pending",(IF($J1553='Date ouverte'!$A$20,HLOOKUP($AA1553,'Date ouverte'!$20:$21,2,FALSE),IF($J1553='Date ouverte'!$A$22,HLOOKUP($AA1553,'Date ouverte'!$22:$23,2,FALSE),IF($J1553='Date ouverte'!$A$24,HLOOKUP($AA1553,'Date ouverte'!$24:$25,2,FALSE),IF($J1553='Date ouverte'!$A$26,HLOOKUP($AA1553,'Date ouverte'!$26:$27,2,FALSE),"j"))))),W1553)&lt;&gt;"alert",AA1553,"alert")</f>
        <v>44867</v>
      </c>
      <c r="AC1553" s="65">
        <f>IF($AB1553="alert",(IF($J1553='Date ouverte'!$A$29,HLOOKUP($AA1553,'Date ouverte'!$29:$30,2,FALSE),IF($J1553='Date ouverte'!$A$31,HLOOKUP($AA1553,'Date ouverte'!$31:$33,2,FALSE),IF($J1553='Date ouverte'!$A$33,HLOOKUP($AA1553,'Date ouverte'!$33:$34,2,FALSE),IF($J1553='Date ouverte'!$A$35,HLOOKUP($AA1553,'Date ouverte'!$35:$36,2,FALSE),"j"))))),0)</f>
        <v>0</v>
      </c>
      <c r="AD15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53" s="5"/>
    </row>
    <row r="1554" spans="1:31" x14ac:dyDescent="0.25">
      <c r="A1554" t="s">
        <v>2119</v>
      </c>
      <c r="B1554" t="s">
        <v>258</v>
      </c>
      <c r="C1554" t="s">
        <v>30</v>
      </c>
      <c r="D1554" t="s">
        <v>47</v>
      </c>
      <c r="E1554" t="s">
        <v>34</v>
      </c>
      <c r="F1554" t="s">
        <v>48</v>
      </c>
      <c r="G1554" s="1">
        <v>44847</v>
      </c>
      <c r="H1554" s="1">
        <v>44877</v>
      </c>
      <c r="I1554" s="2">
        <v>44889.3125</v>
      </c>
      <c r="J1554" t="s">
        <v>23</v>
      </c>
      <c r="K1554" t="s">
        <v>19</v>
      </c>
      <c r="L1554" t="s">
        <v>20</v>
      </c>
      <c r="M1554" t="s">
        <v>25</v>
      </c>
      <c r="N1554" t="s">
        <v>35</v>
      </c>
      <c r="O1554" t="s">
        <v>45</v>
      </c>
      <c r="P1554">
        <f t="shared" si="626"/>
        <v>1</v>
      </c>
      <c r="Q1554" s="5">
        <f t="shared" si="627"/>
        <v>44879</v>
      </c>
      <c r="R1554" s="32">
        <f>VLOOKUP(_xlfn.CONCAT(M1554," - ",E1554),Planning!$C$75:$D$99,2,0)</f>
        <v>21</v>
      </c>
      <c r="S1554" s="5">
        <f t="shared" si="628"/>
        <v>44898</v>
      </c>
      <c r="T1554" s="3" t="str">
        <f t="shared" si="629"/>
        <v/>
      </c>
      <c r="U1554" s="32">
        <f t="shared" ca="1" si="630"/>
        <v>21</v>
      </c>
      <c r="V1554" s="32">
        <f t="shared" si="631"/>
        <v>0</v>
      </c>
      <c r="W1554" s="5">
        <f t="shared" si="632"/>
        <v>44889</v>
      </c>
      <c r="X1554" s="5"/>
      <c r="Z1554" s="49"/>
      <c r="AA1554" s="50" cm="1">
        <f t="array" ref="AA1554">IF(AND(K1554="Pending",J1554='Date ouverte'!$A$2),INDEX(_xlfn.ANCHORARRAY('Date ouverte'!$B$2),MATCH(TRUE,_xlfn.ANCHORARRAY('Date ouverte'!$B$2)&gt;=$W1554,0)),IF(AND(K1554="Pending",J1554='Date ouverte'!$A$4),INDEX(_xlfn.ANCHORARRAY('Date ouverte'!$B$4),MATCH(TRUE,_xlfn.ANCHORARRAY('Date ouverte'!$B$4)&gt;=$W1554,0)),IF(AND(K1554="Pending",J1554='Date ouverte'!$A$6),INDEX(_xlfn.ANCHORARRAY('Date ouverte'!$B$6),MATCH(TRUE,_xlfn.ANCHORARRAY('Date ouverte'!$B$6)&gt;=$W1554,0)),IF(AND(K1554="Pending",J1554='Date ouverte'!$A$8),INDEX(_xlfn.ANCHORARRAY('Date ouverte'!$B$8),MATCH(TRUE,_xlfn.ANCHORARRAY('Date ouverte'!$B$8)&gt;=$W1554,0)),W1554))))</f>
        <v>44889</v>
      </c>
      <c r="AB1554" s="5">
        <f>IF(IF($K1554="Pending",(IF($J1554='Date ouverte'!$A$20,HLOOKUP($AA1554,'Date ouverte'!$20:$21,2,FALSE),IF($J1554='Date ouverte'!$A$22,HLOOKUP($AA1554,'Date ouverte'!$22:$23,2,FALSE),IF($J1554='Date ouverte'!$A$24,HLOOKUP($AA1554,'Date ouverte'!$24:$25,2,FALSE),IF($J1554='Date ouverte'!$A$26,HLOOKUP($AA1554,'Date ouverte'!$26:$27,2,FALSE),"j"))))),W1554)&lt;&gt;"alert",AA1554,"alert")</f>
        <v>44889</v>
      </c>
      <c r="AC1554" s="65">
        <f>IF($AB1554="alert",(IF($J1554='Date ouverte'!$A$29,HLOOKUP($AA1554,'Date ouverte'!$29:$30,2,FALSE),IF($J1554='Date ouverte'!$A$31,HLOOKUP($AA1554,'Date ouverte'!$31:$33,2,FALSE),IF($J1554='Date ouverte'!$A$33,HLOOKUP($AA1554,'Date ouverte'!$33:$34,2,FALSE),IF($J1554='Date ouverte'!$A$35,HLOOKUP($AA1554,'Date ouverte'!$35:$36,2,FALSE),"j"))))),0)</f>
        <v>0</v>
      </c>
      <c r="AD15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4" s="5"/>
    </row>
    <row r="1555" spans="1:31" x14ac:dyDescent="0.25">
      <c r="A1555" t="s">
        <v>793</v>
      </c>
      <c r="B1555" t="s">
        <v>258</v>
      </c>
      <c r="C1555" t="s">
        <v>14</v>
      </c>
      <c r="D1555" t="s">
        <v>15</v>
      </c>
      <c r="E1555" t="s">
        <v>16</v>
      </c>
      <c r="F1555" t="s">
        <v>17</v>
      </c>
      <c r="G1555" s="1">
        <v>44817</v>
      </c>
      <c r="H1555" s="1">
        <v>44856</v>
      </c>
      <c r="I1555" s="2">
        <v>44859.604166666664</v>
      </c>
      <c r="J1555" t="s">
        <v>39</v>
      </c>
      <c r="K1555" t="s">
        <v>19</v>
      </c>
      <c r="L1555" t="s">
        <v>24</v>
      </c>
      <c r="M1555" t="s">
        <v>25</v>
      </c>
      <c r="N1555" t="s">
        <v>26</v>
      </c>
      <c r="O1555" t="s">
        <v>42</v>
      </c>
      <c r="P1555">
        <f t="shared" si="626"/>
        <v>1</v>
      </c>
      <c r="Q1555" s="5">
        <f t="shared" si="627"/>
        <v>44858</v>
      </c>
      <c r="R1555" s="32">
        <f>VLOOKUP(_xlfn.CONCAT(M1555," - ",E1555),Planning!$C$75:$D$99,2,0)</f>
        <v>4</v>
      </c>
      <c r="S1555" s="5">
        <f t="shared" si="628"/>
        <v>44860</v>
      </c>
      <c r="T1555" s="3" t="str">
        <f t="shared" si="629"/>
        <v/>
      </c>
      <c r="U1555" s="32">
        <f t="shared" ca="1" si="630"/>
        <v>1</v>
      </c>
      <c r="V1555" s="32">
        <f t="shared" si="631"/>
        <v>0</v>
      </c>
      <c r="W1555" s="5">
        <f t="shared" si="632"/>
        <v>44859</v>
      </c>
      <c r="X1555" s="5"/>
      <c r="Z1555" s="49"/>
      <c r="AA1555" s="50" cm="1">
        <f t="array" ref="AA1555">IF(AND(K1555="Pending",J1555='Date ouverte'!$A$2),INDEX(_xlfn.ANCHORARRAY('Date ouverte'!$B$2),MATCH(TRUE,_xlfn.ANCHORARRAY('Date ouverte'!$B$2)&gt;=$W1555,0)),IF(AND(K1555="Pending",J1555='Date ouverte'!$A$4),INDEX(_xlfn.ANCHORARRAY('Date ouverte'!$B$4),MATCH(TRUE,_xlfn.ANCHORARRAY('Date ouverte'!$B$4)&gt;=$W1555,0)),IF(AND(K1555="Pending",J1555='Date ouverte'!$A$6),INDEX(_xlfn.ANCHORARRAY('Date ouverte'!$B$6),MATCH(TRUE,_xlfn.ANCHORARRAY('Date ouverte'!$B$6)&gt;=$W1555,0)),IF(AND(K1555="Pending",J1555='Date ouverte'!$A$8),INDEX(_xlfn.ANCHORARRAY('Date ouverte'!$B$8),MATCH(TRUE,_xlfn.ANCHORARRAY('Date ouverte'!$B$8)&gt;=$W1555,0)),W1555))))</f>
        <v>44859</v>
      </c>
      <c r="AB1555" s="5">
        <f>IF(IF($K1555="Pending",(IF($J1555='Date ouverte'!$A$20,HLOOKUP($AA1555,'Date ouverte'!$20:$21,2,FALSE),IF($J1555='Date ouverte'!$A$22,HLOOKUP($AA1555,'Date ouverte'!$22:$23,2,FALSE),IF($J1555='Date ouverte'!$A$24,HLOOKUP($AA1555,'Date ouverte'!$24:$25,2,FALSE),IF($J1555='Date ouverte'!$A$26,HLOOKUP($AA1555,'Date ouverte'!$26:$27,2,FALSE),"j"))))),W1555)&lt;&gt;"alert",AA1555,"alert")</f>
        <v>44859</v>
      </c>
      <c r="AC1555" s="65">
        <f>IF($AB1555="alert",(IF($J1555='Date ouverte'!$A$29,HLOOKUP($AA1555,'Date ouverte'!$29:$30,2,FALSE),IF($J1555='Date ouverte'!$A$31,HLOOKUP($AA1555,'Date ouverte'!$31:$33,2,FALSE),IF($J1555='Date ouverte'!$A$33,HLOOKUP($AA1555,'Date ouverte'!$33:$34,2,FALSE),IF($J1555='Date ouverte'!$A$35,HLOOKUP($AA1555,'Date ouverte'!$35:$36,2,FALSE),"j"))))),0)</f>
        <v>0</v>
      </c>
      <c r="AD15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55" s="5"/>
    </row>
    <row r="1556" spans="1:31" x14ac:dyDescent="0.25">
      <c r="A1556" t="s">
        <v>470</v>
      </c>
      <c r="B1556" t="s">
        <v>258</v>
      </c>
      <c r="C1556" t="s">
        <v>30</v>
      </c>
      <c r="D1556" t="s">
        <v>47</v>
      </c>
      <c r="E1556" t="s">
        <v>34</v>
      </c>
      <c r="F1556" t="s">
        <v>48</v>
      </c>
      <c r="G1556" s="1">
        <v>44817</v>
      </c>
      <c r="H1556" s="1">
        <v>44860</v>
      </c>
      <c r="I1556" s="2">
        <v>44868.270833333336</v>
      </c>
      <c r="J1556" t="s">
        <v>28</v>
      </c>
      <c r="K1556" t="s">
        <v>19</v>
      </c>
      <c r="L1556" t="s">
        <v>24</v>
      </c>
      <c r="M1556" t="s">
        <v>25</v>
      </c>
      <c r="N1556" t="s">
        <v>26</v>
      </c>
      <c r="O1556" t="s">
        <v>36</v>
      </c>
      <c r="P1556">
        <f t="shared" si="626"/>
        <v>1</v>
      </c>
      <c r="Q1556" s="5">
        <f t="shared" si="627"/>
        <v>44862</v>
      </c>
      <c r="R1556" s="32">
        <f>VLOOKUP(_xlfn.CONCAT(M1556," - ",E1556),Planning!$C$75:$D$99,2,0)</f>
        <v>21</v>
      </c>
      <c r="S1556" s="5">
        <f t="shared" si="628"/>
        <v>44881</v>
      </c>
      <c r="T1556" s="3" t="str">
        <f t="shared" si="629"/>
        <v/>
      </c>
      <c r="U1556" s="32">
        <f t="shared" ca="1" si="630"/>
        <v>21</v>
      </c>
      <c r="V1556" s="32">
        <f t="shared" si="631"/>
        <v>0</v>
      </c>
      <c r="W1556" s="5">
        <f t="shared" si="632"/>
        <v>44868</v>
      </c>
      <c r="X1556" s="5"/>
      <c r="Z1556" s="49"/>
      <c r="AA1556" s="50" cm="1">
        <f t="array" ref="AA1556">IF(AND(K1556="Pending",J1556='Date ouverte'!$A$2),INDEX(_xlfn.ANCHORARRAY('Date ouverte'!$B$2),MATCH(TRUE,_xlfn.ANCHORARRAY('Date ouverte'!$B$2)&gt;=$W1556,0)),IF(AND(K1556="Pending",J1556='Date ouverte'!$A$4),INDEX(_xlfn.ANCHORARRAY('Date ouverte'!$B$4),MATCH(TRUE,_xlfn.ANCHORARRAY('Date ouverte'!$B$4)&gt;=$W1556,0)),IF(AND(K1556="Pending",J1556='Date ouverte'!$A$6),INDEX(_xlfn.ANCHORARRAY('Date ouverte'!$B$6),MATCH(TRUE,_xlfn.ANCHORARRAY('Date ouverte'!$B$6)&gt;=$W1556,0)),IF(AND(K1556="Pending",J1556='Date ouverte'!$A$8),INDEX(_xlfn.ANCHORARRAY('Date ouverte'!$B$8),MATCH(TRUE,_xlfn.ANCHORARRAY('Date ouverte'!$B$8)&gt;=$W1556,0)),W1556))))</f>
        <v>44868</v>
      </c>
      <c r="AB1556" s="5">
        <f>IF(IF($K1556="Pending",(IF($J1556='Date ouverte'!$A$20,HLOOKUP($AA1556,'Date ouverte'!$20:$21,2,FALSE),IF($J1556='Date ouverte'!$A$22,HLOOKUP($AA1556,'Date ouverte'!$22:$23,2,FALSE),IF($J1556='Date ouverte'!$A$24,HLOOKUP($AA1556,'Date ouverte'!$24:$25,2,FALSE),IF($J1556='Date ouverte'!$A$26,HLOOKUP($AA1556,'Date ouverte'!$26:$27,2,FALSE),"j"))))),W1556)&lt;&gt;"alert",AA1556,"alert")</f>
        <v>44868</v>
      </c>
      <c r="AC1556" s="65">
        <f>IF($AB1556="alert",(IF($J1556='Date ouverte'!$A$29,HLOOKUP($AA1556,'Date ouverte'!$29:$30,2,FALSE),IF($J1556='Date ouverte'!$A$31,HLOOKUP($AA1556,'Date ouverte'!$31:$33,2,FALSE),IF($J1556='Date ouverte'!$A$33,HLOOKUP($AA1556,'Date ouverte'!$33:$34,2,FALSE),IF($J1556='Date ouverte'!$A$35,HLOOKUP($AA1556,'Date ouverte'!$35:$36,2,FALSE),"j"))))),0)</f>
        <v>0</v>
      </c>
      <c r="AD15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6" s="5"/>
    </row>
    <row r="1557" spans="1:31" x14ac:dyDescent="0.25">
      <c r="A1557" t="s">
        <v>1452</v>
      </c>
      <c r="B1557" t="s">
        <v>258</v>
      </c>
      <c r="C1557" t="s">
        <v>30</v>
      </c>
      <c r="D1557" t="s">
        <v>47</v>
      </c>
      <c r="E1557" t="s">
        <v>34</v>
      </c>
      <c r="F1557" t="s">
        <v>48</v>
      </c>
      <c r="G1557" s="1">
        <v>44844</v>
      </c>
      <c r="H1557" s="1">
        <v>44890</v>
      </c>
      <c r="I1557" s="2">
        <v>44902</v>
      </c>
      <c r="J1557" t="s">
        <v>28</v>
      </c>
      <c r="K1557" t="s">
        <v>29</v>
      </c>
      <c r="L1557" t="s">
        <v>20</v>
      </c>
      <c r="M1557" t="s">
        <v>25</v>
      </c>
      <c r="N1557" t="s">
        <v>35</v>
      </c>
      <c r="O1557" t="s">
        <v>46</v>
      </c>
      <c r="P1557">
        <f t="shared" si="626"/>
        <v>1</v>
      </c>
      <c r="Q1557" s="5">
        <f t="shared" si="627"/>
        <v>44892</v>
      </c>
      <c r="R1557" s="32">
        <f>VLOOKUP(_xlfn.CONCAT(M1557," - ",E1557),Planning!$C$75:$D$99,2,0)</f>
        <v>21</v>
      </c>
      <c r="S1557" s="5">
        <f t="shared" si="628"/>
        <v>44911</v>
      </c>
      <c r="T1557" s="3" t="str">
        <f t="shared" si="629"/>
        <v/>
      </c>
      <c r="U1557" s="32">
        <f t="shared" ca="1" si="630"/>
        <v>21</v>
      </c>
      <c r="V1557" s="32">
        <f t="shared" si="631"/>
        <v>0</v>
      </c>
      <c r="W1557" s="5">
        <f t="shared" si="632"/>
        <v>44902</v>
      </c>
      <c r="X1557" s="5"/>
      <c r="Z1557" s="49"/>
      <c r="AA1557" s="50" cm="1">
        <f t="array" ref="AA1557">IF(AND(K1557="Pending",J1557='Date ouverte'!$A$2),INDEX(_xlfn.ANCHORARRAY('Date ouverte'!$B$2),MATCH(TRUE,_xlfn.ANCHORARRAY('Date ouverte'!$B$2)&gt;=$W1557,0)),IF(AND(K1557="Pending",J1557='Date ouverte'!$A$4),INDEX(_xlfn.ANCHORARRAY('Date ouverte'!$B$4),MATCH(TRUE,_xlfn.ANCHORARRAY('Date ouverte'!$B$4)&gt;=$W1557,0)),IF(AND(K1557="Pending",J1557='Date ouverte'!$A$6),INDEX(_xlfn.ANCHORARRAY('Date ouverte'!$B$6),MATCH(TRUE,_xlfn.ANCHORARRAY('Date ouverte'!$B$6)&gt;=$W1557,0)),IF(AND(K1557="Pending",J1557='Date ouverte'!$A$8),INDEX(_xlfn.ANCHORARRAY('Date ouverte'!$B$8),MATCH(TRUE,_xlfn.ANCHORARRAY('Date ouverte'!$B$8)&gt;=$W1557,0)),W1557))))</f>
        <v>44902</v>
      </c>
      <c r="AB1557" s="5">
        <f>IF(IF($K1557="Pending",(IF($J1557='Date ouverte'!$A$20,HLOOKUP($AA1557,'Date ouverte'!$20:$21,2,FALSE),IF($J1557='Date ouverte'!$A$22,HLOOKUP($AA1557,'Date ouverte'!$22:$23,2,FALSE),IF($J1557='Date ouverte'!$A$24,HLOOKUP($AA1557,'Date ouverte'!$24:$25,2,FALSE),IF($J1557='Date ouverte'!$A$26,HLOOKUP($AA1557,'Date ouverte'!$26:$27,2,FALSE),"j"))))),W1557)&lt;&gt;"alert",AA1557,"alert")</f>
        <v>44902</v>
      </c>
      <c r="AC1557" s="65">
        <f>IF($AB1557="alert",(IF($J1557='Date ouverte'!$A$29,HLOOKUP($AA1557,'Date ouverte'!$29:$30,2,FALSE),IF($J1557='Date ouverte'!$A$31,HLOOKUP($AA1557,'Date ouverte'!$31:$33,2,FALSE),IF($J1557='Date ouverte'!$A$33,HLOOKUP($AA1557,'Date ouverte'!$33:$34,2,FALSE),IF($J1557='Date ouverte'!$A$35,HLOOKUP($AA1557,'Date ouverte'!$35:$36,2,FALSE),"j"))))),0)</f>
        <v>0</v>
      </c>
      <c r="AD15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57" s="5"/>
    </row>
    <row r="1558" spans="1:31" x14ac:dyDescent="0.25">
      <c r="A1558" t="s">
        <v>2120</v>
      </c>
      <c r="B1558" t="s">
        <v>258</v>
      </c>
      <c r="C1558" t="s">
        <v>30</v>
      </c>
      <c r="D1558" t="s">
        <v>47</v>
      </c>
      <c r="E1558" t="s">
        <v>34</v>
      </c>
      <c r="F1558" t="s">
        <v>48</v>
      </c>
      <c r="G1558" s="1">
        <v>44847</v>
      </c>
      <c r="H1558" s="1">
        <v>44877</v>
      </c>
      <c r="I1558" s="2">
        <v>44893.625</v>
      </c>
      <c r="J1558" t="s">
        <v>23</v>
      </c>
      <c r="K1558" t="s">
        <v>19</v>
      </c>
      <c r="L1558" t="s">
        <v>20</v>
      </c>
      <c r="M1558" t="s">
        <v>25</v>
      </c>
      <c r="N1558" t="s">
        <v>35</v>
      </c>
      <c r="O1558" t="s">
        <v>45</v>
      </c>
      <c r="P1558">
        <f t="shared" si="626"/>
        <v>1</v>
      </c>
      <c r="Q1558" s="5">
        <f t="shared" si="627"/>
        <v>44879</v>
      </c>
      <c r="R1558" s="32">
        <f>VLOOKUP(_xlfn.CONCAT(M1558," - ",E1558),Planning!$C$75:$D$99,2,0)</f>
        <v>21</v>
      </c>
      <c r="S1558" s="5">
        <f t="shared" si="628"/>
        <v>44898</v>
      </c>
      <c r="T1558" s="3" t="str">
        <f t="shared" si="629"/>
        <v/>
      </c>
      <c r="U1558" s="32">
        <f t="shared" ca="1" si="630"/>
        <v>21</v>
      </c>
      <c r="V1558" s="32">
        <f t="shared" si="631"/>
        <v>0</v>
      </c>
      <c r="W1558" s="5">
        <f t="shared" si="632"/>
        <v>44893</v>
      </c>
      <c r="X1558" s="5"/>
      <c r="Z1558" s="49"/>
      <c r="AA1558" s="50" cm="1">
        <f t="array" ref="AA1558">IF(AND(K1558="Pending",J1558='Date ouverte'!$A$2),INDEX(_xlfn.ANCHORARRAY('Date ouverte'!$B$2),MATCH(TRUE,_xlfn.ANCHORARRAY('Date ouverte'!$B$2)&gt;=$W1558,0)),IF(AND(K1558="Pending",J1558='Date ouverte'!$A$4),INDEX(_xlfn.ANCHORARRAY('Date ouverte'!$B$4),MATCH(TRUE,_xlfn.ANCHORARRAY('Date ouverte'!$B$4)&gt;=$W1558,0)),IF(AND(K1558="Pending",J1558='Date ouverte'!$A$6),INDEX(_xlfn.ANCHORARRAY('Date ouverte'!$B$6),MATCH(TRUE,_xlfn.ANCHORARRAY('Date ouverte'!$B$6)&gt;=$W1558,0)),IF(AND(K1558="Pending",J1558='Date ouverte'!$A$8),INDEX(_xlfn.ANCHORARRAY('Date ouverte'!$B$8),MATCH(TRUE,_xlfn.ANCHORARRAY('Date ouverte'!$B$8)&gt;=$W1558,0)),W1558))))</f>
        <v>44893</v>
      </c>
      <c r="AB1558" s="5">
        <f>IF(IF($K1558="Pending",(IF($J1558='Date ouverte'!$A$20,HLOOKUP($AA1558,'Date ouverte'!$20:$21,2,FALSE),IF($J1558='Date ouverte'!$A$22,HLOOKUP($AA1558,'Date ouverte'!$22:$23,2,FALSE),IF($J1558='Date ouverte'!$A$24,HLOOKUP($AA1558,'Date ouverte'!$24:$25,2,FALSE),IF($J1558='Date ouverte'!$A$26,HLOOKUP($AA1558,'Date ouverte'!$26:$27,2,FALSE),"j"))))),W1558)&lt;&gt;"alert",AA1558,"alert")</f>
        <v>44893</v>
      </c>
      <c r="AC1558" s="65">
        <f>IF($AB1558="alert",(IF($J1558='Date ouverte'!$A$29,HLOOKUP($AA1558,'Date ouverte'!$29:$30,2,FALSE),IF($J1558='Date ouverte'!$A$31,HLOOKUP($AA1558,'Date ouverte'!$31:$33,2,FALSE),IF($J1558='Date ouverte'!$A$33,HLOOKUP($AA1558,'Date ouverte'!$33:$34,2,FALSE),IF($J1558='Date ouverte'!$A$35,HLOOKUP($AA1558,'Date ouverte'!$35:$36,2,FALSE),"j"))))),0)</f>
        <v>0</v>
      </c>
      <c r="AD15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8" s="5"/>
    </row>
    <row r="1559" spans="1:31" x14ac:dyDescent="0.25">
      <c r="A1559" t="s">
        <v>2121</v>
      </c>
      <c r="B1559" t="s">
        <v>258</v>
      </c>
      <c r="C1559" t="s">
        <v>14</v>
      </c>
      <c r="D1559" t="s">
        <v>47</v>
      </c>
      <c r="E1559" t="s">
        <v>34</v>
      </c>
      <c r="F1559" t="s">
        <v>48</v>
      </c>
      <c r="G1559" s="1">
        <v>44855</v>
      </c>
      <c r="H1559" s="1">
        <v>44890</v>
      </c>
      <c r="I1559" s="2">
        <v>44905</v>
      </c>
      <c r="J1559" t="s">
        <v>18</v>
      </c>
      <c r="K1559" t="s">
        <v>29</v>
      </c>
      <c r="L1559" t="s">
        <v>24</v>
      </c>
      <c r="M1559" t="s">
        <v>25</v>
      </c>
      <c r="N1559" t="s">
        <v>26</v>
      </c>
      <c r="O1559" t="s">
        <v>46</v>
      </c>
      <c r="P1559">
        <f t="shared" si="626"/>
        <v>1</v>
      </c>
      <c r="Q1559" s="5">
        <f t="shared" si="627"/>
        <v>44892</v>
      </c>
      <c r="R1559" s="32">
        <f>VLOOKUP(_xlfn.CONCAT(M1559," - ",E1559),Planning!$C$75:$D$99,2,0)</f>
        <v>21</v>
      </c>
      <c r="S1559" s="5">
        <f t="shared" si="628"/>
        <v>44911</v>
      </c>
      <c r="T1559" s="3" t="str">
        <f t="shared" si="629"/>
        <v/>
      </c>
      <c r="U1559" s="32">
        <f t="shared" ca="1" si="630"/>
        <v>21</v>
      </c>
      <c r="V1559" s="32">
        <f t="shared" si="631"/>
        <v>0</v>
      </c>
      <c r="W1559" s="5">
        <f t="shared" si="632"/>
        <v>44905</v>
      </c>
      <c r="X1559" s="5"/>
      <c r="Z1559" s="49"/>
      <c r="AA1559" s="50" cm="1">
        <f t="array" ref="AA1559">IF(AND(K1559="Pending",J1559='Date ouverte'!$A$2),INDEX(_xlfn.ANCHORARRAY('Date ouverte'!$B$2),MATCH(TRUE,_xlfn.ANCHORARRAY('Date ouverte'!$B$2)&gt;=$W1559,0)),IF(AND(K1559="Pending",J1559='Date ouverte'!$A$4),INDEX(_xlfn.ANCHORARRAY('Date ouverte'!$B$4),MATCH(TRUE,_xlfn.ANCHORARRAY('Date ouverte'!$B$4)&gt;=$W1559,0)),IF(AND(K1559="Pending",J1559='Date ouverte'!$A$6),INDEX(_xlfn.ANCHORARRAY('Date ouverte'!$B$6),MATCH(TRUE,_xlfn.ANCHORARRAY('Date ouverte'!$B$6)&gt;=$W1559,0)),IF(AND(K1559="Pending",J1559='Date ouverte'!$A$8),INDEX(_xlfn.ANCHORARRAY('Date ouverte'!$B$8),MATCH(TRUE,_xlfn.ANCHORARRAY('Date ouverte'!$B$8)&gt;=$W1559,0)),W1559))))</f>
        <v>44907</v>
      </c>
      <c r="AB1559" s="5" t="str">
        <f>IF(IF($K1559="Pending",(IF($J1559='Date ouverte'!$A$20,HLOOKUP($AA1559,'Date ouverte'!$20:$21,2,FALSE),IF($J1559='Date ouverte'!$A$22,HLOOKUP($AA1559,'Date ouverte'!$22:$23,2,FALSE),IF($J1559='Date ouverte'!$A$24,HLOOKUP($AA1559,'Date ouverte'!$24:$25,2,FALSE),IF($J1559='Date ouverte'!$A$26,HLOOKUP($AA1559,'Date ouverte'!$26:$27,2,FALSE),"j"))))),W1559)&lt;&gt;"alert",AA1559,"alert")</f>
        <v>alert</v>
      </c>
      <c r="AC1559" s="65">
        <f>IF($AB1559="alert",(IF($J1559='Date ouverte'!$A$29,HLOOKUP($AA1559,'Date ouverte'!$29:$30,2,FALSE),IF($J1559='Date ouverte'!$A$31,HLOOKUP($AA1559,'Date ouverte'!$31:$33,2,FALSE),IF($J1559='Date ouverte'!$A$33,HLOOKUP($AA1559,'Date ouverte'!$33:$34,2,FALSE),IF($J1559='Date ouverte'!$A$35,HLOOKUP($AA1559,'Date ouverte'!$35:$36,2,FALSE),"j"))))),0)</f>
        <v>11</v>
      </c>
      <c r="AD15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59" s="5"/>
    </row>
    <row r="1560" spans="1:31" x14ac:dyDescent="0.25">
      <c r="A1560" t="s">
        <v>2122</v>
      </c>
      <c r="B1560" t="s">
        <v>258</v>
      </c>
      <c r="C1560" t="s">
        <v>14</v>
      </c>
      <c r="D1560" t="s">
        <v>47</v>
      </c>
      <c r="E1560" t="s">
        <v>34</v>
      </c>
      <c r="F1560" t="s">
        <v>48</v>
      </c>
      <c r="G1560" s="1">
        <v>44855</v>
      </c>
      <c r="H1560" s="1">
        <v>44890</v>
      </c>
      <c r="I1560" s="2">
        <v>44905</v>
      </c>
      <c r="J1560" t="s">
        <v>28</v>
      </c>
      <c r="K1560" t="s">
        <v>29</v>
      </c>
      <c r="L1560" t="s">
        <v>24</v>
      </c>
      <c r="M1560" t="s">
        <v>25</v>
      </c>
      <c r="N1560" t="s">
        <v>26</v>
      </c>
      <c r="O1560" t="s">
        <v>46</v>
      </c>
      <c r="P1560">
        <f t="shared" si="626"/>
        <v>1</v>
      </c>
      <c r="Q1560" s="5">
        <f t="shared" si="627"/>
        <v>44892</v>
      </c>
      <c r="R1560" s="32">
        <f>VLOOKUP(_xlfn.CONCAT(M1560," - ",E1560),Planning!$C$75:$D$99,2,0)</f>
        <v>21</v>
      </c>
      <c r="S1560" s="5">
        <f t="shared" si="628"/>
        <v>44911</v>
      </c>
      <c r="T1560" s="3" t="str">
        <f t="shared" si="629"/>
        <v/>
      </c>
      <c r="U1560" s="32">
        <f t="shared" ca="1" si="630"/>
        <v>21</v>
      </c>
      <c r="V1560" s="32">
        <f t="shared" si="631"/>
        <v>0</v>
      </c>
      <c r="W1560" s="5">
        <f t="shared" si="632"/>
        <v>44905</v>
      </c>
      <c r="X1560" s="5"/>
      <c r="Z1560" s="49"/>
      <c r="AA1560" s="50" cm="1">
        <f t="array" ref="AA1560">IF(AND(K1560="Pending",J1560='Date ouverte'!$A$2),INDEX(_xlfn.ANCHORARRAY('Date ouverte'!$B$2),MATCH(TRUE,_xlfn.ANCHORARRAY('Date ouverte'!$B$2)&gt;=$W1560,0)),IF(AND(K1560="Pending",J1560='Date ouverte'!$A$4),INDEX(_xlfn.ANCHORARRAY('Date ouverte'!$B$4),MATCH(TRUE,_xlfn.ANCHORARRAY('Date ouverte'!$B$4)&gt;=$W1560,0)),IF(AND(K1560="Pending",J1560='Date ouverte'!$A$6),INDEX(_xlfn.ANCHORARRAY('Date ouverte'!$B$6),MATCH(TRUE,_xlfn.ANCHORARRAY('Date ouverte'!$B$6)&gt;=$W1560,0)),IF(AND(K1560="Pending",J1560='Date ouverte'!$A$8),INDEX(_xlfn.ANCHORARRAY('Date ouverte'!$B$8),MATCH(TRUE,_xlfn.ANCHORARRAY('Date ouverte'!$B$8)&gt;=$W1560,0)),W1560))))</f>
        <v>44907</v>
      </c>
      <c r="AB1560" s="5" t="str">
        <f>IF(IF($K1560="Pending",(IF($J1560='Date ouverte'!$A$20,HLOOKUP($AA1560,'Date ouverte'!$20:$21,2,FALSE),IF($J1560='Date ouverte'!$A$22,HLOOKUP($AA1560,'Date ouverte'!$22:$23,2,FALSE),IF($J1560='Date ouverte'!$A$24,HLOOKUP($AA1560,'Date ouverte'!$24:$25,2,FALSE),IF($J1560='Date ouverte'!$A$26,HLOOKUP($AA1560,'Date ouverte'!$26:$27,2,FALSE),"j"))))),W1560)&lt;&gt;"alert",AA1560,"alert")</f>
        <v>alert</v>
      </c>
      <c r="AC1560" s="65">
        <f>IF($AB1560="alert",(IF($J1560='Date ouverte'!$A$29,HLOOKUP($AA1560,'Date ouverte'!$29:$30,2,FALSE),IF($J1560='Date ouverte'!$A$31,HLOOKUP($AA1560,'Date ouverte'!$31:$33,2,FALSE),IF($J1560='Date ouverte'!$A$33,HLOOKUP($AA1560,'Date ouverte'!$33:$34,2,FALSE),IF($J1560='Date ouverte'!$A$35,HLOOKUP($AA1560,'Date ouverte'!$35:$36,2,FALSE),"j"))))),0)</f>
        <v>15</v>
      </c>
      <c r="AD15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60" s="5"/>
    </row>
    <row r="1561" spans="1:31" x14ac:dyDescent="0.25">
      <c r="A1561" t="s">
        <v>1453</v>
      </c>
      <c r="B1561" t="s">
        <v>258</v>
      </c>
      <c r="C1561" t="s">
        <v>30</v>
      </c>
      <c r="D1561" t="s">
        <v>47</v>
      </c>
      <c r="E1561" t="s">
        <v>34</v>
      </c>
      <c r="F1561" t="s">
        <v>48</v>
      </c>
      <c r="G1561" s="1">
        <v>44832</v>
      </c>
      <c r="H1561" s="1">
        <v>44866</v>
      </c>
      <c r="I1561" s="2">
        <v>44879.625</v>
      </c>
      <c r="J1561" t="s">
        <v>23</v>
      </c>
      <c r="K1561" t="s">
        <v>19</v>
      </c>
      <c r="L1561" t="s">
        <v>20</v>
      </c>
      <c r="M1561" t="s">
        <v>25</v>
      </c>
      <c r="N1561" t="s">
        <v>35</v>
      </c>
      <c r="O1561" t="s">
        <v>40</v>
      </c>
      <c r="P1561">
        <f t="shared" si="626"/>
        <v>1</v>
      </c>
      <c r="Q1561" s="5">
        <f t="shared" si="627"/>
        <v>44868</v>
      </c>
      <c r="R1561" s="32">
        <f>VLOOKUP(_xlfn.CONCAT(M1561," - ",E1561),Planning!$C$75:$D$99,2,0)</f>
        <v>21</v>
      </c>
      <c r="S1561" s="5">
        <f t="shared" si="628"/>
        <v>44887</v>
      </c>
      <c r="T1561" s="3" t="str">
        <f t="shared" si="629"/>
        <v/>
      </c>
      <c r="U1561" s="32">
        <f t="shared" ca="1" si="630"/>
        <v>21</v>
      </c>
      <c r="V1561" s="32">
        <f t="shared" si="631"/>
        <v>0</v>
      </c>
      <c r="W1561" s="5">
        <f t="shared" si="632"/>
        <v>44879</v>
      </c>
      <c r="X1561" s="5"/>
      <c r="Z1561" s="49"/>
      <c r="AA1561" s="50" cm="1">
        <f t="array" ref="AA1561">IF(AND(K1561="Pending",J1561='Date ouverte'!$A$2),INDEX(_xlfn.ANCHORARRAY('Date ouverte'!$B$2),MATCH(TRUE,_xlfn.ANCHORARRAY('Date ouverte'!$B$2)&gt;=$W1561,0)),IF(AND(K1561="Pending",J1561='Date ouverte'!$A$4),INDEX(_xlfn.ANCHORARRAY('Date ouverte'!$B$4),MATCH(TRUE,_xlfn.ANCHORARRAY('Date ouverte'!$B$4)&gt;=$W1561,0)),IF(AND(K1561="Pending",J1561='Date ouverte'!$A$6),INDEX(_xlfn.ANCHORARRAY('Date ouverte'!$B$6),MATCH(TRUE,_xlfn.ANCHORARRAY('Date ouverte'!$B$6)&gt;=$W1561,0)),IF(AND(K1561="Pending",J1561='Date ouverte'!$A$8),INDEX(_xlfn.ANCHORARRAY('Date ouverte'!$B$8),MATCH(TRUE,_xlfn.ANCHORARRAY('Date ouverte'!$B$8)&gt;=$W1561,0)),W1561))))</f>
        <v>44879</v>
      </c>
      <c r="AB1561" s="5">
        <f>IF(IF($K1561="Pending",(IF($J1561='Date ouverte'!$A$20,HLOOKUP($AA1561,'Date ouverte'!$20:$21,2,FALSE),IF($J1561='Date ouverte'!$A$22,HLOOKUP($AA1561,'Date ouverte'!$22:$23,2,FALSE),IF($J1561='Date ouverte'!$A$24,HLOOKUP($AA1561,'Date ouverte'!$24:$25,2,FALSE),IF($J1561='Date ouverte'!$A$26,HLOOKUP($AA1561,'Date ouverte'!$26:$27,2,FALSE),"j"))))),W1561)&lt;&gt;"alert",AA1561,"alert")</f>
        <v>44879</v>
      </c>
      <c r="AC1561" s="65">
        <f>IF($AB1561="alert",(IF($J1561='Date ouverte'!$A$29,HLOOKUP($AA1561,'Date ouverte'!$29:$30,2,FALSE),IF($J1561='Date ouverte'!$A$31,HLOOKUP($AA1561,'Date ouverte'!$31:$33,2,FALSE),IF($J1561='Date ouverte'!$A$33,HLOOKUP($AA1561,'Date ouverte'!$33:$34,2,FALSE),IF($J1561='Date ouverte'!$A$35,HLOOKUP($AA1561,'Date ouverte'!$35:$36,2,FALSE),"j"))))),0)</f>
        <v>0</v>
      </c>
      <c r="AD15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1" s="5"/>
    </row>
    <row r="1562" spans="1:31" x14ac:dyDescent="0.25">
      <c r="A1562" t="s">
        <v>401</v>
      </c>
      <c r="B1562" t="s">
        <v>258</v>
      </c>
      <c r="C1562" t="s">
        <v>14</v>
      </c>
      <c r="D1562" t="s">
        <v>47</v>
      </c>
      <c r="E1562" t="s">
        <v>34</v>
      </c>
      <c r="F1562" t="s">
        <v>48</v>
      </c>
      <c r="G1562" s="1">
        <v>44816</v>
      </c>
      <c r="H1562" s="1">
        <v>44860</v>
      </c>
      <c r="I1562" s="2">
        <v>44872.375</v>
      </c>
      <c r="J1562" t="s">
        <v>28</v>
      </c>
      <c r="K1562" t="s">
        <v>19</v>
      </c>
      <c r="L1562" t="s">
        <v>20</v>
      </c>
      <c r="M1562" t="s">
        <v>25</v>
      </c>
      <c r="N1562" t="s">
        <v>35</v>
      </c>
      <c r="O1562" t="s">
        <v>36</v>
      </c>
      <c r="P1562">
        <f t="shared" si="626"/>
        <v>1</v>
      </c>
      <c r="Q1562" s="5">
        <f t="shared" si="627"/>
        <v>44862</v>
      </c>
      <c r="R1562" s="32">
        <f>VLOOKUP(_xlfn.CONCAT(M1562," - ",E1562),Planning!$C$75:$D$99,2,0)</f>
        <v>21</v>
      </c>
      <c r="S1562" s="5">
        <f t="shared" si="628"/>
        <v>44881</v>
      </c>
      <c r="T1562" s="3" t="str">
        <f t="shared" si="629"/>
        <v/>
      </c>
      <c r="U1562" s="32">
        <f t="shared" ca="1" si="630"/>
        <v>21</v>
      </c>
      <c r="V1562" s="32">
        <f t="shared" si="631"/>
        <v>0</v>
      </c>
      <c r="W1562" s="5">
        <f t="shared" si="632"/>
        <v>44872</v>
      </c>
      <c r="X1562" s="5"/>
      <c r="Z1562" s="49"/>
      <c r="AA1562" s="50" cm="1">
        <f t="array" ref="AA1562">IF(AND(K1562="Pending",J1562='Date ouverte'!$A$2),INDEX(_xlfn.ANCHORARRAY('Date ouverte'!$B$2),MATCH(TRUE,_xlfn.ANCHORARRAY('Date ouverte'!$B$2)&gt;=$W1562,0)),IF(AND(K1562="Pending",J1562='Date ouverte'!$A$4),INDEX(_xlfn.ANCHORARRAY('Date ouverte'!$B$4),MATCH(TRUE,_xlfn.ANCHORARRAY('Date ouverte'!$B$4)&gt;=$W1562,0)),IF(AND(K1562="Pending",J1562='Date ouverte'!$A$6),INDEX(_xlfn.ANCHORARRAY('Date ouverte'!$B$6),MATCH(TRUE,_xlfn.ANCHORARRAY('Date ouverte'!$B$6)&gt;=$W1562,0)),IF(AND(K1562="Pending",J1562='Date ouverte'!$A$8),INDEX(_xlfn.ANCHORARRAY('Date ouverte'!$B$8),MATCH(TRUE,_xlfn.ANCHORARRAY('Date ouverte'!$B$8)&gt;=$W1562,0)),W1562))))</f>
        <v>44872</v>
      </c>
      <c r="AB1562" s="5">
        <f>IF(IF($K1562="Pending",(IF($J1562='Date ouverte'!$A$20,HLOOKUP($AA1562,'Date ouverte'!$20:$21,2,FALSE),IF($J1562='Date ouverte'!$A$22,HLOOKUP($AA1562,'Date ouverte'!$22:$23,2,FALSE),IF($J1562='Date ouverte'!$A$24,HLOOKUP($AA1562,'Date ouverte'!$24:$25,2,FALSE),IF($J1562='Date ouverte'!$A$26,HLOOKUP($AA1562,'Date ouverte'!$26:$27,2,FALSE),"j"))))),W1562)&lt;&gt;"alert",AA1562,"alert")</f>
        <v>44872</v>
      </c>
      <c r="AC1562" s="65">
        <f>IF($AB1562="alert",(IF($J1562='Date ouverte'!$A$29,HLOOKUP($AA1562,'Date ouverte'!$29:$30,2,FALSE),IF($J1562='Date ouverte'!$A$31,HLOOKUP($AA1562,'Date ouverte'!$31:$33,2,FALSE),IF($J1562='Date ouverte'!$A$33,HLOOKUP($AA1562,'Date ouverte'!$33:$34,2,FALSE),IF($J1562='Date ouverte'!$A$35,HLOOKUP($AA1562,'Date ouverte'!$35:$36,2,FALSE),"j"))))),0)</f>
        <v>0</v>
      </c>
      <c r="AD15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2" s="5"/>
    </row>
    <row r="1563" spans="1:31" x14ac:dyDescent="0.25">
      <c r="A1563" t="s">
        <v>2123</v>
      </c>
      <c r="B1563" t="s">
        <v>258</v>
      </c>
      <c r="C1563" t="s">
        <v>30</v>
      </c>
      <c r="D1563" t="s">
        <v>47</v>
      </c>
      <c r="E1563" t="s">
        <v>16</v>
      </c>
      <c r="F1563" t="s">
        <v>48</v>
      </c>
      <c r="G1563" s="1">
        <v>44852</v>
      </c>
      <c r="H1563" s="1">
        <v>44884</v>
      </c>
      <c r="I1563" s="2">
        <v>44889</v>
      </c>
      <c r="J1563" t="s">
        <v>23</v>
      </c>
      <c r="K1563" t="s">
        <v>29</v>
      </c>
      <c r="L1563" t="s">
        <v>24</v>
      </c>
      <c r="M1563" t="s">
        <v>32</v>
      </c>
      <c r="N1563" t="s">
        <v>41</v>
      </c>
      <c r="O1563" t="s">
        <v>1686</v>
      </c>
      <c r="P1563">
        <f t="shared" si="626"/>
        <v>1</v>
      </c>
      <c r="Q1563" s="5">
        <f t="shared" si="627"/>
        <v>44886</v>
      </c>
      <c r="R1563" s="32">
        <f>VLOOKUP(_xlfn.CONCAT(M1563," - ",E1563),Planning!$C$75:$D$99,2,0)</f>
        <v>10</v>
      </c>
      <c r="S1563" s="5">
        <f t="shared" si="628"/>
        <v>44894</v>
      </c>
      <c r="T1563" s="3" t="str">
        <f t="shared" si="629"/>
        <v/>
      </c>
      <c r="U1563" s="32">
        <f t="shared" ca="1" si="630"/>
        <v>10</v>
      </c>
      <c r="V1563" s="32">
        <f t="shared" si="631"/>
        <v>0</v>
      </c>
      <c r="W1563" s="5">
        <f t="shared" si="632"/>
        <v>44889</v>
      </c>
      <c r="X1563" s="5"/>
      <c r="Z1563" s="49"/>
      <c r="AA1563" s="50" cm="1">
        <f t="array" ref="AA1563">IF(AND(K1563="Pending",J1563='Date ouverte'!$A$2),INDEX(_xlfn.ANCHORARRAY('Date ouverte'!$B$2),MATCH(TRUE,_xlfn.ANCHORARRAY('Date ouverte'!$B$2)&gt;=$W1563,0)),IF(AND(K1563="Pending",J1563='Date ouverte'!$A$4),INDEX(_xlfn.ANCHORARRAY('Date ouverte'!$B$4),MATCH(TRUE,_xlfn.ANCHORARRAY('Date ouverte'!$B$4)&gt;=$W1563,0)),IF(AND(K1563="Pending",J1563='Date ouverte'!$A$6),INDEX(_xlfn.ANCHORARRAY('Date ouverte'!$B$6),MATCH(TRUE,_xlfn.ANCHORARRAY('Date ouverte'!$B$6)&gt;=$W1563,0)),IF(AND(K1563="Pending",J1563='Date ouverte'!$A$8),INDEX(_xlfn.ANCHORARRAY('Date ouverte'!$B$8),MATCH(TRUE,_xlfn.ANCHORARRAY('Date ouverte'!$B$8)&gt;=$W1563,0)),W1563))))</f>
        <v>44889</v>
      </c>
      <c r="AB1563" s="5" t="str">
        <f>IF(IF($K1563="Pending",(IF($J1563='Date ouverte'!$A$20,HLOOKUP($AA1563,'Date ouverte'!$20:$21,2,FALSE),IF($J1563='Date ouverte'!$A$22,HLOOKUP($AA1563,'Date ouverte'!$22:$23,2,FALSE),IF($J1563='Date ouverte'!$A$24,HLOOKUP($AA1563,'Date ouverte'!$24:$25,2,FALSE),IF($J1563='Date ouverte'!$A$26,HLOOKUP($AA1563,'Date ouverte'!$26:$27,2,FALSE),"j"))))),W1563)&lt;&gt;"alert",AA1563,"alert")</f>
        <v>alert</v>
      </c>
      <c r="AC1563" s="65">
        <f>IF($AB1563="alert",(IF($J1563='Date ouverte'!$A$29,HLOOKUP($AA1563,'Date ouverte'!$29:$30,2,FALSE),IF($J1563='Date ouverte'!$A$31,HLOOKUP($AA1563,'Date ouverte'!$31:$33,2,FALSE),IF($J1563='Date ouverte'!$A$33,HLOOKUP($AA1563,'Date ouverte'!$33:$34,2,FALSE),IF($J1563='Date ouverte'!$A$35,HLOOKUP($AA1563,'Date ouverte'!$35:$36,2,FALSE),"j"))))),0)</f>
        <v>32</v>
      </c>
      <c r="AD15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3" s="5"/>
    </row>
    <row r="1564" spans="1:31" x14ac:dyDescent="0.25">
      <c r="A1564" t="s">
        <v>953</v>
      </c>
      <c r="B1564" t="s">
        <v>258</v>
      </c>
      <c r="C1564" t="s">
        <v>30</v>
      </c>
      <c r="D1564" t="s">
        <v>47</v>
      </c>
      <c r="E1564" t="s">
        <v>16</v>
      </c>
      <c r="F1564" t="s">
        <v>48</v>
      </c>
      <c r="G1564" s="1">
        <v>44826</v>
      </c>
      <c r="H1564" s="1">
        <v>44872</v>
      </c>
      <c r="I1564" s="2">
        <v>44877</v>
      </c>
      <c r="J1564" t="s">
        <v>39</v>
      </c>
      <c r="K1564" t="s">
        <v>29</v>
      </c>
      <c r="L1564" t="s">
        <v>24</v>
      </c>
      <c r="M1564" t="s">
        <v>32</v>
      </c>
      <c r="N1564" t="s">
        <v>41</v>
      </c>
      <c r="O1564" t="s">
        <v>609</v>
      </c>
      <c r="P1564">
        <f t="shared" si="626"/>
        <v>1</v>
      </c>
      <c r="Q1564" s="5">
        <f t="shared" si="627"/>
        <v>44874</v>
      </c>
      <c r="R1564" s="32">
        <f>VLOOKUP(_xlfn.CONCAT(M1564," - ",E1564),Planning!$C$75:$D$99,2,0)</f>
        <v>10</v>
      </c>
      <c r="S1564" s="5">
        <f t="shared" si="628"/>
        <v>44882</v>
      </c>
      <c r="T1564" s="3" t="str">
        <f t="shared" si="629"/>
        <v/>
      </c>
      <c r="U1564" s="32">
        <f t="shared" ca="1" si="630"/>
        <v>10</v>
      </c>
      <c r="V1564" s="32">
        <f t="shared" si="631"/>
        <v>0</v>
      </c>
      <c r="W1564" s="5">
        <f t="shared" si="632"/>
        <v>44877</v>
      </c>
      <c r="X1564" s="5"/>
      <c r="Z1564" s="49"/>
      <c r="AA1564" s="50" cm="1">
        <f t="array" ref="AA1564">IF(AND(K1564="Pending",J1564='Date ouverte'!$A$2),INDEX(_xlfn.ANCHORARRAY('Date ouverte'!$B$2),MATCH(TRUE,_xlfn.ANCHORARRAY('Date ouverte'!$B$2)&gt;=$W1564,0)),IF(AND(K1564="Pending",J1564='Date ouverte'!$A$4),INDEX(_xlfn.ANCHORARRAY('Date ouverte'!$B$4),MATCH(TRUE,_xlfn.ANCHORARRAY('Date ouverte'!$B$4)&gt;=$W1564,0)),IF(AND(K1564="Pending",J1564='Date ouverte'!$A$6),INDEX(_xlfn.ANCHORARRAY('Date ouverte'!$B$6),MATCH(TRUE,_xlfn.ANCHORARRAY('Date ouverte'!$B$6)&gt;=$W1564,0)),IF(AND(K1564="Pending",J1564='Date ouverte'!$A$8),INDEX(_xlfn.ANCHORARRAY('Date ouverte'!$B$8),MATCH(TRUE,_xlfn.ANCHORARRAY('Date ouverte'!$B$8)&gt;=$W1564,0)),W1564))))</f>
        <v>44879</v>
      </c>
      <c r="AB1564" s="5" t="str">
        <f>IF(IF($K1564="Pending",(IF($J1564='Date ouverte'!$A$20,HLOOKUP($AA1564,'Date ouverte'!$20:$21,2,FALSE),IF($J1564='Date ouverte'!$A$22,HLOOKUP($AA1564,'Date ouverte'!$22:$23,2,FALSE),IF($J1564='Date ouverte'!$A$24,HLOOKUP($AA1564,'Date ouverte'!$24:$25,2,FALSE),IF($J1564='Date ouverte'!$A$26,HLOOKUP($AA1564,'Date ouverte'!$26:$27,2,FALSE),"j"))))),W1564)&lt;&gt;"alert",AA1564,"alert")</f>
        <v>alert</v>
      </c>
      <c r="AC1564" s="65">
        <f>IF($AB1564="alert",(IF($J1564='Date ouverte'!$A$29,HLOOKUP($AA1564,'Date ouverte'!$29:$30,2,FALSE),IF($J1564='Date ouverte'!$A$31,HLOOKUP($AA1564,'Date ouverte'!$31:$33,2,FALSE),IF($J1564='Date ouverte'!$A$33,HLOOKUP($AA1564,'Date ouverte'!$33:$34,2,FALSE),IF($J1564='Date ouverte'!$A$35,HLOOKUP($AA1564,'Date ouverte'!$35:$36,2,FALSE),"j"))))),0)</f>
        <v>52</v>
      </c>
      <c r="AD15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64" s="5"/>
    </row>
    <row r="1565" spans="1:31" x14ac:dyDescent="0.25">
      <c r="A1565" t="s">
        <v>394</v>
      </c>
      <c r="B1565" t="s">
        <v>258</v>
      </c>
      <c r="C1565" t="s">
        <v>30</v>
      </c>
      <c r="D1565" t="s">
        <v>47</v>
      </c>
      <c r="E1565" t="s">
        <v>16</v>
      </c>
      <c r="F1565" t="s">
        <v>48</v>
      </c>
      <c r="G1565" s="1">
        <v>44814</v>
      </c>
      <c r="H1565" s="1">
        <v>44868</v>
      </c>
      <c r="I1565" s="2">
        <v>44873</v>
      </c>
      <c r="J1565" t="s">
        <v>28</v>
      </c>
      <c r="K1565" t="s">
        <v>29</v>
      </c>
      <c r="L1565" t="s">
        <v>24</v>
      </c>
      <c r="M1565" t="s">
        <v>32</v>
      </c>
      <c r="N1565" t="s">
        <v>41</v>
      </c>
      <c r="O1565" t="s">
        <v>387</v>
      </c>
      <c r="P1565">
        <f t="shared" si="626"/>
        <v>1</v>
      </c>
      <c r="Q1565" s="5">
        <f t="shared" si="627"/>
        <v>44870</v>
      </c>
      <c r="R1565" s="32">
        <f>VLOOKUP(_xlfn.CONCAT(M1565," - ",E1565),Planning!$C$75:$D$99,2,0)</f>
        <v>10</v>
      </c>
      <c r="S1565" s="5">
        <f t="shared" si="628"/>
        <v>44878</v>
      </c>
      <c r="T1565" s="3" t="str">
        <f t="shared" si="629"/>
        <v/>
      </c>
      <c r="U1565" s="32">
        <f t="shared" ca="1" si="630"/>
        <v>10</v>
      </c>
      <c r="V1565" s="32">
        <f t="shared" si="631"/>
        <v>0</v>
      </c>
      <c r="W1565" s="5">
        <f t="shared" si="632"/>
        <v>44873</v>
      </c>
      <c r="X1565" s="5"/>
      <c r="Z1565" s="49"/>
      <c r="AA1565" s="50" cm="1">
        <f t="array" ref="AA1565">IF(AND(K1565="Pending",J1565='Date ouverte'!$A$2),INDEX(_xlfn.ANCHORARRAY('Date ouverte'!$B$2),MATCH(TRUE,_xlfn.ANCHORARRAY('Date ouverte'!$B$2)&gt;=$W1565,0)),IF(AND(K1565="Pending",J1565='Date ouverte'!$A$4),INDEX(_xlfn.ANCHORARRAY('Date ouverte'!$B$4),MATCH(TRUE,_xlfn.ANCHORARRAY('Date ouverte'!$B$4)&gt;=$W1565,0)),IF(AND(K1565="Pending",J1565='Date ouverte'!$A$6),INDEX(_xlfn.ANCHORARRAY('Date ouverte'!$B$6),MATCH(TRUE,_xlfn.ANCHORARRAY('Date ouverte'!$B$6)&gt;=$W1565,0)),IF(AND(K1565="Pending",J1565='Date ouverte'!$A$8),INDEX(_xlfn.ANCHORARRAY('Date ouverte'!$B$8),MATCH(TRUE,_xlfn.ANCHORARRAY('Date ouverte'!$B$8)&gt;=$W1565,0)),W1565))))</f>
        <v>44873</v>
      </c>
      <c r="AB1565" s="5" t="str">
        <f>IF(IF($K1565="Pending",(IF($J1565='Date ouverte'!$A$20,HLOOKUP($AA1565,'Date ouverte'!$20:$21,2,FALSE),IF($J1565='Date ouverte'!$A$22,HLOOKUP($AA1565,'Date ouverte'!$22:$23,2,FALSE),IF($J1565='Date ouverte'!$A$24,HLOOKUP($AA1565,'Date ouverte'!$24:$25,2,FALSE),IF($J1565='Date ouverte'!$A$26,HLOOKUP($AA1565,'Date ouverte'!$26:$27,2,FALSE),"j"))))),W1565)&lt;&gt;"alert",AA1565,"alert")</f>
        <v>alert</v>
      </c>
      <c r="AC1565" s="65">
        <f>IF($AB1565="alert",(IF($J1565='Date ouverte'!$A$29,HLOOKUP($AA1565,'Date ouverte'!$29:$30,2,FALSE),IF($J1565='Date ouverte'!$A$31,HLOOKUP($AA1565,'Date ouverte'!$31:$33,2,FALSE),IF($J1565='Date ouverte'!$A$33,HLOOKUP($AA1565,'Date ouverte'!$33:$34,2,FALSE),IF($J1565='Date ouverte'!$A$35,HLOOKUP($AA1565,'Date ouverte'!$35:$36,2,FALSE),"j"))))),0)</f>
        <v>15</v>
      </c>
      <c r="AD15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5" s="5"/>
    </row>
    <row r="1566" spans="1:31" x14ac:dyDescent="0.25">
      <c r="A1566" t="s">
        <v>269</v>
      </c>
      <c r="B1566" t="s">
        <v>258</v>
      </c>
      <c r="C1566" t="s">
        <v>30</v>
      </c>
      <c r="D1566" t="s">
        <v>47</v>
      </c>
      <c r="E1566" t="s">
        <v>16</v>
      </c>
      <c r="F1566" t="s">
        <v>48</v>
      </c>
      <c r="G1566" s="1">
        <v>44802</v>
      </c>
      <c r="H1566" s="1">
        <v>44860</v>
      </c>
      <c r="I1566" s="2">
        <v>44865.75</v>
      </c>
      <c r="J1566" t="s">
        <v>18</v>
      </c>
      <c r="K1566" t="s">
        <v>19</v>
      </c>
      <c r="L1566" t="s">
        <v>24</v>
      </c>
      <c r="M1566" t="s">
        <v>32</v>
      </c>
      <c r="N1566" t="s">
        <v>41</v>
      </c>
      <c r="O1566" t="s">
        <v>122</v>
      </c>
      <c r="P1566">
        <f t="shared" si="626"/>
        <v>1</v>
      </c>
      <c r="Q1566" s="5">
        <f t="shared" si="627"/>
        <v>44862</v>
      </c>
      <c r="R1566" s="32">
        <f>VLOOKUP(_xlfn.CONCAT(M1566," - ",E1566),Planning!$C$75:$D$99,2,0)</f>
        <v>10</v>
      </c>
      <c r="S1566" s="5">
        <f t="shared" si="628"/>
        <v>44870</v>
      </c>
      <c r="T1566" s="3" t="str">
        <f t="shared" si="629"/>
        <v/>
      </c>
      <c r="U1566" s="32">
        <f t="shared" ca="1" si="630"/>
        <v>10</v>
      </c>
      <c r="V1566" s="32">
        <f t="shared" si="631"/>
        <v>0</v>
      </c>
      <c r="W1566" s="5">
        <f t="shared" si="632"/>
        <v>44865</v>
      </c>
      <c r="X1566" s="5"/>
      <c r="Z1566" s="49"/>
      <c r="AA1566" s="50" cm="1">
        <f t="array" ref="AA1566">IF(AND(K1566="Pending",J1566='Date ouverte'!$A$2),INDEX(_xlfn.ANCHORARRAY('Date ouverte'!$B$2),MATCH(TRUE,_xlfn.ANCHORARRAY('Date ouverte'!$B$2)&gt;=$W1566,0)),IF(AND(K1566="Pending",J1566='Date ouverte'!$A$4),INDEX(_xlfn.ANCHORARRAY('Date ouverte'!$B$4),MATCH(TRUE,_xlfn.ANCHORARRAY('Date ouverte'!$B$4)&gt;=$W1566,0)),IF(AND(K1566="Pending",J1566='Date ouverte'!$A$6),INDEX(_xlfn.ANCHORARRAY('Date ouverte'!$B$6),MATCH(TRUE,_xlfn.ANCHORARRAY('Date ouverte'!$B$6)&gt;=$W1566,0)),IF(AND(K1566="Pending",J1566='Date ouverte'!$A$8),INDEX(_xlfn.ANCHORARRAY('Date ouverte'!$B$8),MATCH(TRUE,_xlfn.ANCHORARRAY('Date ouverte'!$B$8)&gt;=$W1566,0)),W1566))))</f>
        <v>44865</v>
      </c>
      <c r="AB1566" s="5">
        <f>IF(IF($K1566="Pending",(IF($J1566='Date ouverte'!$A$20,HLOOKUP($AA1566,'Date ouverte'!$20:$21,2,FALSE),IF($J1566='Date ouverte'!$A$22,HLOOKUP($AA1566,'Date ouverte'!$22:$23,2,FALSE),IF($J1566='Date ouverte'!$A$24,HLOOKUP($AA1566,'Date ouverte'!$24:$25,2,FALSE),IF($J1566='Date ouverte'!$A$26,HLOOKUP($AA1566,'Date ouverte'!$26:$27,2,FALSE),"j"))))),W1566)&lt;&gt;"alert",AA1566,"alert")</f>
        <v>44865</v>
      </c>
      <c r="AC1566" s="65">
        <f>IF($AB1566="alert",(IF($J1566='Date ouverte'!$A$29,HLOOKUP($AA1566,'Date ouverte'!$29:$30,2,FALSE),IF($J1566='Date ouverte'!$A$31,HLOOKUP($AA1566,'Date ouverte'!$31:$33,2,FALSE),IF($J1566='Date ouverte'!$A$33,HLOOKUP($AA1566,'Date ouverte'!$33:$34,2,FALSE),IF($J1566='Date ouverte'!$A$35,HLOOKUP($AA1566,'Date ouverte'!$35:$36,2,FALSE),"j"))))),0)</f>
        <v>0</v>
      </c>
      <c r="AD15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6" s="5"/>
    </row>
    <row r="1567" spans="1:31" x14ac:dyDescent="0.25">
      <c r="A1567" t="s">
        <v>221</v>
      </c>
      <c r="B1567" t="s">
        <v>258</v>
      </c>
      <c r="C1567" t="s">
        <v>30</v>
      </c>
      <c r="D1567" t="s">
        <v>47</v>
      </c>
      <c r="E1567" t="s">
        <v>16</v>
      </c>
      <c r="F1567" t="s">
        <v>48</v>
      </c>
      <c r="G1567" s="1">
        <v>44802</v>
      </c>
      <c r="H1567" s="1">
        <v>44860</v>
      </c>
      <c r="I1567" s="2">
        <v>44867.291666666664</v>
      </c>
      <c r="J1567" t="s">
        <v>39</v>
      </c>
      <c r="K1567" t="s">
        <v>19</v>
      </c>
      <c r="L1567" t="s">
        <v>24</v>
      </c>
      <c r="M1567" t="s">
        <v>32</v>
      </c>
      <c r="N1567" t="s">
        <v>41</v>
      </c>
      <c r="O1567" t="s">
        <v>122</v>
      </c>
      <c r="P1567">
        <f t="shared" si="626"/>
        <v>1</v>
      </c>
      <c r="Q1567" s="5">
        <f t="shared" si="627"/>
        <v>44862</v>
      </c>
      <c r="R1567" s="32">
        <f>VLOOKUP(_xlfn.CONCAT(M1567," - ",E1567),Planning!$C$75:$D$99,2,0)</f>
        <v>10</v>
      </c>
      <c r="S1567" s="5">
        <f t="shared" si="628"/>
        <v>44870</v>
      </c>
      <c r="T1567" s="3" t="str">
        <f t="shared" si="629"/>
        <v/>
      </c>
      <c r="U1567" s="32">
        <f t="shared" ca="1" si="630"/>
        <v>10</v>
      </c>
      <c r="V1567" s="32">
        <f t="shared" si="631"/>
        <v>0</v>
      </c>
      <c r="W1567" s="5">
        <f t="shared" si="632"/>
        <v>44867</v>
      </c>
      <c r="X1567" s="5"/>
      <c r="Z1567" s="49"/>
      <c r="AA1567" s="50" cm="1">
        <f t="array" ref="AA1567">IF(AND(K1567="Pending",J1567='Date ouverte'!$A$2),INDEX(_xlfn.ANCHORARRAY('Date ouverte'!$B$2),MATCH(TRUE,_xlfn.ANCHORARRAY('Date ouverte'!$B$2)&gt;=$W1567,0)),IF(AND(K1567="Pending",J1567='Date ouverte'!$A$4),INDEX(_xlfn.ANCHORARRAY('Date ouverte'!$B$4),MATCH(TRUE,_xlfn.ANCHORARRAY('Date ouverte'!$B$4)&gt;=$W1567,0)),IF(AND(K1567="Pending",J1567='Date ouverte'!$A$6),INDEX(_xlfn.ANCHORARRAY('Date ouverte'!$B$6),MATCH(TRUE,_xlfn.ANCHORARRAY('Date ouverte'!$B$6)&gt;=$W1567,0)),IF(AND(K1567="Pending",J1567='Date ouverte'!$A$8),INDEX(_xlfn.ANCHORARRAY('Date ouverte'!$B$8),MATCH(TRUE,_xlfn.ANCHORARRAY('Date ouverte'!$B$8)&gt;=$W1567,0)),W1567))))</f>
        <v>44867</v>
      </c>
      <c r="AB1567" s="5">
        <f>IF(IF($K1567="Pending",(IF($J1567='Date ouverte'!$A$20,HLOOKUP($AA1567,'Date ouverte'!$20:$21,2,FALSE),IF($J1567='Date ouverte'!$A$22,HLOOKUP($AA1567,'Date ouverte'!$22:$23,2,FALSE),IF($J1567='Date ouverte'!$A$24,HLOOKUP($AA1567,'Date ouverte'!$24:$25,2,FALSE),IF($J1567='Date ouverte'!$A$26,HLOOKUP($AA1567,'Date ouverte'!$26:$27,2,FALSE),"j"))))),W1567)&lt;&gt;"alert",AA1567,"alert")</f>
        <v>44867</v>
      </c>
      <c r="AC1567" s="65">
        <f>IF($AB1567="alert",(IF($J1567='Date ouverte'!$A$29,HLOOKUP($AA1567,'Date ouverte'!$29:$30,2,FALSE),IF($J1567='Date ouverte'!$A$31,HLOOKUP($AA1567,'Date ouverte'!$31:$33,2,FALSE),IF($J1567='Date ouverte'!$A$33,HLOOKUP($AA1567,'Date ouverte'!$33:$34,2,FALSE),IF($J1567='Date ouverte'!$A$35,HLOOKUP($AA1567,'Date ouverte'!$35:$36,2,FALSE),"j"))))),0)</f>
        <v>0</v>
      </c>
      <c r="AD15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67" s="5"/>
    </row>
    <row r="1568" spans="1:31" x14ac:dyDescent="0.25">
      <c r="A1568" t="s">
        <v>579</v>
      </c>
      <c r="B1568" t="s">
        <v>258</v>
      </c>
      <c r="C1568" t="s">
        <v>14</v>
      </c>
      <c r="D1568" t="s">
        <v>47</v>
      </c>
      <c r="E1568" t="s">
        <v>16</v>
      </c>
      <c r="F1568" t="s">
        <v>48</v>
      </c>
      <c r="G1568" s="1">
        <v>44823</v>
      </c>
      <c r="H1568" s="1">
        <v>44868</v>
      </c>
      <c r="I1568" s="2">
        <v>44875</v>
      </c>
      <c r="J1568" t="s">
        <v>39</v>
      </c>
      <c r="K1568" t="s">
        <v>29</v>
      </c>
      <c r="L1568" t="s">
        <v>24</v>
      </c>
      <c r="M1568" t="s">
        <v>32</v>
      </c>
      <c r="N1568" t="s">
        <v>41</v>
      </c>
      <c r="O1568" t="s">
        <v>387</v>
      </c>
      <c r="P1568">
        <f t="shared" si="626"/>
        <v>1</v>
      </c>
      <c r="Q1568" s="5">
        <f t="shared" si="627"/>
        <v>44870</v>
      </c>
      <c r="R1568" s="32">
        <f>VLOOKUP(_xlfn.CONCAT(M1568," - ",E1568),Planning!$C$75:$D$99,2,0)</f>
        <v>10</v>
      </c>
      <c r="S1568" s="5">
        <f t="shared" si="628"/>
        <v>44878</v>
      </c>
      <c r="T1568" s="3" t="str">
        <f t="shared" si="629"/>
        <v/>
      </c>
      <c r="U1568" s="32">
        <f t="shared" ca="1" si="630"/>
        <v>10</v>
      </c>
      <c r="V1568" s="32">
        <f t="shared" si="631"/>
        <v>0</v>
      </c>
      <c r="W1568" s="5">
        <f t="shared" si="632"/>
        <v>44875</v>
      </c>
      <c r="X1568" s="5"/>
      <c r="Z1568" s="49"/>
      <c r="AA1568" s="50" cm="1">
        <f t="array" ref="AA1568">IF(AND(K1568="Pending",J1568='Date ouverte'!$A$2),INDEX(_xlfn.ANCHORARRAY('Date ouverte'!$B$2),MATCH(TRUE,_xlfn.ANCHORARRAY('Date ouverte'!$B$2)&gt;=$W1568,0)),IF(AND(K1568="Pending",J1568='Date ouverte'!$A$4),INDEX(_xlfn.ANCHORARRAY('Date ouverte'!$B$4),MATCH(TRUE,_xlfn.ANCHORARRAY('Date ouverte'!$B$4)&gt;=$W1568,0)),IF(AND(K1568="Pending",J1568='Date ouverte'!$A$6),INDEX(_xlfn.ANCHORARRAY('Date ouverte'!$B$6),MATCH(TRUE,_xlfn.ANCHORARRAY('Date ouverte'!$B$6)&gt;=$W1568,0)),IF(AND(K1568="Pending",J1568='Date ouverte'!$A$8),INDEX(_xlfn.ANCHORARRAY('Date ouverte'!$B$8),MATCH(TRUE,_xlfn.ANCHORARRAY('Date ouverte'!$B$8)&gt;=$W1568,0)),W1568))))</f>
        <v>44875</v>
      </c>
      <c r="AB1568" s="5">
        <f>IF(IF($K1568="Pending",(IF($J1568='Date ouverte'!$A$20,HLOOKUP($AA1568,'Date ouverte'!$20:$21,2,FALSE),IF($J1568='Date ouverte'!$A$22,HLOOKUP($AA1568,'Date ouverte'!$22:$23,2,FALSE),IF($J1568='Date ouverte'!$A$24,HLOOKUP($AA1568,'Date ouverte'!$24:$25,2,FALSE),IF($J1568='Date ouverte'!$A$26,HLOOKUP($AA1568,'Date ouverte'!$26:$27,2,FALSE),"j"))))),W1568)&lt;&gt;"alert",AA1568,"alert")</f>
        <v>44875</v>
      </c>
      <c r="AC1568" s="65">
        <f>IF($AB1568="alert",(IF($J1568='Date ouverte'!$A$29,HLOOKUP($AA1568,'Date ouverte'!$29:$30,2,FALSE),IF($J1568='Date ouverte'!$A$31,HLOOKUP($AA1568,'Date ouverte'!$31:$33,2,FALSE),IF($J1568='Date ouverte'!$A$33,HLOOKUP($AA1568,'Date ouverte'!$33:$34,2,FALSE),IF($J1568='Date ouverte'!$A$35,HLOOKUP($AA1568,'Date ouverte'!$35:$36,2,FALSE),"j"))))),0)</f>
        <v>0</v>
      </c>
      <c r="AD15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68" s="5"/>
    </row>
    <row r="1569" spans="1:31" x14ac:dyDescent="0.25">
      <c r="A1569" t="s">
        <v>703</v>
      </c>
      <c r="B1569" t="s">
        <v>258</v>
      </c>
      <c r="C1569" t="s">
        <v>14</v>
      </c>
      <c r="D1569" t="s">
        <v>47</v>
      </c>
      <c r="E1569" t="s">
        <v>16</v>
      </c>
      <c r="F1569" t="s">
        <v>48</v>
      </c>
      <c r="G1569" s="1">
        <v>44820</v>
      </c>
      <c r="H1569" s="1">
        <v>44864</v>
      </c>
      <c r="I1569" s="2">
        <v>44871</v>
      </c>
      <c r="J1569" t="s">
        <v>28</v>
      </c>
      <c r="K1569" t="s">
        <v>29</v>
      </c>
      <c r="L1569" t="s">
        <v>24</v>
      </c>
      <c r="M1569" t="s">
        <v>25</v>
      </c>
      <c r="N1569" t="s">
        <v>26</v>
      </c>
      <c r="O1569" t="s">
        <v>36</v>
      </c>
      <c r="P1569">
        <f t="shared" si="626"/>
        <v>1</v>
      </c>
      <c r="Q1569" s="5">
        <f t="shared" si="627"/>
        <v>44866</v>
      </c>
      <c r="R1569" s="32">
        <f>VLOOKUP(_xlfn.CONCAT(M1569," - ",E1569),Planning!$C$75:$D$99,2,0)</f>
        <v>4</v>
      </c>
      <c r="S1569" s="5">
        <f t="shared" si="628"/>
        <v>44868</v>
      </c>
      <c r="T1569" s="3" t="str">
        <f t="shared" si="629"/>
        <v/>
      </c>
      <c r="U1569" s="32">
        <f t="shared" ca="1" si="630"/>
        <v>4</v>
      </c>
      <c r="V1569" s="32">
        <f t="shared" si="631"/>
        <v>0</v>
      </c>
      <c r="W1569" s="5">
        <f t="shared" si="632"/>
        <v>44871</v>
      </c>
      <c r="X1569" s="5"/>
      <c r="Z1569" s="49"/>
      <c r="AA1569" s="50" cm="1">
        <f t="array" ref="AA1569">IF(AND(K1569="Pending",J1569='Date ouverte'!$A$2),INDEX(_xlfn.ANCHORARRAY('Date ouverte'!$B$2),MATCH(TRUE,_xlfn.ANCHORARRAY('Date ouverte'!$B$2)&gt;=$W1569,0)),IF(AND(K1569="Pending",J1569='Date ouverte'!$A$4),INDEX(_xlfn.ANCHORARRAY('Date ouverte'!$B$4),MATCH(TRUE,_xlfn.ANCHORARRAY('Date ouverte'!$B$4)&gt;=$W1569,0)),IF(AND(K1569="Pending",J1569='Date ouverte'!$A$6),INDEX(_xlfn.ANCHORARRAY('Date ouverte'!$B$6),MATCH(TRUE,_xlfn.ANCHORARRAY('Date ouverte'!$B$6)&gt;=$W1569,0)),IF(AND(K1569="Pending",J1569='Date ouverte'!$A$8),INDEX(_xlfn.ANCHORARRAY('Date ouverte'!$B$8),MATCH(TRUE,_xlfn.ANCHORARRAY('Date ouverte'!$B$8)&gt;=$W1569,0)),W1569))))</f>
        <v>44872</v>
      </c>
      <c r="AB1569" s="5">
        <f>IF(IF($K1569="Pending",(IF($J1569='Date ouverte'!$A$20,HLOOKUP($AA1569,'Date ouverte'!$20:$21,2,FALSE),IF($J1569='Date ouverte'!$A$22,HLOOKUP($AA1569,'Date ouverte'!$22:$23,2,FALSE),IF($J1569='Date ouverte'!$A$24,HLOOKUP($AA1569,'Date ouverte'!$24:$25,2,FALSE),IF($J1569='Date ouverte'!$A$26,HLOOKUP($AA1569,'Date ouverte'!$26:$27,2,FALSE),"j"))))),W1569)&lt;&gt;"alert",AA1569,"alert")</f>
        <v>44872</v>
      </c>
      <c r="AC1569" s="65">
        <f>IF($AB1569="alert",(IF($J1569='Date ouverte'!$A$29,HLOOKUP($AA1569,'Date ouverte'!$29:$30,2,FALSE),IF($J1569='Date ouverte'!$A$31,HLOOKUP($AA1569,'Date ouverte'!$31:$33,2,FALSE),IF($J1569='Date ouverte'!$A$33,HLOOKUP($AA1569,'Date ouverte'!$33:$34,2,FALSE),IF($J1569='Date ouverte'!$A$35,HLOOKUP($AA1569,'Date ouverte'!$35:$36,2,FALSE),"j"))))),0)</f>
        <v>0</v>
      </c>
      <c r="AD15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69" s="5"/>
    </row>
    <row r="1570" spans="1:31" x14ac:dyDescent="0.25">
      <c r="A1570" t="s">
        <v>2517</v>
      </c>
      <c r="B1570" t="s">
        <v>258</v>
      </c>
      <c r="C1570" t="s">
        <v>14</v>
      </c>
      <c r="D1570" t="s">
        <v>57</v>
      </c>
      <c r="E1570" t="s">
        <v>34</v>
      </c>
      <c r="F1570" t="s">
        <v>48</v>
      </c>
      <c r="G1570" s="1">
        <v>44861</v>
      </c>
      <c r="H1570" s="1">
        <v>44898</v>
      </c>
      <c r="I1570" s="2">
        <v>44913</v>
      </c>
      <c r="J1570" t="s">
        <v>18</v>
      </c>
      <c r="K1570" t="s">
        <v>29</v>
      </c>
      <c r="L1570" t="s">
        <v>24</v>
      </c>
      <c r="M1570" t="s">
        <v>25</v>
      </c>
      <c r="N1570" t="s">
        <v>26</v>
      </c>
      <c r="O1570" t="s">
        <v>49</v>
      </c>
      <c r="P1570">
        <f t="shared" si="626"/>
        <v>1</v>
      </c>
      <c r="Q1570" s="5">
        <f t="shared" si="627"/>
        <v>44900</v>
      </c>
      <c r="R1570" s="32">
        <f>VLOOKUP(_xlfn.CONCAT(M1570," - ",E1570),Planning!$C$75:$D$99,2,0)</f>
        <v>21</v>
      </c>
      <c r="S1570" s="5">
        <f t="shared" si="628"/>
        <v>44919</v>
      </c>
      <c r="T1570" s="3" t="str">
        <f t="shared" si="629"/>
        <v/>
      </c>
      <c r="U1570" s="32">
        <f t="shared" ca="1" si="630"/>
        <v>21</v>
      </c>
      <c r="V1570" s="32">
        <f t="shared" si="631"/>
        <v>0</v>
      </c>
      <c r="W1570" s="5">
        <f t="shared" si="632"/>
        <v>44913</v>
      </c>
      <c r="X1570" s="5"/>
      <c r="Z1570" s="49"/>
      <c r="AA1570" s="50" cm="1">
        <f t="array" ref="AA1570">IF(AND(K1570="Pending",J1570='Date ouverte'!$A$2),INDEX(_xlfn.ANCHORARRAY('Date ouverte'!$B$2),MATCH(TRUE,_xlfn.ANCHORARRAY('Date ouverte'!$B$2)&gt;=$W1570,0)),IF(AND(K1570="Pending",J1570='Date ouverte'!$A$4),INDEX(_xlfn.ANCHORARRAY('Date ouverte'!$B$4),MATCH(TRUE,_xlfn.ANCHORARRAY('Date ouverte'!$B$4)&gt;=$W1570,0)),IF(AND(K1570="Pending",J1570='Date ouverte'!$A$6),INDEX(_xlfn.ANCHORARRAY('Date ouverte'!$B$6),MATCH(TRUE,_xlfn.ANCHORARRAY('Date ouverte'!$B$6)&gt;=$W1570,0)),IF(AND(K1570="Pending",J1570='Date ouverte'!$A$8),INDEX(_xlfn.ANCHORARRAY('Date ouverte'!$B$8),MATCH(TRUE,_xlfn.ANCHORARRAY('Date ouverte'!$B$8)&gt;=$W1570,0)),W1570))))</f>
        <v>44914</v>
      </c>
      <c r="AB1570" s="5" t="str">
        <f>IF(IF($K1570="Pending",(IF($J1570='Date ouverte'!$A$20,HLOOKUP($AA1570,'Date ouverte'!$20:$21,2,FALSE),IF($J1570='Date ouverte'!$A$22,HLOOKUP($AA1570,'Date ouverte'!$22:$23,2,FALSE),IF($J1570='Date ouverte'!$A$24,HLOOKUP($AA1570,'Date ouverte'!$24:$25,2,FALSE),IF($J1570='Date ouverte'!$A$26,HLOOKUP($AA1570,'Date ouverte'!$26:$27,2,FALSE),"j"))))),W1570)&lt;&gt;"alert",AA1570,"alert")</f>
        <v>alert</v>
      </c>
      <c r="AC1570" s="65">
        <f>IF($AB1570="alert",(IF($J1570='Date ouverte'!$A$29,HLOOKUP($AA1570,'Date ouverte'!$29:$30,2,FALSE),IF($J1570='Date ouverte'!$A$31,HLOOKUP($AA1570,'Date ouverte'!$31:$33,2,FALSE),IF($J1570='Date ouverte'!$A$33,HLOOKUP($AA1570,'Date ouverte'!$33:$34,2,FALSE),IF($J1570='Date ouverte'!$A$35,HLOOKUP($AA1570,'Date ouverte'!$35:$36,2,FALSE),"j"))))),0)</f>
        <v>18</v>
      </c>
      <c r="AD15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0" s="5"/>
    </row>
    <row r="1571" spans="1:31" x14ac:dyDescent="0.25">
      <c r="A1571" t="s">
        <v>2124</v>
      </c>
      <c r="B1571" t="s">
        <v>258</v>
      </c>
      <c r="C1571" t="s">
        <v>14</v>
      </c>
      <c r="D1571" t="s">
        <v>47</v>
      </c>
      <c r="E1571" t="s">
        <v>16</v>
      </c>
      <c r="F1571" t="s">
        <v>48</v>
      </c>
      <c r="G1571" s="1">
        <v>44860</v>
      </c>
      <c r="H1571" s="1">
        <v>44900</v>
      </c>
      <c r="I1571" s="2">
        <v>44907</v>
      </c>
      <c r="J1571" t="s">
        <v>28</v>
      </c>
      <c r="K1571" t="s">
        <v>29</v>
      </c>
      <c r="L1571" t="s">
        <v>24</v>
      </c>
      <c r="M1571" t="s">
        <v>25</v>
      </c>
      <c r="P1571">
        <f t="shared" si="626"/>
        <v>1</v>
      </c>
      <c r="Q1571" s="5">
        <f t="shared" si="627"/>
        <v>44902</v>
      </c>
      <c r="R1571" s="32">
        <f>VLOOKUP(_xlfn.CONCAT(M1571," - ",E1571),Planning!$C$75:$D$99,2,0)</f>
        <v>4</v>
      </c>
      <c r="S1571" s="5">
        <f t="shared" si="628"/>
        <v>44904</v>
      </c>
      <c r="T1571" s="3" t="str">
        <f t="shared" si="629"/>
        <v/>
      </c>
      <c r="U1571" s="32">
        <f t="shared" ca="1" si="630"/>
        <v>4</v>
      </c>
      <c r="V1571" s="32">
        <f t="shared" si="631"/>
        <v>0</v>
      </c>
      <c r="W1571" s="5">
        <f t="shared" si="632"/>
        <v>44907</v>
      </c>
      <c r="X1571" s="5"/>
      <c r="Z1571" s="49"/>
      <c r="AA1571" s="50" cm="1">
        <f t="array" ref="AA1571">IF(AND(K1571="Pending",J1571='Date ouverte'!$A$2),INDEX(_xlfn.ANCHORARRAY('Date ouverte'!$B$2),MATCH(TRUE,_xlfn.ANCHORARRAY('Date ouverte'!$B$2)&gt;=$W1571,0)),IF(AND(K1571="Pending",J1571='Date ouverte'!$A$4),INDEX(_xlfn.ANCHORARRAY('Date ouverte'!$B$4),MATCH(TRUE,_xlfn.ANCHORARRAY('Date ouverte'!$B$4)&gt;=$W1571,0)),IF(AND(K1571="Pending",J1571='Date ouverte'!$A$6),INDEX(_xlfn.ANCHORARRAY('Date ouverte'!$B$6),MATCH(TRUE,_xlfn.ANCHORARRAY('Date ouverte'!$B$6)&gt;=$W1571,0)),IF(AND(K1571="Pending",J1571='Date ouverte'!$A$8),INDEX(_xlfn.ANCHORARRAY('Date ouverte'!$B$8),MATCH(TRUE,_xlfn.ANCHORARRAY('Date ouverte'!$B$8)&gt;=$W1571,0)),W1571))))</f>
        <v>44907</v>
      </c>
      <c r="AB1571" s="5" t="str">
        <f>IF(IF($K1571="Pending",(IF($J1571='Date ouverte'!$A$20,HLOOKUP($AA1571,'Date ouverte'!$20:$21,2,FALSE),IF($J1571='Date ouverte'!$A$22,HLOOKUP($AA1571,'Date ouverte'!$22:$23,2,FALSE),IF($J1571='Date ouverte'!$A$24,HLOOKUP($AA1571,'Date ouverte'!$24:$25,2,FALSE),IF($J1571='Date ouverte'!$A$26,HLOOKUP($AA1571,'Date ouverte'!$26:$27,2,FALSE),"j"))))),W1571)&lt;&gt;"alert",AA1571,"alert")</f>
        <v>alert</v>
      </c>
      <c r="AC1571" s="65">
        <f>IF($AB1571="alert",(IF($J1571='Date ouverte'!$A$29,HLOOKUP($AA1571,'Date ouverte'!$29:$30,2,FALSE),IF($J1571='Date ouverte'!$A$31,HLOOKUP($AA1571,'Date ouverte'!$31:$33,2,FALSE),IF($J1571='Date ouverte'!$A$33,HLOOKUP($AA1571,'Date ouverte'!$33:$34,2,FALSE),IF($J1571='Date ouverte'!$A$35,HLOOKUP($AA1571,'Date ouverte'!$35:$36,2,FALSE),"j"))))),0)</f>
        <v>15</v>
      </c>
      <c r="AD15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71" s="5"/>
    </row>
    <row r="1572" spans="1:31" x14ac:dyDescent="0.25">
      <c r="A1572" t="s">
        <v>222</v>
      </c>
      <c r="B1572" t="s">
        <v>258</v>
      </c>
      <c r="C1572" t="s">
        <v>14</v>
      </c>
      <c r="D1572" t="s">
        <v>15</v>
      </c>
      <c r="E1572" t="s">
        <v>34</v>
      </c>
      <c r="F1572" t="s">
        <v>17</v>
      </c>
      <c r="G1572" s="1">
        <v>44799</v>
      </c>
      <c r="H1572" s="1">
        <v>44853</v>
      </c>
      <c r="I1572" s="2">
        <v>44860.3125</v>
      </c>
      <c r="J1572" t="s">
        <v>28</v>
      </c>
      <c r="K1572" t="s">
        <v>19</v>
      </c>
      <c r="L1572" t="s">
        <v>20</v>
      </c>
      <c r="M1572" t="s">
        <v>25</v>
      </c>
      <c r="N1572" t="s">
        <v>35</v>
      </c>
      <c r="O1572" t="s">
        <v>42</v>
      </c>
      <c r="P1572">
        <f t="shared" si="626"/>
        <v>1</v>
      </c>
      <c r="Q1572" s="5">
        <f t="shared" si="627"/>
        <v>44855</v>
      </c>
      <c r="R1572" s="32">
        <f>VLOOKUP(_xlfn.CONCAT(M1572," - ",E1572),Planning!$C$75:$D$99,2,0)</f>
        <v>21</v>
      </c>
      <c r="S1572" s="5">
        <f t="shared" si="628"/>
        <v>44874</v>
      </c>
      <c r="T1572" s="3" t="str">
        <f t="shared" si="629"/>
        <v/>
      </c>
      <c r="U1572" s="32">
        <f t="shared" ca="1" si="630"/>
        <v>15</v>
      </c>
      <c r="V1572" s="32">
        <f t="shared" si="631"/>
        <v>0</v>
      </c>
      <c r="W1572" s="5">
        <f t="shared" si="632"/>
        <v>44860</v>
      </c>
      <c r="X1572" s="5"/>
      <c r="Z1572" s="49"/>
      <c r="AA1572" s="50" cm="1">
        <f t="array" ref="AA1572">IF(AND(K1572="Pending",J1572='Date ouverte'!$A$2),INDEX(_xlfn.ANCHORARRAY('Date ouverte'!$B$2),MATCH(TRUE,_xlfn.ANCHORARRAY('Date ouverte'!$B$2)&gt;=$W1572,0)),IF(AND(K1572="Pending",J1572='Date ouverte'!$A$4),INDEX(_xlfn.ANCHORARRAY('Date ouverte'!$B$4),MATCH(TRUE,_xlfn.ANCHORARRAY('Date ouverte'!$B$4)&gt;=$W1572,0)),IF(AND(K1572="Pending",J1572='Date ouverte'!$A$6),INDEX(_xlfn.ANCHORARRAY('Date ouverte'!$B$6),MATCH(TRUE,_xlfn.ANCHORARRAY('Date ouverte'!$B$6)&gt;=$W1572,0)),IF(AND(K1572="Pending",J1572='Date ouverte'!$A$8),INDEX(_xlfn.ANCHORARRAY('Date ouverte'!$B$8),MATCH(TRUE,_xlfn.ANCHORARRAY('Date ouverte'!$B$8)&gt;=$W1572,0)),W1572))))</f>
        <v>44860</v>
      </c>
      <c r="AB1572" s="5">
        <f>IF(IF($K1572="Pending",(IF($J1572='Date ouverte'!$A$20,HLOOKUP($AA1572,'Date ouverte'!$20:$21,2,FALSE),IF($J1572='Date ouverte'!$A$22,HLOOKUP($AA1572,'Date ouverte'!$22:$23,2,FALSE),IF($J1572='Date ouverte'!$A$24,HLOOKUP($AA1572,'Date ouverte'!$24:$25,2,FALSE),IF($J1572='Date ouverte'!$A$26,HLOOKUP($AA1572,'Date ouverte'!$26:$27,2,FALSE),"j"))))),W1572)&lt;&gt;"alert",AA1572,"alert")</f>
        <v>44860</v>
      </c>
      <c r="AC1572" s="65">
        <f>IF($AB1572="alert",(IF($J1572='Date ouverte'!$A$29,HLOOKUP($AA1572,'Date ouverte'!$29:$30,2,FALSE),IF($J1572='Date ouverte'!$A$31,HLOOKUP($AA1572,'Date ouverte'!$31:$33,2,FALSE),IF($J1572='Date ouverte'!$A$33,HLOOKUP($AA1572,'Date ouverte'!$33:$34,2,FALSE),IF($J1572='Date ouverte'!$A$35,HLOOKUP($AA1572,'Date ouverte'!$35:$36,2,FALSE),"j"))))),0)</f>
        <v>0</v>
      </c>
      <c r="AD15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2" s="5"/>
    </row>
    <row r="1573" spans="1:31" x14ac:dyDescent="0.25">
      <c r="A1573" t="s">
        <v>1454</v>
      </c>
      <c r="B1573" t="s">
        <v>258</v>
      </c>
      <c r="C1573" t="s">
        <v>30</v>
      </c>
      <c r="D1573" t="s">
        <v>47</v>
      </c>
      <c r="E1573" t="s">
        <v>16</v>
      </c>
      <c r="F1573" t="s">
        <v>48</v>
      </c>
      <c r="G1573" s="1">
        <v>44828</v>
      </c>
      <c r="H1573" s="1">
        <v>44865</v>
      </c>
      <c r="I1573" s="2">
        <v>44869.6875</v>
      </c>
      <c r="J1573" t="s">
        <v>23</v>
      </c>
      <c r="K1573" t="s">
        <v>19</v>
      </c>
      <c r="L1573" t="s">
        <v>20</v>
      </c>
      <c r="M1573" t="s">
        <v>21</v>
      </c>
      <c r="N1573" t="s">
        <v>22</v>
      </c>
      <c r="O1573" t="s">
        <v>50</v>
      </c>
      <c r="P1573">
        <f t="shared" si="626"/>
        <v>1</v>
      </c>
      <c r="Q1573" s="5">
        <f t="shared" si="627"/>
        <v>44867</v>
      </c>
      <c r="R1573" s="32">
        <f>VLOOKUP(_xlfn.CONCAT(M1573," - ",E1573),Planning!$C$75:$D$99,2,0)</f>
        <v>7</v>
      </c>
      <c r="S1573" s="5">
        <f t="shared" si="628"/>
        <v>44872</v>
      </c>
      <c r="T1573" s="3" t="str">
        <f t="shared" si="629"/>
        <v/>
      </c>
      <c r="U1573" s="32">
        <f t="shared" ca="1" si="630"/>
        <v>7</v>
      </c>
      <c r="V1573" s="32">
        <f t="shared" si="631"/>
        <v>0</v>
      </c>
      <c r="W1573" s="5">
        <f t="shared" si="632"/>
        <v>44869</v>
      </c>
      <c r="X1573" s="5"/>
      <c r="Z1573" s="49"/>
      <c r="AA1573" s="50" cm="1">
        <f t="array" ref="AA1573">IF(AND(K1573="Pending",J1573='Date ouverte'!$A$2),INDEX(_xlfn.ANCHORARRAY('Date ouverte'!$B$2),MATCH(TRUE,_xlfn.ANCHORARRAY('Date ouverte'!$B$2)&gt;=$W1573,0)),IF(AND(K1573="Pending",J1573='Date ouverte'!$A$4),INDEX(_xlfn.ANCHORARRAY('Date ouverte'!$B$4),MATCH(TRUE,_xlfn.ANCHORARRAY('Date ouverte'!$B$4)&gt;=$W1573,0)),IF(AND(K1573="Pending",J1573='Date ouverte'!$A$6),INDEX(_xlfn.ANCHORARRAY('Date ouverte'!$B$6),MATCH(TRUE,_xlfn.ANCHORARRAY('Date ouverte'!$B$6)&gt;=$W1573,0)),IF(AND(K1573="Pending",J1573='Date ouverte'!$A$8),INDEX(_xlfn.ANCHORARRAY('Date ouverte'!$B$8),MATCH(TRUE,_xlfn.ANCHORARRAY('Date ouverte'!$B$8)&gt;=$W1573,0)),W1573))))</f>
        <v>44869</v>
      </c>
      <c r="AB1573" s="5">
        <f>IF(IF($K1573="Pending",(IF($J1573='Date ouverte'!$A$20,HLOOKUP($AA1573,'Date ouverte'!$20:$21,2,FALSE),IF($J1573='Date ouverte'!$A$22,HLOOKUP($AA1573,'Date ouverte'!$22:$23,2,FALSE),IF($J1573='Date ouverte'!$A$24,HLOOKUP($AA1573,'Date ouverte'!$24:$25,2,FALSE),IF($J1573='Date ouverte'!$A$26,HLOOKUP($AA1573,'Date ouverte'!$26:$27,2,FALSE),"j"))))),W1573)&lt;&gt;"alert",AA1573,"alert")</f>
        <v>44869</v>
      </c>
      <c r="AC1573" s="65">
        <f>IF($AB1573="alert",(IF($J1573='Date ouverte'!$A$29,HLOOKUP($AA1573,'Date ouverte'!$29:$30,2,FALSE),IF($J1573='Date ouverte'!$A$31,HLOOKUP($AA1573,'Date ouverte'!$31:$33,2,FALSE),IF($J1573='Date ouverte'!$A$33,HLOOKUP($AA1573,'Date ouverte'!$33:$34,2,FALSE),IF($J1573='Date ouverte'!$A$35,HLOOKUP($AA1573,'Date ouverte'!$35:$36,2,FALSE),"j"))))),0)</f>
        <v>0</v>
      </c>
      <c r="AD15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3" s="5"/>
    </row>
    <row r="1574" spans="1:31" x14ac:dyDescent="0.25">
      <c r="A1574" t="s">
        <v>2125</v>
      </c>
      <c r="B1574" t="s">
        <v>258</v>
      </c>
      <c r="C1574" t="s">
        <v>30</v>
      </c>
      <c r="D1574" t="s">
        <v>47</v>
      </c>
      <c r="E1574" t="s">
        <v>34</v>
      </c>
      <c r="F1574" t="s">
        <v>48</v>
      </c>
      <c r="G1574" s="1">
        <v>44847</v>
      </c>
      <c r="H1574" s="1">
        <v>44877</v>
      </c>
      <c r="I1574" s="2">
        <v>44890.604166666664</v>
      </c>
      <c r="J1574" t="s">
        <v>23</v>
      </c>
      <c r="K1574" t="s">
        <v>19</v>
      </c>
      <c r="L1574" t="s">
        <v>20</v>
      </c>
      <c r="M1574" t="s">
        <v>25</v>
      </c>
      <c r="N1574" t="s">
        <v>35</v>
      </c>
      <c r="O1574" t="s">
        <v>45</v>
      </c>
      <c r="P1574">
        <f t="shared" si="626"/>
        <v>1</v>
      </c>
      <c r="Q1574" s="5">
        <f t="shared" si="627"/>
        <v>44879</v>
      </c>
      <c r="R1574" s="32">
        <f>VLOOKUP(_xlfn.CONCAT(M1574," - ",E1574),Planning!$C$75:$D$99,2,0)</f>
        <v>21</v>
      </c>
      <c r="S1574" s="5">
        <f t="shared" si="628"/>
        <v>44898</v>
      </c>
      <c r="T1574" s="3" t="str">
        <f t="shared" si="629"/>
        <v/>
      </c>
      <c r="U1574" s="32">
        <f t="shared" ca="1" si="630"/>
        <v>21</v>
      </c>
      <c r="V1574" s="32">
        <f t="shared" si="631"/>
        <v>0</v>
      </c>
      <c r="W1574" s="5">
        <f t="shared" si="632"/>
        <v>44890</v>
      </c>
      <c r="X1574" s="5"/>
      <c r="Z1574" s="49"/>
      <c r="AA1574" s="50" cm="1">
        <f t="array" ref="AA1574">IF(AND(K1574="Pending",J1574='Date ouverte'!$A$2),INDEX(_xlfn.ANCHORARRAY('Date ouverte'!$B$2),MATCH(TRUE,_xlfn.ANCHORARRAY('Date ouverte'!$B$2)&gt;=$W1574,0)),IF(AND(K1574="Pending",J1574='Date ouverte'!$A$4),INDEX(_xlfn.ANCHORARRAY('Date ouverte'!$B$4),MATCH(TRUE,_xlfn.ANCHORARRAY('Date ouverte'!$B$4)&gt;=$W1574,0)),IF(AND(K1574="Pending",J1574='Date ouverte'!$A$6),INDEX(_xlfn.ANCHORARRAY('Date ouverte'!$B$6),MATCH(TRUE,_xlfn.ANCHORARRAY('Date ouverte'!$B$6)&gt;=$W1574,0)),IF(AND(K1574="Pending",J1574='Date ouverte'!$A$8),INDEX(_xlfn.ANCHORARRAY('Date ouverte'!$B$8),MATCH(TRUE,_xlfn.ANCHORARRAY('Date ouverte'!$B$8)&gt;=$W1574,0)),W1574))))</f>
        <v>44890</v>
      </c>
      <c r="AB1574" s="5">
        <f>IF(IF($K1574="Pending",(IF($J1574='Date ouverte'!$A$20,HLOOKUP($AA1574,'Date ouverte'!$20:$21,2,FALSE),IF($J1574='Date ouverte'!$A$22,HLOOKUP($AA1574,'Date ouverte'!$22:$23,2,FALSE),IF($J1574='Date ouverte'!$A$24,HLOOKUP($AA1574,'Date ouverte'!$24:$25,2,FALSE),IF($J1574='Date ouverte'!$A$26,HLOOKUP($AA1574,'Date ouverte'!$26:$27,2,FALSE),"j"))))),W1574)&lt;&gt;"alert",AA1574,"alert")</f>
        <v>44890</v>
      </c>
      <c r="AC1574" s="65">
        <f>IF($AB1574="alert",(IF($J1574='Date ouverte'!$A$29,HLOOKUP($AA1574,'Date ouverte'!$29:$30,2,FALSE),IF($J1574='Date ouverte'!$A$31,HLOOKUP($AA1574,'Date ouverte'!$31:$33,2,FALSE),IF($J1574='Date ouverte'!$A$33,HLOOKUP($AA1574,'Date ouverte'!$33:$34,2,FALSE),IF($J1574='Date ouverte'!$A$35,HLOOKUP($AA1574,'Date ouverte'!$35:$36,2,FALSE),"j"))))),0)</f>
        <v>0</v>
      </c>
      <c r="AD15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4" s="5"/>
    </row>
    <row r="1575" spans="1:31" x14ac:dyDescent="0.25">
      <c r="A1575" t="s">
        <v>2126</v>
      </c>
      <c r="B1575" t="s">
        <v>258</v>
      </c>
      <c r="C1575" t="s">
        <v>30</v>
      </c>
      <c r="D1575" t="s">
        <v>47</v>
      </c>
      <c r="E1575" t="s">
        <v>34</v>
      </c>
      <c r="F1575" t="s">
        <v>48</v>
      </c>
      <c r="G1575" s="1">
        <v>44847</v>
      </c>
      <c r="H1575" s="1">
        <v>44877</v>
      </c>
      <c r="I1575" s="2">
        <v>44887.458333333336</v>
      </c>
      <c r="J1575" t="s">
        <v>23</v>
      </c>
      <c r="K1575" t="s">
        <v>19</v>
      </c>
      <c r="L1575" t="s">
        <v>20</v>
      </c>
      <c r="M1575" t="s">
        <v>25</v>
      </c>
      <c r="N1575" t="s">
        <v>35</v>
      </c>
      <c r="O1575" t="s">
        <v>45</v>
      </c>
      <c r="P1575">
        <f t="shared" si="626"/>
        <v>1</v>
      </c>
      <c r="Q1575" s="5">
        <f t="shared" si="627"/>
        <v>44879</v>
      </c>
      <c r="R1575" s="32">
        <f>VLOOKUP(_xlfn.CONCAT(M1575," - ",E1575),Planning!$C$75:$D$99,2,0)</f>
        <v>21</v>
      </c>
      <c r="S1575" s="5">
        <f t="shared" si="628"/>
        <v>44898</v>
      </c>
      <c r="T1575" s="3" t="str">
        <f t="shared" si="629"/>
        <v/>
      </c>
      <c r="U1575" s="32">
        <f t="shared" ca="1" si="630"/>
        <v>21</v>
      </c>
      <c r="V1575" s="32">
        <f t="shared" si="631"/>
        <v>0</v>
      </c>
      <c r="W1575" s="5">
        <f t="shared" si="632"/>
        <v>44887</v>
      </c>
      <c r="X1575" s="5"/>
      <c r="Z1575" s="49"/>
      <c r="AA1575" s="50" cm="1">
        <f t="array" ref="AA1575">IF(AND(K1575="Pending",J1575='Date ouverte'!$A$2),INDEX(_xlfn.ANCHORARRAY('Date ouverte'!$B$2),MATCH(TRUE,_xlfn.ANCHORARRAY('Date ouverte'!$B$2)&gt;=$W1575,0)),IF(AND(K1575="Pending",J1575='Date ouverte'!$A$4),INDEX(_xlfn.ANCHORARRAY('Date ouverte'!$B$4),MATCH(TRUE,_xlfn.ANCHORARRAY('Date ouverte'!$B$4)&gt;=$W1575,0)),IF(AND(K1575="Pending",J1575='Date ouverte'!$A$6),INDEX(_xlfn.ANCHORARRAY('Date ouverte'!$B$6),MATCH(TRUE,_xlfn.ANCHORARRAY('Date ouverte'!$B$6)&gt;=$W1575,0)),IF(AND(K1575="Pending",J1575='Date ouverte'!$A$8),INDEX(_xlfn.ANCHORARRAY('Date ouverte'!$B$8),MATCH(TRUE,_xlfn.ANCHORARRAY('Date ouverte'!$B$8)&gt;=$W1575,0)),W1575))))</f>
        <v>44887</v>
      </c>
      <c r="AB1575" s="5">
        <f>IF(IF($K1575="Pending",(IF($J1575='Date ouverte'!$A$20,HLOOKUP($AA1575,'Date ouverte'!$20:$21,2,FALSE),IF($J1575='Date ouverte'!$A$22,HLOOKUP($AA1575,'Date ouverte'!$22:$23,2,FALSE),IF($J1575='Date ouverte'!$A$24,HLOOKUP($AA1575,'Date ouverte'!$24:$25,2,FALSE),IF($J1575='Date ouverte'!$A$26,HLOOKUP($AA1575,'Date ouverte'!$26:$27,2,FALSE),"j"))))),W1575)&lt;&gt;"alert",AA1575,"alert")</f>
        <v>44887</v>
      </c>
      <c r="AC1575" s="65">
        <f>IF($AB1575="alert",(IF($J1575='Date ouverte'!$A$29,HLOOKUP($AA1575,'Date ouverte'!$29:$30,2,FALSE),IF($J1575='Date ouverte'!$A$31,HLOOKUP($AA1575,'Date ouverte'!$31:$33,2,FALSE),IF($J1575='Date ouverte'!$A$33,HLOOKUP($AA1575,'Date ouverte'!$33:$34,2,FALSE),IF($J1575='Date ouverte'!$A$35,HLOOKUP($AA1575,'Date ouverte'!$35:$36,2,FALSE),"j"))))),0)</f>
        <v>0</v>
      </c>
      <c r="AD15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5" s="5"/>
    </row>
    <row r="1576" spans="1:31" x14ac:dyDescent="0.25">
      <c r="A1576" t="s">
        <v>1005</v>
      </c>
      <c r="B1576" t="s">
        <v>258</v>
      </c>
      <c r="C1576" t="s">
        <v>30</v>
      </c>
      <c r="D1576" t="s">
        <v>47</v>
      </c>
      <c r="E1576" t="s">
        <v>34</v>
      </c>
      <c r="F1576" t="s">
        <v>48</v>
      </c>
      <c r="G1576" s="1">
        <v>44826</v>
      </c>
      <c r="H1576" s="1">
        <v>44860</v>
      </c>
      <c r="I1576" s="2">
        <v>44875.291666666664</v>
      </c>
      <c r="J1576" t="s">
        <v>23</v>
      </c>
      <c r="K1576" t="s">
        <v>19</v>
      </c>
      <c r="L1576" t="s">
        <v>20</v>
      </c>
      <c r="M1576" t="s">
        <v>25</v>
      </c>
      <c r="N1576" t="s">
        <v>35</v>
      </c>
      <c r="O1576" t="s">
        <v>36</v>
      </c>
      <c r="P1576">
        <f t="shared" si="626"/>
        <v>1</v>
      </c>
      <c r="Q1576" s="5">
        <f t="shared" si="627"/>
        <v>44862</v>
      </c>
      <c r="R1576" s="32">
        <f>VLOOKUP(_xlfn.CONCAT(M1576," - ",E1576),Planning!$C$75:$D$99,2,0)</f>
        <v>21</v>
      </c>
      <c r="S1576" s="5">
        <f t="shared" si="628"/>
        <v>44881</v>
      </c>
      <c r="T1576" s="3" t="str">
        <f t="shared" si="629"/>
        <v/>
      </c>
      <c r="U1576" s="32">
        <f t="shared" ca="1" si="630"/>
        <v>21</v>
      </c>
      <c r="V1576" s="32">
        <f t="shared" si="631"/>
        <v>0</v>
      </c>
      <c r="W1576" s="5">
        <f t="shared" si="632"/>
        <v>44875</v>
      </c>
      <c r="X1576" s="5"/>
      <c r="Z1576" s="49"/>
      <c r="AA1576" s="50" cm="1">
        <f t="array" ref="AA1576">IF(AND(K1576="Pending",J1576='Date ouverte'!$A$2),INDEX(_xlfn.ANCHORARRAY('Date ouverte'!$B$2),MATCH(TRUE,_xlfn.ANCHORARRAY('Date ouverte'!$B$2)&gt;=$W1576,0)),IF(AND(K1576="Pending",J1576='Date ouverte'!$A$4),INDEX(_xlfn.ANCHORARRAY('Date ouverte'!$B$4),MATCH(TRUE,_xlfn.ANCHORARRAY('Date ouverte'!$B$4)&gt;=$W1576,0)),IF(AND(K1576="Pending",J1576='Date ouverte'!$A$6),INDEX(_xlfn.ANCHORARRAY('Date ouverte'!$B$6),MATCH(TRUE,_xlfn.ANCHORARRAY('Date ouverte'!$B$6)&gt;=$W1576,0)),IF(AND(K1576="Pending",J1576='Date ouverte'!$A$8),INDEX(_xlfn.ANCHORARRAY('Date ouverte'!$B$8),MATCH(TRUE,_xlfn.ANCHORARRAY('Date ouverte'!$B$8)&gt;=$W1576,0)),W1576))))</f>
        <v>44875</v>
      </c>
      <c r="AB1576" s="5">
        <f>IF(IF($K1576="Pending",(IF($J1576='Date ouverte'!$A$20,HLOOKUP($AA1576,'Date ouverte'!$20:$21,2,FALSE),IF($J1576='Date ouverte'!$A$22,HLOOKUP($AA1576,'Date ouverte'!$22:$23,2,FALSE),IF($J1576='Date ouverte'!$A$24,HLOOKUP($AA1576,'Date ouverte'!$24:$25,2,FALSE),IF($J1576='Date ouverte'!$A$26,HLOOKUP($AA1576,'Date ouverte'!$26:$27,2,FALSE),"j"))))),W1576)&lt;&gt;"alert",AA1576,"alert")</f>
        <v>44875</v>
      </c>
      <c r="AC1576" s="65">
        <f>IF($AB1576="alert",(IF($J1576='Date ouverte'!$A$29,HLOOKUP($AA1576,'Date ouverte'!$29:$30,2,FALSE),IF($J1576='Date ouverte'!$A$31,HLOOKUP($AA1576,'Date ouverte'!$31:$33,2,FALSE),IF($J1576='Date ouverte'!$A$33,HLOOKUP($AA1576,'Date ouverte'!$33:$34,2,FALSE),IF($J1576='Date ouverte'!$A$35,HLOOKUP($AA1576,'Date ouverte'!$35:$36,2,FALSE),"j"))))),0)</f>
        <v>0</v>
      </c>
      <c r="AD15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6" s="5"/>
    </row>
    <row r="1577" spans="1:31" x14ac:dyDescent="0.25">
      <c r="A1577" t="s">
        <v>431</v>
      </c>
      <c r="B1577" t="s">
        <v>258</v>
      </c>
      <c r="C1577" t="s">
        <v>30</v>
      </c>
      <c r="D1577" t="s">
        <v>47</v>
      </c>
      <c r="E1577" t="s">
        <v>34</v>
      </c>
      <c r="F1577" t="s">
        <v>48</v>
      </c>
      <c r="G1577" s="1">
        <v>44816</v>
      </c>
      <c r="H1577" s="1">
        <v>44866</v>
      </c>
      <c r="I1577" s="2">
        <v>44879.354166666664</v>
      </c>
      <c r="J1577" t="s">
        <v>18</v>
      </c>
      <c r="K1577" t="s">
        <v>19</v>
      </c>
      <c r="L1577" t="s">
        <v>20</v>
      </c>
      <c r="M1577" t="s">
        <v>25</v>
      </c>
      <c r="N1577" t="s">
        <v>35</v>
      </c>
      <c r="O1577" t="s">
        <v>40</v>
      </c>
      <c r="P1577">
        <f t="shared" si="626"/>
        <v>1</v>
      </c>
      <c r="Q1577" s="5">
        <f t="shared" si="627"/>
        <v>44868</v>
      </c>
      <c r="R1577" s="32">
        <f>VLOOKUP(_xlfn.CONCAT(M1577," - ",E1577),Planning!$C$75:$D$99,2,0)</f>
        <v>21</v>
      </c>
      <c r="S1577" s="5">
        <f t="shared" si="628"/>
        <v>44887</v>
      </c>
      <c r="T1577" s="3" t="str">
        <f t="shared" si="629"/>
        <v/>
      </c>
      <c r="U1577" s="32">
        <f t="shared" ca="1" si="630"/>
        <v>21</v>
      </c>
      <c r="V1577" s="32">
        <f t="shared" si="631"/>
        <v>0</v>
      </c>
      <c r="W1577" s="5">
        <f t="shared" si="632"/>
        <v>44879</v>
      </c>
      <c r="X1577" s="5"/>
      <c r="Z1577" s="49"/>
      <c r="AA1577" s="50" cm="1">
        <f t="array" ref="AA1577">IF(AND(K1577="Pending",J1577='Date ouverte'!$A$2),INDEX(_xlfn.ANCHORARRAY('Date ouverte'!$B$2),MATCH(TRUE,_xlfn.ANCHORARRAY('Date ouverte'!$B$2)&gt;=$W1577,0)),IF(AND(K1577="Pending",J1577='Date ouverte'!$A$4),INDEX(_xlfn.ANCHORARRAY('Date ouverte'!$B$4),MATCH(TRUE,_xlfn.ANCHORARRAY('Date ouverte'!$B$4)&gt;=$W1577,0)),IF(AND(K1577="Pending",J1577='Date ouverte'!$A$6),INDEX(_xlfn.ANCHORARRAY('Date ouverte'!$B$6),MATCH(TRUE,_xlfn.ANCHORARRAY('Date ouverte'!$B$6)&gt;=$W1577,0)),IF(AND(K1577="Pending",J1577='Date ouverte'!$A$8),INDEX(_xlfn.ANCHORARRAY('Date ouverte'!$B$8),MATCH(TRUE,_xlfn.ANCHORARRAY('Date ouverte'!$B$8)&gt;=$W1577,0)),W1577))))</f>
        <v>44879</v>
      </c>
      <c r="AB1577" s="5">
        <f>IF(IF($K1577="Pending",(IF($J1577='Date ouverte'!$A$20,HLOOKUP($AA1577,'Date ouverte'!$20:$21,2,FALSE),IF($J1577='Date ouverte'!$A$22,HLOOKUP($AA1577,'Date ouverte'!$22:$23,2,FALSE),IF($J1577='Date ouverte'!$A$24,HLOOKUP($AA1577,'Date ouverte'!$24:$25,2,FALSE),IF($J1577='Date ouverte'!$A$26,HLOOKUP($AA1577,'Date ouverte'!$26:$27,2,FALSE),"j"))))),W1577)&lt;&gt;"alert",AA1577,"alert")</f>
        <v>44879</v>
      </c>
      <c r="AC1577" s="65">
        <f>IF($AB1577="alert",(IF($J1577='Date ouverte'!$A$29,HLOOKUP($AA1577,'Date ouverte'!$29:$30,2,FALSE),IF($J1577='Date ouverte'!$A$31,HLOOKUP($AA1577,'Date ouverte'!$31:$33,2,FALSE),IF($J1577='Date ouverte'!$A$33,HLOOKUP($AA1577,'Date ouverte'!$33:$34,2,FALSE),IF($J1577='Date ouverte'!$A$35,HLOOKUP($AA1577,'Date ouverte'!$35:$36,2,FALSE),"j"))))),0)</f>
        <v>0</v>
      </c>
      <c r="AD15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7" s="5"/>
    </row>
    <row r="1578" spans="1:31" x14ac:dyDescent="0.25">
      <c r="A1578" t="s">
        <v>2127</v>
      </c>
      <c r="B1578" t="s">
        <v>258</v>
      </c>
      <c r="C1578" t="s">
        <v>30</v>
      </c>
      <c r="D1578" t="s">
        <v>47</v>
      </c>
      <c r="E1578" t="s">
        <v>34</v>
      </c>
      <c r="F1578" t="s">
        <v>48</v>
      </c>
      <c r="G1578" s="1">
        <v>44847</v>
      </c>
      <c r="H1578" s="1">
        <v>44877</v>
      </c>
      <c r="I1578" s="2">
        <v>44889.604166666664</v>
      </c>
      <c r="J1578" t="s">
        <v>23</v>
      </c>
      <c r="K1578" t="s">
        <v>19</v>
      </c>
      <c r="L1578" t="s">
        <v>20</v>
      </c>
      <c r="M1578" t="s">
        <v>25</v>
      </c>
      <c r="N1578" t="s">
        <v>35</v>
      </c>
      <c r="O1578" t="s">
        <v>45</v>
      </c>
      <c r="P1578">
        <f t="shared" si="626"/>
        <v>1</v>
      </c>
      <c r="Q1578" s="5">
        <f t="shared" si="627"/>
        <v>44879</v>
      </c>
      <c r="R1578" s="32">
        <f>VLOOKUP(_xlfn.CONCAT(M1578," - ",E1578),Planning!$C$75:$D$99,2,0)</f>
        <v>21</v>
      </c>
      <c r="S1578" s="5">
        <f t="shared" si="628"/>
        <v>44898</v>
      </c>
      <c r="T1578" s="3" t="str">
        <f t="shared" si="629"/>
        <v/>
      </c>
      <c r="U1578" s="32">
        <f t="shared" ca="1" si="630"/>
        <v>21</v>
      </c>
      <c r="V1578" s="32">
        <f t="shared" si="631"/>
        <v>0</v>
      </c>
      <c r="W1578" s="5">
        <f t="shared" si="632"/>
        <v>44889</v>
      </c>
      <c r="X1578" s="5"/>
      <c r="Z1578" s="49"/>
      <c r="AA1578" s="50" cm="1">
        <f t="array" ref="AA1578">IF(AND(K1578="Pending",J1578='Date ouverte'!$A$2),INDEX(_xlfn.ANCHORARRAY('Date ouverte'!$B$2),MATCH(TRUE,_xlfn.ANCHORARRAY('Date ouverte'!$B$2)&gt;=$W1578,0)),IF(AND(K1578="Pending",J1578='Date ouverte'!$A$4),INDEX(_xlfn.ANCHORARRAY('Date ouverte'!$B$4),MATCH(TRUE,_xlfn.ANCHORARRAY('Date ouverte'!$B$4)&gt;=$W1578,0)),IF(AND(K1578="Pending",J1578='Date ouverte'!$A$6),INDEX(_xlfn.ANCHORARRAY('Date ouverte'!$B$6),MATCH(TRUE,_xlfn.ANCHORARRAY('Date ouverte'!$B$6)&gt;=$W1578,0)),IF(AND(K1578="Pending",J1578='Date ouverte'!$A$8),INDEX(_xlfn.ANCHORARRAY('Date ouverte'!$B$8),MATCH(TRUE,_xlfn.ANCHORARRAY('Date ouverte'!$B$8)&gt;=$W1578,0)),W1578))))</f>
        <v>44889</v>
      </c>
      <c r="AB1578" s="5">
        <f>IF(IF($K1578="Pending",(IF($J1578='Date ouverte'!$A$20,HLOOKUP($AA1578,'Date ouverte'!$20:$21,2,FALSE),IF($J1578='Date ouverte'!$A$22,HLOOKUP($AA1578,'Date ouverte'!$22:$23,2,FALSE),IF($J1578='Date ouverte'!$A$24,HLOOKUP($AA1578,'Date ouverte'!$24:$25,2,FALSE),IF($J1578='Date ouverte'!$A$26,HLOOKUP($AA1578,'Date ouverte'!$26:$27,2,FALSE),"j"))))),W1578)&lt;&gt;"alert",AA1578,"alert")</f>
        <v>44889</v>
      </c>
      <c r="AC1578" s="65">
        <f>IF($AB1578="alert",(IF($J1578='Date ouverte'!$A$29,HLOOKUP($AA1578,'Date ouverte'!$29:$30,2,FALSE),IF($J1578='Date ouverte'!$A$31,HLOOKUP($AA1578,'Date ouverte'!$31:$33,2,FALSE),IF($J1578='Date ouverte'!$A$33,HLOOKUP($AA1578,'Date ouverte'!$33:$34,2,FALSE),IF($J1578='Date ouverte'!$A$35,HLOOKUP($AA1578,'Date ouverte'!$35:$36,2,FALSE),"j"))))),0)</f>
        <v>0</v>
      </c>
      <c r="AD15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78" s="5"/>
    </row>
    <row r="1579" spans="1:31" x14ac:dyDescent="0.25">
      <c r="A1579" t="s">
        <v>89</v>
      </c>
      <c r="B1579" t="s">
        <v>258</v>
      </c>
      <c r="C1579" t="s">
        <v>30</v>
      </c>
      <c r="D1579" t="s">
        <v>15</v>
      </c>
      <c r="E1579" t="s">
        <v>16</v>
      </c>
      <c r="F1579" t="s">
        <v>17</v>
      </c>
      <c r="G1579" s="1">
        <v>44795</v>
      </c>
      <c r="H1579" s="1">
        <v>44853</v>
      </c>
      <c r="I1579" s="2">
        <v>44858.541666666664</v>
      </c>
      <c r="J1579" t="s">
        <v>39</v>
      </c>
      <c r="K1579" t="s">
        <v>19</v>
      </c>
      <c r="L1579" t="s">
        <v>24</v>
      </c>
      <c r="M1579" t="s">
        <v>32</v>
      </c>
      <c r="N1579" t="s">
        <v>41</v>
      </c>
      <c r="O1579" t="s">
        <v>76</v>
      </c>
      <c r="P1579">
        <f t="shared" si="626"/>
        <v>1</v>
      </c>
      <c r="Q1579" s="5">
        <f t="shared" si="627"/>
        <v>44855</v>
      </c>
      <c r="R1579" s="32">
        <f>VLOOKUP(_xlfn.CONCAT(M1579," - ",E1579),Planning!$C$75:$D$99,2,0)</f>
        <v>10</v>
      </c>
      <c r="S1579" s="5">
        <f t="shared" si="628"/>
        <v>44863</v>
      </c>
      <c r="T1579" s="3" t="str">
        <f t="shared" si="629"/>
        <v/>
      </c>
      <c r="U1579" s="32">
        <f t="shared" ca="1" si="630"/>
        <v>4</v>
      </c>
      <c r="V1579" s="32">
        <f t="shared" si="631"/>
        <v>0</v>
      </c>
      <c r="W1579" s="5">
        <f t="shared" si="632"/>
        <v>44858</v>
      </c>
      <c r="X1579" s="5"/>
      <c r="Z1579" s="49"/>
      <c r="AA1579" s="50" cm="1">
        <f t="array" ref="AA1579">IF(AND(K1579="Pending",J1579='Date ouverte'!$A$2),INDEX(_xlfn.ANCHORARRAY('Date ouverte'!$B$2),MATCH(TRUE,_xlfn.ANCHORARRAY('Date ouverte'!$B$2)&gt;=$W1579,0)),IF(AND(K1579="Pending",J1579='Date ouverte'!$A$4),INDEX(_xlfn.ANCHORARRAY('Date ouverte'!$B$4),MATCH(TRUE,_xlfn.ANCHORARRAY('Date ouverte'!$B$4)&gt;=$W1579,0)),IF(AND(K1579="Pending",J1579='Date ouverte'!$A$6),INDEX(_xlfn.ANCHORARRAY('Date ouverte'!$B$6),MATCH(TRUE,_xlfn.ANCHORARRAY('Date ouverte'!$B$6)&gt;=$W1579,0)),IF(AND(K1579="Pending",J1579='Date ouverte'!$A$8),INDEX(_xlfn.ANCHORARRAY('Date ouverte'!$B$8),MATCH(TRUE,_xlfn.ANCHORARRAY('Date ouverte'!$B$8)&gt;=$W1579,0)),W1579))))</f>
        <v>44858</v>
      </c>
      <c r="AB1579" s="5">
        <f>IF(IF($K1579="Pending",(IF($J1579='Date ouverte'!$A$20,HLOOKUP($AA1579,'Date ouverte'!$20:$21,2,FALSE),IF($J1579='Date ouverte'!$A$22,HLOOKUP($AA1579,'Date ouverte'!$22:$23,2,FALSE),IF($J1579='Date ouverte'!$A$24,HLOOKUP($AA1579,'Date ouverte'!$24:$25,2,FALSE),IF($J1579='Date ouverte'!$A$26,HLOOKUP($AA1579,'Date ouverte'!$26:$27,2,FALSE),"j"))))),W1579)&lt;&gt;"alert",AA1579,"alert")</f>
        <v>44858</v>
      </c>
      <c r="AC1579" s="65">
        <f>IF($AB1579="alert",(IF($J1579='Date ouverte'!$A$29,HLOOKUP($AA1579,'Date ouverte'!$29:$30,2,FALSE),IF($J1579='Date ouverte'!$A$31,HLOOKUP($AA1579,'Date ouverte'!$31:$33,2,FALSE),IF($J1579='Date ouverte'!$A$33,HLOOKUP($AA1579,'Date ouverte'!$33:$34,2,FALSE),IF($J1579='Date ouverte'!$A$35,HLOOKUP($AA1579,'Date ouverte'!$35:$36,2,FALSE),"j"))))),0)</f>
        <v>0</v>
      </c>
      <c r="AD15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1579" s="5"/>
    </row>
    <row r="1580" spans="1:31" x14ac:dyDescent="0.25">
      <c r="A1580" t="s">
        <v>2128</v>
      </c>
      <c r="B1580" t="s">
        <v>258</v>
      </c>
      <c r="C1580" t="s">
        <v>30</v>
      </c>
      <c r="D1580" t="s">
        <v>47</v>
      </c>
      <c r="E1580" t="s">
        <v>34</v>
      </c>
      <c r="F1580" t="s">
        <v>48</v>
      </c>
      <c r="G1580" s="1">
        <v>44858</v>
      </c>
      <c r="H1580" s="1">
        <v>44890</v>
      </c>
      <c r="I1580" s="2">
        <v>44902</v>
      </c>
      <c r="J1580" t="s">
        <v>23</v>
      </c>
      <c r="K1580" t="s">
        <v>29</v>
      </c>
      <c r="L1580" t="s">
        <v>20</v>
      </c>
      <c r="M1580" t="s">
        <v>25</v>
      </c>
      <c r="N1580" t="s">
        <v>35</v>
      </c>
      <c r="O1580" t="s">
        <v>46</v>
      </c>
      <c r="P1580">
        <f t="shared" si="626"/>
        <v>1</v>
      </c>
      <c r="Q1580" s="5">
        <f t="shared" si="627"/>
        <v>44892</v>
      </c>
      <c r="R1580" s="32">
        <f>VLOOKUP(_xlfn.CONCAT(M1580," - ",E1580),Planning!$C$75:$D$99,2,0)</f>
        <v>21</v>
      </c>
      <c r="S1580" s="5">
        <f t="shared" si="628"/>
        <v>44911</v>
      </c>
      <c r="T1580" s="3" t="str">
        <f t="shared" si="629"/>
        <v/>
      </c>
      <c r="U1580" s="32">
        <f t="shared" ca="1" si="630"/>
        <v>21</v>
      </c>
      <c r="V1580" s="32">
        <f t="shared" si="631"/>
        <v>0</v>
      </c>
      <c r="W1580" s="5">
        <f t="shared" si="632"/>
        <v>44902</v>
      </c>
      <c r="X1580" s="5"/>
      <c r="Z1580" s="49"/>
      <c r="AA1580" s="50" cm="1">
        <f t="array" ref="AA1580">IF(AND(K1580="Pending",J1580='Date ouverte'!$A$2),INDEX(_xlfn.ANCHORARRAY('Date ouverte'!$B$2),MATCH(TRUE,_xlfn.ANCHORARRAY('Date ouverte'!$B$2)&gt;=$W1580,0)),IF(AND(K1580="Pending",J1580='Date ouverte'!$A$4),INDEX(_xlfn.ANCHORARRAY('Date ouverte'!$B$4),MATCH(TRUE,_xlfn.ANCHORARRAY('Date ouverte'!$B$4)&gt;=$W1580,0)),IF(AND(K1580="Pending",J1580='Date ouverte'!$A$6),INDEX(_xlfn.ANCHORARRAY('Date ouverte'!$B$6),MATCH(TRUE,_xlfn.ANCHORARRAY('Date ouverte'!$B$6)&gt;=$W1580,0)),IF(AND(K1580="Pending",J1580='Date ouverte'!$A$8),INDEX(_xlfn.ANCHORARRAY('Date ouverte'!$B$8),MATCH(TRUE,_xlfn.ANCHORARRAY('Date ouverte'!$B$8)&gt;=$W1580,0)),W1580))))</f>
        <v>44902</v>
      </c>
      <c r="AB1580" s="5" t="str">
        <f>IF(IF($K1580="Pending",(IF($J1580='Date ouverte'!$A$20,HLOOKUP($AA1580,'Date ouverte'!$20:$21,2,FALSE),IF($J1580='Date ouverte'!$A$22,HLOOKUP($AA1580,'Date ouverte'!$22:$23,2,FALSE),IF($J1580='Date ouverte'!$A$24,HLOOKUP($AA1580,'Date ouverte'!$24:$25,2,FALSE),IF($J1580='Date ouverte'!$A$26,HLOOKUP($AA1580,'Date ouverte'!$26:$27,2,FALSE),"j"))))),W1580)&lt;&gt;"alert",AA1580,"alert")</f>
        <v>alert</v>
      </c>
      <c r="AC1580" s="65">
        <f>IF($AB1580="alert",(IF($J1580='Date ouverte'!$A$29,HLOOKUP($AA1580,'Date ouverte'!$29:$30,2,FALSE),IF($J1580='Date ouverte'!$A$31,HLOOKUP($AA1580,'Date ouverte'!$31:$33,2,FALSE),IF($J1580='Date ouverte'!$A$33,HLOOKUP($AA1580,'Date ouverte'!$33:$34,2,FALSE),IF($J1580='Date ouverte'!$A$35,HLOOKUP($AA1580,'Date ouverte'!$35:$36,2,FALSE),"j"))))),0)</f>
        <v>40</v>
      </c>
      <c r="AD15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0" s="5"/>
    </row>
    <row r="1581" spans="1:31" x14ac:dyDescent="0.25">
      <c r="A1581" t="s">
        <v>2129</v>
      </c>
      <c r="B1581" t="s">
        <v>258</v>
      </c>
      <c r="C1581" t="s">
        <v>30</v>
      </c>
      <c r="D1581" t="s">
        <v>47</v>
      </c>
      <c r="E1581" t="s">
        <v>34</v>
      </c>
      <c r="F1581" t="s">
        <v>48</v>
      </c>
      <c r="G1581" s="1">
        <v>44847</v>
      </c>
      <c r="H1581" s="1">
        <v>44877</v>
      </c>
      <c r="I1581" s="2">
        <v>44884</v>
      </c>
      <c r="J1581" t="s">
        <v>23</v>
      </c>
      <c r="K1581" t="s">
        <v>29</v>
      </c>
      <c r="L1581" t="s">
        <v>20</v>
      </c>
      <c r="M1581" t="s">
        <v>25</v>
      </c>
      <c r="N1581" t="s">
        <v>35</v>
      </c>
      <c r="O1581" t="s">
        <v>45</v>
      </c>
      <c r="P1581">
        <f t="shared" si="626"/>
        <v>1</v>
      </c>
      <c r="Q1581" s="5">
        <f t="shared" si="627"/>
        <v>44879</v>
      </c>
      <c r="R1581" s="32">
        <f>VLOOKUP(_xlfn.CONCAT(M1581," - ",E1581),Planning!$C$75:$D$99,2,0)</f>
        <v>21</v>
      </c>
      <c r="S1581" s="5">
        <f t="shared" si="628"/>
        <v>44898</v>
      </c>
      <c r="T1581" s="3" t="str">
        <f t="shared" si="629"/>
        <v/>
      </c>
      <c r="U1581" s="32">
        <f t="shared" ca="1" si="630"/>
        <v>21</v>
      </c>
      <c r="V1581" s="32">
        <f t="shared" si="631"/>
        <v>0</v>
      </c>
      <c r="W1581" s="5">
        <f t="shared" si="632"/>
        <v>44884</v>
      </c>
      <c r="X1581" s="5"/>
      <c r="Z1581" s="49"/>
      <c r="AA1581" s="50" cm="1">
        <f t="array" ref="AA1581">IF(AND(K1581="Pending",J1581='Date ouverte'!$A$2),INDEX(_xlfn.ANCHORARRAY('Date ouverte'!$B$2),MATCH(TRUE,_xlfn.ANCHORARRAY('Date ouverte'!$B$2)&gt;=$W1581,0)),IF(AND(K1581="Pending",J1581='Date ouverte'!$A$4),INDEX(_xlfn.ANCHORARRAY('Date ouverte'!$B$4),MATCH(TRUE,_xlfn.ANCHORARRAY('Date ouverte'!$B$4)&gt;=$W1581,0)),IF(AND(K1581="Pending",J1581='Date ouverte'!$A$6),INDEX(_xlfn.ANCHORARRAY('Date ouverte'!$B$6),MATCH(TRUE,_xlfn.ANCHORARRAY('Date ouverte'!$B$6)&gt;=$W1581,0)),IF(AND(K1581="Pending",J1581='Date ouverte'!$A$8),INDEX(_xlfn.ANCHORARRAY('Date ouverte'!$B$8),MATCH(TRUE,_xlfn.ANCHORARRAY('Date ouverte'!$B$8)&gt;=$W1581,0)),W1581))))</f>
        <v>44886</v>
      </c>
      <c r="AB1581" s="5">
        <f>IF(IF($K1581="Pending",(IF($J1581='Date ouverte'!$A$20,HLOOKUP($AA1581,'Date ouverte'!$20:$21,2,FALSE),IF($J1581='Date ouverte'!$A$22,HLOOKUP($AA1581,'Date ouverte'!$22:$23,2,FALSE),IF($J1581='Date ouverte'!$A$24,HLOOKUP($AA1581,'Date ouverte'!$24:$25,2,FALSE),IF($J1581='Date ouverte'!$A$26,HLOOKUP($AA1581,'Date ouverte'!$26:$27,2,FALSE),"j"))))),W1581)&lt;&gt;"alert",AA1581,"alert")</f>
        <v>44886</v>
      </c>
      <c r="AC1581" s="65">
        <f>IF($AB1581="alert",(IF($J1581='Date ouverte'!$A$29,HLOOKUP($AA1581,'Date ouverte'!$29:$30,2,FALSE),IF($J1581='Date ouverte'!$A$31,HLOOKUP($AA1581,'Date ouverte'!$31:$33,2,FALSE),IF($J1581='Date ouverte'!$A$33,HLOOKUP($AA1581,'Date ouverte'!$33:$34,2,FALSE),IF($J1581='Date ouverte'!$A$35,HLOOKUP($AA1581,'Date ouverte'!$35:$36,2,FALSE),"j"))))),0)</f>
        <v>0</v>
      </c>
      <c r="AD15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1" s="5"/>
    </row>
    <row r="1582" spans="1:31" x14ac:dyDescent="0.25">
      <c r="A1582" t="s">
        <v>1455</v>
      </c>
      <c r="B1582" t="s">
        <v>258</v>
      </c>
      <c r="C1582" t="s">
        <v>30</v>
      </c>
      <c r="D1582" t="s">
        <v>47</v>
      </c>
      <c r="E1582" t="s">
        <v>16</v>
      </c>
      <c r="F1582" t="s">
        <v>48</v>
      </c>
      <c r="G1582" s="1">
        <v>44834</v>
      </c>
      <c r="H1582" s="1">
        <v>44880</v>
      </c>
      <c r="I1582" s="2">
        <v>44888</v>
      </c>
      <c r="J1582" t="s">
        <v>39</v>
      </c>
      <c r="K1582" t="s">
        <v>29</v>
      </c>
      <c r="L1582" t="s">
        <v>20</v>
      </c>
      <c r="M1582" t="s">
        <v>25</v>
      </c>
      <c r="N1582" t="s">
        <v>35</v>
      </c>
      <c r="O1582" t="s">
        <v>45</v>
      </c>
      <c r="P1582">
        <f t="shared" si="626"/>
        <v>1</v>
      </c>
      <c r="Q1582" s="5">
        <f t="shared" si="627"/>
        <v>44882</v>
      </c>
      <c r="R1582" s="32">
        <f>VLOOKUP(_xlfn.CONCAT(M1582," - ",E1582),Planning!$C$75:$D$99,2,0)</f>
        <v>4</v>
      </c>
      <c r="S1582" s="5">
        <f t="shared" si="628"/>
        <v>44884</v>
      </c>
      <c r="T1582" s="3" t="str">
        <f t="shared" si="629"/>
        <v/>
      </c>
      <c r="U1582" s="32">
        <f t="shared" ca="1" si="630"/>
        <v>4</v>
      </c>
      <c r="V1582" s="32">
        <f t="shared" si="631"/>
        <v>0</v>
      </c>
      <c r="W1582" s="5">
        <f t="shared" si="632"/>
        <v>44888</v>
      </c>
      <c r="X1582" s="5"/>
      <c r="Z1582" s="49"/>
      <c r="AA1582" s="50" cm="1">
        <f t="array" ref="AA1582">IF(AND(K1582="Pending",J1582='Date ouverte'!$A$2),INDEX(_xlfn.ANCHORARRAY('Date ouverte'!$B$2),MATCH(TRUE,_xlfn.ANCHORARRAY('Date ouverte'!$B$2)&gt;=$W1582,0)),IF(AND(K1582="Pending",J1582='Date ouverte'!$A$4),INDEX(_xlfn.ANCHORARRAY('Date ouverte'!$B$4),MATCH(TRUE,_xlfn.ANCHORARRAY('Date ouverte'!$B$4)&gt;=$W1582,0)),IF(AND(K1582="Pending",J1582='Date ouverte'!$A$6),INDEX(_xlfn.ANCHORARRAY('Date ouverte'!$B$6),MATCH(TRUE,_xlfn.ANCHORARRAY('Date ouverte'!$B$6)&gt;=$W1582,0)),IF(AND(K1582="Pending",J1582='Date ouverte'!$A$8),INDEX(_xlfn.ANCHORARRAY('Date ouverte'!$B$8),MATCH(TRUE,_xlfn.ANCHORARRAY('Date ouverte'!$B$8)&gt;=$W1582,0)),W1582))))</f>
        <v>44888</v>
      </c>
      <c r="AB1582" s="5">
        <f>IF(IF($K1582="Pending",(IF($J1582='Date ouverte'!$A$20,HLOOKUP($AA1582,'Date ouverte'!$20:$21,2,FALSE),IF($J1582='Date ouverte'!$A$22,HLOOKUP($AA1582,'Date ouverte'!$22:$23,2,FALSE),IF($J1582='Date ouverte'!$A$24,HLOOKUP($AA1582,'Date ouverte'!$24:$25,2,FALSE),IF($J1582='Date ouverte'!$A$26,HLOOKUP($AA1582,'Date ouverte'!$26:$27,2,FALSE),"j"))))),W1582)&lt;&gt;"alert",AA1582,"alert")</f>
        <v>44888</v>
      </c>
      <c r="AC1582" s="65">
        <f>IF($AB1582="alert",(IF($J1582='Date ouverte'!$A$29,HLOOKUP($AA1582,'Date ouverte'!$29:$30,2,FALSE),IF($J1582='Date ouverte'!$A$31,HLOOKUP($AA1582,'Date ouverte'!$31:$33,2,FALSE),IF($J1582='Date ouverte'!$A$33,HLOOKUP($AA1582,'Date ouverte'!$33:$34,2,FALSE),IF($J1582='Date ouverte'!$A$35,HLOOKUP($AA1582,'Date ouverte'!$35:$36,2,FALSE),"j"))))),0)</f>
        <v>0</v>
      </c>
      <c r="AD15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82" s="5"/>
    </row>
    <row r="1583" spans="1:31" x14ac:dyDescent="0.25">
      <c r="A1583" t="s">
        <v>849</v>
      </c>
      <c r="B1583" t="s">
        <v>258</v>
      </c>
      <c r="C1583" t="s">
        <v>14</v>
      </c>
      <c r="D1583" t="s">
        <v>47</v>
      </c>
      <c r="E1583" t="s">
        <v>34</v>
      </c>
      <c r="F1583" t="s">
        <v>48</v>
      </c>
      <c r="G1583" s="1">
        <v>44826</v>
      </c>
      <c r="H1583" s="1">
        <v>44860</v>
      </c>
      <c r="I1583" s="2">
        <v>44873.625</v>
      </c>
      <c r="J1583" t="s">
        <v>28</v>
      </c>
      <c r="K1583" t="s">
        <v>19</v>
      </c>
      <c r="L1583" t="s">
        <v>20</v>
      </c>
      <c r="M1583" t="s">
        <v>25</v>
      </c>
      <c r="N1583" t="s">
        <v>35</v>
      </c>
      <c r="O1583" t="s">
        <v>36</v>
      </c>
      <c r="P1583">
        <f t="shared" si="626"/>
        <v>1</v>
      </c>
      <c r="Q1583" s="5">
        <f t="shared" si="627"/>
        <v>44862</v>
      </c>
      <c r="R1583" s="32">
        <f>VLOOKUP(_xlfn.CONCAT(M1583," - ",E1583),Planning!$C$75:$D$99,2,0)</f>
        <v>21</v>
      </c>
      <c r="S1583" s="5">
        <f t="shared" si="628"/>
        <v>44881</v>
      </c>
      <c r="T1583" s="3" t="str">
        <f t="shared" si="629"/>
        <v/>
      </c>
      <c r="U1583" s="32">
        <f t="shared" ca="1" si="630"/>
        <v>21</v>
      </c>
      <c r="V1583" s="32">
        <f t="shared" si="631"/>
        <v>0</v>
      </c>
      <c r="W1583" s="5">
        <f t="shared" si="632"/>
        <v>44873</v>
      </c>
      <c r="X1583" s="5"/>
      <c r="Z1583" s="49"/>
      <c r="AA1583" s="50" cm="1">
        <f t="array" ref="AA1583">IF(AND(K1583="Pending",J1583='Date ouverte'!$A$2),INDEX(_xlfn.ANCHORARRAY('Date ouverte'!$B$2),MATCH(TRUE,_xlfn.ANCHORARRAY('Date ouverte'!$B$2)&gt;=$W1583,0)),IF(AND(K1583="Pending",J1583='Date ouverte'!$A$4),INDEX(_xlfn.ANCHORARRAY('Date ouverte'!$B$4),MATCH(TRUE,_xlfn.ANCHORARRAY('Date ouverte'!$B$4)&gt;=$W1583,0)),IF(AND(K1583="Pending",J1583='Date ouverte'!$A$6),INDEX(_xlfn.ANCHORARRAY('Date ouverte'!$B$6),MATCH(TRUE,_xlfn.ANCHORARRAY('Date ouverte'!$B$6)&gt;=$W1583,0)),IF(AND(K1583="Pending",J1583='Date ouverte'!$A$8),INDEX(_xlfn.ANCHORARRAY('Date ouverte'!$B$8),MATCH(TRUE,_xlfn.ANCHORARRAY('Date ouverte'!$B$8)&gt;=$W1583,0)),W1583))))</f>
        <v>44873</v>
      </c>
      <c r="AB1583" s="5">
        <f>IF(IF($K1583="Pending",(IF($J1583='Date ouverte'!$A$20,HLOOKUP($AA1583,'Date ouverte'!$20:$21,2,FALSE),IF($J1583='Date ouverte'!$A$22,HLOOKUP($AA1583,'Date ouverte'!$22:$23,2,FALSE),IF($J1583='Date ouverte'!$A$24,HLOOKUP($AA1583,'Date ouverte'!$24:$25,2,FALSE),IF($J1583='Date ouverte'!$A$26,HLOOKUP($AA1583,'Date ouverte'!$26:$27,2,FALSE),"j"))))),W1583)&lt;&gt;"alert",AA1583,"alert")</f>
        <v>44873</v>
      </c>
      <c r="AC1583" s="65">
        <f>IF($AB1583="alert",(IF($J1583='Date ouverte'!$A$29,HLOOKUP($AA1583,'Date ouverte'!$29:$30,2,FALSE),IF($J1583='Date ouverte'!$A$31,HLOOKUP($AA1583,'Date ouverte'!$31:$33,2,FALSE),IF($J1583='Date ouverte'!$A$33,HLOOKUP($AA1583,'Date ouverte'!$33:$34,2,FALSE),IF($J1583='Date ouverte'!$A$35,HLOOKUP($AA1583,'Date ouverte'!$35:$36,2,FALSE),"j"))))),0)</f>
        <v>0</v>
      </c>
      <c r="AD15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3" s="5"/>
    </row>
    <row r="1584" spans="1:31" x14ac:dyDescent="0.25">
      <c r="A1584" t="s">
        <v>2130</v>
      </c>
      <c r="B1584" t="s">
        <v>258</v>
      </c>
      <c r="C1584" t="s">
        <v>30</v>
      </c>
      <c r="D1584" t="s">
        <v>47</v>
      </c>
      <c r="E1584" t="s">
        <v>16</v>
      </c>
      <c r="F1584" t="s">
        <v>48</v>
      </c>
      <c r="G1584" s="1">
        <v>44847</v>
      </c>
      <c r="H1584" s="1">
        <v>44880</v>
      </c>
      <c r="I1584" s="2">
        <v>44887</v>
      </c>
      <c r="J1584" t="s">
        <v>23</v>
      </c>
      <c r="K1584" t="s">
        <v>29</v>
      </c>
      <c r="L1584" t="s">
        <v>24</v>
      </c>
      <c r="M1584" t="s">
        <v>25</v>
      </c>
      <c r="N1584" t="s">
        <v>26</v>
      </c>
      <c r="O1584" t="s">
        <v>45</v>
      </c>
      <c r="P1584">
        <f t="shared" si="626"/>
        <v>1</v>
      </c>
      <c r="Q1584" s="5">
        <f t="shared" si="627"/>
        <v>44882</v>
      </c>
      <c r="R1584" s="32">
        <f>VLOOKUP(_xlfn.CONCAT(M1584," - ",E1584),Planning!$C$75:$D$99,2,0)</f>
        <v>4</v>
      </c>
      <c r="S1584" s="5">
        <f t="shared" si="628"/>
        <v>44884</v>
      </c>
      <c r="T1584" s="3" t="str">
        <f t="shared" si="629"/>
        <v/>
      </c>
      <c r="U1584" s="32">
        <f t="shared" ca="1" si="630"/>
        <v>4</v>
      </c>
      <c r="V1584" s="32">
        <f t="shared" si="631"/>
        <v>0</v>
      </c>
      <c r="W1584" s="5">
        <f t="shared" si="632"/>
        <v>44887</v>
      </c>
      <c r="X1584" s="5"/>
      <c r="Z1584" s="49"/>
      <c r="AA1584" s="50" cm="1">
        <f t="array" ref="AA1584">IF(AND(K1584="Pending",J1584='Date ouverte'!$A$2),INDEX(_xlfn.ANCHORARRAY('Date ouverte'!$B$2),MATCH(TRUE,_xlfn.ANCHORARRAY('Date ouverte'!$B$2)&gt;=$W1584,0)),IF(AND(K1584="Pending",J1584='Date ouverte'!$A$4),INDEX(_xlfn.ANCHORARRAY('Date ouverte'!$B$4),MATCH(TRUE,_xlfn.ANCHORARRAY('Date ouverte'!$B$4)&gt;=$W1584,0)),IF(AND(K1584="Pending",J1584='Date ouverte'!$A$6),INDEX(_xlfn.ANCHORARRAY('Date ouverte'!$B$6),MATCH(TRUE,_xlfn.ANCHORARRAY('Date ouverte'!$B$6)&gt;=$W1584,0)),IF(AND(K1584="Pending",J1584='Date ouverte'!$A$8),INDEX(_xlfn.ANCHORARRAY('Date ouverte'!$B$8),MATCH(TRUE,_xlfn.ANCHORARRAY('Date ouverte'!$B$8)&gt;=$W1584,0)),W1584))))</f>
        <v>44887</v>
      </c>
      <c r="AB1584" s="5">
        <f>IF(IF($K1584="Pending",(IF($J1584='Date ouverte'!$A$20,HLOOKUP($AA1584,'Date ouverte'!$20:$21,2,FALSE),IF($J1584='Date ouverte'!$A$22,HLOOKUP($AA1584,'Date ouverte'!$22:$23,2,FALSE),IF($J1584='Date ouverte'!$A$24,HLOOKUP($AA1584,'Date ouverte'!$24:$25,2,FALSE),IF($J1584='Date ouverte'!$A$26,HLOOKUP($AA1584,'Date ouverte'!$26:$27,2,FALSE),"j"))))),W1584)&lt;&gt;"alert",AA1584,"alert")</f>
        <v>44887</v>
      </c>
      <c r="AC1584" s="65">
        <f>IF($AB1584="alert",(IF($J1584='Date ouverte'!$A$29,HLOOKUP($AA1584,'Date ouverte'!$29:$30,2,FALSE),IF($J1584='Date ouverte'!$A$31,HLOOKUP($AA1584,'Date ouverte'!$31:$33,2,FALSE),IF($J1584='Date ouverte'!$A$33,HLOOKUP($AA1584,'Date ouverte'!$33:$34,2,FALSE),IF($J1584='Date ouverte'!$A$35,HLOOKUP($AA1584,'Date ouverte'!$35:$36,2,FALSE),"j"))))),0)</f>
        <v>0</v>
      </c>
      <c r="AD15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4" s="5"/>
    </row>
    <row r="1585" spans="1:31" x14ac:dyDescent="0.25">
      <c r="A1585" t="s">
        <v>486</v>
      </c>
      <c r="B1585" t="s">
        <v>258</v>
      </c>
      <c r="C1585" t="s">
        <v>14</v>
      </c>
      <c r="D1585" t="s">
        <v>15</v>
      </c>
      <c r="E1585" t="s">
        <v>34</v>
      </c>
      <c r="F1585" t="s">
        <v>17</v>
      </c>
      <c r="G1585" s="1">
        <v>44815</v>
      </c>
      <c r="H1585" s="1">
        <v>44853</v>
      </c>
      <c r="I1585" s="2">
        <v>44862.208333333336</v>
      </c>
      <c r="J1585" t="s">
        <v>28</v>
      </c>
      <c r="K1585" t="s">
        <v>19</v>
      </c>
      <c r="L1585" t="s">
        <v>20</v>
      </c>
      <c r="M1585" t="s">
        <v>25</v>
      </c>
      <c r="N1585" t="s">
        <v>35</v>
      </c>
      <c r="O1585" t="s">
        <v>42</v>
      </c>
      <c r="P1585">
        <f t="shared" si="626"/>
        <v>1</v>
      </c>
      <c r="Q1585" s="5">
        <f t="shared" si="627"/>
        <v>44855</v>
      </c>
      <c r="R1585" s="32">
        <f>VLOOKUP(_xlfn.CONCAT(M1585," - ",E1585),Planning!$C$75:$D$99,2,0)</f>
        <v>21</v>
      </c>
      <c r="S1585" s="5">
        <f t="shared" si="628"/>
        <v>44874</v>
      </c>
      <c r="T1585" s="3" t="str">
        <f t="shared" si="629"/>
        <v/>
      </c>
      <c r="U1585" s="32">
        <f t="shared" ca="1" si="630"/>
        <v>15</v>
      </c>
      <c r="V1585" s="32">
        <f t="shared" si="631"/>
        <v>0</v>
      </c>
      <c r="W1585" s="5">
        <f t="shared" si="632"/>
        <v>44862</v>
      </c>
      <c r="X1585" s="5"/>
      <c r="Z1585" s="49"/>
      <c r="AA1585" s="50" cm="1">
        <f t="array" ref="AA1585">IF(AND(K1585="Pending",J1585='Date ouverte'!$A$2),INDEX(_xlfn.ANCHORARRAY('Date ouverte'!$B$2),MATCH(TRUE,_xlfn.ANCHORARRAY('Date ouverte'!$B$2)&gt;=$W1585,0)),IF(AND(K1585="Pending",J1585='Date ouverte'!$A$4),INDEX(_xlfn.ANCHORARRAY('Date ouverte'!$B$4),MATCH(TRUE,_xlfn.ANCHORARRAY('Date ouverte'!$B$4)&gt;=$W1585,0)),IF(AND(K1585="Pending",J1585='Date ouverte'!$A$6),INDEX(_xlfn.ANCHORARRAY('Date ouverte'!$B$6),MATCH(TRUE,_xlfn.ANCHORARRAY('Date ouverte'!$B$6)&gt;=$W1585,0)),IF(AND(K1585="Pending",J1585='Date ouverte'!$A$8),INDEX(_xlfn.ANCHORARRAY('Date ouverte'!$B$8),MATCH(TRUE,_xlfn.ANCHORARRAY('Date ouverte'!$B$8)&gt;=$W1585,0)),W1585))))</f>
        <v>44862</v>
      </c>
      <c r="AB1585" s="5">
        <f>IF(IF($K1585="Pending",(IF($J1585='Date ouverte'!$A$20,HLOOKUP($AA1585,'Date ouverte'!$20:$21,2,FALSE),IF($J1585='Date ouverte'!$A$22,HLOOKUP($AA1585,'Date ouverte'!$22:$23,2,FALSE),IF($J1585='Date ouverte'!$A$24,HLOOKUP($AA1585,'Date ouverte'!$24:$25,2,FALSE),IF($J1585='Date ouverte'!$A$26,HLOOKUP($AA1585,'Date ouverte'!$26:$27,2,FALSE),"j"))))),W1585)&lt;&gt;"alert",AA1585,"alert")</f>
        <v>44862</v>
      </c>
      <c r="AC1585" s="65">
        <f>IF($AB1585="alert",(IF($J1585='Date ouverte'!$A$29,HLOOKUP($AA1585,'Date ouverte'!$29:$30,2,FALSE),IF($J1585='Date ouverte'!$A$31,HLOOKUP($AA1585,'Date ouverte'!$31:$33,2,FALSE),IF($J1585='Date ouverte'!$A$33,HLOOKUP($AA1585,'Date ouverte'!$33:$34,2,FALSE),IF($J1585='Date ouverte'!$A$35,HLOOKUP($AA1585,'Date ouverte'!$35:$36,2,FALSE),"j"))))),0)</f>
        <v>0</v>
      </c>
      <c r="AD15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5" s="5"/>
    </row>
    <row r="1586" spans="1:31" x14ac:dyDescent="0.25">
      <c r="A1586" t="s">
        <v>2518</v>
      </c>
      <c r="B1586" t="s">
        <v>258</v>
      </c>
      <c r="C1586" t="s">
        <v>30</v>
      </c>
      <c r="D1586" t="s">
        <v>57</v>
      </c>
      <c r="E1586" t="s">
        <v>34</v>
      </c>
      <c r="F1586" t="s">
        <v>48</v>
      </c>
      <c r="G1586" s="1">
        <v>44864</v>
      </c>
      <c r="H1586" s="1">
        <v>44898</v>
      </c>
      <c r="I1586" s="2">
        <v>44913</v>
      </c>
      <c r="J1586" t="s">
        <v>23</v>
      </c>
      <c r="K1586" t="s">
        <v>29</v>
      </c>
      <c r="L1586" t="s">
        <v>20</v>
      </c>
      <c r="M1586" t="s">
        <v>25</v>
      </c>
      <c r="N1586" t="s">
        <v>35</v>
      </c>
      <c r="O1586" t="s">
        <v>49</v>
      </c>
      <c r="P1586">
        <f t="shared" si="626"/>
        <v>1</v>
      </c>
      <c r="Q1586" s="5">
        <f t="shared" si="627"/>
        <v>44900</v>
      </c>
      <c r="R1586" s="32">
        <f>VLOOKUP(_xlfn.CONCAT(M1586," - ",E1586),Planning!$C$75:$D$99,2,0)</f>
        <v>21</v>
      </c>
      <c r="S1586" s="5">
        <f t="shared" si="628"/>
        <v>44919</v>
      </c>
      <c r="T1586" s="3" t="str">
        <f t="shared" si="629"/>
        <v/>
      </c>
      <c r="U1586" s="32">
        <f t="shared" ca="1" si="630"/>
        <v>21</v>
      </c>
      <c r="V1586" s="32">
        <f t="shared" si="631"/>
        <v>0</v>
      </c>
      <c r="W1586" s="5">
        <f t="shared" si="632"/>
        <v>44913</v>
      </c>
      <c r="X1586" s="5"/>
      <c r="Z1586" s="49"/>
      <c r="AA1586" s="50" cm="1">
        <f t="array" ref="AA1586">IF(AND(K1586="Pending",J1586='Date ouverte'!$A$2),INDEX(_xlfn.ANCHORARRAY('Date ouverte'!$B$2),MATCH(TRUE,_xlfn.ANCHORARRAY('Date ouverte'!$B$2)&gt;=$W1586,0)),IF(AND(K1586="Pending",J1586='Date ouverte'!$A$4),INDEX(_xlfn.ANCHORARRAY('Date ouverte'!$B$4),MATCH(TRUE,_xlfn.ANCHORARRAY('Date ouverte'!$B$4)&gt;=$W1586,0)),IF(AND(K1586="Pending",J1586='Date ouverte'!$A$6),INDEX(_xlfn.ANCHORARRAY('Date ouverte'!$B$6),MATCH(TRUE,_xlfn.ANCHORARRAY('Date ouverte'!$B$6)&gt;=$W1586,0)),IF(AND(K1586="Pending",J1586='Date ouverte'!$A$8),INDEX(_xlfn.ANCHORARRAY('Date ouverte'!$B$8),MATCH(TRUE,_xlfn.ANCHORARRAY('Date ouverte'!$B$8)&gt;=$W1586,0)),W1586))))</f>
        <v>44914</v>
      </c>
      <c r="AB1586" s="5">
        <f>IF(IF($K1586="Pending",(IF($J1586='Date ouverte'!$A$20,HLOOKUP($AA1586,'Date ouverte'!$20:$21,2,FALSE),IF($J1586='Date ouverte'!$A$22,HLOOKUP($AA1586,'Date ouverte'!$22:$23,2,FALSE),IF($J1586='Date ouverte'!$A$24,HLOOKUP($AA1586,'Date ouverte'!$24:$25,2,FALSE),IF($J1586='Date ouverte'!$A$26,HLOOKUP($AA1586,'Date ouverte'!$26:$27,2,FALSE),"j"))))),W1586)&lt;&gt;"alert",AA1586,"alert")</f>
        <v>44914</v>
      </c>
      <c r="AC1586" s="65">
        <f>IF($AB1586="alert",(IF($J1586='Date ouverte'!$A$29,HLOOKUP($AA1586,'Date ouverte'!$29:$30,2,FALSE),IF($J1586='Date ouverte'!$A$31,HLOOKUP($AA1586,'Date ouverte'!$31:$33,2,FALSE),IF($J1586='Date ouverte'!$A$33,HLOOKUP($AA1586,'Date ouverte'!$33:$34,2,FALSE),IF($J1586='Date ouverte'!$A$35,HLOOKUP($AA1586,'Date ouverte'!$35:$36,2,FALSE),"j"))))),0)</f>
        <v>0</v>
      </c>
      <c r="AD15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6" s="5"/>
    </row>
    <row r="1587" spans="1:31" x14ac:dyDescent="0.25">
      <c r="A1587" t="s">
        <v>1456</v>
      </c>
      <c r="B1587" t="s">
        <v>258</v>
      </c>
      <c r="C1587" t="s">
        <v>30</v>
      </c>
      <c r="D1587" t="s">
        <v>47</v>
      </c>
      <c r="E1587" t="s">
        <v>34</v>
      </c>
      <c r="F1587" t="s">
        <v>48</v>
      </c>
      <c r="G1587" s="1">
        <v>44832</v>
      </c>
      <c r="H1587" s="1">
        <v>44866</v>
      </c>
      <c r="I1587" s="2">
        <v>44883.4375</v>
      </c>
      <c r="J1587" t="s">
        <v>23</v>
      </c>
      <c r="K1587" t="s">
        <v>19</v>
      </c>
      <c r="L1587" t="s">
        <v>20</v>
      </c>
      <c r="M1587" t="s">
        <v>25</v>
      </c>
      <c r="N1587" t="s">
        <v>35</v>
      </c>
      <c r="O1587" t="s">
        <v>40</v>
      </c>
      <c r="P1587">
        <f t="shared" si="626"/>
        <v>1</v>
      </c>
      <c r="Q1587" s="5">
        <f t="shared" si="627"/>
        <v>44868</v>
      </c>
      <c r="R1587" s="32">
        <f>VLOOKUP(_xlfn.CONCAT(M1587," - ",E1587),Planning!$C$75:$D$99,2,0)</f>
        <v>21</v>
      </c>
      <c r="S1587" s="5">
        <f t="shared" si="628"/>
        <v>44887</v>
      </c>
      <c r="T1587" s="3" t="str">
        <f t="shared" si="629"/>
        <v/>
      </c>
      <c r="U1587" s="32">
        <f t="shared" ca="1" si="630"/>
        <v>21</v>
      </c>
      <c r="V1587" s="32">
        <f t="shared" si="631"/>
        <v>0</v>
      </c>
      <c r="W1587" s="5">
        <f t="shared" si="632"/>
        <v>44883</v>
      </c>
      <c r="X1587" s="5"/>
      <c r="Z1587" s="49"/>
      <c r="AA1587" s="50" cm="1">
        <f t="array" ref="AA1587">IF(AND(K1587="Pending",J1587='Date ouverte'!$A$2),INDEX(_xlfn.ANCHORARRAY('Date ouverte'!$B$2),MATCH(TRUE,_xlfn.ANCHORARRAY('Date ouverte'!$B$2)&gt;=$W1587,0)),IF(AND(K1587="Pending",J1587='Date ouverte'!$A$4),INDEX(_xlfn.ANCHORARRAY('Date ouverte'!$B$4),MATCH(TRUE,_xlfn.ANCHORARRAY('Date ouverte'!$B$4)&gt;=$W1587,0)),IF(AND(K1587="Pending",J1587='Date ouverte'!$A$6),INDEX(_xlfn.ANCHORARRAY('Date ouverte'!$B$6),MATCH(TRUE,_xlfn.ANCHORARRAY('Date ouverte'!$B$6)&gt;=$W1587,0)),IF(AND(K1587="Pending",J1587='Date ouverte'!$A$8),INDEX(_xlfn.ANCHORARRAY('Date ouverte'!$B$8),MATCH(TRUE,_xlfn.ANCHORARRAY('Date ouverte'!$B$8)&gt;=$W1587,0)),W1587))))</f>
        <v>44883</v>
      </c>
      <c r="AB1587" s="5">
        <f>IF(IF($K1587="Pending",(IF($J1587='Date ouverte'!$A$20,HLOOKUP($AA1587,'Date ouverte'!$20:$21,2,FALSE),IF($J1587='Date ouverte'!$A$22,HLOOKUP($AA1587,'Date ouverte'!$22:$23,2,FALSE),IF($J1587='Date ouverte'!$A$24,HLOOKUP($AA1587,'Date ouverte'!$24:$25,2,FALSE),IF($J1587='Date ouverte'!$A$26,HLOOKUP($AA1587,'Date ouverte'!$26:$27,2,FALSE),"j"))))),W1587)&lt;&gt;"alert",AA1587,"alert")</f>
        <v>44883</v>
      </c>
      <c r="AC1587" s="65">
        <f>IF($AB1587="alert",(IF($J1587='Date ouverte'!$A$29,HLOOKUP($AA1587,'Date ouverte'!$29:$30,2,FALSE),IF($J1587='Date ouverte'!$A$31,HLOOKUP($AA1587,'Date ouverte'!$31:$33,2,FALSE),IF($J1587='Date ouverte'!$A$33,HLOOKUP($AA1587,'Date ouverte'!$33:$34,2,FALSE),IF($J1587='Date ouverte'!$A$35,HLOOKUP($AA1587,'Date ouverte'!$35:$36,2,FALSE),"j"))))),0)</f>
        <v>0</v>
      </c>
      <c r="AD15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7" s="5"/>
    </row>
    <row r="1588" spans="1:31" x14ac:dyDescent="0.25">
      <c r="A1588" t="s">
        <v>2131</v>
      </c>
      <c r="B1588" t="s">
        <v>258</v>
      </c>
      <c r="C1588" t="s">
        <v>30</v>
      </c>
      <c r="D1588" t="s">
        <v>47</v>
      </c>
      <c r="E1588" t="s">
        <v>34</v>
      </c>
      <c r="F1588" t="s">
        <v>48</v>
      </c>
      <c r="G1588" s="1">
        <v>44847</v>
      </c>
      <c r="H1588" s="1">
        <v>44877</v>
      </c>
      <c r="I1588" s="2">
        <v>44889.6875</v>
      </c>
      <c r="J1588" t="s">
        <v>23</v>
      </c>
      <c r="K1588" t="s">
        <v>19</v>
      </c>
      <c r="L1588" t="s">
        <v>20</v>
      </c>
      <c r="M1588" t="s">
        <v>25</v>
      </c>
      <c r="N1588" t="s">
        <v>35</v>
      </c>
      <c r="O1588" t="s">
        <v>45</v>
      </c>
      <c r="P1588">
        <f t="shared" si="626"/>
        <v>1</v>
      </c>
      <c r="Q1588" s="5">
        <f t="shared" si="627"/>
        <v>44879</v>
      </c>
      <c r="R1588" s="32">
        <f>VLOOKUP(_xlfn.CONCAT(M1588," - ",E1588),Planning!$C$75:$D$99,2,0)</f>
        <v>21</v>
      </c>
      <c r="S1588" s="5">
        <f t="shared" si="628"/>
        <v>44898</v>
      </c>
      <c r="T1588" s="3" t="str">
        <f t="shared" si="629"/>
        <v/>
      </c>
      <c r="U1588" s="32">
        <f t="shared" ca="1" si="630"/>
        <v>21</v>
      </c>
      <c r="V1588" s="32">
        <f t="shared" si="631"/>
        <v>0</v>
      </c>
      <c r="W1588" s="5">
        <f t="shared" si="632"/>
        <v>44889</v>
      </c>
      <c r="X1588" s="5"/>
      <c r="Z1588" s="49"/>
      <c r="AA1588" s="50" cm="1">
        <f t="array" ref="AA1588">IF(AND(K1588="Pending",J1588='Date ouverte'!$A$2),INDEX(_xlfn.ANCHORARRAY('Date ouverte'!$B$2),MATCH(TRUE,_xlfn.ANCHORARRAY('Date ouverte'!$B$2)&gt;=$W1588,0)),IF(AND(K1588="Pending",J1588='Date ouverte'!$A$4),INDEX(_xlfn.ANCHORARRAY('Date ouverte'!$B$4),MATCH(TRUE,_xlfn.ANCHORARRAY('Date ouverte'!$B$4)&gt;=$W1588,0)),IF(AND(K1588="Pending",J1588='Date ouverte'!$A$6),INDEX(_xlfn.ANCHORARRAY('Date ouverte'!$B$6),MATCH(TRUE,_xlfn.ANCHORARRAY('Date ouverte'!$B$6)&gt;=$W1588,0)),IF(AND(K1588="Pending",J1588='Date ouverte'!$A$8),INDEX(_xlfn.ANCHORARRAY('Date ouverte'!$B$8),MATCH(TRUE,_xlfn.ANCHORARRAY('Date ouverte'!$B$8)&gt;=$W1588,0)),W1588))))</f>
        <v>44889</v>
      </c>
      <c r="AB1588" s="5">
        <f>IF(IF($K1588="Pending",(IF($J1588='Date ouverte'!$A$20,HLOOKUP($AA1588,'Date ouverte'!$20:$21,2,FALSE),IF($J1588='Date ouverte'!$A$22,HLOOKUP($AA1588,'Date ouverte'!$22:$23,2,FALSE),IF($J1588='Date ouverte'!$A$24,HLOOKUP($AA1588,'Date ouverte'!$24:$25,2,FALSE),IF($J1588='Date ouverte'!$A$26,HLOOKUP($AA1588,'Date ouverte'!$26:$27,2,FALSE),"j"))))),W1588)&lt;&gt;"alert",AA1588,"alert")</f>
        <v>44889</v>
      </c>
      <c r="AC1588" s="65">
        <f>IF($AB1588="alert",(IF($J1588='Date ouverte'!$A$29,HLOOKUP($AA1588,'Date ouverte'!$29:$30,2,FALSE),IF($J1588='Date ouverte'!$A$31,HLOOKUP($AA1588,'Date ouverte'!$31:$33,2,FALSE),IF($J1588='Date ouverte'!$A$33,HLOOKUP($AA1588,'Date ouverte'!$33:$34,2,FALSE),IF($J1588='Date ouverte'!$A$35,HLOOKUP($AA1588,'Date ouverte'!$35:$36,2,FALSE),"j"))))),0)</f>
        <v>0</v>
      </c>
      <c r="AD15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8" s="5"/>
    </row>
    <row r="1589" spans="1:31" x14ac:dyDescent="0.25">
      <c r="A1589" t="s">
        <v>542</v>
      </c>
      <c r="B1589" t="s">
        <v>258</v>
      </c>
      <c r="C1589" t="s">
        <v>30</v>
      </c>
      <c r="D1589" t="s">
        <v>15</v>
      </c>
      <c r="E1589" t="s">
        <v>34</v>
      </c>
      <c r="F1589" t="s">
        <v>17</v>
      </c>
      <c r="G1589" s="1">
        <v>44815</v>
      </c>
      <c r="H1589" s="1">
        <v>44854</v>
      </c>
      <c r="I1589" s="2">
        <v>44867.208333333336</v>
      </c>
      <c r="J1589" t="s">
        <v>28</v>
      </c>
      <c r="K1589" t="s">
        <v>19</v>
      </c>
      <c r="L1589" t="s">
        <v>20</v>
      </c>
      <c r="M1589" t="s">
        <v>25</v>
      </c>
      <c r="N1589" t="s">
        <v>35</v>
      </c>
      <c r="O1589" t="s">
        <v>42</v>
      </c>
      <c r="P1589">
        <f t="shared" si="626"/>
        <v>1</v>
      </c>
      <c r="Q1589" s="5">
        <f t="shared" si="627"/>
        <v>44856</v>
      </c>
      <c r="R1589" s="32">
        <f>VLOOKUP(_xlfn.CONCAT(M1589," - ",E1589),Planning!$C$75:$D$99,2,0)</f>
        <v>21</v>
      </c>
      <c r="S1589" s="5">
        <f t="shared" si="628"/>
        <v>44875</v>
      </c>
      <c r="T1589" s="3" t="str">
        <f t="shared" si="629"/>
        <v/>
      </c>
      <c r="U1589" s="32">
        <f t="shared" ca="1" si="630"/>
        <v>16</v>
      </c>
      <c r="V1589" s="32">
        <f t="shared" si="631"/>
        <v>0</v>
      </c>
      <c r="W1589" s="5">
        <f t="shared" si="632"/>
        <v>44867</v>
      </c>
      <c r="X1589" s="5"/>
      <c r="Z1589" s="49"/>
      <c r="AA1589" s="50" cm="1">
        <f t="array" ref="AA1589">IF(AND(K1589="Pending",J1589='Date ouverte'!$A$2),INDEX(_xlfn.ANCHORARRAY('Date ouverte'!$B$2),MATCH(TRUE,_xlfn.ANCHORARRAY('Date ouverte'!$B$2)&gt;=$W1589,0)),IF(AND(K1589="Pending",J1589='Date ouverte'!$A$4),INDEX(_xlfn.ANCHORARRAY('Date ouverte'!$B$4),MATCH(TRUE,_xlfn.ANCHORARRAY('Date ouverte'!$B$4)&gt;=$W1589,0)),IF(AND(K1589="Pending",J1589='Date ouverte'!$A$6),INDEX(_xlfn.ANCHORARRAY('Date ouverte'!$B$6),MATCH(TRUE,_xlfn.ANCHORARRAY('Date ouverte'!$B$6)&gt;=$W1589,0)),IF(AND(K1589="Pending",J1589='Date ouverte'!$A$8),INDEX(_xlfn.ANCHORARRAY('Date ouverte'!$B$8),MATCH(TRUE,_xlfn.ANCHORARRAY('Date ouverte'!$B$8)&gt;=$W1589,0)),W1589))))</f>
        <v>44867</v>
      </c>
      <c r="AB1589" s="5">
        <f>IF(IF($K1589="Pending",(IF($J1589='Date ouverte'!$A$20,HLOOKUP($AA1589,'Date ouverte'!$20:$21,2,FALSE),IF($J1589='Date ouverte'!$A$22,HLOOKUP($AA1589,'Date ouverte'!$22:$23,2,FALSE),IF($J1589='Date ouverte'!$A$24,HLOOKUP($AA1589,'Date ouverte'!$24:$25,2,FALSE),IF($J1589='Date ouverte'!$A$26,HLOOKUP($AA1589,'Date ouverte'!$26:$27,2,FALSE),"j"))))),W1589)&lt;&gt;"alert",AA1589,"alert")</f>
        <v>44867</v>
      </c>
      <c r="AC1589" s="65">
        <f>IF($AB1589="alert",(IF($J1589='Date ouverte'!$A$29,HLOOKUP($AA1589,'Date ouverte'!$29:$30,2,FALSE),IF($J1589='Date ouverte'!$A$31,HLOOKUP($AA1589,'Date ouverte'!$31:$33,2,FALSE),IF($J1589='Date ouverte'!$A$33,HLOOKUP($AA1589,'Date ouverte'!$33:$34,2,FALSE),IF($J1589='Date ouverte'!$A$35,HLOOKUP($AA1589,'Date ouverte'!$35:$36,2,FALSE),"j"))))),0)</f>
        <v>0</v>
      </c>
      <c r="AD15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89" s="5"/>
    </row>
    <row r="1590" spans="1:31" x14ac:dyDescent="0.25">
      <c r="A1590" t="s">
        <v>2132</v>
      </c>
      <c r="B1590" t="s">
        <v>258</v>
      </c>
      <c r="C1590" t="s">
        <v>14</v>
      </c>
      <c r="D1590" t="s">
        <v>47</v>
      </c>
      <c r="E1590" t="s">
        <v>34</v>
      </c>
      <c r="F1590" t="s">
        <v>48</v>
      </c>
      <c r="G1590" s="1">
        <v>44849</v>
      </c>
      <c r="H1590" s="1">
        <v>44900</v>
      </c>
      <c r="I1590" s="2">
        <v>44915</v>
      </c>
      <c r="J1590" t="s">
        <v>18</v>
      </c>
      <c r="K1590" t="s">
        <v>29</v>
      </c>
      <c r="L1590" t="s">
        <v>24</v>
      </c>
      <c r="M1590" t="s">
        <v>25</v>
      </c>
      <c r="N1590" t="s">
        <v>26</v>
      </c>
      <c r="O1590" t="s">
        <v>49</v>
      </c>
      <c r="P1590">
        <f t="shared" si="626"/>
        <v>1</v>
      </c>
      <c r="Q1590" s="5">
        <f t="shared" si="627"/>
        <v>44902</v>
      </c>
      <c r="R1590" s="32">
        <f>VLOOKUP(_xlfn.CONCAT(M1590," - ",E1590),Planning!$C$75:$D$99,2,0)</f>
        <v>21</v>
      </c>
      <c r="S1590" s="5">
        <f t="shared" si="628"/>
        <v>44921</v>
      </c>
      <c r="T1590" s="3" t="str">
        <f t="shared" si="629"/>
        <v/>
      </c>
      <c r="U1590" s="32">
        <f t="shared" ca="1" si="630"/>
        <v>21</v>
      </c>
      <c r="V1590" s="32">
        <f t="shared" si="631"/>
        <v>0</v>
      </c>
      <c r="W1590" s="5">
        <f t="shared" si="632"/>
        <v>44915</v>
      </c>
      <c r="X1590" s="5"/>
      <c r="Z1590" s="49"/>
      <c r="AA1590" s="50" cm="1">
        <f t="array" ref="AA1590">IF(AND(K1590="Pending",J1590='Date ouverte'!$A$2),INDEX(_xlfn.ANCHORARRAY('Date ouverte'!$B$2),MATCH(TRUE,_xlfn.ANCHORARRAY('Date ouverte'!$B$2)&gt;=$W1590,0)),IF(AND(K1590="Pending",J1590='Date ouverte'!$A$4),INDEX(_xlfn.ANCHORARRAY('Date ouverte'!$B$4),MATCH(TRUE,_xlfn.ANCHORARRAY('Date ouverte'!$B$4)&gt;=$W1590,0)),IF(AND(K1590="Pending",J1590='Date ouverte'!$A$6),INDEX(_xlfn.ANCHORARRAY('Date ouverte'!$B$6),MATCH(TRUE,_xlfn.ANCHORARRAY('Date ouverte'!$B$6)&gt;=$W1590,0)),IF(AND(K1590="Pending",J1590='Date ouverte'!$A$8),INDEX(_xlfn.ANCHORARRAY('Date ouverte'!$B$8),MATCH(TRUE,_xlfn.ANCHORARRAY('Date ouverte'!$B$8)&gt;=$W1590,0)),W1590))))</f>
        <v>44915</v>
      </c>
      <c r="AB1590" s="5">
        <f>IF(IF($K1590="Pending",(IF($J1590='Date ouverte'!$A$20,HLOOKUP($AA1590,'Date ouverte'!$20:$21,2,FALSE),IF($J1590='Date ouverte'!$A$22,HLOOKUP($AA1590,'Date ouverte'!$22:$23,2,FALSE),IF($J1590='Date ouverte'!$A$24,HLOOKUP($AA1590,'Date ouverte'!$24:$25,2,FALSE),IF($J1590='Date ouverte'!$A$26,HLOOKUP($AA1590,'Date ouverte'!$26:$27,2,FALSE),"j"))))),W1590)&lt;&gt;"alert",AA1590,"alert")</f>
        <v>44915</v>
      </c>
      <c r="AC1590" s="65">
        <f>IF($AB1590="alert",(IF($J1590='Date ouverte'!$A$29,HLOOKUP($AA1590,'Date ouverte'!$29:$30,2,FALSE),IF($J1590='Date ouverte'!$A$31,HLOOKUP($AA1590,'Date ouverte'!$31:$33,2,FALSE),IF($J1590='Date ouverte'!$A$33,HLOOKUP($AA1590,'Date ouverte'!$33:$34,2,FALSE),IF($J1590='Date ouverte'!$A$35,HLOOKUP($AA1590,'Date ouverte'!$35:$36,2,FALSE),"j"))))),0)</f>
        <v>0</v>
      </c>
      <c r="AD15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0" s="5"/>
    </row>
    <row r="1591" spans="1:31" x14ac:dyDescent="0.25">
      <c r="A1591" t="s">
        <v>647</v>
      </c>
      <c r="B1591" t="s">
        <v>258</v>
      </c>
      <c r="C1591" t="s">
        <v>30</v>
      </c>
      <c r="D1591" t="s">
        <v>47</v>
      </c>
      <c r="E1591" t="s">
        <v>34</v>
      </c>
      <c r="F1591" t="s">
        <v>48</v>
      </c>
      <c r="G1591" s="1">
        <v>44828</v>
      </c>
      <c r="H1591" s="1">
        <v>44877</v>
      </c>
      <c r="I1591" s="2">
        <v>44882.270833333336</v>
      </c>
      <c r="J1591" t="s">
        <v>28</v>
      </c>
      <c r="K1591" t="s">
        <v>19</v>
      </c>
      <c r="L1591" t="s">
        <v>20</v>
      </c>
      <c r="M1591" t="s">
        <v>25</v>
      </c>
      <c r="N1591" t="s">
        <v>35</v>
      </c>
      <c r="O1591" t="s">
        <v>45</v>
      </c>
      <c r="P1591">
        <f t="shared" si="626"/>
        <v>1</v>
      </c>
      <c r="Q1591" s="5">
        <f t="shared" si="627"/>
        <v>44879</v>
      </c>
      <c r="R1591" s="32">
        <f>VLOOKUP(_xlfn.CONCAT(M1591," - ",E1591),Planning!$C$75:$D$99,2,0)</f>
        <v>21</v>
      </c>
      <c r="S1591" s="5">
        <f t="shared" si="628"/>
        <v>44898</v>
      </c>
      <c r="T1591" s="3" t="str">
        <f t="shared" si="629"/>
        <v/>
      </c>
      <c r="U1591" s="32">
        <f t="shared" ca="1" si="630"/>
        <v>21</v>
      </c>
      <c r="V1591" s="32">
        <f t="shared" si="631"/>
        <v>0</v>
      </c>
      <c r="W1591" s="5">
        <f t="shared" si="632"/>
        <v>44882</v>
      </c>
      <c r="X1591" s="5"/>
      <c r="Z1591" s="49"/>
      <c r="AA1591" s="50" cm="1">
        <f t="array" ref="AA1591">IF(AND(K1591="Pending",J1591='Date ouverte'!$A$2),INDEX(_xlfn.ANCHORARRAY('Date ouverte'!$B$2),MATCH(TRUE,_xlfn.ANCHORARRAY('Date ouverte'!$B$2)&gt;=$W1591,0)),IF(AND(K1591="Pending",J1591='Date ouverte'!$A$4),INDEX(_xlfn.ANCHORARRAY('Date ouverte'!$B$4),MATCH(TRUE,_xlfn.ANCHORARRAY('Date ouverte'!$B$4)&gt;=$W1591,0)),IF(AND(K1591="Pending",J1591='Date ouverte'!$A$6),INDEX(_xlfn.ANCHORARRAY('Date ouverte'!$B$6),MATCH(TRUE,_xlfn.ANCHORARRAY('Date ouverte'!$B$6)&gt;=$W1591,0)),IF(AND(K1591="Pending",J1591='Date ouverte'!$A$8),INDEX(_xlfn.ANCHORARRAY('Date ouverte'!$B$8),MATCH(TRUE,_xlfn.ANCHORARRAY('Date ouverte'!$B$8)&gt;=$W1591,0)),W1591))))</f>
        <v>44882</v>
      </c>
      <c r="AB1591" s="5">
        <f>IF(IF($K1591="Pending",(IF($J1591='Date ouverte'!$A$20,HLOOKUP($AA1591,'Date ouverte'!$20:$21,2,FALSE),IF($J1591='Date ouverte'!$A$22,HLOOKUP($AA1591,'Date ouverte'!$22:$23,2,FALSE),IF($J1591='Date ouverte'!$A$24,HLOOKUP($AA1591,'Date ouverte'!$24:$25,2,FALSE),IF($J1591='Date ouverte'!$A$26,HLOOKUP($AA1591,'Date ouverte'!$26:$27,2,FALSE),"j"))))),W1591)&lt;&gt;"alert",AA1591,"alert")</f>
        <v>44882</v>
      </c>
      <c r="AC1591" s="65">
        <f>IF($AB1591="alert",(IF($J1591='Date ouverte'!$A$29,HLOOKUP($AA1591,'Date ouverte'!$29:$30,2,FALSE),IF($J1591='Date ouverte'!$A$31,HLOOKUP($AA1591,'Date ouverte'!$31:$33,2,FALSE),IF($J1591='Date ouverte'!$A$33,HLOOKUP($AA1591,'Date ouverte'!$33:$34,2,FALSE),IF($J1591='Date ouverte'!$A$35,HLOOKUP($AA1591,'Date ouverte'!$35:$36,2,FALSE),"j"))))),0)</f>
        <v>0</v>
      </c>
      <c r="AD15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91" s="5"/>
    </row>
    <row r="1592" spans="1:31" x14ac:dyDescent="0.25">
      <c r="A1592" t="s">
        <v>2519</v>
      </c>
      <c r="B1592" t="s">
        <v>258</v>
      </c>
      <c r="C1592" t="s">
        <v>30</v>
      </c>
      <c r="D1592" t="s">
        <v>47</v>
      </c>
      <c r="E1592" t="s">
        <v>34</v>
      </c>
      <c r="F1592" t="s">
        <v>48</v>
      </c>
      <c r="G1592" s="1">
        <v>44864</v>
      </c>
      <c r="H1592" s="1">
        <v>44898</v>
      </c>
      <c r="I1592" s="2">
        <v>44913</v>
      </c>
      <c r="J1592" t="s">
        <v>28</v>
      </c>
      <c r="K1592" t="s">
        <v>29</v>
      </c>
      <c r="L1592" t="s">
        <v>20</v>
      </c>
      <c r="M1592" t="s">
        <v>25</v>
      </c>
      <c r="N1592" t="s">
        <v>35</v>
      </c>
      <c r="O1592" t="s">
        <v>49</v>
      </c>
      <c r="P1592">
        <f t="shared" ref="P1592:P1655" si="633">IF(A1592&lt;&gt;"",1,0)</f>
        <v>1</v>
      </c>
      <c r="Q1592" s="5">
        <f t="shared" ref="Q1592:Q1655" si="634">ROUNDDOWN(H1592,0)+2</f>
        <v>44900</v>
      </c>
      <c r="R1592" s="32">
        <f>VLOOKUP(_xlfn.CONCAT(M1592," - ",E1592),Planning!$C$75:$D$99,2,0)</f>
        <v>21</v>
      </c>
      <c r="S1592" s="5">
        <f t="shared" ref="S1592:S1655" si="635">H1592+R1592</f>
        <v>44919</v>
      </c>
      <c r="T1592" s="3" t="str">
        <f t="shared" ref="T1592:T1655" si="636">IF(X1592-H1592&gt;R1592,"Alert","")</f>
        <v/>
      </c>
      <c r="U1592" s="32">
        <f t="shared" ref="U1592:U1655" ca="1" si="637">IF(Q1592&lt;=TODAY(),(H1592+R1592)-TODAY(),R1592)</f>
        <v>21</v>
      </c>
      <c r="V1592" s="32">
        <f t="shared" ref="V1592:V1655" si="638">IF(X1592-H1592-R1592&gt;0,X1592-H1592-R1592,0)</f>
        <v>0</v>
      </c>
      <c r="W1592" s="5">
        <f t="shared" ref="W1592:W1655" si="639">ROUNDDOWN(I1592,0)</f>
        <v>44913</v>
      </c>
      <c r="X1592" s="5"/>
      <c r="Z1592" s="49"/>
      <c r="AA1592" s="50" cm="1">
        <f t="array" ref="AA1592">IF(AND(K1592="Pending",J1592='Date ouverte'!$A$2),INDEX(_xlfn.ANCHORARRAY('Date ouverte'!$B$2),MATCH(TRUE,_xlfn.ANCHORARRAY('Date ouverte'!$B$2)&gt;=$W1592,0)),IF(AND(K1592="Pending",J1592='Date ouverte'!$A$4),INDEX(_xlfn.ANCHORARRAY('Date ouverte'!$B$4),MATCH(TRUE,_xlfn.ANCHORARRAY('Date ouverte'!$B$4)&gt;=$W1592,0)),IF(AND(K1592="Pending",J1592='Date ouverte'!$A$6),INDEX(_xlfn.ANCHORARRAY('Date ouverte'!$B$6),MATCH(TRUE,_xlfn.ANCHORARRAY('Date ouverte'!$B$6)&gt;=$W1592,0)),IF(AND(K1592="Pending",J1592='Date ouverte'!$A$8),INDEX(_xlfn.ANCHORARRAY('Date ouverte'!$B$8),MATCH(TRUE,_xlfn.ANCHORARRAY('Date ouverte'!$B$8)&gt;=$W1592,0)),W1592))))</f>
        <v>44914</v>
      </c>
      <c r="AB1592" s="5" t="str">
        <f>IF(IF($K1592="Pending",(IF($J1592='Date ouverte'!$A$20,HLOOKUP($AA1592,'Date ouverte'!$20:$21,2,FALSE),IF($J1592='Date ouverte'!$A$22,HLOOKUP($AA1592,'Date ouverte'!$22:$23,2,FALSE),IF($J1592='Date ouverte'!$A$24,HLOOKUP($AA1592,'Date ouverte'!$24:$25,2,FALSE),IF($J1592='Date ouverte'!$A$26,HLOOKUP($AA1592,'Date ouverte'!$26:$27,2,FALSE),"j"))))),W1592)&lt;&gt;"alert",AA1592,"alert")</f>
        <v>alert</v>
      </c>
      <c r="AC1592" s="65">
        <f>IF($AB1592="alert",(IF($J1592='Date ouverte'!$A$29,HLOOKUP($AA1592,'Date ouverte'!$29:$30,2,FALSE),IF($J1592='Date ouverte'!$A$31,HLOOKUP($AA1592,'Date ouverte'!$31:$33,2,FALSE),IF($J1592='Date ouverte'!$A$33,HLOOKUP($AA1592,'Date ouverte'!$33:$34,2,FALSE),IF($J1592='Date ouverte'!$A$35,HLOOKUP($AA1592,'Date ouverte'!$35:$36,2,FALSE),"j"))))),0)</f>
        <v>2</v>
      </c>
      <c r="AD15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592" s="5"/>
    </row>
    <row r="1593" spans="1:31" x14ac:dyDescent="0.25">
      <c r="A1593" t="s">
        <v>1457</v>
      </c>
      <c r="B1593" t="s">
        <v>258</v>
      </c>
      <c r="C1593" t="s">
        <v>30</v>
      </c>
      <c r="D1593" t="s">
        <v>47</v>
      </c>
      <c r="E1593" t="s">
        <v>34</v>
      </c>
      <c r="F1593" t="s">
        <v>48</v>
      </c>
      <c r="G1593" s="1">
        <v>44847</v>
      </c>
      <c r="H1593" s="1">
        <v>44877</v>
      </c>
      <c r="I1593" s="2">
        <v>44887.333333333336</v>
      </c>
      <c r="J1593" t="s">
        <v>23</v>
      </c>
      <c r="K1593" t="s">
        <v>19</v>
      </c>
      <c r="L1593" t="s">
        <v>20</v>
      </c>
      <c r="M1593" t="s">
        <v>25</v>
      </c>
      <c r="N1593" t="s">
        <v>35</v>
      </c>
      <c r="O1593" t="s">
        <v>45</v>
      </c>
      <c r="P1593">
        <f t="shared" si="633"/>
        <v>1</v>
      </c>
      <c r="Q1593" s="5">
        <f t="shared" si="634"/>
        <v>44879</v>
      </c>
      <c r="R1593" s="32">
        <f>VLOOKUP(_xlfn.CONCAT(M1593," - ",E1593),Planning!$C$75:$D$99,2,0)</f>
        <v>21</v>
      </c>
      <c r="S1593" s="5">
        <f t="shared" si="635"/>
        <v>44898</v>
      </c>
      <c r="T1593" s="3" t="str">
        <f t="shared" si="636"/>
        <v/>
      </c>
      <c r="U1593" s="32">
        <f t="shared" ca="1" si="637"/>
        <v>21</v>
      </c>
      <c r="V1593" s="32">
        <f t="shared" si="638"/>
        <v>0</v>
      </c>
      <c r="W1593" s="5">
        <f t="shared" si="639"/>
        <v>44887</v>
      </c>
      <c r="X1593" s="5"/>
      <c r="Z1593" s="49"/>
      <c r="AA1593" s="50" cm="1">
        <f t="array" ref="AA1593">IF(AND(K1593="Pending",J1593='Date ouverte'!$A$2),INDEX(_xlfn.ANCHORARRAY('Date ouverte'!$B$2),MATCH(TRUE,_xlfn.ANCHORARRAY('Date ouverte'!$B$2)&gt;=$W1593,0)),IF(AND(K1593="Pending",J1593='Date ouverte'!$A$4),INDEX(_xlfn.ANCHORARRAY('Date ouverte'!$B$4),MATCH(TRUE,_xlfn.ANCHORARRAY('Date ouverte'!$B$4)&gt;=$W1593,0)),IF(AND(K1593="Pending",J1593='Date ouverte'!$A$6),INDEX(_xlfn.ANCHORARRAY('Date ouverte'!$B$6),MATCH(TRUE,_xlfn.ANCHORARRAY('Date ouverte'!$B$6)&gt;=$W1593,0)),IF(AND(K1593="Pending",J1593='Date ouverte'!$A$8),INDEX(_xlfn.ANCHORARRAY('Date ouverte'!$B$8),MATCH(TRUE,_xlfn.ANCHORARRAY('Date ouverte'!$B$8)&gt;=$W1593,0)),W1593))))</f>
        <v>44887</v>
      </c>
      <c r="AB1593" s="5">
        <f>IF(IF($K1593="Pending",(IF($J1593='Date ouverte'!$A$20,HLOOKUP($AA1593,'Date ouverte'!$20:$21,2,FALSE),IF($J1593='Date ouverte'!$A$22,HLOOKUP($AA1593,'Date ouverte'!$22:$23,2,FALSE),IF($J1593='Date ouverte'!$A$24,HLOOKUP($AA1593,'Date ouverte'!$24:$25,2,FALSE),IF($J1593='Date ouverte'!$A$26,HLOOKUP($AA1593,'Date ouverte'!$26:$27,2,FALSE),"j"))))),W1593)&lt;&gt;"alert",AA1593,"alert")</f>
        <v>44887</v>
      </c>
      <c r="AC1593" s="65">
        <f>IF($AB1593="alert",(IF($J1593='Date ouverte'!$A$29,HLOOKUP($AA1593,'Date ouverte'!$29:$30,2,FALSE),IF($J1593='Date ouverte'!$A$31,HLOOKUP($AA1593,'Date ouverte'!$31:$33,2,FALSE),IF($J1593='Date ouverte'!$A$33,HLOOKUP($AA1593,'Date ouverte'!$33:$34,2,FALSE),IF($J1593='Date ouverte'!$A$35,HLOOKUP($AA1593,'Date ouverte'!$35:$36,2,FALSE),"j"))))),0)</f>
        <v>0</v>
      </c>
      <c r="AD15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3" s="5"/>
    </row>
    <row r="1594" spans="1:31" x14ac:dyDescent="0.25">
      <c r="A1594" t="s">
        <v>1458</v>
      </c>
      <c r="B1594" t="s">
        <v>258</v>
      </c>
      <c r="C1594" t="s">
        <v>30</v>
      </c>
      <c r="D1594" t="s">
        <v>47</v>
      </c>
      <c r="E1594" t="s">
        <v>34</v>
      </c>
      <c r="F1594" t="s">
        <v>48</v>
      </c>
      <c r="G1594" s="1">
        <v>44847</v>
      </c>
      <c r="H1594" s="1">
        <v>44877</v>
      </c>
      <c r="I1594" s="2">
        <v>44886.416666666664</v>
      </c>
      <c r="J1594" t="s">
        <v>23</v>
      </c>
      <c r="K1594" t="s">
        <v>19</v>
      </c>
      <c r="L1594" t="s">
        <v>20</v>
      </c>
      <c r="M1594" t="s">
        <v>25</v>
      </c>
      <c r="N1594" t="s">
        <v>35</v>
      </c>
      <c r="O1594" t="s">
        <v>45</v>
      </c>
      <c r="P1594">
        <f t="shared" si="633"/>
        <v>1</v>
      </c>
      <c r="Q1594" s="5">
        <f t="shared" si="634"/>
        <v>44879</v>
      </c>
      <c r="R1594" s="32">
        <f>VLOOKUP(_xlfn.CONCAT(M1594," - ",E1594),Planning!$C$75:$D$99,2,0)</f>
        <v>21</v>
      </c>
      <c r="S1594" s="5">
        <f t="shared" si="635"/>
        <v>44898</v>
      </c>
      <c r="T1594" s="3" t="str">
        <f t="shared" si="636"/>
        <v/>
      </c>
      <c r="U1594" s="32">
        <f t="shared" ca="1" si="637"/>
        <v>21</v>
      </c>
      <c r="V1594" s="32">
        <f t="shared" si="638"/>
        <v>0</v>
      </c>
      <c r="W1594" s="5">
        <f t="shared" si="639"/>
        <v>44886</v>
      </c>
      <c r="X1594" s="5"/>
      <c r="Z1594" s="49"/>
      <c r="AA1594" s="50" cm="1">
        <f t="array" ref="AA1594">IF(AND(K1594="Pending",J1594='Date ouverte'!$A$2),INDEX(_xlfn.ANCHORARRAY('Date ouverte'!$B$2),MATCH(TRUE,_xlfn.ANCHORARRAY('Date ouverte'!$B$2)&gt;=$W1594,0)),IF(AND(K1594="Pending",J1594='Date ouverte'!$A$4),INDEX(_xlfn.ANCHORARRAY('Date ouverte'!$B$4),MATCH(TRUE,_xlfn.ANCHORARRAY('Date ouverte'!$B$4)&gt;=$W1594,0)),IF(AND(K1594="Pending",J1594='Date ouverte'!$A$6),INDEX(_xlfn.ANCHORARRAY('Date ouverte'!$B$6),MATCH(TRUE,_xlfn.ANCHORARRAY('Date ouverte'!$B$6)&gt;=$W1594,0)),IF(AND(K1594="Pending",J1594='Date ouverte'!$A$8),INDEX(_xlfn.ANCHORARRAY('Date ouverte'!$B$8),MATCH(TRUE,_xlfn.ANCHORARRAY('Date ouverte'!$B$8)&gt;=$W1594,0)),W1594))))</f>
        <v>44886</v>
      </c>
      <c r="AB1594" s="5">
        <f>IF(IF($K1594="Pending",(IF($J1594='Date ouverte'!$A$20,HLOOKUP($AA1594,'Date ouverte'!$20:$21,2,FALSE),IF($J1594='Date ouverte'!$A$22,HLOOKUP($AA1594,'Date ouverte'!$22:$23,2,FALSE),IF($J1594='Date ouverte'!$A$24,HLOOKUP($AA1594,'Date ouverte'!$24:$25,2,FALSE),IF($J1594='Date ouverte'!$A$26,HLOOKUP($AA1594,'Date ouverte'!$26:$27,2,FALSE),"j"))))),W1594)&lt;&gt;"alert",AA1594,"alert")</f>
        <v>44886</v>
      </c>
      <c r="AC1594" s="65">
        <f>IF($AB1594="alert",(IF($J1594='Date ouverte'!$A$29,HLOOKUP($AA1594,'Date ouverte'!$29:$30,2,FALSE),IF($J1594='Date ouverte'!$A$31,HLOOKUP($AA1594,'Date ouverte'!$31:$33,2,FALSE),IF($J1594='Date ouverte'!$A$33,HLOOKUP($AA1594,'Date ouverte'!$33:$34,2,FALSE),IF($J1594='Date ouverte'!$A$35,HLOOKUP($AA1594,'Date ouverte'!$35:$36,2,FALSE),"j"))))),0)</f>
        <v>0</v>
      </c>
      <c r="AD15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4" s="5"/>
    </row>
    <row r="1595" spans="1:31" x14ac:dyDescent="0.25">
      <c r="A1595" t="s">
        <v>1459</v>
      </c>
      <c r="B1595" t="s">
        <v>258</v>
      </c>
      <c r="C1595" t="s">
        <v>30</v>
      </c>
      <c r="D1595" t="s">
        <v>47</v>
      </c>
      <c r="E1595" t="s">
        <v>16</v>
      </c>
      <c r="F1595" t="s">
        <v>48</v>
      </c>
      <c r="G1595" s="1">
        <v>44839</v>
      </c>
      <c r="H1595" s="1">
        <v>44882</v>
      </c>
      <c r="I1595" s="2">
        <v>44893</v>
      </c>
      <c r="J1595" t="s">
        <v>18</v>
      </c>
      <c r="K1595" t="s">
        <v>29</v>
      </c>
      <c r="L1595" t="s">
        <v>24</v>
      </c>
      <c r="M1595" t="s">
        <v>25</v>
      </c>
      <c r="N1595" t="s">
        <v>26</v>
      </c>
      <c r="O1595" t="s">
        <v>54</v>
      </c>
      <c r="P1595">
        <f t="shared" si="633"/>
        <v>1</v>
      </c>
      <c r="Q1595" s="5">
        <f t="shared" si="634"/>
        <v>44884</v>
      </c>
      <c r="R1595" s="32">
        <f>VLOOKUP(_xlfn.CONCAT(M1595," - ",E1595),Planning!$C$75:$D$99,2,0)</f>
        <v>4</v>
      </c>
      <c r="S1595" s="5">
        <f t="shared" si="635"/>
        <v>44886</v>
      </c>
      <c r="T1595" s="3" t="str">
        <f t="shared" si="636"/>
        <v/>
      </c>
      <c r="U1595" s="32">
        <f t="shared" ca="1" si="637"/>
        <v>4</v>
      </c>
      <c r="V1595" s="32">
        <f t="shared" si="638"/>
        <v>0</v>
      </c>
      <c r="W1595" s="5">
        <f t="shared" si="639"/>
        <v>44893</v>
      </c>
      <c r="X1595" s="5"/>
      <c r="Z1595" s="49"/>
      <c r="AA1595" s="50" cm="1">
        <f t="array" ref="AA1595">IF(AND(K1595="Pending",J1595='Date ouverte'!$A$2),INDEX(_xlfn.ANCHORARRAY('Date ouverte'!$B$2),MATCH(TRUE,_xlfn.ANCHORARRAY('Date ouverte'!$B$2)&gt;=$W1595,0)),IF(AND(K1595="Pending",J1595='Date ouverte'!$A$4),INDEX(_xlfn.ANCHORARRAY('Date ouverte'!$B$4),MATCH(TRUE,_xlfn.ANCHORARRAY('Date ouverte'!$B$4)&gt;=$W1595,0)),IF(AND(K1595="Pending",J1595='Date ouverte'!$A$6),INDEX(_xlfn.ANCHORARRAY('Date ouverte'!$B$6),MATCH(TRUE,_xlfn.ANCHORARRAY('Date ouverte'!$B$6)&gt;=$W1595,0)),IF(AND(K1595="Pending",J1595='Date ouverte'!$A$8),INDEX(_xlfn.ANCHORARRAY('Date ouverte'!$B$8),MATCH(TRUE,_xlfn.ANCHORARRAY('Date ouverte'!$B$8)&gt;=$W1595,0)),W1595))))</f>
        <v>44893</v>
      </c>
      <c r="AB1595" s="5">
        <f>IF(IF($K1595="Pending",(IF($J1595='Date ouverte'!$A$20,HLOOKUP($AA1595,'Date ouverte'!$20:$21,2,FALSE),IF($J1595='Date ouverte'!$A$22,HLOOKUP($AA1595,'Date ouverte'!$22:$23,2,FALSE),IF($J1595='Date ouverte'!$A$24,HLOOKUP($AA1595,'Date ouverte'!$24:$25,2,FALSE),IF($J1595='Date ouverte'!$A$26,HLOOKUP($AA1595,'Date ouverte'!$26:$27,2,FALSE),"j"))))),W1595)&lt;&gt;"alert",AA1595,"alert")</f>
        <v>44893</v>
      </c>
      <c r="AC1595" s="65">
        <f>IF($AB1595="alert",(IF($J1595='Date ouverte'!$A$29,HLOOKUP($AA1595,'Date ouverte'!$29:$30,2,FALSE),IF($J1595='Date ouverte'!$A$31,HLOOKUP($AA1595,'Date ouverte'!$31:$33,2,FALSE),IF($J1595='Date ouverte'!$A$33,HLOOKUP($AA1595,'Date ouverte'!$33:$34,2,FALSE),IF($J1595='Date ouverte'!$A$35,HLOOKUP($AA1595,'Date ouverte'!$35:$36,2,FALSE),"j"))))),0)</f>
        <v>0</v>
      </c>
      <c r="AD15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5" s="5"/>
    </row>
    <row r="1596" spans="1:31" x14ac:dyDescent="0.25">
      <c r="A1596" t="s">
        <v>2133</v>
      </c>
      <c r="B1596" t="s">
        <v>258</v>
      </c>
      <c r="C1596" t="s">
        <v>30</v>
      </c>
      <c r="D1596" t="s">
        <v>47</v>
      </c>
      <c r="E1596" t="s">
        <v>34</v>
      </c>
      <c r="F1596" t="s">
        <v>48</v>
      </c>
      <c r="G1596" s="1">
        <v>44847</v>
      </c>
      <c r="H1596" s="1">
        <v>44877</v>
      </c>
      <c r="I1596" s="2">
        <v>44896.4375</v>
      </c>
      <c r="J1596" t="s">
        <v>23</v>
      </c>
      <c r="K1596" t="s">
        <v>19</v>
      </c>
      <c r="L1596" t="s">
        <v>20</v>
      </c>
      <c r="M1596" t="s">
        <v>25</v>
      </c>
      <c r="N1596" t="s">
        <v>35</v>
      </c>
      <c r="O1596" t="s">
        <v>45</v>
      </c>
      <c r="P1596">
        <f t="shared" si="633"/>
        <v>1</v>
      </c>
      <c r="Q1596" s="5">
        <f t="shared" si="634"/>
        <v>44879</v>
      </c>
      <c r="R1596" s="32">
        <f>VLOOKUP(_xlfn.CONCAT(M1596," - ",E1596),Planning!$C$75:$D$99,2,0)</f>
        <v>21</v>
      </c>
      <c r="S1596" s="5">
        <f t="shared" si="635"/>
        <v>44898</v>
      </c>
      <c r="T1596" s="3" t="str">
        <f t="shared" si="636"/>
        <v/>
      </c>
      <c r="U1596" s="32">
        <f t="shared" ca="1" si="637"/>
        <v>21</v>
      </c>
      <c r="V1596" s="32">
        <f t="shared" si="638"/>
        <v>0</v>
      </c>
      <c r="W1596" s="5">
        <f t="shared" si="639"/>
        <v>44896</v>
      </c>
      <c r="X1596" s="5"/>
      <c r="Z1596" s="49"/>
      <c r="AA1596" s="50" cm="1">
        <f t="array" ref="AA1596">IF(AND(K1596="Pending",J1596='Date ouverte'!$A$2),INDEX(_xlfn.ANCHORARRAY('Date ouverte'!$B$2),MATCH(TRUE,_xlfn.ANCHORARRAY('Date ouverte'!$B$2)&gt;=$W1596,0)),IF(AND(K1596="Pending",J1596='Date ouverte'!$A$4),INDEX(_xlfn.ANCHORARRAY('Date ouverte'!$B$4),MATCH(TRUE,_xlfn.ANCHORARRAY('Date ouverte'!$B$4)&gt;=$W1596,0)),IF(AND(K1596="Pending",J1596='Date ouverte'!$A$6),INDEX(_xlfn.ANCHORARRAY('Date ouverte'!$B$6),MATCH(TRUE,_xlfn.ANCHORARRAY('Date ouverte'!$B$6)&gt;=$W1596,0)),IF(AND(K1596="Pending",J1596='Date ouverte'!$A$8),INDEX(_xlfn.ANCHORARRAY('Date ouverte'!$B$8),MATCH(TRUE,_xlfn.ANCHORARRAY('Date ouverte'!$B$8)&gt;=$W1596,0)),W1596))))</f>
        <v>44896</v>
      </c>
      <c r="AB1596" s="5">
        <f>IF(IF($K1596="Pending",(IF($J1596='Date ouverte'!$A$20,HLOOKUP($AA1596,'Date ouverte'!$20:$21,2,FALSE),IF($J1596='Date ouverte'!$A$22,HLOOKUP($AA1596,'Date ouverte'!$22:$23,2,FALSE),IF($J1596='Date ouverte'!$A$24,HLOOKUP($AA1596,'Date ouverte'!$24:$25,2,FALSE),IF($J1596='Date ouverte'!$A$26,HLOOKUP($AA1596,'Date ouverte'!$26:$27,2,FALSE),"j"))))),W1596)&lt;&gt;"alert",AA1596,"alert")</f>
        <v>44896</v>
      </c>
      <c r="AC1596" s="65">
        <f>IF($AB1596="alert",(IF($J1596='Date ouverte'!$A$29,HLOOKUP($AA1596,'Date ouverte'!$29:$30,2,FALSE),IF($J1596='Date ouverte'!$A$31,HLOOKUP($AA1596,'Date ouverte'!$31:$33,2,FALSE),IF($J1596='Date ouverte'!$A$33,HLOOKUP($AA1596,'Date ouverte'!$33:$34,2,FALSE),IF($J1596='Date ouverte'!$A$35,HLOOKUP($AA1596,'Date ouverte'!$35:$36,2,FALSE),"j"))))),0)</f>
        <v>0</v>
      </c>
      <c r="AD15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6" s="5"/>
    </row>
    <row r="1597" spans="1:31" x14ac:dyDescent="0.25">
      <c r="A1597" t="s">
        <v>418</v>
      </c>
      <c r="B1597" t="s">
        <v>258</v>
      </c>
      <c r="C1597" t="s">
        <v>30</v>
      </c>
      <c r="D1597" t="s">
        <v>15</v>
      </c>
      <c r="E1597" t="s">
        <v>34</v>
      </c>
      <c r="F1597" t="s">
        <v>17</v>
      </c>
      <c r="G1597" s="1">
        <v>44815</v>
      </c>
      <c r="H1597" s="1">
        <v>44853</v>
      </c>
      <c r="I1597" s="2">
        <v>44860.416666666664</v>
      </c>
      <c r="J1597" t="s">
        <v>28</v>
      </c>
      <c r="K1597" t="s">
        <v>19</v>
      </c>
      <c r="L1597" t="s">
        <v>20</v>
      </c>
      <c r="M1597" t="s">
        <v>25</v>
      </c>
      <c r="N1597" t="s">
        <v>35</v>
      </c>
      <c r="O1597" t="s">
        <v>42</v>
      </c>
      <c r="P1597">
        <f t="shared" si="633"/>
        <v>1</v>
      </c>
      <c r="Q1597" s="5">
        <f t="shared" si="634"/>
        <v>44855</v>
      </c>
      <c r="R1597" s="32">
        <f>VLOOKUP(_xlfn.CONCAT(M1597," - ",E1597),Planning!$C$75:$D$99,2,0)</f>
        <v>21</v>
      </c>
      <c r="S1597" s="5">
        <f t="shared" si="635"/>
        <v>44874</v>
      </c>
      <c r="T1597" s="3" t="str">
        <f t="shared" si="636"/>
        <v/>
      </c>
      <c r="U1597" s="32">
        <f t="shared" ca="1" si="637"/>
        <v>15</v>
      </c>
      <c r="V1597" s="32">
        <f t="shared" si="638"/>
        <v>0</v>
      </c>
      <c r="W1597" s="5">
        <f t="shared" si="639"/>
        <v>44860</v>
      </c>
      <c r="X1597" s="5"/>
      <c r="Z1597" s="49"/>
      <c r="AA1597" s="50" cm="1">
        <f t="array" ref="AA1597">IF(AND(K1597="Pending",J1597='Date ouverte'!$A$2),INDEX(_xlfn.ANCHORARRAY('Date ouverte'!$B$2),MATCH(TRUE,_xlfn.ANCHORARRAY('Date ouverte'!$B$2)&gt;=$W1597,0)),IF(AND(K1597="Pending",J1597='Date ouverte'!$A$4),INDEX(_xlfn.ANCHORARRAY('Date ouverte'!$B$4),MATCH(TRUE,_xlfn.ANCHORARRAY('Date ouverte'!$B$4)&gt;=$W1597,0)),IF(AND(K1597="Pending",J1597='Date ouverte'!$A$6),INDEX(_xlfn.ANCHORARRAY('Date ouverte'!$B$6),MATCH(TRUE,_xlfn.ANCHORARRAY('Date ouverte'!$B$6)&gt;=$W1597,0)),IF(AND(K1597="Pending",J1597='Date ouverte'!$A$8),INDEX(_xlfn.ANCHORARRAY('Date ouverte'!$B$8),MATCH(TRUE,_xlfn.ANCHORARRAY('Date ouverte'!$B$8)&gt;=$W1597,0)),W1597))))</f>
        <v>44860</v>
      </c>
      <c r="AB1597" s="5">
        <f>IF(IF($K1597="Pending",(IF($J1597='Date ouverte'!$A$20,HLOOKUP($AA1597,'Date ouverte'!$20:$21,2,FALSE),IF($J1597='Date ouverte'!$A$22,HLOOKUP($AA1597,'Date ouverte'!$22:$23,2,FALSE),IF($J1597='Date ouverte'!$A$24,HLOOKUP($AA1597,'Date ouverte'!$24:$25,2,FALSE),IF($J1597='Date ouverte'!$A$26,HLOOKUP($AA1597,'Date ouverte'!$26:$27,2,FALSE),"j"))))),W1597)&lt;&gt;"alert",AA1597,"alert")</f>
        <v>44860</v>
      </c>
      <c r="AC1597" s="65">
        <f>IF($AB1597="alert",(IF($J1597='Date ouverte'!$A$29,HLOOKUP($AA1597,'Date ouverte'!$29:$30,2,FALSE),IF($J1597='Date ouverte'!$A$31,HLOOKUP($AA1597,'Date ouverte'!$31:$33,2,FALSE),IF($J1597='Date ouverte'!$A$33,HLOOKUP($AA1597,'Date ouverte'!$33:$34,2,FALSE),IF($J1597='Date ouverte'!$A$35,HLOOKUP($AA1597,'Date ouverte'!$35:$36,2,FALSE),"j"))))),0)</f>
        <v>0</v>
      </c>
      <c r="AD15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7" s="5"/>
    </row>
    <row r="1598" spans="1:31" x14ac:dyDescent="0.25">
      <c r="A1598" t="s">
        <v>2134</v>
      </c>
      <c r="B1598" t="s">
        <v>258</v>
      </c>
      <c r="C1598" t="s">
        <v>30</v>
      </c>
      <c r="D1598" t="s">
        <v>47</v>
      </c>
      <c r="E1598" t="s">
        <v>16</v>
      </c>
      <c r="F1598" t="s">
        <v>48</v>
      </c>
      <c r="G1598" s="1">
        <v>44847</v>
      </c>
      <c r="H1598" s="1">
        <v>44880</v>
      </c>
      <c r="I1598" s="2">
        <v>44887</v>
      </c>
      <c r="J1598" t="s">
        <v>39</v>
      </c>
      <c r="K1598" t="s">
        <v>29</v>
      </c>
      <c r="L1598" t="s">
        <v>24</v>
      </c>
      <c r="M1598" t="s">
        <v>25</v>
      </c>
      <c r="N1598" t="s">
        <v>26</v>
      </c>
      <c r="O1598" t="s">
        <v>45</v>
      </c>
      <c r="P1598">
        <f t="shared" si="633"/>
        <v>1</v>
      </c>
      <c r="Q1598" s="5">
        <f t="shared" si="634"/>
        <v>44882</v>
      </c>
      <c r="R1598" s="32">
        <f>VLOOKUP(_xlfn.CONCAT(M1598," - ",E1598),Planning!$C$75:$D$99,2,0)</f>
        <v>4</v>
      </c>
      <c r="S1598" s="5">
        <f t="shared" si="635"/>
        <v>44884</v>
      </c>
      <c r="T1598" s="3" t="str">
        <f t="shared" si="636"/>
        <v/>
      </c>
      <c r="U1598" s="32">
        <f t="shared" ca="1" si="637"/>
        <v>4</v>
      </c>
      <c r="V1598" s="32">
        <f t="shared" si="638"/>
        <v>0</v>
      </c>
      <c r="W1598" s="5">
        <f t="shared" si="639"/>
        <v>44887</v>
      </c>
      <c r="X1598" s="5"/>
      <c r="Z1598" s="49"/>
      <c r="AA1598" s="50" cm="1">
        <f t="array" ref="AA1598">IF(AND(K1598="Pending",J1598='Date ouverte'!$A$2),INDEX(_xlfn.ANCHORARRAY('Date ouverte'!$B$2),MATCH(TRUE,_xlfn.ANCHORARRAY('Date ouverte'!$B$2)&gt;=$W1598,0)),IF(AND(K1598="Pending",J1598='Date ouverte'!$A$4),INDEX(_xlfn.ANCHORARRAY('Date ouverte'!$B$4),MATCH(TRUE,_xlfn.ANCHORARRAY('Date ouverte'!$B$4)&gt;=$W1598,0)),IF(AND(K1598="Pending",J1598='Date ouverte'!$A$6),INDEX(_xlfn.ANCHORARRAY('Date ouverte'!$B$6),MATCH(TRUE,_xlfn.ANCHORARRAY('Date ouverte'!$B$6)&gt;=$W1598,0)),IF(AND(K1598="Pending",J1598='Date ouverte'!$A$8),INDEX(_xlfn.ANCHORARRAY('Date ouverte'!$B$8),MATCH(TRUE,_xlfn.ANCHORARRAY('Date ouverte'!$B$8)&gt;=$W1598,0)),W1598))))</f>
        <v>44887</v>
      </c>
      <c r="AB1598" s="5">
        <f>IF(IF($K1598="Pending",(IF($J1598='Date ouverte'!$A$20,HLOOKUP($AA1598,'Date ouverte'!$20:$21,2,FALSE),IF($J1598='Date ouverte'!$A$22,HLOOKUP($AA1598,'Date ouverte'!$22:$23,2,FALSE),IF($J1598='Date ouverte'!$A$24,HLOOKUP($AA1598,'Date ouverte'!$24:$25,2,FALSE),IF($J1598='Date ouverte'!$A$26,HLOOKUP($AA1598,'Date ouverte'!$26:$27,2,FALSE),"j"))))),W1598)&lt;&gt;"alert",AA1598,"alert")</f>
        <v>44887</v>
      </c>
      <c r="AC1598" s="65">
        <f>IF($AB1598="alert",(IF($J1598='Date ouverte'!$A$29,HLOOKUP($AA1598,'Date ouverte'!$29:$30,2,FALSE),IF($J1598='Date ouverte'!$A$31,HLOOKUP($AA1598,'Date ouverte'!$31:$33,2,FALSE),IF($J1598='Date ouverte'!$A$33,HLOOKUP($AA1598,'Date ouverte'!$33:$34,2,FALSE),IF($J1598='Date ouverte'!$A$35,HLOOKUP($AA1598,'Date ouverte'!$35:$36,2,FALSE),"j"))))),0)</f>
        <v>0</v>
      </c>
      <c r="AD15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598" s="5"/>
    </row>
    <row r="1599" spans="1:31" x14ac:dyDescent="0.25">
      <c r="A1599" t="s">
        <v>2135</v>
      </c>
      <c r="B1599" t="s">
        <v>258</v>
      </c>
      <c r="C1599" t="s">
        <v>30</v>
      </c>
      <c r="D1599" t="s">
        <v>47</v>
      </c>
      <c r="E1599" t="s">
        <v>34</v>
      </c>
      <c r="F1599" t="s">
        <v>48</v>
      </c>
      <c r="G1599" s="1">
        <v>44847</v>
      </c>
      <c r="H1599" s="1">
        <v>44877</v>
      </c>
      <c r="I1599" s="2">
        <v>44889.4375</v>
      </c>
      <c r="J1599" t="s">
        <v>23</v>
      </c>
      <c r="K1599" t="s">
        <v>19</v>
      </c>
      <c r="L1599" t="s">
        <v>20</v>
      </c>
      <c r="M1599" t="s">
        <v>25</v>
      </c>
      <c r="N1599" t="s">
        <v>35</v>
      </c>
      <c r="O1599" t="s">
        <v>45</v>
      </c>
      <c r="P1599">
        <f t="shared" si="633"/>
        <v>1</v>
      </c>
      <c r="Q1599" s="5">
        <f t="shared" si="634"/>
        <v>44879</v>
      </c>
      <c r="R1599" s="32">
        <f>VLOOKUP(_xlfn.CONCAT(M1599," - ",E1599),Planning!$C$75:$D$99,2,0)</f>
        <v>21</v>
      </c>
      <c r="S1599" s="5">
        <f t="shared" si="635"/>
        <v>44898</v>
      </c>
      <c r="T1599" s="3" t="str">
        <f t="shared" si="636"/>
        <v/>
      </c>
      <c r="U1599" s="32">
        <f t="shared" ca="1" si="637"/>
        <v>21</v>
      </c>
      <c r="V1599" s="32">
        <f t="shared" si="638"/>
        <v>0</v>
      </c>
      <c r="W1599" s="5">
        <f t="shared" si="639"/>
        <v>44889</v>
      </c>
      <c r="X1599" s="5"/>
      <c r="Z1599" s="49"/>
      <c r="AA1599" s="50" cm="1">
        <f t="array" ref="AA1599">IF(AND(K1599="Pending",J1599='Date ouverte'!$A$2),INDEX(_xlfn.ANCHORARRAY('Date ouverte'!$B$2),MATCH(TRUE,_xlfn.ANCHORARRAY('Date ouverte'!$B$2)&gt;=$W1599,0)),IF(AND(K1599="Pending",J1599='Date ouverte'!$A$4),INDEX(_xlfn.ANCHORARRAY('Date ouverte'!$B$4),MATCH(TRUE,_xlfn.ANCHORARRAY('Date ouverte'!$B$4)&gt;=$W1599,0)),IF(AND(K1599="Pending",J1599='Date ouverte'!$A$6),INDEX(_xlfn.ANCHORARRAY('Date ouverte'!$B$6),MATCH(TRUE,_xlfn.ANCHORARRAY('Date ouverte'!$B$6)&gt;=$W1599,0)),IF(AND(K1599="Pending",J1599='Date ouverte'!$A$8),INDEX(_xlfn.ANCHORARRAY('Date ouverte'!$B$8),MATCH(TRUE,_xlfn.ANCHORARRAY('Date ouverte'!$B$8)&gt;=$W1599,0)),W1599))))</f>
        <v>44889</v>
      </c>
      <c r="AB1599" s="5">
        <f>IF(IF($K1599="Pending",(IF($J1599='Date ouverte'!$A$20,HLOOKUP($AA1599,'Date ouverte'!$20:$21,2,FALSE),IF($J1599='Date ouverte'!$A$22,HLOOKUP($AA1599,'Date ouverte'!$22:$23,2,FALSE),IF($J1599='Date ouverte'!$A$24,HLOOKUP($AA1599,'Date ouverte'!$24:$25,2,FALSE),IF($J1599='Date ouverte'!$A$26,HLOOKUP($AA1599,'Date ouverte'!$26:$27,2,FALSE),"j"))))),W1599)&lt;&gt;"alert",AA1599,"alert")</f>
        <v>44889</v>
      </c>
      <c r="AC1599" s="65">
        <f>IF($AB1599="alert",(IF($J1599='Date ouverte'!$A$29,HLOOKUP($AA1599,'Date ouverte'!$29:$30,2,FALSE),IF($J1599='Date ouverte'!$A$31,HLOOKUP($AA1599,'Date ouverte'!$31:$33,2,FALSE),IF($J1599='Date ouverte'!$A$33,HLOOKUP($AA1599,'Date ouverte'!$33:$34,2,FALSE),IF($J1599='Date ouverte'!$A$35,HLOOKUP($AA1599,'Date ouverte'!$35:$36,2,FALSE),"j"))))),0)</f>
        <v>0</v>
      </c>
      <c r="AD15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599" s="5"/>
    </row>
    <row r="1600" spans="1:31" x14ac:dyDescent="0.25">
      <c r="A1600" t="s">
        <v>297</v>
      </c>
      <c r="B1600" t="s">
        <v>258</v>
      </c>
      <c r="C1600" t="s">
        <v>30</v>
      </c>
      <c r="D1600" t="s">
        <v>15</v>
      </c>
      <c r="E1600" t="s">
        <v>34</v>
      </c>
      <c r="F1600" t="s">
        <v>17</v>
      </c>
      <c r="G1600" s="1">
        <v>44810</v>
      </c>
      <c r="H1600" s="1">
        <v>44853</v>
      </c>
      <c r="I1600" s="2">
        <v>44860.208333333336</v>
      </c>
      <c r="J1600" t="s">
        <v>18</v>
      </c>
      <c r="K1600" t="s">
        <v>19</v>
      </c>
      <c r="L1600" t="s">
        <v>20</v>
      </c>
      <c r="M1600" t="s">
        <v>25</v>
      </c>
      <c r="N1600" t="s">
        <v>35</v>
      </c>
      <c r="O1600" t="s">
        <v>42</v>
      </c>
      <c r="P1600">
        <f t="shared" si="633"/>
        <v>1</v>
      </c>
      <c r="Q1600" s="5">
        <f t="shared" si="634"/>
        <v>44855</v>
      </c>
      <c r="R1600" s="32">
        <f>VLOOKUP(_xlfn.CONCAT(M1600," - ",E1600),Planning!$C$75:$D$99,2,0)</f>
        <v>21</v>
      </c>
      <c r="S1600" s="5">
        <f t="shared" si="635"/>
        <v>44874</v>
      </c>
      <c r="T1600" s="3" t="str">
        <f t="shared" si="636"/>
        <v/>
      </c>
      <c r="U1600" s="32">
        <f t="shared" ca="1" si="637"/>
        <v>15</v>
      </c>
      <c r="V1600" s="32">
        <f t="shared" si="638"/>
        <v>0</v>
      </c>
      <c r="W1600" s="5">
        <f t="shared" si="639"/>
        <v>44860</v>
      </c>
      <c r="X1600" s="5"/>
      <c r="Z1600" s="49"/>
      <c r="AA1600" s="50" cm="1">
        <f t="array" ref="AA1600">IF(AND(K1600="Pending",J1600='Date ouverte'!$A$2),INDEX(_xlfn.ANCHORARRAY('Date ouverte'!$B$2),MATCH(TRUE,_xlfn.ANCHORARRAY('Date ouverte'!$B$2)&gt;=$W1600,0)),IF(AND(K1600="Pending",J1600='Date ouverte'!$A$4),INDEX(_xlfn.ANCHORARRAY('Date ouverte'!$B$4),MATCH(TRUE,_xlfn.ANCHORARRAY('Date ouverte'!$B$4)&gt;=$W1600,0)),IF(AND(K1600="Pending",J1600='Date ouverte'!$A$6),INDEX(_xlfn.ANCHORARRAY('Date ouverte'!$B$6),MATCH(TRUE,_xlfn.ANCHORARRAY('Date ouverte'!$B$6)&gt;=$W1600,0)),IF(AND(K1600="Pending",J1600='Date ouverte'!$A$8),INDEX(_xlfn.ANCHORARRAY('Date ouverte'!$B$8),MATCH(TRUE,_xlfn.ANCHORARRAY('Date ouverte'!$B$8)&gt;=$W1600,0)),W1600))))</f>
        <v>44860</v>
      </c>
      <c r="AB1600" s="5">
        <f>IF(IF($K1600="Pending",(IF($J1600='Date ouverte'!$A$20,HLOOKUP($AA1600,'Date ouverte'!$20:$21,2,FALSE),IF($J1600='Date ouverte'!$A$22,HLOOKUP($AA1600,'Date ouverte'!$22:$23,2,FALSE),IF($J1600='Date ouverte'!$A$24,HLOOKUP($AA1600,'Date ouverte'!$24:$25,2,FALSE),IF($J1600='Date ouverte'!$A$26,HLOOKUP($AA1600,'Date ouverte'!$26:$27,2,FALSE),"j"))))),W1600)&lt;&gt;"alert",AA1600,"alert")</f>
        <v>44860</v>
      </c>
      <c r="AC1600" s="65">
        <f>IF($AB1600="alert",(IF($J1600='Date ouverte'!$A$29,HLOOKUP($AA1600,'Date ouverte'!$29:$30,2,FALSE),IF($J1600='Date ouverte'!$A$31,HLOOKUP($AA1600,'Date ouverte'!$31:$33,2,FALSE),IF($J1600='Date ouverte'!$A$33,HLOOKUP($AA1600,'Date ouverte'!$33:$34,2,FALSE),IF($J1600='Date ouverte'!$A$35,HLOOKUP($AA1600,'Date ouverte'!$35:$36,2,FALSE),"j"))))),0)</f>
        <v>0</v>
      </c>
      <c r="AD16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0" s="5"/>
    </row>
    <row r="1601" spans="1:31" x14ac:dyDescent="0.25">
      <c r="A1601" t="s">
        <v>2136</v>
      </c>
      <c r="B1601" t="s">
        <v>258</v>
      </c>
      <c r="C1601" t="s">
        <v>30</v>
      </c>
      <c r="D1601" t="s">
        <v>47</v>
      </c>
      <c r="E1601" t="s">
        <v>16</v>
      </c>
      <c r="F1601" t="s">
        <v>48</v>
      </c>
      <c r="G1601" s="1">
        <v>44847</v>
      </c>
      <c r="H1601" s="1">
        <v>44880</v>
      </c>
      <c r="I1601" s="2">
        <v>44890</v>
      </c>
      <c r="J1601" t="s">
        <v>28</v>
      </c>
      <c r="K1601" t="s">
        <v>29</v>
      </c>
      <c r="L1601" t="s">
        <v>24</v>
      </c>
      <c r="M1601" t="s">
        <v>25</v>
      </c>
      <c r="N1601" t="s">
        <v>2137</v>
      </c>
      <c r="O1601" t="s">
        <v>58</v>
      </c>
      <c r="P1601">
        <f t="shared" si="633"/>
        <v>1</v>
      </c>
      <c r="Q1601" s="5">
        <f t="shared" si="634"/>
        <v>44882</v>
      </c>
      <c r="R1601" s="32">
        <f>VLOOKUP(_xlfn.CONCAT(M1601," - ",E1601),Planning!$C$75:$D$99,2,0)</f>
        <v>4</v>
      </c>
      <c r="S1601" s="5">
        <f t="shared" si="635"/>
        <v>44884</v>
      </c>
      <c r="T1601" s="3" t="str">
        <f t="shared" si="636"/>
        <v/>
      </c>
      <c r="U1601" s="32">
        <f t="shared" ca="1" si="637"/>
        <v>4</v>
      </c>
      <c r="V1601" s="32">
        <f t="shared" si="638"/>
        <v>0</v>
      </c>
      <c r="W1601" s="5">
        <f t="shared" si="639"/>
        <v>44890</v>
      </c>
      <c r="X1601" s="5"/>
      <c r="Z1601" s="49"/>
      <c r="AA1601" s="50" cm="1">
        <f t="array" ref="AA1601">IF(AND(K1601="Pending",J1601='Date ouverte'!$A$2),INDEX(_xlfn.ANCHORARRAY('Date ouverte'!$B$2),MATCH(TRUE,_xlfn.ANCHORARRAY('Date ouverte'!$B$2)&gt;=$W1601,0)),IF(AND(K1601="Pending",J1601='Date ouverte'!$A$4),INDEX(_xlfn.ANCHORARRAY('Date ouverte'!$B$4),MATCH(TRUE,_xlfn.ANCHORARRAY('Date ouverte'!$B$4)&gt;=$W1601,0)),IF(AND(K1601="Pending",J1601='Date ouverte'!$A$6),INDEX(_xlfn.ANCHORARRAY('Date ouverte'!$B$6),MATCH(TRUE,_xlfn.ANCHORARRAY('Date ouverte'!$B$6)&gt;=$W1601,0)),IF(AND(K1601="Pending",J1601='Date ouverte'!$A$8),INDEX(_xlfn.ANCHORARRAY('Date ouverte'!$B$8),MATCH(TRUE,_xlfn.ANCHORARRAY('Date ouverte'!$B$8)&gt;=$W1601,0)),W1601))))</f>
        <v>44890</v>
      </c>
      <c r="AB1601" s="5" t="str">
        <f>IF(IF($K1601="Pending",(IF($J1601='Date ouverte'!$A$20,HLOOKUP($AA1601,'Date ouverte'!$20:$21,2,FALSE),IF($J1601='Date ouverte'!$A$22,HLOOKUP($AA1601,'Date ouverte'!$22:$23,2,FALSE),IF($J1601='Date ouverte'!$A$24,HLOOKUP($AA1601,'Date ouverte'!$24:$25,2,FALSE),IF($J1601='Date ouverte'!$A$26,HLOOKUP($AA1601,'Date ouverte'!$26:$27,2,FALSE),"j"))))),W1601)&lt;&gt;"alert",AA1601,"alert")</f>
        <v>alert</v>
      </c>
      <c r="AC1601" s="65">
        <f>IF($AB1601="alert",(IF($J1601='Date ouverte'!$A$29,HLOOKUP($AA1601,'Date ouverte'!$29:$30,2,FALSE),IF($J1601='Date ouverte'!$A$31,HLOOKUP($AA1601,'Date ouverte'!$31:$33,2,FALSE),IF($J1601='Date ouverte'!$A$33,HLOOKUP($AA1601,'Date ouverte'!$33:$34,2,FALSE),IF($J1601='Date ouverte'!$A$35,HLOOKUP($AA1601,'Date ouverte'!$35:$36,2,FALSE),"j"))))),0)</f>
        <v>8</v>
      </c>
      <c r="AD16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01" s="5"/>
    </row>
    <row r="1602" spans="1:31" x14ac:dyDescent="0.25">
      <c r="A1602" t="s">
        <v>223</v>
      </c>
      <c r="B1602" t="s">
        <v>258</v>
      </c>
      <c r="C1602" t="s">
        <v>14</v>
      </c>
      <c r="D1602" t="s">
        <v>15</v>
      </c>
      <c r="E1602" t="s">
        <v>34</v>
      </c>
      <c r="F1602" t="s">
        <v>17</v>
      </c>
      <c r="G1602" s="1">
        <v>44800</v>
      </c>
      <c r="H1602" s="1">
        <v>44853</v>
      </c>
      <c r="I1602" s="2">
        <v>44860.541666666664</v>
      </c>
      <c r="J1602" t="s">
        <v>18</v>
      </c>
      <c r="K1602" t="s">
        <v>19</v>
      </c>
      <c r="L1602" t="s">
        <v>24</v>
      </c>
      <c r="M1602" t="s">
        <v>25</v>
      </c>
      <c r="N1602" t="s">
        <v>26</v>
      </c>
      <c r="O1602" t="s">
        <v>42</v>
      </c>
      <c r="P1602">
        <f t="shared" si="633"/>
        <v>1</v>
      </c>
      <c r="Q1602" s="5">
        <f t="shared" si="634"/>
        <v>44855</v>
      </c>
      <c r="R1602" s="32">
        <f>VLOOKUP(_xlfn.CONCAT(M1602," - ",E1602),Planning!$C$75:$D$99,2,0)</f>
        <v>21</v>
      </c>
      <c r="S1602" s="5">
        <f t="shared" si="635"/>
        <v>44874</v>
      </c>
      <c r="T1602" s="3" t="str">
        <f t="shared" si="636"/>
        <v/>
      </c>
      <c r="U1602" s="32">
        <f t="shared" ca="1" si="637"/>
        <v>15</v>
      </c>
      <c r="V1602" s="32">
        <f t="shared" si="638"/>
        <v>0</v>
      </c>
      <c r="W1602" s="5">
        <f t="shared" si="639"/>
        <v>44860</v>
      </c>
      <c r="X1602" s="5"/>
      <c r="Z1602" s="49"/>
      <c r="AA1602" s="50" cm="1">
        <f t="array" ref="AA1602">IF(AND(K1602="Pending",J1602='Date ouverte'!$A$2),INDEX(_xlfn.ANCHORARRAY('Date ouverte'!$B$2),MATCH(TRUE,_xlfn.ANCHORARRAY('Date ouverte'!$B$2)&gt;=$W1602,0)),IF(AND(K1602="Pending",J1602='Date ouverte'!$A$4),INDEX(_xlfn.ANCHORARRAY('Date ouverte'!$B$4),MATCH(TRUE,_xlfn.ANCHORARRAY('Date ouverte'!$B$4)&gt;=$W1602,0)),IF(AND(K1602="Pending",J1602='Date ouverte'!$A$6),INDEX(_xlfn.ANCHORARRAY('Date ouverte'!$B$6),MATCH(TRUE,_xlfn.ANCHORARRAY('Date ouverte'!$B$6)&gt;=$W1602,0)),IF(AND(K1602="Pending",J1602='Date ouverte'!$A$8),INDEX(_xlfn.ANCHORARRAY('Date ouverte'!$B$8),MATCH(TRUE,_xlfn.ANCHORARRAY('Date ouverte'!$B$8)&gt;=$W1602,0)),W1602))))</f>
        <v>44860</v>
      </c>
      <c r="AB1602" s="5">
        <f>IF(IF($K1602="Pending",(IF($J1602='Date ouverte'!$A$20,HLOOKUP($AA1602,'Date ouverte'!$20:$21,2,FALSE),IF($J1602='Date ouverte'!$A$22,HLOOKUP($AA1602,'Date ouverte'!$22:$23,2,FALSE),IF($J1602='Date ouverte'!$A$24,HLOOKUP($AA1602,'Date ouverte'!$24:$25,2,FALSE),IF($J1602='Date ouverte'!$A$26,HLOOKUP($AA1602,'Date ouverte'!$26:$27,2,FALSE),"j"))))),W1602)&lt;&gt;"alert",AA1602,"alert")</f>
        <v>44860</v>
      </c>
      <c r="AC1602" s="65">
        <f>IF($AB1602="alert",(IF($J1602='Date ouverte'!$A$29,HLOOKUP($AA1602,'Date ouverte'!$29:$30,2,FALSE),IF($J1602='Date ouverte'!$A$31,HLOOKUP($AA1602,'Date ouverte'!$31:$33,2,FALSE),IF($J1602='Date ouverte'!$A$33,HLOOKUP($AA1602,'Date ouverte'!$33:$34,2,FALSE),IF($J1602='Date ouverte'!$A$35,HLOOKUP($AA1602,'Date ouverte'!$35:$36,2,FALSE),"j"))))),0)</f>
        <v>0</v>
      </c>
      <c r="AD16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2" s="5"/>
    </row>
    <row r="1603" spans="1:31" x14ac:dyDescent="0.25">
      <c r="A1603" t="s">
        <v>2520</v>
      </c>
      <c r="B1603" t="s">
        <v>258</v>
      </c>
      <c r="C1603" t="s">
        <v>30</v>
      </c>
      <c r="D1603" t="s">
        <v>57</v>
      </c>
      <c r="E1603" t="s">
        <v>34</v>
      </c>
      <c r="F1603" t="s">
        <v>48</v>
      </c>
      <c r="G1603" s="1">
        <v>44863</v>
      </c>
      <c r="H1603" s="1">
        <v>44899</v>
      </c>
      <c r="I1603" s="2">
        <v>44914</v>
      </c>
      <c r="J1603" t="s">
        <v>18</v>
      </c>
      <c r="K1603" t="s">
        <v>29</v>
      </c>
      <c r="L1603" t="s">
        <v>20</v>
      </c>
      <c r="M1603" t="s">
        <v>25</v>
      </c>
      <c r="N1603" t="s">
        <v>35</v>
      </c>
      <c r="O1603" t="s">
        <v>49</v>
      </c>
      <c r="P1603">
        <f t="shared" si="633"/>
        <v>1</v>
      </c>
      <c r="Q1603" s="5">
        <f t="shared" si="634"/>
        <v>44901</v>
      </c>
      <c r="R1603" s="32">
        <f>VLOOKUP(_xlfn.CONCAT(M1603," - ",E1603),Planning!$C$75:$D$99,2,0)</f>
        <v>21</v>
      </c>
      <c r="S1603" s="5">
        <f t="shared" si="635"/>
        <v>44920</v>
      </c>
      <c r="T1603" s="3" t="str">
        <f t="shared" si="636"/>
        <v/>
      </c>
      <c r="U1603" s="32">
        <f t="shared" ca="1" si="637"/>
        <v>21</v>
      </c>
      <c r="V1603" s="32">
        <f t="shared" si="638"/>
        <v>0</v>
      </c>
      <c r="W1603" s="5">
        <f t="shared" si="639"/>
        <v>44914</v>
      </c>
      <c r="X1603" s="5"/>
      <c r="Z1603" s="49"/>
      <c r="AA1603" s="50" cm="1">
        <f t="array" ref="AA1603">IF(AND(K1603="Pending",J1603='Date ouverte'!$A$2),INDEX(_xlfn.ANCHORARRAY('Date ouverte'!$B$2),MATCH(TRUE,_xlfn.ANCHORARRAY('Date ouverte'!$B$2)&gt;=$W1603,0)),IF(AND(K1603="Pending",J1603='Date ouverte'!$A$4),INDEX(_xlfn.ANCHORARRAY('Date ouverte'!$B$4),MATCH(TRUE,_xlfn.ANCHORARRAY('Date ouverte'!$B$4)&gt;=$W1603,0)),IF(AND(K1603="Pending",J1603='Date ouverte'!$A$6),INDEX(_xlfn.ANCHORARRAY('Date ouverte'!$B$6),MATCH(TRUE,_xlfn.ANCHORARRAY('Date ouverte'!$B$6)&gt;=$W1603,0)),IF(AND(K1603="Pending",J1603='Date ouverte'!$A$8),INDEX(_xlfn.ANCHORARRAY('Date ouverte'!$B$8),MATCH(TRUE,_xlfn.ANCHORARRAY('Date ouverte'!$B$8)&gt;=$W1603,0)),W1603))))</f>
        <v>44914</v>
      </c>
      <c r="AB1603" s="5" t="str">
        <f>IF(IF($K1603="Pending",(IF($J1603='Date ouverte'!$A$20,HLOOKUP($AA1603,'Date ouverte'!$20:$21,2,FALSE),IF($J1603='Date ouverte'!$A$22,HLOOKUP($AA1603,'Date ouverte'!$22:$23,2,FALSE),IF($J1603='Date ouverte'!$A$24,HLOOKUP($AA1603,'Date ouverte'!$24:$25,2,FALSE),IF($J1603='Date ouverte'!$A$26,HLOOKUP($AA1603,'Date ouverte'!$26:$27,2,FALSE),"j"))))),W1603)&lt;&gt;"alert",AA1603,"alert")</f>
        <v>alert</v>
      </c>
      <c r="AC1603" s="65">
        <f>IF($AB1603="alert",(IF($J1603='Date ouverte'!$A$29,HLOOKUP($AA1603,'Date ouverte'!$29:$30,2,FALSE),IF($J1603='Date ouverte'!$A$31,HLOOKUP($AA1603,'Date ouverte'!$31:$33,2,FALSE),IF($J1603='Date ouverte'!$A$33,HLOOKUP($AA1603,'Date ouverte'!$33:$34,2,FALSE),IF($J1603='Date ouverte'!$A$35,HLOOKUP($AA1603,'Date ouverte'!$35:$36,2,FALSE),"j"))))),0)</f>
        <v>18</v>
      </c>
      <c r="AD16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3" s="5"/>
    </row>
    <row r="1604" spans="1:31" x14ac:dyDescent="0.25">
      <c r="A1604" t="s">
        <v>2138</v>
      </c>
      <c r="B1604" t="s">
        <v>258</v>
      </c>
      <c r="C1604" t="s">
        <v>30</v>
      </c>
      <c r="D1604" t="s">
        <v>47</v>
      </c>
      <c r="E1604" t="s">
        <v>34</v>
      </c>
      <c r="F1604" t="s">
        <v>48</v>
      </c>
      <c r="G1604" s="1">
        <v>44847</v>
      </c>
      <c r="H1604" s="1">
        <v>44877</v>
      </c>
      <c r="I1604" s="2">
        <v>44895.208333333336</v>
      </c>
      <c r="J1604" t="s">
        <v>23</v>
      </c>
      <c r="K1604" t="s">
        <v>19</v>
      </c>
      <c r="L1604" t="s">
        <v>20</v>
      </c>
      <c r="M1604" t="s">
        <v>25</v>
      </c>
      <c r="N1604" t="s">
        <v>35</v>
      </c>
      <c r="O1604" t="s">
        <v>45</v>
      </c>
      <c r="P1604">
        <f t="shared" si="633"/>
        <v>1</v>
      </c>
      <c r="Q1604" s="5">
        <f t="shared" si="634"/>
        <v>44879</v>
      </c>
      <c r="R1604" s="32">
        <f>VLOOKUP(_xlfn.CONCAT(M1604," - ",E1604),Planning!$C$75:$D$99,2,0)</f>
        <v>21</v>
      </c>
      <c r="S1604" s="5">
        <f t="shared" si="635"/>
        <v>44898</v>
      </c>
      <c r="T1604" s="3" t="str">
        <f t="shared" si="636"/>
        <v/>
      </c>
      <c r="U1604" s="32">
        <f t="shared" ca="1" si="637"/>
        <v>21</v>
      </c>
      <c r="V1604" s="32">
        <f t="shared" si="638"/>
        <v>0</v>
      </c>
      <c r="W1604" s="5">
        <f t="shared" si="639"/>
        <v>44895</v>
      </c>
      <c r="X1604" s="5"/>
      <c r="Z1604" s="49"/>
      <c r="AA1604" s="50" cm="1">
        <f t="array" ref="AA1604">IF(AND(K1604="Pending",J1604='Date ouverte'!$A$2),INDEX(_xlfn.ANCHORARRAY('Date ouverte'!$B$2),MATCH(TRUE,_xlfn.ANCHORARRAY('Date ouverte'!$B$2)&gt;=$W1604,0)),IF(AND(K1604="Pending",J1604='Date ouverte'!$A$4),INDEX(_xlfn.ANCHORARRAY('Date ouverte'!$B$4),MATCH(TRUE,_xlfn.ANCHORARRAY('Date ouverte'!$B$4)&gt;=$W1604,0)),IF(AND(K1604="Pending",J1604='Date ouverte'!$A$6),INDEX(_xlfn.ANCHORARRAY('Date ouverte'!$B$6),MATCH(TRUE,_xlfn.ANCHORARRAY('Date ouverte'!$B$6)&gt;=$W1604,0)),IF(AND(K1604="Pending",J1604='Date ouverte'!$A$8),INDEX(_xlfn.ANCHORARRAY('Date ouverte'!$B$8),MATCH(TRUE,_xlfn.ANCHORARRAY('Date ouverte'!$B$8)&gt;=$W1604,0)),W1604))))</f>
        <v>44895</v>
      </c>
      <c r="AB1604" s="5">
        <f>IF(IF($K1604="Pending",(IF($J1604='Date ouverte'!$A$20,HLOOKUP($AA1604,'Date ouverte'!$20:$21,2,FALSE),IF($J1604='Date ouverte'!$A$22,HLOOKUP($AA1604,'Date ouverte'!$22:$23,2,FALSE),IF($J1604='Date ouverte'!$A$24,HLOOKUP($AA1604,'Date ouverte'!$24:$25,2,FALSE),IF($J1604='Date ouverte'!$A$26,HLOOKUP($AA1604,'Date ouverte'!$26:$27,2,FALSE),"j"))))),W1604)&lt;&gt;"alert",AA1604,"alert")</f>
        <v>44895</v>
      </c>
      <c r="AC1604" s="65">
        <f>IF($AB1604="alert",(IF($J1604='Date ouverte'!$A$29,HLOOKUP($AA1604,'Date ouverte'!$29:$30,2,FALSE),IF($J1604='Date ouverte'!$A$31,HLOOKUP($AA1604,'Date ouverte'!$31:$33,2,FALSE),IF($J1604='Date ouverte'!$A$33,HLOOKUP($AA1604,'Date ouverte'!$33:$34,2,FALSE),IF($J1604='Date ouverte'!$A$35,HLOOKUP($AA1604,'Date ouverte'!$35:$36,2,FALSE),"j"))))),0)</f>
        <v>0</v>
      </c>
      <c r="AD16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4" s="5"/>
    </row>
    <row r="1605" spans="1:31" x14ac:dyDescent="0.25">
      <c r="A1605" t="s">
        <v>1460</v>
      </c>
      <c r="B1605" t="s">
        <v>258</v>
      </c>
      <c r="C1605" t="s">
        <v>30</v>
      </c>
      <c r="D1605" t="s">
        <v>47</v>
      </c>
      <c r="E1605" t="s">
        <v>34</v>
      </c>
      <c r="F1605" t="s">
        <v>48</v>
      </c>
      <c r="G1605" s="1">
        <v>44847</v>
      </c>
      <c r="H1605" s="1">
        <v>44877</v>
      </c>
      <c r="I1605" s="2">
        <v>44886.208333333336</v>
      </c>
      <c r="J1605" t="s">
        <v>28</v>
      </c>
      <c r="K1605" t="s">
        <v>19</v>
      </c>
      <c r="L1605" t="s">
        <v>20</v>
      </c>
      <c r="M1605" t="s">
        <v>25</v>
      </c>
      <c r="N1605" t="s">
        <v>35</v>
      </c>
      <c r="O1605" t="s">
        <v>45</v>
      </c>
      <c r="P1605">
        <f t="shared" si="633"/>
        <v>1</v>
      </c>
      <c r="Q1605" s="5">
        <f t="shared" si="634"/>
        <v>44879</v>
      </c>
      <c r="R1605" s="32">
        <f>VLOOKUP(_xlfn.CONCAT(M1605," - ",E1605),Planning!$C$75:$D$99,2,0)</f>
        <v>21</v>
      </c>
      <c r="S1605" s="5">
        <f t="shared" si="635"/>
        <v>44898</v>
      </c>
      <c r="T1605" s="3" t="str">
        <f t="shared" si="636"/>
        <v/>
      </c>
      <c r="U1605" s="32">
        <f t="shared" ca="1" si="637"/>
        <v>21</v>
      </c>
      <c r="V1605" s="32">
        <f t="shared" si="638"/>
        <v>0</v>
      </c>
      <c r="W1605" s="5">
        <f t="shared" si="639"/>
        <v>44886</v>
      </c>
      <c r="X1605" s="5"/>
      <c r="Z1605" s="49"/>
      <c r="AA1605" s="50" cm="1">
        <f t="array" ref="AA1605">IF(AND(K1605="Pending",J1605='Date ouverte'!$A$2),INDEX(_xlfn.ANCHORARRAY('Date ouverte'!$B$2),MATCH(TRUE,_xlfn.ANCHORARRAY('Date ouverte'!$B$2)&gt;=$W1605,0)),IF(AND(K1605="Pending",J1605='Date ouverte'!$A$4),INDEX(_xlfn.ANCHORARRAY('Date ouverte'!$B$4),MATCH(TRUE,_xlfn.ANCHORARRAY('Date ouverte'!$B$4)&gt;=$W1605,0)),IF(AND(K1605="Pending",J1605='Date ouverte'!$A$6),INDEX(_xlfn.ANCHORARRAY('Date ouverte'!$B$6),MATCH(TRUE,_xlfn.ANCHORARRAY('Date ouverte'!$B$6)&gt;=$W1605,0)),IF(AND(K1605="Pending",J1605='Date ouverte'!$A$8),INDEX(_xlfn.ANCHORARRAY('Date ouverte'!$B$8),MATCH(TRUE,_xlfn.ANCHORARRAY('Date ouverte'!$B$8)&gt;=$W1605,0)),W1605))))</f>
        <v>44886</v>
      </c>
      <c r="AB1605" s="5">
        <f>IF(IF($K1605="Pending",(IF($J1605='Date ouverte'!$A$20,HLOOKUP($AA1605,'Date ouverte'!$20:$21,2,FALSE),IF($J1605='Date ouverte'!$A$22,HLOOKUP($AA1605,'Date ouverte'!$22:$23,2,FALSE),IF($J1605='Date ouverte'!$A$24,HLOOKUP($AA1605,'Date ouverte'!$24:$25,2,FALSE),IF($J1605='Date ouverte'!$A$26,HLOOKUP($AA1605,'Date ouverte'!$26:$27,2,FALSE),"j"))))),W1605)&lt;&gt;"alert",AA1605,"alert")</f>
        <v>44886</v>
      </c>
      <c r="AC1605" s="65">
        <f>IF($AB1605="alert",(IF($J1605='Date ouverte'!$A$29,HLOOKUP($AA1605,'Date ouverte'!$29:$30,2,FALSE),IF($J1605='Date ouverte'!$A$31,HLOOKUP($AA1605,'Date ouverte'!$31:$33,2,FALSE),IF($J1605='Date ouverte'!$A$33,HLOOKUP($AA1605,'Date ouverte'!$33:$34,2,FALSE),IF($J1605='Date ouverte'!$A$35,HLOOKUP($AA1605,'Date ouverte'!$35:$36,2,FALSE),"j"))))),0)</f>
        <v>0</v>
      </c>
      <c r="AD16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05" s="5"/>
    </row>
    <row r="1606" spans="1:31" x14ac:dyDescent="0.25">
      <c r="A1606" t="s">
        <v>2139</v>
      </c>
      <c r="B1606" t="s">
        <v>258</v>
      </c>
      <c r="C1606" t="s">
        <v>30</v>
      </c>
      <c r="D1606" t="s">
        <v>47</v>
      </c>
      <c r="E1606" t="s">
        <v>34</v>
      </c>
      <c r="F1606" t="s">
        <v>48</v>
      </c>
      <c r="G1606" s="1">
        <v>44858</v>
      </c>
      <c r="H1606" s="1">
        <v>44890</v>
      </c>
      <c r="I1606" s="2">
        <v>44902</v>
      </c>
      <c r="J1606" t="s">
        <v>23</v>
      </c>
      <c r="K1606" t="s">
        <v>29</v>
      </c>
      <c r="L1606" t="s">
        <v>20</v>
      </c>
      <c r="M1606" t="s">
        <v>25</v>
      </c>
      <c r="N1606" t="s">
        <v>35</v>
      </c>
      <c r="O1606" t="s">
        <v>46</v>
      </c>
      <c r="P1606">
        <f t="shared" si="633"/>
        <v>1</v>
      </c>
      <c r="Q1606" s="5">
        <f t="shared" si="634"/>
        <v>44892</v>
      </c>
      <c r="R1606" s="32">
        <f>VLOOKUP(_xlfn.CONCAT(M1606," - ",E1606),Planning!$C$75:$D$99,2,0)</f>
        <v>21</v>
      </c>
      <c r="S1606" s="5">
        <f t="shared" si="635"/>
        <v>44911</v>
      </c>
      <c r="T1606" s="3" t="str">
        <f t="shared" si="636"/>
        <v/>
      </c>
      <c r="U1606" s="32">
        <f t="shared" ca="1" si="637"/>
        <v>21</v>
      </c>
      <c r="V1606" s="32">
        <f t="shared" si="638"/>
        <v>0</v>
      </c>
      <c r="W1606" s="5">
        <f t="shared" si="639"/>
        <v>44902</v>
      </c>
      <c r="X1606" s="5"/>
      <c r="Z1606" s="49"/>
      <c r="AA1606" s="50" cm="1">
        <f t="array" ref="AA1606">IF(AND(K1606="Pending",J1606='Date ouverte'!$A$2),INDEX(_xlfn.ANCHORARRAY('Date ouverte'!$B$2),MATCH(TRUE,_xlfn.ANCHORARRAY('Date ouverte'!$B$2)&gt;=$W1606,0)),IF(AND(K1606="Pending",J1606='Date ouverte'!$A$4),INDEX(_xlfn.ANCHORARRAY('Date ouverte'!$B$4),MATCH(TRUE,_xlfn.ANCHORARRAY('Date ouverte'!$B$4)&gt;=$W1606,0)),IF(AND(K1606="Pending",J1606='Date ouverte'!$A$6),INDEX(_xlfn.ANCHORARRAY('Date ouverte'!$B$6),MATCH(TRUE,_xlfn.ANCHORARRAY('Date ouverte'!$B$6)&gt;=$W1606,0)),IF(AND(K1606="Pending",J1606='Date ouverte'!$A$8),INDEX(_xlfn.ANCHORARRAY('Date ouverte'!$B$8),MATCH(TRUE,_xlfn.ANCHORARRAY('Date ouverte'!$B$8)&gt;=$W1606,0)),W1606))))</f>
        <v>44902</v>
      </c>
      <c r="AB1606" s="5" t="str">
        <f>IF(IF($K1606="Pending",(IF($J1606='Date ouverte'!$A$20,HLOOKUP($AA1606,'Date ouverte'!$20:$21,2,FALSE),IF($J1606='Date ouverte'!$A$22,HLOOKUP($AA1606,'Date ouverte'!$22:$23,2,FALSE),IF($J1606='Date ouverte'!$A$24,HLOOKUP($AA1606,'Date ouverte'!$24:$25,2,FALSE),IF($J1606='Date ouverte'!$A$26,HLOOKUP($AA1606,'Date ouverte'!$26:$27,2,FALSE),"j"))))),W1606)&lt;&gt;"alert",AA1606,"alert")</f>
        <v>alert</v>
      </c>
      <c r="AC1606" s="65">
        <f>IF($AB1606="alert",(IF($J1606='Date ouverte'!$A$29,HLOOKUP($AA1606,'Date ouverte'!$29:$30,2,FALSE),IF($J1606='Date ouverte'!$A$31,HLOOKUP($AA1606,'Date ouverte'!$31:$33,2,FALSE),IF($J1606='Date ouverte'!$A$33,HLOOKUP($AA1606,'Date ouverte'!$33:$34,2,FALSE),IF($J1606='Date ouverte'!$A$35,HLOOKUP($AA1606,'Date ouverte'!$35:$36,2,FALSE),"j"))))),0)</f>
        <v>40</v>
      </c>
      <c r="AD16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6" s="5"/>
    </row>
    <row r="1607" spans="1:31" x14ac:dyDescent="0.25">
      <c r="A1607" t="s">
        <v>2140</v>
      </c>
      <c r="B1607" t="s">
        <v>258</v>
      </c>
      <c r="C1607" t="s">
        <v>14</v>
      </c>
      <c r="D1607" t="s">
        <v>47</v>
      </c>
      <c r="E1607" t="s">
        <v>34</v>
      </c>
      <c r="F1607" t="s">
        <v>48</v>
      </c>
      <c r="G1607" s="1">
        <v>44855</v>
      </c>
      <c r="H1607" s="1">
        <v>44900</v>
      </c>
      <c r="I1607" s="2">
        <v>44915</v>
      </c>
      <c r="J1607" t="s">
        <v>28</v>
      </c>
      <c r="K1607" t="s">
        <v>29</v>
      </c>
      <c r="L1607" t="s">
        <v>20</v>
      </c>
      <c r="M1607" t="s">
        <v>25</v>
      </c>
      <c r="N1607" t="s">
        <v>35</v>
      </c>
      <c r="O1607" t="s">
        <v>49</v>
      </c>
      <c r="P1607">
        <f t="shared" si="633"/>
        <v>1</v>
      </c>
      <c r="Q1607" s="5">
        <f t="shared" si="634"/>
        <v>44902</v>
      </c>
      <c r="R1607" s="32">
        <f>VLOOKUP(_xlfn.CONCAT(M1607," - ",E1607),Planning!$C$75:$D$99,2,0)</f>
        <v>21</v>
      </c>
      <c r="S1607" s="5">
        <f t="shared" si="635"/>
        <v>44921</v>
      </c>
      <c r="T1607" s="3" t="str">
        <f t="shared" si="636"/>
        <v/>
      </c>
      <c r="U1607" s="32">
        <f t="shared" ca="1" si="637"/>
        <v>21</v>
      </c>
      <c r="V1607" s="32">
        <f t="shared" si="638"/>
        <v>0</v>
      </c>
      <c r="W1607" s="5">
        <f t="shared" si="639"/>
        <v>44915</v>
      </c>
      <c r="X1607" s="5"/>
      <c r="Z1607" s="49"/>
      <c r="AA1607" s="50" cm="1">
        <f t="array" ref="AA1607">IF(AND(K1607="Pending",J1607='Date ouverte'!$A$2),INDEX(_xlfn.ANCHORARRAY('Date ouverte'!$B$2),MATCH(TRUE,_xlfn.ANCHORARRAY('Date ouverte'!$B$2)&gt;=$W1607,0)),IF(AND(K1607="Pending",J1607='Date ouverte'!$A$4),INDEX(_xlfn.ANCHORARRAY('Date ouverte'!$B$4),MATCH(TRUE,_xlfn.ANCHORARRAY('Date ouverte'!$B$4)&gt;=$W1607,0)),IF(AND(K1607="Pending",J1607='Date ouverte'!$A$6),INDEX(_xlfn.ANCHORARRAY('Date ouverte'!$B$6),MATCH(TRUE,_xlfn.ANCHORARRAY('Date ouverte'!$B$6)&gt;=$W1607,0)),IF(AND(K1607="Pending",J1607='Date ouverte'!$A$8),INDEX(_xlfn.ANCHORARRAY('Date ouverte'!$B$8),MATCH(TRUE,_xlfn.ANCHORARRAY('Date ouverte'!$B$8)&gt;=$W1607,0)),W1607))))</f>
        <v>44915</v>
      </c>
      <c r="AB1607" s="5">
        <f>IF(IF($K1607="Pending",(IF($J1607='Date ouverte'!$A$20,HLOOKUP($AA1607,'Date ouverte'!$20:$21,2,FALSE),IF($J1607='Date ouverte'!$A$22,HLOOKUP($AA1607,'Date ouverte'!$22:$23,2,FALSE),IF($J1607='Date ouverte'!$A$24,HLOOKUP($AA1607,'Date ouverte'!$24:$25,2,FALSE),IF($J1607='Date ouverte'!$A$26,HLOOKUP($AA1607,'Date ouverte'!$26:$27,2,FALSE),"j"))))),W1607)&lt;&gt;"alert",AA1607,"alert")</f>
        <v>44915</v>
      </c>
      <c r="AC1607" s="65">
        <f>IF($AB1607="alert",(IF($J1607='Date ouverte'!$A$29,HLOOKUP($AA1607,'Date ouverte'!$29:$30,2,FALSE),IF($J1607='Date ouverte'!$A$31,HLOOKUP($AA1607,'Date ouverte'!$31:$33,2,FALSE),IF($J1607='Date ouverte'!$A$33,HLOOKUP($AA1607,'Date ouverte'!$33:$34,2,FALSE),IF($J1607='Date ouverte'!$A$35,HLOOKUP($AA1607,'Date ouverte'!$35:$36,2,FALSE),"j"))))),0)</f>
        <v>0</v>
      </c>
      <c r="AD16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07" s="5"/>
    </row>
    <row r="1608" spans="1:31" x14ac:dyDescent="0.25">
      <c r="A1608" t="s">
        <v>2141</v>
      </c>
      <c r="B1608" t="s">
        <v>258</v>
      </c>
      <c r="C1608" t="s">
        <v>30</v>
      </c>
      <c r="D1608" t="s">
        <v>47</v>
      </c>
      <c r="E1608" t="s">
        <v>34</v>
      </c>
      <c r="F1608" t="s">
        <v>48</v>
      </c>
      <c r="G1608" s="1">
        <v>44847</v>
      </c>
      <c r="H1608" s="1">
        <v>44877</v>
      </c>
      <c r="I1608" s="2">
        <v>44888.208333333336</v>
      </c>
      <c r="J1608" t="s">
        <v>23</v>
      </c>
      <c r="K1608" t="s">
        <v>19</v>
      </c>
      <c r="L1608" t="s">
        <v>20</v>
      </c>
      <c r="M1608" t="s">
        <v>25</v>
      </c>
      <c r="N1608" t="s">
        <v>35</v>
      </c>
      <c r="O1608" t="s">
        <v>45</v>
      </c>
      <c r="P1608">
        <f t="shared" si="633"/>
        <v>1</v>
      </c>
      <c r="Q1608" s="5">
        <f t="shared" si="634"/>
        <v>44879</v>
      </c>
      <c r="R1608" s="32">
        <f>VLOOKUP(_xlfn.CONCAT(M1608," - ",E1608),Planning!$C$75:$D$99,2,0)</f>
        <v>21</v>
      </c>
      <c r="S1608" s="5">
        <f t="shared" si="635"/>
        <v>44898</v>
      </c>
      <c r="T1608" s="3" t="str">
        <f t="shared" si="636"/>
        <v/>
      </c>
      <c r="U1608" s="32">
        <f t="shared" ca="1" si="637"/>
        <v>21</v>
      </c>
      <c r="V1608" s="32">
        <f t="shared" si="638"/>
        <v>0</v>
      </c>
      <c r="W1608" s="5">
        <f t="shared" si="639"/>
        <v>44888</v>
      </c>
      <c r="X1608" s="5"/>
      <c r="Z1608" s="49"/>
      <c r="AA1608" s="50" cm="1">
        <f t="array" ref="AA1608">IF(AND(K1608="Pending",J1608='Date ouverte'!$A$2),INDEX(_xlfn.ANCHORARRAY('Date ouverte'!$B$2),MATCH(TRUE,_xlfn.ANCHORARRAY('Date ouverte'!$B$2)&gt;=$W1608,0)),IF(AND(K1608="Pending",J1608='Date ouverte'!$A$4),INDEX(_xlfn.ANCHORARRAY('Date ouverte'!$B$4),MATCH(TRUE,_xlfn.ANCHORARRAY('Date ouverte'!$B$4)&gt;=$W1608,0)),IF(AND(K1608="Pending",J1608='Date ouverte'!$A$6),INDEX(_xlfn.ANCHORARRAY('Date ouverte'!$B$6),MATCH(TRUE,_xlfn.ANCHORARRAY('Date ouverte'!$B$6)&gt;=$W1608,0)),IF(AND(K1608="Pending",J1608='Date ouverte'!$A$8),INDEX(_xlfn.ANCHORARRAY('Date ouverte'!$B$8),MATCH(TRUE,_xlfn.ANCHORARRAY('Date ouverte'!$B$8)&gt;=$W1608,0)),W1608))))</f>
        <v>44888</v>
      </c>
      <c r="AB1608" s="5">
        <f>IF(IF($K1608="Pending",(IF($J1608='Date ouverte'!$A$20,HLOOKUP($AA1608,'Date ouverte'!$20:$21,2,FALSE),IF($J1608='Date ouverte'!$A$22,HLOOKUP($AA1608,'Date ouverte'!$22:$23,2,FALSE),IF($J1608='Date ouverte'!$A$24,HLOOKUP($AA1608,'Date ouverte'!$24:$25,2,FALSE),IF($J1608='Date ouverte'!$A$26,HLOOKUP($AA1608,'Date ouverte'!$26:$27,2,FALSE),"j"))))),W1608)&lt;&gt;"alert",AA1608,"alert")</f>
        <v>44888</v>
      </c>
      <c r="AC1608" s="65">
        <f>IF($AB1608="alert",(IF($J1608='Date ouverte'!$A$29,HLOOKUP($AA1608,'Date ouverte'!$29:$30,2,FALSE),IF($J1608='Date ouverte'!$A$31,HLOOKUP($AA1608,'Date ouverte'!$31:$33,2,FALSE),IF($J1608='Date ouverte'!$A$33,HLOOKUP($AA1608,'Date ouverte'!$33:$34,2,FALSE),IF($J1608='Date ouverte'!$A$35,HLOOKUP($AA1608,'Date ouverte'!$35:$36,2,FALSE),"j"))))),0)</f>
        <v>0</v>
      </c>
      <c r="AD16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8" s="5"/>
    </row>
    <row r="1609" spans="1:31" x14ac:dyDescent="0.25">
      <c r="A1609" t="s">
        <v>2142</v>
      </c>
      <c r="B1609" t="s">
        <v>258</v>
      </c>
      <c r="C1609" t="s">
        <v>30</v>
      </c>
      <c r="D1609" t="s">
        <v>47</v>
      </c>
      <c r="E1609" t="s">
        <v>34</v>
      </c>
      <c r="F1609" t="s">
        <v>48</v>
      </c>
      <c r="G1609" s="1">
        <v>44847</v>
      </c>
      <c r="H1609" s="1">
        <v>44877</v>
      </c>
      <c r="I1609" s="2">
        <v>44895.541666666664</v>
      </c>
      <c r="J1609" t="s">
        <v>23</v>
      </c>
      <c r="K1609" t="s">
        <v>19</v>
      </c>
      <c r="L1609" t="s">
        <v>20</v>
      </c>
      <c r="M1609" t="s">
        <v>25</v>
      </c>
      <c r="N1609" t="s">
        <v>35</v>
      </c>
      <c r="O1609" t="s">
        <v>45</v>
      </c>
      <c r="P1609">
        <f t="shared" si="633"/>
        <v>1</v>
      </c>
      <c r="Q1609" s="5">
        <f t="shared" si="634"/>
        <v>44879</v>
      </c>
      <c r="R1609" s="32">
        <f>VLOOKUP(_xlfn.CONCAT(M1609," - ",E1609),Planning!$C$75:$D$99,2,0)</f>
        <v>21</v>
      </c>
      <c r="S1609" s="5">
        <f t="shared" si="635"/>
        <v>44898</v>
      </c>
      <c r="T1609" s="3" t="str">
        <f t="shared" si="636"/>
        <v/>
      </c>
      <c r="U1609" s="32">
        <f t="shared" ca="1" si="637"/>
        <v>21</v>
      </c>
      <c r="V1609" s="32">
        <f t="shared" si="638"/>
        <v>0</v>
      </c>
      <c r="W1609" s="5">
        <f t="shared" si="639"/>
        <v>44895</v>
      </c>
      <c r="X1609" s="5"/>
      <c r="Z1609" s="49"/>
      <c r="AA1609" s="50" cm="1">
        <f t="array" ref="AA1609">IF(AND(K1609="Pending",J1609='Date ouverte'!$A$2),INDEX(_xlfn.ANCHORARRAY('Date ouverte'!$B$2),MATCH(TRUE,_xlfn.ANCHORARRAY('Date ouverte'!$B$2)&gt;=$W1609,0)),IF(AND(K1609="Pending",J1609='Date ouverte'!$A$4),INDEX(_xlfn.ANCHORARRAY('Date ouverte'!$B$4),MATCH(TRUE,_xlfn.ANCHORARRAY('Date ouverte'!$B$4)&gt;=$W1609,0)),IF(AND(K1609="Pending",J1609='Date ouverte'!$A$6),INDEX(_xlfn.ANCHORARRAY('Date ouverte'!$B$6),MATCH(TRUE,_xlfn.ANCHORARRAY('Date ouverte'!$B$6)&gt;=$W1609,0)),IF(AND(K1609="Pending",J1609='Date ouverte'!$A$8),INDEX(_xlfn.ANCHORARRAY('Date ouverte'!$B$8),MATCH(TRUE,_xlfn.ANCHORARRAY('Date ouverte'!$B$8)&gt;=$W1609,0)),W1609))))</f>
        <v>44895</v>
      </c>
      <c r="AB1609" s="5">
        <f>IF(IF($K1609="Pending",(IF($J1609='Date ouverte'!$A$20,HLOOKUP($AA1609,'Date ouverte'!$20:$21,2,FALSE),IF($J1609='Date ouverte'!$A$22,HLOOKUP($AA1609,'Date ouverte'!$22:$23,2,FALSE),IF($J1609='Date ouverte'!$A$24,HLOOKUP($AA1609,'Date ouverte'!$24:$25,2,FALSE),IF($J1609='Date ouverte'!$A$26,HLOOKUP($AA1609,'Date ouverte'!$26:$27,2,FALSE),"j"))))),W1609)&lt;&gt;"alert",AA1609,"alert")</f>
        <v>44895</v>
      </c>
      <c r="AC1609" s="65">
        <f>IF($AB1609="alert",(IF($J1609='Date ouverte'!$A$29,HLOOKUP($AA1609,'Date ouverte'!$29:$30,2,FALSE),IF($J1609='Date ouverte'!$A$31,HLOOKUP($AA1609,'Date ouverte'!$31:$33,2,FALSE),IF($J1609='Date ouverte'!$A$33,HLOOKUP($AA1609,'Date ouverte'!$33:$34,2,FALSE),IF($J1609='Date ouverte'!$A$35,HLOOKUP($AA1609,'Date ouverte'!$35:$36,2,FALSE),"j"))))),0)</f>
        <v>0</v>
      </c>
      <c r="AD16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09" s="5"/>
    </row>
    <row r="1610" spans="1:31" x14ac:dyDescent="0.25">
      <c r="A1610" t="s">
        <v>2143</v>
      </c>
      <c r="B1610" t="s">
        <v>258</v>
      </c>
      <c r="C1610" t="s">
        <v>30</v>
      </c>
      <c r="D1610" t="s">
        <v>47</v>
      </c>
      <c r="E1610" t="s">
        <v>16</v>
      </c>
      <c r="F1610" t="s">
        <v>48</v>
      </c>
      <c r="G1610" s="1">
        <v>44858</v>
      </c>
      <c r="H1610" s="1">
        <v>44893</v>
      </c>
      <c r="I1610" s="2">
        <v>44898</v>
      </c>
      <c r="J1610" t="s">
        <v>23</v>
      </c>
      <c r="K1610" t="s">
        <v>29</v>
      </c>
      <c r="L1610" t="s">
        <v>24</v>
      </c>
      <c r="M1610" t="s">
        <v>25</v>
      </c>
      <c r="N1610" t="s">
        <v>26</v>
      </c>
      <c r="O1610" t="s">
        <v>46</v>
      </c>
      <c r="P1610">
        <f t="shared" si="633"/>
        <v>1</v>
      </c>
      <c r="Q1610" s="5">
        <f t="shared" si="634"/>
        <v>44895</v>
      </c>
      <c r="R1610" s="32">
        <f>VLOOKUP(_xlfn.CONCAT(M1610," - ",E1610),Planning!$C$75:$D$99,2,0)</f>
        <v>4</v>
      </c>
      <c r="S1610" s="5">
        <f t="shared" si="635"/>
        <v>44897</v>
      </c>
      <c r="T1610" s="3" t="str">
        <f t="shared" si="636"/>
        <v/>
      </c>
      <c r="U1610" s="32">
        <f t="shared" ca="1" si="637"/>
        <v>4</v>
      </c>
      <c r="V1610" s="32">
        <f t="shared" si="638"/>
        <v>0</v>
      </c>
      <c r="W1610" s="5">
        <f t="shared" si="639"/>
        <v>44898</v>
      </c>
      <c r="X1610" s="5"/>
      <c r="Z1610" s="49"/>
      <c r="AA1610" s="50" cm="1">
        <f t="array" ref="AA1610">IF(AND(K1610="Pending",J1610='Date ouverte'!$A$2),INDEX(_xlfn.ANCHORARRAY('Date ouverte'!$B$2),MATCH(TRUE,_xlfn.ANCHORARRAY('Date ouverte'!$B$2)&gt;=$W1610,0)),IF(AND(K1610="Pending",J1610='Date ouverte'!$A$4),INDEX(_xlfn.ANCHORARRAY('Date ouverte'!$B$4),MATCH(TRUE,_xlfn.ANCHORARRAY('Date ouverte'!$B$4)&gt;=$W1610,0)),IF(AND(K1610="Pending",J1610='Date ouverte'!$A$6),INDEX(_xlfn.ANCHORARRAY('Date ouverte'!$B$6),MATCH(TRUE,_xlfn.ANCHORARRAY('Date ouverte'!$B$6)&gt;=$W1610,0)),IF(AND(K1610="Pending",J1610='Date ouverte'!$A$8),INDEX(_xlfn.ANCHORARRAY('Date ouverte'!$B$8),MATCH(TRUE,_xlfn.ANCHORARRAY('Date ouverte'!$B$8)&gt;=$W1610,0)),W1610))))</f>
        <v>44900</v>
      </c>
      <c r="AB1610" s="5" t="str">
        <f>IF(IF($K1610="Pending",(IF($J1610='Date ouverte'!$A$20,HLOOKUP($AA1610,'Date ouverte'!$20:$21,2,FALSE),IF($J1610='Date ouverte'!$A$22,HLOOKUP($AA1610,'Date ouverte'!$22:$23,2,FALSE),IF($J1610='Date ouverte'!$A$24,HLOOKUP($AA1610,'Date ouverte'!$24:$25,2,FALSE),IF($J1610='Date ouverte'!$A$26,HLOOKUP($AA1610,'Date ouverte'!$26:$27,2,FALSE),"j"))))),W1610)&lt;&gt;"alert",AA1610,"alert")</f>
        <v>alert</v>
      </c>
      <c r="AC1610" s="65">
        <f>IF($AB1610="alert",(IF($J1610='Date ouverte'!$A$29,HLOOKUP($AA1610,'Date ouverte'!$29:$30,2,FALSE),IF($J1610='Date ouverte'!$A$31,HLOOKUP($AA1610,'Date ouverte'!$31:$33,2,FALSE),IF($J1610='Date ouverte'!$A$33,HLOOKUP($AA1610,'Date ouverte'!$33:$34,2,FALSE),IF($J1610='Date ouverte'!$A$35,HLOOKUP($AA1610,'Date ouverte'!$35:$36,2,FALSE),"j"))))),0)</f>
        <v>26</v>
      </c>
      <c r="AD16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10" s="5"/>
    </row>
    <row r="1611" spans="1:31" x14ac:dyDescent="0.25">
      <c r="A1611" t="s">
        <v>1053</v>
      </c>
      <c r="B1611" t="s">
        <v>258</v>
      </c>
      <c r="C1611" t="s">
        <v>30</v>
      </c>
      <c r="D1611" t="s">
        <v>47</v>
      </c>
      <c r="E1611" t="s">
        <v>16</v>
      </c>
      <c r="F1611" t="s">
        <v>48</v>
      </c>
      <c r="G1611" s="1">
        <v>44825</v>
      </c>
      <c r="H1611" s="1">
        <v>44864</v>
      </c>
      <c r="I1611" s="2">
        <v>44869</v>
      </c>
      <c r="J1611" t="s">
        <v>39</v>
      </c>
      <c r="K1611" t="s">
        <v>29</v>
      </c>
      <c r="L1611" t="s">
        <v>24</v>
      </c>
      <c r="M1611" t="s">
        <v>25</v>
      </c>
      <c r="N1611" t="s">
        <v>26</v>
      </c>
      <c r="O1611" t="s">
        <v>36</v>
      </c>
      <c r="P1611">
        <f t="shared" si="633"/>
        <v>1</v>
      </c>
      <c r="Q1611" s="5">
        <f t="shared" si="634"/>
        <v>44866</v>
      </c>
      <c r="R1611" s="32">
        <f>VLOOKUP(_xlfn.CONCAT(M1611," - ",E1611),Planning!$C$75:$D$99,2,0)</f>
        <v>4</v>
      </c>
      <c r="S1611" s="5">
        <f t="shared" si="635"/>
        <v>44868</v>
      </c>
      <c r="T1611" s="3" t="str">
        <f t="shared" si="636"/>
        <v/>
      </c>
      <c r="U1611" s="32">
        <f t="shared" ca="1" si="637"/>
        <v>4</v>
      </c>
      <c r="V1611" s="32">
        <f t="shared" si="638"/>
        <v>0</v>
      </c>
      <c r="W1611" s="5">
        <f t="shared" si="639"/>
        <v>44869</v>
      </c>
      <c r="X1611" s="5"/>
      <c r="Z1611" s="49"/>
      <c r="AA1611" s="50" cm="1">
        <f t="array" ref="AA1611">IF(AND(K1611="Pending",J1611='Date ouverte'!$A$2),INDEX(_xlfn.ANCHORARRAY('Date ouverte'!$B$2),MATCH(TRUE,_xlfn.ANCHORARRAY('Date ouverte'!$B$2)&gt;=$W1611,0)),IF(AND(K1611="Pending",J1611='Date ouverte'!$A$4),INDEX(_xlfn.ANCHORARRAY('Date ouverte'!$B$4),MATCH(TRUE,_xlfn.ANCHORARRAY('Date ouverte'!$B$4)&gt;=$W1611,0)),IF(AND(K1611="Pending",J1611='Date ouverte'!$A$6),INDEX(_xlfn.ANCHORARRAY('Date ouverte'!$B$6),MATCH(TRUE,_xlfn.ANCHORARRAY('Date ouverte'!$B$6)&gt;=$W1611,0)),IF(AND(K1611="Pending",J1611='Date ouverte'!$A$8),INDEX(_xlfn.ANCHORARRAY('Date ouverte'!$B$8),MATCH(TRUE,_xlfn.ANCHORARRAY('Date ouverte'!$B$8)&gt;=$W1611,0)),W1611))))</f>
        <v>44869</v>
      </c>
      <c r="AB1611" s="5">
        <f>IF(IF($K1611="Pending",(IF($J1611='Date ouverte'!$A$20,HLOOKUP($AA1611,'Date ouverte'!$20:$21,2,FALSE),IF($J1611='Date ouverte'!$A$22,HLOOKUP($AA1611,'Date ouverte'!$22:$23,2,FALSE),IF($J1611='Date ouverte'!$A$24,HLOOKUP($AA1611,'Date ouverte'!$24:$25,2,FALSE),IF($J1611='Date ouverte'!$A$26,HLOOKUP($AA1611,'Date ouverte'!$26:$27,2,FALSE),"j"))))),W1611)&lt;&gt;"alert",AA1611,"alert")</f>
        <v>44869</v>
      </c>
      <c r="AC1611" s="65">
        <f>IF($AB1611="alert",(IF($J1611='Date ouverte'!$A$29,HLOOKUP($AA1611,'Date ouverte'!$29:$30,2,FALSE),IF($J1611='Date ouverte'!$A$31,HLOOKUP($AA1611,'Date ouverte'!$31:$33,2,FALSE),IF($J1611='Date ouverte'!$A$33,HLOOKUP($AA1611,'Date ouverte'!$33:$34,2,FALSE),IF($J1611='Date ouverte'!$A$35,HLOOKUP($AA1611,'Date ouverte'!$35:$36,2,FALSE),"j"))))),0)</f>
        <v>0</v>
      </c>
      <c r="AD16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11" s="5"/>
    </row>
    <row r="1612" spans="1:31" x14ac:dyDescent="0.25">
      <c r="A1612" t="s">
        <v>2144</v>
      </c>
      <c r="B1612" t="s">
        <v>258</v>
      </c>
      <c r="C1612" t="s">
        <v>30</v>
      </c>
      <c r="D1612" t="s">
        <v>47</v>
      </c>
      <c r="E1612" t="s">
        <v>34</v>
      </c>
      <c r="F1612" t="s">
        <v>48</v>
      </c>
      <c r="G1612" s="1">
        <v>44859</v>
      </c>
      <c r="H1612" s="1">
        <v>44897</v>
      </c>
      <c r="I1612" s="2">
        <v>44912</v>
      </c>
      <c r="J1612" t="s">
        <v>28</v>
      </c>
      <c r="K1612" t="s">
        <v>29</v>
      </c>
      <c r="L1612" t="s">
        <v>20</v>
      </c>
      <c r="M1612" t="s">
        <v>25</v>
      </c>
      <c r="P1612">
        <f t="shared" si="633"/>
        <v>1</v>
      </c>
      <c r="Q1612" s="5">
        <f t="shared" si="634"/>
        <v>44899</v>
      </c>
      <c r="R1612" s="32">
        <f>VLOOKUP(_xlfn.CONCAT(M1612," - ",E1612),Planning!$C$75:$D$99,2,0)</f>
        <v>21</v>
      </c>
      <c r="S1612" s="5">
        <f t="shared" si="635"/>
        <v>44918</v>
      </c>
      <c r="T1612" s="3" t="str">
        <f t="shared" si="636"/>
        <v/>
      </c>
      <c r="U1612" s="32">
        <f t="shared" ca="1" si="637"/>
        <v>21</v>
      </c>
      <c r="V1612" s="32">
        <f t="shared" si="638"/>
        <v>0</v>
      </c>
      <c r="W1612" s="5">
        <f t="shared" si="639"/>
        <v>44912</v>
      </c>
      <c r="X1612" s="5"/>
      <c r="Z1612" s="49"/>
      <c r="AA1612" s="50" cm="1">
        <f t="array" ref="AA1612">IF(AND(K1612="Pending",J1612='Date ouverte'!$A$2),INDEX(_xlfn.ANCHORARRAY('Date ouverte'!$B$2),MATCH(TRUE,_xlfn.ANCHORARRAY('Date ouverte'!$B$2)&gt;=$W1612,0)),IF(AND(K1612="Pending",J1612='Date ouverte'!$A$4),INDEX(_xlfn.ANCHORARRAY('Date ouverte'!$B$4),MATCH(TRUE,_xlfn.ANCHORARRAY('Date ouverte'!$B$4)&gt;=$W1612,0)),IF(AND(K1612="Pending",J1612='Date ouverte'!$A$6),INDEX(_xlfn.ANCHORARRAY('Date ouverte'!$B$6),MATCH(TRUE,_xlfn.ANCHORARRAY('Date ouverte'!$B$6)&gt;=$W1612,0)),IF(AND(K1612="Pending",J1612='Date ouverte'!$A$8),INDEX(_xlfn.ANCHORARRAY('Date ouverte'!$B$8),MATCH(TRUE,_xlfn.ANCHORARRAY('Date ouverte'!$B$8)&gt;=$W1612,0)),W1612))))</f>
        <v>44914</v>
      </c>
      <c r="AB1612" s="5" t="str">
        <f>IF(IF($K1612="Pending",(IF($J1612='Date ouverte'!$A$20,HLOOKUP($AA1612,'Date ouverte'!$20:$21,2,FALSE),IF($J1612='Date ouverte'!$A$22,HLOOKUP($AA1612,'Date ouverte'!$22:$23,2,FALSE),IF($J1612='Date ouverte'!$A$24,HLOOKUP($AA1612,'Date ouverte'!$24:$25,2,FALSE),IF($J1612='Date ouverte'!$A$26,HLOOKUP($AA1612,'Date ouverte'!$26:$27,2,FALSE),"j"))))),W1612)&lt;&gt;"alert",AA1612,"alert")</f>
        <v>alert</v>
      </c>
      <c r="AC1612" s="65">
        <f>IF($AB1612="alert",(IF($J1612='Date ouverte'!$A$29,HLOOKUP($AA1612,'Date ouverte'!$29:$30,2,FALSE),IF($J1612='Date ouverte'!$A$31,HLOOKUP($AA1612,'Date ouverte'!$31:$33,2,FALSE),IF($J1612='Date ouverte'!$A$33,HLOOKUP($AA1612,'Date ouverte'!$33:$34,2,FALSE),IF($J1612='Date ouverte'!$A$35,HLOOKUP($AA1612,'Date ouverte'!$35:$36,2,FALSE),"j"))))),0)</f>
        <v>2</v>
      </c>
      <c r="AD16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12" s="5"/>
    </row>
    <row r="1613" spans="1:31" x14ac:dyDescent="0.25">
      <c r="A1613" t="s">
        <v>69</v>
      </c>
      <c r="B1613" t="s">
        <v>258</v>
      </c>
      <c r="C1613" t="s">
        <v>30</v>
      </c>
      <c r="D1613" t="s">
        <v>15</v>
      </c>
      <c r="E1613" t="s">
        <v>34</v>
      </c>
      <c r="F1613" t="s">
        <v>17</v>
      </c>
      <c r="G1613" s="1">
        <v>44799</v>
      </c>
      <c r="H1613" s="1">
        <v>44852</v>
      </c>
      <c r="I1613" s="2">
        <v>44860.208333333336</v>
      </c>
      <c r="J1613" t="s">
        <v>28</v>
      </c>
      <c r="K1613" t="s">
        <v>19</v>
      </c>
      <c r="L1613" t="s">
        <v>20</v>
      </c>
      <c r="M1613" t="s">
        <v>25</v>
      </c>
      <c r="N1613" t="s">
        <v>35</v>
      </c>
      <c r="O1613" t="s">
        <v>42</v>
      </c>
      <c r="P1613">
        <f t="shared" si="633"/>
        <v>1</v>
      </c>
      <c r="Q1613" s="5">
        <f t="shared" si="634"/>
        <v>44854</v>
      </c>
      <c r="R1613" s="32">
        <f>VLOOKUP(_xlfn.CONCAT(M1613," - ",E1613),Planning!$C$75:$D$99,2,0)</f>
        <v>21</v>
      </c>
      <c r="S1613" s="5">
        <f t="shared" si="635"/>
        <v>44873</v>
      </c>
      <c r="T1613" s="3" t="str">
        <f t="shared" si="636"/>
        <v/>
      </c>
      <c r="U1613" s="32">
        <f t="shared" ca="1" si="637"/>
        <v>14</v>
      </c>
      <c r="V1613" s="32">
        <f t="shared" si="638"/>
        <v>0</v>
      </c>
      <c r="W1613" s="5">
        <f t="shared" si="639"/>
        <v>44860</v>
      </c>
      <c r="X1613" s="5"/>
      <c r="Z1613" s="49"/>
      <c r="AA1613" s="50" cm="1">
        <f t="array" ref="AA1613">IF(AND(K1613="Pending",J1613='Date ouverte'!$A$2),INDEX(_xlfn.ANCHORARRAY('Date ouverte'!$B$2),MATCH(TRUE,_xlfn.ANCHORARRAY('Date ouverte'!$B$2)&gt;=$W1613,0)),IF(AND(K1613="Pending",J1613='Date ouverte'!$A$4),INDEX(_xlfn.ANCHORARRAY('Date ouverte'!$B$4),MATCH(TRUE,_xlfn.ANCHORARRAY('Date ouverte'!$B$4)&gt;=$W1613,0)),IF(AND(K1613="Pending",J1613='Date ouverte'!$A$6),INDEX(_xlfn.ANCHORARRAY('Date ouverte'!$B$6),MATCH(TRUE,_xlfn.ANCHORARRAY('Date ouverte'!$B$6)&gt;=$W1613,0)),IF(AND(K1613="Pending",J1613='Date ouverte'!$A$8),INDEX(_xlfn.ANCHORARRAY('Date ouverte'!$B$8),MATCH(TRUE,_xlfn.ANCHORARRAY('Date ouverte'!$B$8)&gt;=$W1613,0)),W1613))))</f>
        <v>44860</v>
      </c>
      <c r="AB1613" s="5">
        <f>IF(IF($K1613="Pending",(IF($J1613='Date ouverte'!$A$20,HLOOKUP($AA1613,'Date ouverte'!$20:$21,2,FALSE),IF($J1613='Date ouverte'!$A$22,HLOOKUP($AA1613,'Date ouverte'!$22:$23,2,FALSE),IF($J1613='Date ouverte'!$A$24,HLOOKUP($AA1613,'Date ouverte'!$24:$25,2,FALSE),IF($J1613='Date ouverte'!$A$26,HLOOKUP($AA1613,'Date ouverte'!$26:$27,2,FALSE),"j"))))),W1613)&lt;&gt;"alert",AA1613,"alert")</f>
        <v>44860</v>
      </c>
      <c r="AC1613" s="65">
        <f>IF($AB1613="alert",(IF($J1613='Date ouverte'!$A$29,HLOOKUP($AA1613,'Date ouverte'!$29:$30,2,FALSE),IF($J1613='Date ouverte'!$A$31,HLOOKUP($AA1613,'Date ouverte'!$31:$33,2,FALSE),IF($J1613='Date ouverte'!$A$33,HLOOKUP($AA1613,'Date ouverte'!$33:$34,2,FALSE),IF($J1613='Date ouverte'!$A$35,HLOOKUP($AA1613,'Date ouverte'!$35:$36,2,FALSE),"j"))))),0)</f>
        <v>0</v>
      </c>
      <c r="AD16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13" s="5"/>
    </row>
    <row r="1614" spans="1:31" x14ac:dyDescent="0.25">
      <c r="A1614" t="s">
        <v>450</v>
      </c>
      <c r="B1614" t="s">
        <v>258</v>
      </c>
      <c r="C1614" t="s">
        <v>14</v>
      </c>
      <c r="D1614" t="s">
        <v>15</v>
      </c>
      <c r="E1614" t="s">
        <v>34</v>
      </c>
      <c r="F1614" t="s">
        <v>17</v>
      </c>
      <c r="G1614" s="1">
        <v>44815</v>
      </c>
      <c r="H1614" s="1">
        <v>44853</v>
      </c>
      <c r="I1614" s="2">
        <v>44865.541666666664</v>
      </c>
      <c r="J1614" t="s">
        <v>28</v>
      </c>
      <c r="K1614" t="s">
        <v>19</v>
      </c>
      <c r="L1614" t="s">
        <v>20</v>
      </c>
      <c r="M1614" t="s">
        <v>25</v>
      </c>
      <c r="N1614" t="s">
        <v>35</v>
      </c>
      <c r="O1614" t="s">
        <v>42</v>
      </c>
      <c r="P1614">
        <f t="shared" si="633"/>
        <v>1</v>
      </c>
      <c r="Q1614" s="5">
        <f t="shared" si="634"/>
        <v>44855</v>
      </c>
      <c r="R1614" s="32">
        <f>VLOOKUP(_xlfn.CONCAT(M1614," - ",E1614),Planning!$C$75:$D$99,2,0)</f>
        <v>21</v>
      </c>
      <c r="S1614" s="5">
        <f t="shared" si="635"/>
        <v>44874</v>
      </c>
      <c r="T1614" s="3" t="str">
        <f t="shared" si="636"/>
        <v/>
      </c>
      <c r="U1614" s="32">
        <f t="shared" ca="1" si="637"/>
        <v>15</v>
      </c>
      <c r="V1614" s="32">
        <f t="shared" si="638"/>
        <v>0</v>
      </c>
      <c r="W1614" s="5">
        <f t="shared" si="639"/>
        <v>44865</v>
      </c>
      <c r="X1614" s="5"/>
      <c r="Z1614" s="49"/>
      <c r="AA1614" s="50" cm="1">
        <f t="array" ref="AA1614">IF(AND(K1614="Pending",J1614='Date ouverte'!$A$2),INDEX(_xlfn.ANCHORARRAY('Date ouverte'!$B$2),MATCH(TRUE,_xlfn.ANCHORARRAY('Date ouverte'!$B$2)&gt;=$W1614,0)),IF(AND(K1614="Pending",J1614='Date ouverte'!$A$4),INDEX(_xlfn.ANCHORARRAY('Date ouverte'!$B$4),MATCH(TRUE,_xlfn.ANCHORARRAY('Date ouverte'!$B$4)&gt;=$W1614,0)),IF(AND(K1614="Pending",J1614='Date ouverte'!$A$6),INDEX(_xlfn.ANCHORARRAY('Date ouverte'!$B$6),MATCH(TRUE,_xlfn.ANCHORARRAY('Date ouverte'!$B$6)&gt;=$W1614,0)),IF(AND(K1614="Pending",J1614='Date ouverte'!$A$8),INDEX(_xlfn.ANCHORARRAY('Date ouverte'!$B$8),MATCH(TRUE,_xlfn.ANCHORARRAY('Date ouverte'!$B$8)&gt;=$W1614,0)),W1614))))</f>
        <v>44865</v>
      </c>
      <c r="AB1614" s="5">
        <f>IF(IF($K1614="Pending",(IF($J1614='Date ouverte'!$A$20,HLOOKUP($AA1614,'Date ouverte'!$20:$21,2,FALSE),IF($J1614='Date ouverte'!$A$22,HLOOKUP($AA1614,'Date ouverte'!$22:$23,2,FALSE),IF($J1614='Date ouverte'!$A$24,HLOOKUP($AA1614,'Date ouverte'!$24:$25,2,FALSE),IF($J1614='Date ouverte'!$A$26,HLOOKUP($AA1614,'Date ouverte'!$26:$27,2,FALSE),"j"))))),W1614)&lt;&gt;"alert",AA1614,"alert")</f>
        <v>44865</v>
      </c>
      <c r="AC1614" s="65">
        <f>IF($AB1614="alert",(IF($J1614='Date ouverte'!$A$29,HLOOKUP($AA1614,'Date ouverte'!$29:$30,2,FALSE),IF($J1614='Date ouverte'!$A$31,HLOOKUP($AA1614,'Date ouverte'!$31:$33,2,FALSE),IF($J1614='Date ouverte'!$A$33,HLOOKUP($AA1614,'Date ouverte'!$33:$34,2,FALSE),IF($J1614='Date ouverte'!$A$35,HLOOKUP($AA1614,'Date ouverte'!$35:$36,2,FALSE),"j"))))),0)</f>
        <v>0</v>
      </c>
      <c r="AD16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14" s="5"/>
    </row>
    <row r="1615" spans="1:31" x14ac:dyDescent="0.25">
      <c r="A1615" t="s">
        <v>224</v>
      </c>
      <c r="B1615" t="s">
        <v>258</v>
      </c>
      <c r="C1615" t="s">
        <v>30</v>
      </c>
      <c r="D1615" t="s">
        <v>47</v>
      </c>
      <c r="E1615" t="s">
        <v>16</v>
      </c>
      <c r="F1615" t="s">
        <v>48</v>
      </c>
      <c r="G1615" s="1">
        <v>44802</v>
      </c>
      <c r="H1615" s="1">
        <v>44860</v>
      </c>
      <c r="I1615" s="2">
        <v>44865.375</v>
      </c>
      <c r="J1615" t="s">
        <v>39</v>
      </c>
      <c r="K1615" t="s">
        <v>19</v>
      </c>
      <c r="L1615" t="s">
        <v>24</v>
      </c>
      <c r="M1615" t="s">
        <v>32</v>
      </c>
      <c r="N1615" t="s">
        <v>41</v>
      </c>
      <c r="O1615" t="s">
        <v>122</v>
      </c>
      <c r="P1615">
        <f t="shared" si="633"/>
        <v>1</v>
      </c>
      <c r="Q1615" s="5">
        <f t="shared" si="634"/>
        <v>44862</v>
      </c>
      <c r="R1615" s="32">
        <f>VLOOKUP(_xlfn.CONCAT(M1615," - ",E1615),Planning!$C$75:$D$99,2,0)</f>
        <v>10</v>
      </c>
      <c r="S1615" s="5">
        <f t="shared" si="635"/>
        <v>44870</v>
      </c>
      <c r="T1615" s="3" t="str">
        <f t="shared" si="636"/>
        <v/>
      </c>
      <c r="U1615" s="32">
        <f t="shared" ca="1" si="637"/>
        <v>10</v>
      </c>
      <c r="V1615" s="32">
        <f t="shared" si="638"/>
        <v>0</v>
      </c>
      <c r="W1615" s="5">
        <f t="shared" si="639"/>
        <v>44865</v>
      </c>
      <c r="X1615" s="5"/>
      <c r="Z1615" s="49"/>
      <c r="AA1615" s="50" cm="1">
        <f t="array" ref="AA1615">IF(AND(K1615="Pending",J1615='Date ouverte'!$A$2),INDEX(_xlfn.ANCHORARRAY('Date ouverte'!$B$2),MATCH(TRUE,_xlfn.ANCHORARRAY('Date ouverte'!$B$2)&gt;=$W1615,0)),IF(AND(K1615="Pending",J1615='Date ouverte'!$A$4),INDEX(_xlfn.ANCHORARRAY('Date ouverte'!$B$4),MATCH(TRUE,_xlfn.ANCHORARRAY('Date ouverte'!$B$4)&gt;=$W1615,0)),IF(AND(K1615="Pending",J1615='Date ouverte'!$A$6),INDEX(_xlfn.ANCHORARRAY('Date ouverte'!$B$6),MATCH(TRUE,_xlfn.ANCHORARRAY('Date ouverte'!$B$6)&gt;=$W1615,0)),IF(AND(K1615="Pending",J1615='Date ouverte'!$A$8),INDEX(_xlfn.ANCHORARRAY('Date ouverte'!$B$8),MATCH(TRUE,_xlfn.ANCHORARRAY('Date ouverte'!$B$8)&gt;=$W1615,0)),W1615))))</f>
        <v>44865</v>
      </c>
      <c r="AB1615" s="5">
        <f>IF(IF($K1615="Pending",(IF($J1615='Date ouverte'!$A$20,HLOOKUP($AA1615,'Date ouverte'!$20:$21,2,FALSE),IF($J1615='Date ouverte'!$A$22,HLOOKUP($AA1615,'Date ouverte'!$22:$23,2,FALSE),IF($J1615='Date ouverte'!$A$24,HLOOKUP($AA1615,'Date ouverte'!$24:$25,2,FALSE),IF($J1615='Date ouverte'!$A$26,HLOOKUP($AA1615,'Date ouverte'!$26:$27,2,FALSE),"j"))))),W1615)&lt;&gt;"alert",AA1615,"alert")</f>
        <v>44865</v>
      </c>
      <c r="AC1615" s="65">
        <f>IF($AB1615="alert",(IF($J1615='Date ouverte'!$A$29,HLOOKUP($AA1615,'Date ouverte'!$29:$30,2,FALSE),IF($J1615='Date ouverte'!$A$31,HLOOKUP($AA1615,'Date ouverte'!$31:$33,2,FALSE),IF($J1615='Date ouverte'!$A$33,HLOOKUP($AA1615,'Date ouverte'!$33:$34,2,FALSE),IF($J1615='Date ouverte'!$A$35,HLOOKUP($AA1615,'Date ouverte'!$35:$36,2,FALSE),"j"))))),0)</f>
        <v>0</v>
      </c>
      <c r="AD16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15" s="5"/>
    </row>
    <row r="1616" spans="1:31" x14ac:dyDescent="0.25">
      <c r="A1616" t="s">
        <v>1461</v>
      </c>
      <c r="B1616" t="s">
        <v>258</v>
      </c>
      <c r="C1616" t="s">
        <v>30</v>
      </c>
      <c r="D1616" t="s">
        <v>47</v>
      </c>
      <c r="E1616" t="s">
        <v>34</v>
      </c>
      <c r="F1616" t="s">
        <v>48</v>
      </c>
      <c r="G1616" s="1">
        <v>44834</v>
      </c>
      <c r="H1616" s="1">
        <v>44877</v>
      </c>
      <c r="I1616" s="2">
        <v>44888.208333333336</v>
      </c>
      <c r="J1616" t="s">
        <v>18</v>
      </c>
      <c r="K1616" t="s">
        <v>19</v>
      </c>
      <c r="L1616" t="s">
        <v>20</v>
      </c>
      <c r="M1616" t="s">
        <v>25</v>
      </c>
      <c r="N1616" t="s">
        <v>35</v>
      </c>
      <c r="O1616" t="s">
        <v>45</v>
      </c>
      <c r="P1616">
        <f t="shared" si="633"/>
        <v>1</v>
      </c>
      <c r="Q1616" s="5">
        <f t="shared" si="634"/>
        <v>44879</v>
      </c>
      <c r="R1616" s="32">
        <f>VLOOKUP(_xlfn.CONCAT(M1616," - ",E1616),Planning!$C$75:$D$99,2,0)</f>
        <v>21</v>
      </c>
      <c r="S1616" s="5">
        <f t="shared" si="635"/>
        <v>44898</v>
      </c>
      <c r="T1616" s="3" t="str">
        <f t="shared" si="636"/>
        <v/>
      </c>
      <c r="U1616" s="32">
        <f t="shared" ca="1" si="637"/>
        <v>21</v>
      </c>
      <c r="V1616" s="32">
        <f t="shared" si="638"/>
        <v>0</v>
      </c>
      <c r="W1616" s="5">
        <f t="shared" si="639"/>
        <v>44888</v>
      </c>
      <c r="X1616" s="5"/>
      <c r="Z1616" s="49"/>
      <c r="AA1616" s="50" cm="1">
        <f t="array" ref="AA1616">IF(AND(K1616="Pending",J1616='Date ouverte'!$A$2),INDEX(_xlfn.ANCHORARRAY('Date ouverte'!$B$2),MATCH(TRUE,_xlfn.ANCHORARRAY('Date ouverte'!$B$2)&gt;=$W1616,0)),IF(AND(K1616="Pending",J1616='Date ouverte'!$A$4),INDEX(_xlfn.ANCHORARRAY('Date ouverte'!$B$4),MATCH(TRUE,_xlfn.ANCHORARRAY('Date ouverte'!$B$4)&gt;=$W1616,0)),IF(AND(K1616="Pending",J1616='Date ouverte'!$A$6),INDEX(_xlfn.ANCHORARRAY('Date ouverte'!$B$6),MATCH(TRUE,_xlfn.ANCHORARRAY('Date ouverte'!$B$6)&gt;=$W1616,0)),IF(AND(K1616="Pending",J1616='Date ouverte'!$A$8),INDEX(_xlfn.ANCHORARRAY('Date ouverte'!$B$8),MATCH(TRUE,_xlfn.ANCHORARRAY('Date ouverte'!$B$8)&gt;=$W1616,0)),W1616))))</f>
        <v>44888</v>
      </c>
      <c r="AB1616" s="5">
        <f>IF(IF($K1616="Pending",(IF($J1616='Date ouverte'!$A$20,HLOOKUP($AA1616,'Date ouverte'!$20:$21,2,FALSE),IF($J1616='Date ouverte'!$A$22,HLOOKUP($AA1616,'Date ouverte'!$22:$23,2,FALSE),IF($J1616='Date ouverte'!$A$24,HLOOKUP($AA1616,'Date ouverte'!$24:$25,2,FALSE),IF($J1616='Date ouverte'!$A$26,HLOOKUP($AA1616,'Date ouverte'!$26:$27,2,FALSE),"j"))))),W1616)&lt;&gt;"alert",AA1616,"alert")</f>
        <v>44888</v>
      </c>
      <c r="AC1616" s="65">
        <f>IF($AB1616="alert",(IF($J1616='Date ouverte'!$A$29,HLOOKUP($AA1616,'Date ouverte'!$29:$30,2,FALSE),IF($J1616='Date ouverte'!$A$31,HLOOKUP($AA1616,'Date ouverte'!$31:$33,2,FALSE),IF($J1616='Date ouverte'!$A$33,HLOOKUP($AA1616,'Date ouverte'!$33:$34,2,FALSE),IF($J1616='Date ouverte'!$A$35,HLOOKUP($AA1616,'Date ouverte'!$35:$36,2,FALSE),"j"))))),0)</f>
        <v>0</v>
      </c>
      <c r="AD16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16" s="5"/>
    </row>
    <row r="1617" spans="1:31" x14ac:dyDescent="0.25">
      <c r="A1617" t="s">
        <v>1462</v>
      </c>
      <c r="B1617" t="s">
        <v>258</v>
      </c>
      <c r="C1617" t="s">
        <v>30</v>
      </c>
      <c r="D1617" t="s">
        <v>47</v>
      </c>
      <c r="E1617" t="s">
        <v>34</v>
      </c>
      <c r="F1617" t="s">
        <v>48</v>
      </c>
      <c r="G1617" s="1">
        <v>44847</v>
      </c>
      <c r="H1617" s="1">
        <v>44877</v>
      </c>
      <c r="I1617" s="2">
        <v>44883</v>
      </c>
      <c r="J1617" t="s">
        <v>28</v>
      </c>
      <c r="K1617" t="s">
        <v>29</v>
      </c>
      <c r="L1617" t="s">
        <v>24</v>
      </c>
      <c r="M1617" t="s">
        <v>25</v>
      </c>
      <c r="N1617" t="s">
        <v>26</v>
      </c>
      <c r="O1617" t="s">
        <v>45</v>
      </c>
      <c r="P1617">
        <f t="shared" si="633"/>
        <v>1</v>
      </c>
      <c r="Q1617" s="5">
        <f t="shared" si="634"/>
        <v>44879</v>
      </c>
      <c r="R1617" s="32">
        <f>VLOOKUP(_xlfn.CONCAT(M1617," - ",E1617),Planning!$C$75:$D$99,2,0)</f>
        <v>21</v>
      </c>
      <c r="S1617" s="5">
        <f t="shared" si="635"/>
        <v>44898</v>
      </c>
      <c r="T1617" s="3" t="str">
        <f t="shared" si="636"/>
        <v/>
      </c>
      <c r="U1617" s="32">
        <f t="shared" ca="1" si="637"/>
        <v>21</v>
      </c>
      <c r="V1617" s="32">
        <f t="shared" si="638"/>
        <v>0</v>
      </c>
      <c r="W1617" s="5">
        <f t="shared" si="639"/>
        <v>44883</v>
      </c>
      <c r="X1617" s="5"/>
      <c r="Z1617" s="49"/>
      <c r="AA1617" s="50" cm="1">
        <f t="array" ref="AA1617">IF(AND(K1617="Pending",J1617='Date ouverte'!$A$2),INDEX(_xlfn.ANCHORARRAY('Date ouverte'!$B$2),MATCH(TRUE,_xlfn.ANCHORARRAY('Date ouverte'!$B$2)&gt;=$W1617,0)),IF(AND(K1617="Pending",J1617='Date ouverte'!$A$4),INDEX(_xlfn.ANCHORARRAY('Date ouverte'!$B$4),MATCH(TRUE,_xlfn.ANCHORARRAY('Date ouverte'!$B$4)&gt;=$W1617,0)),IF(AND(K1617="Pending",J1617='Date ouverte'!$A$6),INDEX(_xlfn.ANCHORARRAY('Date ouverte'!$B$6),MATCH(TRUE,_xlfn.ANCHORARRAY('Date ouverte'!$B$6)&gt;=$W1617,0)),IF(AND(K1617="Pending",J1617='Date ouverte'!$A$8),INDEX(_xlfn.ANCHORARRAY('Date ouverte'!$B$8),MATCH(TRUE,_xlfn.ANCHORARRAY('Date ouverte'!$B$8)&gt;=$W1617,0)),W1617))))</f>
        <v>44883</v>
      </c>
      <c r="AB1617" s="5">
        <f>IF(IF($K1617="Pending",(IF($J1617='Date ouverte'!$A$20,HLOOKUP($AA1617,'Date ouverte'!$20:$21,2,FALSE),IF($J1617='Date ouverte'!$A$22,HLOOKUP($AA1617,'Date ouverte'!$22:$23,2,FALSE),IF($J1617='Date ouverte'!$A$24,HLOOKUP($AA1617,'Date ouverte'!$24:$25,2,FALSE),IF($J1617='Date ouverte'!$A$26,HLOOKUP($AA1617,'Date ouverte'!$26:$27,2,FALSE),"j"))))),W1617)&lt;&gt;"alert",AA1617,"alert")</f>
        <v>44883</v>
      </c>
      <c r="AC1617" s="65">
        <f>IF($AB1617="alert",(IF($J1617='Date ouverte'!$A$29,HLOOKUP($AA1617,'Date ouverte'!$29:$30,2,FALSE),IF($J1617='Date ouverte'!$A$31,HLOOKUP($AA1617,'Date ouverte'!$31:$33,2,FALSE),IF($J1617='Date ouverte'!$A$33,HLOOKUP($AA1617,'Date ouverte'!$33:$34,2,FALSE),IF($J1617='Date ouverte'!$A$35,HLOOKUP($AA1617,'Date ouverte'!$35:$36,2,FALSE),"j"))))),0)</f>
        <v>0</v>
      </c>
      <c r="AD16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17" s="5"/>
    </row>
    <row r="1618" spans="1:31" x14ac:dyDescent="0.25">
      <c r="A1618" t="s">
        <v>2145</v>
      </c>
      <c r="B1618" t="s">
        <v>258</v>
      </c>
      <c r="C1618" t="s">
        <v>30</v>
      </c>
      <c r="D1618" t="s">
        <v>47</v>
      </c>
      <c r="E1618" t="s">
        <v>34</v>
      </c>
      <c r="F1618" t="s">
        <v>48</v>
      </c>
      <c r="G1618" s="1">
        <v>44850</v>
      </c>
      <c r="H1618" s="1">
        <v>44900</v>
      </c>
      <c r="I1618" s="2">
        <v>44912</v>
      </c>
      <c r="J1618" t="s">
        <v>28</v>
      </c>
      <c r="K1618" t="s">
        <v>29</v>
      </c>
      <c r="L1618" t="s">
        <v>20</v>
      </c>
      <c r="M1618" t="s">
        <v>25</v>
      </c>
      <c r="N1618" t="s">
        <v>35</v>
      </c>
      <c r="O1618" t="s">
        <v>49</v>
      </c>
      <c r="P1618">
        <f t="shared" si="633"/>
        <v>1</v>
      </c>
      <c r="Q1618" s="5">
        <f t="shared" si="634"/>
        <v>44902</v>
      </c>
      <c r="R1618" s="32">
        <f>VLOOKUP(_xlfn.CONCAT(M1618," - ",E1618),Planning!$C$75:$D$99,2,0)</f>
        <v>21</v>
      </c>
      <c r="S1618" s="5">
        <f t="shared" si="635"/>
        <v>44921</v>
      </c>
      <c r="T1618" s="3" t="str">
        <f t="shared" si="636"/>
        <v/>
      </c>
      <c r="U1618" s="32">
        <f t="shared" ca="1" si="637"/>
        <v>21</v>
      </c>
      <c r="V1618" s="32">
        <f t="shared" si="638"/>
        <v>0</v>
      </c>
      <c r="W1618" s="5">
        <f t="shared" si="639"/>
        <v>44912</v>
      </c>
      <c r="X1618" s="5"/>
      <c r="Z1618" s="49"/>
      <c r="AA1618" s="50" cm="1">
        <f t="array" ref="AA1618">IF(AND(K1618="Pending",J1618='Date ouverte'!$A$2),INDEX(_xlfn.ANCHORARRAY('Date ouverte'!$B$2),MATCH(TRUE,_xlfn.ANCHORARRAY('Date ouverte'!$B$2)&gt;=$W1618,0)),IF(AND(K1618="Pending",J1618='Date ouverte'!$A$4),INDEX(_xlfn.ANCHORARRAY('Date ouverte'!$B$4),MATCH(TRUE,_xlfn.ANCHORARRAY('Date ouverte'!$B$4)&gt;=$W1618,0)),IF(AND(K1618="Pending",J1618='Date ouverte'!$A$6),INDEX(_xlfn.ANCHORARRAY('Date ouverte'!$B$6),MATCH(TRUE,_xlfn.ANCHORARRAY('Date ouverte'!$B$6)&gt;=$W1618,0)),IF(AND(K1618="Pending",J1618='Date ouverte'!$A$8),INDEX(_xlfn.ANCHORARRAY('Date ouverte'!$B$8),MATCH(TRUE,_xlfn.ANCHORARRAY('Date ouverte'!$B$8)&gt;=$W1618,0)),W1618))))</f>
        <v>44914</v>
      </c>
      <c r="AB1618" s="5" t="str">
        <f>IF(IF($K1618="Pending",(IF($J1618='Date ouverte'!$A$20,HLOOKUP($AA1618,'Date ouverte'!$20:$21,2,FALSE),IF($J1618='Date ouverte'!$A$22,HLOOKUP($AA1618,'Date ouverte'!$22:$23,2,FALSE),IF($J1618='Date ouverte'!$A$24,HLOOKUP($AA1618,'Date ouverte'!$24:$25,2,FALSE),IF($J1618='Date ouverte'!$A$26,HLOOKUP($AA1618,'Date ouverte'!$26:$27,2,FALSE),"j"))))),W1618)&lt;&gt;"alert",AA1618,"alert")</f>
        <v>alert</v>
      </c>
      <c r="AC1618" s="65">
        <f>IF($AB1618="alert",(IF($J1618='Date ouverte'!$A$29,HLOOKUP($AA1618,'Date ouverte'!$29:$30,2,FALSE),IF($J1618='Date ouverte'!$A$31,HLOOKUP($AA1618,'Date ouverte'!$31:$33,2,FALSE),IF($J1618='Date ouverte'!$A$33,HLOOKUP($AA1618,'Date ouverte'!$33:$34,2,FALSE),IF($J1618='Date ouverte'!$A$35,HLOOKUP($AA1618,'Date ouverte'!$35:$36,2,FALSE),"j"))))),0)</f>
        <v>2</v>
      </c>
      <c r="AD16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18" s="5"/>
    </row>
    <row r="1619" spans="1:31" x14ac:dyDescent="0.25">
      <c r="A1619" t="s">
        <v>2146</v>
      </c>
      <c r="B1619" t="s">
        <v>258</v>
      </c>
      <c r="C1619" t="s">
        <v>30</v>
      </c>
      <c r="D1619" t="s">
        <v>57</v>
      </c>
      <c r="E1619" t="s">
        <v>34</v>
      </c>
      <c r="F1619" t="s">
        <v>48</v>
      </c>
      <c r="G1619" s="1">
        <v>44864</v>
      </c>
      <c r="H1619" s="1">
        <v>44898</v>
      </c>
      <c r="I1619" s="2">
        <v>44910</v>
      </c>
      <c r="J1619" t="s">
        <v>28</v>
      </c>
      <c r="K1619" t="s">
        <v>29</v>
      </c>
      <c r="L1619" t="s">
        <v>24</v>
      </c>
      <c r="M1619" t="s">
        <v>25</v>
      </c>
      <c r="N1619" t="s">
        <v>26</v>
      </c>
      <c r="O1619" t="s">
        <v>49</v>
      </c>
      <c r="P1619">
        <f t="shared" si="633"/>
        <v>1</v>
      </c>
      <c r="Q1619" s="5">
        <f t="shared" si="634"/>
        <v>44900</v>
      </c>
      <c r="R1619" s="32">
        <f>VLOOKUP(_xlfn.CONCAT(M1619," - ",E1619),Planning!$C$75:$D$99,2,0)</f>
        <v>21</v>
      </c>
      <c r="S1619" s="5">
        <f t="shared" si="635"/>
        <v>44919</v>
      </c>
      <c r="T1619" s="3" t="str">
        <f t="shared" si="636"/>
        <v/>
      </c>
      <c r="U1619" s="32">
        <f t="shared" ca="1" si="637"/>
        <v>21</v>
      </c>
      <c r="V1619" s="32">
        <f t="shared" si="638"/>
        <v>0</v>
      </c>
      <c r="W1619" s="5">
        <f t="shared" si="639"/>
        <v>44910</v>
      </c>
      <c r="X1619" s="5"/>
      <c r="Z1619" s="49"/>
      <c r="AA1619" s="50" cm="1">
        <f t="array" ref="AA1619">IF(AND(K1619="Pending",J1619='Date ouverte'!$A$2),INDEX(_xlfn.ANCHORARRAY('Date ouverte'!$B$2),MATCH(TRUE,_xlfn.ANCHORARRAY('Date ouverte'!$B$2)&gt;=$W1619,0)),IF(AND(K1619="Pending",J1619='Date ouverte'!$A$4),INDEX(_xlfn.ANCHORARRAY('Date ouverte'!$B$4),MATCH(TRUE,_xlfn.ANCHORARRAY('Date ouverte'!$B$4)&gt;=$W1619,0)),IF(AND(K1619="Pending",J1619='Date ouverte'!$A$6),INDEX(_xlfn.ANCHORARRAY('Date ouverte'!$B$6),MATCH(TRUE,_xlfn.ANCHORARRAY('Date ouverte'!$B$6)&gt;=$W1619,0)),IF(AND(K1619="Pending",J1619='Date ouverte'!$A$8),INDEX(_xlfn.ANCHORARRAY('Date ouverte'!$B$8),MATCH(TRUE,_xlfn.ANCHORARRAY('Date ouverte'!$B$8)&gt;=$W1619,0)),W1619))))</f>
        <v>44910</v>
      </c>
      <c r="AB1619" s="5">
        <f>IF(IF($K1619="Pending",(IF($J1619='Date ouverte'!$A$20,HLOOKUP($AA1619,'Date ouverte'!$20:$21,2,FALSE),IF($J1619='Date ouverte'!$A$22,HLOOKUP($AA1619,'Date ouverte'!$22:$23,2,FALSE),IF($J1619='Date ouverte'!$A$24,HLOOKUP($AA1619,'Date ouverte'!$24:$25,2,FALSE),IF($J1619='Date ouverte'!$A$26,HLOOKUP($AA1619,'Date ouverte'!$26:$27,2,FALSE),"j"))))),W1619)&lt;&gt;"alert",AA1619,"alert")</f>
        <v>44910</v>
      </c>
      <c r="AC1619" s="65">
        <f>IF($AB1619="alert",(IF($J1619='Date ouverte'!$A$29,HLOOKUP($AA1619,'Date ouverte'!$29:$30,2,FALSE),IF($J1619='Date ouverte'!$A$31,HLOOKUP($AA1619,'Date ouverte'!$31:$33,2,FALSE),IF($J1619='Date ouverte'!$A$33,HLOOKUP($AA1619,'Date ouverte'!$33:$34,2,FALSE),IF($J1619='Date ouverte'!$A$35,HLOOKUP($AA1619,'Date ouverte'!$35:$36,2,FALSE),"j"))))),0)</f>
        <v>0</v>
      </c>
      <c r="AD16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19" s="5"/>
    </row>
    <row r="1620" spans="1:31" x14ac:dyDescent="0.25">
      <c r="A1620" t="s">
        <v>1089</v>
      </c>
      <c r="B1620" t="s">
        <v>258</v>
      </c>
      <c r="C1620" t="s">
        <v>14</v>
      </c>
      <c r="D1620" t="s">
        <v>47</v>
      </c>
      <c r="E1620" t="s">
        <v>34</v>
      </c>
      <c r="F1620" t="s">
        <v>48</v>
      </c>
      <c r="G1620" s="1">
        <v>44828</v>
      </c>
      <c r="H1620" s="1">
        <v>44860</v>
      </c>
      <c r="I1620" s="2">
        <v>44867.354166666664</v>
      </c>
      <c r="J1620" t="s">
        <v>18</v>
      </c>
      <c r="K1620" t="s">
        <v>19</v>
      </c>
      <c r="L1620" t="s">
        <v>20</v>
      </c>
      <c r="M1620" t="s">
        <v>25</v>
      </c>
      <c r="N1620" t="s">
        <v>35</v>
      </c>
      <c r="O1620" t="s">
        <v>36</v>
      </c>
      <c r="P1620">
        <f t="shared" si="633"/>
        <v>1</v>
      </c>
      <c r="Q1620" s="5">
        <f t="shared" si="634"/>
        <v>44862</v>
      </c>
      <c r="R1620" s="32">
        <f>VLOOKUP(_xlfn.CONCAT(M1620," - ",E1620),Planning!$C$75:$D$99,2,0)</f>
        <v>21</v>
      </c>
      <c r="S1620" s="5">
        <f t="shared" si="635"/>
        <v>44881</v>
      </c>
      <c r="T1620" s="3" t="str">
        <f t="shared" si="636"/>
        <v/>
      </c>
      <c r="U1620" s="32">
        <f t="shared" ca="1" si="637"/>
        <v>21</v>
      </c>
      <c r="V1620" s="32">
        <f t="shared" si="638"/>
        <v>0</v>
      </c>
      <c r="W1620" s="5">
        <f t="shared" si="639"/>
        <v>44867</v>
      </c>
      <c r="X1620" s="5"/>
      <c r="Z1620" s="49"/>
      <c r="AA1620" s="50" cm="1">
        <f t="array" ref="AA1620">IF(AND(K1620="Pending",J1620='Date ouverte'!$A$2),INDEX(_xlfn.ANCHORARRAY('Date ouverte'!$B$2),MATCH(TRUE,_xlfn.ANCHORARRAY('Date ouverte'!$B$2)&gt;=$W1620,0)),IF(AND(K1620="Pending",J1620='Date ouverte'!$A$4),INDEX(_xlfn.ANCHORARRAY('Date ouverte'!$B$4),MATCH(TRUE,_xlfn.ANCHORARRAY('Date ouverte'!$B$4)&gt;=$W1620,0)),IF(AND(K1620="Pending",J1620='Date ouverte'!$A$6),INDEX(_xlfn.ANCHORARRAY('Date ouverte'!$B$6),MATCH(TRUE,_xlfn.ANCHORARRAY('Date ouverte'!$B$6)&gt;=$W1620,0)),IF(AND(K1620="Pending",J1620='Date ouverte'!$A$8),INDEX(_xlfn.ANCHORARRAY('Date ouverte'!$B$8),MATCH(TRUE,_xlfn.ANCHORARRAY('Date ouverte'!$B$8)&gt;=$W1620,0)),W1620))))</f>
        <v>44867</v>
      </c>
      <c r="AB1620" s="5">
        <f>IF(IF($K1620="Pending",(IF($J1620='Date ouverte'!$A$20,HLOOKUP($AA1620,'Date ouverte'!$20:$21,2,FALSE),IF($J1620='Date ouverte'!$A$22,HLOOKUP($AA1620,'Date ouverte'!$22:$23,2,FALSE),IF($J1620='Date ouverte'!$A$24,HLOOKUP($AA1620,'Date ouverte'!$24:$25,2,FALSE),IF($J1620='Date ouverte'!$A$26,HLOOKUP($AA1620,'Date ouverte'!$26:$27,2,FALSE),"j"))))),W1620)&lt;&gt;"alert",AA1620,"alert")</f>
        <v>44867</v>
      </c>
      <c r="AC1620" s="65">
        <f>IF($AB1620="alert",(IF($J1620='Date ouverte'!$A$29,HLOOKUP($AA1620,'Date ouverte'!$29:$30,2,FALSE),IF($J1620='Date ouverte'!$A$31,HLOOKUP($AA1620,'Date ouverte'!$31:$33,2,FALSE),IF($J1620='Date ouverte'!$A$33,HLOOKUP($AA1620,'Date ouverte'!$33:$34,2,FALSE),IF($J1620='Date ouverte'!$A$35,HLOOKUP($AA1620,'Date ouverte'!$35:$36,2,FALSE),"j"))))),0)</f>
        <v>0</v>
      </c>
      <c r="AD16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0" s="5"/>
    </row>
    <row r="1621" spans="1:31" x14ac:dyDescent="0.25">
      <c r="A1621" t="s">
        <v>459</v>
      </c>
      <c r="B1621" t="s">
        <v>258</v>
      </c>
      <c r="C1621" t="s">
        <v>30</v>
      </c>
      <c r="D1621" t="s">
        <v>47</v>
      </c>
      <c r="E1621" t="s">
        <v>16</v>
      </c>
      <c r="F1621" t="s">
        <v>48</v>
      </c>
      <c r="G1621" s="1">
        <v>44823</v>
      </c>
      <c r="H1621" s="1">
        <v>44868</v>
      </c>
      <c r="I1621" s="2">
        <v>44873</v>
      </c>
      <c r="J1621" t="s">
        <v>39</v>
      </c>
      <c r="K1621" t="s">
        <v>29</v>
      </c>
      <c r="L1621" t="s">
        <v>24</v>
      </c>
      <c r="M1621" t="s">
        <v>32</v>
      </c>
      <c r="N1621" t="s">
        <v>41</v>
      </c>
      <c r="O1621" t="s">
        <v>387</v>
      </c>
      <c r="P1621">
        <f t="shared" si="633"/>
        <v>1</v>
      </c>
      <c r="Q1621" s="5">
        <f t="shared" si="634"/>
        <v>44870</v>
      </c>
      <c r="R1621" s="32">
        <f>VLOOKUP(_xlfn.CONCAT(M1621," - ",E1621),Planning!$C$75:$D$99,2,0)</f>
        <v>10</v>
      </c>
      <c r="S1621" s="5">
        <f t="shared" si="635"/>
        <v>44878</v>
      </c>
      <c r="T1621" s="3" t="str">
        <f t="shared" si="636"/>
        <v/>
      </c>
      <c r="U1621" s="32">
        <f t="shared" ca="1" si="637"/>
        <v>10</v>
      </c>
      <c r="V1621" s="32">
        <f t="shared" si="638"/>
        <v>0</v>
      </c>
      <c r="W1621" s="5">
        <f t="shared" si="639"/>
        <v>44873</v>
      </c>
      <c r="X1621" s="5"/>
      <c r="Z1621" s="49"/>
      <c r="AA1621" s="50" cm="1">
        <f t="array" ref="AA1621">IF(AND(K1621="Pending",J1621='Date ouverte'!$A$2),INDEX(_xlfn.ANCHORARRAY('Date ouverte'!$B$2),MATCH(TRUE,_xlfn.ANCHORARRAY('Date ouverte'!$B$2)&gt;=$W1621,0)),IF(AND(K1621="Pending",J1621='Date ouverte'!$A$4),INDEX(_xlfn.ANCHORARRAY('Date ouverte'!$B$4),MATCH(TRUE,_xlfn.ANCHORARRAY('Date ouverte'!$B$4)&gt;=$W1621,0)),IF(AND(K1621="Pending",J1621='Date ouverte'!$A$6),INDEX(_xlfn.ANCHORARRAY('Date ouverte'!$B$6),MATCH(TRUE,_xlfn.ANCHORARRAY('Date ouverte'!$B$6)&gt;=$W1621,0)),IF(AND(K1621="Pending",J1621='Date ouverte'!$A$8),INDEX(_xlfn.ANCHORARRAY('Date ouverte'!$B$8),MATCH(TRUE,_xlfn.ANCHORARRAY('Date ouverte'!$B$8)&gt;=$W1621,0)),W1621))))</f>
        <v>44873</v>
      </c>
      <c r="AB1621" s="5" t="str">
        <f>IF(IF($K1621="Pending",(IF($J1621='Date ouverte'!$A$20,HLOOKUP($AA1621,'Date ouverte'!$20:$21,2,FALSE),IF($J1621='Date ouverte'!$A$22,HLOOKUP($AA1621,'Date ouverte'!$22:$23,2,FALSE),IF($J1621='Date ouverte'!$A$24,HLOOKUP($AA1621,'Date ouverte'!$24:$25,2,FALSE),IF($J1621='Date ouverte'!$A$26,HLOOKUP($AA1621,'Date ouverte'!$26:$27,2,FALSE),"j"))))),W1621)&lt;&gt;"alert",AA1621,"alert")</f>
        <v>alert</v>
      </c>
      <c r="AC1621" s="65">
        <f>IF($AB1621="alert",(IF($J1621='Date ouverte'!$A$29,HLOOKUP($AA1621,'Date ouverte'!$29:$30,2,FALSE),IF($J1621='Date ouverte'!$A$31,HLOOKUP($AA1621,'Date ouverte'!$31:$33,2,FALSE),IF($J1621='Date ouverte'!$A$33,HLOOKUP($AA1621,'Date ouverte'!$33:$34,2,FALSE),IF($J1621='Date ouverte'!$A$35,HLOOKUP($AA1621,'Date ouverte'!$35:$36,2,FALSE),"j"))))),0)</f>
        <v>1</v>
      </c>
      <c r="AD16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21" s="5"/>
    </row>
    <row r="1622" spans="1:31" x14ac:dyDescent="0.25">
      <c r="A1622" t="s">
        <v>1463</v>
      </c>
      <c r="B1622" t="s">
        <v>258</v>
      </c>
      <c r="C1622" t="s">
        <v>14</v>
      </c>
      <c r="D1622" t="s">
        <v>47</v>
      </c>
      <c r="E1622" t="s">
        <v>16</v>
      </c>
      <c r="F1622" t="s">
        <v>48</v>
      </c>
      <c r="G1622" s="1">
        <v>44833</v>
      </c>
      <c r="H1622" s="1">
        <v>44863</v>
      </c>
      <c r="I1622" s="2">
        <v>44868.291666666664</v>
      </c>
      <c r="J1622" t="s">
        <v>18</v>
      </c>
      <c r="K1622" t="s">
        <v>19</v>
      </c>
      <c r="L1622" t="s">
        <v>24</v>
      </c>
      <c r="M1622" t="s">
        <v>32</v>
      </c>
      <c r="N1622" t="s">
        <v>33</v>
      </c>
      <c r="O1622" t="s">
        <v>31</v>
      </c>
      <c r="P1622">
        <f t="shared" si="633"/>
        <v>1</v>
      </c>
      <c r="Q1622" s="5">
        <f t="shared" si="634"/>
        <v>44865</v>
      </c>
      <c r="R1622" s="32">
        <f>VLOOKUP(_xlfn.CONCAT(M1622," - ",E1622),Planning!$C$75:$D$99,2,0)</f>
        <v>10</v>
      </c>
      <c r="S1622" s="5">
        <f t="shared" si="635"/>
        <v>44873</v>
      </c>
      <c r="T1622" s="3" t="str">
        <f t="shared" si="636"/>
        <v/>
      </c>
      <c r="U1622" s="32">
        <f t="shared" ca="1" si="637"/>
        <v>10</v>
      </c>
      <c r="V1622" s="32">
        <f t="shared" si="638"/>
        <v>0</v>
      </c>
      <c r="W1622" s="5">
        <f t="shared" si="639"/>
        <v>44868</v>
      </c>
      <c r="X1622" s="5"/>
      <c r="Z1622" s="49"/>
      <c r="AA1622" s="50" cm="1">
        <f t="array" ref="AA1622">IF(AND(K1622="Pending",J1622='Date ouverte'!$A$2),INDEX(_xlfn.ANCHORARRAY('Date ouverte'!$B$2),MATCH(TRUE,_xlfn.ANCHORARRAY('Date ouverte'!$B$2)&gt;=$W1622,0)),IF(AND(K1622="Pending",J1622='Date ouverte'!$A$4),INDEX(_xlfn.ANCHORARRAY('Date ouverte'!$B$4),MATCH(TRUE,_xlfn.ANCHORARRAY('Date ouverte'!$B$4)&gt;=$W1622,0)),IF(AND(K1622="Pending",J1622='Date ouverte'!$A$6),INDEX(_xlfn.ANCHORARRAY('Date ouverte'!$B$6),MATCH(TRUE,_xlfn.ANCHORARRAY('Date ouverte'!$B$6)&gt;=$W1622,0)),IF(AND(K1622="Pending",J1622='Date ouverte'!$A$8),INDEX(_xlfn.ANCHORARRAY('Date ouverte'!$B$8),MATCH(TRUE,_xlfn.ANCHORARRAY('Date ouverte'!$B$8)&gt;=$W1622,0)),W1622))))</f>
        <v>44868</v>
      </c>
      <c r="AB1622" s="5">
        <f>IF(IF($K1622="Pending",(IF($J1622='Date ouverte'!$A$20,HLOOKUP($AA1622,'Date ouverte'!$20:$21,2,FALSE),IF($J1622='Date ouverte'!$A$22,HLOOKUP($AA1622,'Date ouverte'!$22:$23,2,FALSE),IF($J1622='Date ouverte'!$A$24,HLOOKUP($AA1622,'Date ouverte'!$24:$25,2,FALSE),IF($J1622='Date ouverte'!$A$26,HLOOKUP($AA1622,'Date ouverte'!$26:$27,2,FALSE),"j"))))),W1622)&lt;&gt;"alert",AA1622,"alert")</f>
        <v>44868</v>
      </c>
      <c r="AC1622" s="65">
        <f>IF($AB1622="alert",(IF($J1622='Date ouverte'!$A$29,HLOOKUP($AA1622,'Date ouverte'!$29:$30,2,FALSE),IF($J1622='Date ouverte'!$A$31,HLOOKUP($AA1622,'Date ouverte'!$31:$33,2,FALSE),IF($J1622='Date ouverte'!$A$33,HLOOKUP($AA1622,'Date ouverte'!$33:$34,2,FALSE),IF($J1622='Date ouverte'!$A$35,HLOOKUP($AA1622,'Date ouverte'!$35:$36,2,FALSE),"j"))))),0)</f>
        <v>0</v>
      </c>
      <c r="AD16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2" s="5"/>
    </row>
    <row r="1623" spans="1:31" x14ac:dyDescent="0.25">
      <c r="A1623" t="s">
        <v>2147</v>
      </c>
      <c r="B1623" t="s">
        <v>258</v>
      </c>
      <c r="C1623" t="s">
        <v>30</v>
      </c>
      <c r="D1623" t="s">
        <v>47</v>
      </c>
      <c r="E1623" t="s">
        <v>16</v>
      </c>
      <c r="F1623" t="s">
        <v>48</v>
      </c>
      <c r="G1623" s="1">
        <v>44847</v>
      </c>
      <c r="H1623" s="1">
        <v>44880</v>
      </c>
      <c r="I1623" s="2">
        <v>44886</v>
      </c>
      <c r="J1623" t="s">
        <v>23</v>
      </c>
      <c r="K1623" t="s">
        <v>29</v>
      </c>
      <c r="L1623" t="s">
        <v>24</v>
      </c>
      <c r="M1623" t="s">
        <v>25</v>
      </c>
      <c r="N1623" t="s">
        <v>26</v>
      </c>
      <c r="O1623" t="s">
        <v>45</v>
      </c>
      <c r="P1623">
        <f t="shared" si="633"/>
        <v>1</v>
      </c>
      <c r="Q1623" s="5">
        <f t="shared" si="634"/>
        <v>44882</v>
      </c>
      <c r="R1623" s="32">
        <f>VLOOKUP(_xlfn.CONCAT(M1623," - ",E1623),Planning!$C$75:$D$99,2,0)</f>
        <v>4</v>
      </c>
      <c r="S1623" s="5">
        <f t="shared" si="635"/>
        <v>44884</v>
      </c>
      <c r="T1623" s="3" t="str">
        <f t="shared" si="636"/>
        <v/>
      </c>
      <c r="U1623" s="32">
        <f t="shared" ca="1" si="637"/>
        <v>4</v>
      </c>
      <c r="V1623" s="32">
        <f t="shared" si="638"/>
        <v>0</v>
      </c>
      <c r="W1623" s="5">
        <f t="shared" si="639"/>
        <v>44886</v>
      </c>
      <c r="X1623" s="5"/>
      <c r="Z1623" s="49"/>
      <c r="AA1623" s="50" cm="1">
        <f t="array" ref="AA1623">IF(AND(K1623="Pending",J1623='Date ouverte'!$A$2),INDEX(_xlfn.ANCHORARRAY('Date ouverte'!$B$2),MATCH(TRUE,_xlfn.ANCHORARRAY('Date ouverte'!$B$2)&gt;=$W1623,0)),IF(AND(K1623="Pending",J1623='Date ouverte'!$A$4),INDEX(_xlfn.ANCHORARRAY('Date ouverte'!$B$4),MATCH(TRUE,_xlfn.ANCHORARRAY('Date ouverte'!$B$4)&gt;=$W1623,0)),IF(AND(K1623="Pending",J1623='Date ouverte'!$A$6),INDEX(_xlfn.ANCHORARRAY('Date ouverte'!$B$6),MATCH(TRUE,_xlfn.ANCHORARRAY('Date ouverte'!$B$6)&gt;=$W1623,0)),IF(AND(K1623="Pending",J1623='Date ouverte'!$A$8),INDEX(_xlfn.ANCHORARRAY('Date ouverte'!$B$8),MATCH(TRUE,_xlfn.ANCHORARRAY('Date ouverte'!$B$8)&gt;=$W1623,0)),W1623))))</f>
        <v>44886</v>
      </c>
      <c r="AB1623" s="5">
        <f>IF(IF($K1623="Pending",(IF($J1623='Date ouverte'!$A$20,HLOOKUP($AA1623,'Date ouverte'!$20:$21,2,FALSE),IF($J1623='Date ouverte'!$A$22,HLOOKUP($AA1623,'Date ouverte'!$22:$23,2,FALSE),IF($J1623='Date ouverte'!$A$24,HLOOKUP($AA1623,'Date ouverte'!$24:$25,2,FALSE),IF($J1623='Date ouverte'!$A$26,HLOOKUP($AA1623,'Date ouverte'!$26:$27,2,FALSE),"j"))))),W1623)&lt;&gt;"alert",AA1623,"alert")</f>
        <v>44886</v>
      </c>
      <c r="AC1623" s="65">
        <f>IF($AB1623="alert",(IF($J1623='Date ouverte'!$A$29,HLOOKUP($AA1623,'Date ouverte'!$29:$30,2,FALSE),IF($J1623='Date ouverte'!$A$31,HLOOKUP($AA1623,'Date ouverte'!$31:$33,2,FALSE),IF($J1623='Date ouverte'!$A$33,HLOOKUP($AA1623,'Date ouverte'!$33:$34,2,FALSE),IF($J1623='Date ouverte'!$A$35,HLOOKUP($AA1623,'Date ouverte'!$35:$36,2,FALSE),"j"))))),0)</f>
        <v>0</v>
      </c>
      <c r="AD16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3" s="5"/>
    </row>
    <row r="1624" spans="1:31" x14ac:dyDescent="0.25">
      <c r="A1624" t="s">
        <v>2148</v>
      </c>
      <c r="B1624" t="s">
        <v>258</v>
      </c>
      <c r="C1624" t="s">
        <v>30</v>
      </c>
      <c r="D1624" t="s">
        <v>47</v>
      </c>
      <c r="E1624" t="s">
        <v>34</v>
      </c>
      <c r="F1624" t="s">
        <v>48</v>
      </c>
      <c r="G1624" s="1">
        <v>44847</v>
      </c>
      <c r="H1624" s="1">
        <v>44877</v>
      </c>
      <c r="I1624" s="2">
        <v>44888.270833333336</v>
      </c>
      <c r="J1624" t="s">
        <v>23</v>
      </c>
      <c r="K1624" t="s">
        <v>19</v>
      </c>
      <c r="L1624" t="s">
        <v>20</v>
      </c>
      <c r="M1624" t="s">
        <v>25</v>
      </c>
      <c r="N1624" t="s">
        <v>35</v>
      </c>
      <c r="O1624" t="s">
        <v>45</v>
      </c>
      <c r="P1624">
        <f t="shared" si="633"/>
        <v>1</v>
      </c>
      <c r="Q1624" s="5">
        <f t="shared" si="634"/>
        <v>44879</v>
      </c>
      <c r="R1624" s="32">
        <f>VLOOKUP(_xlfn.CONCAT(M1624," - ",E1624),Planning!$C$75:$D$99,2,0)</f>
        <v>21</v>
      </c>
      <c r="S1624" s="5">
        <f t="shared" si="635"/>
        <v>44898</v>
      </c>
      <c r="T1624" s="3" t="str">
        <f t="shared" si="636"/>
        <v/>
      </c>
      <c r="U1624" s="32">
        <f t="shared" ca="1" si="637"/>
        <v>21</v>
      </c>
      <c r="V1624" s="32">
        <f t="shared" si="638"/>
        <v>0</v>
      </c>
      <c r="W1624" s="5">
        <f t="shared" si="639"/>
        <v>44888</v>
      </c>
      <c r="X1624" s="5"/>
      <c r="Z1624" s="49"/>
      <c r="AA1624" s="50" cm="1">
        <f t="array" ref="AA1624">IF(AND(K1624="Pending",J1624='Date ouverte'!$A$2),INDEX(_xlfn.ANCHORARRAY('Date ouverte'!$B$2),MATCH(TRUE,_xlfn.ANCHORARRAY('Date ouverte'!$B$2)&gt;=$W1624,0)),IF(AND(K1624="Pending",J1624='Date ouverte'!$A$4),INDEX(_xlfn.ANCHORARRAY('Date ouverte'!$B$4),MATCH(TRUE,_xlfn.ANCHORARRAY('Date ouverte'!$B$4)&gt;=$W1624,0)),IF(AND(K1624="Pending",J1624='Date ouverte'!$A$6),INDEX(_xlfn.ANCHORARRAY('Date ouverte'!$B$6),MATCH(TRUE,_xlfn.ANCHORARRAY('Date ouverte'!$B$6)&gt;=$W1624,0)),IF(AND(K1624="Pending",J1624='Date ouverte'!$A$8),INDEX(_xlfn.ANCHORARRAY('Date ouverte'!$B$8),MATCH(TRUE,_xlfn.ANCHORARRAY('Date ouverte'!$B$8)&gt;=$W1624,0)),W1624))))</f>
        <v>44888</v>
      </c>
      <c r="AB1624" s="5">
        <f>IF(IF($K1624="Pending",(IF($J1624='Date ouverte'!$A$20,HLOOKUP($AA1624,'Date ouverte'!$20:$21,2,FALSE),IF($J1624='Date ouverte'!$A$22,HLOOKUP($AA1624,'Date ouverte'!$22:$23,2,FALSE),IF($J1624='Date ouverte'!$A$24,HLOOKUP($AA1624,'Date ouverte'!$24:$25,2,FALSE),IF($J1624='Date ouverte'!$A$26,HLOOKUP($AA1624,'Date ouverte'!$26:$27,2,FALSE),"j"))))),W1624)&lt;&gt;"alert",AA1624,"alert")</f>
        <v>44888</v>
      </c>
      <c r="AC1624" s="65">
        <f>IF($AB1624="alert",(IF($J1624='Date ouverte'!$A$29,HLOOKUP($AA1624,'Date ouverte'!$29:$30,2,FALSE),IF($J1624='Date ouverte'!$A$31,HLOOKUP($AA1624,'Date ouverte'!$31:$33,2,FALSE),IF($J1624='Date ouverte'!$A$33,HLOOKUP($AA1624,'Date ouverte'!$33:$34,2,FALSE),IF($J1624='Date ouverte'!$A$35,HLOOKUP($AA1624,'Date ouverte'!$35:$36,2,FALSE),"j"))))),0)</f>
        <v>0</v>
      </c>
      <c r="AD16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4" s="5"/>
    </row>
    <row r="1625" spans="1:31" x14ac:dyDescent="0.25">
      <c r="A1625" t="s">
        <v>511</v>
      </c>
      <c r="B1625" t="s">
        <v>258</v>
      </c>
      <c r="C1625" t="s">
        <v>14</v>
      </c>
      <c r="D1625" t="s">
        <v>47</v>
      </c>
      <c r="E1625" t="s">
        <v>34</v>
      </c>
      <c r="F1625" t="s">
        <v>48</v>
      </c>
      <c r="G1625" s="1">
        <v>44816</v>
      </c>
      <c r="H1625" s="1">
        <v>44860</v>
      </c>
      <c r="I1625" s="2">
        <v>44874.645833333336</v>
      </c>
      <c r="J1625" t="s">
        <v>18</v>
      </c>
      <c r="K1625" t="s">
        <v>19</v>
      </c>
      <c r="L1625" t="s">
        <v>24</v>
      </c>
      <c r="M1625" t="s">
        <v>25</v>
      </c>
      <c r="N1625" t="s">
        <v>26</v>
      </c>
      <c r="O1625" t="s">
        <v>36</v>
      </c>
      <c r="P1625">
        <f t="shared" si="633"/>
        <v>1</v>
      </c>
      <c r="Q1625" s="5">
        <f t="shared" si="634"/>
        <v>44862</v>
      </c>
      <c r="R1625" s="32">
        <f>VLOOKUP(_xlfn.CONCAT(M1625," - ",E1625),Planning!$C$75:$D$99,2,0)</f>
        <v>21</v>
      </c>
      <c r="S1625" s="5">
        <f t="shared" si="635"/>
        <v>44881</v>
      </c>
      <c r="T1625" s="3" t="str">
        <f t="shared" si="636"/>
        <v/>
      </c>
      <c r="U1625" s="32">
        <f t="shared" ca="1" si="637"/>
        <v>21</v>
      </c>
      <c r="V1625" s="32">
        <f t="shared" si="638"/>
        <v>0</v>
      </c>
      <c r="W1625" s="5">
        <f t="shared" si="639"/>
        <v>44874</v>
      </c>
      <c r="X1625" s="5"/>
      <c r="Z1625" s="49"/>
      <c r="AA1625" s="50" cm="1">
        <f t="array" ref="AA1625">IF(AND(K1625="Pending",J1625='Date ouverte'!$A$2),INDEX(_xlfn.ANCHORARRAY('Date ouverte'!$B$2),MATCH(TRUE,_xlfn.ANCHORARRAY('Date ouverte'!$B$2)&gt;=$W1625,0)),IF(AND(K1625="Pending",J1625='Date ouverte'!$A$4),INDEX(_xlfn.ANCHORARRAY('Date ouverte'!$B$4),MATCH(TRUE,_xlfn.ANCHORARRAY('Date ouverte'!$B$4)&gt;=$W1625,0)),IF(AND(K1625="Pending",J1625='Date ouverte'!$A$6),INDEX(_xlfn.ANCHORARRAY('Date ouverte'!$B$6),MATCH(TRUE,_xlfn.ANCHORARRAY('Date ouverte'!$B$6)&gt;=$W1625,0)),IF(AND(K1625="Pending",J1625='Date ouverte'!$A$8),INDEX(_xlfn.ANCHORARRAY('Date ouverte'!$B$8),MATCH(TRUE,_xlfn.ANCHORARRAY('Date ouverte'!$B$8)&gt;=$W1625,0)),W1625))))</f>
        <v>44874</v>
      </c>
      <c r="AB1625" s="5">
        <f>IF(IF($K1625="Pending",(IF($J1625='Date ouverte'!$A$20,HLOOKUP($AA1625,'Date ouverte'!$20:$21,2,FALSE),IF($J1625='Date ouverte'!$A$22,HLOOKUP($AA1625,'Date ouverte'!$22:$23,2,FALSE),IF($J1625='Date ouverte'!$A$24,HLOOKUP($AA1625,'Date ouverte'!$24:$25,2,FALSE),IF($J1625='Date ouverte'!$A$26,HLOOKUP($AA1625,'Date ouverte'!$26:$27,2,FALSE),"j"))))),W1625)&lt;&gt;"alert",AA1625,"alert")</f>
        <v>44874</v>
      </c>
      <c r="AC1625" s="65">
        <f>IF($AB1625="alert",(IF($J1625='Date ouverte'!$A$29,HLOOKUP($AA1625,'Date ouverte'!$29:$30,2,FALSE),IF($J1625='Date ouverte'!$A$31,HLOOKUP($AA1625,'Date ouverte'!$31:$33,2,FALSE),IF($J1625='Date ouverte'!$A$33,HLOOKUP($AA1625,'Date ouverte'!$33:$34,2,FALSE),IF($J1625='Date ouverte'!$A$35,HLOOKUP($AA1625,'Date ouverte'!$35:$36,2,FALSE),"j"))))),0)</f>
        <v>0</v>
      </c>
      <c r="AD16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5" s="5"/>
    </row>
    <row r="1626" spans="1:31" x14ac:dyDescent="0.25">
      <c r="A1626" t="s">
        <v>488</v>
      </c>
      <c r="B1626" t="s">
        <v>258</v>
      </c>
      <c r="C1626" t="s">
        <v>14</v>
      </c>
      <c r="D1626" t="s">
        <v>15</v>
      </c>
      <c r="E1626" t="s">
        <v>34</v>
      </c>
      <c r="F1626" t="s">
        <v>17</v>
      </c>
      <c r="G1626" s="1">
        <v>44815</v>
      </c>
      <c r="H1626" s="1">
        <v>44853</v>
      </c>
      <c r="I1626" s="2">
        <v>44862.708333333336</v>
      </c>
      <c r="J1626" t="s">
        <v>28</v>
      </c>
      <c r="K1626" t="s">
        <v>19</v>
      </c>
      <c r="L1626" t="s">
        <v>20</v>
      </c>
      <c r="M1626" t="s">
        <v>25</v>
      </c>
      <c r="N1626" t="s">
        <v>35</v>
      </c>
      <c r="O1626" t="s">
        <v>42</v>
      </c>
      <c r="P1626">
        <f t="shared" si="633"/>
        <v>1</v>
      </c>
      <c r="Q1626" s="5">
        <f t="shared" si="634"/>
        <v>44855</v>
      </c>
      <c r="R1626" s="32">
        <f>VLOOKUP(_xlfn.CONCAT(M1626," - ",E1626),Planning!$C$75:$D$99,2,0)</f>
        <v>21</v>
      </c>
      <c r="S1626" s="5">
        <f t="shared" si="635"/>
        <v>44874</v>
      </c>
      <c r="T1626" s="3" t="str">
        <f t="shared" si="636"/>
        <v/>
      </c>
      <c r="U1626" s="32">
        <f t="shared" ca="1" si="637"/>
        <v>15</v>
      </c>
      <c r="V1626" s="32">
        <f t="shared" si="638"/>
        <v>0</v>
      </c>
      <c r="W1626" s="5">
        <f t="shared" si="639"/>
        <v>44862</v>
      </c>
      <c r="X1626" s="5"/>
      <c r="Z1626" s="49"/>
      <c r="AA1626" s="50" cm="1">
        <f t="array" ref="AA1626">IF(AND(K1626="Pending",J1626='Date ouverte'!$A$2),INDEX(_xlfn.ANCHORARRAY('Date ouverte'!$B$2),MATCH(TRUE,_xlfn.ANCHORARRAY('Date ouverte'!$B$2)&gt;=$W1626,0)),IF(AND(K1626="Pending",J1626='Date ouverte'!$A$4),INDEX(_xlfn.ANCHORARRAY('Date ouverte'!$B$4),MATCH(TRUE,_xlfn.ANCHORARRAY('Date ouverte'!$B$4)&gt;=$W1626,0)),IF(AND(K1626="Pending",J1626='Date ouverte'!$A$6),INDEX(_xlfn.ANCHORARRAY('Date ouverte'!$B$6),MATCH(TRUE,_xlfn.ANCHORARRAY('Date ouverte'!$B$6)&gt;=$W1626,0)),IF(AND(K1626="Pending",J1626='Date ouverte'!$A$8),INDEX(_xlfn.ANCHORARRAY('Date ouverte'!$B$8),MATCH(TRUE,_xlfn.ANCHORARRAY('Date ouverte'!$B$8)&gt;=$W1626,0)),W1626))))</f>
        <v>44862</v>
      </c>
      <c r="AB1626" s="5">
        <f>IF(IF($K1626="Pending",(IF($J1626='Date ouverte'!$A$20,HLOOKUP($AA1626,'Date ouverte'!$20:$21,2,FALSE),IF($J1626='Date ouverte'!$A$22,HLOOKUP($AA1626,'Date ouverte'!$22:$23,2,FALSE),IF($J1626='Date ouverte'!$A$24,HLOOKUP($AA1626,'Date ouverte'!$24:$25,2,FALSE),IF($J1626='Date ouverte'!$A$26,HLOOKUP($AA1626,'Date ouverte'!$26:$27,2,FALSE),"j"))))),W1626)&lt;&gt;"alert",AA1626,"alert")</f>
        <v>44862</v>
      </c>
      <c r="AC1626" s="65">
        <f>IF($AB1626="alert",(IF($J1626='Date ouverte'!$A$29,HLOOKUP($AA1626,'Date ouverte'!$29:$30,2,FALSE),IF($J1626='Date ouverte'!$A$31,HLOOKUP($AA1626,'Date ouverte'!$31:$33,2,FALSE),IF($J1626='Date ouverte'!$A$33,HLOOKUP($AA1626,'Date ouverte'!$33:$34,2,FALSE),IF($J1626='Date ouverte'!$A$35,HLOOKUP($AA1626,'Date ouverte'!$35:$36,2,FALSE),"j"))))),0)</f>
        <v>0</v>
      </c>
      <c r="AD16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6" s="5"/>
    </row>
    <row r="1627" spans="1:31" x14ac:dyDescent="0.25">
      <c r="A1627" t="s">
        <v>2149</v>
      </c>
      <c r="B1627" t="s">
        <v>258</v>
      </c>
      <c r="C1627" t="s">
        <v>14</v>
      </c>
      <c r="D1627" t="s">
        <v>47</v>
      </c>
      <c r="E1627" t="s">
        <v>16</v>
      </c>
      <c r="F1627" t="s">
        <v>48</v>
      </c>
      <c r="G1627" s="1">
        <v>44844</v>
      </c>
      <c r="H1627" s="1">
        <v>44885</v>
      </c>
      <c r="I1627" s="2">
        <v>44890</v>
      </c>
      <c r="J1627" t="s">
        <v>28</v>
      </c>
      <c r="K1627" t="s">
        <v>29</v>
      </c>
      <c r="L1627" t="s">
        <v>24</v>
      </c>
      <c r="M1627" t="s">
        <v>32</v>
      </c>
      <c r="N1627" t="s">
        <v>41</v>
      </c>
      <c r="O1627" t="s">
        <v>1106</v>
      </c>
      <c r="P1627">
        <f t="shared" si="633"/>
        <v>1</v>
      </c>
      <c r="Q1627" s="5">
        <f t="shared" si="634"/>
        <v>44887</v>
      </c>
      <c r="R1627" s="32">
        <f>VLOOKUP(_xlfn.CONCAT(M1627," - ",E1627),Planning!$C$75:$D$99,2,0)</f>
        <v>10</v>
      </c>
      <c r="S1627" s="5">
        <f t="shared" si="635"/>
        <v>44895</v>
      </c>
      <c r="T1627" s="3" t="str">
        <f t="shared" si="636"/>
        <v/>
      </c>
      <c r="U1627" s="32">
        <f t="shared" ca="1" si="637"/>
        <v>10</v>
      </c>
      <c r="V1627" s="32">
        <f t="shared" si="638"/>
        <v>0</v>
      </c>
      <c r="W1627" s="5">
        <f t="shared" si="639"/>
        <v>44890</v>
      </c>
      <c r="X1627" s="5"/>
      <c r="Z1627" s="49"/>
      <c r="AA1627" s="50" cm="1">
        <f t="array" ref="AA1627">IF(AND(K1627="Pending",J1627='Date ouverte'!$A$2),INDEX(_xlfn.ANCHORARRAY('Date ouverte'!$B$2),MATCH(TRUE,_xlfn.ANCHORARRAY('Date ouverte'!$B$2)&gt;=$W1627,0)),IF(AND(K1627="Pending",J1627='Date ouverte'!$A$4),INDEX(_xlfn.ANCHORARRAY('Date ouverte'!$B$4),MATCH(TRUE,_xlfn.ANCHORARRAY('Date ouverte'!$B$4)&gt;=$W1627,0)),IF(AND(K1627="Pending",J1627='Date ouverte'!$A$6),INDEX(_xlfn.ANCHORARRAY('Date ouverte'!$B$6),MATCH(TRUE,_xlfn.ANCHORARRAY('Date ouverte'!$B$6)&gt;=$W1627,0)),IF(AND(K1627="Pending",J1627='Date ouverte'!$A$8),INDEX(_xlfn.ANCHORARRAY('Date ouverte'!$B$8),MATCH(TRUE,_xlfn.ANCHORARRAY('Date ouverte'!$B$8)&gt;=$W1627,0)),W1627))))</f>
        <v>44890</v>
      </c>
      <c r="AB1627" s="5" t="str">
        <f>IF(IF($K1627="Pending",(IF($J1627='Date ouverte'!$A$20,HLOOKUP($AA1627,'Date ouverte'!$20:$21,2,FALSE),IF($J1627='Date ouverte'!$A$22,HLOOKUP($AA1627,'Date ouverte'!$22:$23,2,FALSE),IF($J1627='Date ouverte'!$A$24,HLOOKUP($AA1627,'Date ouverte'!$24:$25,2,FALSE),IF($J1627='Date ouverte'!$A$26,HLOOKUP($AA1627,'Date ouverte'!$26:$27,2,FALSE),"j"))))),W1627)&lt;&gt;"alert",AA1627,"alert")</f>
        <v>alert</v>
      </c>
      <c r="AC1627" s="65">
        <f>IF($AB1627="alert",(IF($J1627='Date ouverte'!$A$29,HLOOKUP($AA1627,'Date ouverte'!$29:$30,2,FALSE),IF($J1627='Date ouverte'!$A$31,HLOOKUP($AA1627,'Date ouverte'!$31:$33,2,FALSE),IF($J1627='Date ouverte'!$A$33,HLOOKUP($AA1627,'Date ouverte'!$33:$34,2,FALSE),IF($J1627='Date ouverte'!$A$35,HLOOKUP($AA1627,'Date ouverte'!$35:$36,2,FALSE),"j"))))),0)</f>
        <v>8</v>
      </c>
      <c r="AD16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27" s="5"/>
    </row>
    <row r="1628" spans="1:31" x14ac:dyDescent="0.25">
      <c r="A1628" t="s">
        <v>419</v>
      </c>
      <c r="B1628" t="s">
        <v>258</v>
      </c>
      <c r="C1628" t="s">
        <v>30</v>
      </c>
      <c r="D1628" t="s">
        <v>15</v>
      </c>
      <c r="E1628" t="s">
        <v>34</v>
      </c>
      <c r="F1628" t="s">
        <v>17</v>
      </c>
      <c r="G1628" s="1">
        <v>44815</v>
      </c>
      <c r="H1628" s="1">
        <v>44853</v>
      </c>
      <c r="I1628" s="2">
        <v>44859.666666666664</v>
      </c>
      <c r="J1628" t="s">
        <v>18</v>
      </c>
      <c r="K1628" t="s">
        <v>19</v>
      </c>
      <c r="L1628" t="s">
        <v>24</v>
      </c>
      <c r="M1628" t="s">
        <v>25</v>
      </c>
      <c r="N1628" t="s">
        <v>26</v>
      </c>
      <c r="O1628" t="s">
        <v>42</v>
      </c>
      <c r="P1628">
        <f t="shared" si="633"/>
        <v>1</v>
      </c>
      <c r="Q1628" s="5">
        <f t="shared" si="634"/>
        <v>44855</v>
      </c>
      <c r="R1628" s="32">
        <f>VLOOKUP(_xlfn.CONCAT(M1628," - ",E1628),Planning!$C$75:$D$99,2,0)</f>
        <v>21</v>
      </c>
      <c r="S1628" s="5">
        <f t="shared" si="635"/>
        <v>44874</v>
      </c>
      <c r="T1628" s="3" t="str">
        <f t="shared" si="636"/>
        <v/>
      </c>
      <c r="U1628" s="32">
        <f t="shared" ca="1" si="637"/>
        <v>15</v>
      </c>
      <c r="V1628" s="32">
        <f t="shared" si="638"/>
        <v>0</v>
      </c>
      <c r="W1628" s="5">
        <f t="shared" si="639"/>
        <v>44859</v>
      </c>
      <c r="X1628" s="5"/>
      <c r="Z1628" s="49"/>
      <c r="AA1628" s="50" cm="1">
        <f t="array" ref="AA1628">IF(AND(K1628="Pending",J1628='Date ouverte'!$A$2),INDEX(_xlfn.ANCHORARRAY('Date ouverte'!$B$2),MATCH(TRUE,_xlfn.ANCHORARRAY('Date ouverte'!$B$2)&gt;=$W1628,0)),IF(AND(K1628="Pending",J1628='Date ouverte'!$A$4),INDEX(_xlfn.ANCHORARRAY('Date ouverte'!$B$4),MATCH(TRUE,_xlfn.ANCHORARRAY('Date ouverte'!$B$4)&gt;=$W1628,0)),IF(AND(K1628="Pending",J1628='Date ouverte'!$A$6),INDEX(_xlfn.ANCHORARRAY('Date ouverte'!$B$6),MATCH(TRUE,_xlfn.ANCHORARRAY('Date ouverte'!$B$6)&gt;=$W1628,0)),IF(AND(K1628="Pending",J1628='Date ouverte'!$A$8),INDEX(_xlfn.ANCHORARRAY('Date ouverte'!$B$8),MATCH(TRUE,_xlfn.ANCHORARRAY('Date ouverte'!$B$8)&gt;=$W1628,0)),W1628))))</f>
        <v>44859</v>
      </c>
      <c r="AB1628" s="5">
        <f>IF(IF($K1628="Pending",(IF($J1628='Date ouverte'!$A$20,HLOOKUP($AA1628,'Date ouverte'!$20:$21,2,FALSE),IF($J1628='Date ouverte'!$A$22,HLOOKUP($AA1628,'Date ouverte'!$22:$23,2,FALSE),IF($J1628='Date ouverte'!$A$24,HLOOKUP($AA1628,'Date ouverte'!$24:$25,2,FALSE),IF($J1628='Date ouverte'!$A$26,HLOOKUP($AA1628,'Date ouverte'!$26:$27,2,FALSE),"j"))))),W1628)&lt;&gt;"alert",AA1628,"alert")</f>
        <v>44859</v>
      </c>
      <c r="AC1628" s="65">
        <f>IF($AB1628="alert",(IF($J1628='Date ouverte'!$A$29,HLOOKUP($AA1628,'Date ouverte'!$29:$30,2,FALSE),IF($J1628='Date ouverte'!$A$31,HLOOKUP($AA1628,'Date ouverte'!$31:$33,2,FALSE),IF($J1628='Date ouverte'!$A$33,HLOOKUP($AA1628,'Date ouverte'!$33:$34,2,FALSE),IF($J1628='Date ouverte'!$A$35,HLOOKUP($AA1628,'Date ouverte'!$35:$36,2,FALSE),"j"))))),0)</f>
        <v>0</v>
      </c>
      <c r="AD16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8" s="5"/>
    </row>
    <row r="1629" spans="1:31" x14ac:dyDescent="0.25">
      <c r="A1629" t="s">
        <v>2150</v>
      </c>
      <c r="B1629" t="s">
        <v>258</v>
      </c>
      <c r="C1629" t="s">
        <v>30</v>
      </c>
      <c r="D1629" t="s">
        <v>47</v>
      </c>
      <c r="E1629" t="s">
        <v>34</v>
      </c>
      <c r="F1629" t="s">
        <v>48</v>
      </c>
      <c r="G1629" s="1">
        <v>44858</v>
      </c>
      <c r="H1629" s="1">
        <v>44890</v>
      </c>
      <c r="I1629" s="2">
        <v>44902</v>
      </c>
      <c r="J1629" t="s">
        <v>23</v>
      </c>
      <c r="K1629" t="s">
        <v>29</v>
      </c>
      <c r="L1629" t="s">
        <v>20</v>
      </c>
      <c r="M1629" t="s">
        <v>25</v>
      </c>
      <c r="N1629" t="s">
        <v>35</v>
      </c>
      <c r="O1629" t="s">
        <v>46</v>
      </c>
      <c r="P1629">
        <f t="shared" si="633"/>
        <v>1</v>
      </c>
      <c r="Q1629" s="5">
        <f t="shared" si="634"/>
        <v>44892</v>
      </c>
      <c r="R1629" s="32">
        <f>VLOOKUP(_xlfn.CONCAT(M1629," - ",E1629),Planning!$C$75:$D$99,2,0)</f>
        <v>21</v>
      </c>
      <c r="S1629" s="5">
        <f t="shared" si="635"/>
        <v>44911</v>
      </c>
      <c r="T1629" s="3" t="str">
        <f t="shared" si="636"/>
        <v/>
      </c>
      <c r="U1629" s="32">
        <f t="shared" ca="1" si="637"/>
        <v>21</v>
      </c>
      <c r="V1629" s="32">
        <f t="shared" si="638"/>
        <v>0</v>
      </c>
      <c r="W1629" s="5">
        <f t="shared" si="639"/>
        <v>44902</v>
      </c>
      <c r="X1629" s="5"/>
      <c r="Z1629" s="49"/>
      <c r="AA1629" s="50" cm="1">
        <f t="array" ref="AA1629">IF(AND(K1629="Pending",J1629='Date ouverte'!$A$2),INDEX(_xlfn.ANCHORARRAY('Date ouverte'!$B$2),MATCH(TRUE,_xlfn.ANCHORARRAY('Date ouverte'!$B$2)&gt;=$W1629,0)),IF(AND(K1629="Pending",J1629='Date ouverte'!$A$4),INDEX(_xlfn.ANCHORARRAY('Date ouverte'!$B$4),MATCH(TRUE,_xlfn.ANCHORARRAY('Date ouverte'!$B$4)&gt;=$W1629,0)),IF(AND(K1629="Pending",J1629='Date ouverte'!$A$6),INDEX(_xlfn.ANCHORARRAY('Date ouverte'!$B$6),MATCH(TRUE,_xlfn.ANCHORARRAY('Date ouverte'!$B$6)&gt;=$W1629,0)),IF(AND(K1629="Pending",J1629='Date ouverte'!$A$8),INDEX(_xlfn.ANCHORARRAY('Date ouverte'!$B$8),MATCH(TRUE,_xlfn.ANCHORARRAY('Date ouverte'!$B$8)&gt;=$W1629,0)),W1629))))</f>
        <v>44902</v>
      </c>
      <c r="AB1629" s="5" t="str">
        <f>IF(IF($K1629="Pending",(IF($J1629='Date ouverte'!$A$20,HLOOKUP($AA1629,'Date ouverte'!$20:$21,2,FALSE),IF($J1629='Date ouverte'!$A$22,HLOOKUP($AA1629,'Date ouverte'!$22:$23,2,FALSE),IF($J1629='Date ouverte'!$A$24,HLOOKUP($AA1629,'Date ouverte'!$24:$25,2,FALSE),IF($J1629='Date ouverte'!$A$26,HLOOKUP($AA1629,'Date ouverte'!$26:$27,2,FALSE),"j"))))),W1629)&lt;&gt;"alert",AA1629,"alert")</f>
        <v>alert</v>
      </c>
      <c r="AC1629" s="65">
        <f>IF($AB1629="alert",(IF($J1629='Date ouverte'!$A$29,HLOOKUP($AA1629,'Date ouverte'!$29:$30,2,FALSE),IF($J1629='Date ouverte'!$A$31,HLOOKUP($AA1629,'Date ouverte'!$31:$33,2,FALSE),IF($J1629='Date ouverte'!$A$33,HLOOKUP($AA1629,'Date ouverte'!$33:$34,2,FALSE),IF($J1629='Date ouverte'!$A$35,HLOOKUP($AA1629,'Date ouverte'!$35:$36,2,FALSE),"j"))))),0)</f>
        <v>40</v>
      </c>
      <c r="AD16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29" s="5"/>
    </row>
    <row r="1630" spans="1:31" x14ac:dyDescent="0.25">
      <c r="A1630" t="s">
        <v>2151</v>
      </c>
      <c r="B1630" t="s">
        <v>258</v>
      </c>
      <c r="C1630" t="s">
        <v>30</v>
      </c>
      <c r="D1630" t="s">
        <v>47</v>
      </c>
      <c r="E1630" t="s">
        <v>34</v>
      </c>
      <c r="F1630" t="s">
        <v>48</v>
      </c>
      <c r="G1630" s="1">
        <v>44856</v>
      </c>
      <c r="H1630" s="1">
        <v>44906</v>
      </c>
      <c r="I1630" s="2">
        <v>44921</v>
      </c>
      <c r="J1630" t="s">
        <v>28</v>
      </c>
      <c r="K1630" t="s">
        <v>29</v>
      </c>
      <c r="L1630" t="s">
        <v>20</v>
      </c>
      <c r="M1630" t="s">
        <v>25</v>
      </c>
      <c r="N1630" t="s">
        <v>35</v>
      </c>
      <c r="O1630" t="s">
        <v>46</v>
      </c>
      <c r="P1630">
        <f t="shared" si="633"/>
        <v>1</v>
      </c>
      <c r="Q1630" s="5">
        <f t="shared" si="634"/>
        <v>44908</v>
      </c>
      <c r="R1630" s="32">
        <f>VLOOKUP(_xlfn.CONCAT(M1630," - ",E1630),Planning!$C$75:$D$99,2,0)</f>
        <v>21</v>
      </c>
      <c r="S1630" s="5">
        <f t="shared" si="635"/>
        <v>44927</v>
      </c>
      <c r="T1630" s="3" t="str">
        <f t="shared" si="636"/>
        <v/>
      </c>
      <c r="U1630" s="32">
        <f t="shared" ca="1" si="637"/>
        <v>21</v>
      </c>
      <c r="V1630" s="32">
        <f t="shared" si="638"/>
        <v>0</v>
      </c>
      <c r="W1630" s="5">
        <f t="shared" si="639"/>
        <v>44921</v>
      </c>
      <c r="X1630" s="5"/>
      <c r="Z1630" s="49"/>
      <c r="AA1630" s="50" cm="1">
        <f t="array" ref="AA1630">IF(AND(K1630="Pending",J1630='Date ouverte'!$A$2),INDEX(_xlfn.ANCHORARRAY('Date ouverte'!$B$2),MATCH(TRUE,_xlfn.ANCHORARRAY('Date ouverte'!$B$2)&gt;=$W1630,0)),IF(AND(K1630="Pending",J1630='Date ouverte'!$A$4),INDEX(_xlfn.ANCHORARRAY('Date ouverte'!$B$4),MATCH(TRUE,_xlfn.ANCHORARRAY('Date ouverte'!$B$4)&gt;=$W1630,0)),IF(AND(K1630="Pending",J1630='Date ouverte'!$A$6),INDEX(_xlfn.ANCHORARRAY('Date ouverte'!$B$6),MATCH(TRUE,_xlfn.ANCHORARRAY('Date ouverte'!$B$6)&gt;=$W1630,0)),IF(AND(K1630="Pending",J1630='Date ouverte'!$A$8),INDEX(_xlfn.ANCHORARRAY('Date ouverte'!$B$8),MATCH(TRUE,_xlfn.ANCHORARRAY('Date ouverte'!$B$8)&gt;=$W1630,0)),W1630))))</f>
        <v>44921</v>
      </c>
      <c r="AB1630" s="5">
        <f>IF(IF($K1630="Pending",(IF($J1630='Date ouverte'!$A$20,HLOOKUP($AA1630,'Date ouverte'!$20:$21,2,FALSE),IF($J1630='Date ouverte'!$A$22,HLOOKUP($AA1630,'Date ouverte'!$22:$23,2,FALSE),IF($J1630='Date ouverte'!$A$24,HLOOKUP($AA1630,'Date ouverte'!$24:$25,2,FALSE),IF($J1630='Date ouverte'!$A$26,HLOOKUP($AA1630,'Date ouverte'!$26:$27,2,FALSE),"j"))))),W1630)&lt;&gt;"alert",AA1630,"alert")</f>
        <v>44921</v>
      </c>
      <c r="AC1630" s="65">
        <f>IF($AB1630="alert",(IF($J1630='Date ouverte'!$A$29,HLOOKUP($AA1630,'Date ouverte'!$29:$30,2,FALSE),IF($J1630='Date ouverte'!$A$31,HLOOKUP($AA1630,'Date ouverte'!$31:$33,2,FALSE),IF($J1630='Date ouverte'!$A$33,HLOOKUP($AA1630,'Date ouverte'!$33:$34,2,FALSE),IF($J1630='Date ouverte'!$A$35,HLOOKUP($AA1630,'Date ouverte'!$35:$36,2,FALSE),"j"))))),0)</f>
        <v>0</v>
      </c>
      <c r="AD16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30" s="5"/>
    </row>
    <row r="1631" spans="1:31" x14ac:dyDescent="0.25">
      <c r="A1631" t="s">
        <v>620</v>
      </c>
      <c r="B1631" t="s">
        <v>258</v>
      </c>
      <c r="C1631" t="s">
        <v>30</v>
      </c>
      <c r="D1631" t="s">
        <v>47</v>
      </c>
      <c r="E1631" t="s">
        <v>34</v>
      </c>
      <c r="F1631" t="s">
        <v>48</v>
      </c>
      <c r="G1631" s="1">
        <v>44818</v>
      </c>
      <c r="H1631" s="1">
        <v>44860</v>
      </c>
      <c r="I1631" s="2">
        <v>44872.208333333336</v>
      </c>
      <c r="J1631" t="s">
        <v>28</v>
      </c>
      <c r="K1631" t="s">
        <v>19</v>
      </c>
      <c r="L1631" t="s">
        <v>20</v>
      </c>
      <c r="M1631" t="s">
        <v>25</v>
      </c>
      <c r="N1631" t="s">
        <v>35</v>
      </c>
      <c r="O1631" t="s">
        <v>36</v>
      </c>
      <c r="P1631">
        <f t="shared" si="633"/>
        <v>1</v>
      </c>
      <c r="Q1631" s="5">
        <f t="shared" si="634"/>
        <v>44862</v>
      </c>
      <c r="R1631" s="32">
        <f>VLOOKUP(_xlfn.CONCAT(M1631," - ",E1631),Planning!$C$75:$D$99,2,0)</f>
        <v>21</v>
      </c>
      <c r="S1631" s="5">
        <f t="shared" si="635"/>
        <v>44881</v>
      </c>
      <c r="T1631" s="3" t="str">
        <f t="shared" si="636"/>
        <v/>
      </c>
      <c r="U1631" s="32">
        <f t="shared" ca="1" si="637"/>
        <v>21</v>
      </c>
      <c r="V1631" s="32">
        <f t="shared" si="638"/>
        <v>0</v>
      </c>
      <c r="W1631" s="5">
        <f t="shared" si="639"/>
        <v>44872</v>
      </c>
      <c r="X1631" s="5"/>
      <c r="Z1631" s="49"/>
      <c r="AA1631" s="50" cm="1">
        <f t="array" ref="AA1631">IF(AND(K1631="Pending",J1631='Date ouverte'!$A$2),INDEX(_xlfn.ANCHORARRAY('Date ouverte'!$B$2),MATCH(TRUE,_xlfn.ANCHORARRAY('Date ouverte'!$B$2)&gt;=$W1631,0)),IF(AND(K1631="Pending",J1631='Date ouverte'!$A$4),INDEX(_xlfn.ANCHORARRAY('Date ouverte'!$B$4),MATCH(TRUE,_xlfn.ANCHORARRAY('Date ouverte'!$B$4)&gt;=$W1631,0)),IF(AND(K1631="Pending",J1631='Date ouverte'!$A$6),INDEX(_xlfn.ANCHORARRAY('Date ouverte'!$B$6),MATCH(TRUE,_xlfn.ANCHORARRAY('Date ouverte'!$B$6)&gt;=$W1631,0)),IF(AND(K1631="Pending",J1631='Date ouverte'!$A$8),INDEX(_xlfn.ANCHORARRAY('Date ouverte'!$B$8),MATCH(TRUE,_xlfn.ANCHORARRAY('Date ouverte'!$B$8)&gt;=$W1631,0)),W1631))))</f>
        <v>44872</v>
      </c>
      <c r="AB1631" s="5">
        <f>IF(IF($K1631="Pending",(IF($J1631='Date ouverte'!$A$20,HLOOKUP($AA1631,'Date ouverte'!$20:$21,2,FALSE),IF($J1631='Date ouverte'!$A$22,HLOOKUP($AA1631,'Date ouverte'!$22:$23,2,FALSE),IF($J1631='Date ouverte'!$A$24,HLOOKUP($AA1631,'Date ouverte'!$24:$25,2,FALSE),IF($J1631='Date ouverte'!$A$26,HLOOKUP($AA1631,'Date ouverte'!$26:$27,2,FALSE),"j"))))),W1631)&lt;&gt;"alert",AA1631,"alert")</f>
        <v>44872</v>
      </c>
      <c r="AC1631" s="65">
        <f>IF($AB1631="alert",(IF($J1631='Date ouverte'!$A$29,HLOOKUP($AA1631,'Date ouverte'!$29:$30,2,FALSE),IF($J1631='Date ouverte'!$A$31,HLOOKUP($AA1631,'Date ouverte'!$31:$33,2,FALSE),IF($J1631='Date ouverte'!$A$33,HLOOKUP($AA1631,'Date ouverte'!$33:$34,2,FALSE),IF($J1631='Date ouverte'!$A$35,HLOOKUP($AA1631,'Date ouverte'!$35:$36,2,FALSE),"j"))))),0)</f>
        <v>0</v>
      </c>
      <c r="AD16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1" s="5"/>
    </row>
    <row r="1632" spans="1:31" x14ac:dyDescent="0.25">
      <c r="A1632" t="s">
        <v>2152</v>
      </c>
      <c r="B1632" t="s">
        <v>258</v>
      </c>
      <c r="C1632" t="s">
        <v>30</v>
      </c>
      <c r="D1632" t="s">
        <v>47</v>
      </c>
      <c r="E1632" t="s">
        <v>34</v>
      </c>
      <c r="F1632" t="s">
        <v>48</v>
      </c>
      <c r="G1632" s="1">
        <v>44847</v>
      </c>
      <c r="H1632" s="1">
        <v>44877</v>
      </c>
      <c r="I1632" s="2">
        <v>44888.333333333336</v>
      </c>
      <c r="J1632" t="s">
        <v>23</v>
      </c>
      <c r="K1632" t="s">
        <v>19</v>
      </c>
      <c r="L1632" t="s">
        <v>20</v>
      </c>
      <c r="M1632" t="s">
        <v>25</v>
      </c>
      <c r="N1632" t="s">
        <v>35</v>
      </c>
      <c r="O1632" t="s">
        <v>45</v>
      </c>
      <c r="P1632">
        <f t="shared" si="633"/>
        <v>1</v>
      </c>
      <c r="Q1632" s="5">
        <f t="shared" si="634"/>
        <v>44879</v>
      </c>
      <c r="R1632" s="32">
        <f>VLOOKUP(_xlfn.CONCAT(M1632," - ",E1632),Planning!$C$75:$D$99,2,0)</f>
        <v>21</v>
      </c>
      <c r="S1632" s="5">
        <f t="shared" si="635"/>
        <v>44898</v>
      </c>
      <c r="T1632" s="3" t="str">
        <f t="shared" si="636"/>
        <v/>
      </c>
      <c r="U1632" s="32">
        <f t="shared" ca="1" si="637"/>
        <v>21</v>
      </c>
      <c r="V1632" s="32">
        <f t="shared" si="638"/>
        <v>0</v>
      </c>
      <c r="W1632" s="5">
        <f t="shared" si="639"/>
        <v>44888</v>
      </c>
      <c r="X1632" s="5"/>
      <c r="Z1632" s="49"/>
      <c r="AA1632" s="50" cm="1">
        <f t="array" ref="AA1632">IF(AND(K1632="Pending",J1632='Date ouverte'!$A$2),INDEX(_xlfn.ANCHORARRAY('Date ouverte'!$B$2),MATCH(TRUE,_xlfn.ANCHORARRAY('Date ouverte'!$B$2)&gt;=$W1632,0)),IF(AND(K1632="Pending",J1632='Date ouverte'!$A$4),INDEX(_xlfn.ANCHORARRAY('Date ouverte'!$B$4),MATCH(TRUE,_xlfn.ANCHORARRAY('Date ouverte'!$B$4)&gt;=$W1632,0)),IF(AND(K1632="Pending",J1632='Date ouverte'!$A$6),INDEX(_xlfn.ANCHORARRAY('Date ouverte'!$B$6),MATCH(TRUE,_xlfn.ANCHORARRAY('Date ouverte'!$B$6)&gt;=$W1632,0)),IF(AND(K1632="Pending",J1632='Date ouverte'!$A$8),INDEX(_xlfn.ANCHORARRAY('Date ouverte'!$B$8),MATCH(TRUE,_xlfn.ANCHORARRAY('Date ouverte'!$B$8)&gt;=$W1632,0)),W1632))))</f>
        <v>44888</v>
      </c>
      <c r="AB1632" s="5">
        <f>IF(IF($K1632="Pending",(IF($J1632='Date ouverte'!$A$20,HLOOKUP($AA1632,'Date ouverte'!$20:$21,2,FALSE),IF($J1632='Date ouverte'!$A$22,HLOOKUP($AA1632,'Date ouverte'!$22:$23,2,FALSE),IF($J1632='Date ouverte'!$A$24,HLOOKUP($AA1632,'Date ouverte'!$24:$25,2,FALSE),IF($J1632='Date ouverte'!$A$26,HLOOKUP($AA1632,'Date ouverte'!$26:$27,2,FALSE),"j"))))),W1632)&lt;&gt;"alert",AA1632,"alert")</f>
        <v>44888</v>
      </c>
      <c r="AC1632" s="65">
        <f>IF($AB1632="alert",(IF($J1632='Date ouverte'!$A$29,HLOOKUP($AA1632,'Date ouverte'!$29:$30,2,FALSE),IF($J1632='Date ouverte'!$A$31,HLOOKUP($AA1632,'Date ouverte'!$31:$33,2,FALSE),IF($J1632='Date ouverte'!$A$33,HLOOKUP($AA1632,'Date ouverte'!$33:$34,2,FALSE),IF($J1632='Date ouverte'!$A$35,HLOOKUP($AA1632,'Date ouverte'!$35:$36,2,FALSE),"j"))))),0)</f>
        <v>0</v>
      </c>
      <c r="AD16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2" s="5"/>
    </row>
    <row r="1633" spans="1:31" x14ac:dyDescent="0.25">
      <c r="A1633" t="s">
        <v>2153</v>
      </c>
      <c r="B1633" t="s">
        <v>258</v>
      </c>
      <c r="C1633" t="s">
        <v>14</v>
      </c>
      <c r="D1633" t="s">
        <v>47</v>
      </c>
      <c r="E1633" t="s">
        <v>34</v>
      </c>
      <c r="F1633" t="s">
        <v>48</v>
      </c>
      <c r="G1633" s="1">
        <v>44859</v>
      </c>
      <c r="H1633" s="1">
        <v>44895</v>
      </c>
      <c r="I1633" s="2">
        <v>44910</v>
      </c>
      <c r="J1633" t="s">
        <v>28</v>
      </c>
      <c r="K1633" t="s">
        <v>29</v>
      </c>
      <c r="L1633" t="s">
        <v>20</v>
      </c>
      <c r="M1633" t="s">
        <v>25</v>
      </c>
      <c r="N1633" t="s">
        <v>35</v>
      </c>
      <c r="O1633" t="s">
        <v>1641</v>
      </c>
      <c r="P1633">
        <f t="shared" si="633"/>
        <v>1</v>
      </c>
      <c r="Q1633" s="5">
        <f t="shared" si="634"/>
        <v>44897</v>
      </c>
      <c r="R1633" s="32">
        <f>VLOOKUP(_xlfn.CONCAT(M1633," - ",E1633),Planning!$C$75:$D$99,2,0)</f>
        <v>21</v>
      </c>
      <c r="S1633" s="5">
        <f t="shared" si="635"/>
        <v>44916</v>
      </c>
      <c r="T1633" s="3" t="str">
        <f t="shared" si="636"/>
        <v/>
      </c>
      <c r="U1633" s="32">
        <f t="shared" ca="1" si="637"/>
        <v>21</v>
      </c>
      <c r="V1633" s="32">
        <f t="shared" si="638"/>
        <v>0</v>
      </c>
      <c r="W1633" s="5">
        <f t="shared" si="639"/>
        <v>44910</v>
      </c>
      <c r="X1633" s="5"/>
      <c r="Z1633" s="49"/>
      <c r="AA1633" s="50" cm="1">
        <f t="array" ref="AA1633">IF(AND(K1633="Pending",J1633='Date ouverte'!$A$2),INDEX(_xlfn.ANCHORARRAY('Date ouverte'!$B$2),MATCH(TRUE,_xlfn.ANCHORARRAY('Date ouverte'!$B$2)&gt;=$W1633,0)),IF(AND(K1633="Pending",J1633='Date ouverte'!$A$4),INDEX(_xlfn.ANCHORARRAY('Date ouverte'!$B$4),MATCH(TRUE,_xlfn.ANCHORARRAY('Date ouverte'!$B$4)&gt;=$W1633,0)),IF(AND(K1633="Pending",J1633='Date ouverte'!$A$6),INDEX(_xlfn.ANCHORARRAY('Date ouverte'!$B$6),MATCH(TRUE,_xlfn.ANCHORARRAY('Date ouverte'!$B$6)&gt;=$W1633,0)),IF(AND(K1633="Pending",J1633='Date ouverte'!$A$8),INDEX(_xlfn.ANCHORARRAY('Date ouverte'!$B$8),MATCH(TRUE,_xlfn.ANCHORARRAY('Date ouverte'!$B$8)&gt;=$W1633,0)),W1633))))</f>
        <v>44910</v>
      </c>
      <c r="AB1633" s="5">
        <f>IF(IF($K1633="Pending",(IF($J1633='Date ouverte'!$A$20,HLOOKUP($AA1633,'Date ouverte'!$20:$21,2,FALSE),IF($J1633='Date ouverte'!$A$22,HLOOKUP($AA1633,'Date ouverte'!$22:$23,2,FALSE),IF($J1633='Date ouverte'!$A$24,HLOOKUP($AA1633,'Date ouverte'!$24:$25,2,FALSE),IF($J1633='Date ouverte'!$A$26,HLOOKUP($AA1633,'Date ouverte'!$26:$27,2,FALSE),"j"))))),W1633)&lt;&gt;"alert",AA1633,"alert")</f>
        <v>44910</v>
      </c>
      <c r="AC1633" s="65">
        <f>IF($AB1633="alert",(IF($J1633='Date ouverte'!$A$29,HLOOKUP($AA1633,'Date ouverte'!$29:$30,2,FALSE),IF($J1633='Date ouverte'!$A$31,HLOOKUP($AA1633,'Date ouverte'!$31:$33,2,FALSE),IF($J1633='Date ouverte'!$A$33,HLOOKUP($AA1633,'Date ouverte'!$33:$34,2,FALSE),IF($J1633='Date ouverte'!$A$35,HLOOKUP($AA1633,'Date ouverte'!$35:$36,2,FALSE),"j"))))),0)</f>
        <v>0</v>
      </c>
      <c r="AD16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33" s="5"/>
    </row>
    <row r="1634" spans="1:31" x14ac:dyDescent="0.25">
      <c r="A1634" t="s">
        <v>2154</v>
      </c>
      <c r="B1634" t="s">
        <v>258</v>
      </c>
      <c r="C1634" t="s">
        <v>30</v>
      </c>
      <c r="D1634" t="s">
        <v>47</v>
      </c>
      <c r="E1634" t="s">
        <v>34</v>
      </c>
      <c r="F1634" t="s">
        <v>48</v>
      </c>
      <c r="G1634" s="1">
        <v>44847</v>
      </c>
      <c r="H1634" s="1">
        <v>44877</v>
      </c>
      <c r="I1634" s="2">
        <v>44895.708333333336</v>
      </c>
      <c r="J1634" t="s">
        <v>23</v>
      </c>
      <c r="K1634" t="s">
        <v>19</v>
      </c>
      <c r="L1634" t="s">
        <v>20</v>
      </c>
      <c r="M1634" t="s">
        <v>25</v>
      </c>
      <c r="N1634" t="s">
        <v>35</v>
      </c>
      <c r="O1634" t="s">
        <v>45</v>
      </c>
      <c r="P1634">
        <f t="shared" si="633"/>
        <v>1</v>
      </c>
      <c r="Q1634" s="5">
        <f t="shared" si="634"/>
        <v>44879</v>
      </c>
      <c r="R1634" s="32">
        <f>VLOOKUP(_xlfn.CONCAT(M1634," - ",E1634),Planning!$C$75:$D$99,2,0)</f>
        <v>21</v>
      </c>
      <c r="S1634" s="5">
        <f t="shared" si="635"/>
        <v>44898</v>
      </c>
      <c r="T1634" s="3" t="str">
        <f t="shared" si="636"/>
        <v/>
      </c>
      <c r="U1634" s="32">
        <f t="shared" ca="1" si="637"/>
        <v>21</v>
      </c>
      <c r="V1634" s="32">
        <f t="shared" si="638"/>
        <v>0</v>
      </c>
      <c r="W1634" s="5">
        <f t="shared" si="639"/>
        <v>44895</v>
      </c>
      <c r="X1634" s="5"/>
      <c r="Z1634" s="49"/>
      <c r="AA1634" s="50" cm="1">
        <f t="array" ref="AA1634">IF(AND(K1634="Pending",J1634='Date ouverte'!$A$2),INDEX(_xlfn.ANCHORARRAY('Date ouverte'!$B$2),MATCH(TRUE,_xlfn.ANCHORARRAY('Date ouverte'!$B$2)&gt;=$W1634,0)),IF(AND(K1634="Pending",J1634='Date ouverte'!$A$4),INDEX(_xlfn.ANCHORARRAY('Date ouverte'!$B$4),MATCH(TRUE,_xlfn.ANCHORARRAY('Date ouverte'!$B$4)&gt;=$W1634,0)),IF(AND(K1634="Pending",J1634='Date ouverte'!$A$6),INDEX(_xlfn.ANCHORARRAY('Date ouverte'!$B$6),MATCH(TRUE,_xlfn.ANCHORARRAY('Date ouverte'!$B$6)&gt;=$W1634,0)),IF(AND(K1634="Pending",J1634='Date ouverte'!$A$8),INDEX(_xlfn.ANCHORARRAY('Date ouverte'!$B$8),MATCH(TRUE,_xlfn.ANCHORARRAY('Date ouverte'!$B$8)&gt;=$W1634,0)),W1634))))</f>
        <v>44895</v>
      </c>
      <c r="AB1634" s="5">
        <f>IF(IF($K1634="Pending",(IF($J1634='Date ouverte'!$A$20,HLOOKUP($AA1634,'Date ouverte'!$20:$21,2,FALSE),IF($J1634='Date ouverte'!$A$22,HLOOKUP($AA1634,'Date ouverte'!$22:$23,2,FALSE),IF($J1634='Date ouverte'!$A$24,HLOOKUP($AA1634,'Date ouverte'!$24:$25,2,FALSE),IF($J1634='Date ouverte'!$A$26,HLOOKUP($AA1634,'Date ouverte'!$26:$27,2,FALSE),"j"))))),W1634)&lt;&gt;"alert",AA1634,"alert")</f>
        <v>44895</v>
      </c>
      <c r="AC1634" s="65">
        <f>IF($AB1634="alert",(IF($J1634='Date ouverte'!$A$29,HLOOKUP($AA1634,'Date ouverte'!$29:$30,2,FALSE),IF($J1634='Date ouverte'!$A$31,HLOOKUP($AA1634,'Date ouverte'!$31:$33,2,FALSE),IF($J1634='Date ouverte'!$A$33,HLOOKUP($AA1634,'Date ouverte'!$33:$34,2,FALSE),IF($J1634='Date ouverte'!$A$35,HLOOKUP($AA1634,'Date ouverte'!$35:$36,2,FALSE),"j"))))),0)</f>
        <v>0</v>
      </c>
      <c r="AD16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4" s="5"/>
    </row>
    <row r="1635" spans="1:31" x14ac:dyDescent="0.25">
      <c r="A1635" t="s">
        <v>1464</v>
      </c>
      <c r="B1635" t="s">
        <v>258</v>
      </c>
      <c r="C1635" t="s">
        <v>14</v>
      </c>
      <c r="D1635" t="s">
        <v>47</v>
      </c>
      <c r="E1635" t="s">
        <v>34</v>
      </c>
      <c r="F1635" t="s">
        <v>48</v>
      </c>
      <c r="G1635" s="1">
        <v>44834</v>
      </c>
      <c r="H1635" s="1">
        <v>44877</v>
      </c>
      <c r="I1635" s="2">
        <v>44889.208333333336</v>
      </c>
      <c r="J1635" t="s">
        <v>28</v>
      </c>
      <c r="K1635" t="s">
        <v>19</v>
      </c>
      <c r="L1635" t="s">
        <v>20</v>
      </c>
      <c r="M1635" t="s">
        <v>25</v>
      </c>
      <c r="N1635" t="s">
        <v>35</v>
      </c>
      <c r="O1635" t="s">
        <v>45</v>
      </c>
      <c r="P1635">
        <f t="shared" si="633"/>
        <v>1</v>
      </c>
      <c r="Q1635" s="5">
        <f t="shared" si="634"/>
        <v>44879</v>
      </c>
      <c r="R1635" s="32">
        <f>VLOOKUP(_xlfn.CONCAT(M1635," - ",E1635),Planning!$C$75:$D$99,2,0)</f>
        <v>21</v>
      </c>
      <c r="S1635" s="5">
        <f t="shared" si="635"/>
        <v>44898</v>
      </c>
      <c r="T1635" s="3" t="str">
        <f t="shared" si="636"/>
        <v/>
      </c>
      <c r="U1635" s="32">
        <f t="shared" ca="1" si="637"/>
        <v>21</v>
      </c>
      <c r="V1635" s="32">
        <f t="shared" si="638"/>
        <v>0</v>
      </c>
      <c r="W1635" s="5">
        <f t="shared" si="639"/>
        <v>44889</v>
      </c>
      <c r="X1635" s="5"/>
      <c r="Z1635" s="49"/>
      <c r="AA1635" s="50" cm="1">
        <f t="array" ref="AA1635">IF(AND(K1635="Pending",J1635='Date ouverte'!$A$2),INDEX(_xlfn.ANCHORARRAY('Date ouverte'!$B$2),MATCH(TRUE,_xlfn.ANCHORARRAY('Date ouverte'!$B$2)&gt;=$W1635,0)),IF(AND(K1635="Pending",J1635='Date ouverte'!$A$4),INDEX(_xlfn.ANCHORARRAY('Date ouverte'!$B$4),MATCH(TRUE,_xlfn.ANCHORARRAY('Date ouverte'!$B$4)&gt;=$W1635,0)),IF(AND(K1635="Pending",J1635='Date ouverte'!$A$6),INDEX(_xlfn.ANCHORARRAY('Date ouverte'!$B$6),MATCH(TRUE,_xlfn.ANCHORARRAY('Date ouverte'!$B$6)&gt;=$W1635,0)),IF(AND(K1635="Pending",J1635='Date ouverte'!$A$8),INDEX(_xlfn.ANCHORARRAY('Date ouverte'!$B$8),MATCH(TRUE,_xlfn.ANCHORARRAY('Date ouverte'!$B$8)&gt;=$W1635,0)),W1635))))</f>
        <v>44889</v>
      </c>
      <c r="AB1635" s="5">
        <f>IF(IF($K1635="Pending",(IF($J1635='Date ouverte'!$A$20,HLOOKUP($AA1635,'Date ouverte'!$20:$21,2,FALSE),IF($J1635='Date ouverte'!$A$22,HLOOKUP($AA1635,'Date ouverte'!$22:$23,2,FALSE),IF($J1635='Date ouverte'!$A$24,HLOOKUP($AA1635,'Date ouverte'!$24:$25,2,FALSE),IF($J1635='Date ouverte'!$A$26,HLOOKUP($AA1635,'Date ouverte'!$26:$27,2,FALSE),"j"))))),W1635)&lt;&gt;"alert",AA1635,"alert")</f>
        <v>44889</v>
      </c>
      <c r="AC1635" s="65">
        <f>IF($AB1635="alert",(IF($J1635='Date ouverte'!$A$29,HLOOKUP($AA1635,'Date ouverte'!$29:$30,2,FALSE),IF($J1635='Date ouverte'!$A$31,HLOOKUP($AA1635,'Date ouverte'!$31:$33,2,FALSE),IF($J1635='Date ouverte'!$A$33,HLOOKUP($AA1635,'Date ouverte'!$33:$34,2,FALSE),IF($J1635='Date ouverte'!$A$35,HLOOKUP($AA1635,'Date ouverte'!$35:$36,2,FALSE),"j"))))),0)</f>
        <v>0</v>
      </c>
      <c r="AD16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35" s="5"/>
    </row>
    <row r="1636" spans="1:31" x14ac:dyDescent="0.25">
      <c r="A1636" t="s">
        <v>622</v>
      </c>
      <c r="B1636" t="s">
        <v>258</v>
      </c>
      <c r="C1636" t="s">
        <v>30</v>
      </c>
      <c r="D1636" t="s">
        <v>47</v>
      </c>
      <c r="E1636" t="s">
        <v>16</v>
      </c>
      <c r="F1636" t="s">
        <v>48</v>
      </c>
      <c r="G1636" s="1">
        <v>44823</v>
      </c>
      <c r="H1636" s="1">
        <v>44868</v>
      </c>
      <c r="I1636" s="2">
        <v>44873</v>
      </c>
      <c r="J1636" t="s">
        <v>39</v>
      </c>
      <c r="K1636" t="s">
        <v>29</v>
      </c>
      <c r="L1636" t="s">
        <v>24</v>
      </c>
      <c r="M1636" t="s">
        <v>32</v>
      </c>
      <c r="N1636" t="s">
        <v>41</v>
      </c>
      <c r="O1636" t="s">
        <v>387</v>
      </c>
      <c r="P1636">
        <f t="shared" si="633"/>
        <v>1</v>
      </c>
      <c r="Q1636" s="5">
        <f t="shared" si="634"/>
        <v>44870</v>
      </c>
      <c r="R1636" s="32">
        <f>VLOOKUP(_xlfn.CONCAT(M1636," - ",E1636),Planning!$C$75:$D$99,2,0)</f>
        <v>10</v>
      </c>
      <c r="S1636" s="5">
        <f t="shared" si="635"/>
        <v>44878</v>
      </c>
      <c r="T1636" s="3" t="str">
        <f t="shared" si="636"/>
        <v/>
      </c>
      <c r="U1636" s="32">
        <f t="shared" ca="1" si="637"/>
        <v>10</v>
      </c>
      <c r="V1636" s="32">
        <f t="shared" si="638"/>
        <v>0</v>
      </c>
      <c r="W1636" s="5">
        <f t="shared" si="639"/>
        <v>44873</v>
      </c>
      <c r="X1636" s="5"/>
      <c r="Z1636" s="49"/>
      <c r="AA1636" s="50" cm="1">
        <f t="array" ref="AA1636">IF(AND(K1636="Pending",J1636='Date ouverte'!$A$2),INDEX(_xlfn.ANCHORARRAY('Date ouverte'!$B$2),MATCH(TRUE,_xlfn.ANCHORARRAY('Date ouverte'!$B$2)&gt;=$W1636,0)),IF(AND(K1636="Pending",J1636='Date ouverte'!$A$4),INDEX(_xlfn.ANCHORARRAY('Date ouverte'!$B$4),MATCH(TRUE,_xlfn.ANCHORARRAY('Date ouverte'!$B$4)&gt;=$W1636,0)),IF(AND(K1636="Pending",J1636='Date ouverte'!$A$6),INDEX(_xlfn.ANCHORARRAY('Date ouverte'!$B$6),MATCH(TRUE,_xlfn.ANCHORARRAY('Date ouverte'!$B$6)&gt;=$W1636,0)),IF(AND(K1636="Pending",J1636='Date ouverte'!$A$8),INDEX(_xlfn.ANCHORARRAY('Date ouverte'!$B$8),MATCH(TRUE,_xlfn.ANCHORARRAY('Date ouverte'!$B$8)&gt;=$W1636,0)),W1636))))</f>
        <v>44873</v>
      </c>
      <c r="AB1636" s="5" t="str">
        <f>IF(IF($K1636="Pending",(IF($J1636='Date ouverte'!$A$20,HLOOKUP($AA1636,'Date ouverte'!$20:$21,2,FALSE),IF($J1636='Date ouverte'!$A$22,HLOOKUP($AA1636,'Date ouverte'!$22:$23,2,FALSE),IF($J1636='Date ouverte'!$A$24,HLOOKUP($AA1636,'Date ouverte'!$24:$25,2,FALSE),IF($J1636='Date ouverte'!$A$26,HLOOKUP($AA1636,'Date ouverte'!$26:$27,2,FALSE),"j"))))),W1636)&lt;&gt;"alert",AA1636,"alert")</f>
        <v>alert</v>
      </c>
      <c r="AC1636" s="65">
        <f>IF($AB1636="alert",(IF($J1636='Date ouverte'!$A$29,HLOOKUP($AA1636,'Date ouverte'!$29:$30,2,FALSE),IF($J1636='Date ouverte'!$A$31,HLOOKUP($AA1636,'Date ouverte'!$31:$33,2,FALSE),IF($J1636='Date ouverte'!$A$33,HLOOKUP($AA1636,'Date ouverte'!$33:$34,2,FALSE),IF($J1636='Date ouverte'!$A$35,HLOOKUP($AA1636,'Date ouverte'!$35:$36,2,FALSE),"j"))))),0)</f>
        <v>1</v>
      </c>
      <c r="AD16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36" s="5"/>
    </row>
    <row r="1637" spans="1:31" x14ac:dyDescent="0.25">
      <c r="A1637" t="s">
        <v>2155</v>
      </c>
      <c r="B1637" t="s">
        <v>258</v>
      </c>
      <c r="C1637" t="s">
        <v>30</v>
      </c>
      <c r="D1637" t="s">
        <v>47</v>
      </c>
      <c r="E1637" t="s">
        <v>16</v>
      </c>
      <c r="F1637" t="s">
        <v>48</v>
      </c>
      <c r="G1637" s="1">
        <v>44852</v>
      </c>
      <c r="H1637" s="1">
        <v>44884</v>
      </c>
      <c r="I1637" s="2">
        <v>44889</v>
      </c>
      <c r="J1637" t="s">
        <v>23</v>
      </c>
      <c r="K1637" t="s">
        <v>29</v>
      </c>
      <c r="L1637" t="s">
        <v>24</v>
      </c>
      <c r="M1637" t="s">
        <v>32</v>
      </c>
      <c r="N1637" t="s">
        <v>41</v>
      </c>
      <c r="O1637" t="s">
        <v>1686</v>
      </c>
      <c r="P1637">
        <f t="shared" si="633"/>
        <v>1</v>
      </c>
      <c r="Q1637" s="5">
        <f t="shared" si="634"/>
        <v>44886</v>
      </c>
      <c r="R1637" s="32">
        <f>VLOOKUP(_xlfn.CONCAT(M1637," - ",E1637),Planning!$C$75:$D$99,2,0)</f>
        <v>10</v>
      </c>
      <c r="S1637" s="5">
        <f t="shared" si="635"/>
        <v>44894</v>
      </c>
      <c r="T1637" s="3" t="str">
        <f t="shared" si="636"/>
        <v/>
      </c>
      <c r="U1637" s="32">
        <f t="shared" ca="1" si="637"/>
        <v>10</v>
      </c>
      <c r="V1637" s="32">
        <f t="shared" si="638"/>
        <v>0</v>
      </c>
      <c r="W1637" s="5">
        <f t="shared" si="639"/>
        <v>44889</v>
      </c>
      <c r="X1637" s="5"/>
      <c r="Z1637" s="49"/>
      <c r="AA1637" s="50" cm="1">
        <f t="array" ref="AA1637">IF(AND(K1637="Pending",J1637='Date ouverte'!$A$2),INDEX(_xlfn.ANCHORARRAY('Date ouverte'!$B$2),MATCH(TRUE,_xlfn.ANCHORARRAY('Date ouverte'!$B$2)&gt;=$W1637,0)),IF(AND(K1637="Pending",J1637='Date ouverte'!$A$4),INDEX(_xlfn.ANCHORARRAY('Date ouverte'!$B$4),MATCH(TRUE,_xlfn.ANCHORARRAY('Date ouverte'!$B$4)&gt;=$W1637,0)),IF(AND(K1637="Pending",J1637='Date ouverte'!$A$6),INDEX(_xlfn.ANCHORARRAY('Date ouverte'!$B$6),MATCH(TRUE,_xlfn.ANCHORARRAY('Date ouverte'!$B$6)&gt;=$W1637,0)),IF(AND(K1637="Pending",J1637='Date ouverte'!$A$8),INDEX(_xlfn.ANCHORARRAY('Date ouverte'!$B$8),MATCH(TRUE,_xlfn.ANCHORARRAY('Date ouverte'!$B$8)&gt;=$W1637,0)),W1637))))</f>
        <v>44889</v>
      </c>
      <c r="AB1637" s="5" t="str">
        <f>IF(IF($K1637="Pending",(IF($J1637='Date ouverte'!$A$20,HLOOKUP($AA1637,'Date ouverte'!$20:$21,2,FALSE),IF($J1637='Date ouverte'!$A$22,HLOOKUP($AA1637,'Date ouverte'!$22:$23,2,FALSE),IF($J1637='Date ouverte'!$A$24,HLOOKUP($AA1637,'Date ouverte'!$24:$25,2,FALSE),IF($J1637='Date ouverte'!$A$26,HLOOKUP($AA1637,'Date ouverte'!$26:$27,2,FALSE),"j"))))),W1637)&lt;&gt;"alert",AA1637,"alert")</f>
        <v>alert</v>
      </c>
      <c r="AC1637" s="65">
        <f>IF($AB1637="alert",(IF($J1637='Date ouverte'!$A$29,HLOOKUP($AA1637,'Date ouverte'!$29:$30,2,FALSE),IF($J1637='Date ouverte'!$A$31,HLOOKUP($AA1637,'Date ouverte'!$31:$33,2,FALSE),IF($J1637='Date ouverte'!$A$33,HLOOKUP($AA1637,'Date ouverte'!$33:$34,2,FALSE),IF($J1637='Date ouverte'!$A$35,HLOOKUP($AA1637,'Date ouverte'!$35:$36,2,FALSE),"j"))))),0)</f>
        <v>32</v>
      </c>
      <c r="AD16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7" s="5"/>
    </row>
    <row r="1638" spans="1:31" x14ac:dyDescent="0.25">
      <c r="A1638" t="s">
        <v>685</v>
      </c>
      <c r="B1638" t="s">
        <v>258</v>
      </c>
      <c r="C1638" t="s">
        <v>14</v>
      </c>
      <c r="D1638" t="s">
        <v>47</v>
      </c>
      <c r="E1638" t="s">
        <v>34</v>
      </c>
      <c r="F1638" t="s">
        <v>48</v>
      </c>
      <c r="G1638" s="1">
        <v>44817</v>
      </c>
      <c r="H1638" s="1">
        <v>44860</v>
      </c>
      <c r="I1638" s="2">
        <v>44869.3125</v>
      </c>
      <c r="J1638" t="s">
        <v>18</v>
      </c>
      <c r="K1638" t="s">
        <v>19</v>
      </c>
      <c r="L1638" t="s">
        <v>20</v>
      </c>
      <c r="M1638" t="s">
        <v>25</v>
      </c>
      <c r="N1638" t="s">
        <v>35</v>
      </c>
      <c r="O1638" t="s">
        <v>36</v>
      </c>
      <c r="P1638">
        <f t="shared" si="633"/>
        <v>1</v>
      </c>
      <c r="Q1638" s="5">
        <f t="shared" si="634"/>
        <v>44862</v>
      </c>
      <c r="R1638" s="32">
        <f>VLOOKUP(_xlfn.CONCAT(M1638," - ",E1638),Planning!$C$75:$D$99,2,0)</f>
        <v>21</v>
      </c>
      <c r="S1638" s="5">
        <f t="shared" si="635"/>
        <v>44881</v>
      </c>
      <c r="T1638" s="3" t="str">
        <f t="shared" si="636"/>
        <v/>
      </c>
      <c r="U1638" s="32">
        <f t="shared" ca="1" si="637"/>
        <v>21</v>
      </c>
      <c r="V1638" s="32">
        <f t="shared" si="638"/>
        <v>0</v>
      </c>
      <c r="W1638" s="5">
        <f t="shared" si="639"/>
        <v>44869</v>
      </c>
      <c r="X1638" s="5"/>
      <c r="Z1638" s="49"/>
      <c r="AA1638" s="50" cm="1">
        <f t="array" ref="AA1638">IF(AND(K1638="Pending",J1638='Date ouverte'!$A$2),INDEX(_xlfn.ANCHORARRAY('Date ouverte'!$B$2),MATCH(TRUE,_xlfn.ANCHORARRAY('Date ouverte'!$B$2)&gt;=$W1638,0)),IF(AND(K1638="Pending",J1638='Date ouverte'!$A$4),INDEX(_xlfn.ANCHORARRAY('Date ouverte'!$B$4),MATCH(TRUE,_xlfn.ANCHORARRAY('Date ouverte'!$B$4)&gt;=$W1638,0)),IF(AND(K1638="Pending",J1638='Date ouverte'!$A$6),INDEX(_xlfn.ANCHORARRAY('Date ouverte'!$B$6),MATCH(TRUE,_xlfn.ANCHORARRAY('Date ouverte'!$B$6)&gt;=$W1638,0)),IF(AND(K1638="Pending",J1638='Date ouverte'!$A$8),INDEX(_xlfn.ANCHORARRAY('Date ouverte'!$B$8),MATCH(TRUE,_xlfn.ANCHORARRAY('Date ouverte'!$B$8)&gt;=$W1638,0)),W1638))))</f>
        <v>44869</v>
      </c>
      <c r="AB1638" s="5">
        <f>IF(IF($K1638="Pending",(IF($J1638='Date ouverte'!$A$20,HLOOKUP($AA1638,'Date ouverte'!$20:$21,2,FALSE),IF($J1638='Date ouverte'!$A$22,HLOOKUP($AA1638,'Date ouverte'!$22:$23,2,FALSE),IF($J1638='Date ouverte'!$A$24,HLOOKUP($AA1638,'Date ouverte'!$24:$25,2,FALSE),IF($J1638='Date ouverte'!$A$26,HLOOKUP($AA1638,'Date ouverte'!$26:$27,2,FALSE),"j"))))),W1638)&lt;&gt;"alert",AA1638,"alert")</f>
        <v>44869</v>
      </c>
      <c r="AC1638" s="65">
        <f>IF($AB1638="alert",(IF($J1638='Date ouverte'!$A$29,HLOOKUP($AA1638,'Date ouverte'!$29:$30,2,FALSE),IF($J1638='Date ouverte'!$A$31,HLOOKUP($AA1638,'Date ouverte'!$31:$33,2,FALSE),IF($J1638='Date ouverte'!$A$33,HLOOKUP($AA1638,'Date ouverte'!$33:$34,2,FALSE),IF($J1638='Date ouverte'!$A$35,HLOOKUP($AA1638,'Date ouverte'!$35:$36,2,FALSE),"j"))))),0)</f>
        <v>0</v>
      </c>
      <c r="AD16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8" s="5"/>
    </row>
    <row r="1639" spans="1:31" x14ac:dyDescent="0.25">
      <c r="A1639" t="s">
        <v>2156</v>
      </c>
      <c r="B1639" t="s">
        <v>258</v>
      </c>
      <c r="C1639" t="s">
        <v>30</v>
      </c>
      <c r="D1639" t="s">
        <v>47</v>
      </c>
      <c r="E1639" t="s">
        <v>34</v>
      </c>
      <c r="F1639" t="s">
        <v>48</v>
      </c>
      <c r="G1639" s="1">
        <v>44859</v>
      </c>
      <c r="H1639" s="1">
        <v>44895</v>
      </c>
      <c r="I1639" s="2">
        <v>44907</v>
      </c>
      <c r="J1639" t="s">
        <v>18</v>
      </c>
      <c r="K1639" t="s">
        <v>29</v>
      </c>
      <c r="L1639" t="s">
        <v>20</v>
      </c>
      <c r="M1639" t="s">
        <v>25</v>
      </c>
      <c r="N1639" t="s">
        <v>35</v>
      </c>
      <c r="O1639" t="s">
        <v>1641</v>
      </c>
      <c r="P1639">
        <f t="shared" si="633"/>
        <v>1</v>
      </c>
      <c r="Q1639" s="5">
        <f t="shared" si="634"/>
        <v>44897</v>
      </c>
      <c r="R1639" s="32">
        <f>VLOOKUP(_xlfn.CONCAT(M1639," - ",E1639),Planning!$C$75:$D$99,2,0)</f>
        <v>21</v>
      </c>
      <c r="S1639" s="5">
        <f t="shared" si="635"/>
        <v>44916</v>
      </c>
      <c r="T1639" s="3" t="str">
        <f t="shared" si="636"/>
        <v/>
      </c>
      <c r="U1639" s="32">
        <f t="shared" ca="1" si="637"/>
        <v>21</v>
      </c>
      <c r="V1639" s="32">
        <f t="shared" si="638"/>
        <v>0</v>
      </c>
      <c r="W1639" s="5">
        <f t="shared" si="639"/>
        <v>44907</v>
      </c>
      <c r="X1639" s="5"/>
      <c r="Z1639" s="49"/>
      <c r="AA1639" s="50" cm="1">
        <f t="array" ref="AA1639">IF(AND(K1639="Pending",J1639='Date ouverte'!$A$2),INDEX(_xlfn.ANCHORARRAY('Date ouverte'!$B$2),MATCH(TRUE,_xlfn.ANCHORARRAY('Date ouverte'!$B$2)&gt;=$W1639,0)),IF(AND(K1639="Pending",J1639='Date ouverte'!$A$4),INDEX(_xlfn.ANCHORARRAY('Date ouverte'!$B$4),MATCH(TRUE,_xlfn.ANCHORARRAY('Date ouverte'!$B$4)&gt;=$W1639,0)),IF(AND(K1639="Pending",J1639='Date ouverte'!$A$6),INDEX(_xlfn.ANCHORARRAY('Date ouverte'!$B$6),MATCH(TRUE,_xlfn.ANCHORARRAY('Date ouverte'!$B$6)&gt;=$W1639,0)),IF(AND(K1639="Pending",J1639='Date ouverte'!$A$8),INDEX(_xlfn.ANCHORARRAY('Date ouverte'!$B$8),MATCH(TRUE,_xlfn.ANCHORARRAY('Date ouverte'!$B$8)&gt;=$W1639,0)),W1639))))</f>
        <v>44907</v>
      </c>
      <c r="AB1639" s="5" t="str">
        <f>IF(IF($K1639="Pending",(IF($J1639='Date ouverte'!$A$20,HLOOKUP($AA1639,'Date ouverte'!$20:$21,2,FALSE),IF($J1639='Date ouverte'!$A$22,HLOOKUP($AA1639,'Date ouverte'!$22:$23,2,FALSE),IF($J1639='Date ouverte'!$A$24,HLOOKUP($AA1639,'Date ouverte'!$24:$25,2,FALSE),IF($J1639='Date ouverte'!$A$26,HLOOKUP($AA1639,'Date ouverte'!$26:$27,2,FALSE),"j"))))),W1639)&lt;&gt;"alert",AA1639,"alert")</f>
        <v>alert</v>
      </c>
      <c r="AC1639" s="65">
        <f>IF($AB1639="alert",(IF($J1639='Date ouverte'!$A$29,HLOOKUP($AA1639,'Date ouverte'!$29:$30,2,FALSE),IF($J1639='Date ouverte'!$A$31,HLOOKUP($AA1639,'Date ouverte'!$31:$33,2,FALSE),IF($J1639='Date ouverte'!$A$33,HLOOKUP($AA1639,'Date ouverte'!$33:$34,2,FALSE),IF($J1639='Date ouverte'!$A$35,HLOOKUP($AA1639,'Date ouverte'!$35:$36,2,FALSE),"j"))))),0)</f>
        <v>11</v>
      </c>
      <c r="AD16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39" s="5"/>
    </row>
    <row r="1640" spans="1:31" x14ac:dyDescent="0.25">
      <c r="A1640" t="s">
        <v>2157</v>
      </c>
      <c r="B1640" t="s">
        <v>258</v>
      </c>
      <c r="C1640" t="s">
        <v>30</v>
      </c>
      <c r="D1640" t="s">
        <v>47</v>
      </c>
      <c r="E1640" t="s">
        <v>16</v>
      </c>
      <c r="F1640" t="s">
        <v>48</v>
      </c>
      <c r="G1640" s="1">
        <v>44855</v>
      </c>
      <c r="H1640" s="1">
        <v>44893</v>
      </c>
      <c r="I1640" s="2">
        <v>44898</v>
      </c>
      <c r="J1640" t="s">
        <v>28</v>
      </c>
      <c r="K1640" t="s">
        <v>29</v>
      </c>
      <c r="L1640" t="s">
        <v>24</v>
      </c>
      <c r="M1640" t="s">
        <v>32</v>
      </c>
      <c r="N1640" t="s">
        <v>41</v>
      </c>
      <c r="O1640" t="s">
        <v>1728</v>
      </c>
      <c r="P1640">
        <f t="shared" si="633"/>
        <v>1</v>
      </c>
      <c r="Q1640" s="5">
        <f t="shared" si="634"/>
        <v>44895</v>
      </c>
      <c r="R1640" s="32">
        <f>VLOOKUP(_xlfn.CONCAT(M1640," - ",E1640),Planning!$C$75:$D$99,2,0)</f>
        <v>10</v>
      </c>
      <c r="S1640" s="5">
        <f t="shared" si="635"/>
        <v>44903</v>
      </c>
      <c r="T1640" s="3" t="str">
        <f t="shared" si="636"/>
        <v/>
      </c>
      <c r="U1640" s="32">
        <f t="shared" ca="1" si="637"/>
        <v>10</v>
      </c>
      <c r="V1640" s="32">
        <f t="shared" si="638"/>
        <v>0</v>
      </c>
      <c r="W1640" s="5">
        <f t="shared" si="639"/>
        <v>44898</v>
      </c>
      <c r="X1640" s="5"/>
      <c r="Z1640" s="49"/>
      <c r="AA1640" s="50" cm="1">
        <f t="array" ref="AA1640">IF(AND(K1640="Pending",J1640='Date ouverte'!$A$2),INDEX(_xlfn.ANCHORARRAY('Date ouverte'!$B$2),MATCH(TRUE,_xlfn.ANCHORARRAY('Date ouverte'!$B$2)&gt;=$W1640,0)),IF(AND(K1640="Pending",J1640='Date ouverte'!$A$4),INDEX(_xlfn.ANCHORARRAY('Date ouverte'!$B$4),MATCH(TRUE,_xlfn.ANCHORARRAY('Date ouverte'!$B$4)&gt;=$W1640,0)),IF(AND(K1640="Pending",J1640='Date ouverte'!$A$6),INDEX(_xlfn.ANCHORARRAY('Date ouverte'!$B$6),MATCH(TRUE,_xlfn.ANCHORARRAY('Date ouverte'!$B$6)&gt;=$W1640,0)),IF(AND(K1640="Pending",J1640='Date ouverte'!$A$8),INDEX(_xlfn.ANCHORARRAY('Date ouverte'!$B$8),MATCH(TRUE,_xlfn.ANCHORARRAY('Date ouverte'!$B$8)&gt;=$W1640,0)),W1640))))</f>
        <v>44900</v>
      </c>
      <c r="AB1640" s="5" t="str">
        <f>IF(IF($K1640="Pending",(IF($J1640='Date ouverte'!$A$20,HLOOKUP($AA1640,'Date ouverte'!$20:$21,2,FALSE),IF($J1640='Date ouverte'!$A$22,HLOOKUP($AA1640,'Date ouverte'!$22:$23,2,FALSE),IF($J1640='Date ouverte'!$A$24,HLOOKUP($AA1640,'Date ouverte'!$24:$25,2,FALSE),IF($J1640='Date ouverte'!$A$26,HLOOKUP($AA1640,'Date ouverte'!$26:$27,2,FALSE),"j"))))),W1640)&lt;&gt;"alert",AA1640,"alert")</f>
        <v>alert</v>
      </c>
      <c r="AC1640" s="65">
        <f>IF($AB1640="alert",(IF($J1640='Date ouverte'!$A$29,HLOOKUP($AA1640,'Date ouverte'!$29:$30,2,FALSE),IF($J1640='Date ouverte'!$A$31,HLOOKUP($AA1640,'Date ouverte'!$31:$33,2,FALSE),IF($J1640='Date ouverte'!$A$33,HLOOKUP($AA1640,'Date ouverte'!$33:$34,2,FALSE),IF($J1640='Date ouverte'!$A$35,HLOOKUP($AA1640,'Date ouverte'!$35:$36,2,FALSE),"j"))))),0)</f>
        <v>15</v>
      </c>
      <c r="AD16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40" s="5"/>
    </row>
    <row r="1641" spans="1:31" x14ac:dyDescent="0.25">
      <c r="A1641" t="s">
        <v>414</v>
      </c>
      <c r="B1641" t="s">
        <v>258</v>
      </c>
      <c r="C1641" t="s">
        <v>30</v>
      </c>
      <c r="D1641" t="s">
        <v>15</v>
      </c>
      <c r="E1641" t="s">
        <v>34</v>
      </c>
      <c r="F1641" t="s">
        <v>17</v>
      </c>
      <c r="G1641" s="1">
        <v>44815</v>
      </c>
      <c r="H1641" s="1">
        <v>44854</v>
      </c>
      <c r="I1641" s="2">
        <v>44860.291666666664</v>
      </c>
      <c r="J1641" t="s">
        <v>28</v>
      </c>
      <c r="K1641" t="s">
        <v>19</v>
      </c>
      <c r="L1641" t="s">
        <v>20</v>
      </c>
      <c r="M1641" t="s">
        <v>25</v>
      </c>
      <c r="N1641" t="s">
        <v>35</v>
      </c>
      <c r="O1641" t="s">
        <v>42</v>
      </c>
      <c r="P1641">
        <f t="shared" si="633"/>
        <v>1</v>
      </c>
      <c r="Q1641" s="5">
        <f t="shared" si="634"/>
        <v>44856</v>
      </c>
      <c r="R1641" s="32">
        <f>VLOOKUP(_xlfn.CONCAT(M1641," - ",E1641),Planning!$C$75:$D$99,2,0)</f>
        <v>21</v>
      </c>
      <c r="S1641" s="5">
        <f t="shared" si="635"/>
        <v>44875</v>
      </c>
      <c r="T1641" s="3" t="str">
        <f t="shared" si="636"/>
        <v/>
      </c>
      <c r="U1641" s="32">
        <f t="shared" ca="1" si="637"/>
        <v>16</v>
      </c>
      <c r="V1641" s="32">
        <f t="shared" si="638"/>
        <v>0</v>
      </c>
      <c r="W1641" s="5">
        <f t="shared" si="639"/>
        <v>44860</v>
      </c>
      <c r="X1641" s="5"/>
      <c r="Z1641" s="49"/>
      <c r="AA1641" s="50" cm="1">
        <f t="array" ref="AA1641">IF(AND(K1641="Pending",J1641='Date ouverte'!$A$2),INDEX(_xlfn.ANCHORARRAY('Date ouverte'!$B$2),MATCH(TRUE,_xlfn.ANCHORARRAY('Date ouverte'!$B$2)&gt;=$W1641,0)),IF(AND(K1641="Pending",J1641='Date ouverte'!$A$4),INDEX(_xlfn.ANCHORARRAY('Date ouverte'!$B$4),MATCH(TRUE,_xlfn.ANCHORARRAY('Date ouverte'!$B$4)&gt;=$W1641,0)),IF(AND(K1641="Pending",J1641='Date ouverte'!$A$6),INDEX(_xlfn.ANCHORARRAY('Date ouverte'!$B$6),MATCH(TRUE,_xlfn.ANCHORARRAY('Date ouverte'!$B$6)&gt;=$W1641,0)),IF(AND(K1641="Pending",J1641='Date ouverte'!$A$8),INDEX(_xlfn.ANCHORARRAY('Date ouverte'!$B$8),MATCH(TRUE,_xlfn.ANCHORARRAY('Date ouverte'!$B$8)&gt;=$W1641,0)),W1641))))</f>
        <v>44860</v>
      </c>
      <c r="AB1641" s="5">
        <f>IF(IF($K1641="Pending",(IF($J1641='Date ouverte'!$A$20,HLOOKUP($AA1641,'Date ouverte'!$20:$21,2,FALSE),IF($J1641='Date ouverte'!$A$22,HLOOKUP($AA1641,'Date ouverte'!$22:$23,2,FALSE),IF($J1641='Date ouverte'!$A$24,HLOOKUP($AA1641,'Date ouverte'!$24:$25,2,FALSE),IF($J1641='Date ouverte'!$A$26,HLOOKUP($AA1641,'Date ouverte'!$26:$27,2,FALSE),"j"))))),W1641)&lt;&gt;"alert",AA1641,"alert")</f>
        <v>44860</v>
      </c>
      <c r="AC1641" s="65">
        <f>IF($AB1641="alert",(IF($J1641='Date ouverte'!$A$29,HLOOKUP($AA1641,'Date ouverte'!$29:$30,2,FALSE),IF($J1641='Date ouverte'!$A$31,HLOOKUP($AA1641,'Date ouverte'!$31:$33,2,FALSE),IF($J1641='Date ouverte'!$A$33,HLOOKUP($AA1641,'Date ouverte'!$33:$34,2,FALSE),IF($J1641='Date ouverte'!$A$35,HLOOKUP($AA1641,'Date ouverte'!$35:$36,2,FALSE),"j"))))),0)</f>
        <v>0</v>
      </c>
      <c r="AD16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1" s="5"/>
    </row>
    <row r="1642" spans="1:31" x14ac:dyDescent="0.25">
      <c r="A1642" t="s">
        <v>2158</v>
      </c>
      <c r="B1642" t="s">
        <v>258</v>
      </c>
      <c r="C1642" t="s">
        <v>14</v>
      </c>
      <c r="D1642" t="s">
        <v>47</v>
      </c>
      <c r="E1642" t="s">
        <v>34</v>
      </c>
      <c r="F1642" t="s">
        <v>48</v>
      </c>
      <c r="G1642" s="1">
        <v>44855</v>
      </c>
      <c r="H1642" s="1">
        <v>44890</v>
      </c>
      <c r="I1642" s="2">
        <v>44905</v>
      </c>
      <c r="J1642" t="s">
        <v>18</v>
      </c>
      <c r="K1642" t="s">
        <v>29</v>
      </c>
      <c r="L1642" t="s">
        <v>24</v>
      </c>
      <c r="M1642" t="s">
        <v>25</v>
      </c>
      <c r="N1642" t="s">
        <v>26</v>
      </c>
      <c r="O1642" t="s">
        <v>46</v>
      </c>
      <c r="P1642">
        <f t="shared" si="633"/>
        <v>1</v>
      </c>
      <c r="Q1642" s="5">
        <f t="shared" si="634"/>
        <v>44892</v>
      </c>
      <c r="R1642" s="32">
        <f>VLOOKUP(_xlfn.CONCAT(M1642," - ",E1642),Planning!$C$75:$D$99,2,0)</f>
        <v>21</v>
      </c>
      <c r="S1642" s="5">
        <f t="shared" si="635"/>
        <v>44911</v>
      </c>
      <c r="T1642" s="3" t="str">
        <f t="shared" si="636"/>
        <v/>
      </c>
      <c r="U1642" s="32">
        <f t="shared" ca="1" si="637"/>
        <v>21</v>
      </c>
      <c r="V1642" s="32">
        <f t="shared" si="638"/>
        <v>0</v>
      </c>
      <c r="W1642" s="5">
        <f t="shared" si="639"/>
        <v>44905</v>
      </c>
      <c r="X1642" s="5"/>
      <c r="Z1642" s="49"/>
      <c r="AA1642" s="50" cm="1">
        <f t="array" ref="AA1642">IF(AND(K1642="Pending",J1642='Date ouverte'!$A$2),INDEX(_xlfn.ANCHORARRAY('Date ouverte'!$B$2),MATCH(TRUE,_xlfn.ANCHORARRAY('Date ouverte'!$B$2)&gt;=$W1642,0)),IF(AND(K1642="Pending",J1642='Date ouverte'!$A$4),INDEX(_xlfn.ANCHORARRAY('Date ouverte'!$B$4),MATCH(TRUE,_xlfn.ANCHORARRAY('Date ouverte'!$B$4)&gt;=$W1642,0)),IF(AND(K1642="Pending",J1642='Date ouverte'!$A$6),INDEX(_xlfn.ANCHORARRAY('Date ouverte'!$B$6),MATCH(TRUE,_xlfn.ANCHORARRAY('Date ouverte'!$B$6)&gt;=$W1642,0)),IF(AND(K1642="Pending",J1642='Date ouverte'!$A$8),INDEX(_xlfn.ANCHORARRAY('Date ouverte'!$B$8),MATCH(TRUE,_xlfn.ANCHORARRAY('Date ouverte'!$B$8)&gt;=$W1642,0)),W1642))))</f>
        <v>44907</v>
      </c>
      <c r="AB1642" s="5" t="str">
        <f>IF(IF($K1642="Pending",(IF($J1642='Date ouverte'!$A$20,HLOOKUP($AA1642,'Date ouverte'!$20:$21,2,FALSE),IF($J1642='Date ouverte'!$A$22,HLOOKUP($AA1642,'Date ouverte'!$22:$23,2,FALSE),IF($J1642='Date ouverte'!$A$24,HLOOKUP($AA1642,'Date ouverte'!$24:$25,2,FALSE),IF($J1642='Date ouverte'!$A$26,HLOOKUP($AA1642,'Date ouverte'!$26:$27,2,FALSE),"j"))))),W1642)&lt;&gt;"alert",AA1642,"alert")</f>
        <v>alert</v>
      </c>
      <c r="AC1642" s="65">
        <f>IF($AB1642="alert",(IF($J1642='Date ouverte'!$A$29,HLOOKUP($AA1642,'Date ouverte'!$29:$30,2,FALSE),IF($J1642='Date ouverte'!$A$31,HLOOKUP($AA1642,'Date ouverte'!$31:$33,2,FALSE),IF($J1642='Date ouverte'!$A$33,HLOOKUP($AA1642,'Date ouverte'!$33:$34,2,FALSE),IF($J1642='Date ouverte'!$A$35,HLOOKUP($AA1642,'Date ouverte'!$35:$36,2,FALSE),"j"))))),0)</f>
        <v>11</v>
      </c>
      <c r="AD16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2" s="5"/>
    </row>
    <row r="1643" spans="1:31" x14ac:dyDescent="0.25">
      <c r="A1643" t="s">
        <v>355</v>
      </c>
      <c r="B1643" t="s">
        <v>258</v>
      </c>
      <c r="C1643" t="s">
        <v>14</v>
      </c>
      <c r="D1643" t="s">
        <v>47</v>
      </c>
      <c r="E1643" t="s">
        <v>34</v>
      </c>
      <c r="F1643" t="s">
        <v>48</v>
      </c>
      <c r="G1643" s="1">
        <v>44807</v>
      </c>
      <c r="H1643" s="1">
        <v>44860</v>
      </c>
      <c r="I1643" s="2">
        <v>44875.541666666664</v>
      </c>
      <c r="J1643" t="s">
        <v>18</v>
      </c>
      <c r="K1643" t="s">
        <v>19</v>
      </c>
      <c r="L1643" t="s">
        <v>24</v>
      </c>
      <c r="M1643" t="s">
        <v>25</v>
      </c>
      <c r="N1643" t="s">
        <v>26</v>
      </c>
      <c r="O1643" t="s">
        <v>36</v>
      </c>
      <c r="P1643">
        <f t="shared" si="633"/>
        <v>1</v>
      </c>
      <c r="Q1643" s="5">
        <f t="shared" si="634"/>
        <v>44862</v>
      </c>
      <c r="R1643" s="32">
        <f>VLOOKUP(_xlfn.CONCAT(M1643," - ",E1643),Planning!$C$75:$D$99,2,0)</f>
        <v>21</v>
      </c>
      <c r="S1643" s="5">
        <f t="shared" si="635"/>
        <v>44881</v>
      </c>
      <c r="T1643" s="3" t="str">
        <f t="shared" si="636"/>
        <v/>
      </c>
      <c r="U1643" s="32">
        <f t="shared" ca="1" si="637"/>
        <v>21</v>
      </c>
      <c r="V1643" s="32">
        <f t="shared" si="638"/>
        <v>0</v>
      </c>
      <c r="W1643" s="5">
        <f t="shared" si="639"/>
        <v>44875</v>
      </c>
      <c r="X1643" s="5"/>
      <c r="Z1643" s="49"/>
      <c r="AA1643" s="50" cm="1">
        <f t="array" ref="AA1643">IF(AND(K1643="Pending",J1643='Date ouverte'!$A$2),INDEX(_xlfn.ANCHORARRAY('Date ouverte'!$B$2),MATCH(TRUE,_xlfn.ANCHORARRAY('Date ouverte'!$B$2)&gt;=$W1643,0)),IF(AND(K1643="Pending",J1643='Date ouverte'!$A$4),INDEX(_xlfn.ANCHORARRAY('Date ouverte'!$B$4),MATCH(TRUE,_xlfn.ANCHORARRAY('Date ouverte'!$B$4)&gt;=$W1643,0)),IF(AND(K1643="Pending",J1643='Date ouverte'!$A$6),INDEX(_xlfn.ANCHORARRAY('Date ouverte'!$B$6),MATCH(TRUE,_xlfn.ANCHORARRAY('Date ouverte'!$B$6)&gt;=$W1643,0)),IF(AND(K1643="Pending",J1643='Date ouverte'!$A$8),INDEX(_xlfn.ANCHORARRAY('Date ouverte'!$B$8),MATCH(TRUE,_xlfn.ANCHORARRAY('Date ouverte'!$B$8)&gt;=$W1643,0)),W1643))))</f>
        <v>44875</v>
      </c>
      <c r="AB1643" s="5">
        <f>IF(IF($K1643="Pending",(IF($J1643='Date ouverte'!$A$20,HLOOKUP($AA1643,'Date ouverte'!$20:$21,2,FALSE),IF($J1643='Date ouverte'!$A$22,HLOOKUP($AA1643,'Date ouverte'!$22:$23,2,FALSE),IF($J1643='Date ouverte'!$A$24,HLOOKUP($AA1643,'Date ouverte'!$24:$25,2,FALSE),IF($J1643='Date ouverte'!$A$26,HLOOKUP($AA1643,'Date ouverte'!$26:$27,2,FALSE),"j"))))),W1643)&lt;&gt;"alert",AA1643,"alert")</f>
        <v>44875</v>
      </c>
      <c r="AC1643" s="65">
        <f>IF($AB1643="alert",(IF($J1643='Date ouverte'!$A$29,HLOOKUP($AA1643,'Date ouverte'!$29:$30,2,FALSE),IF($J1643='Date ouverte'!$A$31,HLOOKUP($AA1643,'Date ouverte'!$31:$33,2,FALSE),IF($J1643='Date ouverte'!$A$33,HLOOKUP($AA1643,'Date ouverte'!$33:$34,2,FALSE),IF($J1643='Date ouverte'!$A$35,HLOOKUP($AA1643,'Date ouverte'!$35:$36,2,FALSE),"j"))))),0)</f>
        <v>0</v>
      </c>
      <c r="AD16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3" s="5"/>
    </row>
    <row r="1644" spans="1:31" x14ac:dyDescent="0.25">
      <c r="A1644" t="s">
        <v>225</v>
      </c>
      <c r="B1644" t="s">
        <v>258</v>
      </c>
      <c r="C1644" t="s">
        <v>30</v>
      </c>
      <c r="D1644" t="s">
        <v>15</v>
      </c>
      <c r="E1644" t="s">
        <v>34</v>
      </c>
      <c r="F1644" t="s">
        <v>17</v>
      </c>
      <c r="G1644" s="1">
        <v>44800</v>
      </c>
      <c r="H1644" s="1">
        <v>44853</v>
      </c>
      <c r="I1644" s="2">
        <v>44860.375</v>
      </c>
      <c r="J1644" t="s">
        <v>18</v>
      </c>
      <c r="K1644" t="s">
        <v>19</v>
      </c>
      <c r="L1644" t="s">
        <v>24</v>
      </c>
      <c r="M1644" t="s">
        <v>25</v>
      </c>
      <c r="N1644" t="s">
        <v>26</v>
      </c>
      <c r="O1644" t="s">
        <v>42</v>
      </c>
      <c r="P1644">
        <f t="shared" si="633"/>
        <v>1</v>
      </c>
      <c r="Q1644" s="5">
        <f t="shared" si="634"/>
        <v>44855</v>
      </c>
      <c r="R1644" s="32">
        <f>VLOOKUP(_xlfn.CONCAT(M1644," - ",E1644),Planning!$C$75:$D$99,2,0)</f>
        <v>21</v>
      </c>
      <c r="S1644" s="5">
        <f t="shared" si="635"/>
        <v>44874</v>
      </c>
      <c r="T1644" s="3" t="str">
        <f t="shared" si="636"/>
        <v/>
      </c>
      <c r="U1644" s="32">
        <f t="shared" ca="1" si="637"/>
        <v>15</v>
      </c>
      <c r="V1644" s="32">
        <f t="shared" si="638"/>
        <v>0</v>
      </c>
      <c r="W1644" s="5">
        <f t="shared" si="639"/>
        <v>44860</v>
      </c>
      <c r="X1644" s="5"/>
      <c r="Z1644" s="49"/>
      <c r="AA1644" s="50" cm="1">
        <f t="array" ref="AA1644">IF(AND(K1644="Pending",J1644='Date ouverte'!$A$2),INDEX(_xlfn.ANCHORARRAY('Date ouverte'!$B$2),MATCH(TRUE,_xlfn.ANCHORARRAY('Date ouverte'!$B$2)&gt;=$W1644,0)),IF(AND(K1644="Pending",J1644='Date ouverte'!$A$4),INDEX(_xlfn.ANCHORARRAY('Date ouverte'!$B$4),MATCH(TRUE,_xlfn.ANCHORARRAY('Date ouverte'!$B$4)&gt;=$W1644,0)),IF(AND(K1644="Pending",J1644='Date ouverte'!$A$6),INDEX(_xlfn.ANCHORARRAY('Date ouverte'!$B$6),MATCH(TRUE,_xlfn.ANCHORARRAY('Date ouverte'!$B$6)&gt;=$W1644,0)),IF(AND(K1644="Pending",J1644='Date ouverte'!$A$8),INDEX(_xlfn.ANCHORARRAY('Date ouverte'!$B$8),MATCH(TRUE,_xlfn.ANCHORARRAY('Date ouverte'!$B$8)&gt;=$W1644,0)),W1644))))</f>
        <v>44860</v>
      </c>
      <c r="AB1644" s="5">
        <f>IF(IF($K1644="Pending",(IF($J1644='Date ouverte'!$A$20,HLOOKUP($AA1644,'Date ouverte'!$20:$21,2,FALSE),IF($J1644='Date ouverte'!$A$22,HLOOKUP($AA1644,'Date ouverte'!$22:$23,2,FALSE),IF($J1644='Date ouverte'!$A$24,HLOOKUP($AA1644,'Date ouverte'!$24:$25,2,FALSE),IF($J1644='Date ouverte'!$A$26,HLOOKUP($AA1644,'Date ouverte'!$26:$27,2,FALSE),"j"))))),W1644)&lt;&gt;"alert",AA1644,"alert")</f>
        <v>44860</v>
      </c>
      <c r="AC1644" s="65">
        <f>IF($AB1644="alert",(IF($J1644='Date ouverte'!$A$29,HLOOKUP($AA1644,'Date ouverte'!$29:$30,2,FALSE),IF($J1644='Date ouverte'!$A$31,HLOOKUP($AA1644,'Date ouverte'!$31:$33,2,FALSE),IF($J1644='Date ouverte'!$A$33,HLOOKUP($AA1644,'Date ouverte'!$33:$34,2,FALSE),IF($J1644='Date ouverte'!$A$35,HLOOKUP($AA1644,'Date ouverte'!$35:$36,2,FALSE),"j"))))),0)</f>
        <v>0</v>
      </c>
      <c r="AD16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4" s="5"/>
    </row>
    <row r="1645" spans="1:31" x14ac:dyDescent="0.25">
      <c r="A1645" t="s">
        <v>2159</v>
      </c>
      <c r="B1645" t="s">
        <v>258</v>
      </c>
      <c r="C1645" t="s">
        <v>14</v>
      </c>
      <c r="D1645" t="s">
        <v>47</v>
      </c>
      <c r="E1645" t="s">
        <v>34</v>
      </c>
      <c r="F1645" t="s">
        <v>48</v>
      </c>
      <c r="G1645" s="1">
        <v>44849</v>
      </c>
      <c r="H1645" s="1">
        <v>44900</v>
      </c>
      <c r="I1645" s="2">
        <v>44915</v>
      </c>
      <c r="J1645" t="s">
        <v>18</v>
      </c>
      <c r="K1645" t="s">
        <v>29</v>
      </c>
      <c r="L1645" t="s">
        <v>24</v>
      </c>
      <c r="M1645" t="s">
        <v>25</v>
      </c>
      <c r="N1645" t="s">
        <v>26</v>
      </c>
      <c r="O1645" t="s">
        <v>49</v>
      </c>
      <c r="P1645">
        <f t="shared" si="633"/>
        <v>1</v>
      </c>
      <c r="Q1645" s="5">
        <f t="shared" si="634"/>
        <v>44902</v>
      </c>
      <c r="R1645" s="32">
        <f>VLOOKUP(_xlfn.CONCAT(M1645," - ",E1645),Planning!$C$75:$D$99,2,0)</f>
        <v>21</v>
      </c>
      <c r="S1645" s="5">
        <f t="shared" si="635"/>
        <v>44921</v>
      </c>
      <c r="T1645" s="3" t="str">
        <f t="shared" si="636"/>
        <v/>
      </c>
      <c r="U1645" s="32">
        <f t="shared" ca="1" si="637"/>
        <v>21</v>
      </c>
      <c r="V1645" s="32">
        <f t="shared" si="638"/>
        <v>0</v>
      </c>
      <c r="W1645" s="5">
        <f t="shared" si="639"/>
        <v>44915</v>
      </c>
      <c r="X1645" s="5"/>
      <c r="Z1645" s="49"/>
      <c r="AA1645" s="50" cm="1">
        <f t="array" ref="AA1645">IF(AND(K1645="Pending",J1645='Date ouverte'!$A$2),INDEX(_xlfn.ANCHORARRAY('Date ouverte'!$B$2),MATCH(TRUE,_xlfn.ANCHORARRAY('Date ouverte'!$B$2)&gt;=$W1645,0)),IF(AND(K1645="Pending",J1645='Date ouverte'!$A$4),INDEX(_xlfn.ANCHORARRAY('Date ouverte'!$B$4),MATCH(TRUE,_xlfn.ANCHORARRAY('Date ouverte'!$B$4)&gt;=$W1645,0)),IF(AND(K1645="Pending",J1645='Date ouverte'!$A$6),INDEX(_xlfn.ANCHORARRAY('Date ouverte'!$B$6),MATCH(TRUE,_xlfn.ANCHORARRAY('Date ouverte'!$B$6)&gt;=$W1645,0)),IF(AND(K1645="Pending",J1645='Date ouverte'!$A$8),INDEX(_xlfn.ANCHORARRAY('Date ouverte'!$B$8),MATCH(TRUE,_xlfn.ANCHORARRAY('Date ouverte'!$B$8)&gt;=$W1645,0)),W1645))))</f>
        <v>44915</v>
      </c>
      <c r="AB1645" s="5">
        <f>IF(IF($K1645="Pending",(IF($J1645='Date ouverte'!$A$20,HLOOKUP($AA1645,'Date ouverte'!$20:$21,2,FALSE),IF($J1645='Date ouverte'!$A$22,HLOOKUP($AA1645,'Date ouverte'!$22:$23,2,FALSE),IF($J1645='Date ouverte'!$A$24,HLOOKUP($AA1645,'Date ouverte'!$24:$25,2,FALSE),IF($J1645='Date ouverte'!$A$26,HLOOKUP($AA1645,'Date ouverte'!$26:$27,2,FALSE),"j"))))),W1645)&lt;&gt;"alert",AA1645,"alert")</f>
        <v>44915</v>
      </c>
      <c r="AC1645" s="65">
        <f>IF($AB1645="alert",(IF($J1645='Date ouverte'!$A$29,HLOOKUP($AA1645,'Date ouverte'!$29:$30,2,FALSE),IF($J1645='Date ouverte'!$A$31,HLOOKUP($AA1645,'Date ouverte'!$31:$33,2,FALSE),IF($J1645='Date ouverte'!$A$33,HLOOKUP($AA1645,'Date ouverte'!$33:$34,2,FALSE),IF($J1645='Date ouverte'!$A$35,HLOOKUP($AA1645,'Date ouverte'!$35:$36,2,FALSE),"j"))))),0)</f>
        <v>0</v>
      </c>
      <c r="AD16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5" s="5"/>
    </row>
    <row r="1646" spans="1:31" x14ac:dyDescent="0.25">
      <c r="A1646" t="s">
        <v>94</v>
      </c>
      <c r="B1646" t="s">
        <v>258</v>
      </c>
      <c r="C1646" t="s">
        <v>30</v>
      </c>
      <c r="D1646" t="s">
        <v>15</v>
      </c>
      <c r="E1646" t="s">
        <v>16</v>
      </c>
      <c r="F1646" t="s">
        <v>17</v>
      </c>
      <c r="G1646" s="1">
        <v>44795</v>
      </c>
      <c r="H1646" s="1">
        <v>44853</v>
      </c>
      <c r="I1646" s="2">
        <v>44860.354166666664</v>
      </c>
      <c r="J1646" t="s">
        <v>18</v>
      </c>
      <c r="K1646" t="s">
        <v>19</v>
      </c>
      <c r="L1646" t="s">
        <v>24</v>
      </c>
      <c r="M1646" t="s">
        <v>32</v>
      </c>
      <c r="N1646" t="s">
        <v>41</v>
      </c>
      <c r="O1646" t="s">
        <v>76</v>
      </c>
      <c r="P1646">
        <f t="shared" si="633"/>
        <v>1</v>
      </c>
      <c r="Q1646" s="5">
        <f t="shared" si="634"/>
        <v>44855</v>
      </c>
      <c r="R1646" s="32">
        <f>VLOOKUP(_xlfn.CONCAT(M1646," - ",E1646),Planning!$C$75:$D$99,2,0)</f>
        <v>10</v>
      </c>
      <c r="S1646" s="5">
        <f t="shared" si="635"/>
        <v>44863</v>
      </c>
      <c r="T1646" s="3" t="str">
        <f t="shared" si="636"/>
        <v/>
      </c>
      <c r="U1646" s="32">
        <f t="shared" ca="1" si="637"/>
        <v>4</v>
      </c>
      <c r="V1646" s="32">
        <f t="shared" si="638"/>
        <v>0</v>
      </c>
      <c r="W1646" s="5">
        <f t="shared" si="639"/>
        <v>44860</v>
      </c>
      <c r="X1646" s="5"/>
      <c r="Z1646" s="49"/>
      <c r="AA1646" s="50" cm="1">
        <f t="array" ref="AA1646">IF(AND(K1646="Pending",J1646='Date ouverte'!$A$2),INDEX(_xlfn.ANCHORARRAY('Date ouverte'!$B$2),MATCH(TRUE,_xlfn.ANCHORARRAY('Date ouverte'!$B$2)&gt;=$W1646,0)),IF(AND(K1646="Pending",J1646='Date ouverte'!$A$4),INDEX(_xlfn.ANCHORARRAY('Date ouverte'!$B$4),MATCH(TRUE,_xlfn.ANCHORARRAY('Date ouverte'!$B$4)&gt;=$W1646,0)),IF(AND(K1646="Pending",J1646='Date ouverte'!$A$6),INDEX(_xlfn.ANCHORARRAY('Date ouverte'!$B$6),MATCH(TRUE,_xlfn.ANCHORARRAY('Date ouverte'!$B$6)&gt;=$W1646,0)),IF(AND(K1646="Pending",J1646='Date ouverte'!$A$8),INDEX(_xlfn.ANCHORARRAY('Date ouverte'!$B$8),MATCH(TRUE,_xlfn.ANCHORARRAY('Date ouverte'!$B$8)&gt;=$W1646,0)),W1646))))</f>
        <v>44860</v>
      </c>
      <c r="AB1646" s="5">
        <f>IF(IF($K1646="Pending",(IF($J1646='Date ouverte'!$A$20,HLOOKUP($AA1646,'Date ouverte'!$20:$21,2,FALSE),IF($J1646='Date ouverte'!$A$22,HLOOKUP($AA1646,'Date ouverte'!$22:$23,2,FALSE),IF($J1646='Date ouverte'!$A$24,HLOOKUP($AA1646,'Date ouverte'!$24:$25,2,FALSE),IF($J1646='Date ouverte'!$A$26,HLOOKUP($AA1646,'Date ouverte'!$26:$27,2,FALSE),"j"))))),W1646)&lt;&gt;"alert",AA1646,"alert")</f>
        <v>44860</v>
      </c>
      <c r="AC1646" s="65">
        <f>IF($AB1646="alert",(IF($J1646='Date ouverte'!$A$29,HLOOKUP($AA1646,'Date ouverte'!$29:$30,2,FALSE),IF($J1646='Date ouverte'!$A$31,HLOOKUP($AA1646,'Date ouverte'!$31:$33,2,FALSE),IF($J1646='Date ouverte'!$A$33,HLOOKUP($AA1646,'Date ouverte'!$33:$34,2,FALSE),IF($J1646='Date ouverte'!$A$35,HLOOKUP($AA1646,'Date ouverte'!$35:$36,2,FALSE),"j"))))),0)</f>
        <v>0</v>
      </c>
      <c r="AD16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6" s="5"/>
    </row>
    <row r="1647" spans="1:31" x14ac:dyDescent="0.25">
      <c r="A1647" t="s">
        <v>304</v>
      </c>
      <c r="B1647" t="s">
        <v>258</v>
      </c>
      <c r="C1647" t="s">
        <v>14</v>
      </c>
      <c r="D1647" t="s">
        <v>47</v>
      </c>
      <c r="E1647" t="s">
        <v>34</v>
      </c>
      <c r="F1647" t="s">
        <v>48</v>
      </c>
      <c r="G1647" s="1">
        <v>44807</v>
      </c>
      <c r="H1647" s="1">
        <v>44860</v>
      </c>
      <c r="I1647" s="2">
        <v>44873.333333333336</v>
      </c>
      <c r="J1647" t="s">
        <v>18</v>
      </c>
      <c r="K1647" t="s">
        <v>19</v>
      </c>
      <c r="L1647" t="s">
        <v>24</v>
      </c>
      <c r="M1647" t="s">
        <v>25</v>
      </c>
      <c r="N1647" t="s">
        <v>26</v>
      </c>
      <c r="O1647" t="s">
        <v>36</v>
      </c>
      <c r="P1647">
        <f t="shared" si="633"/>
        <v>1</v>
      </c>
      <c r="Q1647" s="5">
        <f t="shared" si="634"/>
        <v>44862</v>
      </c>
      <c r="R1647" s="32">
        <f>VLOOKUP(_xlfn.CONCAT(M1647," - ",E1647),Planning!$C$75:$D$99,2,0)</f>
        <v>21</v>
      </c>
      <c r="S1647" s="5">
        <f t="shared" si="635"/>
        <v>44881</v>
      </c>
      <c r="T1647" s="3" t="str">
        <f t="shared" si="636"/>
        <v/>
      </c>
      <c r="U1647" s="32">
        <f t="shared" ca="1" si="637"/>
        <v>21</v>
      </c>
      <c r="V1647" s="32">
        <f t="shared" si="638"/>
        <v>0</v>
      </c>
      <c r="W1647" s="5">
        <f t="shared" si="639"/>
        <v>44873</v>
      </c>
      <c r="X1647" s="5"/>
      <c r="Z1647" s="49"/>
      <c r="AA1647" s="50" cm="1">
        <f t="array" ref="AA1647">IF(AND(K1647="Pending",J1647='Date ouverte'!$A$2),INDEX(_xlfn.ANCHORARRAY('Date ouverte'!$B$2),MATCH(TRUE,_xlfn.ANCHORARRAY('Date ouverte'!$B$2)&gt;=$W1647,0)),IF(AND(K1647="Pending",J1647='Date ouverte'!$A$4),INDEX(_xlfn.ANCHORARRAY('Date ouverte'!$B$4),MATCH(TRUE,_xlfn.ANCHORARRAY('Date ouverte'!$B$4)&gt;=$W1647,0)),IF(AND(K1647="Pending",J1647='Date ouverte'!$A$6),INDEX(_xlfn.ANCHORARRAY('Date ouverte'!$B$6),MATCH(TRUE,_xlfn.ANCHORARRAY('Date ouverte'!$B$6)&gt;=$W1647,0)),IF(AND(K1647="Pending",J1647='Date ouverte'!$A$8),INDEX(_xlfn.ANCHORARRAY('Date ouverte'!$B$8),MATCH(TRUE,_xlfn.ANCHORARRAY('Date ouverte'!$B$8)&gt;=$W1647,0)),W1647))))</f>
        <v>44873</v>
      </c>
      <c r="AB1647" s="5">
        <f>IF(IF($K1647="Pending",(IF($J1647='Date ouverte'!$A$20,HLOOKUP($AA1647,'Date ouverte'!$20:$21,2,FALSE),IF($J1647='Date ouverte'!$A$22,HLOOKUP($AA1647,'Date ouverte'!$22:$23,2,FALSE),IF($J1647='Date ouverte'!$A$24,HLOOKUP($AA1647,'Date ouverte'!$24:$25,2,FALSE),IF($J1647='Date ouverte'!$A$26,HLOOKUP($AA1647,'Date ouverte'!$26:$27,2,FALSE),"j"))))),W1647)&lt;&gt;"alert",AA1647,"alert")</f>
        <v>44873</v>
      </c>
      <c r="AC1647" s="65">
        <f>IF($AB1647="alert",(IF($J1647='Date ouverte'!$A$29,HLOOKUP($AA1647,'Date ouverte'!$29:$30,2,FALSE),IF($J1647='Date ouverte'!$A$31,HLOOKUP($AA1647,'Date ouverte'!$31:$33,2,FALSE),IF($J1647='Date ouverte'!$A$33,HLOOKUP($AA1647,'Date ouverte'!$33:$34,2,FALSE),IF($J1647='Date ouverte'!$A$35,HLOOKUP($AA1647,'Date ouverte'!$35:$36,2,FALSE),"j"))))),0)</f>
        <v>0</v>
      </c>
      <c r="AD16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7" s="5"/>
    </row>
    <row r="1648" spans="1:31" x14ac:dyDescent="0.25">
      <c r="A1648" t="s">
        <v>785</v>
      </c>
      <c r="B1648" t="s">
        <v>258</v>
      </c>
      <c r="C1648" t="s">
        <v>30</v>
      </c>
      <c r="D1648" t="s">
        <v>47</v>
      </c>
      <c r="E1648" t="s">
        <v>34</v>
      </c>
      <c r="F1648" t="s">
        <v>48</v>
      </c>
      <c r="G1648" s="1">
        <v>44823</v>
      </c>
      <c r="H1648" s="1">
        <v>44866</v>
      </c>
      <c r="I1648" s="2">
        <v>44878</v>
      </c>
      <c r="J1648" t="s">
        <v>28</v>
      </c>
      <c r="K1648" t="s">
        <v>29</v>
      </c>
      <c r="L1648" t="s">
        <v>24</v>
      </c>
      <c r="M1648" t="s">
        <v>25</v>
      </c>
      <c r="N1648" t="s">
        <v>26</v>
      </c>
      <c r="O1648" t="s">
        <v>40</v>
      </c>
      <c r="P1648">
        <f t="shared" si="633"/>
        <v>1</v>
      </c>
      <c r="Q1648" s="5">
        <f t="shared" si="634"/>
        <v>44868</v>
      </c>
      <c r="R1648" s="32">
        <f>VLOOKUP(_xlfn.CONCAT(M1648," - ",E1648),Planning!$C$75:$D$99,2,0)</f>
        <v>21</v>
      </c>
      <c r="S1648" s="5">
        <f t="shared" si="635"/>
        <v>44887</v>
      </c>
      <c r="T1648" s="3" t="str">
        <f t="shared" si="636"/>
        <v/>
      </c>
      <c r="U1648" s="32">
        <f t="shared" ca="1" si="637"/>
        <v>21</v>
      </c>
      <c r="V1648" s="32">
        <f t="shared" si="638"/>
        <v>0</v>
      </c>
      <c r="W1648" s="5">
        <f t="shared" si="639"/>
        <v>44878</v>
      </c>
      <c r="X1648" s="5"/>
      <c r="Z1648" s="49"/>
      <c r="AA1648" s="50" cm="1">
        <f t="array" ref="AA1648">IF(AND(K1648="Pending",J1648='Date ouverte'!$A$2),INDEX(_xlfn.ANCHORARRAY('Date ouverte'!$B$2),MATCH(TRUE,_xlfn.ANCHORARRAY('Date ouverte'!$B$2)&gt;=$W1648,0)),IF(AND(K1648="Pending",J1648='Date ouverte'!$A$4),INDEX(_xlfn.ANCHORARRAY('Date ouverte'!$B$4),MATCH(TRUE,_xlfn.ANCHORARRAY('Date ouverte'!$B$4)&gt;=$W1648,0)),IF(AND(K1648="Pending",J1648='Date ouverte'!$A$6),INDEX(_xlfn.ANCHORARRAY('Date ouverte'!$B$6),MATCH(TRUE,_xlfn.ANCHORARRAY('Date ouverte'!$B$6)&gt;=$W1648,0)),IF(AND(K1648="Pending",J1648='Date ouverte'!$A$8),INDEX(_xlfn.ANCHORARRAY('Date ouverte'!$B$8),MATCH(TRUE,_xlfn.ANCHORARRAY('Date ouverte'!$B$8)&gt;=$W1648,0)),W1648))))</f>
        <v>44879</v>
      </c>
      <c r="AB1648" s="5" t="str">
        <f>IF(IF($K1648="Pending",(IF($J1648='Date ouverte'!$A$20,HLOOKUP($AA1648,'Date ouverte'!$20:$21,2,FALSE),IF($J1648='Date ouverte'!$A$22,HLOOKUP($AA1648,'Date ouverte'!$22:$23,2,FALSE),IF($J1648='Date ouverte'!$A$24,HLOOKUP($AA1648,'Date ouverte'!$24:$25,2,FALSE),IF($J1648='Date ouverte'!$A$26,HLOOKUP($AA1648,'Date ouverte'!$26:$27,2,FALSE),"j"))))),W1648)&lt;&gt;"alert",AA1648,"alert")</f>
        <v>alert</v>
      </c>
      <c r="AC1648" s="65">
        <f>IF($AB1648="alert",(IF($J1648='Date ouverte'!$A$29,HLOOKUP($AA1648,'Date ouverte'!$29:$30,2,FALSE),IF($J1648='Date ouverte'!$A$31,HLOOKUP($AA1648,'Date ouverte'!$31:$33,2,FALSE),IF($J1648='Date ouverte'!$A$33,HLOOKUP($AA1648,'Date ouverte'!$33:$34,2,FALSE),IF($J1648='Date ouverte'!$A$35,HLOOKUP($AA1648,'Date ouverte'!$35:$36,2,FALSE),"j"))))),0)</f>
        <v>12</v>
      </c>
      <c r="AD16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48" s="5"/>
    </row>
    <row r="1649" spans="1:31" x14ac:dyDescent="0.25">
      <c r="A1649" t="s">
        <v>1465</v>
      </c>
      <c r="B1649" t="s">
        <v>258</v>
      </c>
      <c r="C1649" t="s">
        <v>14</v>
      </c>
      <c r="D1649" t="s">
        <v>47</v>
      </c>
      <c r="E1649" t="s">
        <v>34</v>
      </c>
      <c r="F1649" t="s">
        <v>48</v>
      </c>
      <c r="G1649" s="1">
        <v>44834</v>
      </c>
      <c r="H1649" s="1">
        <v>44877</v>
      </c>
      <c r="I1649" s="2">
        <v>44890.291666666664</v>
      </c>
      <c r="J1649" t="s">
        <v>18</v>
      </c>
      <c r="K1649" t="s">
        <v>19</v>
      </c>
      <c r="L1649" t="s">
        <v>20</v>
      </c>
      <c r="M1649" t="s">
        <v>25</v>
      </c>
      <c r="N1649" t="s">
        <v>35</v>
      </c>
      <c r="O1649" t="s">
        <v>45</v>
      </c>
      <c r="P1649">
        <f t="shared" si="633"/>
        <v>1</v>
      </c>
      <c r="Q1649" s="5">
        <f t="shared" si="634"/>
        <v>44879</v>
      </c>
      <c r="R1649" s="32">
        <f>VLOOKUP(_xlfn.CONCAT(M1649," - ",E1649),Planning!$C$75:$D$99,2,0)</f>
        <v>21</v>
      </c>
      <c r="S1649" s="5">
        <f t="shared" si="635"/>
        <v>44898</v>
      </c>
      <c r="T1649" s="3" t="str">
        <f t="shared" si="636"/>
        <v/>
      </c>
      <c r="U1649" s="32">
        <f t="shared" ca="1" si="637"/>
        <v>21</v>
      </c>
      <c r="V1649" s="32">
        <f t="shared" si="638"/>
        <v>0</v>
      </c>
      <c r="W1649" s="5">
        <f t="shared" si="639"/>
        <v>44890</v>
      </c>
      <c r="X1649" s="5"/>
      <c r="Z1649" s="49"/>
      <c r="AA1649" s="50" cm="1">
        <f t="array" ref="AA1649">IF(AND(K1649="Pending",J1649='Date ouverte'!$A$2),INDEX(_xlfn.ANCHORARRAY('Date ouverte'!$B$2),MATCH(TRUE,_xlfn.ANCHORARRAY('Date ouverte'!$B$2)&gt;=$W1649,0)),IF(AND(K1649="Pending",J1649='Date ouverte'!$A$4),INDEX(_xlfn.ANCHORARRAY('Date ouverte'!$B$4),MATCH(TRUE,_xlfn.ANCHORARRAY('Date ouverte'!$B$4)&gt;=$W1649,0)),IF(AND(K1649="Pending",J1649='Date ouverte'!$A$6),INDEX(_xlfn.ANCHORARRAY('Date ouverte'!$B$6),MATCH(TRUE,_xlfn.ANCHORARRAY('Date ouverte'!$B$6)&gt;=$W1649,0)),IF(AND(K1649="Pending",J1649='Date ouverte'!$A$8),INDEX(_xlfn.ANCHORARRAY('Date ouverte'!$B$8),MATCH(TRUE,_xlfn.ANCHORARRAY('Date ouverte'!$B$8)&gt;=$W1649,0)),W1649))))</f>
        <v>44890</v>
      </c>
      <c r="AB1649" s="5">
        <f>IF(IF($K1649="Pending",(IF($J1649='Date ouverte'!$A$20,HLOOKUP($AA1649,'Date ouverte'!$20:$21,2,FALSE),IF($J1649='Date ouverte'!$A$22,HLOOKUP($AA1649,'Date ouverte'!$22:$23,2,FALSE),IF($J1649='Date ouverte'!$A$24,HLOOKUP($AA1649,'Date ouverte'!$24:$25,2,FALSE),IF($J1649='Date ouverte'!$A$26,HLOOKUP($AA1649,'Date ouverte'!$26:$27,2,FALSE),"j"))))),W1649)&lt;&gt;"alert",AA1649,"alert")</f>
        <v>44890</v>
      </c>
      <c r="AC1649" s="65">
        <f>IF($AB1649="alert",(IF($J1649='Date ouverte'!$A$29,HLOOKUP($AA1649,'Date ouverte'!$29:$30,2,FALSE),IF($J1649='Date ouverte'!$A$31,HLOOKUP($AA1649,'Date ouverte'!$31:$33,2,FALSE),IF($J1649='Date ouverte'!$A$33,HLOOKUP($AA1649,'Date ouverte'!$33:$34,2,FALSE),IF($J1649='Date ouverte'!$A$35,HLOOKUP($AA1649,'Date ouverte'!$35:$36,2,FALSE),"j"))))),0)</f>
        <v>0</v>
      </c>
      <c r="AD16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49" s="5"/>
    </row>
    <row r="1650" spans="1:31" x14ac:dyDescent="0.25">
      <c r="A1650" t="s">
        <v>1466</v>
      </c>
      <c r="B1650" t="s">
        <v>258</v>
      </c>
      <c r="C1650" t="s">
        <v>30</v>
      </c>
      <c r="D1650" t="s">
        <v>47</v>
      </c>
      <c r="E1650" t="s">
        <v>34</v>
      </c>
      <c r="F1650" t="s">
        <v>48</v>
      </c>
      <c r="G1650" s="1">
        <v>44834</v>
      </c>
      <c r="H1650" s="1">
        <v>44877</v>
      </c>
      <c r="I1650" s="2">
        <v>44882.208333333336</v>
      </c>
      <c r="J1650" t="s">
        <v>28</v>
      </c>
      <c r="K1650" t="s">
        <v>19</v>
      </c>
      <c r="L1650" t="s">
        <v>20</v>
      </c>
      <c r="M1650" t="s">
        <v>25</v>
      </c>
      <c r="N1650" t="s">
        <v>35</v>
      </c>
      <c r="O1650" t="s">
        <v>45</v>
      </c>
      <c r="P1650">
        <f t="shared" si="633"/>
        <v>1</v>
      </c>
      <c r="Q1650" s="5">
        <f t="shared" si="634"/>
        <v>44879</v>
      </c>
      <c r="R1650" s="32">
        <f>VLOOKUP(_xlfn.CONCAT(M1650," - ",E1650),Planning!$C$75:$D$99,2,0)</f>
        <v>21</v>
      </c>
      <c r="S1650" s="5">
        <f t="shared" si="635"/>
        <v>44898</v>
      </c>
      <c r="T1650" s="3" t="str">
        <f t="shared" si="636"/>
        <v/>
      </c>
      <c r="U1650" s="32">
        <f t="shared" ca="1" si="637"/>
        <v>21</v>
      </c>
      <c r="V1650" s="32">
        <f t="shared" si="638"/>
        <v>0</v>
      </c>
      <c r="W1650" s="5">
        <f t="shared" si="639"/>
        <v>44882</v>
      </c>
      <c r="X1650" s="5"/>
      <c r="Z1650" s="49"/>
      <c r="AA1650" s="50" cm="1">
        <f t="array" ref="AA1650">IF(AND(K1650="Pending",J1650='Date ouverte'!$A$2),INDEX(_xlfn.ANCHORARRAY('Date ouverte'!$B$2),MATCH(TRUE,_xlfn.ANCHORARRAY('Date ouverte'!$B$2)&gt;=$W1650,0)),IF(AND(K1650="Pending",J1650='Date ouverte'!$A$4),INDEX(_xlfn.ANCHORARRAY('Date ouverte'!$B$4),MATCH(TRUE,_xlfn.ANCHORARRAY('Date ouverte'!$B$4)&gt;=$W1650,0)),IF(AND(K1650="Pending",J1650='Date ouverte'!$A$6),INDEX(_xlfn.ANCHORARRAY('Date ouverte'!$B$6),MATCH(TRUE,_xlfn.ANCHORARRAY('Date ouverte'!$B$6)&gt;=$W1650,0)),IF(AND(K1650="Pending",J1650='Date ouverte'!$A$8),INDEX(_xlfn.ANCHORARRAY('Date ouverte'!$B$8),MATCH(TRUE,_xlfn.ANCHORARRAY('Date ouverte'!$B$8)&gt;=$W1650,0)),W1650))))</f>
        <v>44882</v>
      </c>
      <c r="AB1650" s="5">
        <f>IF(IF($K1650="Pending",(IF($J1650='Date ouverte'!$A$20,HLOOKUP($AA1650,'Date ouverte'!$20:$21,2,FALSE),IF($J1650='Date ouverte'!$A$22,HLOOKUP($AA1650,'Date ouverte'!$22:$23,2,FALSE),IF($J1650='Date ouverte'!$A$24,HLOOKUP($AA1650,'Date ouverte'!$24:$25,2,FALSE),IF($J1650='Date ouverte'!$A$26,HLOOKUP($AA1650,'Date ouverte'!$26:$27,2,FALSE),"j"))))),W1650)&lt;&gt;"alert",AA1650,"alert")</f>
        <v>44882</v>
      </c>
      <c r="AC1650" s="65">
        <f>IF($AB1650="alert",(IF($J1650='Date ouverte'!$A$29,HLOOKUP($AA1650,'Date ouverte'!$29:$30,2,FALSE),IF($J1650='Date ouverte'!$A$31,HLOOKUP($AA1650,'Date ouverte'!$31:$33,2,FALSE),IF($J1650='Date ouverte'!$A$33,HLOOKUP($AA1650,'Date ouverte'!$33:$34,2,FALSE),IF($J1650='Date ouverte'!$A$35,HLOOKUP($AA1650,'Date ouverte'!$35:$36,2,FALSE),"j"))))),0)</f>
        <v>0</v>
      </c>
      <c r="AD16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50" s="5"/>
    </row>
    <row r="1651" spans="1:31" x14ac:dyDescent="0.25">
      <c r="A1651" t="s">
        <v>2160</v>
      </c>
      <c r="B1651" t="s">
        <v>258</v>
      </c>
      <c r="C1651" t="s">
        <v>30</v>
      </c>
      <c r="D1651" t="s">
        <v>47</v>
      </c>
      <c r="E1651" t="s">
        <v>34</v>
      </c>
      <c r="F1651" t="s">
        <v>48</v>
      </c>
      <c r="G1651" s="1">
        <v>44847</v>
      </c>
      <c r="H1651" s="1">
        <v>44877</v>
      </c>
      <c r="I1651" s="2">
        <v>44886.375</v>
      </c>
      <c r="J1651" t="s">
        <v>23</v>
      </c>
      <c r="K1651" t="s">
        <v>19</v>
      </c>
      <c r="L1651" t="s">
        <v>20</v>
      </c>
      <c r="M1651" t="s">
        <v>25</v>
      </c>
      <c r="N1651" t="s">
        <v>35</v>
      </c>
      <c r="O1651" t="s">
        <v>45</v>
      </c>
      <c r="P1651">
        <f t="shared" si="633"/>
        <v>1</v>
      </c>
      <c r="Q1651" s="5">
        <f t="shared" si="634"/>
        <v>44879</v>
      </c>
      <c r="R1651" s="32">
        <f>VLOOKUP(_xlfn.CONCAT(M1651," - ",E1651),Planning!$C$75:$D$99,2,0)</f>
        <v>21</v>
      </c>
      <c r="S1651" s="5">
        <f t="shared" si="635"/>
        <v>44898</v>
      </c>
      <c r="T1651" s="3" t="str">
        <f t="shared" si="636"/>
        <v/>
      </c>
      <c r="U1651" s="32">
        <f t="shared" ca="1" si="637"/>
        <v>21</v>
      </c>
      <c r="V1651" s="32">
        <f t="shared" si="638"/>
        <v>0</v>
      </c>
      <c r="W1651" s="5">
        <f t="shared" si="639"/>
        <v>44886</v>
      </c>
      <c r="X1651" s="5"/>
      <c r="Z1651" s="49"/>
      <c r="AA1651" s="50" cm="1">
        <f t="array" ref="AA1651">IF(AND(K1651="Pending",J1651='Date ouverte'!$A$2),INDEX(_xlfn.ANCHORARRAY('Date ouverte'!$B$2),MATCH(TRUE,_xlfn.ANCHORARRAY('Date ouverte'!$B$2)&gt;=$W1651,0)),IF(AND(K1651="Pending",J1651='Date ouverte'!$A$4),INDEX(_xlfn.ANCHORARRAY('Date ouverte'!$B$4),MATCH(TRUE,_xlfn.ANCHORARRAY('Date ouverte'!$B$4)&gt;=$W1651,0)),IF(AND(K1651="Pending",J1651='Date ouverte'!$A$6),INDEX(_xlfn.ANCHORARRAY('Date ouverte'!$B$6),MATCH(TRUE,_xlfn.ANCHORARRAY('Date ouverte'!$B$6)&gt;=$W1651,0)),IF(AND(K1651="Pending",J1651='Date ouverte'!$A$8),INDEX(_xlfn.ANCHORARRAY('Date ouverte'!$B$8),MATCH(TRUE,_xlfn.ANCHORARRAY('Date ouverte'!$B$8)&gt;=$W1651,0)),W1651))))</f>
        <v>44886</v>
      </c>
      <c r="AB1651" s="5">
        <f>IF(IF($K1651="Pending",(IF($J1651='Date ouverte'!$A$20,HLOOKUP($AA1651,'Date ouverte'!$20:$21,2,FALSE),IF($J1651='Date ouverte'!$A$22,HLOOKUP($AA1651,'Date ouverte'!$22:$23,2,FALSE),IF($J1651='Date ouverte'!$A$24,HLOOKUP($AA1651,'Date ouverte'!$24:$25,2,FALSE),IF($J1651='Date ouverte'!$A$26,HLOOKUP($AA1651,'Date ouverte'!$26:$27,2,FALSE),"j"))))),W1651)&lt;&gt;"alert",AA1651,"alert")</f>
        <v>44886</v>
      </c>
      <c r="AC1651" s="65">
        <f>IF($AB1651="alert",(IF($J1651='Date ouverte'!$A$29,HLOOKUP($AA1651,'Date ouverte'!$29:$30,2,FALSE),IF($J1651='Date ouverte'!$A$31,HLOOKUP($AA1651,'Date ouverte'!$31:$33,2,FALSE),IF($J1651='Date ouverte'!$A$33,HLOOKUP($AA1651,'Date ouverte'!$33:$34,2,FALSE),IF($J1651='Date ouverte'!$A$35,HLOOKUP($AA1651,'Date ouverte'!$35:$36,2,FALSE),"j"))))),0)</f>
        <v>0</v>
      </c>
      <c r="AD16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1" s="5"/>
    </row>
    <row r="1652" spans="1:31" x14ac:dyDescent="0.25">
      <c r="A1652" t="s">
        <v>293</v>
      </c>
      <c r="B1652" t="s">
        <v>258</v>
      </c>
      <c r="C1652" t="s">
        <v>30</v>
      </c>
      <c r="D1652" t="s">
        <v>15</v>
      </c>
      <c r="E1652" t="s">
        <v>34</v>
      </c>
      <c r="F1652" t="s">
        <v>17</v>
      </c>
      <c r="G1652" s="1">
        <v>44810</v>
      </c>
      <c r="H1652" s="1">
        <v>44853</v>
      </c>
      <c r="I1652" s="2">
        <v>44862.6875</v>
      </c>
      <c r="J1652" t="s">
        <v>18</v>
      </c>
      <c r="K1652" t="s">
        <v>19</v>
      </c>
      <c r="L1652" t="s">
        <v>20</v>
      </c>
      <c r="M1652" t="s">
        <v>25</v>
      </c>
      <c r="N1652" t="s">
        <v>35</v>
      </c>
      <c r="O1652" t="s">
        <v>42</v>
      </c>
      <c r="P1652">
        <f t="shared" si="633"/>
        <v>1</v>
      </c>
      <c r="Q1652" s="5">
        <f t="shared" si="634"/>
        <v>44855</v>
      </c>
      <c r="R1652" s="32">
        <f>VLOOKUP(_xlfn.CONCAT(M1652," - ",E1652),Planning!$C$75:$D$99,2,0)</f>
        <v>21</v>
      </c>
      <c r="S1652" s="5">
        <f t="shared" si="635"/>
        <v>44874</v>
      </c>
      <c r="T1652" s="3" t="str">
        <f t="shared" si="636"/>
        <v/>
      </c>
      <c r="U1652" s="32">
        <f t="shared" ca="1" si="637"/>
        <v>15</v>
      </c>
      <c r="V1652" s="32">
        <f t="shared" si="638"/>
        <v>0</v>
      </c>
      <c r="W1652" s="5">
        <f t="shared" si="639"/>
        <v>44862</v>
      </c>
      <c r="X1652" s="5"/>
      <c r="Z1652" s="49"/>
      <c r="AA1652" s="50" cm="1">
        <f t="array" ref="AA1652">IF(AND(K1652="Pending",J1652='Date ouverte'!$A$2),INDEX(_xlfn.ANCHORARRAY('Date ouverte'!$B$2),MATCH(TRUE,_xlfn.ANCHORARRAY('Date ouverte'!$B$2)&gt;=$W1652,0)),IF(AND(K1652="Pending",J1652='Date ouverte'!$A$4),INDEX(_xlfn.ANCHORARRAY('Date ouverte'!$B$4),MATCH(TRUE,_xlfn.ANCHORARRAY('Date ouverte'!$B$4)&gt;=$W1652,0)),IF(AND(K1652="Pending",J1652='Date ouverte'!$A$6),INDEX(_xlfn.ANCHORARRAY('Date ouverte'!$B$6),MATCH(TRUE,_xlfn.ANCHORARRAY('Date ouverte'!$B$6)&gt;=$W1652,0)),IF(AND(K1652="Pending",J1652='Date ouverte'!$A$8),INDEX(_xlfn.ANCHORARRAY('Date ouverte'!$B$8),MATCH(TRUE,_xlfn.ANCHORARRAY('Date ouverte'!$B$8)&gt;=$W1652,0)),W1652))))</f>
        <v>44862</v>
      </c>
      <c r="AB1652" s="5">
        <f>IF(IF($K1652="Pending",(IF($J1652='Date ouverte'!$A$20,HLOOKUP($AA1652,'Date ouverte'!$20:$21,2,FALSE),IF($J1652='Date ouverte'!$A$22,HLOOKUP($AA1652,'Date ouverte'!$22:$23,2,FALSE),IF($J1652='Date ouverte'!$A$24,HLOOKUP($AA1652,'Date ouverte'!$24:$25,2,FALSE),IF($J1652='Date ouverte'!$A$26,HLOOKUP($AA1652,'Date ouverte'!$26:$27,2,FALSE),"j"))))),W1652)&lt;&gt;"alert",AA1652,"alert")</f>
        <v>44862</v>
      </c>
      <c r="AC1652" s="65">
        <f>IF($AB1652="alert",(IF($J1652='Date ouverte'!$A$29,HLOOKUP($AA1652,'Date ouverte'!$29:$30,2,FALSE),IF($J1652='Date ouverte'!$A$31,HLOOKUP($AA1652,'Date ouverte'!$31:$33,2,FALSE),IF($J1652='Date ouverte'!$A$33,HLOOKUP($AA1652,'Date ouverte'!$33:$34,2,FALSE),IF($J1652='Date ouverte'!$A$35,HLOOKUP($AA1652,'Date ouverte'!$35:$36,2,FALSE),"j"))))),0)</f>
        <v>0</v>
      </c>
      <c r="AD16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2" s="5"/>
    </row>
    <row r="1653" spans="1:31" x14ac:dyDescent="0.25">
      <c r="A1653" t="s">
        <v>652</v>
      </c>
      <c r="B1653" t="s">
        <v>258</v>
      </c>
      <c r="C1653" t="s">
        <v>30</v>
      </c>
      <c r="D1653" t="s">
        <v>47</v>
      </c>
      <c r="E1653" t="s">
        <v>16</v>
      </c>
      <c r="F1653" t="s">
        <v>48</v>
      </c>
      <c r="G1653" s="1">
        <v>44817</v>
      </c>
      <c r="H1653" s="1">
        <v>44864</v>
      </c>
      <c r="I1653" s="2">
        <v>44869</v>
      </c>
      <c r="J1653" t="s">
        <v>28</v>
      </c>
      <c r="K1653" t="s">
        <v>29</v>
      </c>
      <c r="L1653" t="s">
        <v>24</v>
      </c>
      <c r="M1653" t="s">
        <v>25</v>
      </c>
      <c r="N1653" t="s">
        <v>26</v>
      </c>
      <c r="O1653" t="s">
        <v>36</v>
      </c>
      <c r="P1653">
        <f t="shared" si="633"/>
        <v>1</v>
      </c>
      <c r="Q1653" s="5">
        <f t="shared" si="634"/>
        <v>44866</v>
      </c>
      <c r="R1653" s="32">
        <f>VLOOKUP(_xlfn.CONCAT(M1653," - ",E1653),Planning!$C$75:$D$99,2,0)</f>
        <v>4</v>
      </c>
      <c r="S1653" s="5">
        <f t="shared" si="635"/>
        <v>44868</v>
      </c>
      <c r="T1653" s="3" t="str">
        <f t="shared" si="636"/>
        <v/>
      </c>
      <c r="U1653" s="32">
        <f t="shared" ca="1" si="637"/>
        <v>4</v>
      </c>
      <c r="V1653" s="32">
        <f t="shared" si="638"/>
        <v>0</v>
      </c>
      <c r="W1653" s="5">
        <f t="shared" si="639"/>
        <v>44869</v>
      </c>
      <c r="X1653" s="5"/>
      <c r="Z1653" s="49"/>
      <c r="AA1653" s="50" cm="1">
        <f t="array" ref="AA1653">IF(AND(K1653="Pending",J1653='Date ouverte'!$A$2),INDEX(_xlfn.ANCHORARRAY('Date ouverte'!$B$2),MATCH(TRUE,_xlfn.ANCHORARRAY('Date ouverte'!$B$2)&gt;=$W1653,0)),IF(AND(K1653="Pending",J1653='Date ouverte'!$A$4),INDEX(_xlfn.ANCHORARRAY('Date ouverte'!$B$4),MATCH(TRUE,_xlfn.ANCHORARRAY('Date ouverte'!$B$4)&gt;=$W1653,0)),IF(AND(K1653="Pending",J1653='Date ouverte'!$A$6),INDEX(_xlfn.ANCHORARRAY('Date ouverte'!$B$6),MATCH(TRUE,_xlfn.ANCHORARRAY('Date ouverte'!$B$6)&gt;=$W1653,0)),IF(AND(K1653="Pending",J1653='Date ouverte'!$A$8),INDEX(_xlfn.ANCHORARRAY('Date ouverte'!$B$8),MATCH(TRUE,_xlfn.ANCHORARRAY('Date ouverte'!$B$8)&gt;=$W1653,0)),W1653))))</f>
        <v>44869</v>
      </c>
      <c r="AB1653" s="5">
        <f>IF(IF($K1653="Pending",(IF($J1653='Date ouverte'!$A$20,HLOOKUP($AA1653,'Date ouverte'!$20:$21,2,FALSE),IF($J1653='Date ouverte'!$A$22,HLOOKUP($AA1653,'Date ouverte'!$22:$23,2,FALSE),IF($J1653='Date ouverte'!$A$24,HLOOKUP($AA1653,'Date ouverte'!$24:$25,2,FALSE),IF($J1653='Date ouverte'!$A$26,HLOOKUP($AA1653,'Date ouverte'!$26:$27,2,FALSE),"j"))))),W1653)&lt;&gt;"alert",AA1653,"alert")</f>
        <v>44869</v>
      </c>
      <c r="AC1653" s="65">
        <f>IF($AB1653="alert",(IF($J1653='Date ouverte'!$A$29,HLOOKUP($AA1653,'Date ouverte'!$29:$30,2,FALSE),IF($J1653='Date ouverte'!$A$31,HLOOKUP($AA1653,'Date ouverte'!$31:$33,2,FALSE),IF($J1653='Date ouverte'!$A$33,HLOOKUP($AA1653,'Date ouverte'!$33:$34,2,FALSE),IF($J1653='Date ouverte'!$A$35,HLOOKUP($AA1653,'Date ouverte'!$35:$36,2,FALSE),"j"))))),0)</f>
        <v>0</v>
      </c>
      <c r="AD16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3" s="5"/>
    </row>
    <row r="1654" spans="1:31" x14ac:dyDescent="0.25">
      <c r="A1654" t="s">
        <v>2521</v>
      </c>
      <c r="B1654" t="s">
        <v>258</v>
      </c>
      <c r="C1654" t="s">
        <v>30</v>
      </c>
      <c r="D1654" t="s">
        <v>57</v>
      </c>
      <c r="E1654" t="s">
        <v>34</v>
      </c>
      <c r="F1654" t="s">
        <v>48</v>
      </c>
      <c r="G1654" s="1">
        <v>44861</v>
      </c>
      <c r="H1654" s="1">
        <v>44898</v>
      </c>
      <c r="I1654" s="2">
        <v>44913</v>
      </c>
      <c r="J1654" t="s">
        <v>28</v>
      </c>
      <c r="K1654" t="s">
        <v>29</v>
      </c>
      <c r="L1654" t="s">
        <v>24</v>
      </c>
      <c r="M1654" t="s">
        <v>25</v>
      </c>
      <c r="N1654" t="s">
        <v>26</v>
      </c>
      <c r="O1654" t="s">
        <v>49</v>
      </c>
      <c r="P1654">
        <f t="shared" si="633"/>
        <v>1</v>
      </c>
      <c r="Q1654" s="5">
        <f t="shared" si="634"/>
        <v>44900</v>
      </c>
      <c r="R1654" s="32">
        <f>VLOOKUP(_xlfn.CONCAT(M1654," - ",E1654),Planning!$C$75:$D$99,2,0)</f>
        <v>21</v>
      </c>
      <c r="S1654" s="5">
        <f t="shared" si="635"/>
        <v>44919</v>
      </c>
      <c r="T1654" s="3" t="str">
        <f t="shared" si="636"/>
        <v/>
      </c>
      <c r="U1654" s="32">
        <f t="shared" ca="1" si="637"/>
        <v>21</v>
      </c>
      <c r="V1654" s="32">
        <f t="shared" si="638"/>
        <v>0</v>
      </c>
      <c r="W1654" s="5">
        <f t="shared" si="639"/>
        <v>44913</v>
      </c>
      <c r="X1654" s="5"/>
      <c r="Z1654" s="49"/>
      <c r="AA1654" s="50" cm="1">
        <f t="array" ref="AA1654">IF(AND(K1654="Pending",J1654='Date ouverte'!$A$2),INDEX(_xlfn.ANCHORARRAY('Date ouverte'!$B$2),MATCH(TRUE,_xlfn.ANCHORARRAY('Date ouverte'!$B$2)&gt;=$W1654,0)),IF(AND(K1654="Pending",J1654='Date ouverte'!$A$4),INDEX(_xlfn.ANCHORARRAY('Date ouverte'!$B$4),MATCH(TRUE,_xlfn.ANCHORARRAY('Date ouverte'!$B$4)&gt;=$W1654,0)),IF(AND(K1654="Pending",J1654='Date ouverte'!$A$6),INDEX(_xlfn.ANCHORARRAY('Date ouverte'!$B$6),MATCH(TRUE,_xlfn.ANCHORARRAY('Date ouverte'!$B$6)&gt;=$W1654,0)),IF(AND(K1654="Pending",J1654='Date ouverte'!$A$8),INDEX(_xlfn.ANCHORARRAY('Date ouverte'!$B$8),MATCH(TRUE,_xlfn.ANCHORARRAY('Date ouverte'!$B$8)&gt;=$W1654,0)),W1654))))</f>
        <v>44914</v>
      </c>
      <c r="AB1654" s="5" t="str">
        <f>IF(IF($K1654="Pending",(IF($J1654='Date ouverte'!$A$20,HLOOKUP($AA1654,'Date ouverte'!$20:$21,2,FALSE),IF($J1654='Date ouverte'!$A$22,HLOOKUP($AA1654,'Date ouverte'!$22:$23,2,FALSE),IF($J1654='Date ouverte'!$A$24,HLOOKUP($AA1654,'Date ouverte'!$24:$25,2,FALSE),IF($J1654='Date ouverte'!$A$26,HLOOKUP($AA1654,'Date ouverte'!$26:$27,2,FALSE),"j"))))),W1654)&lt;&gt;"alert",AA1654,"alert")</f>
        <v>alert</v>
      </c>
      <c r="AC1654" s="65">
        <f>IF($AB1654="alert",(IF($J1654='Date ouverte'!$A$29,HLOOKUP($AA1654,'Date ouverte'!$29:$30,2,FALSE),IF($J1654='Date ouverte'!$A$31,HLOOKUP($AA1654,'Date ouverte'!$31:$33,2,FALSE),IF($J1654='Date ouverte'!$A$33,HLOOKUP($AA1654,'Date ouverte'!$33:$34,2,FALSE),IF($J1654='Date ouverte'!$A$35,HLOOKUP($AA1654,'Date ouverte'!$35:$36,2,FALSE),"j"))))),0)</f>
        <v>2</v>
      </c>
      <c r="AD16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54" s="5"/>
    </row>
    <row r="1655" spans="1:31" x14ac:dyDescent="0.25">
      <c r="A1655" t="s">
        <v>1467</v>
      </c>
      <c r="B1655" t="s">
        <v>258</v>
      </c>
      <c r="C1655" t="s">
        <v>30</v>
      </c>
      <c r="D1655" t="s">
        <v>47</v>
      </c>
      <c r="E1655" t="s">
        <v>34</v>
      </c>
      <c r="F1655" t="s">
        <v>48</v>
      </c>
      <c r="G1655" s="1">
        <v>44832</v>
      </c>
      <c r="H1655" s="1">
        <v>44866</v>
      </c>
      <c r="I1655" s="2">
        <v>44880.333333333336</v>
      </c>
      <c r="J1655" t="s">
        <v>23</v>
      </c>
      <c r="K1655" t="s">
        <v>19</v>
      </c>
      <c r="L1655" t="s">
        <v>20</v>
      </c>
      <c r="M1655" t="s">
        <v>25</v>
      </c>
      <c r="N1655" t="s">
        <v>35</v>
      </c>
      <c r="O1655" t="s">
        <v>40</v>
      </c>
      <c r="P1655">
        <f t="shared" si="633"/>
        <v>1</v>
      </c>
      <c r="Q1655" s="5">
        <f t="shared" si="634"/>
        <v>44868</v>
      </c>
      <c r="R1655" s="32">
        <f>VLOOKUP(_xlfn.CONCAT(M1655," - ",E1655),Planning!$C$75:$D$99,2,0)</f>
        <v>21</v>
      </c>
      <c r="S1655" s="5">
        <f t="shared" si="635"/>
        <v>44887</v>
      </c>
      <c r="T1655" s="3" t="str">
        <f t="shared" si="636"/>
        <v/>
      </c>
      <c r="U1655" s="32">
        <f t="shared" ca="1" si="637"/>
        <v>21</v>
      </c>
      <c r="V1655" s="32">
        <f t="shared" si="638"/>
        <v>0</v>
      </c>
      <c r="W1655" s="5">
        <f t="shared" si="639"/>
        <v>44880</v>
      </c>
      <c r="X1655" s="5"/>
      <c r="Z1655" s="49"/>
      <c r="AA1655" s="50" cm="1">
        <f t="array" ref="AA1655">IF(AND(K1655="Pending",J1655='Date ouverte'!$A$2),INDEX(_xlfn.ANCHORARRAY('Date ouverte'!$B$2),MATCH(TRUE,_xlfn.ANCHORARRAY('Date ouverte'!$B$2)&gt;=$W1655,0)),IF(AND(K1655="Pending",J1655='Date ouverte'!$A$4),INDEX(_xlfn.ANCHORARRAY('Date ouverte'!$B$4),MATCH(TRUE,_xlfn.ANCHORARRAY('Date ouverte'!$B$4)&gt;=$W1655,0)),IF(AND(K1655="Pending",J1655='Date ouverte'!$A$6),INDEX(_xlfn.ANCHORARRAY('Date ouverte'!$B$6),MATCH(TRUE,_xlfn.ANCHORARRAY('Date ouverte'!$B$6)&gt;=$W1655,0)),IF(AND(K1655="Pending",J1655='Date ouverte'!$A$8),INDEX(_xlfn.ANCHORARRAY('Date ouverte'!$B$8),MATCH(TRUE,_xlfn.ANCHORARRAY('Date ouverte'!$B$8)&gt;=$W1655,0)),W1655))))</f>
        <v>44880</v>
      </c>
      <c r="AB1655" s="5">
        <f>IF(IF($K1655="Pending",(IF($J1655='Date ouverte'!$A$20,HLOOKUP($AA1655,'Date ouverte'!$20:$21,2,FALSE),IF($J1655='Date ouverte'!$A$22,HLOOKUP($AA1655,'Date ouverte'!$22:$23,2,FALSE),IF($J1655='Date ouverte'!$A$24,HLOOKUP($AA1655,'Date ouverte'!$24:$25,2,FALSE),IF($J1655='Date ouverte'!$A$26,HLOOKUP($AA1655,'Date ouverte'!$26:$27,2,FALSE),"j"))))),W1655)&lt;&gt;"alert",AA1655,"alert")</f>
        <v>44880</v>
      </c>
      <c r="AC1655" s="65">
        <f>IF($AB1655="alert",(IF($J1655='Date ouverte'!$A$29,HLOOKUP($AA1655,'Date ouverte'!$29:$30,2,FALSE),IF($J1655='Date ouverte'!$A$31,HLOOKUP($AA1655,'Date ouverte'!$31:$33,2,FALSE),IF($J1655='Date ouverte'!$A$33,HLOOKUP($AA1655,'Date ouverte'!$33:$34,2,FALSE),IF($J1655='Date ouverte'!$A$35,HLOOKUP($AA1655,'Date ouverte'!$35:$36,2,FALSE),"j"))))),0)</f>
        <v>0</v>
      </c>
      <c r="AD16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5" s="5"/>
    </row>
    <row r="1656" spans="1:31" x14ac:dyDescent="0.25">
      <c r="A1656" t="s">
        <v>939</v>
      </c>
      <c r="B1656" t="s">
        <v>258</v>
      </c>
      <c r="C1656" t="s">
        <v>30</v>
      </c>
      <c r="D1656" t="s">
        <v>47</v>
      </c>
      <c r="E1656" t="s">
        <v>16</v>
      </c>
      <c r="F1656" t="s">
        <v>48</v>
      </c>
      <c r="G1656" s="1">
        <v>44826</v>
      </c>
      <c r="H1656" s="1">
        <v>44864</v>
      </c>
      <c r="I1656" s="2">
        <v>44869</v>
      </c>
      <c r="J1656" t="s">
        <v>39</v>
      </c>
      <c r="K1656" t="s">
        <v>29</v>
      </c>
      <c r="L1656" t="s">
        <v>24</v>
      </c>
      <c r="M1656" t="s">
        <v>25</v>
      </c>
      <c r="N1656" t="s">
        <v>26</v>
      </c>
      <c r="O1656" t="s">
        <v>36</v>
      </c>
      <c r="P1656">
        <f t="shared" ref="P1656:P1719" si="640">IF(A1656&lt;&gt;"",1,0)</f>
        <v>1</v>
      </c>
      <c r="Q1656" s="5">
        <f t="shared" ref="Q1656:Q1719" si="641">ROUNDDOWN(H1656,0)+2</f>
        <v>44866</v>
      </c>
      <c r="R1656" s="32">
        <f>VLOOKUP(_xlfn.CONCAT(M1656," - ",E1656),Planning!$C$75:$D$99,2,0)</f>
        <v>4</v>
      </c>
      <c r="S1656" s="5">
        <f t="shared" ref="S1656:S1719" si="642">H1656+R1656</f>
        <v>44868</v>
      </c>
      <c r="T1656" s="3" t="str">
        <f t="shared" ref="T1656:T1719" si="643">IF(X1656-H1656&gt;R1656,"Alert","")</f>
        <v/>
      </c>
      <c r="U1656" s="32">
        <f t="shared" ref="U1656:U1719" ca="1" si="644">IF(Q1656&lt;=TODAY(),(H1656+R1656)-TODAY(),R1656)</f>
        <v>4</v>
      </c>
      <c r="V1656" s="32">
        <f t="shared" ref="V1656:V1719" si="645">IF(X1656-H1656-R1656&gt;0,X1656-H1656-R1656,0)</f>
        <v>0</v>
      </c>
      <c r="W1656" s="5">
        <f t="shared" ref="W1656:W1719" si="646">ROUNDDOWN(I1656,0)</f>
        <v>44869</v>
      </c>
      <c r="X1656" s="5"/>
      <c r="Z1656" s="49"/>
      <c r="AA1656" s="50" cm="1">
        <f t="array" ref="AA1656">IF(AND(K1656="Pending",J1656='Date ouverte'!$A$2),INDEX(_xlfn.ANCHORARRAY('Date ouverte'!$B$2),MATCH(TRUE,_xlfn.ANCHORARRAY('Date ouverte'!$B$2)&gt;=$W1656,0)),IF(AND(K1656="Pending",J1656='Date ouverte'!$A$4),INDEX(_xlfn.ANCHORARRAY('Date ouverte'!$B$4),MATCH(TRUE,_xlfn.ANCHORARRAY('Date ouverte'!$B$4)&gt;=$W1656,0)),IF(AND(K1656="Pending",J1656='Date ouverte'!$A$6),INDEX(_xlfn.ANCHORARRAY('Date ouverte'!$B$6),MATCH(TRUE,_xlfn.ANCHORARRAY('Date ouverte'!$B$6)&gt;=$W1656,0)),IF(AND(K1656="Pending",J1656='Date ouverte'!$A$8),INDEX(_xlfn.ANCHORARRAY('Date ouverte'!$B$8),MATCH(TRUE,_xlfn.ANCHORARRAY('Date ouverte'!$B$8)&gt;=$W1656,0)),W1656))))</f>
        <v>44869</v>
      </c>
      <c r="AB1656" s="5">
        <f>IF(IF($K1656="Pending",(IF($J1656='Date ouverte'!$A$20,HLOOKUP($AA1656,'Date ouverte'!$20:$21,2,FALSE),IF($J1656='Date ouverte'!$A$22,HLOOKUP($AA1656,'Date ouverte'!$22:$23,2,FALSE),IF($J1656='Date ouverte'!$A$24,HLOOKUP($AA1656,'Date ouverte'!$24:$25,2,FALSE),IF($J1656='Date ouverte'!$A$26,HLOOKUP($AA1656,'Date ouverte'!$26:$27,2,FALSE),"j"))))),W1656)&lt;&gt;"alert",AA1656,"alert")</f>
        <v>44869</v>
      </c>
      <c r="AC1656" s="65">
        <f>IF($AB1656="alert",(IF($J1656='Date ouverte'!$A$29,HLOOKUP($AA1656,'Date ouverte'!$29:$30,2,FALSE),IF($J1656='Date ouverte'!$A$31,HLOOKUP($AA1656,'Date ouverte'!$31:$33,2,FALSE),IF($J1656='Date ouverte'!$A$33,HLOOKUP($AA1656,'Date ouverte'!$33:$34,2,FALSE),IF($J1656='Date ouverte'!$A$35,HLOOKUP($AA1656,'Date ouverte'!$35:$36,2,FALSE),"j"))))),0)</f>
        <v>0</v>
      </c>
      <c r="AD16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56" s="5"/>
    </row>
    <row r="1657" spans="1:31" x14ac:dyDescent="0.25">
      <c r="A1657" t="s">
        <v>1468</v>
      </c>
      <c r="B1657" t="s">
        <v>258</v>
      </c>
      <c r="C1657" t="s">
        <v>30</v>
      </c>
      <c r="D1657" t="s">
        <v>47</v>
      </c>
      <c r="E1657" t="s">
        <v>16</v>
      </c>
      <c r="F1657" t="s">
        <v>48</v>
      </c>
      <c r="G1657" s="1">
        <v>44831</v>
      </c>
      <c r="H1657" s="1">
        <v>44864</v>
      </c>
      <c r="I1657" s="2">
        <v>44874</v>
      </c>
      <c r="J1657" t="s">
        <v>28</v>
      </c>
      <c r="K1657" t="s">
        <v>29</v>
      </c>
      <c r="L1657" t="s">
        <v>24</v>
      </c>
      <c r="M1657" t="s">
        <v>25</v>
      </c>
      <c r="N1657" t="s">
        <v>26</v>
      </c>
      <c r="O1657" t="s">
        <v>36</v>
      </c>
      <c r="P1657">
        <f t="shared" si="640"/>
        <v>1</v>
      </c>
      <c r="Q1657" s="5">
        <f t="shared" si="641"/>
        <v>44866</v>
      </c>
      <c r="R1657" s="32">
        <f>VLOOKUP(_xlfn.CONCAT(M1657," - ",E1657),Planning!$C$75:$D$99,2,0)</f>
        <v>4</v>
      </c>
      <c r="S1657" s="5">
        <f t="shared" si="642"/>
        <v>44868</v>
      </c>
      <c r="T1657" s="3" t="str">
        <f t="shared" si="643"/>
        <v/>
      </c>
      <c r="U1657" s="32">
        <f t="shared" ca="1" si="644"/>
        <v>4</v>
      </c>
      <c r="V1657" s="32">
        <f t="shared" si="645"/>
        <v>0</v>
      </c>
      <c r="W1657" s="5">
        <f t="shared" si="646"/>
        <v>44874</v>
      </c>
      <c r="X1657" s="5"/>
      <c r="Z1657" s="49"/>
      <c r="AA1657" s="50" cm="1">
        <f t="array" ref="AA1657">IF(AND(K1657="Pending",J1657='Date ouverte'!$A$2),INDEX(_xlfn.ANCHORARRAY('Date ouverte'!$B$2),MATCH(TRUE,_xlfn.ANCHORARRAY('Date ouverte'!$B$2)&gt;=$W1657,0)),IF(AND(K1657="Pending",J1657='Date ouverte'!$A$4),INDEX(_xlfn.ANCHORARRAY('Date ouverte'!$B$4),MATCH(TRUE,_xlfn.ANCHORARRAY('Date ouverte'!$B$4)&gt;=$W1657,0)),IF(AND(K1657="Pending",J1657='Date ouverte'!$A$6),INDEX(_xlfn.ANCHORARRAY('Date ouverte'!$B$6),MATCH(TRUE,_xlfn.ANCHORARRAY('Date ouverte'!$B$6)&gt;=$W1657,0)),IF(AND(K1657="Pending",J1657='Date ouverte'!$A$8),INDEX(_xlfn.ANCHORARRAY('Date ouverte'!$B$8),MATCH(TRUE,_xlfn.ANCHORARRAY('Date ouverte'!$B$8)&gt;=$W1657,0)),W1657))))</f>
        <v>44874</v>
      </c>
      <c r="AB1657" s="5">
        <f>IF(IF($K1657="Pending",(IF($J1657='Date ouverte'!$A$20,HLOOKUP($AA1657,'Date ouverte'!$20:$21,2,FALSE),IF($J1657='Date ouverte'!$A$22,HLOOKUP($AA1657,'Date ouverte'!$22:$23,2,FALSE),IF($J1657='Date ouverte'!$A$24,HLOOKUP($AA1657,'Date ouverte'!$24:$25,2,FALSE),IF($J1657='Date ouverte'!$A$26,HLOOKUP($AA1657,'Date ouverte'!$26:$27,2,FALSE),"j"))))),W1657)&lt;&gt;"alert",AA1657,"alert")</f>
        <v>44874</v>
      </c>
      <c r="AC1657" s="65">
        <f>IF($AB1657="alert",(IF($J1657='Date ouverte'!$A$29,HLOOKUP($AA1657,'Date ouverte'!$29:$30,2,FALSE),IF($J1657='Date ouverte'!$A$31,HLOOKUP($AA1657,'Date ouverte'!$31:$33,2,FALSE),IF($J1657='Date ouverte'!$A$33,HLOOKUP($AA1657,'Date ouverte'!$33:$34,2,FALSE),IF($J1657='Date ouverte'!$A$35,HLOOKUP($AA1657,'Date ouverte'!$35:$36,2,FALSE),"j"))))),0)</f>
        <v>0</v>
      </c>
      <c r="AD16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7" s="5"/>
    </row>
    <row r="1658" spans="1:31" x14ac:dyDescent="0.25">
      <c r="A1658" t="s">
        <v>500</v>
      </c>
      <c r="B1658" t="s">
        <v>258</v>
      </c>
      <c r="C1658" t="s">
        <v>30</v>
      </c>
      <c r="D1658" t="s">
        <v>15</v>
      </c>
      <c r="E1658" t="s">
        <v>34</v>
      </c>
      <c r="F1658" t="s">
        <v>17</v>
      </c>
      <c r="G1658" s="1">
        <v>44815</v>
      </c>
      <c r="H1658" s="1">
        <v>44853</v>
      </c>
      <c r="I1658" s="2">
        <v>44867.3125</v>
      </c>
      <c r="J1658" t="s">
        <v>23</v>
      </c>
      <c r="K1658" t="s">
        <v>19</v>
      </c>
      <c r="L1658" t="s">
        <v>20</v>
      </c>
      <c r="M1658" t="s">
        <v>25</v>
      </c>
      <c r="N1658" t="s">
        <v>35</v>
      </c>
      <c r="O1658" t="s">
        <v>42</v>
      </c>
      <c r="P1658">
        <f t="shared" si="640"/>
        <v>1</v>
      </c>
      <c r="Q1658" s="5">
        <f t="shared" si="641"/>
        <v>44855</v>
      </c>
      <c r="R1658" s="32">
        <f>VLOOKUP(_xlfn.CONCAT(M1658," - ",E1658),Planning!$C$75:$D$99,2,0)</f>
        <v>21</v>
      </c>
      <c r="S1658" s="5">
        <f t="shared" si="642"/>
        <v>44874</v>
      </c>
      <c r="T1658" s="3" t="str">
        <f t="shared" si="643"/>
        <v/>
      </c>
      <c r="U1658" s="32">
        <f t="shared" ca="1" si="644"/>
        <v>15</v>
      </c>
      <c r="V1658" s="32">
        <f t="shared" si="645"/>
        <v>0</v>
      </c>
      <c r="W1658" s="5">
        <f t="shared" si="646"/>
        <v>44867</v>
      </c>
      <c r="X1658" s="5"/>
      <c r="Z1658" s="49"/>
      <c r="AA1658" s="50" cm="1">
        <f t="array" ref="AA1658">IF(AND(K1658="Pending",J1658='Date ouverte'!$A$2),INDEX(_xlfn.ANCHORARRAY('Date ouverte'!$B$2),MATCH(TRUE,_xlfn.ANCHORARRAY('Date ouverte'!$B$2)&gt;=$W1658,0)),IF(AND(K1658="Pending",J1658='Date ouverte'!$A$4),INDEX(_xlfn.ANCHORARRAY('Date ouverte'!$B$4),MATCH(TRUE,_xlfn.ANCHORARRAY('Date ouverte'!$B$4)&gt;=$W1658,0)),IF(AND(K1658="Pending",J1658='Date ouverte'!$A$6),INDEX(_xlfn.ANCHORARRAY('Date ouverte'!$B$6),MATCH(TRUE,_xlfn.ANCHORARRAY('Date ouverte'!$B$6)&gt;=$W1658,0)),IF(AND(K1658="Pending",J1658='Date ouverte'!$A$8),INDEX(_xlfn.ANCHORARRAY('Date ouverte'!$B$8),MATCH(TRUE,_xlfn.ANCHORARRAY('Date ouverte'!$B$8)&gt;=$W1658,0)),W1658))))</f>
        <v>44867</v>
      </c>
      <c r="AB1658" s="5">
        <f>IF(IF($K1658="Pending",(IF($J1658='Date ouverte'!$A$20,HLOOKUP($AA1658,'Date ouverte'!$20:$21,2,FALSE),IF($J1658='Date ouverte'!$A$22,HLOOKUP($AA1658,'Date ouverte'!$22:$23,2,FALSE),IF($J1658='Date ouverte'!$A$24,HLOOKUP($AA1658,'Date ouverte'!$24:$25,2,FALSE),IF($J1658='Date ouverte'!$A$26,HLOOKUP($AA1658,'Date ouverte'!$26:$27,2,FALSE),"j"))))),W1658)&lt;&gt;"alert",AA1658,"alert")</f>
        <v>44867</v>
      </c>
      <c r="AC1658" s="65">
        <f>IF($AB1658="alert",(IF($J1658='Date ouverte'!$A$29,HLOOKUP($AA1658,'Date ouverte'!$29:$30,2,FALSE),IF($J1658='Date ouverte'!$A$31,HLOOKUP($AA1658,'Date ouverte'!$31:$33,2,FALSE),IF($J1658='Date ouverte'!$A$33,HLOOKUP($AA1658,'Date ouverte'!$33:$34,2,FALSE),IF($J1658='Date ouverte'!$A$35,HLOOKUP($AA1658,'Date ouverte'!$35:$36,2,FALSE),"j"))))),0)</f>
        <v>0</v>
      </c>
      <c r="AD16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8" s="5"/>
    </row>
    <row r="1659" spans="1:31" x14ac:dyDescent="0.25">
      <c r="A1659" t="s">
        <v>2161</v>
      </c>
      <c r="B1659" t="s">
        <v>258</v>
      </c>
      <c r="C1659" t="s">
        <v>30</v>
      </c>
      <c r="D1659" t="s">
        <v>47</v>
      </c>
      <c r="E1659" t="s">
        <v>34</v>
      </c>
      <c r="F1659" t="s">
        <v>48</v>
      </c>
      <c r="G1659" s="1">
        <v>44847</v>
      </c>
      <c r="H1659" s="1">
        <v>44877</v>
      </c>
      <c r="I1659" s="2">
        <v>44889.604166666664</v>
      </c>
      <c r="J1659" t="s">
        <v>23</v>
      </c>
      <c r="K1659" t="s">
        <v>19</v>
      </c>
      <c r="L1659" t="s">
        <v>20</v>
      </c>
      <c r="M1659" t="s">
        <v>25</v>
      </c>
      <c r="N1659" t="s">
        <v>35</v>
      </c>
      <c r="O1659" t="s">
        <v>45</v>
      </c>
      <c r="P1659">
        <f t="shared" si="640"/>
        <v>1</v>
      </c>
      <c r="Q1659" s="5">
        <f t="shared" si="641"/>
        <v>44879</v>
      </c>
      <c r="R1659" s="32">
        <f>VLOOKUP(_xlfn.CONCAT(M1659," - ",E1659),Planning!$C$75:$D$99,2,0)</f>
        <v>21</v>
      </c>
      <c r="S1659" s="5">
        <f t="shared" si="642"/>
        <v>44898</v>
      </c>
      <c r="T1659" s="3" t="str">
        <f t="shared" si="643"/>
        <v/>
      </c>
      <c r="U1659" s="32">
        <f t="shared" ca="1" si="644"/>
        <v>21</v>
      </c>
      <c r="V1659" s="32">
        <f t="shared" si="645"/>
        <v>0</v>
      </c>
      <c r="W1659" s="5">
        <f t="shared" si="646"/>
        <v>44889</v>
      </c>
      <c r="X1659" s="5"/>
      <c r="Z1659" s="49"/>
      <c r="AA1659" s="50" cm="1">
        <f t="array" ref="AA1659">IF(AND(K1659="Pending",J1659='Date ouverte'!$A$2),INDEX(_xlfn.ANCHORARRAY('Date ouverte'!$B$2),MATCH(TRUE,_xlfn.ANCHORARRAY('Date ouverte'!$B$2)&gt;=$W1659,0)),IF(AND(K1659="Pending",J1659='Date ouverte'!$A$4),INDEX(_xlfn.ANCHORARRAY('Date ouverte'!$B$4),MATCH(TRUE,_xlfn.ANCHORARRAY('Date ouverte'!$B$4)&gt;=$W1659,0)),IF(AND(K1659="Pending",J1659='Date ouverte'!$A$6),INDEX(_xlfn.ANCHORARRAY('Date ouverte'!$B$6),MATCH(TRUE,_xlfn.ANCHORARRAY('Date ouverte'!$B$6)&gt;=$W1659,0)),IF(AND(K1659="Pending",J1659='Date ouverte'!$A$8),INDEX(_xlfn.ANCHORARRAY('Date ouverte'!$B$8),MATCH(TRUE,_xlfn.ANCHORARRAY('Date ouverte'!$B$8)&gt;=$W1659,0)),W1659))))</f>
        <v>44889</v>
      </c>
      <c r="AB1659" s="5">
        <f>IF(IF($K1659="Pending",(IF($J1659='Date ouverte'!$A$20,HLOOKUP($AA1659,'Date ouverte'!$20:$21,2,FALSE),IF($J1659='Date ouverte'!$A$22,HLOOKUP($AA1659,'Date ouverte'!$22:$23,2,FALSE),IF($J1659='Date ouverte'!$A$24,HLOOKUP($AA1659,'Date ouverte'!$24:$25,2,FALSE),IF($J1659='Date ouverte'!$A$26,HLOOKUP($AA1659,'Date ouverte'!$26:$27,2,FALSE),"j"))))),W1659)&lt;&gt;"alert",AA1659,"alert")</f>
        <v>44889</v>
      </c>
      <c r="AC1659" s="65">
        <f>IF($AB1659="alert",(IF($J1659='Date ouverte'!$A$29,HLOOKUP($AA1659,'Date ouverte'!$29:$30,2,FALSE),IF($J1659='Date ouverte'!$A$31,HLOOKUP($AA1659,'Date ouverte'!$31:$33,2,FALSE),IF($J1659='Date ouverte'!$A$33,HLOOKUP($AA1659,'Date ouverte'!$33:$34,2,FALSE),IF($J1659='Date ouverte'!$A$35,HLOOKUP($AA1659,'Date ouverte'!$35:$36,2,FALSE),"j"))))),0)</f>
        <v>0</v>
      </c>
      <c r="AD16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59" s="5"/>
    </row>
    <row r="1660" spans="1:31" x14ac:dyDescent="0.25">
      <c r="A1660" t="s">
        <v>1469</v>
      </c>
      <c r="B1660" t="s">
        <v>258</v>
      </c>
      <c r="C1660" t="s">
        <v>30</v>
      </c>
      <c r="D1660" t="s">
        <v>47</v>
      </c>
      <c r="E1660" t="s">
        <v>34</v>
      </c>
      <c r="F1660" t="s">
        <v>48</v>
      </c>
      <c r="G1660" s="1">
        <v>44832</v>
      </c>
      <c r="H1660" s="1">
        <v>44890</v>
      </c>
      <c r="I1660" s="2">
        <v>44902</v>
      </c>
      <c r="J1660" t="s">
        <v>28</v>
      </c>
      <c r="K1660" t="s">
        <v>29</v>
      </c>
      <c r="L1660" t="s">
        <v>20</v>
      </c>
      <c r="M1660" t="s">
        <v>25</v>
      </c>
      <c r="N1660" t="s">
        <v>35</v>
      </c>
      <c r="O1660" t="s">
        <v>46</v>
      </c>
      <c r="P1660">
        <f t="shared" si="640"/>
        <v>1</v>
      </c>
      <c r="Q1660" s="5">
        <f t="shared" si="641"/>
        <v>44892</v>
      </c>
      <c r="R1660" s="32">
        <f>VLOOKUP(_xlfn.CONCAT(M1660," - ",E1660),Planning!$C$75:$D$99,2,0)</f>
        <v>21</v>
      </c>
      <c r="S1660" s="5">
        <f t="shared" si="642"/>
        <v>44911</v>
      </c>
      <c r="T1660" s="3" t="str">
        <f t="shared" si="643"/>
        <v/>
      </c>
      <c r="U1660" s="32">
        <f t="shared" ca="1" si="644"/>
        <v>21</v>
      </c>
      <c r="V1660" s="32">
        <f t="shared" si="645"/>
        <v>0</v>
      </c>
      <c r="W1660" s="5">
        <f t="shared" si="646"/>
        <v>44902</v>
      </c>
      <c r="X1660" s="5"/>
      <c r="Z1660" s="49"/>
      <c r="AA1660" s="50" cm="1">
        <f t="array" ref="AA1660">IF(AND(K1660="Pending",J1660='Date ouverte'!$A$2),INDEX(_xlfn.ANCHORARRAY('Date ouverte'!$B$2),MATCH(TRUE,_xlfn.ANCHORARRAY('Date ouverte'!$B$2)&gt;=$W1660,0)),IF(AND(K1660="Pending",J1660='Date ouverte'!$A$4),INDEX(_xlfn.ANCHORARRAY('Date ouverte'!$B$4),MATCH(TRUE,_xlfn.ANCHORARRAY('Date ouverte'!$B$4)&gt;=$W1660,0)),IF(AND(K1660="Pending",J1660='Date ouverte'!$A$6),INDEX(_xlfn.ANCHORARRAY('Date ouverte'!$B$6),MATCH(TRUE,_xlfn.ANCHORARRAY('Date ouverte'!$B$6)&gt;=$W1660,0)),IF(AND(K1660="Pending",J1660='Date ouverte'!$A$8),INDEX(_xlfn.ANCHORARRAY('Date ouverte'!$B$8),MATCH(TRUE,_xlfn.ANCHORARRAY('Date ouverte'!$B$8)&gt;=$W1660,0)),W1660))))</f>
        <v>44902</v>
      </c>
      <c r="AB1660" s="5">
        <f>IF(IF($K1660="Pending",(IF($J1660='Date ouverte'!$A$20,HLOOKUP($AA1660,'Date ouverte'!$20:$21,2,FALSE),IF($J1660='Date ouverte'!$A$22,HLOOKUP($AA1660,'Date ouverte'!$22:$23,2,FALSE),IF($J1660='Date ouverte'!$A$24,HLOOKUP($AA1660,'Date ouverte'!$24:$25,2,FALSE),IF($J1660='Date ouverte'!$A$26,HLOOKUP($AA1660,'Date ouverte'!$26:$27,2,FALSE),"j"))))),W1660)&lt;&gt;"alert",AA1660,"alert")</f>
        <v>44902</v>
      </c>
      <c r="AC1660" s="65">
        <f>IF($AB1660="alert",(IF($J1660='Date ouverte'!$A$29,HLOOKUP($AA1660,'Date ouverte'!$29:$30,2,FALSE),IF($J1660='Date ouverte'!$A$31,HLOOKUP($AA1660,'Date ouverte'!$31:$33,2,FALSE),IF($J1660='Date ouverte'!$A$33,HLOOKUP($AA1660,'Date ouverte'!$33:$34,2,FALSE),IF($J1660='Date ouverte'!$A$35,HLOOKUP($AA1660,'Date ouverte'!$35:$36,2,FALSE),"j"))))),0)</f>
        <v>0</v>
      </c>
      <c r="AD16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60" s="5"/>
    </row>
    <row r="1661" spans="1:31" x14ac:dyDescent="0.25">
      <c r="A1661" t="s">
        <v>2162</v>
      </c>
      <c r="B1661" t="s">
        <v>258</v>
      </c>
      <c r="C1661" t="s">
        <v>30</v>
      </c>
      <c r="D1661" t="s">
        <v>47</v>
      </c>
      <c r="E1661" t="s">
        <v>16</v>
      </c>
      <c r="F1661" t="s">
        <v>48</v>
      </c>
      <c r="G1661" s="1">
        <v>44847</v>
      </c>
      <c r="H1661" s="1">
        <v>44880</v>
      </c>
      <c r="I1661" s="2">
        <v>44890</v>
      </c>
      <c r="J1661" t="s">
        <v>39</v>
      </c>
      <c r="K1661" t="s">
        <v>29</v>
      </c>
      <c r="L1661" t="s">
        <v>24</v>
      </c>
      <c r="M1661" t="s">
        <v>25</v>
      </c>
      <c r="N1661" t="s">
        <v>26</v>
      </c>
      <c r="O1661" t="s">
        <v>45</v>
      </c>
      <c r="P1661">
        <f t="shared" si="640"/>
        <v>1</v>
      </c>
      <c r="Q1661" s="5">
        <f t="shared" si="641"/>
        <v>44882</v>
      </c>
      <c r="R1661" s="32">
        <f>VLOOKUP(_xlfn.CONCAT(M1661," - ",E1661),Planning!$C$75:$D$99,2,0)</f>
        <v>4</v>
      </c>
      <c r="S1661" s="5">
        <f t="shared" si="642"/>
        <v>44884</v>
      </c>
      <c r="T1661" s="3" t="str">
        <f t="shared" si="643"/>
        <v/>
      </c>
      <c r="U1661" s="32">
        <f t="shared" ca="1" si="644"/>
        <v>4</v>
      </c>
      <c r="V1661" s="32">
        <f t="shared" si="645"/>
        <v>0</v>
      </c>
      <c r="W1661" s="5">
        <f t="shared" si="646"/>
        <v>44890</v>
      </c>
      <c r="X1661" s="5"/>
      <c r="Z1661" s="49"/>
      <c r="AA1661" s="50" cm="1">
        <f t="array" ref="AA1661">IF(AND(K1661="Pending",J1661='Date ouverte'!$A$2),INDEX(_xlfn.ANCHORARRAY('Date ouverte'!$B$2),MATCH(TRUE,_xlfn.ANCHORARRAY('Date ouverte'!$B$2)&gt;=$W1661,0)),IF(AND(K1661="Pending",J1661='Date ouverte'!$A$4),INDEX(_xlfn.ANCHORARRAY('Date ouverte'!$B$4),MATCH(TRUE,_xlfn.ANCHORARRAY('Date ouverte'!$B$4)&gt;=$W1661,0)),IF(AND(K1661="Pending",J1661='Date ouverte'!$A$6),INDEX(_xlfn.ANCHORARRAY('Date ouverte'!$B$6),MATCH(TRUE,_xlfn.ANCHORARRAY('Date ouverte'!$B$6)&gt;=$W1661,0)),IF(AND(K1661="Pending",J1661='Date ouverte'!$A$8),INDEX(_xlfn.ANCHORARRAY('Date ouverte'!$B$8),MATCH(TRUE,_xlfn.ANCHORARRAY('Date ouverte'!$B$8)&gt;=$W1661,0)),W1661))))</f>
        <v>44890</v>
      </c>
      <c r="AB1661" s="5" t="str">
        <f>IF(IF($K1661="Pending",(IF($J1661='Date ouverte'!$A$20,HLOOKUP($AA1661,'Date ouverte'!$20:$21,2,FALSE),IF($J1661='Date ouverte'!$A$22,HLOOKUP($AA1661,'Date ouverte'!$22:$23,2,FALSE),IF($J1661='Date ouverte'!$A$24,HLOOKUP($AA1661,'Date ouverte'!$24:$25,2,FALSE),IF($J1661='Date ouverte'!$A$26,HLOOKUP($AA1661,'Date ouverte'!$26:$27,2,FALSE),"j"))))),W1661)&lt;&gt;"alert",AA1661,"alert")</f>
        <v>alert</v>
      </c>
      <c r="AC1661" s="65">
        <f>IF($AB1661="alert",(IF($J1661='Date ouverte'!$A$29,HLOOKUP($AA1661,'Date ouverte'!$29:$30,2,FALSE),IF($J1661='Date ouverte'!$A$31,HLOOKUP($AA1661,'Date ouverte'!$31:$33,2,FALSE),IF($J1661='Date ouverte'!$A$33,HLOOKUP($AA1661,'Date ouverte'!$33:$34,2,FALSE),IF($J1661='Date ouverte'!$A$35,HLOOKUP($AA1661,'Date ouverte'!$35:$36,2,FALSE),"j"))))),0)</f>
        <v>8</v>
      </c>
      <c r="AD16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661" s="5"/>
    </row>
    <row r="1662" spans="1:31" x14ac:dyDescent="0.25">
      <c r="A1662" t="s">
        <v>1470</v>
      </c>
      <c r="B1662" t="s">
        <v>258</v>
      </c>
      <c r="C1662" t="s">
        <v>14</v>
      </c>
      <c r="D1662" t="s">
        <v>47</v>
      </c>
      <c r="E1662" t="s">
        <v>34</v>
      </c>
      <c r="F1662" t="s">
        <v>48</v>
      </c>
      <c r="G1662" s="1">
        <v>44838</v>
      </c>
      <c r="H1662" s="1">
        <v>44877</v>
      </c>
      <c r="I1662" s="2">
        <v>44889</v>
      </c>
      <c r="J1662" t="s">
        <v>18</v>
      </c>
      <c r="K1662" t="s">
        <v>29</v>
      </c>
      <c r="L1662" t="s">
        <v>24</v>
      </c>
      <c r="M1662" t="s">
        <v>25</v>
      </c>
      <c r="N1662" t="s">
        <v>26</v>
      </c>
      <c r="O1662" t="s">
        <v>45</v>
      </c>
      <c r="P1662">
        <f t="shared" si="640"/>
        <v>1</v>
      </c>
      <c r="Q1662" s="5">
        <f t="shared" si="641"/>
        <v>44879</v>
      </c>
      <c r="R1662" s="32">
        <f>VLOOKUP(_xlfn.CONCAT(M1662," - ",E1662),Planning!$C$75:$D$99,2,0)</f>
        <v>21</v>
      </c>
      <c r="S1662" s="5">
        <f t="shared" si="642"/>
        <v>44898</v>
      </c>
      <c r="T1662" s="3" t="str">
        <f t="shared" si="643"/>
        <v/>
      </c>
      <c r="U1662" s="32">
        <f t="shared" ca="1" si="644"/>
        <v>21</v>
      </c>
      <c r="V1662" s="32">
        <f t="shared" si="645"/>
        <v>0</v>
      </c>
      <c r="W1662" s="5">
        <f t="shared" si="646"/>
        <v>44889</v>
      </c>
      <c r="X1662" s="5"/>
      <c r="Z1662" s="49"/>
      <c r="AA1662" s="50" cm="1">
        <f t="array" ref="AA1662">IF(AND(K1662="Pending",J1662='Date ouverte'!$A$2),INDEX(_xlfn.ANCHORARRAY('Date ouverte'!$B$2),MATCH(TRUE,_xlfn.ANCHORARRAY('Date ouverte'!$B$2)&gt;=$W1662,0)),IF(AND(K1662="Pending",J1662='Date ouverte'!$A$4),INDEX(_xlfn.ANCHORARRAY('Date ouverte'!$B$4),MATCH(TRUE,_xlfn.ANCHORARRAY('Date ouverte'!$B$4)&gt;=$W1662,0)),IF(AND(K1662="Pending",J1662='Date ouverte'!$A$6),INDEX(_xlfn.ANCHORARRAY('Date ouverte'!$B$6),MATCH(TRUE,_xlfn.ANCHORARRAY('Date ouverte'!$B$6)&gt;=$W1662,0)),IF(AND(K1662="Pending",J1662='Date ouverte'!$A$8),INDEX(_xlfn.ANCHORARRAY('Date ouverte'!$B$8),MATCH(TRUE,_xlfn.ANCHORARRAY('Date ouverte'!$B$8)&gt;=$W1662,0)),W1662))))</f>
        <v>44889</v>
      </c>
      <c r="AB1662" s="5" t="str">
        <f>IF(IF($K1662="Pending",(IF($J1662='Date ouverte'!$A$20,HLOOKUP($AA1662,'Date ouverte'!$20:$21,2,FALSE),IF($J1662='Date ouverte'!$A$22,HLOOKUP($AA1662,'Date ouverte'!$22:$23,2,FALSE),IF($J1662='Date ouverte'!$A$24,HLOOKUP($AA1662,'Date ouverte'!$24:$25,2,FALSE),IF($J1662='Date ouverte'!$A$26,HLOOKUP($AA1662,'Date ouverte'!$26:$27,2,FALSE),"j"))))),W1662)&lt;&gt;"alert",AA1662,"alert")</f>
        <v>alert</v>
      </c>
      <c r="AC1662" s="65">
        <f>IF($AB1662="alert",(IF($J1662='Date ouverte'!$A$29,HLOOKUP($AA1662,'Date ouverte'!$29:$30,2,FALSE),IF($J1662='Date ouverte'!$A$31,HLOOKUP($AA1662,'Date ouverte'!$31:$33,2,FALSE),IF($J1662='Date ouverte'!$A$33,HLOOKUP($AA1662,'Date ouverte'!$33:$34,2,FALSE),IF($J1662='Date ouverte'!$A$35,HLOOKUP($AA1662,'Date ouverte'!$35:$36,2,FALSE),"j"))))),0)</f>
        <v>17</v>
      </c>
      <c r="AD16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2" s="5"/>
    </row>
    <row r="1663" spans="1:31" x14ac:dyDescent="0.25">
      <c r="A1663" t="s">
        <v>920</v>
      </c>
      <c r="B1663" t="s">
        <v>258</v>
      </c>
      <c r="C1663" t="s">
        <v>14</v>
      </c>
      <c r="D1663" t="s">
        <v>47</v>
      </c>
      <c r="E1663" t="s">
        <v>34</v>
      </c>
      <c r="F1663" t="s">
        <v>48</v>
      </c>
      <c r="G1663" s="1">
        <v>44823</v>
      </c>
      <c r="H1663" s="1">
        <v>44866</v>
      </c>
      <c r="I1663" s="2">
        <v>44881</v>
      </c>
      <c r="J1663" t="s">
        <v>28</v>
      </c>
      <c r="K1663" t="s">
        <v>29</v>
      </c>
      <c r="L1663" t="s">
        <v>24</v>
      </c>
      <c r="M1663" t="s">
        <v>25</v>
      </c>
      <c r="N1663" t="s">
        <v>26</v>
      </c>
      <c r="O1663" t="s">
        <v>40</v>
      </c>
      <c r="P1663">
        <f t="shared" si="640"/>
        <v>1</v>
      </c>
      <c r="Q1663" s="5">
        <f t="shared" si="641"/>
        <v>44868</v>
      </c>
      <c r="R1663" s="32">
        <f>VLOOKUP(_xlfn.CONCAT(M1663," - ",E1663),Planning!$C$75:$D$99,2,0)</f>
        <v>21</v>
      </c>
      <c r="S1663" s="5">
        <f t="shared" si="642"/>
        <v>44887</v>
      </c>
      <c r="T1663" s="3" t="str">
        <f t="shared" si="643"/>
        <v/>
      </c>
      <c r="U1663" s="32">
        <f t="shared" ca="1" si="644"/>
        <v>21</v>
      </c>
      <c r="V1663" s="32">
        <f t="shared" si="645"/>
        <v>0</v>
      </c>
      <c r="W1663" s="5">
        <f t="shared" si="646"/>
        <v>44881</v>
      </c>
      <c r="X1663" s="5"/>
      <c r="Z1663" s="49"/>
      <c r="AA1663" s="50" cm="1">
        <f t="array" ref="AA1663">IF(AND(K1663="Pending",J1663='Date ouverte'!$A$2),INDEX(_xlfn.ANCHORARRAY('Date ouverte'!$B$2),MATCH(TRUE,_xlfn.ANCHORARRAY('Date ouverte'!$B$2)&gt;=$W1663,0)),IF(AND(K1663="Pending",J1663='Date ouverte'!$A$4),INDEX(_xlfn.ANCHORARRAY('Date ouverte'!$B$4),MATCH(TRUE,_xlfn.ANCHORARRAY('Date ouverte'!$B$4)&gt;=$W1663,0)),IF(AND(K1663="Pending",J1663='Date ouverte'!$A$6),INDEX(_xlfn.ANCHORARRAY('Date ouverte'!$B$6),MATCH(TRUE,_xlfn.ANCHORARRAY('Date ouverte'!$B$6)&gt;=$W1663,0)),IF(AND(K1663="Pending",J1663='Date ouverte'!$A$8),INDEX(_xlfn.ANCHORARRAY('Date ouverte'!$B$8),MATCH(TRUE,_xlfn.ANCHORARRAY('Date ouverte'!$B$8)&gt;=$W1663,0)),W1663))))</f>
        <v>44881</v>
      </c>
      <c r="AB1663" s="5">
        <f>IF(IF($K1663="Pending",(IF($J1663='Date ouverte'!$A$20,HLOOKUP($AA1663,'Date ouverte'!$20:$21,2,FALSE),IF($J1663='Date ouverte'!$A$22,HLOOKUP($AA1663,'Date ouverte'!$22:$23,2,FALSE),IF($J1663='Date ouverte'!$A$24,HLOOKUP($AA1663,'Date ouverte'!$24:$25,2,FALSE),IF($J1663='Date ouverte'!$A$26,HLOOKUP($AA1663,'Date ouverte'!$26:$27,2,FALSE),"j"))))),W1663)&lt;&gt;"alert",AA1663,"alert")</f>
        <v>44881</v>
      </c>
      <c r="AC1663" s="65">
        <f>IF($AB1663="alert",(IF($J1663='Date ouverte'!$A$29,HLOOKUP($AA1663,'Date ouverte'!$29:$30,2,FALSE),IF($J1663='Date ouverte'!$A$31,HLOOKUP($AA1663,'Date ouverte'!$31:$33,2,FALSE),IF($J1663='Date ouverte'!$A$33,HLOOKUP($AA1663,'Date ouverte'!$33:$34,2,FALSE),IF($J1663='Date ouverte'!$A$35,HLOOKUP($AA1663,'Date ouverte'!$35:$36,2,FALSE),"j"))))),0)</f>
        <v>0</v>
      </c>
      <c r="AD16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63" s="5"/>
    </row>
    <row r="1664" spans="1:31" x14ac:dyDescent="0.25">
      <c r="A1664" t="s">
        <v>2522</v>
      </c>
      <c r="B1664" t="s">
        <v>258</v>
      </c>
      <c r="C1664" t="s">
        <v>30</v>
      </c>
      <c r="D1664" t="s">
        <v>57</v>
      </c>
      <c r="E1664" t="s">
        <v>34</v>
      </c>
      <c r="F1664" t="s">
        <v>48</v>
      </c>
      <c r="G1664" s="1">
        <v>44864</v>
      </c>
      <c r="H1664" s="1">
        <v>44898</v>
      </c>
      <c r="I1664" s="2">
        <v>44913</v>
      </c>
      <c r="J1664" t="s">
        <v>23</v>
      </c>
      <c r="K1664" t="s">
        <v>29</v>
      </c>
      <c r="L1664" t="s">
        <v>20</v>
      </c>
      <c r="M1664" t="s">
        <v>25</v>
      </c>
      <c r="N1664" t="s">
        <v>35</v>
      </c>
      <c r="O1664" t="s">
        <v>49</v>
      </c>
      <c r="P1664">
        <f t="shared" si="640"/>
        <v>1</v>
      </c>
      <c r="Q1664" s="5">
        <f t="shared" si="641"/>
        <v>44900</v>
      </c>
      <c r="R1664" s="32">
        <f>VLOOKUP(_xlfn.CONCAT(M1664," - ",E1664),Planning!$C$75:$D$99,2,0)</f>
        <v>21</v>
      </c>
      <c r="S1664" s="5">
        <f t="shared" si="642"/>
        <v>44919</v>
      </c>
      <c r="T1664" s="3" t="str">
        <f t="shared" si="643"/>
        <v/>
      </c>
      <c r="U1664" s="32">
        <f t="shared" ca="1" si="644"/>
        <v>21</v>
      </c>
      <c r="V1664" s="32">
        <f t="shared" si="645"/>
        <v>0</v>
      </c>
      <c r="W1664" s="5">
        <f t="shared" si="646"/>
        <v>44913</v>
      </c>
      <c r="X1664" s="5"/>
      <c r="Z1664" s="49"/>
      <c r="AA1664" s="50" cm="1">
        <f t="array" ref="AA1664">IF(AND(K1664="Pending",J1664='Date ouverte'!$A$2),INDEX(_xlfn.ANCHORARRAY('Date ouverte'!$B$2),MATCH(TRUE,_xlfn.ANCHORARRAY('Date ouverte'!$B$2)&gt;=$W1664,0)),IF(AND(K1664="Pending",J1664='Date ouverte'!$A$4),INDEX(_xlfn.ANCHORARRAY('Date ouverte'!$B$4),MATCH(TRUE,_xlfn.ANCHORARRAY('Date ouverte'!$B$4)&gt;=$W1664,0)),IF(AND(K1664="Pending",J1664='Date ouverte'!$A$6),INDEX(_xlfn.ANCHORARRAY('Date ouverte'!$B$6),MATCH(TRUE,_xlfn.ANCHORARRAY('Date ouverte'!$B$6)&gt;=$W1664,0)),IF(AND(K1664="Pending",J1664='Date ouverte'!$A$8),INDEX(_xlfn.ANCHORARRAY('Date ouverte'!$B$8),MATCH(TRUE,_xlfn.ANCHORARRAY('Date ouverte'!$B$8)&gt;=$W1664,0)),W1664))))</f>
        <v>44914</v>
      </c>
      <c r="AB1664" s="5">
        <f>IF(IF($K1664="Pending",(IF($J1664='Date ouverte'!$A$20,HLOOKUP($AA1664,'Date ouverte'!$20:$21,2,FALSE),IF($J1664='Date ouverte'!$A$22,HLOOKUP($AA1664,'Date ouverte'!$22:$23,2,FALSE),IF($J1664='Date ouverte'!$A$24,HLOOKUP($AA1664,'Date ouverte'!$24:$25,2,FALSE),IF($J1664='Date ouverte'!$A$26,HLOOKUP($AA1664,'Date ouverte'!$26:$27,2,FALSE),"j"))))),W1664)&lt;&gt;"alert",AA1664,"alert")</f>
        <v>44914</v>
      </c>
      <c r="AC1664" s="65">
        <f>IF($AB1664="alert",(IF($J1664='Date ouverte'!$A$29,HLOOKUP($AA1664,'Date ouverte'!$29:$30,2,FALSE),IF($J1664='Date ouverte'!$A$31,HLOOKUP($AA1664,'Date ouverte'!$31:$33,2,FALSE),IF($J1664='Date ouverte'!$A$33,HLOOKUP($AA1664,'Date ouverte'!$33:$34,2,FALSE),IF($J1664='Date ouverte'!$A$35,HLOOKUP($AA1664,'Date ouverte'!$35:$36,2,FALSE),"j"))))),0)</f>
        <v>0</v>
      </c>
      <c r="AD16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4" s="5"/>
    </row>
    <row r="1665" spans="1:31" x14ac:dyDescent="0.25">
      <c r="A1665" t="s">
        <v>2163</v>
      </c>
      <c r="B1665" t="s">
        <v>258</v>
      </c>
      <c r="C1665" t="s">
        <v>30</v>
      </c>
      <c r="D1665" t="s">
        <v>47</v>
      </c>
      <c r="E1665" t="s">
        <v>16</v>
      </c>
      <c r="F1665" t="s">
        <v>48</v>
      </c>
      <c r="G1665" s="1">
        <v>44852</v>
      </c>
      <c r="H1665" s="1">
        <v>44884</v>
      </c>
      <c r="I1665" s="2">
        <v>44889</v>
      </c>
      <c r="J1665" t="s">
        <v>23</v>
      </c>
      <c r="K1665" t="s">
        <v>29</v>
      </c>
      <c r="L1665" t="s">
        <v>24</v>
      </c>
      <c r="M1665" t="s">
        <v>32</v>
      </c>
      <c r="N1665" t="s">
        <v>41</v>
      </c>
      <c r="O1665" t="s">
        <v>1686</v>
      </c>
      <c r="P1665">
        <f t="shared" si="640"/>
        <v>1</v>
      </c>
      <c r="Q1665" s="5">
        <f t="shared" si="641"/>
        <v>44886</v>
      </c>
      <c r="R1665" s="32">
        <f>VLOOKUP(_xlfn.CONCAT(M1665," - ",E1665),Planning!$C$75:$D$99,2,0)</f>
        <v>10</v>
      </c>
      <c r="S1665" s="5">
        <f t="shared" si="642"/>
        <v>44894</v>
      </c>
      <c r="T1665" s="3" t="str">
        <f t="shared" si="643"/>
        <v/>
      </c>
      <c r="U1665" s="32">
        <f t="shared" ca="1" si="644"/>
        <v>10</v>
      </c>
      <c r="V1665" s="32">
        <f t="shared" si="645"/>
        <v>0</v>
      </c>
      <c r="W1665" s="5">
        <f t="shared" si="646"/>
        <v>44889</v>
      </c>
      <c r="X1665" s="5"/>
      <c r="Z1665" s="49"/>
      <c r="AA1665" s="50" cm="1">
        <f t="array" ref="AA1665">IF(AND(K1665="Pending",J1665='Date ouverte'!$A$2),INDEX(_xlfn.ANCHORARRAY('Date ouverte'!$B$2),MATCH(TRUE,_xlfn.ANCHORARRAY('Date ouverte'!$B$2)&gt;=$W1665,0)),IF(AND(K1665="Pending",J1665='Date ouverte'!$A$4),INDEX(_xlfn.ANCHORARRAY('Date ouverte'!$B$4),MATCH(TRUE,_xlfn.ANCHORARRAY('Date ouverte'!$B$4)&gt;=$W1665,0)),IF(AND(K1665="Pending",J1665='Date ouverte'!$A$6),INDEX(_xlfn.ANCHORARRAY('Date ouverte'!$B$6),MATCH(TRUE,_xlfn.ANCHORARRAY('Date ouverte'!$B$6)&gt;=$W1665,0)),IF(AND(K1665="Pending",J1665='Date ouverte'!$A$8),INDEX(_xlfn.ANCHORARRAY('Date ouverte'!$B$8),MATCH(TRUE,_xlfn.ANCHORARRAY('Date ouverte'!$B$8)&gt;=$W1665,0)),W1665))))</f>
        <v>44889</v>
      </c>
      <c r="AB1665" s="5" t="str">
        <f>IF(IF($K1665="Pending",(IF($J1665='Date ouverte'!$A$20,HLOOKUP($AA1665,'Date ouverte'!$20:$21,2,FALSE),IF($J1665='Date ouverte'!$A$22,HLOOKUP($AA1665,'Date ouverte'!$22:$23,2,FALSE),IF($J1665='Date ouverte'!$A$24,HLOOKUP($AA1665,'Date ouverte'!$24:$25,2,FALSE),IF($J1665='Date ouverte'!$A$26,HLOOKUP($AA1665,'Date ouverte'!$26:$27,2,FALSE),"j"))))),W1665)&lt;&gt;"alert",AA1665,"alert")</f>
        <v>alert</v>
      </c>
      <c r="AC1665" s="65">
        <f>IF($AB1665="alert",(IF($J1665='Date ouverte'!$A$29,HLOOKUP($AA1665,'Date ouverte'!$29:$30,2,FALSE),IF($J1665='Date ouverte'!$A$31,HLOOKUP($AA1665,'Date ouverte'!$31:$33,2,FALSE),IF($J1665='Date ouverte'!$A$33,HLOOKUP($AA1665,'Date ouverte'!$33:$34,2,FALSE),IF($J1665='Date ouverte'!$A$35,HLOOKUP($AA1665,'Date ouverte'!$35:$36,2,FALSE),"j"))))),0)</f>
        <v>32</v>
      </c>
      <c r="AD16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5" s="5"/>
    </row>
    <row r="1666" spans="1:31" x14ac:dyDescent="0.25">
      <c r="A1666" t="s">
        <v>332</v>
      </c>
      <c r="B1666" t="s">
        <v>258</v>
      </c>
      <c r="C1666" t="s">
        <v>30</v>
      </c>
      <c r="D1666" t="s">
        <v>47</v>
      </c>
      <c r="E1666" t="s">
        <v>16</v>
      </c>
      <c r="F1666" t="s">
        <v>48</v>
      </c>
      <c r="G1666" s="1">
        <v>44808</v>
      </c>
      <c r="H1666" s="1">
        <v>44868</v>
      </c>
      <c r="I1666" s="2">
        <v>44873</v>
      </c>
      <c r="J1666" t="s">
        <v>28</v>
      </c>
      <c r="K1666" t="s">
        <v>29</v>
      </c>
      <c r="L1666" t="s">
        <v>24</v>
      </c>
      <c r="M1666" t="s">
        <v>32</v>
      </c>
      <c r="N1666" t="s">
        <v>41</v>
      </c>
      <c r="O1666" t="s">
        <v>387</v>
      </c>
      <c r="P1666">
        <f t="shared" si="640"/>
        <v>1</v>
      </c>
      <c r="Q1666" s="5">
        <f t="shared" si="641"/>
        <v>44870</v>
      </c>
      <c r="R1666" s="32">
        <f>VLOOKUP(_xlfn.CONCAT(M1666," - ",E1666),Planning!$C$75:$D$99,2,0)</f>
        <v>10</v>
      </c>
      <c r="S1666" s="5">
        <f t="shared" si="642"/>
        <v>44878</v>
      </c>
      <c r="T1666" s="3" t="str">
        <f t="shared" si="643"/>
        <v/>
      </c>
      <c r="U1666" s="32">
        <f t="shared" ca="1" si="644"/>
        <v>10</v>
      </c>
      <c r="V1666" s="32">
        <f t="shared" si="645"/>
        <v>0</v>
      </c>
      <c r="W1666" s="5">
        <f t="shared" si="646"/>
        <v>44873</v>
      </c>
      <c r="X1666" s="5"/>
      <c r="Z1666" s="49"/>
      <c r="AA1666" s="50" cm="1">
        <f t="array" ref="AA1666">IF(AND(K1666="Pending",J1666='Date ouverte'!$A$2),INDEX(_xlfn.ANCHORARRAY('Date ouverte'!$B$2),MATCH(TRUE,_xlfn.ANCHORARRAY('Date ouverte'!$B$2)&gt;=$W1666,0)),IF(AND(K1666="Pending",J1666='Date ouverte'!$A$4),INDEX(_xlfn.ANCHORARRAY('Date ouverte'!$B$4),MATCH(TRUE,_xlfn.ANCHORARRAY('Date ouverte'!$B$4)&gt;=$W1666,0)),IF(AND(K1666="Pending",J1666='Date ouverte'!$A$6),INDEX(_xlfn.ANCHORARRAY('Date ouverte'!$B$6),MATCH(TRUE,_xlfn.ANCHORARRAY('Date ouverte'!$B$6)&gt;=$W1666,0)),IF(AND(K1666="Pending",J1666='Date ouverte'!$A$8),INDEX(_xlfn.ANCHORARRAY('Date ouverte'!$B$8),MATCH(TRUE,_xlfn.ANCHORARRAY('Date ouverte'!$B$8)&gt;=$W1666,0)),W1666))))</f>
        <v>44873</v>
      </c>
      <c r="AB1666" s="5" t="str">
        <f>IF(IF($K1666="Pending",(IF($J1666='Date ouverte'!$A$20,HLOOKUP($AA1666,'Date ouverte'!$20:$21,2,FALSE),IF($J1666='Date ouverte'!$A$22,HLOOKUP($AA1666,'Date ouverte'!$22:$23,2,FALSE),IF($J1666='Date ouverte'!$A$24,HLOOKUP($AA1666,'Date ouverte'!$24:$25,2,FALSE),IF($J1666='Date ouverte'!$A$26,HLOOKUP($AA1666,'Date ouverte'!$26:$27,2,FALSE),"j"))))),W1666)&lt;&gt;"alert",AA1666,"alert")</f>
        <v>alert</v>
      </c>
      <c r="AC1666" s="65">
        <f>IF($AB1666="alert",(IF($J1666='Date ouverte'!$A$29,HLOOKUP($AA1666,'Date ouverte'!$29:$30,2,FALSE),IF($J1666='Date ouverte'!$A$31,HLOOKUP($AA1666,'Date ouverte'!$31:$33,2,FALSE),IF($J1666='Date ouverte'!$A$33,HLOOKUP($AA1666,'Date ouverte'!$33:$34,2,FALSE),IF($J1666='Date ouverte'!$A$35,HLOOKUP($AA1666,'Date ouverte'!$35:$36,2,FALSE),"j"))))),0)</f>
        <v>15</v>
      </c>
      <c r="AD16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6" s="5"/>
    </row>
    <row r="1667" spans="1:31" x14ac:dyDescent="0.25">
      <c r="A1667" t="s">
        <v>707</v>
      </c>
      <c r="B1667" t="s">
        <v>258</v>
      </c>
      <c r="C1667" t="s">
        <v>30</v>
      </c>
      <c r="D1667" t="s">
        <v>47</v>
      </c>
      <c r="E1667" t="s">
        <v>16</v>
      </c>
      <c r="F1667" t="s">
        <v>48</v>
      </c>
      <c r="G1667" s="1">
        <v>44826</v>
      </c>
      <c r="H1667" s="1">
        <v>44872</v>
      </c>
      <c r="I1667" s="2">
        <v>44877</v>
      </c>
      <c r="J1667" t="s">
        <v>28</v>
      </c>
      <c r="K1667" t="s">
        <v>29</v>
      </c>
      <c r="L1667" t="s">
        <v>24</v>
      </c>
      <c r="M1667" t="s">
        <v>32</v>
      </c>
      <c r="N1667" t="s">
        <v>41</v>
      </c>
      <c r="O1667" t="s">
        <v>609</v>
      </c>
      <c r="P1667">
        <f t="shared" si="640"/>
        <v>1</v>
      </c>
      <c r="Q1667" s="5">
        <f t="shared" si="641"/>
        <v>44874</v>
      </c>
      <c r="R1667" s="32">
        <f>VLOOKUP(_xlfn.CONCAT(M1667," - ",E1667),Planning!$C$75:$D$99,2,0)</f>
        <v>10</v>
      </c>
      <c r="S1667" s="5">
        <f t="shared" si="642"/>
        <v>44882</v>
      </c>
      <c r="T1667" s="3" t="str">
        <f t="shared" si="643"/>
        <v/>
      </c>
      <c r="U1667" s="32">
        <f t="shared" ca="1" si="644"/>
        <v>10</v>
      </c>
      <c r="V1667" s="32">
        <f t="shared" si="645"/>
        <v>0</v>
      </c>
      <c r="W1667" s="5">
        <f t="shared" si="646"/>
        <v>44877</v>
      </c>
      <c r="X1667" s="5"/>
      <c r="Z1667" s="49"/>
      <c r="AA1667" s="50" cm="1">
        <f t="array" ref="AA1667">IF(AND(K1667="Pending",J1667='Date ouverte'!$A$2),INDEX(_xlfn.ANCHORARRAY('Date ouverte'!$B$2),MATCH(TRUE,_xlfn.ANCHORARRAY('Date ouverte'!$B$2)&gt;=$W1667,0)),IF(AND(K1667="Pending",J1667='Date ouverte'!$A$4),INDEX(_xlfn.ANCHORARRAY('Date ouverte'!$B$4),MATCH(TRUE,_xlfn.ANCHORARRAY('Date ouverte'!$B$4)&gt;=$W1667,0)),IF(AND(K1667="Pending",J1667='Date ouverte'!$A$6),INDEX(_xlfn.ANCHORARRAY('Date ouverte'!$B$6),MATCH(TRUE,_xlfn.ANCHORARRAY('Date ouverte'!$B$6)&gt;=$W1667,0)),IF(AND(K1667="Pending",J1667='Date ouverte'!$A$8),INDEX(_xlfn.ANCHORARRAY('Date ouverte'!$B$8),MATCH(TRUE,_xlfn.ANCHORARRAY('Date ouverte'!$B$8)&gt;=$W1667,0)),W1667))))</f>
        <v>44879</v>
      </c>
      <c r="AB1667" s="5" t="str">
        <f>IF(IF($K1667="Pending",(IF($J1667='Date ouverte'!$A$20,HLOOKUP($AA1667,'Date ouverte'!$20:$21,2,FALSE),IF($J1667='Date ouverte'!$A$22,HLOOKUP($AA1667,'Date ouverte'!$22:$23,2,FALSE),IF($J1667='Date ouverte'!$A$24,HLOOKUP($AA1667,'Date ouverte'!$24:$25,2,FALSE),IF($J1667='Date ouverte'!$A$26,HLOOKUP($AA1667,'Date ouverte'!$26:$27,2,FALSE),"j"))))),W1667)&lt;&gt;"alert",AA1667,"alert")</f>
        <v>alert</v>
      </c>
      <c r="AC1667" s="65">
        <f>IF($AB1667="alert",(IF($J1667='Date ouverte'!$A$29,HLOOKUP($AA1667,'Date ouverte'!$29:$30,2,FALSE),IF($J1667='Date ouverte'!$A$31,HLOOKUP($AA1667,'Date ouverte'!$31:$33,2,FALSE),IF($J1667='Date ouverte'!$A$33,HLOOKUP($AA1667,'Date ouverte'!$33:$34,2,FALSE),IF($J1667='Date ouverte'!$A$35,HLOOKUP($AA1667,'Date ouverte'!$35:$36,2,FALSE),"j"))))),0)</f>
        <v>12</v>
      </c>
      <c r="AD16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67" s="5"/>
    </row>
    <row r="1668" spans="1:31" x14ac:dyDescent="0.25">
      <c r="A1668" t="s">
        <v>2164</v>
      </c>
      <c r="B1668" t="s">
        <v>258</v>
      </c>
      <c r="C1668" t="s">
        <v>30</v>
      </c>
      <c r="D1668" t="s">
        <v>47</v>
      </c>
      <c r="E1668" t="s">
        <v>34</v>
      </c>
      <c r="F1668" t="s">
        <v>48</v>
      </c>
      <c r="G1668" s="1">
        <v>44858</v>
      </c>
      <c r="H1668" s="1">
        <v>44890</v>
      </c>
      <c r="I1668" s="2">
        <v>44902</v>
      </c>
      <c r="J1668" t="s">
        <v>23</v>
      </c>
      <c r="K1668" t="s">
        <v>29</v>
      </c>
      <c r="L1668" t="s">
        <v>20</v>
      </c>
      <c r="M1668" t="s">
        <v>25</v>
      </c>
      <c r="N1668" t="s">
        <v>35</v>
      </c>
      <c r="O1668" t="s">
        <v>46</v>
      </c>
      <c r="P1668">
        <f t="shared" si="640"/>
        <v>1</v>
      </c>
      <c r="Q1668" s="5">
        <f t="shared" si="641"/>
        <v>44892</v>
      </c>
      <c r="R1668" s="32">
        <f>VLOOKUP(_xlfn.CONCAT(M1668," - ",E1668),Planning!$C$75:$D$99,2,0)</f>
        <v>21</v>
      </c>
      <c r="S1668" s="5">
        <f t="shared" si="642"/>
        <v>44911</v>
      </c>
      <c r="T1668" s="3" t="str">
        <f t="shared" si="643"/>
        <v/>
      </c>
      <c r="U1668" s="32">
        <f t="shared" ca="1" si="644"/>
        <v>21</v>
      </c>
      <c r="V1668" s="32">
        <f t="shared" si="645"/>
        <v>0</v>
      </c>
      <c r="W1668" s="5">
        <f t="shared" si="646"/>
        <v>44902</v>
      </c>
      <c r="X1668" s="5"/>
      <c r="Z1668" s="49"/>
      <c r="AA1668" s="50" cm="1">
        <f t="array" ref="AA1668">IF(AND(K1668="Pending",J1668='Date ouverte'!$A$2),INDEX(_xlfn.ANCHORARRAY('Date ouverte'!$B$2),MATCH(TRUE,_xlfn.ANCHORARRAY('Date ouverte'!$B$2)&gt;=$W1668,0)),IF(AND(K1668="Pending",J1668='Date ouverte'!$A$4),INDEX(_xlfn.ANCHORARRAY('Date ouverte'!$B$4),MATCH(TRUE,_xlfn.ANCHORARRAY('Date ouverte'!$B$4)&gt;=$W1668,0)),IF(AND(K1668="Pending",J1668='Date ouverte'!$A$6),INDEX(_xlfn.ANCHORARRAY('Date ouverte'!$B$6),MATCH(TRUE,_xlfn.ANCHORARRAY('Date ouverte'!$B$6)&gt;=$W1668,0)),IF(AND(K1668="Pending",J1668='Date ouverte'!$A$8),INDEX(_xlfn.ANCHORARRAY('Date ouverte'!$B$8),MATCH(TRUE,_xlfn.ANCHORARRAY('Date ouverte'!$B$8)&gt;=$W1668,0)),W1668))))</f>
        <v>44902</v>
      </c>
      <c r="AB1668" s="5" t="str">
        <f>IF(IF($K1668="Pending",(IF($J1668='Date ouverte'!$A$20,HLOOKUP($AA1668,'Date ouverte'!$20:$21,2,FALSE),IF($J1668='Date ouverte'!$A$22,HLOOKUP($AA1668,'Date ouverte'!$22:$23,2,FALSE),IF($J1668='Date ouverte'!$A$24,HLOOKUP($AA1668,'Date ouverte'!$24:$25,2,FALSE),IF($J1668='Date ouverte'!$A$26,HLOOKUP($AA1668,'Date ouverte'!$26:$27,2,FALSE),"j"))))),W1668)&lt;&gt;"alert",AA1668,"alert")</f>
        <v>alert</v>
      </c>
      <c r="AC1668" s="65">
        <f>IF($AB1668="alert",(IF($J1668='Date ouverte'!$A$29,HLOOKUP($AA1668,'Date ouverte'!$29:$30,2,FALSE),IF($J1668='Date ouverte'!$A$31,HLOOKUP($AA1668,'Date ouverte'!$31:$33,2,FALSE),IF($J1668='Date ouverte'!$A$33,HLOOKUP($AA1668,'Date ouverte'!$33:$34,2,FALSE),IF($J1668='Date ouverte'!$A$35,HLOOKUP($AA1668,'Date ouverte'!$35:$36,2,FALSE),"j"))))),0)</f>
        <v>40</v>
      </c>
      <c r="AD16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8" s="5"/>
    </row>
    <row r="1669" spans="1:31" x14ac:dyDescent="0.25">
      <c r="A1669" t="s">
        <v>2165</v>
      </c>
      <c r="B1669" t="s">
        <v>258</v>
      </c>
      <c r="C1669" t="s">
        <v>30</v>
      </c>
      <c r="D1669" t="s">
        <v>47</v>
      </c>
      <c r="E1669" t="s">
        <v>16</v>
      </c>
      <c r="F1669" t="s">
        <v>48</v>
      </c>
      <c r="G1669" s="1">
        <v>44847</v>
      </c>
      <c r="H1669" s="1">
        <v>44880</v>
      </c>
      <c r="I1669" s="2">
        <v>44887</v>
      </c>
      <c r="J1669" t="s">
        <v>23</v>
      </c>
      <c r="K1669" t="s">
        <v>29</v>
      </c>
      <c r="L1669" t="s">
        <v>24</v>
      </c>
      <c r="M1669" t="s">
        <v>25</v>
      </c>
      <c r="N1669" t="s">
        <v>26</v>
      </c>
      <c r="O1669" t="s">
        <v>45</v>
      </c>
      <c r="P1669">
        <f t="shared" si="640"/>
        <v>1</v>
      </c>
      <c r="Q1669" s="5">
        <f t="shared" si="641"/>
        <v>44882</v>
      </c>
      <c r="R1669" s="32">
        <f>VLOOKUP(_xlfn.CONCAT(M1669," - ",E1669),Planning!$C$75:$D$99,2,0)</f>
        <v>4</v>
      </c>
      <c r="S1669" s="5">
        <f t="shared" si="642"/>
        <v>44884</v>
      </c>
      <c r="T1669" s="3" t="str">
        <f t="shared" si="643"/>
        <v/>
      </c>
      <c r="U1669" s="32">
        <f t="shared" ca="1" si="644"/>
        <v>4</v>
      </c>
      <c r="V1669" s="32">
        <f t="shared" si="645"/>
        <v>0</v>
      </c>
      <c r="W1669" s="5">
        <f t="shared" si="646"/>
        <v>44887</v>
      </c>
      <c r="X1669" s="5"/>
      <c r="Z1669" s="49"/>
      <c r="AA1669" s="50" cm="1">
        <f t="array" ref="AA1669">IF(AND(K1669="Pending",J1669='Date ouverte'!$A$2),INDEX(_xlfn.ANCHORARRAY('Date ouverte'!$B$2),MATCH(TRUE,_xlfn.ANCHORARRAY('Date ouverte'!$B$2)&gt;=$W1669,0)),IF(AND(K1669="Pending",J1669='Date ouverte'!$A$4),INDEX(_xlfn.ANCHORARRAY('Date ouverte'!$B$4),MATCH(TRUE,_xlfn.ANCHORARRAY('Date ouverte'!$B$4)&gt;=$W1669,0)),IF(AND(K1669="Pending",J1669='Date ouverte'!$A$6),INDEX(_xlfn.ANCHORARRAY('Date ouverte'!$B$6),MATCH(TRUE,_xlfn.ANCHORARRAY('Date ouverte'!$B$6)&gt;=$W1669,0)),IF(AND(K1669="Pending",J1669='Date ouverte'!$A$8),INDEX(_xlfn.ANCHORARRAY('Date ouverte'!$B$8),MATCH(TRUE,_xlfn.ANCHORARRAY('Date ouverte'!$B$8)&gt;=$W1669,0)),W1669))))</f>
        <v>44887</v>
      </c>
      <c r="AB1669" s="5">
        <f>IF(IF($K1669="Pending",(IF($J1669='Date ouverte'!$A$20,HLOOKUP($AA1669,'Date ouverte'!$20:$21,2,FALSE),IF($J1669='Date ouverte'!$A$22,HLOOKUP($AA1669,'Date ouverte'!$22:$23,2,FALSE),IF($J1669='Date ouverte'!$A$24,HLOOKUP($AA1669,'Date ouverte'!$24:$25,2,FALSE),IF($J1669='Date ouverte'!$A$26,HLOOKUP($AA1669,'Date ouverte'!$26:$27,2,FALSE),"j"))))),W1669)&lt;&gt;"alert",AA1669,"alert")</f>
        <v>44887</v>
      </c>
      <c r="AC1669" s="65">
        <f>IF($AB1669="alert",(IF($J1669='Date ouverte'!$A$29,HLOOKUP($AA1669,'Date ouverte'!$29:$30,2,FALSE),IF($J1669='Date ouverte'!$A$31,HLOOKUP($AA1669,'Date ouverte'!$31:$33,2,FALSE),IF($J1669='Date ouverte'!$A$33,HLOOKUP($AA1669,'Date ouverte'!$33:$34,2,FALSE),IF($J1669='Date ouverte'!$A$35,HLOOKUP($AA1669,'Date ouverte'!$35:$36,2,FALSE),"j"))))),0)</f>
        <v>0</v>
      </c>
      <c r="AD16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69" s="5"/>
    </row>
    <row r="1670" spans="1:31" x14ac:dyDescent="0.25">
      <c r="A1670" t="s">
        <v>802</v>
      </c>
      <c r="B1670" t="s">
        <v>258</v>
      </c>
      <c r="C1670" t="s">
        <v>38</v>
      </c>
      <c r="D1670" t="s">
        <v>47</v>
      </c>
      <c r="E1670" t="s">
        <v>34</v>
      </c>
      <c r="F1670" t="s">
        <v>48</v>
      </c>
      <c r="G1670" s="1">
        <v>44823</v>
      </c>
      <c r="H1670" s="1">
        <v>44866</v>
      </c>
      <c r="I1670" s="2">
        <v>44880.666666666664</v>
      </c>
      <c r="J1670" t="s">
        <v>18</v>
      </c>
      <c r="K1670" t="s">
        <v>19</v>
      </c>
      <c r="L1670" t="s">
        <v>24</v>
      </c>
      <c r="M1670" t="s">
        <v>25</v>
      </c>
      <c r="N1670" t="s">
        <v>26</v>
      </c>
      <c r="O1670" t="s">
        <v>40</v>
      </c>
      <c r="P1670">
        <f t="shared" si="640"/>
        <v>1</v>
      </c>
      <c r="Q1670" s="5">
        <f t="shared" si="641"/>
        <v>44868</v>
      </c>
      <c r="R1670" s="32">
        <f>VLOOKUP(_xlfn.CONCAT(M1670," - ",E1670),Planning!$C$75:$D$99,2,0)</f>
        <v>21</v>
      </c>
      <c r="S1670" s="5">
        <f t="shared" si="642"/>
        <v>44887</v>
      </c>
      <c r="T1670" s="3" t="str">
        <f t="shared" si="643"/>
        <v/>
      </c>
      <c r="U1670" s="32">
        <f t="shared" ca="1" si="644"/>
        <v>21</v>
      </c>
      <c r="V1670" s="32">
        <f t="shared" si="645"/>
        <v>0</v>
      </c>
      <c r="W1670" s="5">
        <f t="shared" si="646"/>
        <v>44880</v>
      </c>
      <c r="X1670" s="5"/>
      <c r="Z1670" s="49"/>
      <c r="AA1670" s="50" cm="1">
        <f t="array" ref="AA1670">IF(AND(K1670="Pending",J1670='Date ouverte'!$A$2),INDEX(_xlfn.ANCHORARRAY('Date ouverte'!$B$2),MATCH(TRUE,_xlfn.ANCHORARRAY('Date ouverte'!$B$2)&gt;=$W1670,0)),IF(AND(K1670="Pending",J1670='Date ouverte'!$A$4),INDEX(_xlfn.ANCHORARRAY('Date ouverte'!$B$4),MATCH(TRUE,_xlfn.ANCHORARRAY('Date ouverte'!$B$4)&gt;=$W1670,0)),IF(AND(K1670="Pending",J1670='Date ouverte'!$A$6),INDEX(_xlfn.ANCHORARRAY('Date ouverte'!$B$6),MATCH(TRUE,_xlfn.ANCHORARRAY('Date ouverte'!$B$6)&gt;=$W1670,0)),IF(AND(K1670="Pending",J1670='Date ouverte'!$A$8),INDEX(_xlfn.ANCHORARRAY('Date ouverte'!$B$8),MATCH(TRUE,_xlfn.ANCHORARRAY('Date ouverte'!$B$8)&gt;=$W1670,0)),W1670))))</f>
        <v>44880</v>
      </c>
      <c r="AB1670" s="5">
        <f>IF(IF($K1670="Pending",(IF($J1670='Date ouverte'!$A$20,HLOOKUP($AA1670,'Date ouverte'!$20:$21,2,FALSE),IF($J1670='Date ouverte'!$A$22,HLOOKUP($AA1670,'Date ouverte'!$22:$23,2,FALSE),IF($J1670='Date ouverte'!$A$24,HLOOKUP($AA1670,'Date ouverte'!$24:$25,2,FALSE),IF($J1670='Date ouverte'!$A$26,HLOOKUP($AA1670,'Date ouverte'!$26:$27,2,FALSE),"j"))))),W1670)&lt;&gt;"alert",AA1670,"alert")</f>
        <v>44880</v>
      </c>
      <c r="AC1670" s="65">
        <f>IF($AB1670="alert",(IF($J1670='Date ouverte'!$A$29,HLOOKUP($AA1670,'Date ouverte'!$29:$30,2,FALSE),IF($J1670='Date ouverte'!$A$31,HLOOKUP($AA1670,'Date ouverte'!$31:$33,2,FALSE),IF($J1670='Date ouverte'!$A$33,HLOOKUP($AA1670,'Date ouverte'!$33:$34,2,FALSE),IF($J1670='Date ouverte'!$A$35,HLOOKUP($AA1670,'Date ouverte'!$35:$36,2,FALSE),"j"))))),0)</f>
        <v>0</v>
      </c>
      <c r="AD16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0" s="5"/>
    </row>
    <row r="1671" spans="1:31" x14ac:dyDescent="0.25">
      <c r="A1671" t="s">
        <v>1471</v>
      </c>
      <c r="B1671" t="s">
        <v>258</v>
      </c>
      <c r="C1671" t="s">
        <v>14</v>
      </c>
      <c r="D1671" t="s">
        <v>47</v>
      </c>
      <c r="E1671" t="s">
        <v>16</v>
      </c>
      <c r="F1671" t="s">
        <v>48</v>
      </c>
      <c r="G1671" s="1">
        <v>44843</v>
      </c>
      <c r="H1671" s="1">
        <v>44880</v>
      </c>
      <c r="I1671" s="2">
        <v>44890</v>
      </c>
      <c r="J1671" t="s">
        <v>28</v>
      </c>
      <c r="K1671" t="s">
        <v>29</v>
      </c>
      <c r="L1671" t="s">
        <v>24</v>
      </c>
      <c r="M1671" t="s">
        <v>25</v>
      </c>
      <c r="N1671" t="s">
        <v>26</v>
      </c>
      <c r="O1671" t="s">
        <v>45</v>
      </c>
      <c r="P1671">
        <f t="shared" si="640"/>
        <v>1</v>
      </c>
      <c r="Q1671" s="5">
        <f t="shared" si="641"/>
        <v>44882</v>
      </c>
      <c r="R1671" s="32">
        <f>VLOOKUP(_xlfn.CONCAT(M1671," - ",E1671),Planning!$C$75:$D$99,2,0)</f>
        <v>4</v>
      </c>
      <c r="S1671" s="5">
        <f t="shared" si="642"/>
        <v>44884</v>
      </c>
      <c r="T1671" s="3" t="str">
        <f t="shared" si="643"/>
        <v/>
      </c>
      <c r="U1671" s="32">
        <f t="shared" ca="1" si="644"/>
        <v>4</v>
      </c>
      <c r="V1671" s="32">
        <f t="shared" si="645"/>
        <v>0</v>
      </c>
      <c r="W1671" s="5">
        <f t="shared" si="646"/>
        <v>44890</v>
      </c>
      <c r="X1671" s="5"/>
      <c r="Z1671" s="49"/>
      <c r="AA1671" s="50" cm="1">
        <f t="array" ref="AA1671">IF(AND(K1671="Pending",J1671='Date ouverte'!$A$2),INDEX(_xlfn.ANCHORARRAY('Date ouverte'!$B$2),MATCH(TRUE,_xlfn.ANCHORARRAY('Date ouverte'!$B$2)&gt;=$W1671,0)),IF(AND(K1671="Pending",J1671='Date ouverte'!$A$4),INDEX(_xlfn.ANCHORARRAY('Date ouverte'!$B$4),MATCH(TRUE,_xlfn.ANCHORARRAY('Date ouverte'!$B$4)&gt;=$W1671,0)),IF(AND(K1671="Pending",J1671='Date ouverte'!$A$6),INDEX(_xlfn.ANCHORARRAY('Date ouverte'!$B$6),MATCH(TRUE,_xlfn.ANCHORARRAY('Date ouverte'!$B$6)&gt;=$W1671,0)),IF(AND(K1671="Pending",J1671='Date ouverte'!$A$8),INDEX(_xlfn.ANCHORARRAY('Date ouverte'!$B$8),MATCH(TRUE,_xlfn.ANCHORARRAY('Date ouverte'!$B$8)&gt;=$W1671,0)),W1671))))</f>
        <v>44890</v>
      </c>
      <c r="AB1671" s="5" t="str">
        <f>IF(IF($K1671="Pending",(IF($J1671='Date ouverte'!$A$20,HLOOKUP($AA1671,'Date ouverte'!$20:$21,2,FALSE),IF($J1671='Date ouverte'!$A$22,HLOOKUP($AA1671,'Date ouverte'!$22:$23,2,FALSE),IF($J1671='Date ouverte'!$A$24,HLOOKUP($AA1671,'Date ouverte'!$24:$25,2,FALSE),IF($J1671='Date ouverte'!$A$26,HLOOKUP($AA1671,'Date ouverte'!$26:$27,2,FALSE),"j"))))),W1671)&lt;&gt;"alert",AA1671,"alert")</f>
        <v>alert</v>
      </c>
      <c r="AC1671" s="65">
        <f>IF($AB1671="alert",(IF($J1671='Date ouverte'!$A$29,HLOOKUP($AA1671,'Date ouverte'!$29:$30,2,FALSE),IF($J1671='Date ouverte'!$A$31,HLOOKUP($AA1671,'Date ouverte'!$31:$33,2,FALSE),IF($J1671='Date ouverte'!$A$33,HLOOKUP($AA1671,'Date ouverte'!$33:$34,2,FALSE),IF($J1671='Date ouverte'!$A$35,HLOOKUP($AA1671,'Date ouverte'!$35:$36,2,FALSE),"j"))))),0)</f>
        <v>8</v>
      </c>
      <c r="AD16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71" s="5"/>
    </row>
    <row r="1672" spans="1:31" x14ac:dyDescent="0.25">
      <c r="A1672" t="s">
        <v>2166</v>
      </c>
      <c r="B1672" t="s">
        <v>258</v>
      </c>
      <c r="C1672" t="s">
        <v>30</v>
      </c>
      <c r="D1672" t="s">
        <v>47</v>
      </c>
      <c r="E1672" t="s">
        <v>34</v>
      </c>
      <c r="F1672" t="s">
        <v>48</v>
      </c>
      <c r="G1672" s="1">
        <v>44859</v>
      </c>
      <c r="H1672" s="1">
        <v>44897</v>
      </c>
      <c r="I1672" s="2">
        <v>44912</v>
      </c>
      <c r="J1672" t="s">
        <v>18</v>
      </c>
      <c r="K1672" t="s">
        <v>29</v>
      </c>
      <c r="L1672" t="s">
        <v>20</v>
      </c>
      <c r="M1672" t="s">
        <v>25</v>
      </c>
      <c r="O1672" t="s">
        <v>49</v>
      </c>
      <c r="P1672">
        <f t="shared" si="640"/>
        <v>1</v>
      </c>
      <c r="Q1672" s="5">
        <f t="shared" si="641"/>
        <v>44899</v>
      </c>
      <c r="R1672" s="32">
        <f>VLOOKUP(_xlfn.CONCAT(M1672," - ",E1672),Planning!$C$75:$D$99,2,0)</f>
        <v>21</v>
      </c>
      <c r="S1672" s="5">
        <f t="shared" si="642"/>
        <v>44918</v>
      </c>
      <c r="T1672" s="3" t="str">
        <f t="shared" si="643"/>
        <v/>
      </c>
      <c r="U1672" s="32">
        <f t="shared" ca="1" si="644"/>
        <v>21</v>
      </c>
      <c r="V1672" s="32">
        <f t="shared" si="645"/>
        <v>0</v>
      </c>
      <c r="W1672" s="5">
        <f t="shared" si="646"/>
        <v>44912</v>
      </c>
      <c r="X1672" s="5"/>
      <c r="Z1672" s="49"/>
      <c r="AA1672" s="50" cm="1">
        <f t="array" ref="AA1672">IF(AND(K1672="Pending",J1672='Date ouverte'!$A$2),INDEX(_xlfn.ANCHORARRAY('Date ouverte'!$B$2),MATCH(TRUE,_xlfn.ANCHORARRAY('Date ouverte'!$B$2)&gt;=$W1672,0)),IF(AND(K1672="Pending",J1672='Date ouverte'!$A$4),INDEX(_xlfn.ANCHORARRAY('Date ouverte'!$B$4),MATCH(TRUE,_xlfn.ANCHORARRAY('Date ouverte'!$B$4)&gt;=$W1672,0)),IF(AND(K1672="Pending",J1672='Date ouverte'!$A$6),INDEX(_xlfn.ANCHORARRAY('Date ouverte'!$B$6),MATCH(TRUE,_xlfn.ANCHORARRAY('Date ouverte'!$B$6)&gt;=$W1672,0)),IF(AND(K1672="Pending",J1672='Date ouverte'!$A$8),INDEX(_xlfn.ANCHORARRAY('Date ouverte'!$B$8),MATCH(TRUE,_xlfn.ANCHORARRAY('Date ouverte'!$B$8)&gt;=$W1672,0)),W1672))))</f>
        <v>44914</v>
      </c>
      <c r="AB1672" s="5" t="str">
        <f>IF(IF($K1672="Pending",(IF($J1672='Date ouverte'!$A$20,HLOOKUP($AA1672,'Date ouverte'!$20:$21,2,FALSE),IF($J1672='Date ouverte'!$A$22,HLOOKUP($AA1672,'Date ouverte'!$22:$23,2,FALSE),IF($J1672='Date ouverte'!$A$24,HLOOKUP($AA1672,'Date ouverte'!$24:$25,2,FALSE),IF($J1672='Date ouverte'!$A$26,HLOOKUP($AA1672,'Date ouverte'!$26:$27,2,FALSE),"j"))))),W1672)&lt;&gt;"alert",AA1672,"alert")</f>
        <v>alert</v>
      </c>
      <c r="AC1672" s="65">
        <f>IF($AB1672="alert",(IF($J1672='Date ouverte'!$A$29,HLOOKUP($AA1672,'Date ouverte'!$29:$30,2,FALSE),IF($J1672='Date ouverte'!$A$31,HLOOKUP($AA1672,'Date ouverte'!$31:$33,2,FALSE),IF($J1672='Date ouverte'!$A$33,HLOOKUP($AA1672,'Date ouverte'!$33:$34,2,FALSE),IF($J1672='Date ouverte'!$A$35,HLOOKUP($AA1672,'Date ouverte'!$35:$36,2,FALSE),"j"))))),0)</f>
        <v>18</v>
      </c>
      <c r="AD16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2" s="5"/>
    </row>
    <row r="1673" spans="1:31" x14ac:dyDescent="0.25">
      <c r="A1673" t="s">
        <v>975</v>
      </c>
      <c r="B1673" t="s">
        <v>258</v>
      </c>
      <c r="C1673" t="s">
        <v>30</v>
      </c>
      <c r="D1673" t="s">
        <v>47</v>
      </c>
      <c r="E1673" t="s">
        <v>34</v>
      </c>
      <c r="F1673" t="s">
        <v>48</v>
      </c>
      <c r="G1673" s="1">
        <v>44826</v>
      </c>
      <c r="H1673" s="1">
        <v>44860</v>
      </c>
      <c r="I1673" s="2">
        <v>44865.208333333336</v>
      </c>
      <c r="J1673" t="s">
        <v>23</v>
      </c>
      <c r="K1673" t="s">
        <v>19</v>
      </c>
      <c r="L1673" t="s">
        <v>20</v>
      </c>
      <c r="M1673" t="s">
        <v>25</v>
      </c>
      <c r="N1673" t="s">
        <v>35</v>
      </c>
      <c r="O1673" t="s">
        <v>36</v>
      </c>
      <c r="P1673">
        <f t="shared" si="640"/>
        <v>1</v>
      </c>
      <c r="Q1673" s="5">
        <f t="shared" si="641"/>
        <v>44862</v>
      </c>
      <c r="R1673" s="32">
        <f>VLOOKUP(_xlfn.CONCAT(M1673," - ",E1673),Planning!$C$75:$D$99,2,0)</f>
        <v>21</v>
      </c>
      <c r="S1673" s="5">
        <f t="shared" si="642"/>
        <v>44881</v>
      </c>
      <c r="T1673" s="3" t="str">
        <f t="shared" si="643"/>
        <v/>
      </c>
      <c r="U1673" s="32">
        <f t="shared" ca="1" si="644"/>
        <v>21</v>
      </c>
      <c r="V1673" s="32">
        <f t="shared" si="645"/>
        <v>0</v>
      </c>
      <c r="W1673" s="5">
        <f t="shared" si="646"/>
        <v>44865</v>
      </c>
      <c r="X1673" s="5"/>
      <c r="Z1673" s="49"/>
      <c r="AA1673" s="50" cm="1">
        <f t="array" ref="AA1673">IF(AND(K1673="Pending",J1673='Date ouverte'!$A$2),INDEX(_xlfn.ANCHORARRAY('Date ouverte'!$B$2),MATCH(TRUE,_xlfn.ANCHORARRAY('Date ouverte'!$B$2)&gt;=$W1673,0)),IF(AND(K1673="Pending",J1673='Date ouverte'!$A$4),INDEX(_xlfn.ANCHORARRAY('Date ouverte'!$B$4),MATCH(TRUE,_xlfn.ANCHORARRAY('Date ouverte'!$B$4)&gt;=$W1673,0)),IF(AND(K1673="Pending",J1673='Date ouverte'!$A$6),INDEX(_xlfn.ANCHORARRAY('Date ouverte'!$B$6),MATCH(TRUE,_xlfn.ANCHORARRAY('Date ouverte'!$B$6)&gt;=$W1673,0)),IF(AND(K1673="Pending",J1673='Date ouverte'!$A$8),INDEX(_xlfn.ANCHORARRAY('Date ouverte'!$B$8),MATCH(TRUE,_xlfn.ANCHORARRAY('Date ouverte'!$B$8)&gt;=$W1673,0)),W1673))))</f>
        <v>44865</v>
      </c>
      <c r="AB1673" s="5">
        <f>IF(IF($K1673="Pending",(IF($J1673='Date ouverte'!$A$20,HLOOKUP($AA1673,'Date ouverte'!$20:$21,2,FALSE),IF($J1673='Date ouverte'!$A$22,HLOOKUP($AA1673,'Date ouverte'!$22:$23,2,FALSE),IF($J1673='Date ouverte'!$A$24,HLOOKUP($AA1673,'Date ouverte'!$24:$25,2,FALSE),IF($J1673='Date ouverte'!$A$26,HLOOKUP($AA1673,'Date ouverte'!$26:$27,2,FALSE),"j"))))),W1673)&lt;&gt;"alert",AA1673,"alert")</f>
        <v>44865</v>
      </c>
      <c r="AC1673" s="65">
        <f>IF($AB1673="alert",(IF($J1673='Date ouverte'!$A$29,HLOOKUP($AA1673,'Date ouverte'!$29:$30,2,FALSE),IF($J1673='Date ouverte'!$A$31,HLOOKUP($AA1673,'Date ouverte'!$31:$33,2,FALSE),IF($J1673='Date ouverte'!$A$33,HLOOKUP($AA1673,'Date ouverte'!$33:$34,2,FALSE),IF($J1673='Date ouverte'!$A$35,HLOOKUP($AA1673,'Date ouverte'!$35:$36,2,FALSE),"j"))))),0)</f>
        <v>0</v>
      </c>
      <c r="AD16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3" s="5"/>
    </row>
    <row r="1674" spans="1:31" x14ac:dyDescent="0.25">
      <c r="A1674" t="s">
        <v>59</v>
      </c>
      <c r="B1674" t="s">
        <v>258</v>
      </c>
      <c r="C1674" t="s">
        <v>30</v>
      </c>
      <c r="D1674" t="s">
        <v>15</v>
      </c>
      <c r="E1674" t="s">
        <v>34</v>
      </c>
      <c r="F1674" t="s">
        <v>17</v>
      </c>
      <c r="G1674" s="1">
        <v>44777</v>
      </c>
      <c r="H1674" s="1">
        <v>44846</v>
      </c>
      <c r="I1674" s="2">
        <v>44862.625</v>
      </c>
      <c r="J1674" t="s">
        <v>18</v>
      </c>
      <c r="K1674" t="s">
        <v>19</v>
      </c>
      <c r="L1674" t="s">
        <v>20</v>
      </c>
      <c r="M1674" t="s">
        <v>25</v>
      </c>
      <c r="N1674" t="s">
        <v>35</v>
      </c>
      <c r="O1674" t="s">
        <v>27</v>
      </c>
      <c r="P1674">
        <f t="shared" si="640"/>
        <v>1</v>
      </c>
      <c r="Q1674" s="5">
        <f t="shared" si="641"/>
        <v>44848</v>
      </c>
      <c r="R1674" s="32">
        <f>VLOOKUP(_xlfn.CONCAT(M1674," - ",E1674),Planning!$C$75:$D$99,2,0)</f>
        <v>21</v>
      </c>
      <c r="S1674" s="5">
        <f t="shared" si="642"/>
        <v>44867</v>
      </c>
      <c r="T1674" s="3" t="str">
        <f t="shared" si="643"/>
        <v/>
      </c>
      <c r="U1674" s="32">
        <f t="shared" ca="1" si="644"/>
        <v>8</v>
      </c>
      <c r="V1674" s="32">
        <f t="shared" si="645"/>
        <v>0</v>
      </c>
      <c r="W1674" s="5">
        <f t="shared" si="646"/>
        <v>44862</v>
      </c>
      <c r="X1674" s="5"/>
      <c r="Z1674" s="49"/>
      <c r="AA1674" s="50" cm="1">
        <f t="array" ref="AA1674">IF(AND(K1674="Pending",J1674='Date ouverte'!$A$2),INDEX(_xlfn.ANCHORARRAY('Date ouverte'!$B$2),MATCH(TRUE,_xlfn.ANCHORARRAY('Date ouverte'!$B$2)&gt;=$W1674,0)),IF(AND(K1674="Pending",J1674='Date ouverte'!$A$4),INDEX(_xlfn.ANCHORARRAY('Date ouverte'!$B$4),MATCH(TRUE,_xlfn.ANCHORARRAY('Date ouverte'!$B$4)&gt;=$W1674,0)),IF(AND(K1674="Pending",J1674='Date ouverte'!$A$6),INDEX(_xlfn.ANCHORARRAY('Date ouverte'!$B$6),MATCH(TRUE,_xlfn.ANCHORARRAY('Date ouverte'!$B$6)&gt;=$W1674,0)),IF(AND(K1674="Pending",J1674='Date ouverte'!$A$8),INDEX(_xlfn.ANCHORARRAY('Date ouverte'!$B$8),MATCH(TRUE,_xlfn.ANCHORARRAY('Date ouverte'!$B$8)&gt;=$W1674,0)),W1674))))</f>
        <v>44862</v>
      </c>
      <c r="AB1674" s="5">
        <f>IF(IF($K1674="Pending",(IF($J1674='Date ouverte'!$A$20,HLOOKUP($AA1674,'Date ouverte'!$20:$21,2,FALSE),IF($J1674='Date ouverte'!$A$22,HLOOKUP($AA1674,'Date ouverte'!$22:$23,2,FALSE),IF($J1674='Date ouverte'!$A$24,HLOOKUP($AA1674,'Date ouverte'!$24:$25,2,FALSE),IF($J1674='Date ouverte'!$A$26,HLOOKUP($AA1674,'Date ouverte'!$26:$27,2,FALSE),"j"))))),W1674)&lt;&gt;"alert",AA1674,"alert")</f>
        <v>44862</v>
      </c>
      <c r="AC1674" s="65">
        <f>IF($AB1674="alert",(IF($J1674='Date ouverte'!$A$29,HLOOKUP($AA1674,'Date ouverte'!$29:$30,2,FALSE),IF($J1674='Date ouverte'!$A$31,HLOOKUP($AA1674,'Date ouverte'!$31:$33,2,FALSE),IF($J1674='Date ouverte'!$A$33,HLOOKUP($AA1674,'Date ouverte'!$33:$34,2,FALSE),IF($J1674='Date ouverte'!$A$35,HLOOKUP($AA1674,'Date ouverte'!$35:$36,2,FALSE),"j"))))),0)</f>
        <v>0</v>
      </c>
      <c r="AD16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4" s="5"/>
    </row>
    <row r="1675" spans="1:31" x14ac:dyDescent="0.25">
      <c r="A1675" t="s">
        <v>2167</v>
      </c>
      <c r="B1675" t="s">
        <v>258</v>
      </c>
      <c r="C1675" t="s">
        <v>30</v>
      </c>
      <c r="D1675" t="s">
        <v>47</v>
      </c>
      <c r="E1675" t="s">
        <v>16</v>
      </c>
      <c r="F1675" t="s">
        <v>48</v>
      </c>
      <c r="G1675" s="1">
        <v>44842</v>
      </c>
      <c r="H1675" s="1">
        <v>44873</v>
      </c>
      <c r="I1675" s="2">
        <v>44878</v>
      </c>
      <c r="J1675" t="s">
        <v>28</v>
      </c>
      <c r="K1675" t="s">
        <v>29</v>
      </c>
      <c r="L1675" t="s">
        <v>24</v>
      </c>
      <c r="M1675" t="s">
        <v>32</v>
      </c>
      <c r="N1675" t="s">
        <v>33</v>
      </c>
      <c r="O1675" t="s">
        <v>1154</v>
      </c>
      <c r="P1675">
        <f t="shared" si="640"/>
        <v>1</v>
      </c>
      <c r="Q1675" s="5">
        <f t="shared" si="641"/>
        <v>44875</v>
      </c>
      <c r="R1675" s="32">
        <f>VLOOKUP(_xlfn.CONCAT(M1675," - ",E1675),Planning!$C$75:$D$99,2,0)</f>
        <v>10</v>
      </c>
      <c r="S1675" s="5">
        <f t="shared" si="642"/>
        <v>44883</v>
      </c>
      <c r="T1675" s="3" t="str">
        <f t="shared" si="643"/>
        <v/>
      </c>
      <c r="U1675" s="32">
        <f t="shared" ca="1" si="644"/>
        <v>10</v>
      </c>
      <c r="V1675" s="32">
        <f t="shared" si="645"/>
        <v>0</v>
      </c>
      <c r="W1675" s="5">
        <f t="shared" si="646"/>
        <v>44878</v>
      </c>
      <c r="X1675" s="5"/>
      <c r="Z1675" s="49"/>
      <c r="AA1675" s="50" cm="1">
        <f t="array" ref="AA1675">IF(AND(K1675="Pending",J1675='Date ouverte'!$A$2),INDEX(_xlfn.ANCHORARRAY('Date ouverte'!$B$2),MATCH(TRUE,_xlfn.ANCHORARRAY('Date ouverte'!$B$2)&gt;=$W1675,0)),IF(AND(K1675="Pending",J1675='Date ouverte'!$A$4),INDEX(_xlfn.ANCHORARRAY('Date ouverte'!$B$4),MATCH(TRUE,_xlfn.ANCHORARRAY('Date ouverte'!$B$4)&gt;=$W1675,0)),IF(AND(K1675="Pending",J1675='Date ouverte'!$A$6),INDEX(_xlfn.ANCHORARRAY('Date ouverte'!$B$6),MATCH(TRUE,_xlfn.ANCHORARRAY('Date ouverte'!$B$6)&gt;=$W1675,0)),IF(AND(K1675="Pending",J1675='Date ouverte'!$A$8),INDEX(_xlfn.ANCHORARRAY('Date ouverte'!$B$8),MATCH(TRUE,_xlfn.ANCHORARRAY('Date ouverte'!$B$8)&gt;=$W1675,0)),W1675))))</f>
        <v>44879</v>
      </c>
      <c r="AB1675" s="5" t="str">
        <f>IF(IF($K1675="Pending",(IF($J1675='Date ouverte'!$A$20,HLOOKUP($AA1675,'Date ouverte'!$20:$21,2,FALSE),IF($J1675='Date ouverte'!$A$22,HLOOKUP($AA1675,'Date ouverte'!$22:$23,2,FALSE),IF($J1675='Date ouverte'!$A$24,HLOOKUP($AA1675,'Date ouverte'!$24:$25,2,FALSE),IF($J1675='Date ouverte'!$A$26,HLOOKUP($AA1675,'Date ouverte'!$26:$27,2,FALSE),"j"))))),W1675)&lt;&gt;"alert",AA1675,"alert")</f>
        <v>alert</v>
      </c>
      <c r="AC1675" s="65">
        <f>IF($AB1675="alert",(IF($J1675='Date ouverte'!$A$29,HLOOKUP($AA1675,'Date ouverte'!$29:$30,2,FALSE),IF($J1675='Date ouverte'!$A$31,HLOOKUP($AA1675,'Date ouverte'!$31:$33,2,FALSE),IF($J1675='Date ouverte'!$A$33,HLOOKUP($AA1675,'Date ouverte'!$33:$34,2,FALSE),IF($J1675='Date ouverte'!$A$35,HLOOKUP($AA1675,'Date ouverte'!$35:$36,2,FALSE),"j"))))),0)</f>
        <v>12</v>
      </c>
      <c r="AD16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75" s="5"/>
    </row>
    <row r="1676" spans="1:31" x14ac:dyDescent="0.25">
      <c r="A1676" t="s">
        <v>329</v>
      </c>
      <c r="B1676" t="s">
        <v>258</v>
      </c>
      <c r="C1676" t="s">
        <v>30</v>
      </c>
      <c r="D1676" t="s">
        <v>15</v>
      </c>
      <c r="E1676" t="s">
        <v>34</v>
      </c>
      <c r="F1676" t="s">
        <v>17</v>
      </c>
      <c r="G1676" s="1">
        <v>44810</v>
      </c>
      <c r="H1676" s="1">
        <v>44853</v>
      </c>
      <c r="I1676" s="2">
        <v>44865.416666666664</v>
      </c>
      <c r="J1676" t="s">
        <v>28</v>
      </c>
      <c r="K1676" t="s">
        <v>19</v>
      </c>
      <c r="L1676" t="s">
        <v>20</v>
      </c>
      <c r="M1676" t="s">
        <v>25</v>
      </c>
      <c r="N1676" t="s">
        <v>35</v>
      </c>
      <c r="O1676" t="s">
        <v>42</v>
      </c>
      <c r="P1676">
        <f t="shared" si="640"/>
        <v>1</v>
      </c>
      <c r="Q1676" s="5">
        <f t="shared" si="641"/>
        <v>44855</v>
      </c>
      <c r="R1676" s="32">
        <f>VLOOKUP(_xlfn.CONCAT(M1676," - ",E1676),Planning!$C$75:$D$99,2,0)</f>
        <v>21</v>
      </c>
      <c r="S1676" s="5">
        <f t="shared" si="642"/>
        <v>44874</v>
      </c>
      <c r="T1676" s="3" t="str">
        <f t="shared" si="643"/>
        <v/>
      </c>
      <c r="U1676" s="32">
        <f t="shared" ca="1" si="644"/>
        <v>15</v>
      </c>
      <c r="V1676" s="32">
        <f t="shared" si="645"/>
        <v>0</v>
      </c>
      <c r="W1676" s="5">
        <f t="shared" si="646"/>
        <v>44865</v>
      </c>
      <c r="X1676" s="5"/>
      <c r="Z1676" s="49"/>
      <c r="AA1676" s="50" cm="1">
        <f t="array" ref="AA1676">IF(AND(K1676="Pending",J1676='Date ouverte'!$A$2),INDEX(_xlfn.ANCHORARRAY('Date ouverte'!$B$2),MATCH(TRUE,_xlfn.ANCHORARRAY('Date ouverte'!$B$2)&gt;=$W1676,0)),IF(AND(K1676="Pending",J1676='Date ouverte'!$A$4),INDEX(_xlfn.ANCHORARRAY('Date ouverte'!$B$4),MATCH(TRUE,_xlfn.ANCHORARRAY('Date ouverte'!$B$4)&gt;=$W1676,0)),IF(AND(K1676="Pending",J1676='Date ouverte'!$A$6),INDEX(_xlfn.ANCHORARRAY('Date ouverte'!$B$6),MATCH(TRUE,_xlfn.ANCHORARRAY('Date ouverte'!$B$6)&gt;=$W1676,0)),IF(AND(K1676="Pending",J1676='Date ouverte'!$A$8),INDEX(_xlfn.ANCHORARRAY('Date ouverte'!$B$8),MATCH(TRUE,_xlfn.ANCHORARRAY('Date ouverte'!$B$8)&gt;=$W1676,0)),W1676))))</f>
        <v>44865</v>
      </c>
      <c r="AB1676" s="5">
        <f>IF(IF($K1676="Pending",(IF($J1676='Date ouverte'!$A$20,HLOOKUP($AA1676,'Date ouverte'!$20:$21,2,FALSE),IF($J1676='Date ouverte'!$A$22,HLOOKUP($AA1676,'Date ouverte'!$22:$23,2,FALSE),IF($J1676='Date ouverte'!$A$24,HLOOKUP($AA1676,'Date ouverte'!$24:$25,2,FALSE),IF($J1676='Date ouverte'!$A$26,HLOOKUP($AA1676,'Date ouverte'!$26:$27,2,FALSE),"j"))))),W1676)&lt;&gt;"alert",AA1676,"alert")</f>
        <v>44865</v>
      </c>
      <c r="AC1676" s="65">
        <f>IF($AB1676="alert",(IF($J1676='Date ouverte'!$A$29,HLOOKUP($AA1676,'Date ouverte'!$29:$30,2,FALSE),IF($J1676='Date ouverte'!$A$31,HLOOKUP($AA1676,'Date ouverte'!$31:$33,2,FALSE),IF($J1676='Date ouverte'!$A$33,HLOOKUP($AA1676,'Date ouverte'!$33:$34,2,FALSE),IF($J1676='Date ouverte'!$A$35,HLOOKUP($AA1676,'Date ouverte'!$35:$36,2,FALSE),"j"))))),0)</f>
        <v>0</v>
      </c>
      <c r="AD16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6" s="5"/>
    </row>
    <row r="1677" spans="1:31" x14ac:dyDescent="0.25">
      <c r="A1677" t="s">
        <v>2168</v>
      </c>
      <c r="B1677" t="s">
        <v>258</v>
      </c>
      <c r="C1677" t="s">
        <v>30</v>
      </c>
      <c r="D1677" t="s">
        <v>47</v>
      </c>
      <c r="E1677" t="s">
        <v>34</v>
      </c>
      <c r="F1677" t="s">
        <v>48</v>
      </c>
      <c r="G1677" s="1">
        <v>44858</v>
      </c>
      <c r="H1677" s="1">
        <v>44890</v>
      </c>
      <c r="I1677" s="2">
        <v>44902</v>
      </c>
      <c r="J1677" t="s">
        <v>23</v>
      </c>
      <c r="K1677" t="s">
        <v>29</v>
      </c>
      <c r="L1677" t="s">
        <v>20</v>
      </c>
      <c r="M1677" t="s">
        <v>25</v>
      </c>
      <c r="N1677" t="s">
        <v>35</v>
      </c>
      <c r="O1677" t="s">
        <v>46</v>
      </c>
      <c r="P1677">
        <f t="shared" si="640"/>
        <v>1</v>
      </c>
      <c r="Q1677" s="5">
        <f t="shared" si="641"/>
        <v>44892</v>
      </c>
      <c r="R1677" s="32">
        <f>VLOOKUP(_xlfn.CONCAT(M1677," - ",E1677),Planning!$C$75:$D$99,2,0)</f>
        <v>21</v>
      </c>
      <c r="S1677" s="5">
        <f t="shared" si="642"/>
        <v>44911</v>
      </c>
      <c r="T1677" s="3" t="str">
        <f t="shared" si="643"/>
        <v/>
      </c>
      <c r="U1677" s="32">
        <f t="shared" ca="1" si="644"/>
        <v>21</v>
      </c>
      <c r="V1677" s="32">
        <f t="shared" si="645"/>
        <v>0</v>
      </c>
      <c r="W1677" s="5">
        <f t="shared" si="646"/>
        <v>44902</v>
      </c>
      <c r="X1677" s="5"/>
      <c r="Z1677" s="49"/>
      <c r="AA1677" s="50" cm="1">
        <f t="array" ref="AA1677">IF(AND(K1677="Pending",J1677='Date ouverte'!$A$2),INDEX(_xlfn.ANCHORARRAY('Date ouverte'!$B$2),MATCH(TRUE,_xlfn.ANCHORARRAY('Date ouverte'!$B$2)&gt;=$W1677,0)),IF(AND(K1677="Pending",J1677='Date ouverte'!$A$4),INDEX(_xlfn.ANCHORARRAY('Date ouverte'!$B$4),MATCH(TRUE,_xlfn.ANCHORARRAY('Date ouverte'!$B$4)&gt;=$W1677,0)),IF(AND(K1677="Pending",J1677='Date ouverte'!$A$6),INDEX(_xlfn.ANCHORARRAY('Date ouverte'!$B$6),MATCH(TRUE,_xlfn.ANCHORARRAY('Date ouverte'!$B$6)&gt;=$W1677,0)),IF(AND(K1677="Pending",J1677='Date ouverte'!$A$8),INDEX(_xlfn.ANCHORARRAY('Date ouverte'!$B$8),MATCH(TRUE,_xlfn.ANCHORARRAY('Date ouverte'!$B$8)&gt;=$W1677,0)),W1677))))</f>
        <v>44902</v>
      </c>
      <c r="AB1677" s="5" t="str">
        <f>IF(IF($K1677="Pending",(IF($J1677='Date ouverte'!$A$20,HLOOKUP($AA1677,'Date ouverte'!$20:$21,2,FALSE),IF($J1677='Date ouverte'!$A$22,HLOOKUP($AA1677,'Date ouverte'!$22:$23,2,FALSE),IF($J1677='Date ouverte'!$A$24,HLOOKUP($AA1677,'Date ouverte'!$24:$25,2,FALSE),IF($J1677='Date ouverte'!$A$26,HLOOKUP($AA1677,'Date ouverte'!$26:$27,2,FALSE),"j"))))),W1677)&lt;&gt;"alert",AA1677,"alert")</f>
        <v>alert</v>
      </c>
      <c r="AC1677" s="65">
        <f>IF($AB1677="alert",(IF($J1677='Date ouverte'!$A$29,HLOOKUP($AA1677,'Date ouverte'!$29:$30,2,FALSE),IF($J1677='Date ouverte'!$A$31,HLOOKUP($AA1677,'Date ouverte'!$31:$33,2,FALSE),IF($J1677='Date ouverte'!$A$33,HLOOKUP($AA1677,'Date ouverte'!$33:$34,2,FALSE),IF($J1677='Date ouverte'!$A$35,HLOOKUP($AA1677,'Date ouverte'!$35:$36,2,FALSE),"j"))))),0)</f>
        <v>40</v>
      </c>
      <c r="AD16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7" s="5"/>
    </row>
    <row r="1678" spans="1:31" x14ac:dyDescent="0.25">
      <c r="A1678" t="s">
        <v>732</v>
      </c>
      <c r="B1678" t="s">
        <v>258</v>
      </c>
      <c r="C1678" t="s">
        <v>30</v>
      </c>
      <c r="D1678" t="s">
        <v>47</v>
      </c>
      <c r="E1678" t="s">
        <v>34</v>
      </c>
      <c r="F1678" t="s">
        <v>48</v>
      </c>
      <c r="G1678" s="1">
        <v>44826</v>
      </c>
      <c r="H1678" s="1">
        <v>44860</v>
      </c>
      <c r="I1678" s="2">
        <v>44872.666666666664</v>
      </c>
      <c r="J1678" t="s">
        <v>23</v>
      </c>
      <c r="K1678" t="s">
        <v>19</v>
      </c>
      <c r="L1678" t="s">
        <v>20</v>
      </c>
      <c r="M1678" t="s">
        <v>25</v>
      </c>
      <c r="N1678" t="s">
        <v>35</v>
      </c>
      <c r="O1678" t="s">
        <v>36</v>
      </c>
      <c r="P1678">
        <f t="shared" si="640"/>
        <v>1</v>
      </c>
      <c r="Q1678" s="5">
        <f t="shared" si="641"/>
        <v>44862</v>
      </c>
      <c r="R1678" s="32">
        <f>VLOOKUP(_xlfn.CONCAT(M1678," - ",E1678),Planning!$C$75:$D$99,2,0)</f>
        <v>21</v>
      </c>
      <c r="S1678" s="5">
        <f t="shared" si="642"/>
        <v>44881</v>
      </c>
      <c r="T1678" s="3" t="str">
        <f t="shared" si="643"/>
        <v/>
      </c>
      <c r="U1678" s="32">
        <f t="shared" ca="1" si="644"/>
        <v>21</v>
      </c>
      <c r="V1678" s="32">
        <f t="shared" si="645"/>
        <v>0</v>
      </c>
      <c r="W1678" s="5">
        <f t="shared" si="646"/>
        <v>44872</v>
      </c>
      <c r="X1678" s="5"/>
      <c r="Z1678" s="49"/>
      <c r="AA1678" s="50" cm="1">
        <f t="array" ref="AA1678">IF(AND(K1678="Pending",J1678='Date ouverte'!$A$2),INDEX(_xlfn.ANCHORARRAY('Date ouverte'!$B$2),MATCH(TRUE,_xlfn.ANCHORARRAY('Date ouverte'!$B$2)&gt;=$W1678,0)),IF(AND(K1678="Pending",J1678='Date ouverte'!$A$4),INDEX(_xlfn.ANCHORARRAY('Date ouverte'!$B$4),MATCH(TRUE,_xlfn.ANCHORARRAY('Date ouverte'!$B$4)&gt;=$W1678,0)),IF(AND(K1678="Pending",J1678='Date ouverte'!$A$6),INDEX(_xlfn.ANCHORARRAY('Date ouverte'!$B$6),MATCH(TRUE,_xlfn.ANCHORARRAY('Date ouverte'!$B$6)&gt;=$W1678,0)),IF(AND(K1678="Pending",J1678='Date ouverte'!$A$8),INDEX(_xlfn.ANCHORARRAY('Date ouverte'!$B$8),MATCH(TRUE,_xlfn.ANCHORARRAY('Date ouverte'!$B$8)&gt;=$W1678,0)),W1678))))</f>
        <v>44872</v>
      </c>
      <c r="AB1678" s="5">
        <f>IF(IF($K1678="Pending",(IF($J1678='Date ouverte'!$A$20,HLOOKUP($AA1678,'Date ouverte'!$20:$21,2,FALSE),IF($J1678='Date ouverte'!$A$22,HLOOKUP($AA1678,'Date ouverte'!$22:$23,2,FALSE),IF($J1678='Date ouverte'!$A$24,HLOOKUP($AA1678,'Date ouverte'!$24:$25,2,FALSE),IF($J1678='Date ouverte'!$A$26,HLOOKUP($AA1678,'Date ouverte'!$26:$27,2,FALSE),"j"))))),W1678)&lt;&gt;"alert",AA1678,"alert")</f>
        <v>44872</v>
      </c>
      <c r="AC1678" s="65">
        <f>IF($AB1678="alert",(IF($J1678='Date ouverte'!$A$29,HLOOKUP($AA1678,'Date ouverte'!$29:$30,2,FALSE),IF($J1678='Date ouverte'!$A$31,HLOOKUP($AA1678,'Date ouverte'!$31:$33,2,FALSE),IF($J1678='Date ouverte'!$A$33,HLOOKUP($AA1678,'Date ouverte'!$33:$34,2,FALSE),IF($J1678='Date ouverte'!$A$35,HLOOKUP($AA1678,'Date ouverte'!$35:$36,2,FALSE),"j"))))),0)</f>
        <v>0</v>
      </c>
      <c r="AD16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8" s="5"/>
    </row>
    <row r="1679" spans="1:31" x14ac:dyDescent="0.25">
      <c r="A1679" t="s">
        <v>982</v>
      </c>
      <c r="B1679" t="s">
        <v>258</v>
      </c>
      <c r="C1679" t="s">
        <v>30</v>
      </c>
      <c r="D1679" t="s">
        <v>47</v>
      </c>
      <c r="E1679" t="s">
        <v>34</v>
      </c>
      <c r="F1679" t="s">
        <v>48</v>
      </c>
      <c r="G1679" s="1">
        <v>44826</v>
      </c>
      <c r="H1679" s="1">
        <v>44860</v>
      </c>
      <c r="I1679" s="2">
        <v>44873.270833333336</v>
      </c>
      <c r="J1679" t="s">
        <v>23</v>
      </c>
      <c r="K1679" t="s">
        <v>19</v>
      </c>
      <c r="L1679" t="s">
        <v>20</v>
      </c>
      <c r="M1679" t="s">
        <v>25</v>
      </c>
      <c r="N1679" t="s">
        <v>35</v>
      </c>
      <c r="O1679" t="s">
        <v>36</v>
      </c>
      <c r="P1679">
        <f t="shared" si="640"/>
        <v>1</v>
      </c>
      <c r="Q1679" s="5">
        <f t="shared" si="641"/>
        <v>44862</v>
      </c>
      <c r="R1679" s="32">
        <f>VLOOKUP(_xlfn.CONCAT(M1679," - ",E1679),Planning!$C$75:$D$99,2,0)</f>
        <v>21</v>
      </c>
      <c r="S1679" s="5">
        <f t="shared" si="642"/>
        <v>44881</v>
      </c>
      <c r="T1679" s="3" t="str">
        <f t="shared" si="643"/>
        <v/>
      </c>
      <c r="U1679" s="32">
        <f t="shared" ca="1" si="644"/>
        <v>21</v>
      </c>
      <c r="V1679" s="32">
        <f t="shared" si="645"/>
        <v>0</v>
      </c>
      <c r="W1679" s="5">
        <f t="shared" si="646"/>
        <v>44873</v>
      </c>
      <c r="X1679" s="5"/>
      <c r="Z1679" s="49"/>
      <c r="AA1679" s="50" cm="1">
        <f t="array" ref="AA1679">IF(AND(K1679="Pending",J1679='Date ouverte'!$A$2),INDEX(_xlfn.ANCHORARRAY('Date ouverte'!$B$2),MATCH(TRUE,_xlfn.ANCHORARRAY('Date ouverte'!$B$2)&gt;=$W1679,0)),IF(AND(K1679="Pending",J1679='Date ouverte'!$A$4),INDEX(_xlfn.ANCHORARRAY('Date ouverte'!$B$4),MATCH(TRUE,_xlfn.ANCHORARRAY('Date ouverte'!$B$4)&gt;=$W1679,0)),IF(AND(K1679="Pending",J1679='Date ouverte'!$A$6),INDEX(_xlfn.ANCHORARRAY('Date ouverte'!$B$6),MATCH(TRUE,_xlfn.ANCHORARRAY('Date ouverte'!$B$6)&gt;=$W1679,0)),IF(AND(K1679="Pending",J1679='Date ouverte'!$A$8),INDEX(_xlfn.ANCHORARRAY('Date ouverte'!$B$8),MATCH(TRUE,_xlfn.ANCHORARRAY('Date ouverte'!$B$8)&gt;=$W1679,0)),W1679))))</f>
        <v>44873</v>
      </c>
      <c r="AB1679" s="5">
        <f>IF(IF($K1679="Pending",(IF($J1679='Date ouverte'!$A$20,HLOOKUP($AA1679,'Date ouverte'!$20:$21,2,FALSE),IF($J1679='Date ouverte'!$A$22,HLOOKUP($AA1679,'Date ouverte'!$22:$23,2,FALSE),IF($J1679='Date ouverte'!$A$24,HLOOKUP($AA1679,'Date ouverte'!$24:$25,2,FALSE),IF($J1679='Date ouverte'!$A$26,HLOOKUP($AA1679,'Date ouverte'!$26:$27,2,FALSE),"j"))))),W1679)&lt;&gt;"alert",AA1679,"alert")</f>
        <v>44873</v>
      </c>
      <c r="AC1679" s="65">
        <f>IF($AB1679="alert",(IF($J1679='Date ouverte'!$A$29,HLOOKUP($AA1679,'Date ouverte'!$29:$30,2,FALSE),IF($J1679='Date ouverte'!$A$31,HLOOKUP($AA1679,'Date ouverte'!$31:$33,2,FALSE),IF($J1679='Date ouverte'!$A$33,HLOOKUP($AA1679,'Date ouverte'!$33:$34,2,FALSE),IF($J1679='Date ouverte'!$A$35,HLOOKUP($AA1679,'Date ouverte'!$35:$36,2,FALSE),"j"))))),0)</f>
        <v>0</v>
      </c>
      <c r="AD16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79" s="5"/>
    </row>
    <row r="1680" spans="1:31" x14ac:dyDescent="0.25">
      <c r="A1680" t="s">
        <v>2169</v>
      </c>
      <c r="B1680" t="s">
        <v>258</v>
      </c>
      <c r="C1680" t="s">
        <v>30</v>
      </c>
      <c r="D1680" t="s">
        <v>47</v>
      </c>
      <c r="E1680" t="s">
        <v>34</v>
      </c>
      <c r="F1680" t="s">
        <v>48</v>
      </c>
      <c r="G1680" s="1">
        <v>44856</v>
      </c>
      <c r="H1680" s="1">
        <v>44906</v>
      </c>
      <c r="I1680" s="2">
        <v>44921</v>
      </c>
      <c r="J1680" t="s">
        <v>28</v>
      </c>
      <c r="K1680" t="s">
        <v>29</v>
      </c>
      <c r="L1680" t="s">
        <v>20</v>
      </c>
      <c r="M1680" t="s">
        <v>25</v>
      </c>
      <c r="N1680" t="s">
        <v>35</v>
      </c>
      <c r="O1680" t="s">
        <v>46</v>
      </c>
      <c r="P1680">
        <f t="shared" si="640"/>
        <v>1</v>
      </c>
      <c r="Q1680" s="5">
        <f t="shared" si="641"/>
        <v>44908</v>
      </c>
      <c r="R1680" s="32">
        <f>VLOOKUP(_xlfn.CONCAT(M1680," - ",E1680),Planning!$C$75:$D$99,2,0)</f>
        <v>21</v>
      </c>
      <c r="S1680" s="5">
        <f t="shared" si="642"/>
        <v>44927</v>
      </c>
      <c r="T1680" s="3" t="str">
        <f t="shared" si="643"/>
        <v/>
      </c>
      <c r="U1680" s="32">
        <f t="shared" ca="1" si="644"/>
        <v>21</v>
      </c>
      <c r="V1680" s="32">
        <f t="shared" si="645"/>
        <v>0</v>
      </c>
      <c r="W1680" s="5">
        <f t="shared" si="646"/>
        <v>44921</v>
      </c>
      <c r="X1680" s="5"/>
      <c r="Z1680" s="49"/>
      <c r="AA1680" s="50" cm="1">
        <f t="array" ref="AA1680">IF(AND(K1680="Pending",J1680='Date ouverte'!$A$2),INDEX(_xlfn.ANCHORARRAY('Date ouverte'!$B$2),MATCH(TRUE,_xlfn.ANCHORARRAY('Date ouverte'!$B$2)&gt;=$W1680,0)),IF(AND(K1680="Pending",J1680='Date ouverte'!$A$4),INDEX(_xlfn.ANCHORARRAY('Date ouverte'!$B$4),MATCH(TRUE,_xlfn.ANCHORARRAY('Date ouverte'!$B$4)&gt;=$W1680,0)),IF(AND(K1680="Pending",J1680='Date ouverte'!$A$6),INDEX(_xlfn.ANCHORARRAY('Date ouverte'!$B$6),MATCH(TRUE,_xlfn.ANCHORARRAY('Date ouverte'!$B$6)&gt;=$W1680,0)),IF(AND(K1680="Pending",J1680='Date ouverte'!$A$8),INDEX(_xlfn.ANCHORARRAY('Date ouverte'!$B$8),MATCH(TRUE,_xlfn.ANCHORARRAY('Date ouverte'!$B$8)&gt;=$W1680,0)),W1680))))</f>
        <v>44921</v>
      </c>
      <c r="AB1680" s="5">
        <f>IF(IF($K1680="Pending",(IF($J1680='Date ouverte'!$A$20,HLOOKUP($AA1680,'Date ouverte'!$20:$21,2,FALSE),IF($J1680='Date ouverte'!$A$22,HLOOKUP($AA1680,'Date ouverte'!$22:$23,2,FALSE),IF($J1680='Date ouverte'!$A$24,HLOOKUP($AA1680,'Date ouverte'!$24:$25,2,FALSE),IF($J1680='Date ouverte'!$A$26,HLOOKUP($AA1680,'Date ouverte'!$26:$27,2,FALSE),"j"))))),W1680)&lt;&gt;"alert",AA1680,"alert")</f>
        <v>44921</v>
      </c>
      <c r="AC1680" s="65">
        <f>IF($AB1680="alert",(IF($J1680='Date ouverte'!$A$29,HLOOKUP($AA1680,'Date ouverte'!$29:$30,2,FALSE),IF($J1680='Date ouverte'!$A$31,HLOOKUP($AA1680,'Date ouverte'!$31:$33,2,FALSE),IF($J1680='Date ouverte'!$A$33,HLOOKUP($AA1680,'Date ouverte'!$33:$34,2,FALSE),IF($J1680='Date ouverte'!$A$35,HLOOKUP($AA1680,'Date ouverte'!$35:$36,2,FALSE),"j"))))),0)</f>
        <v>0</v>
      </c>
      <c r="AD16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80" s="5"/>
    </row>
    <row r="1681" spans="1:31" x14ac:dyDescent="0.25">
      <c r="A1681" t="s">
        <v>2170</v>
      </c>
      <c r="B1681" t="s">
        <v>258</v>
      </c>
      <c r="C1681" t="s">
        <v>30</v>
      </c>
      <c r="D1681" t="s">
        <v>47</v>
      </c>
      <c r="E1681" t="s">
        <v>34</v>
      </c>
      <c r="F1681" t="s">
        <v>48</v>
      </c>
      <c r="G1681" s="1">
        <v>44858</v>
      </c>
      <c r="H1681" s="1">
        <v>44890</v>
      </c>
      <c r="I1681" s="2">
        <v>44902</v>
      </c>
      <c r="J1681" t="s">
        <v>23</v>
      </c>
      <c r="K1681" t="s">
        <v>29</v>
      </c>
      <c r="L1681" t="s">
        <v>20</v>
      </c>
      <c r="M1681" t="s">
        <v>25</v>
      </c>
      <c r="N1681" t="s">
        <v>35</v>
      </c>
      <c r="O1681" t="s">
        <v>46</v>
      </c>
      <c r="P1681">
        <f t="shared" si="640"/>
        <v>1</v>
      </c>
      <c r="Q1681" s="5">
        <f t="shared" si="641"/>
        <v>44892</v>
      </c>
      <c r="R1681" s="32">
        <f>VLOOKUP(_xlfn.CONCAT(M1681," - ",E1681),Planning!$C$75:$D$99,2,0)</f>
        <v>21</v>
      </c>
      <c r="S1681" s="5">
        <f t="shared" si="642"/>
        <v>44911</v>
      </c>
      <c r="T1681" s="3" t="str">
        <f t="shared" si="643"/>
        <v/>
      </c>
      <c r="U1681" s="32">
        <f t="shared" ca="1" si="644"/>
        <v>21</v>
      </c>
      <c r="V1681" s="32">
        <f t="shared" si="645"/>
        <v>0</v>
      </c>
      <c r="W1681" s="5">
        <f t="shared" si="646"/>
        <v>44902</v>
      </c>
      <c r="X1681" s="5"/>
      <c r="Z1681" s="49"/>
      <c r="AA1681" s="50" cm="1">
        <f t="array" ref="AA1681">IF(AND(K1681="Pending",J1681='Date ouverte'!$A$2),INDEX(_xlfn.ANCHORARRAY('Date ouverte'!$B$2),MATCH(TRUE,_xlfn.ANCHORARRAY('Date ouverte'!$B$2)&gt;=$W1681,0)),IF(AND(K1681="Pending",J1681='Date ouverte'!$A$4),INDEX(_xlfn.ANCHORARRAY('Date ouverte'!$B$4),MATCH(TRUE,_xlfn.ANCHORARRAY('Date ouverte'!$B$4)&gt;=$W1681,0)),IF(AND(K1681="Pending",J1681='Date ouverte'!$A$6),INDEX(_xlfn.ANCHORARRAY('Date ouverte'!$B$6),MATCH(TRUE,_xlfn.ANCHORARRAY('Date ouverte'!$B$6)&gt;=$W1681,0)),IF(AND(K1681="Pending",J1681='Date ouverte'!$A$8),INDEX(_xlfn.ANCHORARRAY('Date ouverte'!$B$8),MATCH(TRUE,_xlfn.ANCHORARRAY('Date ouverte'!$B$8)&gt;=$W1681,0)),W1681))))</f>
        <v>44902</v>
      </c>
      <c r="AB1681" s="5" t="str">
        <f>IF(IF($K1681="Pending",(IF($J1681='Date ouverte'!$A$20,HLOOKUP($AA1681,'Date ouverte'!$20:$21,2,FALSE),IF($J1681='Date ouverte'!$A$22,HLOOKUP($AA1681,'Date ouverte'!$22:$23,2,FALSE),IF($J1681='Date ouverte'!$A$24,HLOOKUP($AA1681,'Date ouverte'!$24:$25,2,FALSE),IF($J1681='Date ouverte'!$A$26,HLOOKUP($AA1681,'Date ouverte'!$26:$27,2,FALSE),"j"))))),W1681)&lt;&gt;"alert",AA1681,"alert")</f>
        <v>alert</v>
      </c>
      <c r="AC1681" s="65">
        <f>IF($AB1681="alert",(IF($J1681='Date ouverte'!$A$29,HLOOKUP($AA1681,'Date ouverte'!$29:$30,2,FALSE),IF($J1681='Date ouverte'!$A$31,HLOOKUP($AA1681,'Date ouverte'!$31:$33,2,FALSE),IF($J1681='Date ouverte'!$A$33,HLOOKUP($AA1681,'Date ouverte'!$33:$34,2,FALSE),IF($J1681='Date ouverte'!$A$35,HLOOKUP($AA1681,'Date ouverte'!$35:$36,2,FALSE),"j"))))),0)</f>
        <v>40</v>
      </c>
      <c r="AD16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1" s="5"/>
    </row>
    <row r="1682" spans="1:31" x14ac:dyDescent="0.25">
      <c r="A1682" t="s">
        <v>2171</v>
      </c>
      <c r="B1682" t="s">
        <v>258</v>
      </c>
      <c r="C1682" t="s">
        <v>14</v>
      </c>
      <c r="D1682" t="s">
        <v>47</v>
      </c>
      <c r="E1682" t="s">
        <v>34</v>
      </c>
      <c r="F1682" t="s">
        <v>48</v>
      </c>
      <c r="G1682" s="1">
        <v>44859</v>
      </c>
      <c r="H1682" s="1">
        <v>44895</v>
      </c>
      <c r="I1682" s="2">
        <v>44910</v>
      </c>
      <c r="J1682" t="s">
        <v>28</v>
      </c>
      <c r="K1682" t="s">
        <v>29</v>
      </c>
      <c r="L1682" t="s">
        <v>20</v>
      </c>
      <c r="M1682" t="s">
        <v>25</v>
      </c>
      <c r="N1682" t="s">
        <v>35</v>
      </c>
      <c r="O1682" t="s">
        <v>1641</v>
      </c>
      <c r="P1682">
        <f t="shared" si="640"/>
        <v>1</v>
      </c>
      <c r="Q1682" s="5">
        <f t="shared" si="641"/>
        <v>44897</v>
      </c>
      <c r="R1682" s="32">
        <f>VLOOKUP(_xlfn.CONCAT(M1682," - ",E1682),Planning!$C$75:$D$99,2,0)</f>
        <v>21</v>
      </c>
      <c r="S1682" s="5">
        <f t="shared" si="642"/>
        <v>44916</v>
      </c>
      <c r="T1682" s="3" t="str">
        <f t="shared" si="643"/>
        <v/>
      </c>
      <c r="U1682" s="32">
        <f t="shared" ca="1" si="644"/>
        <v>21</v>
      </c>
      <c r="V1682" s="32">
        <f t="shared" si="645"/>
        <v>0</v>
      </c>
      <c r="W1682" s="5">
        <f t="shared" si="646"/>
        <v>44910</v>
      </c>
      <c r="X1682" s="5"/>
      <c r="Z1682" s="49"/>
      <c r="AA1682" s="50" cm="1">
        <f t="array" ref="AA1682">IF(AND(K1682="Pending",J1682='Date ouverte'!$A$2),INDEX(_xlfn.ANCHORARRAY('Date ouverte'!$B$2),MATCH(TRUE,_xlfn.ANCHORARRAY('Date ouverte'!$B$2)&gt;=$W1682,0)),IF(AND(K1682="Pending",J1682='Date ouverte'!$A$4),INDEX(_xlfn.ANCHORARRAY('Date ouverte'!$B$4),MATCH(TRUE,_xlfn.ANCHORARRAY('Date ouverte'!$B$4)&gt;=$W1682,0)),IF(AND(K1682="Pending",J1682='Date ouverte'!$A$6),INDEX(_xlfn.ANCHORARRAY('Date ouverte'!$B$6),MATCH(TRUE,_xlfn.ANCHORARRAY('Date ouverte'!$B$6)&gt;=$W1682,0)),IF(AND(K1682="Pending",J1682='Date ouverte'!$A$8),INDEX(_xlfn.ANCHORARRAY('Date ouverte'!$B$8),MATCH(TRUE,_xlfn.ANCHORARRAY('Date ouverte'!$B$8)&gt;=$W1682,0)),W1682))))</f>
        <v>44910</v>
      </c>
      <c r="AB1682" s="5">
        <f>IF(IF($K1682="Pending",(IF($J1682='Date ouverte'!$A$20,HLOOKUP($AA1682,'Date ouverte'!$20:$21,2,FALSE),IF($J1682='Date ouverte'!$A$22,HLOOKUP($AA1682,'Date ouverte'!$22:$23,2,FALSE),IF($J1682='Date ouverte'!$A$24,HLOOKUP($AA1682,'Date ouverte'!$24:$25,2,FALSE),IF($J1682='Date ouverte'!$A$26,HLOOKUP($AA1682,'Date ouverte'!$26:$27,2,FALSE),"j"))))),W1682)&lt;&gt;"alert",AA1682,"alert")</f>
        <v>44910</v>
      </c>
      <c r="AC1682" s="65">
        <f>IF($AB1682="alert",(IF($J1682='Date ouverte'!$A$29,HLOOKUP($AA1682,'Date ouverte'!$29:$30,2,FALSE),IF($J1682='Date ouverte'!$A$31,HLOOKUP($AA1682,'Date ouverte'!$31:$33,2,FALSE),IF($J1682='Date ouverte'!$A$33,HLOOKUP($AA1682,'Date ouverte'!$33:$34,2,FALSE),IF($J1682='Date ouverte'!$A$35,HLOOKUP($AA1682,'Date ouverte'!$35:$36,2,FALSE),"j"))))),0)</f>
        <v>0</v>
      </c>
      <c r="AD16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82" s="5"/>
    </row>
    <row r="1683" spans="1:31" x14ac:dyDescent="0.25">
      <c r="A1683" t="s">
        <v>2172</v>
      </c>
      <c r="B1683" t="s">
        <v>258</v>
      </c>
      <c r="C1683" t="s">
        <v>14</v>
      </c>
      <c r="D1683" t="s">
        <v>47</v>
      </c>
      <c r="E1683" t="s">
        <v>34</v>
      </c>
      <c r="F1683" t="s">
        <v>48</v>
      </c>
      <c r="G1683" s="1">
        <v>44850</v>
      </c>
      <c r="H1683" s="1">
        <v>44900</v>
      </c>
      <c r="I1683" s="2">
        <v>44915</v>
      </c>
      <c r="J1683" t="s">
        <v>18</v>
      </c>
      <c r="K1683" t="s">
        <v>29</v>
      </c>
      <c r="L1683" t="s">
        <v>24</v>
      </c>
      <c r="M1683" t="s">
        <v>25</v>
      </c>
      <c r="N1683" t="s">
        <v>26</v>
      </c>
      <c r="O1683" t="s">
        <v>49</v>
      </c>
      <c r="P1683">
        <f t="shared" si="640"/>
        <v>1</v>
      </c>
      <c r="Q1683" s="5">
        <f t="shared" si="641"/>
        <v>44902</v>
      </c>
      <c r="R1683" s="32">
        <f>VLOOKUP(_xlfn.CONCAT(M1683," - ",E1683),Planning!$C$75:$D$99,2,0)</f>
        <v>21</v>
      </c>
      <c r="S1683" s="5">
        <f t="shared" si="642"/>
        <v>44921</v>
      </c>
      <c r="T1683" s="3" t="str">
        <f t="shared" si="643"/>
        <v/>
      </c>
      <c r="U1683" s="32">
        <f t="shared" ca="1" si="644"/>
        <v>21</v>
      </c>
      <c r="V1683" s="32">
        <f t="shared" si="645"/>
        <v>0</v>
      </c>
      <c r="W1683" s="5">
        <f t="shared" si="646"/>
        <v>44915</v>
      </c>
      <c r="X1683" s="5"/>
      <c r="Z1683" s="49"/>
      <c r="AA1683" s="50" cm="1">
        <f t="array" ref="AA1683">IF(AND(K1683="Pending",J1683='Date ouverte'!$A$2),INDEX(_xlfn.ANCHORARRAY('Date ouverte'!$B$2),MATCH(TRUE,_xlfn.ANCHORARRAY('Date ouverte'!$B$2)&gt;=$W1683,0)),IF(AND(K1683="Pending",J1683='Date ouverte'!$A$4),INDEX(_xlfn.ANCHORARRAY('Date ouverte'!$B$4),MATCH(TRUE,_xlfn.ANCHORARRAY('Date ouverte'!$B$4)&gt;=$W1683,0)),IF(AND(K1683="Pending",J1683='Date ouverte'!$A$6),INDEX(_xlfn.ANCHORARRAY('Date ouverte'!$B$6),MATCH(TRUE,_xlfn.ANCHORARRAY('Date ouverte'!$B$6)&gt;=$W1683,0)),IF(AND(K1683="Pending",J1683='Date ouverte'!$A$8),INDEX(_xlfn.ANCHORARRAY('Date ouverte'!$B$8),MATCH(TRUE,_xlfn.ANCHORARRAY('Date ouverte'!$B$8)&gt;=$W1683,0)),W1683))))</f>
        <v>44915</v>
      </c>
      <c r="AB1683" s="5">
        <f>IF(IF($K1683="Pending",(IF($J1683='Date ouverte'!$A$20,HLOOKUP($AA1683,'Date ouverte'!$20:$21,2,FALSE),IF($J1683='Date ouverte'!$A$22,HLOOKUP($AA1683,'Date ouverte'!$22:$23,2,FALSE),IF($J1683='Date ouverte'!$A$24,HLOOKUP($AA1683,'Date ouverte'!$24:$25,2,FALSE),IF($J1683='Date ouverte'!$A$26,HLOOKUP($AA1683,'Date ouverte'!$26:$27,2,FALSE),"j"))))),W1683)&lt;&gt;"alert",AA1683,"alert")</f>
        <v>44915</v>
      </c>
      <c r="AC1683" s="65">
        <f>IF($AB1683="alert",(IF($J1683='Date ouverte'!$A$29,HLOOKUP($AA1683,'Date ouverte'!$29:$30,2,FALSE),IF($J1683='Date ouverte'!$A$31,HLOOKUP($AA1683,'Date ouverte'!$31:$33,2,FALSE),IF($J1683='Date ouverte'!$A$33,HLOOKUP($AA1683,'Date ouverte'!$33:$34,2,FALSE),IF($J1683='Date ouverte'!$A$35,HLOOKUP($AA1683,'Date ouverte'!$35:$36,2,FALSE),"j"))))),0)</f>
        <v>0</v>
      </c>
      <c r="AD16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3" s="5"/>
    </row>
    <row r="1684" spans="1:31" x14ac:dyDescent="0.25">
      <c r="A1684" t="s">
        <v>724</v>
      </c>
      <c r="B1684" t="s">
        <v>258</v>
      </c>
      <c r="C1684" t="s">
        <v>30</v>
      </c>
      <c r="D1684" t="s">
        <v>47</v>
      </c>
      <c r="E1684" t="s">
        <v>34</v>
      </c>
      <c r="F1684" t="s">
        <v>48</v>
      </c>
      <c r="G1684" s="1">
        <v>44826</v>
      </c>
      <c r="H1684" s="1">
        <v>44860</v>
      </c>
      <c r="I1684" s="2">
        <v>44869.458333333336</v>
      </c>
      <c r="J1684" t="s">
        <v>23</v>
      </c>
      <c r="K1684" t="s">
        <v>19</v>
      </c>
      <c r="L1684" t="s">
        <v>20</v>
      </c>
      <c r="M1684" t="s">
        <v>25</v>
      </c>
      <c r="N1684" t="s">
        <v>35</v>
      </c>
      <c r="O1684" t="s">
        <v>36</v>
      </c>
      <c r="P1684">
        <f t="shared" si="640"/>
        <v>1</v>
      </c>
      <c r="Q1684" s="5">
        <f t="shared" si="641"/>
        <v>44862</v>
      </c>
      <c r="R1684" s="32">
        <f>VLOOKUP(_xlfn.CONCAT(M1684," - ",E1684),Planning!$C$75:$D$99,2,0)</f>
        <v>21</v>
      </c>
      <c r="S1684" s="5">
        <f t="shared" si="642"/>
        <v>44881</v>
      </c>
      <c r="T1684" s="3" t="str">
        <f t="shared" si="643"/>
        <v/>
      </c>
      <c r="U1684" s="32">
        <f t="shared" ca="1" si="644"/>
        <v>21</v>
      </c>
      <c r="V1684" s="32">
        <f t="shared" si="645"/>
        <v>0</v>
      </c>
      <c r="W1684" s="5">
        <f t="shared" si="646"/>
        <v>44869</v>
      </c>
      <c r="X1684" s="5"/>
      <c r="Z1684" s="49"/>
      <c r="AA1684" s="50" cm="1">
        <f t="array" ref="AA1684">IF(AND(K1684="Pending",J1684='Date ouverte'!$A$2),INDEX(_xlfn.ANCHORARRAY('Date ouverte'!$B$2),MATCH(TRUE,_xlfn.ANCHORARRAY('Date ouverte'!$B$2)&gt;=$W1684,0)),IF(AND(K1684="Pending",J1684='Date ouverte'!$A$4),INDEX(_xlfn.ANCHORARRAY('Date ouverte'!$B$4),MATCH(TRUE,_xlfn.ANCHORARRAY('Date ouverte'!$B$4)&gt;=$W1684,0)),IF(AND(K1684="Pending",J1684='Date ouverte'!$A$6),INDEX(_xlfn.ANCHORARRAY('Date ouverte'!$B$6),MATCH(TRUE,_xlfn.ANCHORARRAY('Date ouverte'!$B$6)&gt;=$W1684,0)),IF(AND(K1684="Pending",J1684='Date ouverte'!$A$8),INDEX(_xlfn.ANCHORARRAY('Date ouverte'!$B$8),MATCH(TRUE,_xlfn.ANCHORARRAY('Date ouverte'!$B$8)&gt;=$W1684,0)),W1684))))</f>
        <v>44869</v>
      </c>
      <c r="AB1684" s="5">
        <f>IF(IF($K1684="Pending",(IF($J1684='Date ouverte'!$A$20,HLOOKUP($AA1684,'Date ouverte'!$20:$21,2,FALSE),IF($J1684='Date ouverte'!$A$22,HLOOKUP($AA1684,'Date ouverte'!$22:$23,2,FALSE),IF($J1684='Date ouverte'!$A$24,HLOOKUP($AA1684,'Date ouverte'!$24:$25,2,FALSE),IF($J1684='Date ouverte'!$A$26,HLOOKUP($AA1684,'Date ouverte'!$26:$27,2,FALSE),"j"))))),W1684)&lt;&gt;"alert",AA1684,"alert")</f>
        <v>44869</v>
      </c>
      <c r="AC1684" s="65">
        <f>IF($AB1684="alert",(IF($J1684='Date ouverte'!$A$29,HLOOKUP($AA1684,'Date ouverte'!$29:$30,2,FALSE),IF($J1684='Date ouverte'!$A$31,HLOOKUP($AA1684,'Date ouverte'!$31:$33,2,FALSE),IF($J1684='Date ouverte'!$A$33,HLOOKUP($AA1684,'Date ouverte'!$33:$34,2,FALSE),IF($J1684='Date ouverte'!$A$35,HLOOKUP($AA1684,'Date ouverte'!$35:$36,2,FALSE),"j"))))),0)</f>
        <v>0</v>
      </c>
      <c r="AD16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4" s="5"/>
    </row>
    <row r="1685" spans="1:31" x14ac:dyDescent="0.25">
      <c r="A1685" t="s">
        <v>1042</v>
      </c>
      <c r="B1685" t="s">
        <v>258</v>
      </c>
      <c r="C1685" t="s">
        <v>30</v>
      </c>
      <c r="D1685" t="s">
        <v>47</v>
      </c>
      <c r="E1685" t="s">
        <v>34</v>
      </c>
      <c r="F1685" t="s">
        <v>48</v>
      </c>
      <c r="G1685" s="1">
        <v>44828</v>
      </c>
      <c r="H1685" s="1">
        <v>44860</v>
      </c>
      <c r="I1685" s="2">
        <v>44872.270833333336</v>
      </c>
      <c r="J1685" t="s">
        <v>28</v>
      </c>
      <c r="K1685" t="s">
        <v>19</v>
      </c>
      <c r="L1685" t="s">
        <v>20</v>
      </c>
      <c r="M1685" t="s">
        <v>25</v>
      </c>
      <c r="N1685" t="s">
        <v>35</v>
      </c>
      <c r="O1685" t="s">
        <v>36</v>
      </c>
      <c r="P1685">
        <f t="shared" si="640"/>
        <v>1</v>
      </c>
      <c r="Q1685" s="5">
        <f t="shared" si="641"/>
        <v>44862</v>
      </c>
      <c r="R1685" s="32">
        <f>VLOOKUP(_xlfn.CONCAT(M1685," - ",E1685),Planning!$C$75:$D$99,2,0)</f>
        <v>21</v>
      </c>
      <c r="S1685" s="5">
        <f t="shared" si="642"/>
        <v>44881</v>
      </c>
      <c r="T1685" s="3" t="str">
        <f t="shared" si="643"/>
        <v/>
      </c>
      <c r="U1685" s="32">
        <f t="shared" ca="1" si="644"/>
        <v>21</v>
      </c>
      <c r="V1685" s="32">
        <f t="shared" si="645"/>
        <v>0</v>
      </c>
      <c r="W1685" s="5">
        <f t="shared" si="646"/>
        <v>44872</v>
      </c>
      <c r="X1685" s="5"/>
      <c r="Z1685" s="49"/>
      <c r="AA1685" s="50" cm="1">
        <f t="array" ref="AA1685">IF(AND(K1685="Pending",J1685='Date ouverte'!$A$2),INDEX(_xlfn.ANCHORARRAY('Date ouverte'!$B$2),MATCH(TRUE,_xlfn.ANCHORARRAY('Date ouverte'!$B$2)&gt;=$W1685,0)),IF(AND(K1685="Pending",J1685='Date ouverte'!$A$4),INDEX(_xlfn.ANCHORARRAY('Date ouverte'!$B$4),MATCH(TRUE,_xlfn.ANCHORARRAY('Date ouverte'!$B$4)&gt;=$W1685,0)),IF(AND(K1685="Pending",J1685='Date ouverte'!$A$6),INDEX(_xlfn.ANCHORARRAY('Date ouverte'!$B$6),MATCH(TRUE,_xlfn.ANCHORARRAY('Date ouverte'!$B$6)&gt;=$W1685,0)),IF(AND(K1685="Pending",J1685='Date ouverte'!$A$8),INDEX(_xlfn.ANCHORARRAY('Date ouverte'!$B$8),MATCH(TRUE,_xlfn.ANCHORARRAY('Date ouverte'!$B$8)&gt;=$W1685,0)),W1685))))</f>
        <v>44872</v>
      </c>
      <c r="AB1685" s="5">
        <f>IF(IF($K1685="Pending",(IF($J1685='Date ouverte'!$A$20,HLOOKUP($AA1685,'Date ouverte'!$20:$21,2,FALSE),IF($J1685='Date ouverte'!$A$22,HLOOKUP($AA1685,'Date ouverte'!$22:$23,2,FALSE),IF($J1685='Date ouverte'!$A$24,HLOOKUP($AA1685,'Date ouverte'!$24:$25,2,FALSE),IF($J1685='Date ouverte'!$A$26,HLOOKUP($AA1685,'Date ouverte'!$26:$27,2,FALSE),"j"))))),W1685)&lt;&gt;"alert",AA1685,"alert")</f>
        <v>44872</v>
      </c>
      <c r="AC1685" s="65">
        <f>IF($AB1685="alert",(IF($J1685='Date ouverte'!$A$29,HLOOKUP($AA1685,'Date ouverte'!$29:$30,2,FALSE),IF($J1685='Date ouverte'!$A$31,HLOOKUP($AA1685,'Date ouverte'!$31:$33,2,FALSE),IF($J1685='Date ouverte'!$A$33,HLOOKUP($AA1685,'Date ouverte'!$33:$34,2,FALSE),IF($J1685='Date ouverte'!$A$35,HLOOKUP($AA1685,'Date ouverte'!$35:$36,2,FALSE),"j"))))),0)</f>
        <v>0</v>
      </c>
      <c r="AD16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5" s="5"/>
    </row>
    <row r="1686" spans="1:31" x14ac:dyDescent="0.25">
      <c r="A1686" t="s">
        <v>2173</v>
      </c>
      <c r="B1686" t="s">
        <v>258</v>
      </c>
      <c r="C1686" t="s">
        <v>14</v>
      </c>
      <c r="D1686" t="s">
        <v>47</v>
      </c>
      <c r="E1686" t="s">
        <v>16</v>
      </c>
      <c r="F1686" t="s">
        <v>48</v>
      </c>
      <c r="G1686" s="1">
        <v>44849</v>
      </c>
      <c r="H1686" s="1">
        <v>44880</v>
      </c>
      <c r="I1686" s="2">
        <v>44887</v>
      </c>
      <c r="J1686" t="s">
        <v>28</v>
      </c>
      <c r="K1686" t="s">
        <v>29</v>
      </c>
      <c r="L1686" t="s">
        <v>24</v>
      </c>
      <c r="M1686" t="s">
        <v>25</v>
      </c>
      <c r="N1686" t="s">
        <v>26</v>
      </c>
      <c r="O1686" t="s">
        <v>45</v>
      </c>
      <c r="P1686">
        <f t="shared" si="640"/>
        <v>1</v>
      </c>
      <c r="Q1686" s="5">
        <f t="shared" si="641"/>
        <v>44882</v>
      </c>
      <c r="R1686" s="32">
        <f>VLOOKUP(_xlfn.CONCAT(M1686," - ",E1686),Planning!$C$75:$D$99,2,0)</f>
        <v>4</v>
      </c>
      <c r="S1686" s="5">
        <f t="shared" si="642"/>
        <v>44884</v>
      </c>
      <c r="T1686" s="3" t="str">
        <f t="shared" si="643"/>
        <v/>
      </c>
      <c r="U1686" s="32">
        <f t="shared" ca="1" si="644"/>
        <v>4</v>
      </c>
      <c r="V1686" s="32">
        <f t="shared" si="645"/>
        <v>0</v>
      </c>
      <c r="W1686" s="5">
        <f t="shared" si="646"/>
        <v>44887</v>
      </c>
      <c r="X1686" s="5"/>
      <c r="Z1686" s="49"/>
      <c r="AA1686" s="50" cm="1">
        <f t="array" ref="AA1686">IF(AND(K1686="Pending",J1686='Date ouverte'!$A$2),INDEX(_xlfn.ANCHORARRAY('Date ouverte'!$B$2),MATCH(TRUE,_xlfn.ANCHORARRAY('Date ouverte'!$B$2)&gt;=$W1686,0)),IF(AND(K1686="Pending",J1686='Date ouverte'!$A$4),INDEX(_xlfn.ANCHORARRAY('Date ouverte'!$B$4),MATCH(TRUE,_xlfn.ANCHORARRAY('Date ouverte'!$B$4)&gt;=$W1686,0)),IF(AND(K1686="Pending",J1686='Date ouverte'!$A$6),INDEX(_xlfn.ANCHORARRAY('Date ouverte'!$B$6),MATCH(TRUE,_xlfn.ANCHORARRAY('Date ouverte'!$B$6)&gt;=$W1686,0)),IF(AND(K1686="Pending",J1686='Date ouverte'!$A$8),INDEX(_xlfn.ANCHORARRAY('Date ouverte'!$B$8),MATCH(TRUE,_xlfn.ANCHORARRAY('Date ouverte'!$B$8)&gt;=$W1686,0)),W1686))))</f>
        <v>44887</v>
      </c>
      <c r="AB1686" s="5">
        <f>IF(IF($K1686="Pending",(IF($J1686='Date ouverte'!$A$20,HLOOKUP($AA1686,'Date ouverte'!$20:$21,2,FALSE),IF($J1686='Date ouverte'!$A$22,HLOOKUP($AA1686,'Date ouverte'!$22:$23,2,FALSE),IF($J1686='Date ouverte'!$A$24,HLOOKUP($AA1686,'Date ouverte'!$24:$25,2,FALSE),IF($J1686='Date ouverte'!$A$26,HLOOKUP($AA1686,'Date ouverte'!$26:$27,2,FALSE),"j"))))),W1686)&lt;&gt;"alert",AA1686,"alert")</f>
        <v>44887</v>
      </c>
      <c r="AC1686" s="65">
        <f>IF($AB1686="alert",(IF($J1686='Date ouverte'!$A$29,HLOOKUP($AA1686,'Date ouverte'!$29:$30,2,FALSE),IF($J1686='Date ouverte'!$A$31,HLOOKUP($AA1686,'Date ouverte'!$31:$33,2,FALSE),IF($J1686='Date ouverte'!$A$33,HLOOKUP($AA1686,'Date ouverte'!$33:$34,2,FALSE),IF($J1686='Date ouverte'!$A$35,HLOOKUP($AA1686,'Date ouverte'!$35:$36,2,FALSE),"j"))))),0)</f>
        <v>0</v>
      </c>
      <c r="AD16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86" s="5"/>
    </row>
    <row r="1687" spans="1:31" x14ac:dyDescent="0.25">
      <c r="A1687" t="s">
        <v>1472</v>
      </c>
      <c r="B1687" t="s">
        <v>258</v>
      </c>
      <c r="C1687" t="s">
        <v>30</v>
      </c>
      <c r="D1687" t="s">
        <v>47</v>
      </c>
      <c r="E1687" t="s">
        <v>16</v>
      </c>
      <c r="F1687" t="s">
        <v>48</v>
      </c>
      <c r="G1687" s="1">
        <v>44844</v>
      </c>
      <c r="H1687" s="1">
        <v>44885</v>
      </c>
      <c r="I1687" s="2">
        <v>44890</v>
      </c>
      <c r="J1687" t="s">
        <v>23</v>
      </c>
      <c r="K1687" t="s">
        <v>29</v>
      </c>
      <c r="L1687" t="s">
        <v>24</v>
      </c>
      <c r="M1687" t="s">
        <v>32</v>
      </c>
      <c r="N1687" t="s">
        <v>41</v>
      </c>
      <c r="O1687" t="s">
        <v>1106</v>
      </c>
      <c r="P1687">
        <f t="shared" si="640"/>
        <v>1</v>
      </c>
      <c r="Q1687" s="5">
        <f t="shared" si="641"/>
        <v>44887</v>
      </c>
      <c r="R1687" s="32">
        <f>VLOOKUP(_xlfn.CONCAT(M1687," - ",E1687),Planning!$C$75:$D$99,2,0)</f>
        <v>10</v>
      </c>
      <c r="S1687" s="5">
        <f t="shared" si="642"/>
        <v>44895</v>
      </c>
      <c r="T1687" s="3" t="str">
        <f t="shared" si="643"/>
        <v/>
      </c>
      <c r="U1687" s="32">
        <f t="shared" ca="1" si="644"/>
        <v>10</v>
      </c>
      <c r="V1687" s="32">
        <f t="shared" si="645"/>
        <v>0</v>
      </c>
      <c r="W1687" s="5">
        <f t="shared" si="646"/>
        <v>44890</v>
      </c>
      <c r="X1687" s="5"/>
      <c r="Z1687" s="49"/>
      <c r="AA1687" s="50" cm="1">
        <f t="array" ref="AA1687">IF(AND(K1687="Pending",J1687='Date ouverte'!$A$2),INDEX(_xlfn.ANCHORARRAY('Date ouverte'!$B$2),MATCH(TRUE,_xlfn.ANCHORARRAY('Date ouverte'!$B$2)&gt;=$W1687,0)),IF(AND(K1687="Pending",J1687='Date ouverte'!$A$4),INDEX(_xlfn.ANCHORARRAY('Date ouverte'!$B$4),MATCH(TRUE,_xlfn.ANCHORARRAY('Date ouverte'!$B$4)&gt;=$W1687,0)),IF(AND(K1687="Pending",J1687='Date ouverte'!$A$6),INDEX(_xlfn.ANCHORARRAY('Date ouverte'!$B$6),MATCH(TRUE,_xlfn.ANCHORARRAY('Date ouverte'!$B$6)&gt;=$W1687,0)),IF(AND(K1687="Pending",J1687='Date ouverte'!$A$8),INDEX(_xlfn.ANCHORARRAY('Date ouverte'!$B$8),MATCH(TRUE,_xlfn.ANCHORARRAY('Date ouverte'!$B$8)&gt;=$W1687,0)),W1687))))</f>
        <v>44890</v>
      </c>
      <c r="AB1687" s="5" t="str">
        <f>IF(IF($K1687="Pending",(IF($J1687='Date ouverte'!$A$20,HLOOKUP($AA1687,'Date ouverte'!$20:$21,2,FALSE),IF($J1687='Date ouverte'!$A$22,HLOOKUP($AA1687,'Date ouverte'!$22:$23,2,FALSE),IF($J1687='Date ouverte'!$A$24,HLOOKUP($AA1687,'Date ouverte'!$24:$25,2,FALSE),IF($J1687='Date ouverte'!$A$26,HLOOKUP($AA1687,'Date ouverte'!$26:$27,2,FALSE),"j"))))),W1687)&lt;&gt;"alert",AA1687,"alert")</f>
        <v>alert</v>
      </c>
      <c r="AC1687" s="65">
        <f>IF($AB1687="alert",(IF($J1687='Date ouverte'!$A$29,HLOOKUP($AA1687,'Date ouverte'!$29:$30,2,FALSE),IF($J1687='Date ouverte'!$A$31,HLOOKUP($AA1687,'Date ouverte'!$31:$33,2,FALSE),IF($J1687='Date ouverte'!$A$33,HLOOKUP($AA1687,'Date ouverte'!$33:$34,2,FALSE),IF($J1687='Date ouverte'!$A$35,HLOOKUP($AA1687,'Date ouverte'!$35:$36,2,FALSE),"j"))))),0)</f>
        <v>96</v>
      </c>
      <c r="AD16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87" s="5"/>
    </row>
    <row r="1688" spans="1:31" x14ac:dyDescent="0.25">
      <c r="A1688" t="s">
        <v>843</v>
      </c>
      <c r="B1688" t="s">
        <v>258</v>
      </c>
      <c r="C1688" t="s">
        <v>30</v>
      </c>
      <c r="D1688" t="s">
        <v>47</v>
      </c>
      <c r="E1688" t="s">
        <v>16</v>
      </c>
      <c r="F1688" t="s">
        <v>48</v>
      </c>
      <c r="G1688" s="1">
        <v>44830</v>
      </c>
      <c r="H1688" s="1">
        <v>44873</v>
      </c>
      <c r="I1688" s="2">
        <v>44890</v>
      </c>
      <c r="J1688" t="s">
        <v>28</v>
      </c>
      <c r="K1688" t="s">
        <v>29</v>
      </c>
      <c r="L1688" t="s">
        <v>24</v>
      </c>
      <c r="M1688" t="s">
        <v>21</v>
      </c>
      <c r="N1688" t="s">
        <v>22</v>
      </c>
      <c r="O1688" t="s">
        <v>1152</v>
      </c>
      <c r="P1688">
        <f t="shared" si="640"/>
        <v>1</v>
      </c>
      <c r="Q1688" s="5">
        <f t="shared" si="641"/>
        <v>44875</v>
      </c>
      <c r="R1688" s="32">
        <f>VLOOKUP(_xlfn.CONCAT(M1688," - ",E1688),Planning!$C$75:$D$99,2,0)</f>
        <v>7</v>
      </c>
      <c r="S1688" s="5">
        <f t="shared" si="642"/>
        <v>44880</v>
      </c>
      <c r="T1688" s="3" t="str">
        <f t="shared" si="643"/>
        <v/>
      </c>
      <c r="U1688" s="32">
        <f t="shared" ca="1" si="644"/>
        <v>7</v>
      </c>
      <c r="V1688" s="32">
        <f t="shared" si="645"/>
        <v>0</v>
      </c>
      <c r="W1688" s="5">
        <f t="shared" si="646"/>
        <v>44890</v>
      </c>
      <c r="X1688" s="5"/>
      <c r="Z1688" s="49"/>
      <c r="AA1688" s="50" cm="1">
        <f t="array" ref="AA1688">IF(AND(K1688="Pending",J1688='Date ouverte'!$A$2),INDEX(_xlfn.ANCHORARRAY('Date ouverte'!$B$2),MATCH(TRUE,_xlfn.ANCHORARRAY('Date ouverte'!$B$2)&gt;=$W1688,0)),IF(AND(K1688="Pending",J1688='Date ouverte'!$A$4),INDEX(_xlfn.ANCHORARRAY('Date ouverte'!$B$4),MATCH(TRUE,_xlfn.ANCHORARRAY('Date ouverte'!$B$4)&gt;=$W1688,0)),IF(AND(K1688="Pending",J1688='Date ouverte'!$A$6),INDEX(_xlfn.ANCHORARRAY('Date ouverte'!$B$6),MATCH(TRUE,_xlfn.ANCHORARRAY('Date ouverte'!$B$6)&gt;=$W1688,0)),IF(AND(K1688="Pending",J1688='Date ouverte'!$A$8),INDEX(_xlfn.ANCHORARRAY('Date ouverte'!$B$8),MATCH(TRUE,_xlfn.ANCHORARRAY('Date ouverte'!$B$8)&gt;=$W1688,0)),W1688))))</f>
        <v>44890</v>
      </c>
      <c r="AB1688" s="5" t="str">
        <f>IF(IF($K1688="Pending",(IF($J1688='Date ouverte'!$A$20,HLOOKUP($AA1688,'Date ouverte'!$20:$21,2,FALSE),IF($J1688='Date ouverte'!$A$22,HLOOKUP($AA1688,'Date ouverte'!$22:$23,2,FALSE),IF($J1688='Date ouverte'!$A$24,HLOOKUP($AA1688,'Date ouverte'!$24:$25,2,FALSE),IF($J1688='Date ouverte'!$A$26,HLOOKUP($AA1688,'Date ouverte'!$26:$27,2,FALSE),"j"))))),W1688)&lt;&gt;"alert",AA1688,"alert")</f>
        <v>alert</v>
      </c>
      <c r="AC1688" s="65">
        <f>IF($AB1688="alert",(IF($J1688='Date ouverte'!$A$29,HLOOKUP($AA1688,'Date ouverte'!$29:$30,2,FALSE),IF($J1688='Date ouverte'!$A$31,HLOOKUP($AA1688,'Date ouverte'!$31:$33,2,FALSE),IF($J1688='Date ouverte'!$A$33,HLOOKUP($AA1688,'Date ouverte'!$33:$34,2,FALSE),IF($J1688='Date ouverte'!$A$35,HLOOKUP($AA1688,'Date ouverte'!$35:$36,2,FALSE),"j"))))),0)</f>
        <v>8</v>
      </c>
      <c r="AD16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88" s="5"/>
    </row>
    <row r="1689" spans="1:31" x14ac:dyDescent="0.25">
      <c r="A1689" t="s">
        <v>2174</v>
      </c>
      <c r="B1689" t="s">
        <v>258</v>
      </c>
      <c r="C1689" t="s">
        <v>30</v>
      </c>
      <c r="D1689" t="s">
        <v>57</v>
      </c>
      <c r="E1689" t="s">
        <v>34</v>
      </c>
      <c r="F1689" t="s">
        <v>48</v>
      </c>
      <c r="G1689" s="1">
        <v>44864</v>
      </c>
      <c r="H1689" s="1">
        <v>44898</v>
      </c>
      <c r="I1689" s="2">
        <v>44913</v>
      </c>
      <c r="J1689" t="s">
        <v>28</v>
      </c>
      <c r="K1689" t="s">
        <v>29</v>
      </c>
      <c r="L1689" t="s">
        <v>24</v>
      </c>
      <c r="M1689" t="s">
        <v>25</v>
      </c>
      <c r="N1689" t="s">
        <v>26</v>
      </c>
      <c r="O1689" t="s">
        <v>49</v>
      </c>
      <c r="P1689">
        <f t="shared" si="640"/>
        <v>1</v>
      </c>
      <c r="Q1689" s="5">
        <f t="shared" si="641"/>
        <v>44900</v>
      </c>
      <c r="R1689" s="32">
        <f>VLOOKUP(_xlfn.CONCAT(M1689," - ",E1689),Planning!$C$75:$D$99,2,0)</f>
        <v>21</v>
      </c>
      <c r="S1689" s="5">
        <f t="shared" si="642"/>
        <v>44919</v>
      </c>
      <c r="T1689" s="3" t="str">
        <f t="shared" si="643"/>
        <v/>
      </c>
      <c r="U1689" s="32">
        <f t="shared" ca="1" si="644"/>
        <v>21</v>
      </c>
      <c r="V1689" s="32">
        <f t="shared" si="645"/>
        <v>0</v>
      </c>
      <c r="W1689" s="5">
        <f t="shared" si="646"/>
        <v>44913</v>
      </c>
      <c r="X1689" s="5"/>
      <c r="Z1689" s="49"/>
      <c r="AA1689" s="50" cm="1">
        <f t="array" ref="AA1689">IF(AND(K1689="Pending",J1689='Date ouverte'!$A$2),INDEX(_xlfn.ANCHORARRAY('Date ouverte'!$B$2),MATCH(TRUE,_xlfn.ANCHORARRAY('Date ouverte'!$B$2)&gt;=$W1689,0)),IF(AND(K1689="Pending",J1689='Date ouverte'!$A$4),INDEX(_xlfn.ANCHORARRAY('Date ouverte'!$B$4),MATCH(TRUE,_xlfn.ANCHORARRAY('Date ouverte'!$B$4)&gt;=$W1689,0)),IF(AND(K1689="Pending",J1689='Date ouverte'!$A$6),INDEX(_xlfn.ANCHORARRAY('Date ouverte'!$B$6),MATCH(TRUE,_xlfn.ANCHORARRAY('Date ouverte'!$B$6)&gt;=$W1689,0)),IF(AND(K1689="Pending",J1689='Date ouverte'!$A$8),INDEX(_xlfn.ANCHORARRAY('Date ouverte'!$B$8),MATCH(TRUE,_xlfn.ANCHORARRAY('Date ouverte'!$B$8)&gt;=$W1689,0)),W1689))))</f>
        <v>44914</v>
      </c>
      <c r="AB1689" s="5" t="str">
        <f>IF(IF($K1689="Pending",(IF($J1689='Date ouverte'!$A$20,HLOOKUP($AA1689,'Date ouverte'!$20:$21,2,FALSE),IF($J1689='Date ouverte'!$A$22,HLOOKUP($AA1689,'Date ouverte'!$22:$23,2,FALSE),IF($J1689='Date ouverte'!$A$24,HLOOKUP($AA1689,'Date ouverte'!$24:$25,2,FALSE),IF($J1689='Date ouverte'!$A$26,HLOOKUP($AA1689,'Date ouverte'!$26:$27,2,FALSE),"j"))))),W1689)&lt;&gt;"alert",AA1689,"alert")</f>
        <v>alert</v>
      </c>
      <c r="AC1689" s="65">
        <f>IF($AB1689="alert",(IF($J1689='Date ouverte'!$A$29,HLOOKUP($AA1689,'Date ouverte'!$29:$30,2,FALSE),IF($J1689='Date ouverte'!$A$31,HLOOKUP($AA1689,'Date ouverte'!$31:$33,2,FALSE),IF($J1689='Date ouverte'!$A$33,HLOOKUP($AA1689,'Date ouverte'!$33:$34,2,FALSE),IF($J1689='Date ouverte'!$A$35,HLOOKUP($AA1689,'Date ouverte'!$35:$36,2,FALSE),"j"))))),0)</f>
        <v>2</v>
      </c>
      <c r="AD16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89" s="5"/>
    </row>
    <row r="1690" spans="1:31" x14ac:dyDescent="0.25">
      <c r="A1690" t="s">
        <v>782</v>
      </c>
      <c r="B1690" t="s">
        <v>258</v>
      </c>
      <c r="C1690" t="s">
        <v>30</v>
      </c>
      <c r="D1690" t="s">
        <v>47</v>
      </c>
      <c r="E1690" t="s">
        <v>51</v>
      </c>
      <c r="F1690" t="s">
        <v>48</v>
      </c>
      <c r="G1690" s="1">
        <v>44821</v>
      </c>
      <c r="H1690" s="1">
        <v>44862</v>
      </c>
      <c r="I1690" s="2">
        <v>44872.291666666664</v>
      </c>
      <c r="J1690" t="s">
        <v>18</v>
      </c>
      <c r="K1690" t="s">
        <v>19</v>
      </c>
      <c r="L1690" t="s">
        <v>24</v>
      </c>
      <c r="M1690" t="s">
        <v>32</v>
      </c>
      <c r="N1690" t="s">
        <v>41</v>
      </c>
      <c r="O1690" t="s">
        <v>664</v>
      </c>
      <c r="P1690">
        <f t="shared" si="640"/>
        <v>1</v>
      </c>
      <c r="Q1690" s="5">
        <f t="shared" si="641"/>
        <v>44864</v>
      </c>
      <c r="R1690" s="32">
        <f>VLOOKUP(_xlfn.CONCAT(M1690," - ",E1690),Planning!$C$75:$D$99,2,0)</f>
        <v>5</v>
      </c>
      <c r="S1690" s="5">
        <f t="shared" si="642"/>
        <v>44867</v>
      </c>
      <c r="T1690" s="3" t="str">
        <f t="shared" si="643"/>
        <v/>
      </c>
      <c r="U1690" s="32">
        <f t="shared" ca="1" si="644"/>
        <v>5</v>
      </c>
      <c r="V1690" s="32">
        <f t="shared" si="645"/>
        <v>0</v>
      </c>
      <c r="W1690" s="5">
        <f t="shared" si="646"/>
        <v>44872</v>
      </c>
      <c r="X1690" s="5"/>
      <c r="Z1690" s="49"/>
      <c r="AA1690" s="50" cm="1">
        <f t="array" ref="AA1690">IF(AND(K1690="Pending",J1690='Date ouverte'!$A$2),INDEX(_xlfn.ANCHORARRAY('Date ouverte'!$B$2),MATCH(TRUE,_xlfn.ANCHORARRAY('Date ouverte'!$B$2)&gt;=$W1690,0)),IF(AND(K1690="Pending",J1690='Date ouverte'!$A$4),INDEX(_xlfn.ANCHORARRAY('Date ouverte'!$B$4),MATCH(TRUE,_xlfn.ANCHORARRAY('Date ouverte'!$B$4)&gt;=$W1690,0)),IF(AND(K1690="Pending",J1690='Date ouverte'!$A$6),INDEX(_xlfn.ANCHORARRAY('Date ouverte'!$B$6),MATCH(TRUE,_xlfn.ANCHORARRAY('Date ouverte'!$B$6)&gt;=$W1690,0)),IF(AND(K1690="Pending",J1690='Date ouverte'!$A$8),INDEX(_xlfn.ANCHORARRAY('Date ouverte'!$B$8),MATCH(TRUE,_xlfn.ANCHORARRAY('Date ouverte'!$B$8)&gt;=$W1690,0)),W1690))))</f>
        <v>44872</v>
      </c>
      <c r="AB1690" s="5">
        <f>IF(IF($K1690="Pending",(IF($J1690='Date ouverte'!$A$20,HLOOKUP($AA1690,'Date ouverte'!$20:$21,2,FALSE),IF($J1690='Date ouverte'!$A$22,HLOOKUP($AA1690,'Date ouverte'!$22:$23,2,FALSE),IF($J1690='Date ouverte'!$A$24,HLOOKUP($AA1690,'Date ouverte'!$24:$25,2,FALSE),IF($J1690='Date ouverte'!$A$26,HLOOKUP($AA1690,'Date ouverte'!$26:$27,2,FALSE),"j"))))),W1690)&lt;&gt;"alert",AA1690,"alert")</f>
        <v>44872</v>
      </c>
      <c r="AC1690" s="65">
        <f>IF($AB1690="alert",(IF($J1690='Date ouverte'!$A$29,HLOOKUP($AA1690,'Date ouverte'!$29:$30,2,FALSE),IF($J1690='Date ouverte'!$A$31,HLOOKUP($AA1690,'Date ouverte'!$31:$33,2,FALSE),IF($J1690='Date ouverte'!$A$33,HLOOKUP($AA1690,'Date ouverte'!$33:$34,2,FALSE),IF($J1690='Date ouverte'!$A$35,HLOOKUP($AA1690,'Date ouverte'!$35:$36,2,FALSE),"j"))))),0)</f>
        <v>0</v>
      </c>
      <c r="AD16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0" s="5"/>
    </row>
    <row r="1691" spans="1:31" x14ac:dyDescent="0.25">
      <c r="A1691" t="s">
        <v>281</v>
      </c>
      <c r="B1691" t="s">
        <v>258</v>
      </c>
      <c r="C1691" t="s">
        <v>30</v>
      </c>
      <c r="D1691" t="s">
        <v>47</v>
      </c>
      <c r="E1691" t="s">
        <v>16</v>
      </c>
      <c r="F1691" t="s">
        <v>48</v>
      </c>
      <c r="G1691" s="1">
        <v>44813</v>
      </c>
      <c r="H1691" s="1">
        <v>44867</v>
      </c>
      <c r="I1691" s="2">
        <v>44876</v>
      </c>
      <c r="J1691" t="s">
        <v>28</v>
      </c>
      <c r="K1691" t="s">
        <v>29</v>
      </c>
      <c r="L1691" t="s">
        <v>24</v>
      </c>
      <c r="M1691" t="s">
        <v>21</v>
      </c>
      <c r="N1691" t="s">
        <v>22</v>
      </c>
      <c r="O1691" t="s">
        <v>282</v>
      </c>
      <c r="P1691">
        <f t="shared" si="640"/>
        <v>1</v>
      </c>
      <c r="Q1691" s="5">
        <f t="shared" si="641"/>
        <v>44869</v>
      </c>
      <c r="R1691" s="32">
        <f>VLOOKUP(_xlfn.CONCAT(M1691," - ",E1691),Planning!$C$75:$D$99,2,0)</f>
        <v>7</v>
      </c>
      <c r="S1691" s="5">
        <f t="shared" si="642"/>
        <v>44874</v>
      </c>
      <c r="T1691" s="3" t="str">
        <f t="shared" si="643"/>
        <v/>
      </c>
      <c r="U1691" s="32">
        <f t="shared" ca="1" si="644"/>
        <v>7</v>
      </c>
      <c r="V1691" s="32">
        <f t="shared" si="645"/>
        <v>0</v>
      </c>
      <c r="W1691" s="5">
        <f t="shared" si="646"/>
        <v>44876</v>
      </c>
      <c r="X1691" s="5"/>
      <c r="Z1691" s="49"/>
      <c r="AA1691" s="50" cm="1">
        <f t="array" ref="AA1691">IF(AND(K1691="Pending",J1691='Date ouverte'!$A$2),INDEX(_xlfn.ANCHORARRAY('Date ouverte'!$B$2),MATCH(TRUE,_xlfn.ANCHORARRAY('Date ouverte'!$B$2)&gt;=$W1691,0)),IF(AND(K1691="Pending",J1691='Date ouverte'!$A$4),INDEX(_xlfn.ANCHORARRAY('Date ouverte'!$B$4),MATCH(TRUE,_xlfn.ANCHORARRAY('Date ouverte'!$B$4)&gt;=$W1691,0)),IF(AND(K1691="Pending",J1691='Date ouverte'!$A$6),INDEX(_xlfn.ANCHORARRAY('Date ouverte'!$B$6),MATCH(TRUE,_xlfn.ANCHORARRAY('Date ouverte'!$B$6)&gt;=$W1691,0)),IF(AND(K1691="Pending",J1691='Date ouverte'!$A$8),INDEX(_xlfn.ANCHORARRAY('Date ouverte'!$B$8),MATCH(TRUE,_xlfn.ANCHORARRAY('Date ouverte'!$B$8)&gt;=$W1691,0)),W1691))))</f>
        <v>44876</v>
      </c>
      <c r="AB1691" s="5">
        <f>IF(IF($K1691="Pending",(IF($J1691='Date ouverte'!$A$20,HLOOKUP($AA1691,'Date ouverte'!$20:$21,2,FALSE),IF($J1691='Date ouverte'!$A$22,HLOOKUP($AA1691,'Date ouverte'!$22:$23,2,FALSE),IF($J1691='Date ouverte'!$A$24,HLOOKUP($AA1691,'Date ouverte'!$24:$25,2,FALSE),IF($J1691='Date ouverte'!$A$26,HLOOKUP($AA1691,'Date ouverte'!$26:$27,2,FALSE),"j"))))),W1691)&lt;&gt;"alert",AA1691,"alert")</f>
        <v>44876</v>
      </c>
      <c r="AC1691" s="65">
        <f>IF($AB1691="alert",(IF($J1691='Date ouverte'!$A$29,HLOOKUP($AA1691,'Date ouverte'!$29:$30,2,FALSE),IF($J1691='Date ouverte'!$A$31,HLOOKUP($AA1691,'Date ouverte'!$31:$33,2,FALSE),IF($J1691='Date ouverte'!$A$33,HLOOKUP($AA1691,'Date ouverte'!$33:$34,2,FALSE),IF($J1691='Date ouverte'!$A$35,HLOOKUP($AA1691,'Date ouverte'!$35:$36,2,FALSE),"j"))))),0)</f>
        <v>0</v>
      </c>
      <c r="AD16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1" s="5"/>
    </row>
    <row r="1692" spans="1:31" x14ac:dyDescent="0.25">
      <c r="A1692" t="s">
        <v>1473</v>
      </c>
      <c r="B1692" t="s">
        <v>258</v>
      </c>
      <c r="C1692" t="s">
        <v>30</v>
      </c>
      <c r="D1692" t="s">
        <v>47</v>
      </c>
      <c r="E1692" t="s">
        <v>34</v>
      </c>
      <c r="F1692" t="s">
        <v>48</v>
      </c>
      <c r="G1692" s="1">
        <v>44847</v>
      </c>
      <c r="H1692" s="1">
        <v>44877</v>
      </c>
      <c r="I1692" s="2">
        <v>44881.208333333336</v>
      </c>
      <c r="J1692" t="s">
        <v>28</v>
      </c>
      <c r="K1692" t="s">
        <v>19</v>
      </c>
      <c r="L1692" t="s">
        <v>20</v>
      </c>
      <c r="M1692" t="s">
        <v>25</v>
      </c>
      <c r="N1692" t="s">
        <v>35</v>
      </c>
      <c r="O1692" t="s">
        <v>45</v>
      </c>
      <c r="P1692">
        <f t="shared" si="640"/>
        <v>1</v>
      </c>
      <c r="Q1692" s="5">
        <f t="shared" si="641"/>
        <v>44879</v>
      </c>
      <c r="R1692" s="32">
        <f>VLOOKUP(_xlfn.CONCAT(M1692," - ",E1692),Planning!$C$75:$D$99,2,0)</f>
        <v>21</v>
      </c>
      <c r="S1692" s="5">
        <f t="shared" si="642"/>
        <v>44898</v>
      </c>
      <c r="T1692" s="3" t="str">
        <f t="shared" si="643"/>
        <v/>
      </c>
      <c r="U1692" s="32">
        <f t="shared" ca="1" si="644"/>
        <v>21</v>
      </c>
      <c r="V1692" s="32">
        <f t="shared" si="645"/>
        <v>0</v>
      </c>
      <c r="W1692" s="5">
        <f t="shared" si="646"/>
        <v>44881</v>
      </c>
      <c r="X1692" s="5"/>
      <c r="Z1692" s="49"/>
      <c r="AA1692" s="50" cm="1">
        <f t="array" ref="AA1692">IF(AND(K1692="Pending",J1692='Date ouverte'!$A$2),INDEX(_xlfn.ANCHORARRAY('Date ouverte'!$B$2),MATCH(TRUE,_xlfn.ANCHORARRAY('Date ouverte'!$B$2)&gt;=$W1692,0)),IF(AND(K1692="Pending",J1692='Date ouverte'!$A$4),INDEX(_xlfn.ANCHORARRAY('Date ouverte'!$B$4),MATCH(TRUE,_xlfn.ANCHORARRAY('Date ouverte'!$B$4)&gt;=$W1692,0)),IF(AND(K1692="Pending",J1692='Date ouverte'!$A$6),INDEX(_xlfn.ANCHORARRAY('Date ouverte'!$B$6),MATCH(TRUE,_xlfn.ANCHORARRAY('Date ouverte'!$B$6)&gt;=$W1692,0)),IF(AND(K1692="Pending",J1692='Date ouverte'!$A$8),INDEX(_xlfn.ANCHORARRAY('Date ouverte'!$B$8),MATCH(TRUE,_xlfn.ANCHORARRAY('Date ouverte'!$B$8)&gt;=$W1692,0)),W1692))))</f>
        <v>44881</v>
      </c>
      <c r="AB1692" s="5">
        <f>IF(IF($K1692="Pending",(IF($J1692='Date ouverte'!$A$20,HLOOKUP($AA1692,'Date ouverte'!$20:$21,2,FALSE),IF($J1692='Date ouverte'!$A$22,HLOOKUP($AA1692,'Date ouverte'!$22:$23,2,FALSE),IF($J1692='Date ouverte'!$A$24,HLOOKUP($AA1692,'Date ouverte'!$24:$25,2,FALSE),IF($J1692='Date ouverte'!$A$26,HLOOKUP($AA1692,'Date ouverte'!$26:$27,2,FALSE),"j"))))),W1692)&lt;&gt;"alert",AA1692,"alert")</f>
        <v>44881</v>
      </c>
      <c r="AC1692" s="65">
        <f>IF($AB1692="alert",(IF($J1692='Date ouverte'!$A$29,HLOOKUP($AA1692,'Date ouverte'!$29:$30,2,FALSE),IF($J1692='Date ouverte'!$A$31,HLOOKUP($AA1692,'Date ouverte'!$31:$33,2,FALSE),IF($J1692='Date ouverte'!$A$33,HLOOKUP($AA1692,'Date ouverte'!$33:$34,2,FALSE),IF($J1692='Date ouverte'!$A$35,HLOOKUP($AA1692,'Date ouverte'!$35:$36,2,FALSE),"j"))))),0)</f>
        <v>0</v>
      </c>
      <c r="AD16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692" s="5"/>
    </row>
    <row r="1693" spans="1:31" x14ac:dyDescent="0.25">
      <c r="A1693" t="s">
        <v>1474</v>
      </c>
      <c r="B1693" t="s">
        <v>258</v>
      </c>
      <c r="C1693" t="s">
        <v>30</v>
      </c>
      <c r="D1693" t="s">
        <v>47</v>
      </c>
      <c r="E1693" t="s">
        <v>34</v>
      </c>
      <c r="F1693" t="s">
        <v>48</v>
      </c>
      <c r="G1693" s="1">
        <v>44847</v>
      </c>
      <c r="H1693" s="1">
        <v>44877</v>
      </c>
      <c r="I1693" s="2">
        <v>44883</v>
      </c>
      <c r="J1693" t="s">
        <v>18</v>
      </c>
      <c r="K1693" t="s">
        <v>29</v>
      </c>
      <c r="L1693" t="s">
        <v>24</v>
      </c>
      <c r="M1693" t="s">
        <v>25</v>
      </c>
      <c r="N1693" t="s">
        <v>26</v>
      </c>
      <c r="O1693" t="s">
        <v>45</v>
      </c>
      <c r="P1693">
        <f t="shared" si="640"/>
        <v>1</v>
      </c>
      <c r="Q1693" s="5">
        <f t="shared" si="641"/>
        <v>44879</v>
      </c>
      <c r="R1693" s="32">
        <f>VLOOKUP(_xlfn.CONCAT(M1693," - ",E1693),Planning!$C$75:$D$99,2,0)</f>
        <v>21</v>
      </c>
      <c r="S1693" s="5">
        <f t="shared" si="642"/>
        <v>44898</v>
      </c>
      <c r="T1693" s="3" t="str">
        <f t="shared" si="643"/>
        <v/>
      </c>
      <c r="U1693" s="32">
        <f t="shared" ca="1" si="644"/>
        <v>21</v>
      </c>
      <c r="V1693" s="32">
        <f t="shared" si="645"/>
        <v>0</v>
      </c>
      <c r="W1693" s="5">
        <f t="shared" si="646"/>
        <v>44883</v>
      </c>
      <c r="X1693" s="5"/>
      <c r="Z1693" s="49"/>
      <c r="AA1693" s="50" cm="1">
        <f t="array" ref="AA1693">IF(AND(K1693="Pending",J1693='Date ouverte'!$A$2),INDEX(_xlfn.ANCHORARRAY('Date ouverte'!$B$2),MATCH(TRUE,_xlfn.ANCHORARRAY('Date ouverte'!$B$2)&gt;=$W1693,0)),IF(AND(K1693="Pending",J1693='Date ouverte'!$A$4),INDEX(_xlfn.ANCHORARRAY('Date ouverte'!$B$4),MATCH(TRUE,_xlfn.ANCHORARRAY('Date ouverte'!$B$4)&gt;=$W1693,0)),IF(AND(K1693="Pending",J1693='Date ouverte'!$A$6),INDEX(_xlfn.ANCHORARRAY('Date ouverte'!$B$6),MATCH(TRUE,_xlfn.ANCHORARRAY('Date ouverte'!$B$6)&gt;=$W1693,0)),IF(AND(K1693="Pending",J1693='Date ouverte'!$A$8),INDEX(_xlfn.ANCHORARRAY('Date ouverte'!$B$8),MATCH(TRUE,_xlfn.ANCHORARRAY('Date ouverte'!$B$8)&gt;=$W1693,0)),W1693))))</f>
        <v>44883</v>
      </c>
      <c r="AB1693" s="5">
        <f>IF(IF($K1693="Pending",(IF($J1693='Date ouverte'!$A$20,HLOOKUP($AA1693,'Date ouverte'!$20:$21,2,FALSE),IF($J1693='Date ouverte'!$A$22,HLOOKUP($AA1693,'Date ouverte'!$22:$23,2,FALSE),IF($J1693='Date ouverte'!$A$24,HLOOKUP($AA1693,'Date ouverte'!$24:$25,2,FALSE),IF($J1693='Date ouverte'!$A$26,HLOOKUP($AA1693,'Date ouverte'!$26:$27,2,FALSE),"j"))))),W1693)&lt;&gt;"alert",AA1693,"alert")</f>
        <v>44883</v>
      </c>
      <c r="AC1693" s="65">
        <f>IF($AB1693="alert",(IF($J1693='Date ouverte'!$A$29,HLOOKUP($AA1693,'Date ouverte'!$29:$30,2,FALSE),IF($J1693='Date ouverte'!$A$31,HLOOKUP($AA1693,'Date ouverte'!$31:$33,2,FALSE),IF($J1693='Date ouverte'!$A$33,HLOOKUP($AA1693,'Date ouverte'!$33:$34,2,FALSE),IF($J1693='Date ouverte'!$A$35,HLOOKUP($AA1693,'Date ouverte'!$35:$36,2,FALSE),"j"))))),0)</f>
        <v>0</v>
      </c>
      <c r="AD16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3" s="5"/>
    </row>
    <row r="1694" spans="1:31" x14ac:dyDescent="0.25">
      <c r="A1694" t="s">
        <v>551</v>
      </c>
      <c r="B1694" t="s">
        <v>258</v>
      </c>
      <c r="C1694" t="s">
        <v>30</v>
      </c>
      <c r="D1694" t="s">
        <v>47</v>
      </c>
      <c r="E1694" t="s">
        <v>34</v>
      </c>
      <c r="F1694" t="s">
        <v>48</v>
      </c>
      <c r="G1694" s="1">
        <v>44817</v>
      </c>
      <c r="H1694" s="1">
        <v>44860</v>
      </c>
      <c r="I1694" s="2">
        <v>44866</v>
      </c>
      <c r="J1694" t="s">
        <v>28</v>
      </c>
      <c r="K1694" t="s">
        <v>29</v>
      </c>
      <c r="L1694" t="s">
        <v>24</v>
      </c>
      <c r="M1694" t="s">
        <v>25</v>
      </c>
      <c r="N1694" t="s">
        <v>26</v>
      </c>
      <c r="O1694" t="s">
        <v>36</v>
      </c>
      <c r="P1694">
        <f t="shared" si="640"/>
        <v>1</v>
      </c>
      <c r="Q1694" s="5">
        <f t="shared" si="641"/>
        <v>44862</v>
      </c>
      <c r="R1694" s="32">
        <f>VLOOKUP(_xlfn.CONCAT(M1694," - ",E1694),Planning!$C$75:$D$99,2,0)</f>
        <v>21</v>
      </c>
      <c r="S1694" s="5">
        <f t="shared" si="642"/>
        <v>44881</v>
      </c>
      <c r="T1694" s="3" t="str">
        <f t="shared" si="643"/>
        <v/>
      </c>
      <c r="U1694" s="32">
        <f t="shared" ca="1" si="644"/>
        <v>21</v>
      </c>
      <c r="V1694" s="32">
        <f t="shared" si="645"/>
        <v>0</v>
      </c>
      <c r="W1694" s="5">
        <f t="shared" si="646"/>
        <v>44866</v>
      </c>
      <c r="X1694" s="5"/>
      <c r="Z1694" s="49"/>
      <c r="AA1694" s="50" cm="1">
        <f t="array" ref="AA1694">IF(AND(K1694="Pending",J1694='Date ouverte'!$A$2),INDEX(_xlfn.ANCHORARRAY('Date ouverte'!$B$2),MATCH(TRUE,_xlfn.ANCHORARRAY('Date ouverte'!$B$2)&gt;=$W1694,0)),IF(AND(K1694="Pending",J1694='Date ouverte'!$A$4),INDEX(_xlfn.ANCHORARRAY('Date ouverte'!$B$4),MATCH(TRUE,_xlfn.ANCHORARRAY('Date ouverte'!$B$4)&gt;=$W1694,0)),IF(AND(K1694="Pending",J1694='Date ouverte'!$A$6),INDEX(_xlfn.ANCHORARRAY('Date ouverte'!$B$6),MATCH(TRUE,_xlfn.ANCHORARRAY('Date ouverte'!$B$6)&gt;=$W1694,0)),IF(AND(K1694="Pending",J1694='Date ouverte'!$A$8),INDEX(_xlfn.ANCHORARRAY('Date ouverte'!$B$8),MATCH(TRUE,_xlfn.ANCHORARRAY('Date ouverte'!$B$8)&gt;=$W1694,0)),W1694))))</f>
        <v>44866</v>
      </c>
      <c r="AB1694" s="5">
        <f>IF(IF($K1694="Pending",(IF($J1694='Date ouverte'!$A$20,HLOOKUP($AA1694,'Date ouverte'!$20:$21,2,FALSE),IF($J1694='Date ouverte'!$A$22,HLOOKUP($AA1694,'Date ouverte'!$22:$23,2,FALSE),IF($J1694='Date ouverte'!$A$24,HLOOKUP($AA1694,'Date ouverte'!$24:$25,2,FALSE),IF($J1694='Date ouverte'!$A$26,HLOOKUP($AA1694,'Date ouverte'!$26:$27,2,FALSE),"j"))))),W1694)&lt;&gt;"alert",AA1694,"alert")</f>
        <v>44866</v>
      </c>
      <c r="AC1694" s="65">
        <f>IF($AB1694="alert",(IF($J1694='Date ouverte'!$A$29,HLOOKUP($AA1694,'Date ouverte'!$29:$30,2,FALSE),IF($J1694='Date ouverte'!$A$31,HLOOKUP($AA1694,'Date ouverte'!$31:$33,2,FALSE),IF($J1694='Date ouverte'!$A$33,HLOOKUP($AA1694,'Date ouverte'!$33:$34,2,FALSE),IF($J1694='Date ouverte'!$A$35,HLOOKUP($AA1694,'Date ouverte'!$35:$36,2,FALSE),"j"))))),0)</f>
        <v>0</v>
      </c>
      <c r="AD16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4" s="5"/>
    </row>
    <row r="1695" spans="1:31" x14ac:dyDescent="0.25">
      <c r="A1695" t="s">
        <v>327</v>
      </c>
      <c r="B1695" t="s">
        <v>258</v>
      </c>
      <c r="C1695" t="s">
        <v>14</v>
      </c>
      <c r="D1695" t="s">
        <v>15</v>
      </c>
      <c r="E1695" t="s">
        <v>34</v>
      </c>
      <c r="F1695" t="s">
        <v>17</v>
      </c>
      <c r="G1695" s="1">
        <v>44810</v>
      </c>
      <c r="H1695" s="1">
        <v>44853</v>
      </c>
      <c r="I1695" s="2">
        <v>44862.208333333336</v>
      </c>
      <c r="J1695" t="s">
        <v>18</v>
      </c>
      <c r="K1695" t="s">
        <v>19</v>
      </c>
      <c r="L1695" t="s">
        <v>20</v>
      </c>
      <c r="M1695" t="s">
        <v>25</v>
      </c>
      <c r="N1695" t="s">
        <v>35</v>
      </c>
      <c r="O1695" t="s">
        <v>42</v>
      </c>
      <c r="P1695">
        <f t="shared" si="640"/>
        <v>1</v>
      </c>
      <c r="Q1695" s="5">
        <f t="shared" si="641"/>
        <v>44855</v>
      </c>
      <c r="R1695" s="32">
        <f>VLOOKUP(_xlfn.CONCAT(M1695," - ",E1695),Planning!$C$75:$D$99,2,0)</f>
        <v>21</v>
      </c>
      <c r="S1695" s="5">
        <f t="shared" si="642"/>
        <v>44874</v>
      </c>
      <c r="T1695" s="3" t="str">
        <f t="shared" si="643"/>
        <v/>
      </c>
      <c r="U1695" s="32">
        <f t="shared" ca="1" si="644"/>
        <v>15</v>
      </c>
      <c r="V1695" s="32">
        <f t="shared" si="645"/>
        <v>0</v>
      </c>
      <c r="W1695" s="5">
        <f t="shared" si="646"/>
        <v>44862</v>
      </c>
      <c r="X1695" s="5"/>
      <c r="Z1695" s="49"/>
      <c r="AA1695" s="50" cm="1">
        <f t="array" ref="AA1695">IF(AND(K1695="Pending",J1695='Date ouverte'!$A$2),INDEX(_xlfn.ANCHORARRAY('Date ouverte'!$B$2),MATCH(TRUE,_xlfn.ANCHORARRAY('Date ouverte'!$B$2)&gt;=$W1695,0)),IF(AND(K1695="Pending",J1695='Date ouverte'!$A$4),INDEX(_xlfn.ANCHORARRAY('Date ouverte'!$B$4),MATCH(TRUE,_xlfn.ANCHORARRAY('Date ouverte'!$B$4)&gt;=$W1695,0)),IF(AND(K1695="Pending",J1695='Date ouverte'!$A$6),INDEX(_xlfn.ANCHORARRAY('Date ouverte'!$B$6),MATCH(TRUE,_xlfn.ANCHORARRAY('Date ouverte'!$B$6)&gt;=$W1695,0)),IF(AND(K1695="Pending",J1695='Date ouverte'!$A$8),INDEX(_xlfn.ANCHORARRAY('Date ouverte'!$B$8),MATCH(TRUE,_xlfn.ANCHORARRAY('Date ouverte'!$B$8)&gt;=$W1695,0)),W1695))))</f>
        <v>44862</v>
      </c>
      <c r="AB1695" s="5">
        <f>IF(IF($K1695="Pending",(IF($J1695='Date ouverte'!$A$20,HLOOKUP($AA1695,'Date ouverte'!$20:$21,2,FALSE),IF($J1695='Date ouverte'!$A$22,HLOOKUP($AA1695,'Date ouverte'!$22:$23,2,FALSE),IF($J1695='Date ouverte'!$A$24,HLOOKUP($AA1695,'Date ouverte'!$24:$25,2,FALSE),IF($J1695='Date ouverte'!$A$26,HLOOKUP($AA1695,'Date ouverte'!$26:$27,2,FALSE),"j"))))),W1695)&lt;&gt;"alert",AA1695,"alert")</f>
        <v>44862</v>
      </c>
      <c r="AC1695" s="65">
        <f>IF($AB1695="alert",(IF($J1695='Date ouverte'!$A$29,HLOOKUP($AA1695,'Date ouverte'!$29:$30,2,FALSE),IF($J1695='Date ouverte'!$A$31,HLOOKUP($AA1695,'Date ouverte'!$31:$33,2,FALSE),IF($J1695='Date ouverte'!$A$33,HLOOKUP($AA1695,'Date ouverte'!$33:$34,2,FALSE),IF($J1695='Date ouverte'!$A$35,HLOOKUP($AA1695,'Date ouverte'!$35:$36,2,FALSE),"j"))))),0)</f>
        <v>0</v>
      </c>
      <c r="AD16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5" s="5"/>
    </row>
    <row r="1696" spans="1:31" x14ac:dyDescent="0.25">
      <c r="A1696" t="s">
        <v>2523</v>
      </c>
      <c r="B1696" t="s">
        <v>258</v>
      </c>
      <c r="C1696" t="s">
        <v>14</v>
      </c>
      <c r="D1696" t="s">
        <v>57</v>
      </c>
      <c r="E1696" t="s">
        <v>34</v>
      </c>
      <c r="F1696" t="s">
        <v>48</v>
      </c>
      <c r="G1696" s="1">
        <v>44861</v>
      </c>
      <c r="H1696" s="1">
        <v>44898</v>
      </c>
      <c r="I1696" s="2">
        <v>44913</v>
      </c>
      <c r="J1696" t="s">
        <v>18</v>
      </c>
      <c r="K1696" t="s">
        <v>29</v>
      </c>
      <c r="L1696" t="s">
        <v>24</v>
      </c>
      <c r="M1696" t="s">
        <v>25</v>
      </c>
      <c r="N1696" t="s">
        <v>26</v>
      </c>
      <c r="O1696" t="s">
        <v>49</v>
      </c>
      <c r="P1696">
        <f t="shared" si="640"/>
        <v>1</v>
      </c>
      <c r="Q1696" s="5">
        <f t="shared" si="641"/>
        <v>44900</v>
      </c>
      <c r="R1696" s="32">
        <f>VLOOKUP(_xlfn.CONCAT(M1696," - ",E1696),Planning!$C$75:$D$99,2,0)</f>
        <v>21</v>
      </c>
      <c r="S1696" s="5">
        <f t="shared" si="642"/>
        <v>44919</v>
      </c>
      <c r="T1696" s="3" t="str">
        <f t="shared" si="643"/>
        <v/>
      </c>
      <c r="U1696" s="32">
        <f t="shared" ca="1" si="644"/>
        <v>21</v>
      </c>
      <c r="V1696" s="32">
        <f t="shared" si="645"/>
        <v>0</v>
      </c>
      <c r="W1696" s="5">
        <f t="shared" si="646"/>
        <v>44913</v>
      </c>
      <c r="X1696" s="5"/>
      <c r="Z1696" s="49"/>
      <c r="AA1696" s="50" cm="1">
        <f t="array" ref="AA1696">IF(AND(K1696="Pending",J1696='Date ouverte'!$A$2),INDEX(_xlfn.ANCHORARRAY('Date ouverte'!$B$2),MATCH(TRUE,_xlfn.ANCHORARRAY('Date ouverte'!$B$2)&gt;=$W1696,0)),IF(AND(K1696="Pending",J1696='Date ouverte'!$A$4),INDEX(_xlfn.ANCHORARRAY('Date ouverte'!$B$4),MATCH(TRUE,_xlfn.ANCHORARRAY('Date ouverte'!$B$4)&gt;=$W1696,0)),IF(AND(K1696="Pending",J1696='Date ouverte'!$A$6),INDEX(_xlfn.ANCHORARRAY('Date ouverte'!$B$6),MATCH(TRUE,_xlfn.ANCHORARRAY('Date ouverte'!$B$6)&gt;=$W1696,0)),IF(AND(K1696="Pending",J1696='Date ouverte'!$A$8),INDEX(_xlfn.ANCHORARRAY('Date ouverte'!$B$8),MATCH(TRUE,_xlfn.ANCHORARRAY('Date ouverte'!$B$8)&gt;=$W1696,0)),W1696))))</f>
        <v>44914</v>
      </c>
      <c r="AB1696" s="5" t="str">
        <f>IF(IF($K1696="Pending",(IF($J1696='Date ouverte'!$A$20,HLOOKUP($AA1696,'Date ouverte'!$20:$21,2,FALSE),IF($J1696='Date ouverte'!$A$22,HLOOKUP($AA1696,'Date ouverte'!$22:$23,2,FALSE),IF($J1696='Date ouverte'!$A$24,HLOOKUP($AA1696,'Date ouverte'!$24:$25,2,FALSE),IF($J1696='Date ouverte'!$A$26,HLOOKUP($AA1696,'Date ouverte'!$26:$27,2,FALSE),"j"))))),W1696)&lt;&gt;"alert",AA1696,"alert")</f>
        <v>alert</v>
      </c>
      <c r="AC1696" s="65">
        <f>IF($AB1696="alert",(IF($J1696='Date ouverte'!$A$29,HLOOKUP($AA1696,'Date ouverte'!$29:$30,2,FALSE),IF($J1696='Date ouverte'!$A$31,HLOOKUP($AA1696,'Date ouverte'!$31:$33,2,FALSE),IF($J1696='Date ouverte'!$A$33,HLOOKUP($AA1696,'Date ouverte'!$33:$34,2,FALSE),IF($J1696='Date ouverte'!$A$35,HLOOKUP($AA1696,'Date ouverte'!$35:$36,2,FALSE),"j"))))),0)</f>
        <v>18</v>
      </c>
      <c r="AD16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6" s="5"/>
    </row>
    <row r="1697" spans="1:31" x14ac:dyDescent="0.25">
      <c r="A1697" t="s">
        <v>226</v>
      </c>
      <c r="B1697" t="s">
        <v>258</v>
      </c>
      <c r="C1697" t="s">
        <v>30</v>
      </c>
      <c r="D1697" t="s">
        <v>15</v>
      </c>
      <c r="E1697" t="s">
        <v>34</v>
      </c>
      <c r="F1697" t="s">
        <v>17</v>
      </c>
      <c r="G1697" s="1">
        <v>44800</v>
      </c>
      <c r="H1697" s="1">
        <v>44853</v>
      </c>
      <c r="I1697" s="2">
        <v>44859.375</v>
      </c>
      <c r="J1697" t="s">
        <v>18</v>
      </c>
      <c r="K1697" t="s">
        <v>19</v>
      </c>
      <c r="L1697" t="s">
        <v>24</v>
      </c>
      <c r="M1697" t="s">
        <v>25</v>
      </c>
      <c r="N1697" t="s">
        <v>26</v>
      </c>
      <c r="O1697" t="s">
        <v>42</v>
      </c>
      <c r="P1697">
        <f t="shared" si="640"/>
        <v>1</v>
      </c>
      <c r="Q1697" s="5">
        <f t="shared" si="641"/>
        <v>44855</v>
      </c>
      <c r="R1697" s="32">
        <f>VLOOKUP(_xlfn.CONCAT(M1697," - ",E1697),Planning!$C$75:$D$99,2,0)</f>
        <v>21</v>
      </c>
      <c r="S1697" s="5">
        <f t="shared" si="642"/>
        <v>44874</v>
      </c>
      <c r="T1697" s="3" t="str">
        <f t="shared" si="643"/>
        <v/>
      </c>
      <c r="U1697" s="32">
        <f t="shared" ca="1" si="644"/>
        <v>15</v>
      </c>
      <c r="V1697" s="32">
        <f t="shared" si="645"/>
        <v>0</v>
      </c>
      <c r="W1697" s="5">
        <f t="shared" si="646"/>
        <v>44859</v>
      </c>
      <c r="X1697" s="5"/>
      <c r="Z1697" s="49"/>
      <c r="AA1697" s="50" cm="1">
        <f t="array" ref="AA1697">IF(AND(K1697="Pending",J1697='Date ouverte'!$A$2),INDEX(_xlfn.ANCHORARRAY('Date ouverte'!$B$2),MATCH(TRUE,_xlfn.ANCHORARRAY('Date ouverte'!$B$2)&gt;=$W1697,0)),IF(AND(K1697="Pending",J1697='Date ouverte'!$A$4),INDEX(_xlfn.ANCHORARRAY('Date ouverte'!$B$4),MATCH(TRUE,_xlfn.ANCHORARRAY('Date ouverte'!$B$4)&gt;=$W1697,0)),IF(AND(K1697="Pending",J1697='Date ouverte'!$A$6),INDEX(_xlfn.ANCHORARRAY('Date ouverte'!$B$6),MATCH(TRUE,_xlfn.ANCHORARRAY('Date ouverte'!$B$6)&gt;=$W1697,0)),IF(AND(K1697="Pending",J1697='Date ouverte'!$A$8),INDEX(_xlfn.ANCHORARRAY('Date ouverte'!$B$8),MATCH(TRUE,_xlfn.ANCHORARRAY('Date ouverte'!$B$8)&gt;=$W1697,0)),W1697))))</f>
        <v>44859</v>
      </c>
      <c r="AB1697" s="5">
        <f>IF(IF($K1697="Pending",(IF($J1697='Date ouverte'!$A$20,HLOOKUP($AA1697,'Date ouverte'!$20:$21,2,FALSE),IF($J1697='Date ouverte'!$A$22,HLOOKUP($AA1697,'Date ouverte'!$22:$23,2,FALSE),IF($J1697='Date ouverte'!$A$24,HLOOKUP($AA1697,'Date ouverte'!$24:$25,2,FALSE),IF($J1697='Date ouverte'!$A$26,HLOOKUP($AA1697,'Date ouverte'!$26:$27,2,FALSE),"j"))))),W1697)&lt;&gt;"alert",AA1697,"alert")</f>
        <v>44859</v>
      </c>
      <c r="AC1697" s="65">
        <f>IF($AB1697="alert",(IF($J1697='Date ouverte'!$A$29,HLOOKUP($AA1697,'Date ouverte'!$29:$30,2,FALSE),IF($J1697='Date ouverte'!$A$31,HLOOKUP($AA1697,'Date ouverte'!$31:$33,2,FALSE),IF($J1697='Date ouverte'!$A$33,HLOOKUP($AA1697,'Date ouverte'!$33:$34,2,FALSE),IF($J1697='Date ouverte'!$A$35,HLOOKUP($AA1697,'Date ouverte'!$35:$36,2,FALSE),"j"))))),0)</f>
        <v>0</v>
      </c>
      <c r="AD16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7" s="5"/>
    </row>
    <row r="1698" spans="1:31" x14ac:dyDescent="0.25">
      <c r="A1698" t="s">
        <v>1475</v>
      </c>
      <c r="B1698" t="s">
        <v>258</v>
      </c>
      <c r="C1698" t="s">
        <v>14</v>
      </c>
      <c r="D1698" t="s">
        <v>47</v>
      </c>
      <c r="E1698" t="s">
        <v>34</v>
      </c>
      <c r="F1698" t="s">
        <v>48</v>
      </c>
      <c r="G1698" s="1">
        <v>44834</v>
      </c>
      <c r="H1698" s="1">
        <v>44877</v>
      </c>
      <c r="I1698" s="2">
        <v>44887.375</v>
      </c>
      <c r="J1698" t="s">
        <v>18</v>
      </c>
      <c r="K1698" t="s">
        <v>19</v>
      </c>
      <c r="L1698" t="s">
        <v>20</v>
      </c>
      <c r="M1698" t="s">
        <v>25</v>
      </c>
      <c r="N1698" t="s">
        <v>35</v>
      </c>
      <c r="O1698" t="s">
        <v>45</v>
      </c>
      <c r="P1698">
        <f t="shared" si="640"/>
        <v>1</v>
      </c>
      <c r="Q1698" s="5">
        <f t="shared" si="641"/>
        <v>44879</v>
      </c>
      <c r="R1698" s="32">
        <f>VLOOKUP(_xlfn.CONCAT(M1698," - ",E1698),Planning!$C$75:$D$99,2,0)</f>
        <v>21</v>
      </c>
      <c r="S1698" s="5">
        <f t="shared" si="642"/>
        <v>44898</v>
      </c>
      <c r="T1698" s="3" t="str">
        <f t="shared" si="643"/>
        <v/>
      </c>
      <c r="U1698" s="32">
        <f t="shared" ca="1" si="644"/>
        <v>21</v>
      </c>
      <c r="V1698" s="32">
        <f t="shared" si="645"/>
        <v>0</v>
      </c>
      <c r="W1698" s="5">
        <f t="shared" si="646"/>
        <v>44887</v>
      </c>
      <c r="X1698" s="5"/>
      <c r="Z1698" s="49"/>
      <c r="AA1698" s="50" cm="1">
        <f t="array" ref="AA1698">IF(AND(K1698="Pending",J1698='Date ouverte'!$A$2),INDEX(_xlfn.ANCHORARRAY('Date ouverte'!$B$2),MATCH(TRUE,_xlfn.ANCHORARRAY('Date ouverte'!$B$2)&gt;=$W1698,0)),IF(AND(K1698="Pending",J1698='Date ouverte'!$A$4),INDEX(_xlfn.ANCHORARRAY('Date ouverte'!$B$4),MATCH(TRUE,_xlfn.ANCHORARRAY('Date ouverte'!$B$4)&gt;=$W1698,0)),IF(AND(K1698="Pending",J1698='Date ouverte'!$A$6),INDEX(_xlfn.ANCHORARRAY('Date ouverte'!$B$6),MATCH(TRUE,_xlfn.ANCHORARRAY('Date ouverte'!$B$6)&gt;=$W1698,0)),IF(AND(K1698="Pending",J1698='Date ouverte'!$A$8),INDEX(_xlfn.ANCHORARRAY('Date ouverte'!$B$8),MATCH(TRUE,_xlfn.ANCHORARRAY('Date ouverte'!$B$8)&gt;=$W1698,0)),W1698))))</f>
        <v>44887</v>
      </c>
      <c r="AB1698" s="5">
        <f>IF(IF($K1698="Pending",(IF($J1698='Date ouverte'!$A$20,HLOOKUP($AA1698,'Date ouverte'!$20:$21,2,FALSE),IF($J1698='Date ouverte'!$A$22,HLOOKUP($AA1698,'Date ouverte'!$22:$23,2,FALSE),IF($J1698='Date ouverte'!$A$24,HLOOKUP($AA1698,'Date ouverte'!$24:$25,2,FALSE),IF($J1698='Date ouverte'!$A$26,HLOOKUP($AA1698,'Date ouverte'!$26:$27,2,FALSE),"j"))))),W1698)&lt;&gt;"alert",AA1698,"alert")</f>
        <v>44887</v>
      </c>
      <c r="AC1698" s="65">
        <f>IF($AB1698="alert",(IF($J1698='Date ouverte'!$A$29,HLOOKUP($AA1698,'Date ouverte'!$29:$30,2,FALSE),IF($J1698='Date ouverte'!$A$31,HLOOKUP($AA1698,'Date ouverte'!$31:$33,2,FALSE),IF($J1698='Date ouverte'!$A$33,HLOOKUP($AA1698,'Date ouverte'!$33:$34,2,FALSE),IF($J1698='Date ouverte'!$A$35,HLOOKUP($AA1698,'Date ouverte'!$35:$36,2,FALSE),"j"))))),0)</f>
        <v>0</v>
      </c>
      <c r="AD16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8" s="5"/>
    </row>
    <row r="1699" spans="1:31" x14ac:dyDescent="0.25">
      <c r="A1699" t="s">
        <v>804</v>
      </c>
      <c r="B1699" t="s">
        <v>258</v>
      </c>
      <c r="C1699" t="s">
        <v>30</v>
      </c>
      <c r="D1699" t="s">
        <v>47</v>
      </c>
      <c r="E1699" t="s">
        <v>34</v>
      </c>
      <c r="F1699" t="s">
        <v>48</v>
      </c>
      <c r="G1699" s="1">
        <v>44823</v>
      </c>
      <c r="H1699" s="1">
        <v>44866</v>
      </c>
      <c r="I1699" s="2">
        <v>44878</v>
      </c>
      <c r="J1699" t="s">
        <v>18</v>
      </c>
      <c r="K1699" t="s">
        <v>29</v>
      </c>
      <c r="L1699" t="s">
        <v>24</v>
      </c>
      <c r="M1699" t="s">
        <v>25</v>
      </c>
      <c r="N1699" t="s">
        <v>26</v>
      </c>
      <c r="O1699" t="s">
        <v>40</v>
      </c>
      <c r="P1699">
        <f t="shared" si="640"/>
        <v>1</v>
      </c>
      <c r="Q1699" s="5">
        <f t="shared" si="641"/>
        <v>44868</v>
      </c>
      <c r="R1699" s="32">
        <f>VLOOKUP(_xlfn.CONCAT(M1699," - ",E1699),Planning!$C$75:$D$99,2,0)</f>
        <v>21</v>
      </c>
      <c r="S1699" s="5">
        <f t="shared" si="642"/>
        <v>44887</v>
      </c>
      <c r="T1699" s="3" t="str">
        <f t="shared" si="643"/>
        <v/>
      </c>
      <c r="U1699" s="32">
        <f t="shared" ca="1" si="644"/>
        <v>21</v>
      </c>
      <c r="V1699" s="32">
        <f t="shared" si="645"/>
        <v>0</v>
      </c>
      <c r="W1699" s="5">
        <f t="shared" si="646"/>
        <v>44878</v>
      </c>
      <c r="X1699" s="5"/>
      <c r="Z1699" s="49"/>
      <c r="AA1699" s="50" cm="1">
        <f t="array" ref="AA1699">IF(AND(K1699="Pending",J1699='Date ouverte'!$A$2),INDEX(_xlfn.ANCHORARRAY('Date ouverte'!$B$2),MATCH(TRUE,_xlfn.ANCHORARRAY('Date ouverte'!$B$2)&gt;=$W1699,0)),IF(AND(K1699="Pending",J1699='Date ouverte'!$A$4),INDEX(_xlfn.ANCHORARRAY('Date ouverte'!$B$4),MATCH(TRUE,_xlfn.ANCHORARRAY('Date ouverte'!$B$4)&gt;=$W1699,0)),IF(AND(K1699="Pending",J1699='Date ouverte'!$A$6),INDEX(_xlfn.ANCHORARRAY('Date ouverte'!$B$6),MATCH(TRUE,_xlfn.ANCHORARRAY('Date ouverte'!$B$6)&gt;=$W1699,0)),IF(AND(K1699="Pending",J1699='Date ouverte'!$A$8),INDEX(_xlfn.ANCHORARRAY('Date ouverte'!$B$8),MATCH(TRUE,_xlfn.ANCHORARRAY('Date ouverte'!$B$8)&gt;=$W1699,0)),W1699))))</f>
        <v>44879</v>
      </c>
      <c r="AB1699" s="5" t="str">
        <f>IF(IF($K1699="Pending",(IF($J1699='Date ouverte'!$A$20,HLOOKUP($AA1699,'Date ouverte'!$20:$21,2,FALSE),IF($J1699='Date ouverte'!$A$22,HLOOKUP($AA1699,'Date ouverte'!$22:$23,2,FALSE),IF($J1699='Date ouverte'!$A$24,HLOOKUP($AA1699,'Date ouverte'!$24:$25,2,FALSE),IF($J1699='Date ouverte'!$A$26,HLOOKUP($AA1699,'Date ouverte'!$26:$27,2,FALSE),"j"))))),W1699)&lt;&gt;"alert",AA1699,"alert")</f>
        <v>alert</v>
      </c>
      <c r="AC1699" s="65">
        <f>IF($AB1699="alert",(IF($J1699='Date ouverte'!$A$29,HLOOKUP($AA1699,'Date ouverte'!$29:$30,2,FALSE),IF($J1699='Date ouverte'!$A$31,HLOOKUP($AA1699,'Date ouverte'!$31:$33,2,FALSE),IF($J1699='Date ouverte'!$A$33,HLOOKUP($AA1699,'Date ouverte'!$33:$34,2,FALSE),IF($J1699='Date ouverte'!$A$35,HLOOKUP($AA1699,'Date ouverte'!$35:$36,2,FALSE),"j"))))),0)</f>
        <v>11</v>
      </c>
      <c r="AD16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699" s="5"/>
    </row>
    <row r="1700" spans="1:31" x14ac:dyDescent="0.25">
      <c r="A1700" t="s">
        <v>2524</v>
      </c>
      <c r="B1700" t="s">
        <v>258</v>
      </c>
      <c r="C1700" t="s">
        <v>30</v>
      </c>
      <c r="D1700" t="s">
        <v>47</v>
      </c>
      <c r="E1700" t="s">
        <v>16</v>
      </c>
      <c r="F1700" t="s">
        <v>48</v>
      </c>
      <c r="G1700" s="1">
        <v>44861</v>
      </c>
      <c r="H1700" s="1">
        <v>44893</v>
      </c>
      <c r="I1700" s="2">
        <v>44898</v>
      </c>
      <c r="J1700" t="s">
        <v>28</v>
      </c>
      <c r="K1700" t="s">
        <v>29</v>
      </c>
      <c r="L1700" t="s">
        <v>24</v>
      </c>
      <c r="M1700" t="s">
        <v>32</v>
      </c>
      <c r="N1700" t="s">
        <v>41</v>
      </c>
      <c r="O1700" t="s">
        <v>1728</v>
      </c>
      <c r="P1700">
        <f t="shared" si="640"/>
        <v>1</v>
      </c>
      <c r="Q1700" s="5">
        <f t="shared" si="641"/>
        <v>44895</v>
      </c>
      <c r="R1700" s="32">
        <f>VLOOKUP(_xlfn.CONCAT(M1700," - ",E1700),Planning!$C$75:$D$99,2,0)</f>
        <v>10</v>
      </c>
      <c r="S1700" s="5">
        <f t="shared" si="642"/>
        <v>44903</v>
      </c>
      <c r="T1700" s="3" t="str">
        <f t="shared" si="643"/>
        <v/>
      </c>
      <c r="U1700" s="32">
        <f t="shared" ca="1" si="644"/>
        <v>10</v>
      </c>
      <c r="V1700" s="32">
        <f t="shared" si="645"/>
        <v>0</v>
      </c>
      <c r="W1700" s="5">
        <f t="shared" si="646"/>
        <v>44898</v>
      </c>
      <c r="X1700" s="5"/>
      <c r="Z1700" s="49"/>
      <c r="AA1700" s="50" cm="1">
        <f t="array" ref="AA1700">IF(AND(K1700="Pending",J1700='Date ouverte'!$A$2),INDEX(_xlfn.ANCHORARRAY('Date ouverte'!$B$2),MATCH(TRUE,_xlfn.ANCHORARRAY('Date ouverte'!$B$2)&gt;=$W1700,0)),IF(AND(K1700="Pending",J1700='Date ouverte'!$A$4),INDEX(_xlfn.ANCHORARRAY('Date ouverte'!$B$4),MATCH(TRUE,_xlfn.ANCHORARRAY('Date ouverte'!$B$4)&gt;=$W1700,0)),IF(AND(K1700="Pending",J1700='Date ouverte'!$A$6),INDEX(_xlfn.ANCHORARRAY('Date ouverte'!$B$6),MATCH(TRUE,_xlfn.ANCHORARRAY('Date ouverte'!$B$6)&gt;=$W1700,0)),IF(AND(K1700="Pending",J1700='Date ouverte'!$A$8),INDEX(_xlfn.ANCHORARRAY('Date ouverte'!$B$8),MATCH(TRUE,_xlfn.ANCHORARRAY('Date ouverte'!$B$8)&gt;=$W1700,0)),W1700))))</f>
        <v>44900</v>
      </c>
      <c r="AB1700" s="5" t="str">
        <f>IF(IF($K1700="Pending",(IF($J1700='Date ouverte'!$A$20,HLOOKUP($AA1700,'Date ouverte'!$20:$21,2,FALSE),IF($J1700='Date ouverte'!$A$22,HLOOKUP($AA1700,'Date ouverte'!$22:$23,2,FALSE),IF($J1700='Date ouverte'!$A$24,HLOOKUP($AA1700,'Date ouverte'!$24:$25,2,FALSE),IF($J1700='Date ouverte'!$A$26,HLOOKUP($AA1700,'Date ouverte'!$26:$27,2,FALSE),"j"))))),W1700)&lt;&gt;"alert",AA1700,"alert")</f>
        <v>alert</v>
      </c>
      <c r="AC1700" s="65">
        <f>IF($AB1700="alert",(IF($J1700='Date ouverte'!$A$29,HLOOKUP($AA1700,'Date ouverte'!$29:$30,2,FALSE),IF($J1700='Date ouverte'!$A$31,HLOOKUP($AA1700,'Date ouverte'!$31:$33,2,FALSE),IF($J1700='Date ouverte'!$A$33,HLOOKUP($AA1700,'Date ouverte'!$33:$34,2,FALSE),IF($J1700='Date ouverte'!$A$35,HLOOKUP($AA1700,'Date ouverte'!$35:$36,2,FALSE),"j"))))),0)</f>
        <v>15</v>
      </c>
      <c r="AD17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00" s="5"/>
    </row>
    <row r="1701" spans="1:31" x14ac:dyDescent="0.25">
      <c r="A1701" t="s">
        <v>83</v>
      </c>
      <c r="B1701" t="s">
        <v>258</v>
      </c>
      <c r="C1701" t="s">
        <v>30</v>
      </c>
      <c r="D1701" t="s">
        <v>15</v>
      </c>
      <c r="E1701" t="s">
        <v>16</v>
      </c>
      <c r="F1701" t="s">
        <v>17</v>
      </c>
      <c r="G1701" s="1">
        <v>44803</v>
      </c>
      <c r="H1701" s="1">
        <v>44853</v>
      </c>
      <c r="I1701" s="2">
        <v>44861.3125</v>
      </c>
      <c r="J1701" t="s">
        <v>18</v>
      </c>
      <c r="K1701" t="s">
        <v>19</v>
      </c>
      <c r="L1701" t="s">
        <v>24</v>
      </c>
      <c r="M1701" t="s">
        <v>32</v>
      </c>
      <c r="N1701" t="s">
        <v>41</v>
      </c>
      <c r="O1701" t="s">
        <v>76</v>
      </c>
      <c r="P1701">
        <f t="shared" si="640"/>
        <v>1</v>
      </c>
      <c r="Q1701" s="5">
        <f t="shared" si="641"/>
        <v>44855</v>
      </c>
      <c r="R1701" s="32">
        <f>VLOOKUP(_xlfn.CONCAT(M1701," - ",E1701),Planning!$C$75:$D$99,2,0)</f>
        <v>10</v>
      </c>
      <c r="S1701" s="5">
        <f t="shared" si="642"/>
        <v>44863</v>
      </c>
      <c r="T1701" s="3" t="str">
        <f t="shared" si="643"/>
        <v/>
      </c>
      <c r="U1701" s="32">
        <f t="shared" ca="1" si="644"/>
        <v>4</v>
      </c>
      <c r="V1701" s="32">
        <f t="shared" si="645"/>
        <v>0</v>
      </c>
      <c r="W1701" s="5">
        <f t="shared" si="646"/>
        <v>44861</v>
      </c>
      <c r="X1701" s="5"/>
      <c r="Z1701" s="49"/>
      <c r="AA1701" s="50" cm="1">
        <f t="array" ref="AA1701">IF(AND(K1701="Pending",J1701='Date ouverte'!$A$2),INDEX(_xlfn.ANCHORARRAY('Date ouverte'!$B$2),MATCH(TRUE,_xlfn.ANCHORARRAY('Date ouverte'!$B$2)&gt;=$W1701,0)),IF(AND(K1701="Pending",J1701='Date ouverte'!$A$4),INDEX(_xlfn.ANCHORARRAY('Date ouverte'!$B$4),MATCH(TRUE,_xlfn.ANCHORARRAY('Date ouverte'!$B$4)&gt;=$W1701,0)),IF(AND(K1701="Pending",J1701='Date ouverte'!$A$6),INDEX(_xlfn.ANCHORARRAY('Date ouverte'!$B$6),MATCH(TRUE,_xlfn.ANCHORARRAY('Date ouverte'!$B$6)&gt;=$W1701,0)),IF(AND(K1701="Pending",J1701='Date ouverte'!$A$8),INDEX(_xlfn.ANCHORARRAY('Date ouverte'!$B$8),MATCH(TRUE,_xlfn.ANCHORARRAY('Date ouverte'!$B$8)&gt;=$W1701,0)),W1701))))</f>
        <v>44861</v>
      </c>
      <c r="AB1701" s="5">
        <f>IF(IF($K1701="Pending",(IF($J1701='Date ouverte'!$A$20,HLOOKUP($AA1701,'Date ouverte'!$20:$21,2,FALSE),IF($J1701='Date ouverte'!$A$22,HLOOKUP($AA1701,'Date ouverte'!$22:$23,2,FALSE),IF($J1701='Date ouverte'!$A$24,HLOOKUP($AA1701,'Date ouverte'!$24:$25,2,FALSE),IF($J1701='Date ouverte'!$A$26,HLOOKUP($AA1701,'Date ouverte'!$26:$27,2,FALSE),"j"))))),W1701)&lt;&gt;"alert",AA1701,"alert")</f>
        <v>44861</v>
      </c>
      <c r="AC1701" s="65">
        <f>IF($AB1701="alert",(IF($J1701='Date ouverte'!$A$29,HLOOKUP($AA1701,'Date ouverte'!$29:$30,2,FALSE),IF($J1701='Date ouverte'!$A$31,HLOOKUP($AA1701,'Date ouverte'!$31:$33,2,FALSE),IF($J1701='Date ouverte'!$A$33,HLOOKUP($AA1701,'Date ouverte'!$33:$34,2,FALSE),IF($J1701='Date ouverte'!$A$35,HLOOKUP($AA1701,'Date ouverte'!$35:$36,2,FALSE),"j"))))),0)</f>
        <v>0</v>
      </c>
      <c r="AD17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1" s="5"/>
    </row>
    <row r="1702" spans="1:31" x14ac:dyDescent="0.25">
      <c r="A1702" t="s">
        <v>1476</v>
      </c>
      <c r="B1702" t="s">
        <v>258</v>
      </c>
      <c r="C1702" t="s">
        <v>14</v>
      </c>
      <c r="D1702" t="s">
        <v>47</v>
      </c>
      <c r="E1702" t="s">
        <v>16</v>
      </c>
      <c r="F1702" t="s">
        <v>48</v>
      </c>
      <c r="G1702" s="1">
        <v>44831</v>
      </c>
      <c r="H1702" s="1">
        <v>44872</v>
      </c>
      <c r="I1702" s="2">
        <v>44879</v>
      </c>
      <c r="J1702" t="s">
        <v>39</v>
      </c>
      <c r="K1702" t="s">
        <v>29</v>
      </c>
      <c r="L1702" t="s">
        <v>24</v>
      </c>
      <c r="M1702" t="s">
        <v>32</v>
      </c>
      <c r="N1702" t="s">
        <v>41</v>
      </c>
      <c r="O1702" t="s">
        <v>609</v>
      </c>
      <c r="P1702">
        <f t="shared" si="640"/>
        <v>1</v>
      </c>
      <c r="Q1702" s="5">
        <f t="shared" si="641"/>
        <v>44874</v>
      </c>
      <c r="R1702" s="32">
        <f>VLOOKUP(_xlfn.CONCAT(M1702," - ",E1702),Planning!$C$75:$D$99,2,0)</f>
        <v>10</v>
      </c>
      <c r="S1702" s="5">
        <f t="shared" si="642"/>
        <v>44882</v>
      </c>
      <c r="T1702" s="3" t="str">
        <f t="shared" si="643"/>
        <v/>
      </c>
      <c r="U1702" s="32">
        <f t="shared" ca="1" si="644"/>
        <v>10</v>
      </c>
      <c r="V1702" s="32">
        <f t="shared" si="645"/>
        <v>0</v>
      </c>
      <c r="W1702" s="5">
        <f t="shared" si="646"/>
        <v>44879</v>
      </c>
      <c r="X1702" s="5"/>
      <c r="Z1702" s="49"/>
      <c r="AA1702" s="50" cm="1">
        <f t="array" ref="AA1702">IF(AND(K1702="Pending",J1702='Date ouverte'!$A$2),INDEX(_xlfn.ANCHORARRAY('Date ouverte'!$B$2),MATCH(TRUE,_xlfn.ANCHORARRAY('Date ouverte'!$B$2)&gt;=$W1702,0)),IF(AND(K1702="Pending",J1702='Date ouverte'!$A$4),INDEX(_xlfn.ANCHORARRAY('Date ouverte'!$B$4),MATCH(TRUE,_xlfn.ANCHORARRAY('Date ouverte'!$B$4)&gt;=$W1702,0)),IF(AND(K1702="Pending",J1702='Date ouverte'!$A$6),INDEX(_xlfn.ANCHORARRAY('Date ouverte'!$B$6),MATCH(TRUE,_xlfn.ANCHORARRAY('Date ouverte'!$B$6)&gt;=$W1702,0)),IF(AND(K1702="Pending",J1702='Date ouverte'!$A$8),INDEX(_xlfn.ANCHORARRAY('Date ouverte'!$B$8),MATCH(TRUE,_xlfn.ANCHORARRAY('Date ouverte'!$B$8)&gt;=$W1702,0)),W1702))))</f>
        <v>44879</v>
      </c>
      <c r="AB1702" s="5" t="str">
        <f>IF(IF($K1702="Pending",(IF($J1702='Date ouverte'!$A$20,HLOOKUP($AA1702,'Date ouverte'!$20:$21,2,FALSE),IF($J1702='Date ouverte'!$A$22,HLOOKUP($AA1702,'Date ouverte'!$22:$23,2,FALSE),IF($J1702='Date ouverte'!$A$24,HLOOKUP($AA1702,'Date ouverte'!$24:$25,2,FALSE),IF($J1702='Date ouverte'!$A$26,HLOOKUP($AA1702,'Date ouverte'!$26:$27,2,FALSE),"j"))))),W1702)&lt;&gt;"alert",AA1702,"alert")</f>
        <v>alert</v>
      </c>
      <c r="AC1702" s="65">
        <f>IF($AB1702="alert",(IF($J1702='Date ouverte'!$A$29,HLOOKUP($AA1702,'Date ouverte'!$29:$30,2,FALSE),IF($J1702='Date ouverte'!$A$31,HLOOKUP($AA1702,'Date ouverte'!$31:$33,2,FALSE),IF($J1702='Date ouverte'!$A$33,HLOOKUP($AA1702,'Date ouverte'!$33:$34,2,FALSE),IF($J1702='Date ouverte'!$A$35,HLOOKUP($AA1702,'Date ouverte'!$35:$36,2,FALSE),"j"))))),0)</f>
        <v>52</v>
      </c>
      <c r="AD17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02" s="5"/>
    </row>
    <row r="1703" spans="1:31" x14ac:dyDescent="0.25">
      <c r="A1703" t="s">
        <v>2175</v>
      </c>
      <c r="B1703" t="s">
        <v>258</v>
      </c>
      <c r="C1703" t="s">
        <v>30</v>
      </c>
      <c r="D1703" t="s">
        <v>47</v>
      </c>
      <c r="E1703" t="s">
        <v>34</v>
      </c>
      <c r="F1703" t="s">
        <v>48</v>
      </c>
      <c r="G1703" s="1">
        <v>44855</v>
      </c>
      <c r="H1703" s="1">
        <v>44890</v>
      </c>
      <c r="I1703" s="2">
        <v>44902</v>
      </c>
      <c r="J1703" t="s">
        <v>28</v>
      </c>
      <c r="K1703" t="s">
        <v>29</v>
      </c>
      <c r="L1703" t="s">
        <v>24</v>
      </c>
      <c r="M1703" t="s">
        <v>25</v>
      </c>
      <c r="N1703" t="s">
        <v>26</v>
      </c>
      <c r="O1703" t="s">
        <v>46</v>
      </c>
      <c r="P1703">
        <f t="shared" si="640"/>
        <v>1</v>
      </c>
      <c r="Q1703" s="5">
        <f t="shared" si="641"/>
        <v>44892</v>
      </c>
      <c r="R1703" s="32">
        <f>VLOOKUP(_xlfn.CONCAT(M1703," - ",E1703),Planning!$C$75:$D$99,2,0)</f>
        <v>21</v>
      </c>
      <c r="S1703" s="5">
        <f t="shared" si="642"/>
        <v>44911</v>
      </c>
      <c r="T1703" s="3" t="str">
        <f t="shared" si="643"/>
        <v/>
      </c>
      <c r="U1703" s="32">
        <f t="shared" ca="1" si="644"/>
        <v>21</v>
      </c>
      <c r="V1703" s="32">
        <f t="shared" si="645"/>
        <v>0</v>
      </c>
      <c r="W1703" s="5">
        <f t="shared" si="646"/>
        <v>44902</v>
      </c>
      <c r="X1703" s="5"/>
      <c r="Z1703" s="49"/>
      <c r="AA1703" s="50" cm="1">
        <f t="array" ref="AA1703">IF(AND(K1703="Pending",J1703='Date ouverte'!$A$2),INDEX(_xlfn.ANCHORARRAY('Date ouverte'!$B$2),MATCH(TRUE,_xlfn.ANCHORARRAY('Date ouverte'!$B$2)&gt;=$W1703,0)),IF(AND(K1703="Pending",J1703='Date ouverte'!$A$4),INDEX(_xlfn.ANCHORARRAY('Date ouverte'!$B$4),MATCH(TRUE,_xlfn.ANCHORARRAY('Date ouverte'!$B$4)&gt;=$W1703,0)),IF(AND(K1703="Pending",J1703='Date ouverte'!$A$6),INDEX(_xlfn.ANCHORARRAY('Date ouverte'!$B$6),MATCH(TRUE,_xlfn.ANCHORARRAY('Date ouverte'!$B$6)&gt;=$W1703,0)),IF(AND(K1703="Pending",J1703='Date ouverte'!$A$8),INDEX(_xlfn.ANCHORARRAY('Date ouverte'!$B$8),MATCH(TRUE,_xlfn.ANCHORARRAY('Date ouverte'!$B$8)&gt;=$W1703,0)),W1703))))</f>
        <v>44902</v>
      </c>
      <c r="AB1703" s="5">
        <f>IF(IF($K1703="Pending",(IF($J1703='Date ouverte'!$A$20,HLOOKUP($AA1703,'Date ouverte'!$20:$21,2,FALSE),IF($J1703='Date ouverte'!$A$22,HLOOKUP($AA1703,'Date ouverte'!$22:$23,2,FALSE),IF($J1703='Date ouverte'!$A$24,HLOOKUP($AA1703,'Date ouverte'!$24:$25,2,FALSE),IF($J1703='Date ouverte'!$A$26,HLOOKUP($AA1703,'Date ouverte'!$26:$27,2,FALSE),"j"))))),W1703)&lt;&gt;"alert",AA1703,"alert")</f>
        <v>44902</v>
      </c>
      <c r="AC1703" s="65">
        <f>IF($AB1703="alert",(IF($J1703='Date ouverte'!$A$29,HLOOKUP($AA1703,'Date ouverte'!$29:$30,2,FALSE),IF($J1703='Date ouverte'!$A$31,HLOOKUP($AA1703,'Date ouverte'!$31:$33,2,FALSE),IF($J1703='Date ouverte'!$A$33,HLOOKUP($AA1703,'Date ouverte'!$33:$34,2,FALSE),IF($J1703='Date ouverte'!$A$35,HLOOKUP($AA1703,'Date ouverte'!$35:$36,2,FALSE),"j"))))),0)</f>
        <v>0</v>
      </c>
      <c r="AD17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03" s="5"/>
    </row>
    <row r="1704" spans="1:31" x14ac:dyDescent="0.25">
      <c r="A1704" t="s">
        <v>367</v>
      </c>
      <c r="B1704" t="s">
        <v>258</v>
      </c>
      <c r="C1704" t="s">
        <v>30</v>
      </c>
      <c r="D1704" t="s">
        <v>47</v>
      </c>
      <c r="E1704" t="s">
        <v>34</v>
      </c>
      <c r="F1704" t="s">
        <v>48</v>
      </c>
      <c r="G1704" s="1">
        <v>44807</v>
      </c>
      <c r="H1704" s="1">
        <v>44860</v>
      </c>
      <c r="I1704" s="2">
        <v>44867.375</v>
      </c>
      <c r="J1704" t="s">
        <v>28</v>
      </c>
      <c r="K1704" t="s">
        <v>19</v>
      </c>
      <c r="L1704" t="s">
        <v>24</v>
      </c>
      <c r="M1704" t="s">
        <v>25</v>
      </c>
      <c r="N1704" t="s">
        <v>26</v>
      </c>
      <c r="O1704" t="s">
        <v>36</v>
      </c>
      <c r="P1704">
        <f t="shared" si="640"/>
        <v>1</v>
      </c>
      <c r="Q1704" s="5">
        <f t="shared" si="641"/>
        <v>44862</v>
      </c>
      <c r="R1704" s="32">
        <f>VLOOKUP(_xlfn.CONCAT(M1704," - ",E1704),Planning!$C$75:$D$99,2,0)</f>
        <v>21</v>
      </c>
      <c r="S1704" s="5">
        <f t="shared" si="642"/>
        <v>44881</v>
      </c>
      <c r="T1704" s="3" t="str">
        <f t="shared" si="643"/>
        <v/>
      </c>
      <c r="U1704" s="32">
        <f t="shared" ca="1" si="644"/>
        <v>21</v>
      </c>
      <c r="V1704" s="32">
        <f t="shared" si="645"/>
        <v>0</v>
      </c>
      <c r="W1704" s="5">
        <f t="shared" si="646"/>
        <v>44867</v>
      </c>
      <c r="X1704" s="5"/>
      <c r="Z1704" s="49"/>
      <c r="AA1704" s="50" cm="1">
        <f t="array" ref="AA1704">IF(AND(K1704="Pending",J1704='Date ouverte'!$A$2),INDEX(_xlfn.ANCHORARRAY('Date ouverte'!$B$2),MATCH(TRUE,_xlfn.ANCHORARRAY('Date ouverte'!$B$2)&gt;=$W1704,0)),IF(AND(K1704="Pending",J1704='Date ouverte'!$A$4),INDEX(_xlfn.ANCHORARRAY('Date ouverte'!$B$4),MATCH(TRUE,_xlfn.ANCHORARRAY('Date ouverte'!$B$4)&gt;=$W1704,0)),IF(AND(K1704="Pending",J1704='Date ouverte'!$A$6),INDEX(_xlfn.ANCHORARRAY('Date ouverte'!$B$6),MATCH(TRUE,_xlfn.ANCHORARRAY('Date ouverte'!$B$6)&gt;=$W1704,0)),IF(AND(K1704="Pending",J1704='Date ouverte'!$A$8),INDEX(_xlfn.ANCHORARRAY('Date ouverte'!$B$8),MATCH(TRUE,_xlfn.ANCHORARRAY('Date ouverte'!$B$8)&gt;=$W1704,0)),W1704))))</f>
        <v>44867</v>
      </c>
      <c r="AB1704" s="5">
        <f>IF(IF($K1704="Pending",(IF($J1704='Date ouverte'!$A$20,HLOOKUP($AA1704,'Date ouverte'!$20:$21,2,FALSE),IF($J1704='Date ouverte'!$A$22,HLOOKUP($AA1704,'Date ouverte'!$22:$23,2,FALSE),IF($J1704='Date ouverte'!$A$24,HLOOKUP($AA1704,'Date ouverte'!$24:$25,2,FALSE),IF($J1704='Date ouverte'!$A$26,HLOOKUP($AA1704,'Date ouverte'!$26:$27,2,FALSE),"j"))))),W1704)&lt;&gt;"alert",AA1704,"alert")</f>
        <v>44867</v>
      </c>
      <c r="AC1704" s="65">
        <f>IF($AB1704="alert",(IF($J1704='Date ouverte'!$A$29,HLOOKUP($AA1704,'Date ouverte'!$29:$30,2,FALSE),IF($J1704='Date ouverte'!$A$31,HLOOKUP($AA1704,'Date ouverte'!$31:$33,2,FALSE),IF($J1704='Date ouverte'!$A$33,HLOOKUP($AA1704,'Date ouverte'!$33:$34,2,FALSE),IF($J1704='Date ouverte'!$A$35,HLOOKUP($AA1704,'Date ouverte'!$35:$36,2,FALSE),"j"))))),0)</f>
        <v>0</v>
      </c>
      <c r="AD17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4" s="5"/>
    </row>
    <row r="1705" spans="1:31" x14ac:dyDescent="0.25">
      <c r="A1705" t="s">
        <v>227</v>
      </c>
      <c r="B1705" t="s">
        <v>258</v>
      </c>
      <c r="C1705" t="s">
        <v>30</v>
      </c>
      <c r="D1705" t="s">
        <v>15</v>
      </c>
      <c r="E1705" t="s">
        <v>34</v>
      </c>
      <c r="F1705" t="s">
        <v>17</v>
      </c>
      <c r="G1705" s="1">
        <v>44799</v>
      </c>
      <c r="H1705" s="1">
        <v>44853</v>
      </c>
      <c r="I1705" s="2">
        <v>44862.208333333336</v>
      </c>
      <c r="J1705" t="s">
        <v>18</v>
      </c>
      <c r="K1705" t="s">
        <v>19</v>
      </c>
      <c r="L1705" t="s">
        <v>20</v>
      </c>
      <c r="M1705" t="s">
        <v>25</v>
      </c>
      <c r="N1705" t="s">
        <v>35</v>
      </c>
      <c r="O1705" t="s">
        <v>42</v>
      </c>
      <c r="P1705">
        <f t="shared" si="640"/>
        <v>1</v>
      </c>
      <c r="Q1705" s="5">
        <f t="shared" si="641"/>
        <v>44855</v>
      </c>
      <c r="R1705" s="32">
        <f>VLOOKUP(_xlfn.CONCAT(M1705," - ",E1705),Planning!$C$75:$D$99,2,0)</f>
        <v>21</v>
      </c>
      <c r="S1705" s="5">
        <f t="shared" si="642"/>
        <v>44874</v>
      </c>
      <c r="T1705" s="3" t="str">
        <f t="shared" si="643"/>
        <v/>
      </c>
      <c r="U1705" s="32">
        <f t="shared" ca="1" si="644"/>
        <v>15</v>
      </c>
      <c r="V1705" s="32">
        <f t="shared" si="645"/>
        <v>0</v>
      </c>
      <c r="W1705" s="5">
        <f t="shared" si="646"/>
        <v>44862</v>
      </c>
      <c r="X1705" s="5"/>
      <c r="Z1705" s="49"/>
      <c r="AA1705" s="50" cm="1">
        <f t="array" ref="AA1705">IF(AND(K1705="Pending",J1705='Date ouverte'!$A$2),INDEX(_xlfn.ANCHORARRAY('Date ouverte'!$B$2),MATCH(TRUE,_xlfn.ANCHORARRAY('Date ouverte'!$B$2)&gt;=$W1705,0)),IF(AND(K1705="Pending",J1705='Date ouverte'!$A$4),INDEX(_xlfn.ANCHORARRAY('Date ouverte'!$B$4),MATCH(TRUE,_xlfn.ANCHORARRAY('Date ouverte'!$B$4)&gt;=$W1705,0)),IF(AND(K1705="Pending",J1705='Date ouverte'!$A$6),INDEX(_xlfn.ANCHORARRAY('Date ouverte'!$B$6),MATCH(TRUE,_xlfn.ANCHORARRAY('Date ouverte'!$B$6)&gt;=$W1705,0)),IF(AND(K1705="Pending",J1705='Date ouverte'!$A$8),INDEX(_xlfn.ANCHORARRAY('Date ouverte'!$B$8),MATCH(TRUE,_xlfn.ANCHORARRAY('Date ouverte'!$B$8)&gt;=$W1705,0)),W1705))))</f>
        <v>44862</v>
      </c>
      <c r="AB1705" s="5">
        <f>IF(IF($K1705="Pending",(IF($J1705='Date ouverte'!$A$20,HLOOKUP($AA1705,'Date ouverte'!$20:$21,2,FALSE),IF($J1705='Date ouverte'!$A$22,HLOOKUP($AA1705,'Date ouverte'!$22:$23,2,FALSE),IF($J1705='Date ouverte'!$A$24,HLOOKUP($AA1705,'Date ouverte'!$24:$25,2,FALSE),IF($J1705='Date ouverte'!$A$26,HLOOKUP($AA1705,'Date ouverte'!$26:$27,2,FALSE),"j"))))),W1705)&lt;&gt;"alert",AA1705,"alert")</f>
        <v>44862</v>
      </c>
      <c r="AC1705" s="65">
        <f>IF($AB1705="alert",(IF($J1705='Date ouverte'!$A$29,HLOOKUP($AA1705,'Date ouverte'!$29:$30,2,FALSE),IF($J1705='Date ouverte'!$A$31,HLOOKUP($AA1705,'Date ouverte'!$31:$33,2,FALSE),IF($J1705='Date ouverte'!$A$33,HLOOKUP($AA1705,'Date ouverte'!$33:$34,2,FALSE),IF($J1705='Date ouverte'!$A$35,HLOOKUP($AA1705,'Date ouverte'!$35:$36,2,FALSE),"j"))))),0)</f>
        <v>0</v>
      </c>
      <c r="AD17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5" s="5"/>
    </row>
    <row r="1706" spans="1:31" x14ac:dyDescent="0.25">
      <c r="A1706" t="s">
        <v>2176</v>
      </c>
      <c r="B1706" t="s">
        <v>258</v>
      </c>
      <c r="C1706" t="s">
        <v>14</v>
      </c>
      <c r="D1706" t="s">
        <v>47</v>
      </c>
      <c r="E1706" t="s">
        <v>34</v>
      </c>
      <c r="F1706" t="s">
        <v>48</v>
      </c>
      <c r="G1706" s="1">
        <v>44849</v>
      </c>
      <c r="H1706" s="1">
        <v>44900</v>
      </c>
      <c r="I1706" s="2">
        <v>44915</v>
      </c>
      <c r="J1706" t="s">
        <v>28</v>
      </c>
      <c r="K1706" t="s">
        <v>29</v>
      </c>
      <c r="L1706" t="s">
        <v>24</v>
      </c>
      <c r="M1706" t="s">
        <v>25</v>
      </c>
      <c r="N1706" t="s">
        <v>26</v>
      </c>
      <c r="O1706" t="s">
        <v>49</v>
      </c>
      <c r="P1706">
        <f t="shared" si="640"/>
        <v>1</v>
      </c>
      <c r="Q1706" s="5">
        <f t="shared" si="641"/>
        <v>44902</v>
      </c>
      <c r="R1706" s="32">
        <f>VLOOKUP(_xlfn.CONCAT(M1706," - ",E1706),Planning!$C$75:$D$99,2,0)</f>
        <v>21</v>
      </c>
      <c r="S1706" s="5">
        <f t="shared" si="642"/>
        <v>44921</v>
      </c>
      <c r="T1706" s="3" t="str">
        <f t="shared" si="643"/>
        <v/>
      </c>
      <c r="U1706" s="32">
        <f t="shared" ca="1" si="644"/>
        <v>21</v>
      </c>
      <c r="V1706" s="32">
        <f t="shared" si="645"/>
        <v>0</v>
      </c>
      <c r="W1706" s="5">
        <f t="shared" si="646"/>
        <v>44915</v>
      </c>
      <c r="X1706" s="5"/>
      <c r="Z1706" s="49"/>
      <c r="AA1706" s="50" cm="1">
        <f t="array" ref="AA1706">IF(AND(K1706="Pending",J1706='Date ouverte'!$A$2),INDEX(_xlfn.ANCHORARRAY('Date ouverte'!$B$2),MATCH(TRUE,_xlfn.ANCHORARRAY('Date ouverte'!$B$2)&gt;=$W1706,0)),IF(AND(K1706="Pending",J1706='Date ouverte'!$A$4),INDEX(_xlfn.ANCHORARRAY('Date ouverte'!$B$4),MATCH(TRUE,_xlfn.ANCHORARRAY('Date ouverte'!$B$4)&gt;=$W1706,0)),IF(AND(K1706="Pending",J1706='Date ouverte'!$A$6),INDEX(_xlfn.ANCHORARRAY('Date ouverte'!$B$6),MATCH(TRUE,_xlfn.ANCHORARRAY('Date ouverte'!$B$6)&gt;=$W1706,0)),IF(AND(K1706="Pending",J1706='Date ouverte'!$A$8),INDEX(_xlfn.ANCHORARRAY('Date ouverte'!$B$8),MATCH(TRUE,_xlfn.ANCHORARRAY('Date ouverte'!$B$8)&gt;=$W1706,0)),W1706))))</f>
        <v>44915</v>
      </c>
      <c r="AB1706" s="5">
        <f>IF(IF($K1706="Pending",(IF($J1706='Date ouverte'!$A$20,HLOOKUP($AA1706,'Date ouverte'!$20:$21,2,FALSE),IF($J1706='Date ouverte'!$A$22,HLOOKUP($AA1706,'Date ouverte'!$22:$23,2,FALSE),IF($J1706='Date ouverte'!$A$24,HLOOKUP($AA1706,'Date ouverte'!$24:$25,2,FALSE),IF($J1706='Date ouverte'!$A$26,HLOOKUP($AA1706,'Date ouverte'!$26:$27,2,FALSE),"j"))))),W1706)&lt;&gt;"alert",AA1706,"alert")</f>
        <v>44915</v>
      </c>
      <c r="AC1706" s="65">
        <f>IF($AB1706="alert",(IF($J1706='Date ouverte'!$A$29,HLOOKUP($AA1706,'Date ouverte'!$29:$30,2,FALSE),IF($J1706='Date ouverte'!$A$31,HLOOKUP($AA1706,'Date ouverte'!$31:$33,2,FALSE),IF($J1706='Date ouverte'!$A$33,HLOOKUP($AA1706,'Date ouverte'!$33:$34,2,FALSE),IF($J1706='Date ouverte'!$A$35,HLOOKUP($AA1706,'Date ouverte'!$35:$36,2,FALSE),"j"))))),0)</f>
        <v>0</v>
      </c>
      <c r="AD17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06" s="5"/>
    </row>
    <row r="1707" spans="1:31" x14ac:dyDescent="0.25">
      <c r="A1707" t="s">
        <v>2177</v>
      </c>
      <c r="B1707" t="s">
        <v>258</v>
      </c>
      <c r="C1707" t="s">
        <v>14</v>
      </c>
      <c r="D1707" t="s">
        <v>47</v>
      </c>
      <c r="E1707" t="s">
        <v>34</v>
      </c>
      <c r="F1707" t="s">
        <v>48</v>
      </c>
      <c r="G1707" s="1">
        <v>44856</v>
      </c>
      <c r="H1707" s="1">
        <v>44890</v>
      </c>
      <c r="I1707" s="2">
        <v>44905</v>
      </c>
      <c r="J1707" t="s">
        <v>28</v>
      </c>
      <c r="K1707" t="s">
        <v>29</v>
      </c>
      <c r="L1707" t="s">
        <v>20</v>
      </c>
      <c r="M1707" t="s">
        <v>25</v>
      </c>
      <c r="N1707" t="s">
        <v>35</v>
      </c>
      <c r="O1707" t="s">
        <v>46</v>
      </c>
      <c r="P1707">
        <f t="shared" si="640"/>
        <v>1</v>
      </c>
      <c r="Q1707" s="5">
        <f t="shared" si="641"/>
        <v>44892</v>
      </c>
      <c r="R1707" s="32">
        <f>VLOOKUP(_xlfn.CONCAT(M1707," - ",E1707),Planning!$C$75:$D$99,2,0)</f>
        <v>21</v>
      </c>
      <c r="S1707" s="5">
        <f t="shared" si="642"/>
        <v>44911</v>
      </c>
      <c r="T1707" s="3" t="str">
        <f t="shared" si="643"/>
        <v/>
      </c>
      <c r="U1707" s="32">
        <f t="shared" ca="1" si="644"/>
        <v>21</v>
      </c>
      <c r="V1707" s="32">
        <f t="shared" si="645"/>
        <v>0</v>
      </c>
      <c r="W1707" s="5">
        <f t="shared" si="646"/>
        <v>44905</v>
      </c>
      <c r="X1707" s="5"/>
      <c r="Z1707" s="49"/>
      <c r="AA1707" s="50" cm="1">
        <f t="array" ref="AA1707">IF(AND(K1707="Pending",J1707='Date ouverte'!$A$2),INDEX(_xlfn.ANCHORARRAY('Date ouverte'!$B$2),MATCH(TRUE,_xlfn.ANCHORARRAY('Date ouverte'!$B$2)&gt;=$W1707,0)),IF(AND(K1707="Pending",J1707='Date ouverte'!$A$4),INDEX(_xlfn.ANCHORARRAY('Date ouverte'!$B$4),MATCH(TRUE,_xlfn.ANCHORARRAY('Date ouverte'!$B$4)&gt;=$W1707,0)),IF(AND(K1707="Pending",J1707='Date ouverte'!$A$6),INDEX(_xlfn.ANCHORARRAY('Date ouverte'!$B$6),MATCH(TRUE,_xlfn.ANCHORARRAY('Date ouverte'!$B$6)&gt;=$W1707,0)),IF(AND(K1707="Pending",J1707='Date ouverte'!$A$8),INDEX(_xlfn.ANCHORARRAY('Date ouverte'!$B$8),MATCH(TRUE,_xlfn.ANCHORARRAY('Date ouverte'!$B$8)&gt;=$W1707,0)),W1707))))</f>
        <v>44907</v>
      </c>
      <c r="AB1707" s="5" t="str">
        <f>IF(IF($K1707="Pending",(IF($J1707='Date ouverte'!$A$20,HLOOKUP($AA1707,'Date ouverte'!$20:$21,2,FALSE),IF($J1707='Date ouverte'!$A$22,HLOOKUP($AA1707,'Date ouverte'!$22:$23,2,FALSE),IF($J1707='Date ouverte'!$A$24,HLOOKUP($AA1707,'Date ouverte'!$24:$25,2,FALSE),IF($J1707='Date ouverte'!$A$26,HLOOKUP($AA1707,'Date ouverte'!$26:$27,2,FALSE),"j"))))),W1707)&lt;&gt;"alert",AA1707,"alert")</f>
        <v>alert</v>
      </c>
      <c r="AC1707" s="65">
        <f>IF($AB1707="alert",(IF($J1707='Date ouverte'!$A$29,HLOOKUP($AA1707,'Date ouverte'!$29:$30,2,FALSE),IF($J1707='Date ouverte'!$A$31,HLOOKUP($AA1707,'Date ouverte'!$31:$33,2,FALSE),IF($J1707='Date ouverte'!$A$33,HLOOKUP($AA1707,'Date ouverte'!$33:$34,2,FALSE),IF($J1707='Date ouverte'!$A$35,HLOOKUP($AA1707,'Date ouverte'!$35:$36,2,FALSE),"j"))))),0)</f>
        <v>15</v>
      </c>
      <c r="AD17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07" s="5"/>
    </row>
    <row r="1708" spans="1:31" x14ac:dyDescent="0.25">
      <c r="A1708" t="s">
        <v>336</v>
      </c>
      <c r="B1708" t="s">
        <v>258</v>
      </c>
      <c r="C1708" t="s">
        <v>14</v>
      </c>
      <c r="D1708" t="s">
        <v>47</v>
      </c>
      <c r="E1708" t="s">
        <v>34</v>
      </c>
      <c r="F1708" t="s">
        <v>48</v>
      </c>
      <c r="G1708" s="1">
        <v>44807</v>
      </c>
      <c r="H1708" s="1">
        <v>44860</v>
      </c>
      <c r="I1708" s="2">
        <v>44869.541666666664</v>
      </c>
      <c r="J1708" t="s">
        <v>18</v>
      </c>
      <c r="K1708" t="s">
        <v>19</v>
      </c>
      <c r="L1708" t="s">
        <v>24</v>
      </c>
      <c r="M1708" t="s">
        <v>25</v>
      </c>
      <c r="N1708" t="s">
        <v>26</v>
      </c>
      <c r="O1708" t="s">
        <v>36</v>
      </c>
      <c r="P1708">
        <f t="shared" si="640"/>
        <v>1</v>
      </c>
      <c r="Q1708" s="5">
        <f t="shared" si="641"/>
        <v>44862</v>
      </c>
      <c r="R1708" s="32">
        <f>VLOOKUP(_xlfn.CONCAT(M1708," - ",E1708),Planning!$C$75:$D$99,2,0)</f>
        <v>21</v>
      </c>
      <c r="S1708" s="5">
        <f t="shared" si="642"/>
        <v>44881</v>
      </c>
      <c r="T1708" s="3" t="str">
        <f t="shared" si="643"/>
        <v/>
      </c>
      <c r="U1708" s="32">
        <f t="shared" ca="1" si="644"/>
        <v>21</v>
      </c>
      <c r="V1708" s="32">
        <f t="shared" si="645"/>
        <v>0</v>
      </c>
      <c r="W1708" s="5">
        <f t="shared" si="646"/>
        <v>44869</v>
      </c>
      <c r="X1708" s="5"/>
      <c r="Z1708" s="49"/>
      <c r="AA1708" s="50" cm="1">
        <f t="array" ref="AA1708">IF(AND(K1708="Pending",J1708='Date ouverte'!$A$2),INDEX(_xlfn.ANCHORARRAY('Date ouverte'!$B$2),MATCH(TRUE,_xlfn.ANCHORARRAY('Date ouverte'!$B$2)&gt;=$W1708,0)),IF(AND(K1708="Pending",J1708='Date ouverte'!$A$4),INDEX(_xlfn.ANCHORARRAY('Date ouverte'!$B$4),MATCH(TRUE,_xlfn.ANCHORARRAY('Date ouverte'!$B$4)&gt;=$W1708,0)),IF(AND(K1708="Pending",J1708='Date ouverte'!$A$6),INDEX(_xlfn.ANCHORARRAY('Date ouverte'!$B$6),MATCH(TRUE,_xlfn.ANCHORARRAY('Date ouverte'!$B$6)&gt;=$W1708,0)),IF(AND(K1708="Pending",J1708='Date ouverte'!$A$8),INDEX(_xlfn.ANCHORARRAY('Date ouverte'!$B$8),MATCH(TRUE,_xlfn.ANCHORARRAY('Date ouverte'!$B$8)&gt;=$W1708,0)),W1708))))</f>
        <v>44869</v>
      </c>
      <c r="AB1708" s="5">
        <f>IF(IF($K1708="Pending",(IF($J1708='Date ouverte'!$A$20,HLOOKUP($AA1708,'Date ouverte'!$20:$21,2,FALSE),IF($J1708='Date ouverte'!$A$22,HLOOKUP($AA1708,'Date ouverte'!$22:$23,2,FALSE),IF($J1708='Date ouverte'!$A$24,HLOOKUP($AA1708,'Date ouverte'!$24:$25,2,FALSE),IF($J1708='Date ouverte'!$A$26,HLOOKUP($AA1708,'Date ouverte'!$26:$27,2,FALSE),"j"))))),W1708)&lt;&gt;"alert",AA1708,"alert")</f>
        <v>44869</v>
      </c>
      <c r="AC1708" s="65">
        <f>IF($AB1708="alert",(IF($J1708='Date ouverte'!$A$29,HLOOKUP($AA1708,'Date ouverte'!$29:$30,2,FALSE),IF($J1708='Date ouverte'!$A$31,HLOOKUP($AA1708,'Date ouverte'!$31:$33,2,FALSE),IF($J1708='Date ouverte'!$A$33,HLOOKUP($AA1708,'Date ouverte'!$33:$34,2,FALSE),IF($J1708='Date ouverte'!$A$35,HLOOKUP($AA1708,'Date ouverte'!$35:$36,2,FALSE),"j"))))),0)</f>
        <v>0</v>
      </c>
      <c r="AD17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8" s="5"/>
    </row>
    <row r="1709" spans="1:31" x14ac:dyDescent="0.25">
      <c r="A1709" t="s">
        <v>2178</v>
      </c>
      <c r="B1709" t="s">
        <v>258</v>
      </c>
      <c r="C1709" t="s">
        <v>30</v>
      </c>
      <c r="D1709" t="s">
        <v>47</v>
      </c>
      <c r="E1709" t="s">
        <v>34</v>
      </c>
      <c r="F1709" t="s">
        <v>48</v>
      </c>
      <c r="G1709" s="1">
        <v>44854</v>
      </c>
      <c r="H1709" s="1">
        <v>44877</v>
      </c>
      <c r="I1709" s="2">
        <v>44884</v>
      </c>
      <c r="J1709" t="s">
        <v>18</v>
      </c>
      <c r="K1709" t="s">
        <v>29</v>
      </c>
      <c r="L1709" t="s">
        <v>24</v>
      </c>
      <c r="M1709" t="s">
        <v>25</v>
      </c>
      <c r="N1709" t="s">
        <v>26</v>
      </c>
      <c r="O1709" t="s">
        <v>45</v>
      </c>
      <c r="P1709">
        <f t="shared" si="640"/>
        <v>1</v>
      </c>
      <c r="Q1709" s="5">
        <f t="shared" si="641"/>
        <v>44879</v>
      </c>
      <c r="R1709" s="32">
        <f>VLOOKUP(_xlfn.CONCAT(M1709," - ",E1709),Planning!$C$75:$D$99,2,0)</f>
        <v>21</v>
      </c>
      <c r="S1709" s="5">
        <f t="shared" si="642"/>
        <v>44898</v>
      </c>
      <c r="T1709" s="3" t="str">
        <f t="shared" si="643"/>
        <v/>
      </c>
      <c r="U1709" s="32">
        <f t="shared" ca="1" si="644"/>
        <v>21</v>
      </c>
      <c r="V1709" s="32">
        <f t="shared" si="645"/>
        <v>0</v>
      </c>
      <c r="W1709" s="5">
        <f t="shared" si="646"/>
        <v>44884</v>
      </c>
      <c r="X1709" s="5"/>
      <c r="Z1709" s="49"/>
      <c r="AA1709" s="50" cm="1">
        <f t="array" ref="AA1709">IF(AND(K1709="Pending",J1709='Date ouverte'!$A$2),INDEX(_xlfn.ANCHORARRAY('Date ouverte'!$B$2),MATCH(TRUE,_xlfn.ANCHORARRAY('Date ouverte'!$B$2)&gt;=$W1709,0)),IF(AND(K1709="Pending",J1709='Date ouverte'!$A$4),INDEX(_xlfn.ANCHORARRAY('Date ouverte'!$B$4),MATCH(TRUE,_xlfn.ANCHORARRAY('Date ouverte'!$B$4)&gt;=$W1709,0)),IF(AND(K1709="Pending",J1709='Date ouverte'!$A$6),INDEX(_xlfn.ANCHORARRAY('Date ouverte'!$B$6),MATCH(TRUE,_xlfn.ANCHORARRAY('Date ouverte'!$B$6)&gt;=$W1709,0)),IF(AND(K1709="Pending",J1709='Date ouverte'!$A$8),INDEX(_xlfn.ANCHORARRAY('Date ouverte'!$B$8),MATCH(TRUE,_xlfn.ANCHORARRAY('Date ouverte'!$B$8)&gt;=$W1709,0)),W1709))))</f>
        <v>44886</v>
      </c>
      <c r="AB1709" s="5">
        <f>IF(IF($K1709="Pending",(IF($J1709='Date ouverte'!$A$20,HLOOKUP($AA1709,'Date ouverte'!$20:$21,2,FALSE),IF($J1709='Date ouverte'!$A$22,HLOOKUP($AA1709,'Date ouverte'!$22:$23,2,FALSE),IF($J1709='Date ouverte'!$A$24,HLOOKUP($AA1709,'Date ouverte'!$24:$25,2,FALSE),IF($J1709='Date ouverte'!$A$26,HLOOKUP($AA1709,'Date ouverte'!$26:$27,2,FALSE),"j"))))),W1709)&lt;&gt;"alert",AA1709,"alert")</f>
        <v>44886</v>
      </c>
      <c r="AC1709" s="65">
        <f>IF($AB1709="alert",(IF($J1709='Date ouverte'!$A$29,HLOOKUP($AA1709,'Date ouverte'!$29:$30,2,FALSE),IF($J1709='Date ouverte'!$A$31,HLOOKUP($AA1709,'Date ouverte'!$31:$33,2,FALSE),IF($J1709='Date ouverte'!$A$33,HLOOKUP($AA1709,'Date ouverte'!$33:$34,2,FALSE),IF($J1709='Date ouverte'!$A$35,HLOOKUP($AA1709,'Date ouverte'!$35:$36,2,FALSE),"j"))))),0)</f>
        <v>0</v>
      </c>
      <c r="AD17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09" s="5"/>
    </row>
    <row r="1710" spans="1:31" x14ac:dyDescent="0.25">
      <c r="A1710" t="s">
        <v>1477</v>
      </c>
      <c r="B1710" t="s">
        <v>258</v>
      </c>
      <c r="C1710" t="s">
        <v>14</v>
      </c>
      <c r="D1710" t="s">
        <v>47</v>
      </c>
      <c r="E1710" t="s">
        <v>16</v>
      </c>
      <c r="F1710" t="s">
        <v>48</v>
      </c>
      <c r="G1710" s="1">
        <v>44839</v>
      </c>
      <c r="H1710" s="1">
        <v>44881</v>
      </c>
      <c r="I1710" s="2">
        <v>44890</v>
      </c>
      <c r="J1710" t="s">
        <v>28</v>
      </c>
      <c r="K1710" t="s">
        <v>29</v>
      </c>
      <c r="L1710" t="s">
        <v>24</v>
      </c>
      <c r="M1710" t="s">
        <v>32</v>
      </c>
      <c r="N1710" t="s">
        <v>41</v>
      </c>
      <c r="O1710" t="s">
        <v>43</v>
      </c>
      <c r="P1710">
        <f t="shared" si="640"/>
        <v>1</v>
      </c>
      <c r="Q1710" s="5">
        <f t="shared" si="641"/>
        <v>44883</v>
      </c>
      <c r="R1710" s="32">
        <f>VLOOKUP(_xlfn.CONCAT(M1710," - ",E1710),Planning!$C$75:$D$99,2,0)</f>
        <v>10</v>
      </c>
      <c r="S1710" s="5">
        <f t="shared" si="642"/>
        <v>44891</v>
      </c>
      <c r="T1710" s="3" t="str">
        <f t="shared" si="643"/>
        <v/>
      </c>
      <c r="U1710" s="32">
        <f t="shared" ca="1" si="644"/>
        <v>10</v>
      </c>
      <c r="V1710" s="32">
        <f t="shared" si="645"/>
        <v>0</v>
      </c>
      <c r="W1710" s="5">
        <f t="shared" si="646"/>
        <v>44890</v>
      </c>
      <c r="X1710" s="5"/>
      <c r="Z1710" s="49"/>
      <c r="AA1710" s="50" cm="1">
        <f t="array" ref="AA1710">IF(AND(K1710="Pending",J1710='Date ouverte'!$A$2),INDEX(_xlfn.ANCHORARRAY('Date ouverte'!$B$2),MATCH(TRUE,_xlfn.ANCHORARRAY('Date ouverte'!$B$2)&gt;=$W1710,0)),IF(AND(K1710="Pending",J1710='Date ouverte'!$A$4),INDEX(_xlfn.ANCHORARRAY('Date ouverte'!$B$4),MATCH(TRUE,_xlfn.ANCHORARRAY('Date ouverte'!$B$4)&gt;=$W1710,0)),IF(AND(K1710="Pending",J1710='Date ouverte'!$A$6),INDEX(_xlfn.ANCHORARRAY('Date ouverte'!$B$6),MATCH(TRUE,_xlfn.ANCHORARRAY('Date ouverte'!$B$6)&gt;=$W1710,0)),IF(AND(K1710="Pending",J1710='Date ouverte'!$A$8),INDEX(_xlfn.ANCHORARRAY('Date ouverte'!$B$8),MATCH(TRUE,_xlfn.ANCHORARRAY('Date ouverte'!$B$8)&gt;=$W1710,0)),W1710))))</f>
        <v>44890</v>
      </c>
      <c r="AB1710" s="5" t="str">
        <f>IF(IF($K1710="Pending",(IF($J1710='Date ouverte'!$A$20,HLOOKUP($AA1710,'Date ouverte'!$20:$21,2,FALSE),IF($J1710='Date ouverte'!$A$22,HLOOKUP($AA1710,'Date ouverte'!$22:$23,2,FALSE),IF($J1710='Date ouverte'!$A$24,HLOOKUP($AA1710,'Date ouverte'!$24:$25,2,FALSE),IF($J1710='Date ouverte'!$A$26,HLOOKUP($AA1710,'Date ouverte'!$26:$27,2,FALSE),"j"))))),W1710)&lt;&gt;"alert",AA1710,"alert")</f>
        <v>alert</v>
      </c>
      <c r="AC1710" s="65">
        <f>IF($AB1710="alert",(IF($J1710='Date ouverte'!$A$29,HLOOKUP($AA1710,'Date ouverte'!$29:$30,2,FALSE),IF($J1710='Date ouverte'!$A$31,HLOOKUP($AA1710,'Date ouverte'!$31:$33,2,FALSE),IF($J1710='Date ouverte'!$A$33,HLOOKUP($AA1710,'Date ouverte'!$33:$34,2,FALSE),IF($J1710='Date ouverte'!$A$35,HLOOKUP($AA1710,'Date ouverte'!$35:$36,2,FALSE),"j"))))),0)</f>
        <v>8</v>
      </c>
      <c r="AD17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10" s="5"/>
    </row>
    <row r="1711" spans="1:31" x14ac:dyDescent="0.25">
      <c r="A1711" t="s">
        <v>2179</v>
      </c>
      <c r="B1711" t="s">
        <v>258</v>
      </c>
      <c r="C1711" t="s">
        <v>14</v>
      </c>
      <c r="D1711" t="s">
        <v>47</v>
      </c>
      <c r="E1711" t="s">
        <v>16</v>
      </c>
      <c r="F1711" t="s">
        <v>48</v>
      </c>
      <c r="G1711" s="1">
        <v>44849</v>
      </c>
      <c r="H1711" s="1">
        <v>44880</v>
      </c>
      <c r="I1711" s="2">
        <v>44885</v>
      </c>
      <c r="J1711" t="s">
        <v>18</v>
      </c>
      <c r="K1711" t="s">
        <v>29</v>
      </c>
      <c r="L1711" t="s">
        <v>24</v>
      </c>
      <c r="M1711" t="s">
        <v>25</v>
      </c>
      <c r="N1711" t="s">
        <v>26</v>
      </c>
      <c r="O1711" t="s">
        <v>45</v>
      </c>
      <c r="P1711">
        <f t="shared" si="640"/>
        <v>1</v>
      </c>
      <c r="Q1711" s="5">
        <f t="shared" si="641"/>
        <v>44882</v>
      </c>
      <c r="R1711" s="32">
        <f>VLOOKUP(_xlfn.CONCAT(M1711," - ",E1711),Planning!$C$75:$D$99,2,0)</f>
        <v>4</v>
      </c>
      <c r="S1711" s="5">
        <f t="shared" si="642"/>
        <v>44884</v>
      </c>
      <c r="T1711" s="3" t="str">
        <f t="shared" si="643"/>
        <v/>
      </c>
      <c r="U1711" s="32">
        <f t="shared" ca="1" si="644"/>
        <v>4</v>
      </c>
      <c r="V1711" s="32">
        <f t="shared" si="645"/>
        <v>0</v>
      </c>
      <c r="W1711" s="5">
        <f t="shared" si="646"/>
        <v>44885</v>
      </c>
      <c r="X1711" s="5"/>
      <c r="Z1711" s="49"/>
      <c r="AA1711" s="50" cm="1">
        <f t="array" ref="AA1711">IF(AND(K1711="Pending",J1711='Date ouverte'!$A$2),INDEX(_xlfn.ANCHORARRAY('Date ouverte'!$B$2),MATCH(TRUE,_xlfn.ANCHORARRAY('Date ouverte'!$B$2)&gt;=$W1711,0)),IF(AND(K1711="Pending",J1711='Date ouverte'!$A$4),INDEX(_xlfn.ANCHORARRAY('Date ouverte'!$B$4),MATCH(TRUE,_xlfn.ANCHORARRAY('Date ouverte'!$B$4)&gt;=$W1711,0)),IF(AND(K1711="Pending",J1711='Date ouverte'!$A$6),INDEX(_xlfn.ANCHORARRAY('Date ouverte'!$B$6),MATCH(TRUE,_xlfn.ANCHORARRAY('Date ouverte'!$B$6)&gt;=$W1711,0)),IF(AND(K1711="Pending",J1711='Date ouverte'!$A$8),INDEX(_xlfn.ANCHORARRAY('Date ouverte'!$B$8),MATCH(TRUE,_xlfn.ANCHORARRAY('Date ouverte'!$B$8)&gt;=$W1711,0)),W1711))))</f>
        <v>44886</v>
      </c>
      <c r="AB1711" s="5">
        <f>IF(IF($K1711="Pending",(IF($J1711='Date ouverte'!$A$20,HLOOKUP($AA1711,'Date ouverte'!$20:$21,2,FALSE),IF($J1711='Date ouverte'!$A$22,HLOOKUP($AA1711,'Date ouverte'!$22:$23,2,FALSE),IF($J1711='Date ouverte'!$A$24,HLOOKUP($AA1711,'Date ouverte'!$24:$25,2,FALSE),IF($J1711='Date ouverte'!$A$26,HLOOKUP($AA1711,'Date ouverte'!$26:$27,2,FALSE),"j"))))),W1711)&lt;&gt;"alert",AA1711,"alert")</f>
        <v>44886</v>
      </c>
      <c r="AC1711" s="65">
        <f>IF($AB1711="alert",(IF($J1711='Date ouverte'!$A$29,HLOOKUP($AA1711,'Date ouverte'!$29:$30,2,FALSE),IF($J1711='Date ouverte'!$A$31,HLOOKUP($AA1711,'Date ouverte'!$31:$33,2,FALSE),IF($J1711='Date ouverte'!$A$33,HLOOKUP($AA1711,'Date ouverte'!$33:$34,2,FALSE),IF($J1711='Date ouverte'!$A$35,HLOOKUP($AA1711,'Date ouverte'!$35:$36,2,FALSE),"j"))))),0)</f>
        <v>0</v>
      </c>
      <c r="AD17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1" s="5"/>
    </row>
    <row r="1712" spans="1:31" x14ac:dyDescent="0.25">
      <c r="A1712" t="s">
        <v>1478</v>
      </c>
      <c r="B1712" t="s">
        <v>258</v>
      </c>
      <c r="C1712" t="s">
        <v>30</v>
      </c>
      <c r="D1712" t="s">
        <v>47</v>
      </c>
      <c r="E1712" t="s">
        <v>34</v>
      </c>
      <c r="F1712" t="s">
        <v>48</v>
      </c>
      <c r="G1712" s="1">
        <v>44832</v>
      </c>
      <c r="H1712" s="1">
        <v>44866</v>
      </c>
      <c r="I1712" s="2">
        <v>44878</v>
      </c>
      <c r="J1712" t="s">
        <v>18</v>
      </c>
      <c r="K1712" t="s">
        <v>29</v>
      </c>
      <c r="L1712" t="s">
        <v>24</v>
      </c>
      <c r="M1712" t="s">
        <v>25</v>
      </c>
      <c r="N1712" t="s">
        <v>26</v>
      </c>
      <c r="O1712" t="s">
        <v>40</v>
      </c>
      <c r="P1712">
        <f t="shared" si="640"/>
        <v>1</v>
      </c>
      <c r="Q1712" s="5">
        <f t="shared" si="641"/>
        <v>44868</v>
      </c>
      <c r="R1712" s="32">
        <f>VLOOKUP(_xlfn.CONCAT(M1712," - ",E1712),Planning!$C$75:$D$99,2,0)</f>
        <v>21</v>
      </c>
      <c r="S1712" s="5">
        <f t="shared" si="642"/>
        <v>44887</v>
      </c>
      <c r="T1712" s="3" t="str">
        <f t="shared" si="643"/>
        <v/>
      </c>
      <c r="U1712" s="32">
        <f t="shared" ca="1" si="644"/>
        <v>21</v>
      </c>
      <c r="V1712" s="32">
        <f t="shared" si="645"/>
        <v>0</v>
      </c>
      <c r="W1712" s="5">
        <f t="shared" si="646"/>
        <v>44878</v>
      </c>
      <c r="X1712" s="5"/>
      <c r="Z1712" s="49"/>
      <c r="AA1712" s="50" cm="1">
        <f t="array" ref="AA1712">IF(AND(K1712="Pending",J1712='Date ouverte'!$A$2),INDEX(_xlfn.ANCHORARRAY('Date ouverte'!$B$2),MATCH(TRUE,_xlfn.ANCHORARRAY('Date ouverte'!$B$2)&gt;=$W1712,0)),IF(AND(K1712="Pending",J1712='Date ouverte'!$A$4),INDEX(_xlfn.ANCHORARRAY('Date ouverte'!$B$4),MATCH(TRUE,_xlfn.ANCHORARRAY('Date ouverte'!$B$4)&gt;=$W1712,0)),IF(AND(K1712="Pending",J1712='Date ouverte'!$A$6),INDEX(_xlfn.ANCHORARRAY('Date ouverte'!$B$6),MATCH(TRUE,_xlfn.ANCHORARRAY('Date ouverte'!$B$6)&gt;=$W1712,0)),IF(AND(K1712="Pending",J1712='Date ouverte'!$A$8),INDEX(_xlfn.ANCHORARRAY('Date ouverte'!$B$8),MATCH(TRUE,_xlfn.ANCHORARRAY('Date ouverte'!$B$8)&gt;=$W1712,0)),W1712))))</f>
        <v>44879</v>
      </c>
      <c r="AB1712" s="5" t="str">
        <f>IF(IF($K1712="Pending",(IF($J1712='Date ouverte'!$A$20,HLOOKUP($AA1712,'Date ouverte'!$20:$21,2,FALSE),IF($J1712='Date ouverte'!$A$22,HLOOKUP($AA1712,'Date ouverte'!$22:$23,2,FALSE),IF($J1712='Date ouverte'!$A$24,HLOOKUP($AA1712,'Date ouverte'!$24:$25,2,FALSE),IF($J1712='Date ouverte'!$A$26,HLOOKUP($AA1712,'Date ouverte'!$26:$27,2,FALSE),"j"))))),W1712)&lt;&gt;"alert",AA1712,"alert")</f>
        <v>alert</v>
      </c>
      <c r="AC1712" s="65">
        <f>IF($AB1712="alert",(IF($J1712='Date ouverte'!$A$29,HLOOKUP($AA1712,'Date ouverte'!$29:$30,2,FALSE),IF($J1712='Date ouverte'!$A$31,HLOOKUP($AA1712,'Date ouverte'!$31:$33,2,FALSE),IF($J1712='Date ouverte'!$A$33,HLOOKUP($AA1712,'Date ouverte'!$33:$34,2,FALSE),IF($J1712='Date ouverte'!$A$35,HLOOKUP($AA1712,'Date ouverte'!$35:$36,2,FALSE),"j"))))),0)</f>
        <v>11</v>
      </c>
      <c r="AD17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2" s="5"/>
    </row>
    <row r="1713" spans="1:31" x14ac:dyDescent="0.25">
      <c r="A1713" t="s">
        <v>1479</v>
      </c>
      <c r="B1713" t="s">
        <v>258</v>
      </c>
      <c r="C1713" t="s">
        <v>30</v>
      </c>
      <c r="D1713" t="s">
        <v>47</v>
      </c>
      <c r="E1713" t="s">
        <v>34</v>
      </c>
      <c r="F1713" t="s">
        <v>48</v>
      </c>
      <c r="G1713" s="1">
        <v>44832</v>
      </c>
      <c r="H1713" s="1">
        <v>44866</v>
      </c>
      <c r="I1713" s="2">
        <v>44881.541666666664</v>
      </c>
      <c r="J1713" t="s">
        <v>28</v>
      </c>
      <c r="K1713" t="s">
        <v>19</v>
      </c>
      <c r="L1713" t="s">
        <v>20</v>
      </c>
      <c r="M1713" t="s">
        <v>25</v>
      </c>
      <c r="N1713" t="s">
        <v>35</v>
      </c>
      <c r="O1713" t="s">
        <v>40</v>
      </c>
      <c r="P1713">
        <f t="shared" si="640"/>
        <v>1</v>
      </c>
      <c r="Q1713" s="5">
        <f t="shared" si="641"/>
        <v>44868</v>
      </c>
      <c r="R1713" s="32">
        <f>VLOOKUP(_xlfn.CONCAT(M1713," - ",E1713),Planning!$C$75:$D$99,2,0)</f>
        <v>21</v>
      </c>
      <c r="S1713" s="5">
        <f t="shared" si="642"/>
        <v>44887</v>
      </c>
      <c r="T1713" s="3" t="str">
        <f t="shared" si="643"/>
        <v/>
      </c>
      <c r="U1713" s="32">
        <f t="shared" ca="1" si="644"/>
        <v>21</v>
      </c>
      <c r="V1713" s="32">
        <f t="shared" si="645"/>
        <v>0</v>
      </c>
      <c r="W1713" s="5">
        <f t="shared" si="646"/>
        <v>44881</v>
      </c>
      <c r="X1713" s="5"/>
      <c r="Z1713" s="49"/>
      <c r="AA1713" s="50" cm="1">
        <f t="array" ref="AA1713">IF(AND(K1713="Pending",J1713='Date ouverte'!$A$2),INDEX(_xlfn.ANCHORARRAY('Date ouverte'!$B$2),MATCH(TRUE,_xlfn.ANCHORARRAY('Date ouverte'!$B$2)&gt;=$W1713,0)),IF(AND(K1713="Pending",J1713='Date ouverte'!$A$4),INDEX(_xlfn.ANCHORARRAY('Date ouverte'!$B$4),MATCH(TRUE,_xlfn.ANCHORARRAY('Date ouverte'!$B$4)&gt;=$W1713,0)),IF(AND(K1713="Pending",J1713='Date ouverte'!$A$6),INDEX(_xlfn.ANCHORARRAY('Date ouverte'!$B$6),MATCH(TRUE,_xlfn.ANCHORARRAY('Date ouverte'!$B$6)&gt;=$W1713,0)),IF(AND(K1713="Pending",J1713='Date ouverte'!$A$8),INDEX(_xlfn.ANCHORARRAY('Date ouverte'!$B$8),MATCH(TRUE,_xlfn.ANCHORARRAY('Date ouverte'!$B$8)&gt;=$W1713,0)),W1713))))</f>
        <v>44881</v>
      </c>
      <c r="AB1713" s="5">
        <f>IF(IF($K1713="Pending",(IF($J1713='Date ouverte'!$A$20,HLOOKUP($AA1713,'Date ouverte'!$20:$21,2,FALSE),IF($J1713='Date ouverte'!$A$22,HLOOKUP($AA1713,'Date ouverte'!$22:$23,2,FALSE),IF($J1713='Date ouverte'!$A$24,HLOOKUP($AA1713,'Date ouverte'!$24:$25,2,FALSE),IF($J1713='Date ouverte'!$A$26,HLOOKUP($AA1713,'Date ouverte'!$26:$27,2,FALSE),"j"))))),W1713)&lt;&gt;"alert",AA1713,"alert")</f>
        <v>44881</v>
      </c>
      <c r="AC1713" s="65">
        <f>IF($AB1713="alert",(IF($J1713='Date ouverte'!$A$29,HLOOKUP($AA1713,'Date ouverte'!$29:$30,2,FALSE),IF($J1713='Date ouverte'!$A$31,HLOOKUP($AA1713,'Date ouverte'!$31:$33,2,FALSE),IF($J1713='Date ouverte'!$A$33,HLOOKUP($AA1713,'Date ouverte'!$33:$34,2,FALSE),IF($J1713='Date ouverte'!$A$35,HLOOKUP($AA1713,'Date ouverte'!$35:$36,2,FALSE),"j"))))),0)</f>
        <v>0</v>
      </c>
      <c r="AD17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13" s="5"/>
    </row>
    <row r="1714" spans="1:31" x14ac:dyDescent="0.25">
      <c r="A1714" t="s">
        <v>1480</v>
      </c>
      <c r="B1714" t="s">
        <v>258</v>
      </c>
      <c r="C1714" t="s">
        <v>14</v>
      </c>
      <c r="D1714" t="s">
        <v>47</v>
      </c>
      <c r="E1714" t="s">
        <v>34</v>
      </c>
      <c r="F1714" t="s">
        <v>48</v>
      </c>
      <c r="G1714" s="1">
        <v>44844</v>
      </c>
      <c r="H1714" s="1">
        <v>44890</v>
      </c>
      <c r="I1714" s="2">
        <v>44905</v>
      </c>
      <c r="J1714" t="s">
        <v>28</v>
      </c>
      <c r="K1714" t="s">
        <v>29</v>
      </c>
      <c r="L1714" t="s">
        <v>20</v>
      </c>
      <c r="M1714" t="s">
        <v>25</v>
      </c>
      <c r="N1714" t="s">
        <v>35</v>
      </c>
      <c r="O1714" t="s">
        <v>46</v>
      </c>
      <c r="P1714">
        <f t="shared" si="640"/>
        <v>1</v>
      </c>
      <c r="Q1714" s="5">
        <f t="shared" si="641"/>
        <v>44892</v>
      </c>
      <c r="R1714" s="32">
        <f>VLOOKUP(_xlfn.CONCAT(M1714," - ",E1714),Planning!$C$75:$D$99,2,0)</f>
        <v>21</v>
      </c>
      <c r="S1714" s="5">
        <f t="shared" si="642"/>
        <v>44911</v>
      </c>
      <c r="T1714" s="3" t="str">
        <f t="shared" si="643"/>
        <v/>
      </c>
      <c r="U1714" s="32">
        <f t="shared" ca="1" si="644"/>
        <v>21</v>
      </c>
      <c r="V1714" s="32">
        <f t="shared" si="645"/>
        <v>0</v>
      </c>
      <c r="W1714" s="5">
        <f t="shared" si="646"/>
        <v>44905</v>
      </c>
      <c r="X1714" s="5"/>
      <c r="Z1714" s="49"/>
      <c r="AA1714" s="50" cm="1">
        <f t="array" ref="AA1714">IF(AND(K1714="Pending",J1714='Date ouverte'!$A$2),INDEX(_xlfn.ANCHORARRAY('Date ouverte'!$B$2),MATCH(TRUE,_xlfn.ANCHORARRAY('Date ouverte'!$B$2)&gt;=$W1714,0)),IF(AND(K1714="Pending",J1714='Date ouverte'!$A$4),INDEX(_xlfn.ANCHORARRAY('Date ouverte'!$B$4),MATCH(TRUE,_xlfn.ANCHORARRAY('Date ouverte'!$B$4)&gt;=$W1714,0)),IF(AND(K1714="Pending",J1714='Date ouverte'!$A$6),INDEX(_xlfn.ANCHORARRAY('Date ouverte'!$B$6),MATCH(TRUE,_xlfn.ANCHORARRAY('Date ouverte'!$B$6)&gt;=$W1714,0)),IF(AND(K1714="Pending",J1714='Date ouverte'!$A$8),INDEX(_xlfn.ANCHORARRAY('Date ouverte'!$B$8),MATCH(TRUE,_xlfn.ANCHORARRAY('Date ouverte'!$B$8)&gt;=$W1714,0)),W1714))))</f>
        <v>44907</v>
      </c>
      <c r="AB1714" s="5" t="str">
        <f>IF(IF($K1714="Pending",(IF($J1714='Date ouverte'!$A$20,HLOOKUP($AA1714,'Date ouverte'!$20:$21,2,FALSE),IF($J1714='Date ouverte'!$A$22,HLOOKUP($AA1714,'Date ouverte'!$22:$23,2,FALSE),IF($J1714='Date ouverte'!$A$24,HLOOKUP($AA1714,'Date ouverte'!$24:$25,2,FALSE),IF($J1714='Date ouverte'!$A$26,HLOOKUP($AA1714,'Date ouverte'!$26:$27,2,FALSE),"j"))))),W1714)&lt;&gt;"alert",AA1714,"alert")</f>
        <v>alert</v>
      </c>
      <c r="AC1714" s="65">
        <f>IF($AB1714="alert",(IF($J1714='Date ouverte'!$A$29,HLOOKUP($AA1714,'Date ouverte'!$29:$30,2,FALSE),IF($J1714='Date ouverte'!$A$31,HLOOKUP($AA1714,'Date ouverte'!$31:$33,2,FALSE),IF($J1714='Date ouverte'!$A$33,HLOOKUP($AA1714,'Date ouverte'!$33:$34,2,FALSE),IF($J1714='Date ouverte'!$A$35,HLOOKUP($AA1714,'Date ouverte'!$35:$36,2,FALSE),"j"))))),0)</f>
        <v>15</v>
      </c>
      <c r="AD17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14" s="5"/>
    </row>
    <row r="1715" spans="1:31" x14ac:dyDescent="0.25">
      <c r="A1715" t="s">
        <v>62</v>
      </c>
      <c r="B1715" t="s">
        <v>258</v>
      </c>
      <c r="C1715" t="s">
        <v>30</v>
      </c>
      <c r="D1715" t="s">
        <v>15</v>
      </c>
      <c r="E1715" t="s">
        <v>34</v>
      </c>
      <c r="F1715" t="s">
        <v>17</v>
      </c>
      <c r="G1715" s="1">
        <v>44781</v>
      </c>
      <c r="H1715" s="1">
        <v>44846</v>
      </c>
      <c r="I1715" s="2">
        <v>44862.3125</v>
      </c>
      <c r="J1715" t="s">
        <v>18</v>
      </c>
      <c r="K1715" t="s">
        <v>19</v>
      </c>
      <c r="L1715" t="s">
        <v>20</v>
      </c>
      <c r="M1715" t="s">
        <v>25</v>
      </c>
      <c r="N1715" t="s">
        <v>35</v>
      </c>
      <c r="O1715" t="s">
        <v>27</v>
      </c>
      <c r="P1715">
        <f t="shared" si="640"/>
        <v>1</v>
      </c>
      <c r="Q1715" s="5">
        <f t="shared" si="641"/>
        <v>44848</v>
      </c>
      <c r="R1715" s="32">
        <f>VLOOKUP(_xlfn.CONCAT(M1715," - ",E1715),Planning!$C$75:$D$99,2,0)</f>
        <v>21</v>
      </c>
      <c r="S1715" s="5">
        <f t="shared" si="642"/>
        <v>44867</v>
      </c>
      <c r="T1715" s="3" t="str">
        <f t="shared" si="643"/>
        <v/>
      </c>
      <c r="U1715" s="32">
        <f t="shared" ca="1" si="644"/>
        <v>8</v>
      </c>
      <c r="V1715" s="32">
        <f t="shared" si="645"/>
        <v>0</v>
      </c>
      <c r="W1715" s="5">
        <f t="shared" si="646"/>
        <v>44862</v>
      </c>
      <c r="X1715" s="5"/>
      <c r="Z1715" s="49"/>
      <c r="AA1715" s="50" cm="1">
        <f t="array" ref="AA1715">IF(AND(K1715="Pending",J1715='Date ouverte'!$A$2),INDEX(_xlfn.ANCHORARRAY('Date ouverte'!$B$2),MATCH(TRUE,_xlfn.ANCHORARRAY('Date ouverte'!$B$2)&gt;=$W1715,0)),IF(AND(K1715="Pending",J1715='Date ouverte'!$A$4),INDEX(_xlfn.ANCHORARRAY('Date ouverte'!$B$4),MATCH(TRUE,_xlfn.ANCHORARRAY('Date ouverte'!$B$4)&gt;=$W1715,0)),IF(AND(K1715="Pending",J1715='Date ouverte'!$A$6),INDEX(_xlfn.ANCHORARRAY('Date ouverte'!$B$6),MATCH(TRUE,_xlfn.ANCHORARRAY('Date ouverte'!$B$6)&gt;=$W1715,0)),IF(AND(K1715="Pending",J1715='Date ouverte'!$A$8),INDEX(_xlfn.ANCHORARRAY('Date ouverte'!$B$8),MATCH(TRUE,_xlfn.ANCHORARRAY('Date ouverte'!$B$8)&gt;=$W1715,0)),W1715))))</f>
        <v>44862</v>
      </c>
      <c r="AB1715" s="5">
        <f>IF(IF($K1715="Pending",(IF($J1715='Date ouverte'!$A$20,HLOOKUP($AA1715,'Date ouverte'!$20:$21,2,FALSE),IF($J1715='Date ouverte'!$A$22,HLOOKUP($AA1715,'Date ouverte'!$22:$23,2,FALSE),IF($J1715='Date ouverte'!$A$24,HLOOKUP($AA1715,'Date ouverte'!$24:$25,2,FALSE),IF($J1715='Date ouverte'!$A$26,HLOOKUP($AA1715,'Date ouverte'!$26:$27,2,FALSE),"j"))))),W1715)&lt;&gt;"alert",AA1715,"alert")</f>
        <v>44862</v>
      </c>
      <c r="AC1715" s="65">
        <f>IF($AB1715="alert",(IF($J1715='Date ouverte'!$A$29,HLOOKUP($AA1715,'Date ouverte'!$29:$30,2,FALSE),IF($J1715='Date ouverte'!$A$31,HLOOKUP($AA1715,'Date ouverte'!$31:$33,2,FALSE),IF($J1715='Date ouverte'!$A$33,HLOOKUP($AA1715,'Date ouverte'!$33:$34,2,FALSE),IF($J1715='Date ouverte'!$A$35,HLOOKUP($AA1715,'Date ouverte'!$35:$36,2,FALSE),"j"))))),0)</f>
        <v>0</v>
      </c>
      <c r="AD17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5" s="5"/>
    </row>
    <row r="1716" spans="1:31" x14ac:dyDescent="0.25">
      <c r="A1716" t="s">
        <v>530</v>
      </c>
      <c r="B1716" t="s">
        <v>258</v>
      </c>
      <c r="C1716" t="s">
        <v>14</v>
      </c>
      <c r="D1716" t="s">
        <v>47</v>
      </c>
      <c r="E1716" t="s">
        <v>34</v>
      </c>
      <c r="F1716" t="s">
        <v>48</v>
      </c>
      <c r="G1716" s="1">
        <v>44816</v>
      </c>
      <c r="H1716" s="1">
        <v>44860</v>
      </c>
      <c r="I1716" s="2">
        <v>44865.3125</v>
      </c>
      <c r="J1716" t="s">
        <v>18</v>
      </c>
      <c r="K1716" t="s">
        <v>19</v>
      </c>
      <c r="L1716" t="s">
        <v>24</v>
      </c>
      <c r="M1716" t="s">
        <v>25</v>
      </c>
      <c r="N1716" t="s">
        <v>26</v>
      </c>
      <c r="O1716" t="s">
        <v>36</v>
      </c>
      <c r="P1716">
        <f t="shared" si="640"/>
        <v>1</v>
      </c>
      <c r="Q1716" s="5">
        <f t="shared" si="641"/>
        <v>44862</v>
      </c>
      <c r="R1716" s="32">
        <f>VLOOKUP(_xlfn.CONCAT(M1716," - ",E1716),Planning!$C$75:$D$99,2,0)</f>
        <v>21</v>
      </c>
      <c r="S1716" s="5">
        <f t="shared" si="642"/>
        <v>44881</v>
      </c>
      <c r="T1716" s="3" t="str">
        <f t="shared" si="643"/>
        <v/>
      </c>
      <c r="U1716" s="32">
        <f t="shared" ca="1" si="644"/>
        <v>21</v>
      </c>
      <c r="V1716" s="32">
        <f t="shared" si="645"/>
        <v>0</v>
      </c>
      <c r="W1716" s="5">
        <f t="shared" si="646"/>
        <v>44865</v>
      </c>
      <c r="X1716" s="5"/>
      <c r="Z1716" s="49"/>
      <c r="AA1716" s="50" cm="1">
        <f t="array" ref="AA1716">IF(AND(K1716="Pending",J1716='Date ouverte'!$A$2),INDEX(_xlfn.ANCHORARRAY('Date ouverte'!$B$2),MATCH(TRUE,_xlfn.ANCHORARRAY('Date ouverte'!$B$2)&gt;=$W1716,0)),IF(AND(K1716="Pending",J1716='Date ouverte'!$A$4),INDEX(_xlfn.ANCHORARRAY('Date ouverte'!$B$4),MATCH(TRUE,_xlfn.ANCHORARRAY('Date ouverte'!$B$4)&gt;=$W1716,0)),IF(AND(K1716="Pending",J1716='Date ouverte'!$A$6),INDEX(_xlfn.ANCHORARRAY('Date ouverte'!$B$6),MATCH(TRUE,_xlfn.ANCHORARRAY('Date ouverte'!$B$6)&gt;=$W1716,0)),IF(AND(K1716="Pending",J1716='Date ouverte'!$A$8),INDEX(_xlfn.ANCHORARRAY('Date ouverte'!$B$8),MATCH(TRUE,_xlfn.ANCHORARRAY('Date ouverte'!$B$8)&gt;=$W1716,0)),W1716))))</f>
        <v>44865</v>
      </c>
      <c r="AB1716" s="5">
        <f>IF(IF($K1716="Pending",(IF($J1716='Date ouverte'!$A$20,HLOOKUP($AA1716,'Date ouverte'!$20:$21,2,FALSE),IF($J1716='Date ouverte'!$A$22,HLOOKUP($AA1716,'Date ouverte'!$22:$23,2,FALSE),IF($J1716='Date ouverte'!$A$24,HLOOKUP($AA1716,'Date ouverte'!$24:$25,2,FALSE),IF($J1716='Date ouverte'!$A$26,HLOOKUP($AA1716,'Date ouverte'!$26:$27,2,FALSE),"j"))))),W1716)&lt;&gt;"alert",AA1716,"alert")</f>
        <v>44865</v>
      </c>
      <c r="AC1716" s="65">
        <f>IF($AB1716="alert",(IF($J1716='Date ouverte'!$A$29,HLOOKUP($AA1716,'Date ouverte'!$29:$30,2,FALSE),IF($J1716='Date ouverte'!$A$31,HLOOKUP($AA1716,'Date ouverte'!$31:$33,2,FALSE),IF($J1716='Date ouverte'!$A$33,HLOOKUP($AA1716,'Date ouverte'!$33:$34,2,FALSE),IF($J1716='Date ouverte'!$A$35,HLOOKUP($AA1716,'Date ouverte'!$35:$36,2,FALSE),"j"))))),0)</f>
        <v>0</v>
      </c>
      <c r="AD17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6" s="5"/>
    </row>
    <row r="1717" spans="1:31" x14ac:dyDescent="0.25">
      <c r="A1717" t="s">
        <v>103</v>
      </c>
      <c r="B1717" t="s">
        <v>258</v>
      </c>
      <c r="C1717" t="s">
        <v>30</v>
      </c>
      <c r="D1717" t="s">
        <v>15</v>
      </c>
      <c r="E1717" t="s">
        <v>16</v>
      </c>
      <c r="F1717" t="s">
        <v>17</v>
      </c>
      <c r="G1717" s="1">
        <v>44795</v>
      </c>
      <c r="H1717" s="1">
        <v>44853</v>
      </c>
      <c r="I1717" s="2">
        <v>44861.3125</v>
      </c>
      <c r="J1717" t="s">
        <v>28</v>
      </c>
      <c r="K1717" t="s">
        <v>19</v>
      </c>
      <c r="L1717" t="s">
        <v>24</v>
      </c>
      <c r="M1717" t="s">
        <v>32</v>
      </c>
      <c r="N1717" t="s">
        <v>41</v>
      </c>
      <c r="O1717" t="s">
        <v>76</v>
      </c>
      <c r="P1717">
        <f t="shared" si="640"/>
        <v>1</v>
      </c>
      <c r="Q1717" s="5">
        <f t="shared" si="641"/>
        <v>44855</v>
      </c>
      <c r="R1717" s="32">
        <f>VLOOKUP(_xlfn.CONCAT(M1717," - ",E1717),Planning!$C$75:$D$99,2,0)</f>
        <v>10</v>
      </c>
      <c r="S1717" s="5">
        <f t="shared" si="642"/>
        <v>44863</v>
      </c>
      <c r="T1717" s="3" t="str">
        <f t="shared" si="643"/>
        <v/>
      </c>
      <c r="U1717" s="32">
        <f t="shared" ca="1" si="644"/>
        <v>4</v>
      </c>
      <c r="V1717" s="32">
        <f t="shared" si="645"/>
        <v>0</v>
      </c>
      <c r="W1717" s="5">
        <f t="shared" si="646"/>
        <v>44861</v>
      </c>
      <c r="X1717" s="5"/>
      <c r="Z1717" s="49"/>
      <c r="AA1717" s="50" cm="1">
        <f t="array" ref="AA1717">IF(AND(K1717="Pending",J1717='Date ouverte'!$A$2),INDEX(_xlfn.ANCHORARRAY('Date ouverte'!$B$2),MATCH(TRUE,_xlfn.ANCHORARRAY('Date ouverte'!$B$2)&gt;=$W1717,0)),IF(AND(K1717="Pending",J1717='Date ouverte'!$A$4),INDEX(_xlfn.ANCHORARRAY('Date ouverte'!$B$4),MATCH(TRUE,_xlfn.ANCHORARRAY('Date ouverte'!$B$4)&gt;=$W1717,0)),IF(AND(K1717="Pending",J1717='Date ouverte'!$A$6),INDEX(_xlfn.ANCHORARRAY('Date ouverte'!$B$6),MATCH(TRUE,_xlfn.ANCHORARRAY('Date ouverte'!$B$6)&gt;=$W1717,0)),IF(AND(K1717="Pending",J1717='Date ouverte'!$A$8),INDEX(_xlfn.ANCHORARRAY('Date ouverte'!$B$8),MATCH(TRUE,_xlfn.ANCHORARRAY('Date ouverte'!$B$8)&gt;=$W1717,0)),W1717))))</f>
        <v>44861</v>
      </c>
      <c r="AB1717" s="5">
        <f>IF(IF($K1717="Pending",(IF($J1717='Date ouverte'!$A$20,HLOOKUP($AA1717,'Date ouverte'!$20:$21,2,FALSE),IF($J1717='Date ouverte'!$A$22,HLOOKUP($AA1717,'Date ouverte'!$22:$23,2,FALSE),IF($J1717='Date ouverte'!$A$24,HLOOKUP($AA1717,'Date ouverte'!$24:$25,2,FALSE),IF($J1717='Date ouverte'!$A$26,HLOOKUP($AA1717,'Date ouverte'!$26:$27,2,FALSE),"j"))))),W1717)&lt;&gt;"alert",AA1717,"alert")</f>
        <v>44861</v>
      </c>
      <c r="AC1717" s="65">
        <f>IF($AB1717="alert",(IF($J1717='Date ouverte'!$A$29,HLOOKUP($AA1717,'Date ouverte'!$29:$30,2,FALSE),IF($J1717='Date ouverte'!$A$31,HLOOKUP($AA1717,'Date ouverte'!$31:$33,2,FALSE),IF($J1717='Date ouverte'!$A$33,HLOOKUP($AA1717,'Date ouverte'!$33:$34,2,FALSE),IF($J1717='Date ouverte'!$A$35,HLOOKUP($AA1717,'Date ouverte'!$35:$36,2,FALSE),"j"))))),0)</f>
        <v>0</v>
      </c>
      <c r="AD17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7" s="5"/>
    </row>
    <row r="1718" spans="1:31" x14ac:dyDescent="0.25">
      <c r="A1718" t="s">
        <v>228</v>
      </c>
      <c r="B1718" t="s">
        <v>258</v>
      </c>
      <c r="C1718" t="s">
        <v>30</v>
      </c>
      <c r="D1718" t="s">
        <v>47</v>
      </c>
      <c r="E1718" t="s">
        <v>16</v>
      </c>
      <c r="F1718" t="s">
        <v>48</v>
      </c>
      <c r="G1718" s="1">
        <v>44802</v>
      </c>
      <c r="H1718" s="1">
        <v>44860</v>
      </c>
      <c r="I1718" s="2">
        <v>44862.645833333336</v>
      </c>
      <c r="J1718" t="s">
        <v>39</v>
      </c>
      <c r="K1718" t="s">
        <v>19</v>
      </c>
      <c r="L1718" t="s">
        <v>24</v>
      </c>
      <c r="M1718" t="s">
        <v>32</v>
      </c>
      <c r="N1718" t="s">
        <v>41</v>
      </c>
      <c r="O1718" t="s">
        <v>122</v>
      </c>
      <c r="P1718">
        <f t="shared" si="640"/>
        <v>1</v>
      </c>
      <c r="Q1718" s="5">
        <f t="shared" si="641"/>
        <v>44862</v>
      </c>
      <c r="R1718" s="32">
        <f>VLOOKUP(_xlfn.CONCAT(M1718," - ",E1718),Planning!$C$75:$D$99,2,0)</f>
        <v>10</v>
      </c>
      <c r="S1718" s="5">
        <f t="shared" si="642"/>
        <v>44870</v>
      </c>
      <c r="T1718" s="3" t="str">
        <f t="shared" si="643"/>
        <v/>
      </c>
      <c r="U1718" s="32">
        <f t="shared" ca="1" si="644"/>
        <v>10</v>
      </c>
      <c r="V1718" s="32">
        <f t="shared" si="645"/>
        <v>0</v>
      </c>
      <c r="W1718" s="5">
        <f t="shared" si="646"/>
        <v>44862</v>
      </c>
      <c r="X1718" s="5"/>
      <c r="Z1718" s="49"/>
      <c r="AA1718" s="50" cm="1">
        <f t="array" ref="AA1718">IF(AND(K1718="Pending",J1718='Date ouverte'!$A$2),INDEX(_xlfn.ANCHORARRAY('Date ouverte'!$B$2),MATCH(TRUE,_xlfn.ANCHORARRAY('Date ouverte'!$B$2)&gt;=$W1718,0)),IF(AND(K1718="Pending",J1718='Date ouverte'!$A$4),INDEX(_xlfn.ANCHORARRAY('Date ouverte'!$B$4),MATCH(TRUE,_xlfn.ANCHORARRAY('Date ouverte'!$B$4)&gt;=$W1718,0)),IF(AND(K1718="Pending",J1718='Date ouverte'!$A$6),INDEX(_xlfn.ANCHORARRAY('Date ouverte'!$B$6),MATCH(TRUE,_xlfn.ANCHORARRAY('Date ouverte'!$B$6)&gt;=$W1718,0)),IF(AND(K1718="Pending",J1718='Date ouverte'!$A$8),INDEX(_xlfn.ANCHORARRAY('Date ouverte'!$B$8),MATCH(TRUE,_xlfn.ANCHORARRAY('Date ouverte'!$B$8)&gt;=$W1718,0)),W1718))))</f>
        <v>44862</v>
      </c>
      <c r="AB1718" s="5">
        <f>IF(IF($K1718="Pending",(IF($J1718='Date ouverte'!$A$20,HLOOKUP($AA1718,'Date ouverte'!$20:$21,2,FALSE),IF($J1718='Date ouverte'!$A$22,HLOOKUP($AA1718,'Date ouverte'!$22:$23,2,FALSE),IF($J1718='Date ouverte'!$A$24,HLOOKUP($AA1718,'Date ouverte'!$24:$25,2,FALSE),IF($J1718='Date ouverte'!$A$26,HLOOKUP($AA1718,'Date ouverte'!$26:$27,2,FALSE),"j"))))),W1718)&lt;&gt;"alert",AA1718,"alert")</f>
        <v>44862</v>
      </c>
      <c r="AC1718" s="65">
        <f>IF($AB1718="alert",(IF($J1718='Date ouverte'!$A$29,HLOOKUP($AA1718,'Date ouverte'!$29:$30,2,FALSE),IF($J1718='Date ouverte'!$A$31,HLOOKUP($AA1718,'Date ouverte'!$31:$33,2,FALSE),IF($J1718='Date ouverte'!$A$33,HLOOKUP($AA1718,'Date ouverte'!$33:$34,2,FALSE),IF($J1718='Date ouverte'!$A$35,HLOOKUP($AA1718,'Date ouverte'!$35:$36,2,FALSE),"j"))))),0)</f>
        <v>0</v>
      </c>
      <c r="AD17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18" s="5"/>
    </row>
    <row r="1719" spans="1:31" x14ac:dyDescent="0.25">
      <c r="A1719" t="s">
        <v>2180</v>
      </c>
      <c r="B1719" t="s">
        <v>258</v>
      </c>
      <c r="C1719" t="s">
        <v>30</v>
      </c>
      <c r="D1719" t="s">
        <v>47</v>
      </c>
      <c r="E1719" t="s">
        <v>34</v>
      </c>
      <c r="F1719" t="s">
        <v>48</v>
      </c>
      <c r="G1719" s="1">
        <v>44847</v>
      </c>
      <c r="H1719" s="1">
        <v>44877</v>
      </c>
      <c r="I1719" s="2">
        <v>44893.6875</v>
      </c>
      <c r="J1719" t="s">
        <v>23</v>
      </c>
      <c r="K1719" t="s">
        <v>19</v>
      </c>
      <c r="L1719" t="s">
        <v>20</v>
      </c>
      <c r="M1719" t="s">
        <v>25</v>
      </c>
      <c r="N1719" t="s">
        <v>35</v>
      </c>
      <c r="O1719" t="s">
        <v>45</v>
      </c>
      <c r="P1719">
        <f t="shared" si="640"/>
        <v>1</v>
      </c>
      <c r="Q1719" s="5">
        <f t="shared" si="641"/>
        <v>44879</v>
      </c>
      <c r="R1719" s="32">
        <f>VLOOKUP(_xlfn.CONCAT(M1719," - ",E1719),Planning!$C$75:$D$99,2,0)</f>
        <v>21</v>
      </c>
      <c r="S1719" s="5">
        <f t="shared" si="642"/>
        <v>44898</v>
      </c>
      <c r="T1719" s="3" t="str">
        <f t="shared" si="643"/>
        <v/>
      </c>
      <c r="U1719" s="32">
        <f t="shared" ca="1" si="644"/>
        <v>21</v>
      </c>
      <c r="V1719" s="32">
        <f t="shared" si="645"/>
        <v>0</v>
      </c>
      <c r="W1719" s="5">
        <f t="shared" si="646"/>
        <v>44893</v>
      </c>
      <c r="X1719" s="5"/>
      <c r="Z1719" s="49"/>
      <c r="AA1719" s="50" cm="1">
        <f t="array" ref="AA1719">IF(AND(K1719="Pending",J1719='Date ouverte'!$A$2),INDEX(_xlfn.ANCHORARRAY('Date ouverte'!$B$2),MATCH(TRUE,_xlfn.ANCHORARRAY('Date ouverte'!$B$2)&gt;=$W1719,0)),IF(AND(K1719="Pending",J1719='Date ouverte'!$A$4),INDEX(_xlfn.ANCHORARRAY('Date ouverte'!$B$4),MATCH(TRUE,_xlfn.ANCHORARRAY('Date ouverte'!$B$4)&gt;=$W1719,0)),IF(AND(K1719="Pending",J1719='Date ouverte'!$A$6),INDEX(_xlfn.ANCHORARRAY('Date ouverte'!$B$6),MATCH(TRUE,_xlfn.ANCHORARRAY('Date ouverte'!$B$6)&gt;=$W1719,0)),IF(AND(K1719="Pending",J1719='Date ouverte'!$A$8),INDEX(_xlfn.ANCHORARRAY('Date ouverte'!$B$8),MATCH(TRUE,_xlfn.ANCHORARRAY('Date ouverte'!$B$8)&gt;=$W1719,0)),W1719))))</f>
        <v>44893</v>
      </c>
      <c r="AB1719" s="5">
        <f>IF(IF($K1719="Pending",(IF($J1719='Date ouverte'!$A$20,HLOOKUP($AA1719,'Date ouverte'!$20:$21,2,FALSE),IF($J1719='Date ouverte'!$A$22,HLOOKUP($AA1719,'Date ouverte'!$22:$23,2,FALSE),IF($J1719='Date ouverte'!$A$24,HLOOKUP($AA1719,'Date ouverte'!$24:$25,2,FALSE),IF($J1719='Date ouverte'!$A$26,HLOOKUP($AA1719,'Date ouverte'!$26:$27,2,FALSE),"j"))))),W1719)&lt;&gt;"alert",AA1719,"alert")</f>
        <v>44893</v>
      </c>
      <c r="AC1719" s="65">
        <f>IF($AB1719="alert",(IF($J1719='Date ouverte'!$A$29,HLOOKUP($AA1719,'Date ouverte'!$29:$30,2,FALSE),IF($J1719='Date ouverte'!$A$31,HLOOKUP($AA1719,'Date ouverte'!$31:$33,2,FALSE),IF($J1719='Date ouverte'!$A$33,HLOOKUP($AA1719,'Date ouverte'!$33:$34,2,FALSE),IF($J1719='Date ouverte'!$A$35,HLOOKUP($AA1719,'Date ouverte'!$35:$36,2,FALSE),"j"))))),0)</f>
        <v>0</v>
      </c>
      <c r="AD17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19" s="5"/>
    </row>
    <row r="1720" spans="1:31" x14ac:dyDescent="0.25">
      <c r="A1720" t="s">
        <v>1481</v>
      </c>
      <c r="B1720" t="s">
        <v>258</v>
      </c>
      <c r="C1720" t="s">
        <v>30</v>
      </c>
      <c r="D1720" t="s">
        <v>47</v>
      </c>
      <c r="E1720" t="s">
        <v>34</v>
      </c>
      <c r="F1720" t="s">
        <v>48</v>
      </c>
      <c r="G1720" s="1">
        <v>44832</v>
      </c>
      <c r="H1720" s="1">
        <v>44866</v>
      </c>
      <c r="I1720" s="2">
        <v>44881.645833333336</v>
      </c>
      <c r="J1720" t="s">
        <v>23</v>
      </c>
      <c r="K1720" t="s">
        <v>19</v>
      </c>
      <c r="L1720" t="s">
        <v>20</v>
      </c>
      <c r="M1720" t="s">
        <v>25</v>
      </c>
      <c r="N1720" t="s">
        <v>35</v>
      </c>
      <c r="O1720" t="s">
        <v>40</v>
      </c>
      <c r="P1720">
        <f t="shared" ref="P1720:P1783" si="647">IF(A1720&lt;&gt;"",1,0)</f>
        <v>1</v>
      </c>
      <c r="Q1720" s="5">
        <f t="shared" ref="Q1720:Q1783" si="648">ROUNDDOWN(H1720,0)+2</f>
        <v>44868</v>
      </c>
      <c r="R1720" s="32">
        <f>VLOOKUP(_xlfn.CONCAT(M1720," - ",E1720),Planning!$C$75:$D$99,2,0)</f>
        <v>21</v>
      </c>
      <c r="S1720" s="5">
        <f t="shared" ref="S1720:S1783" si="649">H1720+R1720</f>
        <v>44887</v>
      </c>
      <c r="T1720" s="3" t="str">
        <f t="shared" ref="T1720:T1783" si="650">IF(X1720-H1720&gt;R1720,"Alert","")</f>
        <v/>
      </c>
      <c r="U1720" s="32">
        <f t="shared" ref="U1720:U1783" ca="1" si="651">IF(Q1720&lt;=TODAY(),(H1720+R1720)-TODAY(),R1720)</f>
        <v>21</v>
      </c>
      <c r="V1720" s="32">
        <f t="shared" ref="V1720:V1783" si="652">IF(X1720-H1720-R1720&gt;0,X1720-H1720-R1720,0)</f>
        <v>0</v>
      </c>
      <c r="W1720" s="5">
        <f t="shared" ref="W1720:W1783" si="653">ROUNDDOWN(I1720,0)</f>
        <v>44881</v>
      </c>
      <c r="X1720" s="5"/>
      <c r="Z1720" s="49"/>
      <c r="AA1720" s="50" cm="1">
        <f t="array" ref="AA1720">IF(AND(K1720="Pending",J1720='Date ouverte'!$A$2),INDEX(_xlfn.ANCHORARRAY('Date ouverte'!$B$2),MATCH(TRUE,_xlfn.ANCHORARRAY('Date ouverte'!$B$2)&gt;=$W1720,0)),IF(AND(K1720="Pending",J1720='Date ouverte'!$A$4),INDEX(_xlfn.ANCHORARRAY('Date ouverte'!$B$4),MATCH(TRUE,_xlfn.ANCHORARRAY('Date ouverte'!$B$4)&gt;=$W1720,0)),IF(AND(K1720="Pending",J1720='Date ouverte'!$A$6),INDEX(_xlfn.ANCHORARRAY('Date ouverte'!$B$6),MATCH(TRUE,_xlfn.ANCHORARRAY('Date ouverte'!$B$6)&gt;=$W1720,0)),IF(AND(K1720="Pending",J1720='Date ouverte'!$A$8),INDEX(_xlfn.ANCHORARRAY('Date ouverte'!$B$8),MATCH(TRUE,_xlfn.ANCHORARRAY('Date ouverte'!$B$8)&gt;=$W1720,0)),W1720))))</f>
        <v>44881</v>
      </c>
      <c r="AB1720" s="5">
        <f>IF(IF($K1720="Pending",(IF($J1720='Date ouverte'!$A$20,HLOOKUP($AA1720,'Date ouverte'!$20:$21,2,FALSE),IF($J1720='Date ouverte'!$A$22,HLOOKUP($AA1720,'Date ouverte'!$22:$23,2,FALSE),IF($J1720='Date ouverte'!$A$24,HLOOKUP($AA1720,'Date ouverte'!$24:$25,2,FALSE),IF($J1720='Date ouverte'!$A$26,HLOOKUP($AA1720,'Date ouverte'!$26:$27,2,FALSE),"j"))))),W1720)&lt;&gt;"alert",AA1720,"alert")</f>
        <v>44881</v>
      </c>
      <c r="AC1720" s="65">
        <f>IF($AB1720="alert",(IF($J1720='Date ouverte'!$A$29,HLOOKUP($AA1720,'Date ouverte'!$29:$30,2,FALSE),IF($J1720='Date ouverte'!$A$31,HLOOKUP($AA1720,'Date ouverte'!$31:$33,2,FALSE),IF($J1720='Date ouverte'!$A$33,HLOOKUP($AA1720,'Date ouverte'!$33:$34,2,FALSE),IF($J1720='Date ouverte'!$A$35,HLOOKUP($AA1720,'Date ouverte'!$35:$36,2,FALSE),"j"))))),0)</f>
        <v>0</v>
      </c>
      <c r="AD17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0" s="5"/>
    </row>
    <row r="1721" spans="1:31" x14ac:dyDescent="0.25">
      <c r="A1721" t="s">
        <v>888</v>
      </c>
      <c r="B1721" t="s">
        <v>258</v>
      </c>
      <c r="C1721" t="s">
        <v>30</v>
      </c>
      <c r="D1721" t="s">
        <v>47</v>
      </c>
      <c r="E1721" t="s">
        <v>16</v>
      </c>
      <c r="F1721" t="s">
        <v>48</v>
      </c>
      <c r="G1721" s="1">
        <v>44826</v>
      </c>
      <c r="H1721" s="1">
        <v>44872</v>
      </c>
      <c r="I1721" s="2">
        <v>44877</v>
      </c>
      <c r="J1721" t="s">
        <v>28</v>
      </c>
      <c r="K1721" t="s">
        <v>29</v>
      </c>
      <c r="L1721" t="s">
        <v>24</v>
      </c>
      <c r="M1721" t="s">
        <v>32</v>
      </c>
      <c r="N1721" t="s">
        <v>41</v>
      </c>
      <c r="O1721" t="s">
        <v>609</v>
      </c>
      <c r="P1721">
        <f t="shared" si="647"/>
        <v>1</v>
      </c>
      <c r="Q1721" s="5">
        <f t="shared" si="648"/>
        <v>44874</v>
      </c>
      <c r="R1721" s="32">
        <f>VLOOKUP(_xlfn.CONCAT(M1721," - ",E1721),Planning!$C$75:$D$99,2,0)</f>
        <v>10</v>
      </c>
      <c r="S1721" s="5">
        <f t="shared" si="649"/>
        <v>44882</v>
      </c>
      <c r="T1721" s="3" t="str">
        <f t="shared" si="650"/>
        <v/>
      </c>
      <c r="U1721" s="32">
        <f t="shared" ca="1" si="651"/>
        <v>10</v>
      </c>
      <c r="V1721" s="32">
        <f t="shared" si="652"/>
        <v>0</v>
      </c>
      <c r="W1721" s="5">
        <f t="shared" si="653"/>
        <v>44877</v>
      </c>
      <c r="X1721" s="5"/>
      <c r="Z1721" s="49"/>
      <c r="AA1721" s="50" cm="1">
        <f t="array" ref="AA1721">IF(AND(K1721="Pending",J1721='Date ouverte'!$A$2),INDEX(_xlfn.ANCHORARRAY('Date ouverte'!$B$2),MATCH(TRUE,_xlfn.ANCHORARRAY('Date ouverte'!$B$2)&gt;=$W1721,0)),IF(AND(K1721="Pending",J1721='Date ouverte'!$A$4),INDEX(_xlfn.ANCHORARRAY('Date ouverte'!$B$4),MATCH(TRUE,_xlfn.ANCHORARRAY('Date ouverte'!$B$4)&gt;=$W1721,0)),IF(AND(K1721="Pending",J1721='Date ouverte'!$A$6),INDEX(_xlfn.ANCHORARRAY('Date ouverte'!$B$6),MATCH(TRUE,_xlfn.ANCHORARRAY('Date ouverte'!$B$6)&gt;=$W1721,0)),IF(AND(K1721="Pending",J1721='Date ouverte'!$A$8),INDEX(_xlfn.ANCHORARRAY('Date ouverte'!$B$8),MATCH(TRUE,_xlfn.ANCHORARRAY('Date ouverte'!$B$8)&gt;=$W1721,0)),W1721))))</f>
        <v>44879</v>
      </c>
      <c r="AB1721" s="5" t="str">
        <f>IF(IF($K1721="Pending",(IF($J1721='Date ouverte'!$A$20,HLOOKUP($AA1721,'Date ouverte'!$20:$21,2,FALSE),IF($J1721='Date ouverte'!$A$22,HLOOKUP($AA1721,'Date ouverte'!$22:$23,2,FALSE),IF($J1721='Date ouverte'!$A$24,HLOOKUP($AA1721,'Date ouverte'!$24:$25,2,FALSE),IF($J1721='Date ouverte'!$A$26,HLOOKUP($AA1721,'Date ouverte'!$26:$27,2,FALSE),"j"))))),W1721)&lt;&gt;"alert",AA1721,"alert")</f>
        <v>alert</v>
      </c>
      <c r="AC1721" s="65">
        <f>IF($AB1721="alert",(IF($J1721='Date ouverte'!$A$29,HLOOKUP($AA1721,'Date ouverte'!$29:$30,2,FALSE),IF($J1721='Date ouverte'!$A$31,HLOOKUP($AA1721,'Date ouverte'!$31:$33,2,FALSE),IF($J1721='Date ouverte'!$A$33,HLOOKUP($AA1721,'Date ouverte'!$33:$34,2,FALSE),IF($J1721='Date ouverte'!$A$35,HLOOKUP($AA1721,'Date ouverte'!$35:$36,2,FALSE),"j"))))),0)</f>
        <v>12</v>
      </c>
      <c r="AD17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21" s="5"/>
    </row>
    <row r="1722" spans="1:31" x14ac:dyDescent="0.25">
      <c r="A1722" t="s">
        <v>2181</v>
      </c>
      <c r="B1722" t="s">
        <v>258</v>
      </c>
      <c r="C1722" t="s">
        <v>30</v>
      </c>
      <c r="D1722" t="s">
        <v>47</v>
      </c>
      <c r="E1722" t="s">
        <v>16</v>
      </c>
      <c r="F1722" t="s">
        <v>48</v>
      </c>
      <c r="G1722" s="1">
        <v>44852</v>
      </c>
      <c r="H1722" s="1">
        <v>44884</v>
      </c>
      <c r="I1722" s="2">
        <v>44889</v>
      </c>
      <c r="J1722" t="s">
        <v>23</v>
      </c>
      <c r="K1722" t="s">
        <v>29</v>
      </c>
      <c r="L1722" t="s">
        <v>24</v>
      </c>
      <c r="M1722" t="s">
        <v>32</v>
      </c>
      <c r="N1722" t="s">
        <v>41</v>
      </c>
      <c r="O1722" t="s">
        <v>1686</v>
      </c>
      <c r="P1722">
        <f t="shared" si="647"/>
        <v>1</v>
      </c>
      <c r="Q1722" s="5">
        <f t="shared" si="648"/>
        <v>44886</v>
      </c>
      <c r="R1722" s="32">
        <f>VLOOKUP(_xlfn.CONCAT(M1722," - ",E1722),Planning!$C$75:$D$99,2,0)</f>
        <v>10</v>
      </c>
      <c r="S1722" s="5">
        <f t="shared" si="649"/>
        <v>44894</v>
      </c>
      <c r="T1722" s="3" t="str">
        <f t="shared" si="650"/>
        <v/>
      </c>
      <c r="U1722" s="32">
        <f t="shared" ca="1" si="651"/>
        <v>10</v>
      </c>
      <c r="V1722" s="32">
        <f t="shared" si="652"/>
        <v>0</v>
      </c>
      <c r="W1722" s="5">
        <f t="shared" si="653"/>
        <v>44889</v>
      </c>
      <c r="X1722" s="5"/>
      <c r="Z1722" s="49"/>
      <c r="AA1722" s="50" cm="1">
        <f t="array" ref="AA1722">IF(AND(K1722="Pending",J1722='Date ouverte'!$A$2),INDEX(_xlfn.ANCHORARRAY('Date ouverte'!$B$2),MATCH(TRUE,_xlfn.ANCHORARRAY('Date ouverte'!$B$2)&gt;=$W1722,0)),IF(AND(K1722="Pending",J1722='Date ouverte'!$A$4),INDEX(_xlfn.ANCHORARRAY('Date ouverte'!$B$4),MATCH(TRUE,_xlfn.ANCHORARRAY('Date ouverte'!$B$4)&gt;=$W1722,0)),IF(AND(K1722="Pending",J1722='Date ouverte'!$A$6),INDEX(_xlfn.ANCHORARRAY('Date ouverte'!$B$6),MATCH(TRUE,_xlfn.ANCHORARRAY('Date ouverte'!$B$6)&gt;=$W1722,0)),IF(AND(K1722="Pending",J1722='Date ouverte'!$A$8),INDEX(_xlfn.ANCHORARRAY('Date ouverte'!$B$8),MATCH(TRUE,_xlfn.ANCHORARRAY('Date ouverte'!$B$8)&gt;=$W1722,0)),W1722))))</f>
        <v>44889</v>
      </c>
      <c r="AB1722" s="5" t="str">
        <f>IF(IF($K1722="Pending",(IF($J1722='Date ouverte'!$A$20,HLOOKUP($AA1722,'Date ouverte'!$20:$21,2,FALSE),IF($J1722='Date ouverte'!$A$22,HLOOKUP($AA1722,'Date ouverte'!$22:$23,2,FALSE),IF($J1722='Date ouverte'!$A$24,HLOOKUP($AA1722,'Date ouverte'!$24:$25,2,FALSE),IF($J1722='Date ouverte'!$A$26,HLOOKUP($AA1722,'Date ouverte'!$26:$27,2,FALSE),"j"))))),W1722)&lt;&gt;"alert",AA1722,"alert")</f>
        <v>alert</v>
      </c>
      <c r="AC1722" s="65">
        <f>IF($AB1722="alert",(IF($J1722='Date ouverte'!$A$29,HLOOKUP($AA1722,'Date ouverte'!$29:$30,2,FALSE),IF($J1722='Date ouverte'!$A$31,HLOOKUP($AA1722,'Date ouverte'!$31:$33,2,FALSE),IF($J1722='Date ouverte'!$A$33,HLOOKUP($AA1722,'Date ouverte'!$33:$34,2,FALSE),IF($J1722='Date ouverte'!$A$35,HLOOKUP($AA1722,'Date ouverte'!$35:$36,2,FALSE),"j"))))),0)</f>
        <v>32</v>
      </c>
      <c r="AD17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2" s="5"/>
    </row>
    <row r="1723" spans="1:31" x14ac:dyDescent="0.25">
      <c r="A1723" t="s">
        <v>2525</v>
      </c>
      <c r="B1723" t="s">
        <v>258</v>
      </c>
      <c r="C1723" t="s">
        <v>30</v>
      </c>
      <c r="D1723" t="s">
        <v>47</v>
      </c>
      <c r="E1723" t="s">
        <v>16</v>
      </c>
      <c r="F1723" t="s">
        <v>48</v>
      </c>
      <c r="G1723" s="1">
        <v>44865</v>
      </c>
      <c r="H1723" s="1">
        <v>44893</v>
      </c>
      <c r="I1723" s="2">
        <v>44898</v>
      </c>
      <c r="J1723" t="s">
        <v>23</v>
      </c>
      <c r="K1723" t="s">
        <v>29</v>
      </c>
      <c r="L1723" t="s">
        <v>24</v>
      </c>
      <c r="M1723" t="s">
        <v>32</v>
      </c>
      <c r="N1723" t="s">
        <v>41</v>
      </c>
      <c r="O1723" t="s">
        <v>1728</v>
      </c>
      <c r="P1723">
        <f t="shared" si="647"/>
        <v>1</v>
      </c>
      <c r="Q1723" s="5">
        <f t="shared" si="648"/>
        <v>44895</v>
      </c>
      <c r="R1723" s="32">
        <f>VLOOKUP(_xlfn.CONCAT(M1723," - ",E1723),Planning!$C$75:$D$99,2,0)</f>
        <v>10</v>
      </c>
      <c r="S1723" s="5">
        <f t="shared" si="649"/>
        <v>44903</v>
      </c>
      <c r="T1723" s="3" t="str">
        <f t="shared" si="650"/>
        <v/>
      </c>
      <c r="U1723" s="32">
        <f t="shared" ca="1" si="651"/>
        <v>10</v>
      </c>
      <c r="V1723" s="32">
        <f t="shared" si="652"/>
        <v>0</v>
      </c>
      <c r="W1723" s="5">
        <f t="shared" si="653"/>
        <v>44898</v>
      </c>
      <c r="X1723" s="5"/>
      <c r="Z1723" s="49"/>
      <c r="AA1723" s="50" cm="1">
        <f t="array" ref="AA1723">IF(AND(K1723="Pending",J1723='Date ouverte'!$A$2),INDEX(_xlfn.ANCHORARRAY('Date ouverte'!$B$2),MATCH(TRUE,_xlfn.ANCHORARRAY('Date ouverte'!$B$2)&gt;=$W1723,0)),IF(AND(K1723="Pending",J1723='Date ouverte'!$A$4),INDEX(_xlfn.ANCHORARRAY('Date ouverte'!$B$4),MATCH(TRUE,_xlfn.ANCHORARRAY('Date ouverte'!$B$4)&gt;=$W1723,0)),IF(AND(K1723="Pending",J1723='Date ouverte'!$A$6),INDEX(_xlfn.ANCHORARRAY('Date ouverte'!$B$6),MATCH(TRUE,_xlfn.ANCHORARRAY('Date ouverte'!$B$6)&gt;=$W1723,0)),IF(AND(K1723="Pending",J1723='Date ouverte'!$A$8),INDEX(_xlfn.ANCHORARRAY('Date ouverte'!$B$8),MATCH(TRUE,_xlfn.ANCHORARRAY('Date ouverte'!$B$8)&gt;=$W1723,0)),W1723))))</f>
        <v>44900</v>
      </c>
      <c r="AB1723" s="5" t="str">
        <f>IF(IF($K1723="Pending",(IF($J1723='Date ouverte'!$A$20,HLOOKUP($AA1723,'Date ouverte'!$20:$21,2,FALSE),IF($J1723='Date ouverte'!$A$22,HLOOKUP($AA1723,'Date ouverte'!$22:$23,2,FALSE),IF($J1723='Date ouverte'!$A$24,HLOOKUP($AA1723,'Date ouverte'!$24:$25,2,FALSE),IF($J1723='Date ouverte'!$A$26,HLOOKUP($AA1723,'Date ouverte'!$26:$27,2,FALSE),"j"))))),W1723)&lt;&gt;"alert",AA1723,"alert")</f>
        <v>alert</v>
      </c>
      <c r="AC1723" s="65">
        <f>IF($AB1723="alert",(IF($J1723='Date ouverte'!$A$29,HLOOKUP($AA1723,'Date ouverte'!$29:$30,2,FALSE),IF($J1723='Date ouverte'!$A$31,HLOOKUP($AA1723,'Date ouverte'!$31:$33,2,FALSE),IF($J1723='Date ouverte'!$A$33,HLOOKUP($AA1723,'Date ouverte'!$33:$34,2,FALSE),IF($J1723='Date ouverte'!$A$35,HLOOKUP($AA1723,'Date ouverte'!$35:$36,2,FALSE),"j"))))),0)</f>
        <v>26</v>
      </c>
      <c r="AD17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3" s="5"/>
    </row>
    <row r="1724" spans="1:31" x14ac:dyDescent="0.25">
      <c r="A1724" t="s">
        <v>2182</v>
      </c>
      <c r="B1724" t="s">
        <v>258</v>
      </c>
      <c r="C1724" t="s">
        <v>30</v>
      </c>
      <c r="D1724" t="s">
        <v>47</v>
      </c>
      <c r="E1724" t="s">
        <v>16</v>
      </c>
      <c r="F1724" t="s">
        <v>48</v>
      </c>
      <c r="G1724" s="1">
        <v>44846</v>
      </c>
      <c r="H1724" s="1">
        <v>44885</v>
      </c>
      <c r="I1724" s="2">
        <v>44890</v>
      </c>
      <c r="J1724" t="s">
        <v>23</v>
      </c>
      <c r="K1724" t="s">
        <v>29</v>
      </c>
      <c r="L1724" t="s">
        <v>24</v>
      </c>
      <c r="M1724" t="s">
        <v>32</v>
      </c>
      <c r="N1724" t="s">
        <v>41</v>
      </c>
      <c r="O1724" t="s">
        <v>1106</v>
      </c>
      <c r="P1724">
        <f t="shared" si="647"/>
        <v>1</v>
      </c>
      <c r="Q1724" s="5">
        <f t="shared" si="648"/>
        <v>44887</v>
      </c>
      <c r="R1724" s="32">
        <f>VLOOKUP(_xlfn.CONCAT(M1724," - ",E1724),Planning!$C$75:$D$99,2,0)</f>
        <v>10</v>
      </c>
      <c r="S1724" s="5">
        <f t="shared" si="649"/>
        <v>44895</v>
      </c>
      <c r="T1724" s="3" t="str">
        <f t="shared" si="650"/>
        <v/>
      </c>
      <c r="U1724" s="32">
        <f t="shared" ca="1" si="651"/>
        <v>10</v>
      </c>
      <c r="V1724" s="32">
        <f t="shared" si="652"/>
        <v>0</v>
      </c>
      <c r="W1724" s="5">
        <f t="shared" si="653"/>
        <v>44890</v>
      </c>
      <c r="X1724" s="5"/>
      <c r="Z1724" s="49"/>
      <c r="AA1724" s="50" cm="1">
        <f t="array" ref="AA1724">IF(AND(K1724="Pending",J1724='Date ouverte'!$A$2),INDEX(_xlfn.ANCHORARRAY('Date ouverte'!$B$2),MATCH(TRUE,_xlfn.ANCHORARRAY('Date ouverte'!$B$2)&gt;=$W1724,0)),IF(AND(K1724="Pending",J1724='Date ouverte'!$A$4),INDEX(_xlfn.ANCHORARRAY('Date ouverte'!$B$4),MATCH(TRUE,_xlfn.ANCHORARRAY('Date ouverte'!$B$4)&gt;=$W1724,0)),IF(AND(K1724="Pending",J1724='Date ouverte'!$A$6),INDEX(_xlfn.ANCHORARRAY('Date ouverte'!$B$6),MATCH(TRUE,_xlfn.ANCHORARRAY('Date ouverte'!$B$6)&gt;=$W1724,0)),IF(AND(K1724="Pending",J1724='Date ouverte'!$A$8),INDEX(_xlfn.ANCHORARRAY('Date ouverte'!$B$8),MATCH(TRUE,_xlfn.ANCHORARRAY('Date ouverte'!$B$8)&gt;=$W1724,0)),W1724))))</f>
        <v>44890</v>
      </c>
      <c r="AB1724" s="5" t="str">
        <f>IF(IF($K1724="Pending",(IF($J1724='Date ouverte'!$A$20,HLOOKUP($AA1724,'Date ouverte'!$20:$21,2,FALSE),IF($J1724='Date ouverte'!$A$22,HLOOKUP($AA1724,'Date ouverte'!$22:$23,2,FALSE),IF($J1724='Date ouverte'!$A$24,HLOOKUP($AA1724,'Date ouverte'!$24:$25,2,FALSE),IF($J1724='Date ouverte'!$A$26,HLOOKUP($AA1724,'Date ouverte'!$26:$27,2,FALSE),"j"))))),W1724)&lt;&gt;"alert",AA1724,"alert")</f>
        <v>alert</v>
      </c>
      <c r="AC1724" s="65">
        <f>IF($AB1724="alert",(IF($J1724='Date ouverte'!$A$29,HLOOKUP($AA1724,'Date ouverte'!$29:$30,2,FALSE),IF($J1724='Date ouverte'!$A$31,HLOOKUP($AA1724,'Date ouverte'!$31:$33,2,FALSE),IF($J1724='Date ouverte'!$A$33,HLOOKUP($AA1724,'Date ouverte'!$33:$34,2,FALSE),IF($J1724='Date ouverte'!$A$35,HLOOKUP($AA1724,'Date ouverte'!$35:$36,2,FALSE),"j"))))),0)</f>
        <v>96</v>
      </c>
      <c r="AD17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4" s="5"/>
    </row>
    <row r="1725" spans="1:31" x14ac:dyDescent="0.25">
      <c r="A1725" t="s">
        <v>229</v>
      </c>
      <c r="B1725" t="s">
        <v>258</v>
      </c>
      <c r="C1725" t="s">
        <v>30</v>
      </c>
      <c r="D1725" t="s">
        <v>47</v>
      </c>
      <c r="E1725" t="s">
        <v>16</v>
      </c>
      <c r="F1725" t="s">
        <v>48</v>
      </c>
      <c r="G1725" s="1">
        <v>44802</v>
      </c>
      <c r="H1725" s="1">
        <v>44860</v>
      </c>
      <c r="I1725" s="2">
        <v>44862.291666666664</v>
      </c>
      <c r="J1725" t="s">
        <v>39</v>
      </c>
      <c r="K1725" t="s">
        <v>19</v>
      </c>
      <c r="L1725" t="s">
        <v>24</v>
      </c>
      <c r="M1725" t="s">
        <v>32</v>
      </c>
      <c r="N1725" t="s">
        <v>41</v>
      </c>
      <c r="O1725" t="s">
        <v>122</v>
      </c>
      <c r="P1725">
        <f t="shared" si="647"/>
        <v>1</v>
      </c>
      <c r="Q1725" s="5">
        <f t="shared" si="648"/>
        <v>44862</v>
      </c>
      <c r="R1725" s="32">
        <f>VLOOKUP(_xlfn.CONCAT(M1725," - ",E1725),Planning!$C$75:$D$99,2,0)</f>
        <v>10</v>
      </c>
      <c r="S1725" s="5">
        <f t="shared" si="649"/>
        <v>44870</v>
      </c>
      <c r="T1725" s="3" t="str">
        <f t="shared" si="650"/>
        <v/>
      </c>
      <c r="U1725" s="32">
        <f t="shared" ca="1" si="651"/>
        <v>10</v>
      </c>
      <c r="V1725" s="32">
        <f t="shared" si="652"/>
        <v>0</v>
      </c>
      <c r="W1725" s="5">
        <f t="shared" si="653"/>
        <v>44862</v>
      </c>
      <c r="X1725" s="5"/>
      <c r="Z1725" s="49"/>
      <c r="AA1725" s="50" cm="1">
        <f t="array" ref="AA1725">IF(AND(K1725="Pending",J1725='Date ouverte'!$A$2),INDEX(_xlfn.ANCHORARRAY('Date ouverte'!$B$2),MATCH(TRUE,_xlfn.ANCHORARRAY('Date ouverte'!$B$2)&gt;=$W1725,0)),IF(AND(K1725="Pending",J1725='Date ouverte'!$A$4),INDEX(_xlfn.ANCHORARRAY('Date ouverte'!$B$4),MATCH(TRUE,_xlfn.ANCHORARRAY('Date ouverte'!$B$4)&gt;=$W1725,0)),IF(AND(K1725="Pending",J1725='Date ouverte'!$A$6),INDEX(_xlfn.ANCHORARRAY('Date ouverte'!$B$6),MATCH(TRUE,_xlfn.ANCHORARRAY('Date ouverte'!$B$6)&gt;=$W1725,0)),IF(AND(K1725="Pending",J1725='Date ouverte'!$A$8),INDEX(_xlfn.ANCHORARRAY('Date ouverte'!$B$8),MATCH(TRUE,_xlfn.ANCHORARRAY('Date ouverte'!$B$8)&gt;=$W1725,0)),W1725))))</f>
        <v>44862</v>
      </c>
      <c r="AB1725" s="5">
        <f>IF(IF($K1725="Pending",(IF($J1725='Date ouverte'!$A$20,HLOOKUP($AA1725,'Date ouverte'!$20:$21,2,FALSE),IF($J1725='Date ouverte'!$A$22,HLOOKUP($AA1725,'Date ouverte'!$22:$23,2,FALSE),IF($J1725='Date ouverte'!$A$24,HLOOKUP($AA1725,'Date ouverte'!$24:$25,2,FALSE),IF($J1725='Date ouverte'!$A$26,HLOOKUP($AA1725,'Date ouverte'!$26:$27,2,FALSE),"j"))))),W1725)&lt;&gt;"alert",AA1725,"alert")</f>
        <v>44862</v>
      </c>
      <c r="AC1725" s="65">
        <f>IF($AB1725="alert",(IF($J1725='Date ouverte'!$A$29,HLOOKUP($AA1725,'Date ouverte'!$29:$30,2,FALSE),IF($J1725='Date ouverte'!$A$31,HLOOKUP($AA1725,'Date ouverte'!$31:$33,2,FALSE),IF($J1725='Date ouverte'!$A$33,HLOOKUP($AA1725,'Date ouverte'!$33:$34,2,FALSE),IF($J1725='Date ouverte'!$A$35,HLOOKUP($AA1725,'Date ouverte'!$35:$36,2,FALSE),"j"))))),0)</f>
        <v>0</v>
      </c>
      <c r="AD17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25" s="5"/>
    </row>
    <row r="1726" spans="1:31" x14ac:dyDescent="0.25">
      <c r="A1726" t="s">
        <v>2526</v>
      </c>
      <c r="B1726" t="s">
        <v>258</v>
      </c>
      <c r="C1726" t="s">
        <v>14</v>
      </c>
      <c r="D1726" t="s">
        <v>47</v>
      </c>
      <c r="E1726" t="s">
        <v>16</v>
      </c>
      <c r="F1726" t="s">
        <v>48</v>
      </c>
      <c r="G1726" s="1">
        <v>44865</v>
      </c>
      <c r="H1726" s="1">
        <v>44893</v>
      </c>
      <c r="I1726" s="2">
        <v>44900</v>
      </c>
      <c r="J1726" t="s">
        <v>28</v>
      </c>
      <c r="K1726" t="s">
        <v>29</v>
      </c>
      <c r="L1726" t="s">
        <v>24</v>
      </c>
      <c r="M1726" t="s">
        <v>32</v>
      </c>
      <c r="N1726" t="s">
        <v>41</v>
      </c>
      <c r="O1726" t="s">
        <v>1728</v>
      </c>
      <c r="P1726">
        <f t="shared" si="647"/>
        <v>1</v>
      </c>
      <c r="Q1726" s="5">
        <f t="shared" si="648"/>
        <v>44895</v>
      </c>
      <c r="R1726" s="32">
        <f>VLOOKUP(_xlfn.CONCAT(M1726," - ",E1726),Planning!$C$75:$D$99,2,0)</f>
        <v>10</v>
      </c>
      <c r="S1726" s="5">
        <f t="shared" si="649"/>
        <v>44903</v>
      </c>
      <c r="T1726" s="3" t="str">
        <f t="shared" si="650"/>
        <v/>
      </c>
      <c r="U1726" s="32">
        <f t="shared" ca="1" si="651"/>
        <v>10</v>
      </c>
      <c r="V1726" s="32">
        <f t="shared" si="652"/>
        <v>0</v>
      </c>
      <c r="W1726" s="5">
        <f t="shared" si="653"/>
        <v>44900</v>
      </c>
      <c r="X1726" s="5"/>
      <c r="Z1726" s="49"/>
      <c r="AA1726" s="50" cm="1">
        <f t="array" ref="AA1726">IF(AND(K1726="Pending",J1726='Date ouverte'!$A$2),INDEX(_xlfn.ANCHORARRAY('Date ouverte'!$B$2),MATCH(TRUE,_xlfn.ANCHORARRAY('Date ouverte'!$B$2)&gt;=$W1726,0)),IF(AND(K1726="Pending",J1726='Date ouverte'!$A$4),INDEX(_xlfn.ANCHORARRAY('Date ouverte'!$B$4),MATCH(TRUE,_xlfn.ANCHORARRAY('Date ouverte'!$B$4)&gt;=$W1726,0)),IF(AND(K1726="Pending",J1726='Date ouverte'!$A$6),INDEX(_xlfn.ANCHORARRAY('Date ouverte'!$B$6),MATCH(TRUE,_xlfn.ANCHORARRAY('Date ouverte'!$B$6)&gt;=$W1726,0)),IF(AND(K1726="Pending",J1726='Date ouverte'!$A$8),INDEX(_xlfn.ANCHORARRAY('Date ouverte'!$B$8),MATCH(TRUE,_xlfn.ANCHORARRAY('Date ouverte'!$B$8)&gt;=$W1726,0)),W1726))))</f>
        <v>44900</v>
      </c>
      <c r="AB1726" s="5" t="str">
        <f>IF(IF($K1726="Pending",(IF($J1726='Date ouverte'!$A$20,HLOOKUP($AA1726,'Date ouverte'!$20:$21,2,FALSE),IF($J1726='Date ouverte'!$A$22,HLOOKUP($AA1726,'Date ouverte'!$22:$23,2,FALSE),IF($J1726='Date ouverte'!$A$24,HLOOKUP($AA1726,'Date ouverte'!$24:$25,2,FALSE),IF($J1726='Date ouverte'!$A$26,HLOOKUP($AA1726,'Date ouverte'!$26:$27,2,FALSE),"j"))))),W1726)&lt;&gt;"alert",AA1726,"alert")</f>
        <v>alert</v>
      </c>
      <c r="AC1726" s="65">
        <f>IF($AB1726="alert",(IF($J1726='Date ouverte'!$A$29,HLOOKUP($AA1726,'Date ouverte'!$29:$30,2,FALSE),IF($J1726='Date ouverte'!$A$31,HLOOKUP($AA1726,'Date ouverte'!$31:$33,2,FALSE),IF($J1726='Date ouverte'!$A$33,HLOOKUP($AA1726,'Date ouverte'!$33:$34,2,FALSE),IF($J1726='Date ouverte'!$A$35,HLOOKUP($AA1726,'Date ouverte'!$35:$36,2,FALSE),"j"))))),0)</f>
        <v>15</v>
      </c>
      <c r="AD17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26" s="5"/>
    </row>
    <row r="1727" spans="1:31" x14ac:dyDescent="0.25">
      <c r="A1727" t="s">
        <v>2527</v>
      </c>
      <c r="B1727" t="s">
        <v>258</v>
      </c>
      <c r="C1727" t="s">
        <v>30</v>
      </c>
      <c r="D1727" t="s">
        <v>57</v>
      </c>
      <c r="E1727" t="s">
        <v>34</v>
      </c>
      <c r="F1727" t="s">
        <v>48</v>
      </c>
      <c r="G1727" s="1">
        <v>44861</v>
      </c>
      <c r="H1727" s="1">
        <v>44898</v>
      </c>
      <c r="I1727" s="2">
        <v>44913</v>
      </c>
      <c r="J1727" t="s">
        <v>18</v>
      </c>
      <c r="K1727" t="s">
        <v>29</v>
      </c>
      <c r="L1727" t="s">
        <v>24</v>
      </c>
      <c r="M1727" t="s">
        <v>25</v>
      </c>
      <c r="N1727" t="s">
        <v>26</v>
      </c>
      <c r="O1727" t="s">
        <v>49</v>
      </c>
      <c r="P1727">
        <f t="shared" si="647"/>
        <v>1</v>
      </c>
      <c r="Q1727" s="5">
        <f t="shared" si="648"/>
        <v>44900</v>
      </c>
      <c r="R1727" s="32">
        <f>VLOOKUP(_xlfn.CONCAT(M1727," - ",E1727),Planning!$C$75:$D$99,2,0)</f>
        <v>21</v>
      </c>
      <c r="S1727" s="5">
        <f t="shared" si="649"/>
        <v>44919</v>
      </c>
      <c r="T1727" s="3" t="str">
        <f t="shared" si="650"/>
        <v/>
      </c>
      <c r="U1727" s="32">
        <f t="shared" ca="1" si="651"/>
        <v>21</v>
      </c>
      <c r="V1727" s="32">
        <f t="shared" si="652"/>
        <v>0</v>
      </c>
      <c r="W1727" s="5">
        <f t="shared" si="653"/>
        <v>44913</v>
      </c>
      <c r="X1727" s="5"/>
      <c r="Z1727" s="49"/>
      <c r="AA1727" s="50" cm="1">
        <f t="array" ref="AA1727">IF(AND(K1727="Pending",J1727='Date ouverte'!$A$2),INDEX(_xlfn.ANCHORARRAY('Date ouverte'!$B$2),MATCH(TRUE,_xlfn.ANCHORARRAY('Date ouverte'!$B$2)&gt;=$W1727,0)),IF(AND(K1727="Pending",J1727='Date ouverte'!$A$4),INDEX(_xlfn.ANCHORARRAY('Date ouverte'!$B$4),MATCH(TRUE,_xlfn.ANCHORARRAY('Date ouverte'!$B$4)&gt;=$W1727,0)),IF(AND(K1727="Pending",J1727='Date ouverte'!$A$6),INDEX(_xlfn.ANCHORARRAY('Date ouverte'!$B$6),MATCH(TRUE,_xlfn.ANCHORARRAY('Date ouverte'!$B$6)&gt;=$W1727,0)),IF(AND(K1727="Pending",J1727='Date ouverte'!$A$8),INDEX(_xlfn.ANCHORARRAY('Date ouverte'!$B$8),MATCH(TRUE,_xlfn.ANCHORARRAY('Date ouverte'!$B$8)&gt;=$W1727,0)),W1727))))</f>
        <v>44914</v>
      </c>
      <c r="AB1727" s="5" t="str">
        <f>IF(IF($K1727="Pending",(IF($J1727='Date ouverte'!$A$20,HLOOKUP($AA1727,'Date ouverte'!$20:$21,2,FALSE),IF($J1727='Date ouverte'!$A$22,HLOOKUP($AA1727,'Date ouverte'!$22:$23,2,FALSE),IF($J1727='Date ouverte'!$A$24,HLOOKUP($AA1727,'Date ouverte'!$24:$25,2,FALSE),IF($J1727='Date ouverte'!$A$26,HLOOKUP($AA1727,'Date ouverte'!$26:$27,2,FALSE),"j"))))),W1727)&lt;&gt;"alert",AA1727,"alert")</f>
        <v>alert</v>
      </c>
      <c r="AC1727" s="65">
        <f>IF($AB1727="alert",(IF($J1727='Date ouverte'!$A$29,HLOOKUP($AA1727,'Date ouverte'!$29:$30,2,FALSE),IF($J1727='Date ouverte'!$A$31,HLOOKUP($AA1727,'Date ouverte'!$31:$33,2,FALSE),IF($J1727='Date ouverte'!$A$33,HLOOKUP($AA1727,'Date ouverte'!$33:$34,2,FALSE),IF($J1727='Date ouverte'!$A$35,HLOOKUP($AA1727,'Date ouverte'!$35:$36,2,FALSE),"j"))))),0)</f>
        <v>18</v>
      </c>
      <c r="AD17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7" s="5"/>
    </row>
    <row r="1728" spans="1:31" x14ac:dyDescent="0.25">
      <c r="A1728" t="s">
        <v>2528</v>
      </c>
      <c r="B1728" t="s">
        <v>258</v>
      </c>
      <c r="C1728" t="s">
        <v>30</v>
      </c>
      <c r="D1728" t="s">
        <v>47</v>
      </c>
      <c r="E1728" t="s">
        <v>16</v>
      </c>
      <c r="F1728" t="s">
        <v>48</v>
      </c>
      <c r="G1728" s="1">
        <v>44867</v>
      </c>
      <c r="H1728" s="1">
        <v>44900</v>
      </c>
      <c r="I1728" s="2">
        <v>44907</v>
      </c>
      <c r="J1728" t="s">
        <v>23</v>
      </c>
      <c r="K1728" t="s">
        <v>29</v>
      </c>
      <c r="L1728" t="s">
        <v>24</v>
      </c>
      <c r="M1728" t="s">
        <v>25</v>
      </c>
      <c r="N1728" t="s">
        <v>26</v>
      </c>
      <c r="O1728" t="s">
        <v>49</v>
      </c>
      <c r="P1728">
        <f t="shared" si="647"/>
        <v>1</v>
      </c>
      <c r="Q1728" s="5">
        <f t="shared" si="648"/>
        <v>44902</v>
      </c>
      <c r="R1728" s="32">
        <f>VLOOKUP(_xlfn.CONCAT(M1728," - ",E1728),Planning!$C$75:$D$99,2,0)</f>
        <v>4</v>
      </c>
      <c r="S1728" s="5">
        <f t="shared" si="649"/>
        <v>44904</v>
      </c>
      <c r="T1728" s="3" t="str">
        <f t="shared" si="650"/>
        <v/>
      </c>
      <c r="U1728" s="32">
        <f t="shared" ca="1" si="651"/>
        <v>4</v>
      </c>
      <c r="V1728" s="32">
        <f t="shared" si="652"/>
        <v>0</v>
      </c>
      <c r="W1728" s="5">
        <f t="shared" si="653"/>
        <v>44907</v>
      </c>
      <c r="X1728" s="5"/>
      <c r="Z1728" s="49"/>
      <c r="AA1728" s="50" cm="1">
        <f t="array" ref="AA1728">IF(AND(K1728="Pending",J1728='Date ouverte'!$A$2),INDEX(_xlfn.ANCHORARRAY('Date ouverte'!$B$2),MATCH(TRUE,_xlfn.ANCHORARRAY('Date ouverte'!$B$2)&gt;=$W1728,0)),IF(AND(K1728="Pending",J1728='Date ouverte'!$A$4),INDEX(_xlfn.ANCHORARRAY('Date ouverte'!$B$4),MATCH(TRUE,_xlfn.ANCHORARRAY('Date ouverte'!$B$4)&gt;=$W1728,0)),IF(AND(K1728="Pending",J1728='Date ouverte'!$A$6),INDEX(_xlfn.ANCHORARRAY('Date ouverte'!$B$6),MATCH(TRUE,_xlfn.ANCHORARRAY('Date ouverte'!$B$6)&gt;=$W1728,0)),IF(AND(K1728="Pending",J1728='Date ouverte'!$A$8),INDEX(_xlfn.ANCHORARRAY('Date ouverte'!$B$8),MATCH(TRUE,_xlfn.ANCHORARRAY('Date ouverte'!$B$8)&gt;=$W1728,0)),W1728))))</f>
        <v>44907</v>
      </c>
      <c r="AB1728" s="5">
        <f>IF(IF($K1728="Pending",(IF($J1728='Date ouverte'!$A$20,HLOOKUP($AA1728,'Date ouverte'!$20:$21,2,FALSE),IF($J1728='Date ouverte'!$A$22,HLOOKUP($AA1728,'Date ouverte'!$22:$23,2,FALSE),IF($J1728='Date ouverte'!$A$24,HLOOKUP($AA1728,'Date ouverte'!$24:$25,2,FALSE),IF($J1728='Date ouverte'!$A$26,HLOOKUP($AA1728,'Date ouverte'!$26:$27,2,FALSE),"j"))))),W1728)&lt;&gt;"alert",AA1728,"alert")</f>
        <v>44907</v>
      </c>
      <c r="AC1728" s="65">
        <f>IF($AB1728="alert",(IF($J1728='Date ouverte'!$A$29,HLOOKUP($AA1728,'Date ouverte'!$29:$30,2,FALSE),IF($J1728='Date ouverte'!$A$31,HLOOKUP($AA1728,'Date ouverte'!$31:$33,2,FALSE),IF($J1728='Date ouverte'!$A$33,HLOOKUP($AA1728,'Date ouverte'!$33:$34,2,FALSE),IF($J1728='Date ouverte'!$A$35,HLOOKUP($AA1728,'Date ouverte'!$35:$36,2,FALSE),"j"))))),0)</f>
        <v>0</v>
      </c>
      <c r="AD17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8" s="5"/>
    </row>
    <row r="1729" spans="1:31" x14ac:dyDescent="0.25">
      <c r="A1729" t="s">
        <v>2183</v>
      </c>
      <c r="B1729" t="s">
        <v>258</v>
      </c>
      <c r="C1729" t="s">
        <v>14</v>
      </c>
      <c r="D1729" t="s">
        <v>47</v>
      </c>
      <c r="E1729" t="s">
        <v>34</v>
      </c>
      <c r="F1729" t="s">
        <v>48</v>
      </c>
      <c r="G1729" s="1">
        <v>44849</v>
      </c>
      <c r="H1729" s="1">
        <v>44900</v>
      </c>
      <c r="I1729" s="2">
        <v>44915</v>
      </c>
      <c r="J1729" t="s">
        <v>18</v>
      </c>
      <c r="K1729" t="s">
        <v>29</v>
      </c>
      <c r="L1729" t="s">
        <v>24</v>
      </c>
      <c r="M1729" t="s">
        <v>25</v>
      </c>
      <c r="N1729" t="s">
        <v>26</v>
      </c>
      <c r="O1729" t="s">
        <v>49</v>
      </c>
      <c r="P1729">
        <f t="shared" si="647"/>
        <v>1</v>
      </c>
      <c r="Q1729" s="5">
        <f t="shared" si="648"/>
        <v>44902</v>
      </c>
      <c r="R1729" s="32">
        <f>VLOOKUP(_xlfn.CONCAT(M1729," - ",E1729),Planning!$C$75:$D$99,2,0)</f>
        <v>21</v>
      </c>
      <c r="S1729" s="5">
        <f t="shared" si="649"/>
        <v>44921</v>
      </c>
      <c r="T1729" s="3" t="str">
        <f t="shared" si="650"/>
        <v/>
      </c>
      <c r="U1729" s="32">
        <f t="shared" ca="1" si="651"/>
        <v>21</v>
      </c>
      <c r="V1729" s="32">
        <f t="shared" si="652"/>
        <v>0</v>
      </c>
      <c r="W1729" s="5">
        <f t="shared" si="653"/>
        <v>44915</v>
      </c>
      <c r="X1729" s="5"/>
      <c r="Z1729" s="49"/>
      <c r="AA1729" s="50" cm="1">
        <f t="array" ref="AA1729">IF(AND(K1729="Pending",J1729='Date ouverte'!$A$2),INDEX(_xlfn.ANCHORARRAY('Date ouverte'!$B$2),MATCH(TRUE,_xlfn.ANCHORARRAY('Date ouverte'!$B$2)&gt;=$W1729,0)),IF(AND(K1729="Pending",J1729='Date ouverte'!$A$4),INDEX(_xlfn.ANCHORARRAY('Date ouverte'!$B$4),MATCH(TRUE,_xlfn.ANCHORARRAY('Date ouverte'!$B$4)&gt;=$W1729,0)),IF(AND(K1729="Pending",J1729='Date ouverte'!$A$6),INDEX(_xlfn.ANCHORARRAY('Date ouverte'!$B$6),MATCH(TRUE,_xlfn.ANCHORARRAY('Date ouverte'!$B$6)&gt;=$W1729,0)),IF(AND(K1729="Pending",J1729='Date ouverte'!$A$8),INDEX(_xlfn.ANCHORARRAY('Date ouverte'!$B$8),MATCH(TRUE,_xlfn.ANCHORARRAY('Date ouverte'!$B$8)&gt;=$W1729,0)),W1729))))</f>
        <v>44915</v>
      </c>
      <c r="AB1729" s="5">
        <f>IF(IF($K1729="Pending",(IF($J1729='Date ouverte'!$A$20,HLOOKUP($AA1729,'Date ouverte'!$20:$21,2,FALSE),IF($J1729='Date ouverte'!$A$22,HLOOKUP($AA1729,'Date ouverte'!$22:$23,2,FALSE),IF($J1729='Date ouverte'!$A$24,HLOOKUP($AA1729,'Date ouverte'!$24:$25,2,FALSE),IF($J1729='Date ouverte'!$A$26,HLOOKUP($AA1729,'Date ouverte'!$26:$27,2,FALSE),"j"))))),W1729)&lt;&gt;"alert",AA1729,"alert")</f>
        <v>44915</v>
      </c>
      <c r="AC1729" s="65">
        <f>IF($AB1729="alert",(IF($J1729='Date ouverte'!$A$29,HLOOKUP($AA1729,'Date ouverte'!$29:$30,2,FALSE),IF($J1729='Date ouverte'!$A$31,HLOOKUP($AA1729,'Date ouverte'!$31:$33,2,FALSE),IF($J1729='Date ouverte'!$A$33,HLOOKUP($AA1729,'Date ouverte'!$33:$34,2,FALSE),IF($J1729='Date ouverte'!$A$35,HLOOKUP($AA1729,'Date ouverte'!$35:$36,2,FALSE),"j"))))),0)</f>
        <v>0</v>
      </c>
      <c r="AD17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29" s="5"/>
    </row>
    <row r="1730" spans="1:31" x14ac:dyDescent="0.25">
      <c r="A1730" t="s">
        <v>1006</v>
      </c>
      <c r="B1730" t="s">
        <v>258</v>
      </c>
      <c r="C1730" t="s">
        <v>30</v>
      </c>
      <c r="D1730" t="s">
        <v>47</v>
      </c>
      <c r="E1730" t="s">
        <v>34</v>
      </c>
      <c r="F1730" t="s">
        <v>48</v>
      </c>
      <c r="G1730" s="1">
        <v>44826</v>
      </c>
      <c r="H1730" s="1">
        <v>44860</v>
      </c>
      <c r="I1730" s="2">
        <v>44875.354166666664</v>
      </c>
      <c r="J1730" t="s">
        <v>23</v>
      </c>
      <c r="K1730" t="s">
        <v>19</v>
      </c>
      <c r="L1730" t="s">
        <v>20</v>
      </c>
      <c r="M1730" t="s">
        <v>25</v>
      </c>
      <c r="N1730" t="s">
        <v>35</v>
      </c>
      <c r="O1730" t="s">
        <v>36</v>
      </c>
      <c r="P1730">
        <f t="shared" si="647"/>
        <v>1</v>
      </c>
      <c r="Q1730" s="5">
        <f t="shared" si="648"/>
        <v>44862</v>
      </c>
      <c r="R1730" s="32">
        <f>VLOOKUP(_xlfn.CONCAT(M1730," - ",E1730),Planning!$C$75:$D$99,2,0)</f>
        <v>21</v>
      </c>
      <c r="S1730" s="5">
        <f t="shared" si="649"/>
        <v>44881</v>
      </c>
      <c r="T1730" s="3" t="str">
        <f t="shared" si="650"/>
        <v/>
      </c>
      <c r="U1730" s="32">
        <f t="shared" ca="1" si="651"/>
        <v>21</v>
      </c>
      <c r="V1730" s="32">
        <f t="shared" si="652"/>
        <v>0</v>
      </c>
      <c r="W1730" s="5">
        <f t="shared" si="653"/>
        <v>44875</v>
      </c>
      <c r="X1730" s="5"/>
      <c r="Z1730" s="49"/>
      <c r="AA1730" s="50" cm="1">
        <f t="array" ref="AA1730">IF(AND(K1730="Pending",J1730='Date ouverte'!$A$2),INDEX(_xlfn.ANCHORARRAY('Date ouverte'!$B$2),MATCH(TRUE,_xlfn.ANCHORARRAY('Date ouverte'!$B$2)&gt;=$W1730,0)),IF(AND(K1730="Pending",J1730='Date ouverte'!$A$4),INDEX(_xlfn.ANCHORARRAY('Date ouverte'!$B$4),MATCH(TRUE,_xlfn.ANCHORARRAY('Date ouverte'!$B$4)&gt;=$W1730,0)),IF(AND(K1730="Pending",J1730='Date ouverte'!$A$6),INDEX(_xlfn.ANCHORARRAY('Date ouverte'!$B$6),MATCH(TRUE,_xlfn.ANCHORARRAY('Date ouverte'!$B$6)&gt;=$W1730,0)),IF(AND(K1730="Pending",J1730='Date ouverte'!$A$8),INDEX(_xlfn.ANCHORARRAY('Date ouverte'!$B$8),MATCH(TRUE,_xlfn.ANCHORARRAY('Date ouverte'!$B$8)&gt;=$W1730,0)),W1730))))</f>
        <v>44875</v>
      </c>
      <c r="AB1730" s="5">
        <f>IF(IF($K1730="Pending",(IF($J1730='Date ouverte'!$A$20,HLOOKUP($AA1730,'Date ouverte'!$20:$21,2,FALSE),IF($J1730='Date ouverte'!$A$22,HLOOKUP($AA1730,'Date ouverte'!$22:$23,2,FALSE),IF($J1730='Date ouverte'!$A$24,HLOOKUP($AA1730,'Date ouverte'!$24:$25,2,FALSE),IF($J1730='Date ouverte'!$A$26,HLOOKUP($AA1730,'Date ouverte'!$26:$27,2,FALSE),"j"))))),W1730)&lt;&gt;"alert",AA1730,"alert")</f>
        <v>44875</v>
      </c>
      <c r="AC1730" s="65">
        <f>IF($AB1730="alert",(IF($J1730='Date ouverte'!$A$29,HLOOKUP($AA1730,'Date ouverte'!$29:$30,2,FALSE),IF($J1730='Date ouverte'!$A$31,HLOOKUP($AA1730,'Date ouverte'!$31:$33,2,FALSE),IF($J1730='Date ouverte'!$A$33,HLOOKUP($AA1730,'Date ouverte'!$33:$34,2,FALSE),IF($J1730='Date ouverte'!$A$35,HLOOKUP($AA1730,'Date ouverte'!$35:$36,2,FALSE),"j"))))),0)</f>
        <v>0</v>
      </c>
      <c r="AD17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0" s="5"/>
    </row>
    <row r="1731" spans="1:31" x14ac:dyDescent="0.25">
      <c r="A1731" t="s">
        <v>1482</v>
      </c>
      <c r="B1731" t="s">
        <v>258</v>
      </c>
      <c r="C1731" t="s">
        <v>14</v>
      </c>
      <c r="D1731" t="s">
        <v>47</v>
      </c>
      <c r="E1731" t="s">
        <v>16</v>
      </c>
      <c r="F1731" t="s">
        <v>48</v>
      </c>
      <c r="G1731" s="1">
        <v>44842</v>
      </c>
      <c r="H1731" s="1">
        <v>44881</v>
      </c>
      <c r="I1731" s="2">
        <v>44890</v>
      </c>
      <c r="J1731" t="s">
        <v>18</v>
      </c>
      <c r="K1731" t="s">
        <v>29</v>
      </c>
      <c r="L1731" t="s">
        <v>24</v>
      </c>
      <c r="M1731" t="s">
        <v>32</v>
      </c>
      <c r="N1731" t="s">
        <v>41</v>
      </c>
      <c r="O1731" t="s">
        <v>43</v>
      </c>
      <c r="P1731">
        <f t="shared" si="647"/>
        <v>1</v>
      </c>
      <c r="Q1731" s="5">
        <f t="shared" si="648"/>
        <v>44883</v>
      </c>
      <c r="R1731" s="32">
        <f>VLOOKUP(_xlfn.CONCAT(M1731," - ",E1731),Planning!$C$75:$D$99,2,0)</f>
        <v>10</v>
      </c>
      <c r="S1731" s="5">
        <f t="shared" si="649"/>
        <v>44891</v>
      </c>
      <c r="T1731" s="3" t="str">
        <f t="shared" si="650"/>
        <v/>
      </c>
      <c r="U1731" s="32">
        <f t="shared" ca="1" si="651"/>
        <v>10</v>
      </c>
      <c r="V1731" s="32">
        <f t="shared" si="652"/>
        <v>0</v>
      </c>
      <c r="W1731" s="5">
        <f t="shared" si="653"/>
        <v>44890</v>
      </c>
      <c r="X1731" s="5"/>
      <c r="Z1731" s="49"/>
      <c r="AA1731" s="50" cm="1">
        <f t="array" ref="AA1731">IF(AND(K1731="Pending",J1731='Date ouverte'!$A$2),INDEX(_xlfn.ANCHORARRAY('Date ouverte'!$B$2),MATCH(TRUE,_xlfn.ANCHORARRAY('Date ouverte'!$B$2)&gt;=$W1731,0)),IF(AND(K1731="Pending",J1731='Date ouverte'!$A$4),INDEX(_xlfn.ANCHORARRAY('Date ouverte'!$B$4),MATCH(TRUE,_xlfn.ANCHORARRAY('Date ouverte'!$B$4)&gt;=$W1731,0)),IF(AND(K1731="Pending",J1731='Date ouverte'!$A$6),INDEX(_xlfn.ANCHORARRAY('Date ouverte'!$B$6),MATCH(TRUE,_xlfn.ANCHORARRAY('Date ouverte'!$B$6)&gt;=$W1731,0)),IF(AND(K1731="Pending",J1731='Date ouverte'!$A$8),INDEX(_xlfn.ANCHORARRAY('Date ouverte'!$B$8),MATCH(TRUE,_xlfn.ANCHORARRAY('Date ouverte'!$B$8)&gt;=$W1731,0)),W1731))))</f>
        <v>44890</v>
      </c>
      <c r="AB1731" s="5" t="str">
        <f>IF(IF($K1731="Pending",(IF($J1731='Date ouverte'!$A$20,HLOOKUP($AA1731,'Date ouverte'!$20:$21,2,FALSE),IF($J1731='Date ouverte'!$A$22,HLOOKUP($AA1731,'Date ouverte'!$22:$23,2,FALSE),IF($J1731='Date ouverte'!$A$24,HLOOKUP($AA1731,'Date ouverte'!$24:$25,2,FALSE),IF($J1731='Date ouverte'!$A$26,HLOOKUP($AA1731,'Date ouverte'!$26:$27,2,FALSE),"j"))))),W1731)&lt;&gt;"alert",AA1731,"alert")</f>
        <v>alert</v>
      </c>
      <c r="AC1731" s="65">
        <f>IF($AB1731="alert",(IF($J1731='Date ouverte'!$A$29,HLOOKUP($AA1731,'Date ouverte'!$29:$30,2,FALSE),IF($J1731='Date ouverte'!$A$31,HLOOKUP($AA1731,'Date ouverte'!$31:$33,2,FALSE),IF($J1731='Date ouverte'!$A$33,HLOOKUP($AA1731,'Date ouverte'!$33:$34,2,FALSE),IF($J1731='Date ouverte'!$A$35,HLOOKUP($AA1731,'Date ouverte'!$35:$36,2,FALSE),"j"))))),0)</f>
        <v>4</v>
      </c>
      <c r="AD17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1" s="5"/>
    </row>
    <row r="1732" spans="1:31" x14ac:dyDescent="0.25">
      <c r="A1732" t="s">
        <v>1483</v>
      </c>
      <c r="B1732" t="s">
        <v>258</v>
      </c>
      <c r="C1732" t="s">
        <v>30</v>
      </c>
      <c r="D1732" t="s">
        <v>47</v>
      </c>
      <c r="E1732" t="s">
        <v>16</v>
      </c>
      <c r="F1732" t="s">
        <v>48</v>
      </c>
      <c r="G1732" s="1">
        <v>44846</v>
      </c>
      <c r="H1732" s="1">
        <v>44885</v>
      </c>
      <c r="I1732" s="2">
        <v>44890</v>
      </c>
      <c r="J1732" t="s">
        <v>23</v>
      </c>
      <c r="K1732" t="s">
        <v>29</v>
      </c>
      <c r="L1732" t="s">
        <v>24</v>
      </c>
      <c r="M1732" t="s">
        <v>32</v>
      </c>
      <c r="N1732" t="s">
        <v>41</v>
      </c>
      <c r="O1732" t="s">
        <v>1106</v>
      </c>
      <c r="P1732">
        <f t="shared" si="647"/>
        <v>1</v>
      </c>
      <c r="Q1732" s="5">
        <f t="shared" si="648"/>
        <v>44887</v>
      </c>
      <c r="R1732" s="32">
        <f>VLOOKUP(_xlfn.CONCAT(M1732," - ",E1732),Planning!$C$75:$D$99,2,0)</f>
        <v>10</v>
      </c>
      <c r="S1732" s="5">
        <f t="shared" si="649"/>
        <v>44895</v>
      </c>
      <c r="T1732" s="3" t="str">
        <f t="shared" si="650"/>
        <v/>
      </c>
      <c r="U1732" s="32">
        <f t="shared" ca="1" si="651"/>
        <v>10</v>
      </c>
      <c r="V1732" s="32">
        <f t="shared" si="652"/>
        <v>0</v>
      </c>
      <c r="W1732" s="5">
        <f t="shared" si="653"/>
        <v>44890</v>
      </c>
      <c r="X1732" s="5"/>
      <c r="Z1732" s="49"/>
      <c r="AA1732" s="50" cm="1">
        <f t="array" ref="AA1732">IF(AND(K1732="Pending",J1732='Date ouverte'!$A$2),INDEX(_xlfn.ANCHORARRAY('Date ouverte'!$B$2),MATCH(TRUE,_xlfn.ANCHORARRAY('Date ouverte'!$B$2)&gt;=$W1732,0)),IF(AND(K1732="Pending",J1732='Date ouverte'!$A$4),INDEX(_xlfn.ANCHORARRAY('Date ouverte'!$B$4),MATCH(TRUE,_xlfn.ANCHORARRAY('Date ouverte'!$B$4)&gt;=$W1732,0)),IF(AND(K1732="Pending",J1732='Date ouverte'!$A$6),INDEX(_xlfn.ANCHORARRAY('Date ouverte'!$B$6),MATCH(TRUE,_xlfn.ANCHORARRAY('Date ouverte'!$B$6)&gt;=$W1732,0)),IF(AND(K1732="Pending",J1732='Date ouverte'!$A$8),INDEX(_xlfn.ANCHORARRAY('Date ouverte'!$B$8),MATCH(TRUE,_xlfn.ANCHORARRAY('Date ouverte'!$B$8)&gt;=$W1732,0)),W1732))))</f>
        <v>44890</v>
      </c>
      <c r="AB1732" s="5" t="str">
        <f>IF(IF($K1732="Pending",(IF($J1732='Date ouverte'!$A$20,HLOOKUP($AA1732,'Date ouverte'!$20:$21,2,FALSE),IF($J1732='Date ouverte'!$A$22,HLOOKUP($AA1732,'Date ouverte'!$22:$23,2,FALSE),IF($J1732='Date ouverte'!$A$24,HLOOKUP($AA1732,'Date ouverte'!$24:$25,2,FALSE),IF($J1732='Date ouverte'!$A$26,HLOOKUP($AA1732,'Date ouverte'!$26:$27,2,FALSE),"j"))))),W1732)&lt;&gt;"alert",AA1732,"alert")</f>
        <v>alert</v>
      </c>
      <c r="AC1732" s="65">
        <f>IF($AB1732="alert",(IF($J1732='Date ouverte'!$A$29,HLOOKUP($AA1732,'Date ouverte'!$29:$30,2,FALSE),IF($J1732='Date ouverte'!$A$31,HLOOKUP($AA1732,'Date ouverte'!$31:$33,2,FALSE),IF($J1732='Date ouverte'!$A$33,HLOOKUP($AA1732,'Date ouverte'!$33:$34,2,FALSE),IF($J1732='Date ouverte'!$A$35,HLOOKUP($AA1732,'Date ouverte'!$35:$36,2,FALSE),"j"))))),0)</f>
        <v>96</v>
      </c>
      <c r="AD17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2" s="5"/>
    </row>
    <row r="1733" spans="1:31" x14ac:dyDescent="0.25">
      <c r="A1733" t="s">
        <v>230</v>
      </c>
      <c r="B1733" t="s">
        <v>258</v>
      </c>
      <c r="C1733" t="s">
        <v>30</v>
      </c>
      <c r="D1733" t="s">
        <v>47</v>
      </c>
      <c r="E1733" t="s">
        <v>16</v>
      </c>
      <c r="F1733" t="s">
        <v>48</v>
      </c>
      <c r="G1733" s="1">
        <v>44802</v>
      </c>
      <c r="H1733" s="1">
        <v>44860</v>
      </c>
      <c r="I1733" s="2">
        <v>44865.625</v>
      </c>
      <c r="J1733" t="s">
        <v>39</v>
      </c>
      <c r="K1733" t="s">
        <v>19</v>
      </c>
      <c r="L1733" t="s">
        <v>24</v>
      </c>
      <c r="M1733" t="s">
        <v>32</v>
      </c>
      <c r="N1733" t="s">
        <v>41</v>
      </c>
      <c r="O1733" t="s">
        <v>122</v>
      </c>
      <c r="P1733">
        <f t="shared" si="647"/>
        <v>1</v>
      </c>
      <c r="Q1733" s="5">
        <f t="shared" si="648"/>
        <v>44862</v>
      </c>
      <c r="R1733" s="32">
        <f>VLOOKUP(_xlfn.CONCAT(M1733," - ",E1733),Planning!$C$75:$D$99,2,0)</f>
        <v>10</v>
      </c>
      <c r="S1733" s="5">
        <f t="shared" si="649"/>
        <v>44870</v>
      </c>
      <c r="T1733" s="3" t="str">
        <f t="shared" si="650"/>
        <v/>
      </c>
      <c r="U1733" s="32">
        <f t="shared" ca="1" si="651"/>
        <v>10</v>
      </c>
      <c r="V1733" s="32">
        <f t="shared" si="652"/>
        <v>0</v>
      </c>
      <c r="W1733" s="5">
        <f t="shared" si="653"/>
        <v>44865</v>
      </c>
      <c r="X1733" s="5"/>
      <c r="Z1733" s="49"/>
      <c r="AA1733" s="50" cm="1">
        <f t="array" ref="AA1733">IF(AND(K1733="Pending",J1733='Date ouverte'!$A$2),INDEX(_xlfn.ANCHORARRAY('Date ouverte'!$B$2),MATCH(TRUE,_xlfn.ANCHORARRAY('Date ouverte'!$B$2)&gt;=$W1733,0)),IF(AND(K1733="Pending",J1733='Date ouverte'!$A$4),INDEX(_xlfn.ANCHORARRAY('Date ouverte'!$B$4),MATCH(TRUE,_xlfn.ANCHORARRAY('Date ouverte'!$B$4)&gt;=$W1733,0)),IF(AND(K1733="Pending",J1733='Date ouverte'!$A$6),INDEX(_xlfn.ANCHORARRAY('Date ouverte'!$B$6),MATCH(TRUE,_xlfn.ANCHORARRAY('Date ouverte'!$B$6)&gt;=$W1733,0)),IF(AND(K1733="Pending",J1733='Date ouverte'!$A$8),INDEX(_xlfn.ANCHORARRAY('Date ouverte'!$B$8),MATCH(TRUE,_xlfn.ANCHORARRAY('Date ouverte'!$B$8)&gt;=$W1733,0)),W1733))))</f>
        <v>44865</v>
      </c>
      <c r="AB1733" s="5">
        <f>IF(IF($K1733="Pending",(IF($J1733='Date ouverte'!$A$20,HLOOKUP($AA1733,'Date ouverte'!$20:$21,2,FALSE),IF($J1733='Date ouverte'!$A$22,HLOOKUP($AA1733,'Date ouverte'!$22:$23,2,FALSE),IF($J1733='Date ouverte'!$A$24,HLOOKUP($AA1733,'Date ouverte'!$24:$25,2,FALSE),IF($J1733='Date ouverte'!$A$26,HLOOKUP($AA1733,'Date ouverte'!$26:$27,2,FALSE),"j"))))),W1733)&lt;&gt;"alert",AA1733,"alert")</f>
        <v>44865</v>
      </c>
      <c r="AC1733" s="65">
        <f>IF($AB1733="alert",(IF($J1733='Date ouverte'!$A$29,HLOOKUP($AA1733,'Date ouverte'!$29:$30,2,FALSE),IF($J1733='Date ouverte'!$A$31,HLOOKUP($AA1733,'Date ouverte'!$31:$33,2,FALSE),IF($J1733='Date ouverte'!$A$33,HLOOKUP($AA1733,'Date ouverte'!$33:$34,2,FALSE),IF($J1733='Date ouverte'!$A$35,HLOOKUP($AA1733,'Date ouverte'!$35:$36,2,FALSE),"j"))))),0)</f>
        <v>0</v>
      </c>
      <c r="AD17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33" s="5"/>
    </row>
    <row r="1734" spans="1:31" x14ac:dyDescent="0.25">
      <c r="A1734" t="s">
        <v>1484</v>
      </c>
      <c r="B1734" t="s">
        <v>258</v>
      </c>
      <c r="C1734" t="s">
        <v>30</v>
      </c>
      <c r="D1734" t="s">
        <v>47</v>
      </c>
      <c r="E1734" t="s">
        <v>16</v>
      </c>
      <c r="F1734" t="s">
        <v>48</v>
      </c>
      <c r="G1734" s="1">
        <v>44827</v>
      </c>
      <c r="H1734" s="1">
        <v>44864</v>
      </c>
      <c r="I1734" s="2">
        <v>44869</v>
      </c>
      <c r="J1734" t="s">
        <v>28</v>
      </c>
      <c r="K1734" t="s">
        <v>29</v>
      </c>
      <c r="L1734" t="s">
        <v>24</v>
      </c>
      <c r="M1734" t="s">
        <v>25</v>
      </c>
      <c r="N1734" t="s">
        <v>26</v>
      </c>
      <c r="O1734" t="s">
        <v>36</v>
      </c>
      <c r="P1734">
        <f t="shared" si="647"/>
        <v>1</v>
      </c>
      <c r="Q1734" s="5">
        <f t="shared" si="648"/>
        <v>44866</v>
      </c>
      <c r="R1734" s="32">
        <f>VLOOKUP(_xlfn.CONCAT(M1734," - ",E1734),Planning!$C$75:$D$99,2,0)</f>
        <v>4</v>
      </c>
      <c r="S1734" s="5">
        <f t="shared" si="649"/>
        <v>44868</v>
      </c>
      <c r="T1734" s="3" t="str">
        <f t="shared" si="650"/>
        <v/>
      </c>
      <c r="U1734" s="32">
        <f t="shared" ca="1" si="651"/>
        <v>4</v>
      </c>
      <c r="V1734" s="32">
        <f t="shared" si="652"/>
        <v>0</v>
      </c>
      <c r="W1734" s="5">
        <f t="shared" si="653"/>
        <v>44869</v>
      </c>
      <c r="X1734" s="5"/>
      <c r="Z1734" s="49"/>
      <c r="AA1734" s="50" cm="1">
        <f t="array" ref="AA1734">IF(AND(K1734="Pending",J1734='Date ouverte'!$A$2),INDEX(_xlfn.ANCHORARRAY('Date ouverte'!$B$2),MATCH(TRUE,_xlfn.ANCHORARRAY('Date ouverte'!$B$2)&gt;=$W1734,0)),IF(AND(K1734="Pending",J1734='Date ouverte'!$A$4),INDEX(_xlfn.ANCHORARRAY('Date ouverte'!$B$4),MATCH(TRUE,_xlfn.ANCHORARRAY('Date ouverte'!$B$4)&gt;=$W1734,0)),IF(AND(K1734="Pending",J1734='Date ouverte'!$A$6),INDEX(_xlfn.ANCHORARRAY('Date ouverte'!$B$6),MATCH(TRUE,_xlfn.ANCHORARRAY('Date ouverte'!$B$6)&gt;=$W1734,0)),IF(AND(K1734="Pending",J1734='Date ouverte'!$A$8),INDEX(_xlfn.ANCHORARRAY('Date ouverte'!$B$8),MATCH(TRUE,_xlfn.ANCHORARRAY('Date ouverte'!$B$8)&gt;=$W1734,0)),W1734))))</f>
        <v>44869</v>
      </c>
      <c r="AB1734" s="5">
        <f>IF(IF($K1734="Pending",(IF($J1734='Date ouverte'!$A$20,HLOOKUP($AA1734,'Date ouverte'!$20:$21,2,FALSE),IF($J1734='Date ouverte'!$A$22,HLOOKUP($AA1734,'Date ouverte'!$22:$23,2,FALSE),IF($J1734='Date ouverte'!$A$24,HLOOKUP($AA1734,'Date ouverte'!$24:$25,2,FALSE),IF($J1734='Date ouverte'!$A$26,HLOOKUP($AA1734,'Date ouverte'!$26:$27,2,FALSE),"j"))))),W1734)&lt;&gt;"alert",AA1734,"alert")</f>
        <v>44869</v>
      </c>
      <c r="AC1734" s="65">
        <f>IF($AB1734="alert",(IF($J1734='Date ouverte'!$A$29,HLOOKUP($AA1734,'Date ouverte'!$29:$30,2,FALSE),IF($J1734='Date ouverte'!$A$31,HLOOKUP($AA1734,'Date ouverte'!$31:$33,2,FALSE),IF($J1734='Date ouverte'!$A$33,HLOOKUP($AA1734,'Date ouverte'!$33:$34,2,FALSE),IF($J1734='Date ouverte'!$A$35,HLOOKUP($AA1734,'Date ouverte'!$35:$36,2,FALSE),"j"))))),0)</f>
        <v>0</v>
      </c>
      <c r="AD17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4" s="5"/>
    </row>
    <row r="1735" spans="1:31" x14ac:dyDescent="0.25">
      <c r="A1735" t="s">
        <v>1485</v>
      </c>
      <c r="B1735" t="s">
        <v>258</v>
      </c>
      <c r="C1735" t="s">
        <v>30</v>
      </c>
      <c r="D1735" t="s">
        <v>47</v>
      </c>
      <c r="E1735" t="s">
        <v>16</v>
      </c>
      <c r="F1735" t="s">
        <v>48</v>
      </c>
      <c r="G1735" s="1">
        <v>44833</v>
      </c>
      <c r="H1735" s="1">
        <v>44873</v>
      </c>
      <c r="I1735" s="2">
        <v>44883.291666666664</v>
      </c>
      <c r="J1735" t="s">
        <v>23</v>
      </c>
      <c r="K1735" t="s">
        <v>19</v>
      </c>
      <c r="L1735" t="s">
        <v>20</v>
      </c>
      <c r="M1735" t="s">
        <v>21</v>
      </c>
      <c r="N1735" t="s">
        <v>22</v>
      </c>
      <c r="O1735" t="s">
        <v>1152</v>
      </c>
      <c r="P1735">
        <f t="shared" si="647"/>
        <v>1</v>
      </c>
      <c r="Q1735" s="5">
        <f t="shared" si="648"/>
        <v>44875</v>
      </c>
      <c r="R1735" s="32">
        <f>VLOOKUP(_xlfn.CONCAT(M1735," - ",E1735),Planning!$C$75:$D$99,2,0)</f>
        <v>7</v>
      </c>
      <c r="S1735" s="5">
        <f t="shared" si="649"/>
        <v>44880</v>
      </c>
      <c r="T1735" s="3" t="str">
        <f t="shared" si="650"/>
        <v/>
      </c>
      <c r="U1735" s="32">
        <f t="shared" ca="1" si="651"/>
        <v>7</v>
      </c>
      <c r="V1735" s="32">
        <f t="shared" si="652"/>
        <v>0</v>
      </c>
      <c r="W1735" s="5">
        <f t="shared" si="653"/>
        <v>44883</v>
      </c>
      <c r="X1735" s="5"/>
      <c r="Z1735" s="49"/>
      <c r="AA1735" s="50" cm="1">
        <f t="array" ref="AA1735">IF(AND(K1735="Pending",J1735='Date ouverte'!$A$2),INDEX(_xlfn.ANCHORARRAY('Date ouverte'!$B$2),MATCH(TRUE,_xlfn.ANCHORARRAY('Date ouverte'!$B$2)&gt;=$W1735,0)),IF(AND(K1735="Pending",J1735='Date ouverte'!$A$4),INDEX(_xlfn.ANCHORARRAY('Date ouverte'!$B$4),MATCH(TRUE,_xlfn.ANCHORARRAY('Date ouverte'!$B$4)&gt;=$W1735,0)),IF(AND(K1735="Pending",J1735='Date ouverte'!$A$6),INDEX(_xlfn.ANCHORARRAY('Date ouverte'!$B$6),MATCH(TRUE,_xlfn.ANCHORARRAY('Date ouverte'!$B$6)&gt;=$W1735,0)),IF(AND(K1735="Pending",J1735='Date ouverte'!$A$8),INDEX(_xlfn.ANCHORARRAY('Date ouverte'!$B$8),MATCH(TRUE,_xlfn.ANCHORARRAY('Date ouverte'!$B$8)&gt;=$W1735,0)),W1735))))</f>
        <v>44883</v>
      </c>
      <c r="AB1735" s="5">
        <f>IF(IF($K1735="Pending",(IF($J1735='Date ouverte'!$A$20,HLOOKUP($AA1735,'Date ouverte'!$20:$21,2,FALSE),IF($J1735='Date ouverte'!$A$22,HLOOKUP($AA1735,'Date ouverte'!$22:$23,2,FALSE),IF($J1735='Date ouverte'!$A$24,HLOOKUP($AA1735,'Date ouverte'!$24:$25,2,FALSE),IF($J1735='Date ouverte'!$A$26,HLOOKUP($AA1735,'Date ouverte'!$26:$27,2,FALSE),"j"))))),W1735)&lt;&gt;"alert",AA1735,"alert")</f>
        <v>44883</v>
      </c>
      <c r="AC1735" s="65">
        <f>IF($AB1735="alert",(IF($J1735='Date ouverte'!$A$29,HLOOKUP($AA1735,'Date ouverte'!$29:$30,2,FALSE),IF($J1735='Date ouverte'!$A$31,HLOOKUP($AA1735,'Date ouverte'!$31:$33,2,FALSE),IF($J1735='Date ouverte'!$A$33,HLOOKUP($AA1735,'Date ouverte'!$33:$34,2,FALSE),IF($J1735='Date ouverte'!$A$35,HLOOKUP($AA1735,'Date ouverte'!$35:$36,2,FALSE),"j"))))),0)</f>
        <v>0</v>
      </c>
      <c r="AD17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5" s="5"/>
    </row>
    <row r="1736" spans="1:31" x14ac:dyDescent="0.25">
      <c r="A1736" t="s">
        <v>2184</v>
      </c>
      <c r="B1736" t="s">
        <v>258</v>
      </c>
      <c r="C1736" t="s">
        <v>30</v>
      </c>
      <c r="D1736" t="s">
        <v>47</v>
      </c>
      <c r="E1736" t="s">
        <v>16</v>
      </c>
      <c r="F1736" t="s">
        <v>48</v>
      </c>
      <c r="G1736" s="1">
        <v>44847</v>
      </c>
      <c r="H1736" s="1">
        <v>44880</v>
      </c>
      <c r="I1736" s="2">
        <v>44887</v>
      </c>
      <c r="J1736" t="s">
        <v>23</v>
      </c>
      <c r="K1736" t="s">
        <v>29</v>
      </c>
      <c r="L1736" t="s">
        <v>24</v>
      </c>
      <c r="M1736" t="s">
        <v>25</v>
      </c>
      <c r="N1736" t="s">
        <v>26</v>
      </c>
      <c r="O1736" t="s">
        <v>45</v>
      </c>
      <c r="P1736">
        <f t="shared" si="647"/>
        <v>1</v>
      </c>
      <c r="Q1736" s="5">
        <f t="shared" si="648"/>
        <v>44882</v>
      </c>
      <c r="R1736" s="32">
        <f>VLOOKUP(_xlfn.CONCAT(M1736," - ",E1736),Planning!$C$75:$D$99,2,0)</f>
        <v>4</v>
      </c>
      <c r="S1736" s="5">
        <f t="shared" si="649"/>
        <v>44884</v>
      </c>
      <c r="T1736" s="3" t="str">
        <f t="shared" si="650"/>
        <v/>
      </c>
      <c r="U1736" s="32">
        <f t="shared" ca="1" si="651"/>
        <v>4</v>
      </c>
      <c r="V1736" s="32">
        <f t="shared" si="652"/>
        <v>0</v>
      </c>
      <c r="W1736" s="5">
        <f t="shared" si="653"/>
        <v>44887</v>
      </c>
      <c r="X1736" s="5"/>
      <c r="Z1736" s="49"/>
      <c r="AA1736" s="50" cm="1">
        <f t="array" ref="AA1736">IF(AND(K1736="Pending",J1736='Date ouverte'!$A$2),INDEX(_xlfn.ANCHORARRAY('Date ouverte'!$B$2),MATCH(TRUE,_xlfn.ANCHORARRAY('Date ouverte'!$B$2)&gt;=$W1736,0)),IF(AND(K1736="Pending",J1736='Date ouverte'!$A$4),INDEX(_xlfn.ANCHORARRAY('Date ouverte'!$B$4),MATCH(TRUE,_xlfn.ANCHORARRAY('Date ouverte'!$B$4)&gt;=$W1736,0)),IF(AND(K1736="Pending",J1736='Date ouverte'!$A$6),INDEX(_xlfn.ANCHORARRAY('Date ouverte'!$B$6),MATCH(TRUE,_xlfn.ANCHORARRAY('Date ouverte'!$B$6)&gt;=$W1736,0)),IF(AND(K1736="Pending",J1736='Date ouverte'!$A$8),INDEX(_xlfn.ANCHORARRAY('Date ouverte'!$B$8),MATCH(TRUE,_xlfn.ANCHORARRAY('Date ouverte'!$B$8)&gt;=$W1736,0)),W1736))))</f>
        <v>44887</v>
      </c>
      <c r="AB1736" s="5">
        <f>IF(IF($K1736="Pending",(IF($J1736='Date ouverte'!$A$20,HLOOKUP($AA1736,'Date ouverte'!$20:$21,2,FALSE),IF($J1736='Date ouverte'!$A$22,HLOOKUP($AA1736,'Date ouverte'!$22:$23,2,FALSE),IF($J1736='Date ouverte'!$A$24,HLOOKUP($AA1736,'Date ouverte'!$24:$25,2,FALSE),IF($J1736='Date ouverte'!$A$26,HLOOKUP($AA1736,'Date ouverte'!$26:$27,2,FALSE),"j"))))),W1736)&lt;&gt;"alert",AA1736,"alert")</f>
        <v>44887</v>
      </c>
      <c r="AC1736" s="65">
        <f>IF($AB1736="alert",(IF($J1736='Date ouverte'!$A$29,HLOOKUP($AA1736,'Date ouverte'!$29:$30,2,FALSE),IF($J1736='Date ouverte'!$A$31,HLOOKUP($AA1736,'Date ouverte'!$31:$33,2,FALSE),IF($J1736='Date ouverte'!$A$33,HLOOKUP($AA1736,'Date ouverte'!$33:$34,2,FALSE),IF($J1736='Date ouverte'!$A$35,HLOOKUP($AA1736,'Date ouverte'!$35:$36,2,FALSE),"j"))))),0)</f>
        <v>0</v>
      </c>
      <c r="AD17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6" s="5"/>
    </row>
    <row r="1737" spans="1:31" x14ac:dyDescent="0.25">
      <c r="A1737" t="s">
        <v>1486</v>
      </c>
      <c r="B1737" t="s">
        <v>258</v>
      </c>
      <c r="C1737" t="s">
        <v>14</v>
      </c>
      <c r="D1737" t="s">
        <v>47</v>
      </c>
      <c r="E1737" t="s">
        <v>16</v>
      </c>
      <c r="F1737" t="s">
        <v>48</v>
      </c>
      <c r="G1737" s="1">
        <v>44837</v>
      </c>
      <c r="H1737" s="1">
        <v>44881</v>
      </c>
      <c r="I1737" s="2">
        <v>44890</v>
      </c>
      <c r="J1737" t="s">
        <v>18</v>
      </c>
      <c r="K1737" t="s">
        <v>29</v>
      </c>
      <c r="L1737" t="s">
        <v>24</v>
      </c>
      <c r="M1737" t="s">
        <v>32</v>
      </c>
      <c r="N1737" t="s">
        <v>41</v>
      </c>
      <c r="O1737" t="s">
        <v>43</v>
      </c>
      <c r="P1737">
        <f t="shared" si="647"/>
        <v>1</v>
      </c>
      <c r="Q1737" s="5">
        <f t="shared" si="648"/>
        <v>44883</v>
      </c>
      <c r="R1737" s="32">
        <f>VLOOKUP(_xlfn.CONCAT(M1737," - ",E1737),Planning!$C$75:$D$99,2,0)</f>
        <v>10</v>
      </c>
      <c r="S1737" s="5">
        <f t="shared" si="649"/>
        <v>44891</v>
      </c>
      <c r="T1737" s="3" t="str">
        <f t="shared" si="650"/>
        <v/>
      </c>
      <c r="U1737" s="32">
        <f t="shared" ca="1" si="651"/>
        <v>10</v>
      </c>
      <c r="V1737" s="32">
        <f t="shared" si="652"/>
        <v>0</v>
      </c>
      <c r="W1737" s="5">
        <f t="shared" si="653"/>
        <v>44890</v>
      </c>
      <c r="X1737" s="5"/>
      <c r="Z1737" s="49"/>
      <c r="AA1737" s="50" cm="1">
        <f t="array" ref="AA1737">IF(AND(K1737="Pending",J1737='Date ouverte'!$A$2),INDEX(_xlfn.ANCHORARRAY('Date ouverte'!$B$2),MATCH(TRUE,_xlfn.ANCHORARRAY('Date ouverte'!$B$2)&gt;=$W1737,0)),IF(AND(K1737="Pending",J1737='Date ouverte'!$A$4),INDEX(_xlfn.ANCHORARRAY('Date ouverte'!$B$4),MATCH(TRUE,_xlfn.ANCHORARRAY('Date ouverte'!$B$4)&gt;=$W1737,0)),IF(AND(K1737="Pending",J1737='Date ouverte'!$A$6),INDEX(_xlfn.ANCHORARRAY('Date ouverte'!$B$6),MATCH(TRUE,_xlfn.ANCHORARRAY('Date ouverte'!$B$6)&gt;=$W1737,0)),IF(AND(K1737="Pending",J1737='Date ouverte'!$A$8),INDEX(_xlfn.ANCHORARRAY('Date ouverte'!$B$8),MATCH(TRUE,_xlfn.ANCHORARRAY('Date ouverte'!$B$8)&gt;=$W1737,0)),W1737))))</f>
        <v>44890</v>
      </c>
      <c r="AB1737" s="5" t="str">
        <f>IF(IF($K1737="Pending",(IF($J1737='Date ouverte'!$A$20,HLOOKUP($AA1737,'Date ouverte'!$20:$21,2,FALSE),IF($J1737='Date ouverte'!$A$22,HLOOKUP($AA1737,'Date ouverte'!$22:$23,2,FALSE),IF($J1737='Date ouverte'!$A$24,HLOOKUP($AA1737,'Date ouverte'!$24:$25,2,FALSE),IF($J1737='Date ouverte'!$A$26,HLOOKUP($AA1737,'Date ouverte'!$26:$27,2,FALSE),"j"))))),W1737)&lt;&gt;"alert",AA1737,"alert")</f>
        <v>alert</v>
      </c>
      <c r="AC1737" s="65">
        <f>IF($AB1737="alert",(IF($J1737='Date ouverte'!$A$29,HLOOKUP($AA1737,'Date ouverte'!$29:$30,2,FALSE),IF($J1737='Date ouverte'!$A$31,HLOOKUP($AA1737,'Date ouverte'!$31:$33,2,FALSE),IF($J1737='Date ouverte'!$A$33,HLOOKUP($AA1737,'Date ouverte'!$33:$34,2,FALSE),IF($J1737='Date ouverte'!$A$35,HLOOKUP($AA1737,'Date ouverte'!$35:$36,2,FALSE),"j"))))),0)</f>
        <v>4</v>
      </c>
      <c r="AD17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7" s="5"/>
    </row>
    <row r="1738" spans="1:31" x14ac:dyDescent="0.25">
      <c r="A1738" t="s">
        <v>2529</v>
      </c>
      <c r="B1738" t="s">
        <v>258</v>
      </c>
      <c r="C1738" t="s">
        <v>14</v>
      </c>
      <c r="D1738" t="s">
        <v>47</v>
      </c>
      <c r="E1738" t="s">
        <v>16</v>
      </c>
      <c r="F1738" t="s">
        <v>48</v>
      </c>
      <c r="G1738" s="1">
        <v>44865</v>
      </c>
      <c r="H1738" s="1">
        <v>44893</v>
      </c>
      <c r="I1738" s="2">
        <v>44900</v>
      </c>
      <c r="J1738" t="s">
        <v>28</v>
      </c>
      <c r="K1738" t="s">
        <v>29</v>
      </c>
      <c r="L1738" t="s">
        <v>24</v>
      </c>
      <c r="M1738" t="s">
        <v>32</v>
      </c>
      <c r="N1738" t="s">
        <v>41</v>
      </c>
      <c r="O1738" t="s">
        <v>1728</v>
      </c>
      <c r="P1738">
        <f t="shared" si="647"/>
        <v>1</v>
      </c>
      <c r="Q1738" s="5">
        <f t="shared" si="648"/>
        <v>44895</v>
      </c>
      <c r="R1738" s="32">
        <f>VLOOKUP(_xlfn.CONCAT(M1738," - ",E1738),Planning!$C$75:$D$99,2,0)</f>
        <v>10</v>
      </c>
      <c r="S1738" s="5">
        <f t="shared" si="649"/>
        <v>44903</v>
      </c>
      <c r="T1738" s="3" t="str">
        <f t="shared" si="650"/>
        <v/>
      </c>
      <c r="U1738" s="32">
        <f t="shared" ca="1" si="651"/>
        <v>10</v>
      </c>
      <c r="V1738" s="32">
        <f t="shared" si="652"/>
        <v>0</v>
      </c>
      <c r="W1738" s="5">
        <f t="shared" si="653"/>
        <v>44900</v>
      </c>
      <c r="X1738" s="5"/>
      <c r="Z1738" s="49"/>
      <c r="AA1738" s="50" cm="1">
        <f t="array" ref="AA1738">IF(AND(K1738="Pending",J1738='Date ouverte'!$A$2),INDEX(_xlfn.ANCHORARRAY('Date ouverte'!$B$2),MATCH(TRUE,_xlfn.ANCHORARRAY('Date ouverte'!$B$2)&gt;=$W1738,0)),IF(AND(K1738="Pending",J1738='Date ouverte'!$A$4),INDEX(_xlfn.ANCHORARRAY('Date ouverte'!$B$4),MATCH(TRUE,_xlfn.ANCHORARRAY('Date ouverte'!$B$4)&gt;=$W1738,0)),IF(AND(K1738="Pending",J1738='Date ouverte'!$A$6),INDEX(_xlfn.ANCHORARRAY('Date ouverte'!$B$6),MATCH(TRUE,_xlfn.ANCHORARRAY('Date ouverte'!$B$6)&gt;=$W1738,0)),IF(AND(K1738="Pending",J1738='Date ouverte'!$A$8),INDEX(_xlfn.ANCHORARRAY('Date ouverte'!$B$8),MATCH(TRUE,_xlfn.ANCHORARRAY('Date ouverte'!$B$8)&gt;=$W1738,0)),W1738))))</f>
        <v>44900</v>
      </c>
      <c r="AB1738" s="5" t="str">
        <f>IF(IF($K1738="Pending",(IF($J1738='Date ouverte'!$A$20,HLOOKUP($AA1738,'Date ouverte'!$20:$21,2,FALSE),IF($J1738='Date ouverte'!$A$22,HLOOKUP($AA1738,'Date ouverte'!$22:$23,2,FALSE),IF($J1738='Date ouverte'!$A$24,HLOOKUP($AA1738,'Date ouverte'!$24:$25,2,FALSE),IF($J1738='Date ouverte'!$A$26,HLOOKUP($AA1738,'Date ouverte'!$26:$27,2,FALSE),"j"))))),W1738)&lt;&gt;"alert",AA1738,"alert")</f>
        <v>alert</v>
      </c>
      <c r="AC1738" s="65">
        <f>IF($AB1738="alert",(IF($J1738='Date ouverte'!$A$29,HLOOKUP($AA1738,'Date ouverte'!$29:$30,2,FALSE),IF($J1738='Date ouverte'!$A$31,HLOOKUP($AA1738,'Date ouverte'!$31:$33,2,FALSE),IF($J1738='Date ouverte'!$A$33,HLOOKUP($AA1738,'Date ouverte'!$33:$34,2,FALSE),IF($J1738='Date ouverte'!$A$35,HLOOKUP($AA1738,'Date ouverte'!$35:$36,2,FALSE),"j"))))),0)</f>
        <v>15</v>
      </c>
      <c r="AD17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38" s="5"/>
    </row>
    <row r="1739" spans="1:31" x14ac:dyDescent="0.25">
      <c r="A1739" t="s">
        <v>268</v>
      </c>
      <c r="B1739" t="s">
        <v>258</v>
      </c>
      <c r="C1739" t="s">
        <v>30</v>
      </c>
      <c r="D1739" t="s">
        <v>47</v>
      </c>
      <c r="E1739" t="s">
        <v>16</v>
      </c>
      <c r="F1739" t="s">
        <v>48</v>
      </c>
      <c r="G1739" s="1">
        <v>44802</v>
      </c>
      <c r="H1739" s="1">
        <v>44860</v>
      </c>
      <c r="I1739" s="2">
        <v>44867.729166666664</v>
      </c>
      <c r="J1739" t="s">
        <v>18</v>
      </c>
      <c r="K1739" t="s">
        <v>19</v>
      </c>
      <c r="L1739" t="s">
        <v>24</v>
      </c>
      <c r="M1739" t="s">
        <v>32</v>
      </c>
      <c r="N1739" t="s">
        <v>41</v>
      </c>
      <c r="O1739" t="s">
        <v>122</v>
      </c>
      <c r="P1739">
        <f t="shared" si="647"/>
        <v>1</v>
      </c>
      <c r="Q1739" s="5">
        <f t="shared" si="648"/>
        <v>44862</v>
      </c>
      <c r="R1739" s="32">
        <f>VLOOKUP(_xlfn.CONCAT(M1739," - ",E1739),Planning!$C$75:$D$99,2,0)</f>
        <v>10</v>
      </c>
      <c r="S1739" s="5">
        <f t="shared" si="649"/>
        <v>44870</v>
      </c>
      <c r="T1739" s="3" t="str">
        <f t="shared" si="650"/>
        <v/>
      </c>
      <c r="U1739" s="32">
        <f t="shared" ca="1" si="651"/>
        <v>10</v>
      </c>
      <c r="V1739" s="32">
        <f t="shared" si="652"/>
        <v>0</v>
      </c>
      <c r="W1739" s="5">
        <f t="shared" si="653"/>
        <v>44867</v>
      </c>
      <c r="X1739" s="5"/>
      <c r="Z1739" s="49"/>
      <c r="AA1739" s="50" cm="1">
        <f t="array" ref="AA1739">IF(AND(K1739="Pending",J1739='Date ouverte'!$A$2),INDEX(_xlfn.ANCHORARRAY('Date ouverte'!$B$2),MATCH(TRUE,_xlfn.ANCHORARRAY('Date ouverte'!$B$2)&gt;=$W1739,0)),IF(AND(K1739="Pending",J1739='Date ouverte'!$A$4),INDEX(_xlfn.ANCHORARRAY('Date ouverte'!$B$4),MATCH(TRUE,_xlfn.ANCHORARRAY('Date ouverte'!$B$4)&gt;=$W1739,0)),IF(AND(K1739="Pending",J1739='Date ouverte'!$A$6),INDEX(_xlfn.ANCHORARRAY('Date ouverte'!$B$6),MATCH(TRUE,_xlfn.ANCHORARRAY('Date ouverte'!$B$6)&gt;=$W1739,0)),IF(AND(K1739="Pending",J1739='Date ouverte'!$A$8),INDEX(_xlfn.ANCHORARRAY('Date ouverte'!$B$8),MATCH(TRUE,_xlfn.ANCHORARRAY('Date ouverte'!$B$8)&gt;=$W1739,0)),W1739))))</f>
        <v>44867</v>
      </c>
      <c r="AB1739" s="5">
        <f>IF(IF($K1739="Pending",(IF($J1739='Date ouverte'!$A$20,HLOOKUP($AA1739,'Date ouverte'!$20:$21,2,FALSE),IF($J1739='Date ouverte'!$A$22,HLOOKUP($AA1739,'Date ouverte'!$22:$23,2,FALSE),IF($J1739='Date ouverte'!$A$24,HLOOKUP($AA1739,'Date ouverte'!$24:$25,2,FALSE),IF($J1739='Date ouverte'!$A$26,HLOOKUP($AA1739,'Date ouverte'!$26:$27,2,FALSE),"j"))))),W1739)&lt;&gt;"alert",AA1739,"alert")</f>
        <v>44867</v>
      </c>
      <c r="AC1739" s="65">
        <f>IF($AB1739="alert",(IF($J1739='Date ouverte'!$A$29,HLOOKUP($AA1739,'Date ouverte'!$29:$30,2,FALSE),IF($J1739='Date ouverte'!$A$31,HLOOKUP($AA1739,'Date ouverte'!$31:$33,2,FALSE),IF($J1739='Date ouverte'!$A$33,HLOOKUP($AA1739,'Date ouverte'!$33:$34,2,FALSE),IF($J1739='Date ouverte'!$A$35,HLOOKUP($AA1739,'Date ouverte'!$35:$36,2,FALSE),"j"))))),0)</f>
        <v>0</v>
      </c>
      <c r="AD17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39" s="5"/>
    </row>
    <row r="1740" spans="1:31" x14ac:dyDescent="0.25">
      <c r="A1740" t="s">
        <v>278</v>
      </c>
      <c r="B1740" t="s">
        <v>258</v>
      </c>
      <c r="C1740" t="s">
        <v>30</v>
      </c>
      <c r="D1740" t="s">
        <v>47</v>
      </c>
      <c r="E1740" t="s">
        <v>16</v>
      </c>
      <c r="F1740" t="s">
        <v>48</v>
      </c>
      <c r="G1740" s="1">
        <v>44808</v>
      </c>
      <c r="H1740" s="1">
        <v>44868</v>
      </c>
      <c r="I1740" s="2">
        <v>44873</v>
      </c>
      <c r="J1740" t="s">
        <v>28</v>
      </c>
      <c r="K1740" t="s">
        <v>29</v>
      </c>
      <c r="L1740" t="s">
        <v>24</v>
      </c>
      <c r="M1740" t="s">
        <v>32</v>
      </c>
      <c r="N1740" t="s">
        <v>41</v>
      </c>
      <c r="O1740" t="s">
        <v>387</v>
      </c>
      <c r="P1740">
        <f t="shared" si="647"/>
        <v>1</v>
      </c>
      <c r="Q1740" s="5">
        <f t="shared" si="648"/>
        <v>44870</v>
      </c>
      <c r="R1740" s="32">
        <f>VLOOKUP(_xlfn.CONCAT(M1740," - ",E1740),Planning!$C$75:$D$99,2,0)</f>
        <v>10</v>
      </c>
      <c r="S1740" s="5">
        <f t="shared" si="649"/>
        <v>44878</v>
      </c>
      <c r="T1740" s="3" t="str">
        <f t="shared" si="650"/>
        <v/>
      </c>
      <c r="U1740" s="32">
        <f t="shared" ca="1" si="651"/>
        <v>10</v>
      </c>
      <c r="V1740" s="32">
        <f t="shared" si="652"/>
        <v>0</v>
      </c>
      <c r="W1740" s="5">
        <f t="shared" si="653"/>
        <v>44873</v>
      </c>
      <c r="X1740" s="5"/>
      <c r="Z1740" s="49"/>
      <c r="AA1740" s="50" cm="1">
        <f t="array" ref="AA1740">IF(AND(K1740="Pending",J1740='Date ouverte'!$A$2),INDEX(_xlfn.ANCHORARRAY('Date ouverte'!$B$2),MATCH(TRUE,_xlfn.ANCHORARRAY('Date ouverte'!$B$2)&gt;=$W1740,0)),IF(AND(K1740="Pending",J1740='Date ouverte'!$A$4),INDEX(_xlfn.ANCHORARRAY('Date ouverte'!$B$4),MATCH(TRUE,_xlfn.ANCHORARRAY('Date ouverte'!$B$4)&gt;=$W1740,0)),IF(AND(K1740="Pending",J1740='Date ouverte'!$A$6),INDEX(_xlfn.ANCHORARRAY('Date ouverte'!$B$6),MATCH(TRUE,_xlfn.ANCHORARRAY('Date ouverte'!$B$6)&gt;=$W1740,0)),IF(AND(K1740="Pending",J1740='Date ouverte'!$A$8),INDEX(_xlfn.ANCHORARRAY('Date ouverte'!$B$8),MATCH(TRUE,_xlfn.ANCHORARRAY('Date ouverte'!$B$8)&gt;=$W1740,0)),W1740))))</f>
        <v>44873</v>
      </c>
      <c r="AB1740" s="5" t="str">
        <f>IF(IF($K1740="Pending",(IF($J1740='Date ouverte'!$A$20,HLOOKUP($AA1740,'Date ouverte'!$20:$21,2,FALSE),IF($J1740='Date ouverte'!$A$22,HLOOKUP($AA1740,'Date ouverte'!$22:$23,2,FALSE),IF($J1740='Date ouverte'!$A$24,HLOOKUP($AA1740,'Date ouverte'!$24:$25,2,FALSE),IF($J1740='Date ouverte'!$A$26,HLOOKUP($AA1740,'Date ouverte'!$26:$27,2,FALSE),"j"))))),W1740)&lt;&gt;"alert",AA1740,"alert")</f>
        <v>alert</v>
      </c>
      <c r="AC1740" s="65">
        <f>IF($AB1740="alert",(IF($J1740='Date ouverte'!$A$29,HLOOKUP($AA1740,'Date ouverte'!$29:$30,2,FALSE),IF($J1740='Date ouverte'!$A$31,HLOOKUP($AA1740,'Date ouverte'!$31:$33,2,FALSE),IF($J1740='Date ouverte'!$A$33,HLOOKUP($AA1740,'Date ouverte'!$33:$34,2,FALSE),IF($J1740='Date ouverte'!$A$35,HLOOKUP($AA1740,'Date ouverte'!$35:$36,2,FALSE),"j"))))),0)</f>
        <v>15</v>
      </c>
      <c r="AD17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0" s="5"/>
    </row>
    <row r="1741" spans="1:31" x14ac:dyDescent="0.25">
      <c r="A1741" t="s">
        <v>657</v>
      </c>
      <c r="B1741" t="s">
        <v>258</v>
      </c>
      <c r="C1741" t="s">
        <v>30</v>
      </c>
      <c r="D1741" t="s">
        <v>47</v>
      </c>
      <c r="E1741" t="s">
        <v>16</v>
      </c>
      <c r="F1741" t="s">
        <v>48</v>
      </c>
      <c r="G1741" s="1">
        <v>44821</v>
      </c>
      <c r="H1741" s="1">
        <v>44872</v>
      </c>
      <c r="I1741" s="2">
        <v>44877</v>
      </c>
      <c r="J1741" t="s">
        <v>39</v>
      </c>
      <c r="K1741" t="s">
        <v>29</v>
      </c>
      <c r="L1741" t="s">
        <v>24</v>
      </c>
      <c r="M1741" t="s">
        <v>32</v>
      </c>
      <c r="N1741" t="s">
        <v>41</v>
      </c>
      <c r="O1741" t="s">
        <v>609</v>
      </c>
      <c r="P1741">
        <f t="shared" si="647"/>
        <v>1</v>
      </c>
      <c r="Q1741" s="5">
        <f t="shared" si="648"/>
        <v>44874</v>
      </c>
      <c r="R1741" s="32">
        <f>VLOOKUP(_xlfn.CONCAT(M1741," - ",E1741),Planning!$C$75:$D$99,2,0)</f>
        <v>10</v>
      </c>
      <c r="S1741" s="5">
        <f t="shared" si="649"/>
        <v>44882</v>
      </c>
      <c r="T1741" s="3" t="str">
        <f t="shared" si="650"/>
        <v/>
      </c>
      <c r="U1741" s="32">
        <f t="shared" ca="1" si="651"/>
        <v>10</v>
      </c>
      <c r="V1741" s="32">
        <f t="shared" si="652"/>
        <v>0</v>
      </c>
      <c r="W1741" s="5">
        <f t="shared" si="653"/>
        <v>44877</v>
      </c>
      <c r="X1741" s="5"/>
      <c r="Z1741" s="49"/>
      <c r="AA1741" s="50" cm="1">
        <f t="array" ref="AA1741">IF(AND(K1741="Pending",J1741='Date ouverte'!$A$2),INDEX(_xlfn.ANCHORARRAY('Date ouverte'!$B$2),MATCH(TRUE,_xlfn.ANCHORARRAY('Date ouverte'!$B$2)&gt;=$W1741,0)),IF(AND(K1741="Pending",J1741='Date ouverte'!$A$4),INDEX(_xlfn.ANCHORARRAY('Date ouverte'!$B$4),MATCH(TRUE,_xlfn.ANCHORARRAY('Date ouverte'!$B$4)&gt;=$W1741,0)),IF(AND(K1741="Pending",J1741='Date ouverte'!$A$6),INDEX(_xlfn.ANCHORARRAY('Date ouverte'!$B$6),MATCH(TRUE,_xlfn.ANCHORARRAY('Date ouverte'!$B$6)&gt;=$W1741,0)),IF(AND(K1741="Pending",J1741='Date ouverte'!$A$8),INDEX(_xlfn.ANCHORARRAY('Date ouverte'!$B$8),MATCH(TRUE,_xlfn.ANCHORARRAY('Date ouverte'!$B$8)&gt;=$W1741,0)),W1741))))</f>
        <v>44879</v>
      </c>
      <c r="AB1741" s="5" t="str">
        <f>IF(IF($K1741="Pending",(IF($J1741='Date ouverte'!$A$20,HLOOKUP($AA1741,'Date ouverte'!$20:$21,2,FALSE),IF($J1741='Date ouverte'!$A$22,HLOOKUP($AA1741,'Date ouverte'!$22:$23,2,FALSE),IF($J1741='Date ouverte'!$A$24,HLOOKUP($AA1741,'Date ouverte'!$24:$25,2,FALSE),IF($J1741='Date ouverte'!$A$26,HLOOKUP($AA1741,'Date ouverte'!$26:$27,2,FALSE),"j"))))),W1741)&lt;&gt;"alert",AA1741,"alert")</f>
        <v>alert</v>
      </c>
      <c r="AC1741" s="65">
        <f>IF($AB1741="alert",(IF($J1741='Date ouverte'!$A$29,HLOOKUP($AA1741,'Date ouverte'!$29:$30,2,FALSE),IF($J1741='Date ouverte'!$A$31,HLOOKUP($AA1741,'Date ouverte'!$31:$33,2,FALSE),IF($J1741='Date ouverte'!$A$33,HLOOKUP($AA1741,'Date ouverte'!$33:$34,2,FALSE),IF($J1741='Date ouverte'!$A$35,HLOOKUP($AA1741,'Date ouverte'!$35:$36,2,FALSE),"j"))))),0)</f>
        <v>52</v>
      </c>
      <c r="AD17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41" s="5"/>
    </row>
    <row r="1742" spans="1:31" x14ac:dyDescent="0.25">
      <c r="A1742" t="s">
        <v>1487</v>
      </c>
      <c r="B1742" t="s">
        <v>258</v>
      </c>
      <c r="C1742" t="s">
        <v>38</v>
      </c>
      <c r="D1742" t="s">
        <v>47</v>
      </c>
      <c r="E1742" t="s">
        <v>16</v>
      </c>
      <c r="F1742" t="s">
        <v>48</v>
      </c>
      <c r="G1742" s="1">
        <v>44827</v>
      </c>
      <c r="H1742" s="1">
        <v>44864</v>
      </c>
      <c r="I1742" s="2">
        <v>44874</v>
      </c>
      <c r="J1742" t="s">
        <v>39</v>
      </c>
      <c r="K1742" t="s">
        <v>29</v>
      </c>
      <c r="L1742" t="s">
        <v>24</v>
      </c>
      <c r="M1742" t="s">
        <v>25</v>
      </c>
      <c r="N1742" t="s">
        <v>26</v>
      </c>
      <c r="O1742" t="s">
        <v>36</v>
      </c>
      <c r="P1742">
        <f t="shared" si="647"/>
        <v>1</v>
      </c>
      <c r="Q1742" s="5">
        <f t="shared" si="648"/>
        <v>44866</v>
      </c>
      <c r="R1742" s="32">
        <f>VLOOKUP(_xlfn.CONCAT(M1742," - ",E1742),Planning!$C$75:$D$99,2,0)</f>
        <v>4</v>
      </c>
      <c r="S1742" s="5">
        <f t="shared" si="649"/>
        <v>44868</v>
      </c>
      <c r="T1742" s="3" t="str">
        <f t="shared" si="650"/>
        <v/>
      </c>
      <c r="U1742" s="32">
        <f t="shared" ca="1" si="651"/>
        <v>4</v>
      </c>
      <c r="V1742" s="32">
        <f t="shared" si="652"/>
        <v>0</v>
      </c>
      <c r="W1742" s="5">
        <f t="shared" si="653"/>
        <v>44874</v>
      </c>
      <c r="X1742" s="5"/>
      <c r="Z1742" s="49"/>
      <c r="AA1742" s="50" cm="1">
        <f t="array" ref="AA1742">IF(AND(K1742="Pending",J1742='Date ouverte'!$A$2),INDEX(_xlfn.ANCHORARRAY('Date ouverte'!$B$2),MATCH(TRUE,_xlfn.ANCHORARRAY('Date ouverte'!$B$2)&gt;=$W1742,0)),IF(AND(K1742="Pending",J1742='Date ouverte'!$A$4),INDEX(_xlfn.ANCHORARRAY('Date ouverte'!$B$4),MATCH(TRUE,_xlfn.ANCHORARRAY('Date ouverte'!$B$4)&gt;=$W1742,0)),IF(AND(K1742="Pending",J1742='Date ouverte'!$A$6),INDEX(_xlfn.ANCHORARRAY('Date ouverte'!$B$6),MATCH(TRUE,_xlfn.ANCHORARRAY('Date ouverte'!$B$6)&gt;=$W1742,0)),IF(AND(K1742="Pending",J1742='Date ouverte'!$A$8),INDEX(_xlfn.ANCHORARRAY('Date ouverte'!$B$8),MATCH(TRUE,_xlfn.ANCHORARRAY('Date ouverte'!$B$8)&gt;=$W1742,0)),W1742))))</f>
        <v>44874</v>
      </c>
      <c r="AB1742" s="5">
        <f>IF(IF($K1742="Pending",(IF($J1742='Date ouverte'!$A$20,HLOOKUP($AA1742,'Date ouverte'!$20:$21,2,FALSE),IF($J1742='Date ouverte'!$A$22,HLOOKUP($AA1742,'Date ouverte'!$22:$23,2,FALSE),IF($J1742='Date ouverte'!$A$24,HLOOKUP($AA1742,'Date ouverte'!$24:$25,2,FALSE),IF($J1742='Date ouverte'!$A$26,HLOOKUP($AA1742,'Date ouverte'!$26:$27,2,FALSE),"j"))))),W1742)&lt;&gt;"alert",AA1742,"alert")</f>
        <v>44874</v>
      </c>
      <c r="AC1742" s="65">
        <f>IF($AB1742="alert",(IF($J1742='Date ouverte'!$A$29,HLOOKUP($AA1742,'Date ouverte'!$29:$30,2,FALSE),IF($J1742='Date ouverte'!$A$31,HLOOKUP($AA1742,'Date ouverte'!$31:$33,2,FALSE),IF($J1742='Date ouverte'!$A$33,HLOOKUP($AA1742,'Date ouverte'!$33:$34,2,FALSE),IF($J1742='Date ouverte'!$A$35,HLOOKUP($AA1742,'Date ouverte'!$35:$36,2,FALSE),"j"))))),0)</f>
        <v>0</v>
      </c>
      <c r="AD17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42" s="5"/>
    </row>
    <row r="1743" spans="1:31" x14ac:dyDescent="0.25">
      <c r="A1743" t="s">
        <v>288</v>
      </c>
      <c r="B1743" t="s">
        <v>258</v>
      </c>
      <c r="C1743" t="s">
        <v>30</v>
      </c>
      <c r="D1743" t="s">
        <v>15</v>
      </c>
      <c r="E1743" t="s">
        <v>16</v>
      </c>
      <c r="F1743" t="s">
        <v>17</v>
      </c>
      <c r="G1743" s="1">
        <v>44803</v>
      </c>
      <c r="H1743" s="1">
        <v>44853</v>
      </c>
      <c r="I1743" s="2">
        <v>44861.729166666664</v>
      </c>
      <c r="J1743" t="s">
        <v>18</v>
      </c>
      <c r="K1743" t="s">
        <v>19</v>
      </c>
      <c r="L1743" t="s">
        <v>24</v>
      </c>
      <c r="M1743" t="s">
        <v>32</v>
      </c>
      <c r="N1743" t="s">
        <v>41</v>
      </c>
      <c r="O1743" t="s">
        <v>76</v>
      </c>
      <c r="P1743">
        <f t="shared" si="647"/>
        <v>1</v>
      </c>
      <c r="Q1743" s="5">
        <f t="shared" si="648"/>
        <v>44855</v>
      </c>
      <c r="R1743" s="32">
        <f>VLOOKUP(_xlfn.CONCAT(M1743," - ",E1743),Planning!$C$75:$D$99,2,0)</f>
        <v>10</v>
      </c>
      <c r="S1743" s="5">
        <f t="shared" si="649"/>
        <v>44863</v>
      </c>
      <c r="T1743" s="3" t="str">
        <f t="shared" si="650"/>
        <v/>
      </c>
      <c r="U1743" s="32">
        <f t="shared" ca="1" si="651"/>
        <v>4</v>
      </c>
      <c r="V1743" s="32">
        <f t="shared" si="652"/>
        <v>0</v>
      </c>
      <c r="W1743" s="5">
        <f t="shared" si="653"/>
        <v>44861</v>
      </c>
      <c r="X1743" s="5"/>
      <c r="Z1743" s="49"/>
      <c r="AA1743" s="50" cm="1">
        <f t="array" ref="AA1743">IF(AND(K1743="Pending",J1743='Date ouverte'!$A$2),INDEX(_xlfn.ANCHORARRAY('Date ouverte'!$B$2),MATCH(TRUE,_xlfn.ANCHORARRAY('Date ouverte'!$B$2)&gt;=$W1743,0)),IF(AND(K1743="Pending",J1743='Date ouverte'!$A$4),INDEX(_xlfn.ANCHORARRAY('Date ouverte'!$B$4),MATCH(TRUE,_xlfn.ANCHORARRAY('Date ouverte'!$B$4)&gt;=$W1743,0)),IF(AND(K1743="Pending",J1743='Date ouverte'!$A$6),INDEX(_xlfn.ANCHORARRAY('Date ouverte'!$B$6),MATCH(TRUE,_xlfn.ANCHORARRAY('Date ouverte'!$B$6)&gt;=$W1743,0)),IF(AND(K1743="Pending",J1743='Date ouverte'!$A$8),INDEX(_xlfn.ANCHORARRAY('Date ouverte'!$B$8),MATCH(TRUE,_xlfn.ANCHORARRAY('Date ouverte'!$B$8)&gt;=$W1743,0)),W1743))))</f>
        <v>44861</v>
      </c>
      <c r="AB1743" s="5">
        <f>IF(IF($K1743="Pending",(IF($J1743='Date ouverte'!$A$20,HLOOKUP($AA1743,'Date ouverte'!$20:$21,2,FALSE),IF($J1743='Date ouverte'!$A$22,HLOOKUP($AA1743,'Date ouverte'!$22:$23,2,FALSE),IF($J1743='Date ouverte'!$A$24,HLOOKUP($AA1743,'Date ouverte'!$24:$25,2,FALSE),IF($J1743='Date ouverte'!$A$26,HLOOKUP($AA1743,'Date ouverte'!$26:$27,2,FALSE),"j"))))),W1743)&lt;&gt;"alert",AA1743,"alert")</f>
        <v>44861</v>
      </c>
      <c r="AC1743" s="65">
        <f>IF($AB1743="alert",(IF($J1743='Date ouverte'!$A$29,HLOOKUP($AA1743,'Date ouverte'!$29:$30,2,FALSE),IF($J1743='Date ouverte'!$A$31,HLOOKUP($AA1743,'Date ouverte'!$31:$33,2,FALSE),IF($J1743='Date ouverte'!$A$33,HLOOKUP($AA1743,'Date ouverte'!$33:$34,2,FALSE),IF($J1743='Date ouverte'!$A$35,HLOOKUP($AA1743,'Date ouverte'!$35:$36,2,FALSE),"j"))))),0)</f>
        <v>0</v>
      </c>
      <c r="AD17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3" s="5"/>
    </row>
    <row r="1744" spans="1:31" x14ac:dyDescent="0.25">
      <c r="A1744" t="s">
        <v>876</v>
      </c>
      <c r="B1744" t="s">
        <v>258</v>
      </c>
      <c r="C1744" t="s">
        <v>30</v>
      </c>
      <c r="D1744" t="s">
        <v>47</v>
      </c>
      <c r="E1744" t="s">
        <v>34</v>
      </c>
      <c r="F1744" t="s">
        <v>48</v>
      </c>
      <c r="G1744" s="1">
        <v>44826</v>
      </c>
      <c r="H1744" s="1">
        <v>44860</v>
      </c>
      <c r="I1744" s="2">
        <v>44875.395833333336</v>
      </c>
      <c r="J1744" t="s">
        <v>28</v>
      </c>
      <c r="K1744" t="s">
        <v>19</v>
      </c>
      <c r="L1744" t="s">
        <v>20</v>
      </c>
      <c r="M1744" t="s">
        <v>25</v>
      </c>
      <c r="N1744" t="s">
        <v>35</v>
      </c>
      <c r="O1744" t="s">
        <v>36</v>
      </c>
      <c r="P1744">
        <f t="shared" si="647"/>
        <v>1</v>
      </c>
      <c r="Q1744" s="5">
        <f t="shared" si="648"/>
        <v>44862</v>
      </c>
      <c r="R1744" s="32">
        <f>VLOOKUP(_xlfn.CONCAT(M1744," - ",E1744),Planning!$C$75:$D$99,2,0)</f>
        <v>21</v>
      </c>
      <c r="S1744" s="5">
        <f t="shared" si="649"/>
        <v>44881</v>
      </c>
      <c r="T1744" s="3" t="str">
        <f t="shared" si="650"/>
        <v/>
      </c>
      <c r="U1744" s="32">
        <f t="shared" ca="1" si="651"/>
        <v>21</v>
      </c>
      <c r="V1744" s="32">
        <f t="shared" si="652"/>
        <v>0</v>
      </c>
      <c r="W1744" s="5">
        <f t="shared" si="653"/>
        <v>44875</v>
      </c>
      <c r="X1744" s="5"/>
      <c r="Z1744" s="49"/>
      <c r="AA1744" s="50" cm="1">
        <f t="array" ref="AA1744">IF(AND(K1744="Pending",J1744='Date ouverte'!$A$2),INDEX(_xlfn.ANCHORARRAY('Date ouverte'!$B$2),MATCH(TRUE,_xlfn.ANCHORARRAY('Date ouverte'!$B$2)&gt;=$W1744,0)),IF(AND(K1744="Pending",J1744='Date ouverte'!$A$4),INDEX(_xlfn.ANCHORARRAY('Date ouverte'!$B$4),MATCH(TRUE,_xlfn.ANCHORARRAY('Date ouverte'!$B$4)&gt;=$W1744,0)),IF(AND(K1744="Pending",J1744='Date ouverte'!$A$6),INDEX(_xlfn.ANCHORARRAY('Date ouverte'!$B$6),MATCH(TRUE,_xlfn.ANCHORARRAY('Date ouverte'!$B$6)&gt;=$W1744,0)),IF(AND(K1744="Pending",J1744='Date ouverte'!$A$8),INDEX(_xlfn.ANCHORARRAY('Date ouverte'!$B$8),MATCH(TRUE,_xlfn.ANCHORARRAY('Date ouverte'!$B$8)&gt;=$W1744,0)),W1744))))</f>
        <v>44875</v>
      </c>
      <c r="AB1744" s="5">
        <f>IF(IF($K1744="Pending",(IF($J1744='Date ouverte'!$A$20,HLOOKUP($AA1744,'Date ouverte'!$20:$21,2,FALSE),IF($J1744='Date ouverte'!$A$22,HLOOKUP($AA1744,'Date ouverte'!$22:$23,2,FALSE),IF($J1744='Date ouverte'!$A$24,HLOOKUP($AA1744,'Date ouverte'!$24:$25,2,FALSE),IF($J1744='Date ouverte'!$A$26,HLOOKUP($AA1744,'Date ouverte'!$26:$27,2,FALSE),"j"))))),W1744)&lt;&gt;"alert",AA1744,"alert")</f>
        <v>44875</v>
      </c>
      <c r="AC1744" s="65">
        <f>IF($AB1744="alert",(IF($J1744='Date ouverte'!$A$29,HLOOKUP($AA1744,'Date ouverte'!$29:$30,2,FALSE),IF($J1744='Date ouverte'!$A$31,HLOOKUP($AA1744,'Date ouverte'!$31:$33,2,FALSE),IF($J1744='Date ouverte'!$A$33,HLOOKUP($AA1744,'Date ouverte'!$33:$34,2,FALSE),IF($J1744='Date ouverte'!$A$35,HLOOKUP($AA1744,'Date ouverte'!$35:$36,2,FALSE),"j"))))),0)</f>
        <v>0</v>
      </c>
      <c r="AD17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4" s="5"/>
    </row>
    <row r="1745" spans="1:31" x14ac:dyDescent="0.25">
      <c r="A1745" t="s">
        <v>2185</v>
      </c>
      <c r="B1745" t="s">
        <v>258</v>
      </c>
      <c r="C1745" t="s">
        <v>30</v>
      </c>
      <c r="D1745" t="s">
        <v>47</v>
      </c>
      <c r="E1745" t="s">
        <v>34</v>
      </c>
      <c r="F1745" t="s">
        <v>48</v>
      </c>
      <c r="G1745" s="1">
        <v>44847</v>
      </c>
      <c r="H1745" s="1">
        <v>44877</v>
      </c>
      <c r="I1745" s="2">
        <v>44896.354166666664</v>
      </c>
      <c r="J1745" t="s">
        <v>23</v>
      </c>
      <c r="K1745" t="s">
        <v>19</v>
      </c>
      <c r="L1745" t="s">
        <v>20</v>
      </c>
      <c r="M1745" t="s">
        <v>25</v>
      </c>
      <c r="N1745" t="s">
        <v>35</v>
      </c>
      <c r="O1745" t="s">
        <v>45</v>
      </c>
      <c r="P1745">
        <f t="shared" si="647"/>
        <v>1</v>
      </c>
      <c r="Q1745" s="5">
        <f t="shared" si="648"/>
        <v>44879</v>
      </c>
      <c r="R1745" s="32">
        <f>VLOOKUP(_xlfn.CONCAT(M1745," - ",E1745),Planning!$C$75:$D$99,2,0)</f>
        <v>21</v>
      </c>
      <c r="S1745" s="5">
        <f t="shared" si="649"/>
        <v>44898</v>
      </c>
      <c r="T1745" s="3" t="str">
        <f t="shared" si="650"/>
        <v/>
      </c>
      <c r="U1745" s="32">
        <f t="shared" ca="1" si="651"/>
        <v>21</v>
      </c>
      <c r="V1745" s="32">
        <f t="shared" si="652"/>
        <v>0</v>
      </c>
      <c r="W1745" s="5">
        <f t="shared" si="653"/>
        <v>44896</v>
      </c>
      <c r="X1745" s="5"/>
      <c r="Z1745" s="49"/>
      <c r="AA1745" s="50" cm="1">
        <f t="array" ref="AA1745">IF(AND(K1745="Pending",J1745='Date ouverte'!$A$2),INDEX(_xlfn.ANCHORARRAY('Date ouverte'!$B$2),MATCH(TRUE,_xlfn.ANCHORARRAY('Date ouverte'!$B$2)&gt;=$W1745,0)),IF(AND(K1745="Pending",J1745='Date ouverte'!$A$4),INDEX(_xlfn.ANCHORARRAY('Date ouverte'!$B$4),MATCH(TRUE,_xlfn.ANCHORARRAY('Date ouverte'!$B$4)&gt;=$W1745,0)),IF(AND(K1745="Pending",J1745='Date ouverte'!$A$6),INDEX(_xlfn.ANCHORARRAY('Date ouverte'!$B$6),MATCH(TRUE,_xlfn.ANCHORARRAY('Date ouverte'!$B$6)&gt;=$W1745,0)),IF(AND(K1745="Pending",J1745='Date ouverte'!$A$8),INDEX(_xlfn.ANCHORARRAY('Date ouverte'!$B$8),MATCH(TRUE,_xlfn.ANCHORARRAY('Date ouverte'!$B$8)&gt;=$W1745,0)),W1745))))</f>
        <v>44896</v>
      </c>
      <c r="AB1745" s="5">
        <f>IF(IF($K1745="Pending",(IF($J1745='Date ouverte'!$A$20,HLOOKUP($AA1745,'Date ouverte'!$20:$21,2,FALSE),IF($J1745='Date ouverte'!$A$22,HLOOKUP($AA1745,'Date ouverte'!$22:$23,2,FALSE),IF($J1745='Date ouverte'!$A$24,HLOOKUP($AA1745,'Date ouverte'!$24:$25,2,FALSE),IF($J1745='Date ouverte'!$A$26,HLOOKUP($AA1745,'Date ouverte'!$26:$27,2,FALSE),"j"))))),W1745)&lt;&gt;"alert",AA1745,"alert")</f>
        <v>44896</v>
      </c>
      <c r="AC1745" s="65">
        <f>IF($AB1745="alert",(IF($J1745='Date ouverte'!$A$29,HLOOKUP($AA1745,'Date ouverte'!$29:$30,2,FALSE),IF($J1745='Date ouverte'!$A$31,HLOOKUP($AA1745,'Date ouverte'!$31:$33,2,FALSE),IF($J1745='Date ouverte'!$A$33,HLOOKUP($AA1745,'Date ouverte'!$33:$34,2,FALSE),IF($J1745='Date ouverte'!$A$35,HLOOKUP($AA1745,'Date ouverte'!$35:$36,2,FALSE),"j"))))),0)</f>
        <v>0</v>
      </c>
      <c r="AD17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5" s="5"/>
    </row>
    <row r="1746" spans="1:31" x14ac:dyDescent="0.25">
      <c r="A1746" t="s">
        <v>1488</v>
      </c>
      <c r="B1746" t="s">
        <v>258</v>
      </c>
      <c r="C1746" t="s">
        <v>30</v>
      </c>
      <c r="D1746" t="s">
        <v>47</v>
      </c>
      <c r="E1746" t="s">
        <v>34</v>
      </c>
      <c r="F1746" t="s">
        <v>48</v>
      </c>
      <c r="G1746" s="1">
        <v>44844</v>
      </c>
      <c r="H1746" s="1">
        <v>44890</v>
      </c>
      <c r="I1746" s="2">
        <v>44902</v>
      </c>
      <c r="J1746" t="s">
        <v>28</v>
      </c>
      <c r="K1746" t="s">
        <v>29</v>
      </c>
      <c r="L1746" t="s">
        <v>20</v>
      </c>
      <c r="M1746" t="s">
        <v>25</v>
      </c>
      <c r="N1746" t="s">
        <v>35</v>
      </c>
      <c r="O1746" t="s">
        <v>46</v>
      </c>
      <c r="P1746">
        <f t="shared" si="647"/>
        <v>1</v>
      </c>
      <c r="Q1746" s="5">
        <f t="shared" si="648"/>
        <v>44892</v>
      </c>
      <c r="R1746" s="32">
        <f>VLOOKUP(_xlfn.CONCAT(M1746," - ",E1746),Planning!$C$75:$D$99,2,0)</f>
        <v>21</v>
      </c>
      <c r="S1746" s="5">
        <f t="shared" si="649"/>
        <v>44911</v>
      </c>
      <c r="T1746" s="3" t="str">
        <f t="shared" si="650"/>
        <v/>
      </c>
      <c r="U1746" s="32">
        <f t="shared" ca="1" si="651"/>
        <v>21</v>
      </c>
      <c r="V1746" s="32">
        <f t="shared" si="652"/>
        <v>0</v>
      </c>
      <c r="W1746" s="5">
        <f t="shared" si="653"/>
        <v>44902</v>
      </c>
      <c r="X1746" s="5"/>
      <c r="Z1746" s="49"/>
      <c r="AA1746" s="50" cm="1">
        <f t="array" ref="AA1746">IF(AND(K1746="Pending",J1746='Date ouverte'!$A$2),INDEX(_xlfn.ANCHORARRAY('Date ouverte'!$B$2),MATCH(TRUE,_xlfn.ANCHORARRAY('Date ouverte'!$B$2)&gt;=$W1746,0)),IF(AND(K1746="Pending",J1746='Date ouverte'!$A$4),INDEX(_xlfn.ANCHORARRAY('Date ouverte'!$B$4),MATCH(TRUE,_xlfn.ANCHORARRAY('Date ouverte'!$B$4)&gt;=$W1746,0)),IF(AND(K1746="Pending",J1746='Date ouverte'!$A$6),INDEX(_xlfn.ANCHORARRAY('Date ouverte'!$B$6),MATCH(TRUE,_xlfn.ANCHORARRAY('Date ouverte'!$B$6)&gt;=$W1746,0)),IF(AND(K1746="Pending",J1746='Date ouverte'!$A$8),INDEX(_xlfn.ANCHORARRAY('Date ouverte'!$B$8),MATCH(TRUE,_xlfn.ANCHORARRAY('Date ouverte'!$B$8)&gt;=$W1746,0)),W1746))))</f>
        <v>44902</v>
      </c>
      <c r="AB1746" s="5">
        <f>IF(IF($K1746="Pending",(IF($J1746='Date ouverte'!$A$20,HLOOKUP($AA1746,'Date ouverte'!$20:$21,2,FALSE),IF($J1746='Date ouverte'!$A$22,HLOOKUP($AA1746,'Date ouverte'!$22:$23,2,FALSE),IF($J1746='Date ouverte'!$A$24,HLOOKUP($AA1746,'Date ouverte'!$24:$25,2,FALSE),IF($J1746='Date ouverte'!$A$26,HLOOKUP($AA1746,'Date ouverte'!$26:$27,2,FALSE),"j"))))),W1746)&lt;&gt;"alert",AA1746,"alert")</f>
        <v>44902</v>
      </c>
      <c r="AC1746" s="65">
        <f>IF($AB1746="alert",(IF($J1746='Date ouverte'!$A$29,HLOOKUP($AA1746,'Date ouverte'!$29:$30,2,FALSE),IF($J1746='Date ouverte'!$A$31,HLOOKUP($AA1746,'Date ouverte'!$31:$33,2,FALSE),IF($J1746='Date ouverte'!$A$33,HLOOKUP($AA1746,'Date ouverte'!$33:$34,2,FALSE),IF($J1746='Date ouverte'!$A$35,HLOOKUP($AA1746,'Date ouverte'!$35:$36,2,FALSE),"j"))))),0)</f>
        <v>0</v>
      </c>
      <c r="AD17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46" s="5"/>
    </row>
    <row r="1747" spans="1:31" x14ac:dyDescent="0.25">
      <c r="A1747" t="s">
        <v>2186</v>
      </c>
      <c r="B1747" t="s">
        <v>258</v>
      </c>
      <c r="C1747" t="s">
        <v>30</v>
      </c>
      <c r="D1747" t="s">
        <v>47</v>
      </c>
      <c r="E1747" t="s">
        <v>34</v>
      </c>
      <c r="F1747" t="s">
        <v>48</v>
      </c>
      <c r="G1747" s="1">
        <v>44847</v>
      </c>
      <c r="H1747" s="1">
        <v>44877</v>
      </c>
      <c r="I1747" s="2">
        <v>44890.666666666664</v>
      </c>
      <c r="J1747" t="s">
        <v>23</v>
      </c>
      <c r="K1747" t="s">
        <v>19</v>
      </c>
      <c r="L1747" t="s">
        <v>20</v>
      </c>
      <c r="M1747" t="s">
        <v>25</v>
      </c>
      <c r="N1747" t="s">
        <v>35</v>
      </c>
      <c r="O1747" t="s">
        <v>45</v>
      </c>
      <c r="P1747">
        <f t="shared" si="647"/>
        <v>1</v>
      </c>
      <c r="Q1747" s="5">
        <f t="shared" si="648"/>
        <v>44879</v>
      </c>
      <c r="R1747" s="32">
        <f>VLOOKUP(_xlfn.CONCAT(M1747," - ",E1747),Planning!$C$75:$D$99,2,0)</f>
        <v>21</v>
      </c>
      <c r="S1747" s="5">
        <f t="shared" si="649"/>
        <v>44898</v>
      </c>
      <c r="T1747" s="3" t="str">
        <f t="shared" si="650"/>
        <v/>
      </c>
      <c r="U1747" s="32">
        <f t="shared" ca="1" si="651"/>
        <v>21</v>
      </c>
      <c r="V1747" s="32">
        <f t="shared" si="652"/>
        <v>0</v>
      </c>
      <c r="W1747" s="5">
        <f t="shared" si="653"/>
        <v>44890</v>
      </c>
      <c r="X1747" s="5"/>
      <c r="Z1747" s="49"/>
      <c r="AA1747" s="50" cm="1">
        <f t="array" ref="AA1747">IF(AND(K1747="Pending",J1747='Date ouverte'!$A$2),INDEX(_xlfn.ANCHORARRAY('Date ouverte'!$B$2),MATCH(TRUE,_xlfn.ANCHORARRAY('Date ouverte'!$B$2)&gt;=$W1747,0)),IF(AND(K1747="Pending",J1747='Date ouverte'!$A$4),INDEX(_xlfn.ANCHORARRAY('Date ouverte'!$B$4),MATCH(TRUE,_xlfn.ANCHORARRAY('Date ouverte'!$B$4)&gt;=$W1747,0)),IF(AND(K1747="Pending",J1747='Date ouverte'!$A$6),INDEX(_xlfn.ANCHORARRAY('Date ouverte'!$B$6),MATCH(TRUE,_xlfn.ANCHORARRAY('Date ouverte'!$B$6)&gt;=$W1747,0)),IF(AND(K1747="Pending",J1747='Date ouverte'!$A$8),INDEX(_xlfn.ANCHORARRAY('Date ouverte'!$B$8),MATCH(TRUE,_xlfn.ANCHORARRAY('Date ouverte'!$B$8)&gt;=$W1747,0)),W1747))))</f>
        <v>44890</v>
      </c>
      <c r="AB1747" s="5">
        <f>IF(IF($K1747="Pending",(IF($J1747='Date ouverte'!$A$20,HLOOKUP($AA1747,'Date ouverte'!$20:$21,2,FALSE),IF($J1747='Date ouverte'!$A$22,HLOOKUP($AA1747,'Date ouverte'!$22:$23,2,FALSE),IF($J1747='Date ouverte'!$A$24,HLOOKUP($AA1747,'Date ouverte'!$24:$25,2,FALSE),IF($J1747='Date ouverte'!$A$26,HLOOKUP($AA1747,'Date ouverte'!$26:$27,2,FALSE),"j"))))),W1747)&lt;&gt;"alert",AA1747,"alert")</f>
        <v>44890</v>
      </c>
      <c r="AC1747" s="65">
        <f>IF($AB1747="alert",(IF($J1747='Date ouverte'!$A$29,HLOOKUP($AA1747,'Date ouverte'!$29:$30,2,FALSE),IF($J1747='Date ouverte'!$A$31,HLOOKUP($AA1747,'Date ouverte'!$31:$33,2,FALSE),IF($J1747='Date ouverte'!$A$33,HLOOKUP($AA1747,'Date ouverte'!$33:$34,2,FALSE),IF($J1747='Date ouverte'!$A$35,HLOOKUP($AA1747,'Date ouverte'!$35:$36,2,FALSE),"j"))))),0)</f>
        <v>0</v>
      </c>
      <c r="AD17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7" s="5"/>
    </row>
    <row r="1748" spans="1:31" x14ac:dyDescent="0.25">
      <c r="A1748" t="s">
        <v>1489</v>
      </c>
      <c r="B1748" t="s">
        <v>258</v>
      </c>
      <c r="C1748" t="s">
        <v>14</v>
      </c>
      <c r="D1748" t="s">
        <v>47</v>
      </c>
      <c r="E1748" t="s">
        <v>16</v>
      </c>
      <c r="F1748" t="s">
        <v>48</v>
      </c>
      <c r="G1748" s="1">
        <v>44827</v>
      </c>
      <c r="H1748" s="1">
        <v>44864</v>
      </c>
      <c r="I1748" s="2">
        <v>44871</v>
      </c>
      <c r="J1748" t="s">
        <v>39</v>
      </c>
      <c r="K1748" t="s">
        <v>29</v>
      </c>
      <c r="L1748" t="s">
        <v>24</v>
      </c>
      <c r="M1748" t="s">
        <v>25</v>
      </c>
      <c r="N1748" t="s">
        <v>26</v>
      </c>
      <c r="O1748" t="s">
        <v>36</v>
      </c>
      <c r="P1748">
        <f t="shared" si="647"/>
        <v>1</v>
      </c>
      <c r="Q1748" s="5">
        <f t="shared" si="648"/>
        <v>44866</v>
      </c>
      <c r="R1748" s="32">
        <f>VLOOKUP(_xlfn.CONCAT(M1748," - ",E1748),Planning!$C$75:$D$99,2,0)</f>
        <v>4</v>
      </c>
      <c r="S1748" s="5">
        <f t="shared" si="649"/>
        <v>44868</v>
      </c>
      <c r="T1748" s="3" t="str">
        <f t="shared" si="650"/>
        <v/>
      </c>
      <c r="U1748" s="32">
        <f t="shared" ca="1" si="651"/>
        <v>4</v>
      </c>
      <c r="V1748" s="32">
        <f t="shared" si="652"/>
        <v>0</v>
      </c>
      <c r="W1748" s="5">
        <f t="shared" si="653"/>
        <v>44871</v>
      </c>
      <c r="X1748" s="5"/>
      <c r="Z1748" s="49"/>
      <c r="AA1748" s="50" cm="1">
        <f t="array" ref="AA1748">IF(AND(K1748="Pending",J1748='Date ouverte'!$A$2),INDEX(_xlfn.ANCHORARRAY('Date ouverte'!$B$2),MATCH(TRUE,_xlfn.ANCHORARRAY('Date ouverte'!$B$2)&gt;=$W1748,0)),IF(AND(K1748="Pending",J1748='Date ouverte'!$A$4),INDEX(_xlfn.ANCHORARRAY('Date ouverte'!$B$4),MATCH(TRUE,_xlfn.ANCHORARRAY('Date ouverte'!$B$4)&gt;=$W1748,0)),IF(AND(K1748="Pending",J1748='Date ouverte'!$A$6),INDEX(_xlfn.ANCHORARRAY('Date ouverte'!$B$6),MATCH(TRUE,_xlfn.ANCHORARRAY('Date ouverte'!$B$6)&gt;=$W1748,0)),IF(AND(K1748="Pending",J1748='Date ouverte'!$A$8),INDEX(_xlfn.ANCHORARRAY('Date ouverte'!$B$8),MATCH(TRUE,_xlfn.ANCHORARRAY('Date ouverte'!$B$8)&gt;=$W1748,0)),W1748))))</f>
        <v>44872</v>
      </c>
      <c r="AB1748" s="5" t="str">
        <f>IF(IF($K1748="Pending",(IF($J1748='Date ouverte'!$A$20,HLOOKUP($AA1748,'Date ouverte'!$20:$21,2,FALSE),IF($J1748='Date ouverte'!$A$22,HLOOKUP($AA1748,'Date ouverte'!$22:$23,2,FALSE),IF($J1748='Date ouverte'!$A$24,HLOOKUP($AA1748,'Date ouverte'!$24:$25,2,FALSE),IF($J1748='Date ouverte'!$A$26,HLOOKUP($AA1748,'Date ouverte'!$26:$27,2,FALSE),"j"))))),W1748)&lt;&gt;"alert",AA1748,"alert")</f>
        <v>alert</v>
      </c>
      <c r="AC1748" s="65">
        <f>IF($AB1748="alert",(IF($J1748='Date ouverte'!$A$29,HLOOKUP($AA1748,'Date ouverte'!$29:$30,2,FALSE),IF($J1748='Date ouverte'!$A$31,HLOOKUP($AA1748,'Date ouverte'!$31:$33,2,FALSE),IF($J1748='Date ouverte'!$A$33,HLOOKUP($AA1748,'Date ouverte'!$33:$34,2,FALSE),IF($J1748='Date ouverte'!$A$35,HLOOKUP($AA1748,'Date ouverte'!$35:$36,2,FALSE),"j"))))),0)</f>
        <v>1</v>
      </c>
      <c r="AD17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48" s="5"/>
    </row>
    <row r="1749" spans="1:31" x14ac:dyDescent="0.25">
      <c r="A1749" t="s">
        <v>976</v>
      </c>
      <c r="B1749" t="s">
        <v>258</v>
      </c>
      <c r="C1749" t="s">
        <v>30</v>
      </c>
      <c r="D1749" t="s">
        <v>47</v>
      </c>
      <c r="E1749" t="s">
        <v>34</v>
      </c>
      <c r="F1749" t="s">
        <v>48</v>
      </c>
      <c r="G1749" s="1">
        <v>44826</v>
      </c>
      <c r="H1749" s="1">
        <v>44860</v>
      </c>
      <c r="I1749" s="2">
        <v>44873.354166666664</v>
      </c>
      <c r="J1749" t="s">
        <v>23</v>
      </c>
      <c r="K1749" t="s">
        <v>19</v>
      </c>
      <c r="L1749" t="s">
        <v>20</v>
      </c>
      <c r="M1749" t="s">
        <v>25</v>
      </c>
      <c r="N1749" t="s">
        <v>35</v>
      </c>
      <c r="O1749" t="s">
        <v>36</v>
      </c>
      <c r="P1749">
        <f t="shared" si="647"/>
        <v>1</v>
      </c>
      <c r="Q1749" s="5">
        <f t="shared" si="648"/>
        <v>44862</v>
      </c>
      <c r="R1749" s="32">
        <f>VLOOKUP(_xlfn.CONCAT(M1749," - ",E1749),Planning!$C$75:$D$99,2,0)</f>
        <v>21</v>
      </c>
      <c r="S1749" s="5">
        <f t="shared" si="649"/>
        <v>44881</v>
      </c>
      <c r="T1749" s="3" t="str">
        <f t="shared" si="650"/>
        <v/>
      </c>
      <c r="U1749" s="32">
        <f t="shared" ca="1" si="651"/>
        <v>21</v>
      </c>
      <c r="V1749" s="32">
        <f t="shared" si="652"/>
        <v>0</v>
      </c>
      <c r="W1749" s="5">
        <f t="shared" si="653"/>
        <v>44873</v>
      </c>
      <c r="X1749" s="5"/>
      <c r="Z1749" s="49"/>
      <c r="AA1749" s="50" cm="1">
        <f t="array" ref="AA1749">IF(AND(K1749="Pending",J1749='Date ouverte'!$A$2),INDEX(_xlfn.ANCHORARRAY('Date ouverte'!$B$2),MATCH(TRUE,_xlfn.ANCHORARRAY('Date ouverte'!$B$2)&gt;=$W1749,0)),IF(AND(K1749="Pending",J1749='Date ouverte'!$A$4),INDEX(_xlfn.ANCHORARRAY('Date ouverte'!$B$4),MATCH(TRUE,_xlfn.ANCHORARRAY('Date ouverte'!$B$4)&gt;=$W1749,0)),IF(AND(K1749="Pending",J1749='Date ouverte'!$A$6),INDEX(_xlfn.ANCHORARRAY('Date ouverte'!$B$6),MATCH(TRUE,_xlfn.ANCHORARRAY('Date ouverte'!$B$6)&gt;=$W1749,0)),IF(AND(K1749="Pending",J1749='Date ouverte'!$A$8),INDEX(_xlfn.ANCHORARRAY('Date ouverte'!$B$8),MATCH(TRUE,_xlfn.ANCHORARRAY('Date ouverte'!$B$8)&gt;=$W1749,0)),W1749))))</f>
        <v>44873</v>
      </c>
      <c r="AB1749" s="5">
        <f>IF(IF($K1749="Pending",(IF($J1749='Date ouverte'!$A$20,HLOOKUP($AA1749,'Date ouverte'!$20:$21,2,FALSE),IF($J1749='Date ouverte'!$A$22,HLOOKUP($AA1749,'Date ouverte'!$22:$23,2,FALSE),IF($J1749='Date ouverte'!$A$24,HLOOKUP($AA1749,'Date ouverte'!$24:$25,2,FALSE),IF($J1749='Date ouverte'!$A$26,HLOOKUP($AA1749,'Date ouverte'!$26:$27,2,FALSE),"j"))))),W1749)&lt;&gt;"alert",AA1749,"alert")</f>
        <v>44873</v>
      </c>
      <c r="AC1749" s="65">
        <f>IF($AB1749="alert",(IF($J1749='Date ouverte'!$A$29,HLOOKUP($AA1749,'Date ouverte'!$29:$30,2,FALSE),IF($J1749='Date ouverte'!$A$31,HLOOKUP($AA1749,'Date ouverte'!$31:$33,2,FALSE),IF($J1749='Date ouverte'!$A$33,HLOOKUP($AA1749,'Date ouverte'!$33:$34,2,FALSE),IF($J1749='Date ouverte'!$A$35,HLOOKUP($AA1749,'Date ouverte'!$35:$36,2,FALSE),"j"))))),0)</f>
        <v>0</v>
      </c>
      <c r="AD17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49" s="5"/>
    </row>
    <row r="1750" spans="1:31" x14ac:dyDescent="0.25">
      <c r="A1750" t="s">
        <v>2187</v>
      </c>
      <c r="B1750" t="s">
        <v>258</v>
      </c>
      <c r="C1750" t="s">
        <v>30</v>
      </c>
      <c r="D1750" t="s">
        <v>57</v>
      </c>
      <c r="E1750" t="s">
        <v>34</v>
      </c>
      <c r="F1750" t="s">
        <v>48</v>
      </c>
      <c r="G1750" s="1">
        <v>44863</v>
      </c>
      <c r="H1750" s="1">
        <v>44890</v>
      </c>
      <c r="I1750" s="2">
        <v>44902</v>
      </c>
      <c r="J1750" t="s">
        <v>28</v>
      </c>
      <c r="K1750" t="s">
        <v>29</v>
      </c>
      <c r="L1750" t="s">
        <v>24</v>
      </c>
      <c r="M1750" t="s">
        <v>25</v>
      </c>
      <c r="N1750" t="s">
        <v>26</v>
      </c>
      <c r="O1750" t="s">
        <v>46</v>
      </c>
      <c r="P1750">
        <f t="shared" si="647"/>
        <v>1</v>
      </c>
      <c r="Q1750" s="5">
        <f t="shared" si="648"/>
        <v>44892</v>
      </c>
      <c r="R1750" s="32">
        <f>VLOOKUP(_xlfn.CONCAT(M1750," - ",E1750),Planning!$C$75:$D$99,2,0)</f>
        <v>21</v>
      </c>
      <c r="S1750" s="5">
        <f t="shared" si="649"/>
        <v>44911</v>
      </c>
      <c r="T1750" s="3" t="str">
        <f t="shared" si="650"/>
        <v/>
      </c>
      <c r="U1750" s="32">
        <f t="shared" ca="1" si="651"/>
        <v>21</v>
      </c>
      <c r="V1750" s="32">
        <f t="shared" si="652"/>
        <v>0</v>
      </c>
      <c r="W1750" s="5">
        <f t="shared" si="653"/>
        <v>44902</v>
      </c>
      <c r="X1750" s="5"/>
      <c r="Z1750" s="49"/>
      <c r="AA1750" s="50" cm="1">
        <f t="array" ref="AA1750">IF(AND(K1750="Pending",J1750='Date ouverte'!$A$2),INDEX(_xlfn.ANCHORARRAY('Date ouverte'!$B$2),MATCH(TRUE,_xlfn.ANCHORARRAY('Date ouverte'!$B$2)&gt;=$W1750,0)),IF(AND(K1750="Pending",J1750='Date ouverte'!$A$4),INDEX(_xlfn.ANCHORARRAY('Date ouverte'!$B$4),MATCH(TRUE,_xlfn.ANCHORARRAY('Date ouverte'!$B$4)&gt;=$W1750,0)),IF(AND(K1750="Pending",J1750='Date ouverte'!$A$6),INDEX(_xlfn.ANCHORARRAY('Date ouverte'!$B$6),MATCH(TRUE,_xlfn.ANCHORARRAY('Date ouverte'!$B$6)&gt;=$W1750,0)),IF(AND(K1750="Pending",J1750='Date ouverte'!$A$8),INDEX(_xlfn.ANCHORARRAY('Date ouverte'!$B$8),MATCH(TRUE,_xlfn.ANCHORARRAY('Date ouverte'!$B$8)&gt;=$W1750,0)),W1750))))</f>
        <v>44902</v>
      </c>
      <c r="AB1750" s="5">
        <f>IF(IF($K1750="Pending",(IF($J1750='Date ouverte'!$A$20,HLOOKUP($AA1750,'Date ouverte'!$20:$21,2,FALSE),IF($J1750='Date ouverte'!$A$22,HLOOKUP($AA1750,'Date ouverte'!$22:$23,2,FALSE),IF($J1750='Date ouverte'!$A$24,HLOOKUP($AA1750,'Date ouverte'!$24:$25,2,FALSE),IF($J1750='Date ouverte'!$A$26,HLOOKUP($AA1750,'Date ouverte'!$26:$27,2,FALSE),"j"))))),W1750)&lt;&gt;"alert",AA1750,"alert")</f>
        <v>44902</v>
      </c>
      <c r="AC1750" s="65">
        <f>IF($AB1750="alert",(IF($J1750='Date ouverte'!$A$29,HLOOKUP($AA1750,'Date ouverte'!$29:$30,2,FALSE),IF($J1750='Date ouverte'!$A$31,HLOOKUP($AA1750,'Date ouverte'!$31:$33,2,FALSE),IF($J1750='Date ouverte'!$A$33,HLOOKUP($AA1750,'Date ouverte'!$33:$34,2,FALSE),IF($J1750='Date ouverte'!$A$35,HLOOKUP($AA1750,'Date ouverte'!$35:$36,2,FALSE),"j"))))),0)</f>
        <v>0</v>
      </c>
      <c r="AD17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50" s="5"/>
    </row>
    <row r="1751" spans="1:31" x14ac:dyDescent="0.25">
      <c r="A1751" t="s">
        <v>865</v>
      </c>
      <c r="B1751" t="s">
        <v>258</v>
      </c>
      <c r="C1751" t="s">
        <v>30</v>
      </c>
      <c r="D1751" t="s">
        <v>47</v>
      </c>
      <c r="E1751" t="s">
        <v>16</v>
      </c>
      <c r="F1751" t="s">
        <v>48</v>
      </c>
      <c r="G1751" s="1">
        <v>44826</v>
      </c>
      <c r="H1751" s="1">
        <v>44872</v>
      </c>
      <c r="I1751" s="2">
        <v>44877</v>
      </c>
      <c r="J1751" t="s">
        <v>39</v>
      </c>
      <c r="K1751" t="s">
        <v>29</v>
      </c>
      <c r="L1751" t="s">
        <v>24</v>
      </c>
      <c r="M1751" t="s">
        <v>32</v>
      </c>
      <c r="N1751" t="s">
        <v>41</v>
      </c>
      <c r="O1751" t="s">
        <v>609</v>
      </c>
      <c r="P1751">
        <f t="shared" si="647"/>
        <v>1</v>
      </c>
      <c r="Q1751" s="5">
        <f t="shared" si="648"/>
        <v>44874</v>
      </c>
      <c r="R1751" s="32">
        <f>VLOOKUP(_xlfn.CONCAT(M1751," - ",E1751),Planning!$C$75:$D$99,2,0)</f>
        <v>10</v>
      </c>
      <c r="S1751" s="5">
        <f t="shared" si="649"/>
        <v>44882</v>
      </c>
      <c r="T1751" s="3" t="str">
        <f t="shared" si="650"/>
        <v/>
      </c>
      <c r="U1751" s="32">
        <f t="shared" ca="1" si="651"/>
        <v>10</v>
      </c>
      <c r="V1751" s="32">
        <f t="shared" si="652"/>
        <v>0</v>
      </c>
      <c r="W1751" s="5">
        <f t="shared" si="653"/>
        <v>44877</v>
      </c>
      <c r="X1751" s="5"/>
      <c r="Z1751" s="49"/>
      <c r="AA1751" s="50" cm="1">
        <f t="array" ref="AA1751">IF(AND(K1751="Pending",J1751='Date ouverte'!$A$2),INDEX(_xlfn.ANCHORARRAY('Date ouverte'!$B$2),MATCH(TRUE,_xlfn.ANCHORARRAY('Date ouverte'!$B$2)&gt;=$W1751,0)),IF(AND(K1751="Pending",J1751='Date ouverte'!$A$4),INDEX(_xlfn.ANCHORARRAY('Date ouverte'!$B$4),MATCH(TRUE,_xlfn.ANCHORARRAY('Date ouverte'!$B$4)&gt;=$W1751,0)),IF(AND(K1751="Pending",J1751='Date ouverte'!$A$6),INDEX(_xlfn.ANCHORARRAY('Date ouverte'!$B$6),MATCH(TRUE,_xlfn.ANCHORARRAY('Date ouverte'!$B$6)&gt;=$W1751,0)),IF(AND(K1751="Pending",J1751='Date ouverte'!$A$8),INDEX(_xlfn.ANCHORARRAY('Date ouverte'!$B$8),MATCH(TRUE,_xlfn.ANCHORARRAY('Date ouverte'!$B$8)&gt;=$W1751,0)),W1751))))</f>
        <v>44879</v>
      </c>
      <c r="AB1751" s="5" t="str">
        <f>IF(IF($K1751="Pending",(IF($J1751='Date ouverte'!$A$20,HLOOKUP($AA1751,'Date ouverte'!$20:$21,2,FALSE),IF($J1751='Date ouverte'!$A$22,HLOOKUP($AA1751,'Date ouverte'!$22:$23,2,FALSE),IF($J1751='Date ouverte'!$A$24,HLOOKUP($AA1751,'Date ouverte'!$24:$25,2,FALSE),IF($J1751='Date ouverte'!$A$26,HLOOKUP($AA1751,'Date ouverte'!$26:$27,2,FALSE),"j"))))),W1751)&lt;&gt;"alert",AA1751,"alert")</f>
        <v>alert</v>
      </c>
      <c r="AC1751" s="65">
        <f>IF($AB1751="alert",(IF($J1751='Date ouverte'!$A$29,HLOOKUP($AA1751,'Date ouverte'!$29:$30,2,FALSE),IF($J1751='Date ouverte'!$A$31,HLOOKUP($AA1751,'Date ouverte'!$31:$33,2,FALSE),IF($J1751='Date ouverte'!$A$33,HLOOKUP($AA1751,'Date ouverte'!$33:$34,2,FALSE),IF($J1751='Date ouverte'!$A$35,HLOOKUP($AA1751,'Date ouverte'!$35:$36,2,FALSE),"j"))))),0)</f>
        <v>52</v>
      </c>
      <c r="AD17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51" s="5"/>
    </row>
    <row r="1752" spans="1:31" x14ac:dyDescent="0.25">
      <c r="A1752" t="s">
        <v>2188</v>
      </c>
      <c r="B1752" t="s">
        <v>258</v>
      </c>
      <c r="C1752" t="s">
        <v>14</v>
      </c>
      <c r="D1752" t="s">
        <v>47</v>
      </c>
      <c r="E1752" t="s">
        <v>34</v>
      </c>
      <c r="F1752" t="s">
        <v>48</v>
      </c>
      <c r="G1752" s="1">
        <v>44855</v>
      </c>
      <c r="H1752" s="1">
        <v>44900</v>
      </c>
      <c r="I1752" s="2">
        <v>44915</v>
      </c>
      <c r="J1752" t="s">
        <v>28</v>
      </c>
      <c r="K1752" t="s">
        <v>29</v>
      </c>
      <c r="L1752" t="s">
        <v>20</v>
      </c>
      <c r="M1752" t="s">
        <v>25</v>
      </c>
      <c r="N1752" t="s">
        <v>35</v>
      </c>
      <c r="O1752" t="s">
        <v>49</v>
      </c>
      <c r="P1752">
        <f t="shared" si="647"/>
        <v>1</v>
      </c>
      <c r="Q1752" s="5">
        <f t="shared" si="648"/>
        <v>44902</v>
      </c>
      <c r="R1752" s="32">
        <f>VLOOKUP(_xlfn.CONCAT(M1752," - ",E1752),Planning!$C$75:$D$99,2,0)</f>
        <v>21</v>
      </c>
      <c r="S1752" s="5">
        <f t="shared" si="649"/>
        <v>44921</v>
      </c>
      <c r="T1752" s="3" t="str">
        <f t="shared" si="650"/>
        <v/>
      </c>
      <c r="U1752" s="32">
        <f t="shared" ca="1" si="651"/>
        <v>21</v>
      </c>
      <c r="V1752" s="32">
        <f t="shared" si="652"/>
        <v>0</v>
      </c>
      <c r="W1752" s="5">
        <f t="shared" si="653"/>
        <v>44915</v>
      </c>
      <c r="X1752" s="5"/>
      <c r="Z1752" s="49"/>
      <c r="AA1752" s="50" cm="1">
        <f t="array" ref="AA1752">IF(AND(K1752="Pending",J1752='Date ouverte'!$A$2),INDEX(_xlfn.ANCHORARRAY('Date ouverte'!$B$2),MATCH(TRUE,_xlfn.ANCHORARRAY('Date ouverte'!$B$2)&gt;=$W1752,0)),IF(AND(K1752="Pending",J1752='Date ouverte'!$A$4),INDEX(_xlfn.ANCHORARRAY('Date ouverte'!$B$4),MATCH(TRUE,_xlfn.ANCHORARRAY('Date ouverte'!$B$4)&gt;=$W1752,0)),IF(AND(K1752="Pending",J1752='Date ouverte'!$A$6),INDEX(_xlfn.ANCHORARRAY('Date ouverte'!$B$6),MATCH(TRUE,_xlfn.ANCHORARRAY('Date ouverte'!$B$6)&gt;=$W1752,0)),IF(AND(K1752="Pending",J1752='Date ouverte'!$A$8),INDEX(_xlfn.ANCHORARRAY('Date ouverte'!$B$8),MATCH(TRUE,_xlfn.ANCHORARRAY('Date ouverte'!$B$8)&gt;=$W1752,0)),W1752))))</f>
        <v>44915</v>
      </c>
      <c r="AB1752" s="5">
        <f>IF(IF($K1752="Pending",(IF($J1752='Date ouverte'!$A$20,HLOOKUP($AA1752,'Date ouverte'!$20:$21,2,FALSE),IF($J1752='Date ouverte'!$A$22,HLOOKUP($AA1752,'Date ouverte'!$22:$23,2,FALSE),IF($J1752='Date ouverte'!$A$24,HLOOKUP($AA1752,'Date ouverte'!$24:$25,2,FALSE),IF($J1752='Date ouverte'!$A$26,HLOOKUP($AA1752,'Date ouverte'!$26:$27,2,FALSE),"j"))))),W1752)&lt;&gt;"alert",AA1752,"alert")</f>
        <v>44915</v>
      </c>
      <c r="AC1752" s="65">
        <f>IF($AB1752="alert",(IF($J1752='Date ouverte'!$A$29,HLOOKUP($AA1752,'Date ouverte'!$29:$30,2,FALSE),IF($J1752='Date ouverte'!$A$31,HLOOKUP($AA1752,'Date ouverte'!$31:$33,2,FALSE),IF($J1752='Date ouverte'!$A$33,HLOOKUP($AA1752,'Date ouverte'!$33:$34,2,FALSE),IF($J1752='Date ouverte'!$A$35,HLOOKUP($AA1752,'Date ouverte'!$35:$36,2,FALSE),"j"))))),0)</f>
        <v>0</v>
      </c>
      <c r="AD17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52" s="5"/>
    </row>
    <row r="1753" spans="1:31" x14ac:dyDescent="0.25">
      <c r="A1753" t="s">
        <v>1030</v>
      </c>
      <c r="B1753" t="s">
        <v>258</v>
      </c>
      <c r="C1753" t="s">
        <v>14</v>
      </c>
      <c r="D1753" t="s">
        <v>47</v>
      </c>
      <c r="E1753" t="s">
        <v>34</v>
      </c>
      <c r="F1753" t="s">
        <v>48</v>
      </c>
      <c r="G1753" s="1">
        <v>44827</v>
      </c>
      <c r="H1753" s="1">
        <v>44860</v>
      </c>
      <c r="I1753" s="2">
        <v>44873.708333333336</v>
      </c>
      <c r="J1753" t="s">
        <v>18</v>
      </c>
      <c r="K1753" t="s">
        <v>19</v>
      </c>
      <c r="L1753" t="s">
        <v>24</v>
      </c>
      <c r="M1753" t="s">
        <v>25</v>
      </c>
      <c r="N1753" t="s">
        <v>26</v>
      </c>
      <c r="O1753" t="s">
        <v>36</v>
      </c>
      <c r="P1753">
        <f t="shared" si="647"/>
        <v>1</v>
      </c>
      <c r="Q1753" s="5">
        <f t="shared" si="648"/>
        <v>44862</v>
      </c>
      <c r="R1753" s="32">
        <f>VLOOKUP(_xlfn.CONCAT(M1753," - ",E1753),Planning!$C$75:$D$99,2,0)</f>
        <v>21</v>
      </c>
      <c r="S1753" s="5">
        <f t="shared" si="649"/>
        <v>44881</v>
      </c>
      <c r="T1753" s="3" t="str">
        <f t="shared" si="650"/>
        <v/>
      </c>
      <c r="U1753" s="32">
        <f t="shared" ca="1" si="651"/>
        <v>21</v>
      </c>
      <c r="V1753" s="32">
        <f t="shared" si="652"/>
        <v>0</v>
      </c>
      <c r="W1753" s="5">
        <f t="shared" si="653"/>
        <v>44873</v>
      </c>
      <c r="X1753" s="5"/>
      <c r="Z1753" s="49"/>
      <c r="AA1753" s="50" cm="1">
        <f t="array" ref="AA1753">IF(AND(K1753="Pending",J1753='Date ouverte'!$A$2),INDEX(_xlfn.ANCHORARRAY('Date ouverte'!$B$2),MATCH(TRUE,_xlfn.ANCHORARRAY('Date ouverte'!$B$2)&gt;=$W1753,0)),IF(AND(K1753="Pending",J1753='Date ouverte'!$A$4),INDEX(_xlfn.ANCHORARRAY('Date ouverte'!$B$4),MATCH(TRUE,_xlfn.ANCHORARRAY('Date ouverte'!$B$4)&gt;=$W1753,0)),IF(AND(K1753="Pending",J1753='Date ouverte'!$A$6),INDEX(_xlfn.ANCHORARRAY('Date ouverte'!$B$6),MATCH(TRUE,_xlfn.ANCHORARRAY('Date ouverte'!$B$6)&gt;=$W1753,0)),IF(AND(K1753="Pending",J1753='Date ouverte'!$A$8),INDEX(_xlfn.ANCHORARRAY('Date ouverte'!$B$8),MATCH(TRUE,_xlfn.ANCHORARRAY('Date ouverte'!$B$8)&gt;=$W1753,0)),W1753))))</f>
        <v>44873</v>
      </c>
      <c r="AB1753" s="5">
        <f>IF(IF($K1753="Pending",(IF($J1753='Date ouverte'!$A$20,HLOOKUP($AA1753,'Date ouverte'!$20:$21,2,FALSE),IF($J1753='Date ouverte'!$A$22,HLOOKUP($AA1753,'Date ouverte'!$22:$23,2,FALSE),IF($J1753='Date ouverte'!$A$24,HLOOKUP($AA1753,'Date ouverte'!$24:$25,2,FALSE),IF($J1753='Date ouverte'!$A$26,HLOOKUP($AA1753,'Date ouverte'!$26:$27,2,FALSE),"j"))))),W1753)&lt;&gt;"alert",AA1753,"alert")</f>
        <v>44873</v>
      </c>
      <c r="AC1753" s="65">
        <f>IF($AB1753="alert",(IF($J1753='Date ouverte'!$A$29,HLOOKUP($AA1753,'Date ouverte'!$29:$30,2,FALSE),IF($J1753='Date ouverte'!$A$31,HLOOKUP($AA1753,'Date ouverte'!$31:$33,2,FALSE),IF($J1753='Date ouverte'!$A$33,HLOOKUP($AA1753,'Date ouverte'!$33:$34,2,FALSE),IF($J1753='Date ouverte'!$A$35,HLOOKUP($AA1753,'Date ouverte'!$35:$36,2,FALSE),"j"))))),0)</f>
        <v>0</v>
      </c>
      <c r="AD17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53" s="5"/>
    </row>
    <row r="1754" spans="1:31" x14ac:dyDescent="0.25">
      <c r="A1754" t="s">
        <v>2189</v>
      </c>
      <c r="B1754" t="s">
        <v>258</v>
      </c>
      <c r="C1754" t="s">
        <v>14</v>
      </c>
      <c r="D1754" t="s">
        <v>57</v>
      </c>
      <c r="E1754" t="s">
        <v>16</v>
      </c>
      <c r="F1754" t="s">
        <v>48</v>
      </c>
      <c r="G1754" s="1">
        <v>44860</v>
      </c>
      <c r="H1754" s="1">
        <v>44892</v>
      </c>
      <c r="I1754" s="2">
        <v>44899</v>
      </c>
      <c r="J1754" t="s">
        <v>28</v>
      </c>
      <c r="K1754" t="s">
        <v>29</v>
      </c>
      <c r="L1754" t="s">
        <v>24</v>
      </c>
      <c r="M1754" t="s">
        <v>25</v>
      </c>
      <c r="P1754">
        <f t="shared" si="647"/>
        <v>1</v>
      </c>
      <c r="Q1754" s="5">
        <f t="shared" si="648"/>
        <v>44894</v>
      </c>
      <c r="R1754" s="32">
        <f>VLOOKUP(_xlfn.CONCAT(M1754," - ",E1754),Planning!$C$75:$D$99,2,0)</f>
        <v>4</v>
      </c>
      <c r="S1754" s="5">
        <f t="shared" si="649"/>
        <v>44896</v>
      </c>
      <c r="T1754" s="3" t="str">
        <f t="shared" si="650"/>
        <v/>
      </c>
      <c r="U1754" s="32">
        <f t="shared" ca="1" si="651"/>
        <v>4</v>
      </c>
      <c r="V1754" s="32">
        <f t="shared" si="652"/>
        <v>0</v>
      </c>
      <c r="W1754" s="5">
        <f t="shared" si="653"/>
        <v>44899</v>
      </c>
      <c r="X1754" s="5"/>
      <c r="Z1754" s="49"/>
      <c r="AA1754" s="50" cm="1">
        <f t="array" ref="AA1754">IF(AND(K1754="Pending",J1754='Date ouverte'!$A$2),INDEX(_xlfn.ANCHORARRAY('Date ouverte'!$B$2),MATCH(TRUE,_xlfn.ANCHORARRAY('Date ouverte'!$B$2)&gt;=$W1754,0)),IF(AND(K1754="Pending",J1754='Date ouverte'!$A$4),INDEX(_xlfn.ANCHORARRAY('Date ouverte'!$B$4),MATCH(TRUE,_xlfn.ANCHORARRAY('Date ouverte'!$B$4)&gt;=$W1754,0)),IF(AND(K1754="Pending",J1754='Date ouverte'!$A$6),INDEX(_xlfn.ANCHORARRAY('Date ouverte'!$B$6),MATCH(TRUE,_xlfn.ANCHORARRAY('Date ouverte'!$B$6)&gt;=$W1754,0)),IF(AND(K1754="Pending",J1754='Date ouverte'!$A$8),INDEX(_xlfn.ANCHORARRAY('Date ouverte'!$B$8),MATCH(TRUE,_xlfn.ANCHORARRAY('Date ouverte'!$B$8)&gt;=$W1754,0)),W1754))))</f>
        <v>44900</v>
      </c>
      <c r="AB1754" s="5" t="str">
        <f>IF(IF($K1754="Pending",(IF($J1754='Date ouverte'!$A$20,HLOOKUP($AA1754,'Date ouverte'!$20:$21,2,FALSE),IF($J1754='Date ouverte'!$A$22,HLOOKUP($AA1754,'Date ouverte'!$22:$23,2,FALSE),IF($J1754='Date ouverte'!$A$24,HLOOKUP($AA1754,'Date ouverte'!$24:$25,2,FALSE),IF($J1754='Date ouverte'!$A$26,HLOOKUP($AA1754,'Date ouverte'!$26:$27,2,FALSE),"j"))))),W1754)&lt;&gt;"alert",AA1754,"alert")</f>
        <v>alert</v>
      </c>
      <c r="AC1754" s="65">
        <f>IF($AB1754="alert",(IF($J1754='Date ouverte'!$A$29,HLOOKUP($AA1754,'Date ouverte'!$29:$30,2,FALSE),IF($J1754='Date ouverte'!$A$31,HLOOKUP($AA1754,'Date ouverte'!$31:$33,2,FALSE),IF($J1754='Date ouverte'!$A$33,HLOOKUP($AA1754,'Date ouverte'!$33:$34,2,FALSE),IF($J1754='Date ouverte'!$A$35,HLOOKUP($AA1754,'Date ouverte'!$35:$36,2,FALSE),"j"))))),0)</f>
        <v>15</v>
      </c>
      <c r="AD17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54" s="5"/>
    </row>
    <row r="1755" spans="1:31" x14ac:dyDescent="0.25">
      <c r="A1755" t="s">
        <v>801</v>
      </c>
      <c r="B1755" t="s">
        <v>258</v>
      </c>
      <c r="C1755" t="s">
        <v>30</v>
      </c>
      <c r="D1755" t="s">
        <v>47</v>
      </c>
      <c r="E1755" t="s">
        <v>34</v>
      </c>
      <c r="F1755" t="s">
        <v>48</v>
      </c>
      <c r="G1755" s="1">
        <v>44823</v>
      </c>
      <c r="H1755" s="1">
        <v>44866</v>
      </c>
      <c r="I1755" s="2">
        <v>44880.708333333336</v>
      </c>
      <c r="J1755" t="s">
        <v>18</v>
      </c>
      <c r="K1755" t="s">
        <v>19</v>
      </c>
      <c r="L1755" t="s">
        <v>24</v>
      </c>
      <c r="M1755" t="s">
        <v>25</v>
      </c>
      <c r="N1755" t="s">
        <v>26</v>
      </c>
      <c r="O1755" t="s">
        <v>40</v>
      </c>
      <c r="P1755">
        <f t="shared" si="647"/>
        <v>1</v>
      </c>
      <c r="Q1755" s="5">
        <f t="shared" si="648"/>
        <v>44868</v>
      </c>
      <c r="R1755" s="32">
        <f>VLOOKUP(_xlfn.CONCAT(M1755," - ",E1755),Planning!$C$75:$D$99,2,0)</f>
        <v>21</v>
      </c>
      <c r="S1755" s="5">
        <f t="shared" si="649"/>
        <v>44887</v>
      </c>
      <c r="T1755" s="3" t="str">
        <f t="shared" si="650"/>
        <v/>
      </c>
      <c r="U1755" s="32">
        <f t="shared" ca="1" si="651"/>
        <v>21</v>
      </c>
      <c r="V1755" s="32">
        <f t="shared" si="652"/>
        <v>0</v>
      </c>
      <c r="W1755" s="5">
        <f t="shared" si="653"/>
        <v>44880</v>
      </c>
      <c r="X1755" s="5"/>
      <c r="Z1755" s="49"/>
      <c r="AA1755" s="50" cm="1">
        <f t="array" ref="AA1755">IF(AND(K1755="Pending",J1755='Date ouverte'!$A$2),INDEX(_xlfn.ANCHORARRAY('Date ouverte'!$B$2),MATCH(TRUE,_xlfn.ANCHORARRAY('Date ouverte'!$B$2)&gt;=$W1755,0)),IF(AND(K1755="Pending",J1755='Date ouverte'!$A$4),INDEX(_xlfn.ANCHORARRAY('Date ouverte'!$B$4),MATCH(TRUE,_xlfn.ANCHORARRAY('Date ouverte'!$B$4)&gt;=$W1755,0)),IF(AND(K1755="Pending",J1755='Date ouverte'!$A$6),INDEX(_xlfn.ANCHORARRAY('Date ouverte'!$B$6),MATCH(TRUE,_xlfn.ANCHORARRAY('Date ouverte'!$B$6)&gt;=$W1755,0)),IF(AND(K1755="Pending",J1755='Date ouverte'!$A$8),INDEX(_xlfn.ANCHORARRAY('Date ouverte'!$B$8),MATCH(TRUE,_xlfn.ANCHORARRAY('Date ouverte'!$B$8)&gt;=$W1755,0)),W1755))))</f>
        <v>44880</v>
      </c>
      <c r="AB1755" s="5">
        <f>IF(IF($K1755="Pending",(IF($J1755='Date ouverte'!$A$20,HLOOKUP($AA1755,'Date ouverte'!$20:$21,2,FALSE),IF($J1755='Date ouverte'!$A$22,HLOOKUP($AA1755,'Date ouverte'!$22:$23,2,FALSE),IF($J1755='Date ouverte'!$A$24,HLOOKUP($AA1755,'Date ouverte'!$24:$25,2,FALSE),IF($J1755='Date ouverte'!$A$26,HLOOKUP($AA1755,'Date ouverte'!$26:$27,2,FALSE),"j"))))),W1755)&lt;&gt;"alert",AA1755,"alert")</f>
        <v>44880</v>
      </c>
      <c r="AC1755" s="65">
        <f>IF($AB1755="alert",(IF($J1755='Date ouverte'!$A$29,HLOOKUP($AA1755,'Date ouverte'!$29:$30,2,FALSE),IF($J1755='Date ouverte'!$A$31,HLOOKUP($AA1755,'Date ouverte'!$31:$33,2,FALSE),IF($J1755='Date ouverte'!$A$33,HLOOKUP($AA1755,'Date ouverte'!$33:$34,2,FALSE),IF($J1755='Date ouverte'!$A$35,HLOOKUP($AA1755,'Date ouverte'!$35:$36,2,FALSE),"j"))))),0)</f>
        <v>0</v>
      </c>
      <c r="AD17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55" s="5"/>
    </row>
    <row r="1756" spans="1:31" x14ac:dyDescent="0.25">
      <c r="A1756" t="s">
        <v>1490</v>
      </c>
      <c r="B1756" t="s">
        <v>258</v>
      </c>
      <c r="C1756" t="s">
        <v>30</v>
      </c>
      <c r="D1756" t="s">
        <v>47</v>
      </c>
      <c r="E1756" t="s">
        <v>16</v>
      </c>
      <c r="F1756" t="s">
        <v>48</v>
      </c>
      <c r="G1756" s="1">
        <v>44846</v>
      </c>
      <c r="H1756" s="1">
        <v>44885</v>
      </c>
      <c r="I1756" s="2">
        <v>44890</v>
      </c>
      <c r="J1756" t="s">
        <v>23</v>
      </c>
      <c r="K1756" t="s">
        <v>29</v>
      </c>
      <c r="L1756" t="s">
        <v>24</v>
      </c>
      <c r="M1756" t="s">
        <v>32</v>
      </c>
      <c r="N1756" t="s">
        <v>41</v>
      </c>
      <c r="O1756" t="s">
        <v>1106</v>
      </c>
      <c r="P1756">
        <f t="shared" si="647"/>
        <v>1</v>
      </c>
      <c r="Q1756" s="5">
        <f t="shared" si="648"/>
        <v>44887</v>
      </c>
      <c r="R1756" s="32">
        <f>VLOOKUP(_xlfn.CONCAT(M1756," - ",E1756),Planning!$C$75:$D$99,2,0)</f>
        <v>10</v>
      </c>
      <c r="S1756" s="5">
        <f t="shared" si="649"/>
        <v>44895</v>
      </c>
      <c r="T1756" s="3" t="str">
        <f t="shared" si="650"/>
        <v/>
      </c>
      <c r="U1756" s="32">
        <f t="shared" ca="1" si="651"/>
        <v>10</v>
      </c>
      <c r="V1756" s="32">
        <f t="shared" si="652"/>
        <v>0</v>
      </c>
      <c r="W1756" s="5">
        <f t="shared" si="653"/>
        <v>44890</v>
      </c>
      <c r="X1756" s="5"/>
      <c r="Z1756" s="49"/>
      <c r="AA1756" s="50" cm="1">
        <f t="array" ref="AA1756">IF(AND(K1756="Pending",J1756='Date ouverte'!$A$2),INDEX(_xlfn.ANCHORARRAY('Date ouverte'!$B$2),MATCH(TRUE,_xlfn.ANCHORARRAY('Date ouverte'!$B$2)&gt;=$W1756,0)),IF(AND(K1756="Pending",J1756='Date ouverte'!$A$4),INDEX(_xlfn.ANCHORARRAY('Date ouverte'!$B$4),MATCH(TRUE,_xlfn.ANCHORARRAY('Date ouverte'!$B$4)&gt;=$W1756,0)),IF(AND(K1756="Pending",J1756='Date ouverte'!$A$6),INDEX(_xlfn.ANCHORARRAY('Date ouverte'!$B$6),MATCH(TRUE,_xlfn.ANCHORARRAY('Date ouverte'!$B$6)&gt;=$W1756,0)),IF(AND(K1756="Pending",J1756='Date ouverte'!$A$8),INDEX(_xlfn.ANCHORARRAY('Date ouverte'!$B$8),MATCH(TRUE,_xlfn.ANCHORARRAY('Date ouverte'!$B$8)&gt;=$W1756,0)),W1756))))</f>
        <v>44890</v>
      </c>
      <c r="AB1756" s="5" t="str">
        <f>IF(IF($K1756="Pending",(IF($J1756='Date ouverte'!$A$20,HLOOKUP($AA1756,'Date ouverte'!$20:$21,2,FALSE),IF($J1756='Date ouverte'!$A$22,HLOOKUP($AA1756,'Date ouverte'!$22:$23,2,FALSE),IF($J1756='Date ouverte'!$A$24,HLOOKUP($AA1756,'Date ouverte'!$24:$25,2,FALSE),IF($J1756='Date ouverte'!$A$26,HLOOKUP($AA1756,'Date ouverte'!$26:$27,2,FALSE),"j"))))),W1756)&lt;&gt;"alert",AA1756,"alert")</f>
        <v>alert</v>
      </c>
      <c r="AC1756" s="65">
        <f>IF($AB1756="alert",(IF($J1756='Date ouverte'!$A$29,HLOOKUP($AA1756,'Date ouverte'!$29:$30,2,FALSE),IF($J1756='Date ouverte'!$A$31,HLOOKUP($AA1756,'Date ouverte'!$31:$33,2,FALSE),IF($J1756='Date ouverte'!$A$33,HLOOKUP($AA1756,'Date ouverte'!$33:$34,2,FALSE),IF($J1756='Date ouverte'!$A$35,HLOOKUP($AA1756,'Date ouverte'!$35:$36,2,FALSE),"j"))))),0)</f>
        <v>96</v>
      </c>
      <c r="AD17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56" s="5"/>
    </row>
    <row r="1757" spans="1:31" x14ac:dyDescent="0.25">
      <c r="A1757" t="s">
        <v>2190</v>
      </c>
      <c r="B1757" t="s">
        <v>258</v>
      </c>
      <c r="C1757" t="s">
        <v>30</v>
      </c>
      <c r="D1757" t="s">
        <v>47</v>
      </c>
      <c r="E1757" t="s">
        <v>16</v>
      </c>
      <c r="F1757" t="s">
        <v>48</v>
      </c>
      <c r="G1757" s="1">
        <v>44852</v>
      </c>
      <c r="H1757" s="1">
        <v>44884</v>
      </c>
      <c r="I1757" s="2">
        <v>44889</v>
      </c>
      <c r="J1757" t="s">
        <v>23</v>
      </c>
      <c r="K1757" t="s">
        <v>29</v>
      </c>
      <c r="L1757" t="s">
        <v>24</v>
      </c>
      <c r="M1757" t="s">
        <v>32</v>
      </c>
      <c r="N1757" t="s">
        <v>41</v>
      </c>
      <c r="O1757" t="s">
        <v>1686</v>
      </c>
      <c r="P1757">
        <f t="shared" si="647"/>
        <v>1</v>
      </c>
      <c r="Q1757" s="5">
        <f t="shared" si="648"/>
        <v>44886</v>
      </c>
      <c r="R1757" s="32">
        <f>VLOOKUP(_xlfn.CONCAT(M1757," - ",E1757),Planning!$C$75:$D$99,2,0)</f>
        <v>10</v>
      </c>
      <c r="S1757" s="5">
        <f t="shared" si="649"/>
        <v>44894</v>
      </c>
      <c r="T1757" s="3" t="str">
        <f t="shared" si="650"/>
        <v/>
      </c>
      <c r="U1757" s="32">
        <f t="shared" ca="1" si="651"/>
        <v>10</v>
      </c>
      <c r="V1757" s="32">
        <f t="shared" si="652"/>
        <v>0</v>
      </c>
      <c r="W1757" s="5">
        <f t="shared" si="653"/>
        <v>44889</v>
      </c>
      <c r="X1757" s="5"/>
      <c r="Z1757" s="49"/>
      <c r="AA1757" s="50" cm="1">
        <f t="array" ref="AA1757">IF(AND(K1757="Pending",J1757='Date ouverte'!$A$2),INDEX(_xlfn.ANCHORARRAY('Date ouverte'!$B$2),MATCH(TRUE,_xlfn.ANCHORARRAY('Date ouverte'!$B$2)&gt;=$W1757,0)),IF(AND(K1757="Pending",J1757='Date ouverte'!$A$4),INDEX(_xlfn.ANCHORARRAY('Date ouverte'!$B$4),MATCH(TRUE,_xlfn.ANCHORARRAY('Date ouverte'!$B$4)&gt;=$W1757,0)),IF(AND(K1757="Pending",J1757='Date ouverte'!$A$6),INDEX(_xlfn.ANCHORARRAY('Date ouverte'!$B$6),MATCH(TRUE,_xlfn.ANCHORARRAY('Date ouverte'!$B$6)&gt;=$W1757,0)),IF(AND(K1757="Pending",J1757='Date ouverte'!$A$8),INDEX(_xlfn.ANCHORARRAY('Date ouverte'!$B$8),MATCH(TRUE,_xlfn.ANCHORARRAY('Date ouverte'!$B$8)&gt;=$W1757,0)),W1757))))</f>
        <v>44889</v>
      </c>
      <c r="AB1757" s="5" t="str">
        <f>IF(IF($K1757="Pending",(IF($J1757='Date ouverte'!$A$20,HLOOKUP($AA1757,'Date ouverte'!$20:$21,2,FALSE),IF($J1757='Date ouverte'!$A$22,HLOOKUP($AA1757,'Date ouverte'!$22:$23,2,FALSE),IF($J1757='Date ouverte'!$A$24,HLOOKUP($AA1757,'Date ouverte'!$24:$25,2,FALSE),IF($J1757='Date ouverte'!$A$26,HLOOKUP($AA1757,'Date ouverte'!$26:$27,2,FALSE),"j"))))),W1757)&lt;&gt;"alert",AA1757,"alert")</f>
        <v>alert</v>
      </c>
      <c r="AC1757" s="65">
        <f>IF($AB1757="alert",(IF($J1757='Date ouverte'!$A$29,HLOOKUP($AA1757,'Date ouverte'!$29:$30,2,FALSE),IF($J1757='Date ouverte'!$A$31,HLOOKUP($AA1757,'Date ouverte'!$31:$33,2,FALSE),IF($J1757='Date ouverte'!$A$33,HLOOKUP($AA1757,'Date ouverte'!$33:$34,2,FALSE),IF($J1757='Date ouverte'!$A$35,HLOOKUP($AA1757,'Date ouverte'!$35:$36,2,FALSE),"j"))))),0)</f>
        <v>32</v>
      </c>
      <c r="AD17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57" s="5"/>
    </row>
    <row r="1758" spans="1:31" x14ac:dyDescent="0.25">
      <c r="A1758" t="s">
        <v>775</v>
      </c>
      <c r="B1758" t="s">
        <v>258</v>
      </c>
      <c r="C1758" t="s">
        <v>30</v>
      </c>
      <c r="D1758" t="s">
        <v>47</v>
      </c>
      <c r="E1758" t="s">
        <v>16</v>
      </c>
      <c r="F1758" t="s">
        <v>48</v>
      </c>
      <c r="G1758" s="1">
        <v>44826</v>
      </c>
      <c r="H1758" s="1">
        <v>44872</v>
      </c>
      <c r="I1758" s="2">
        <v>44877</v>
      </c>
      <c r="J1758" t="s">
        <v>39</v>
      </c>
      <c r="K1758" t="s">
        <v>29</v>
      </c>
      <c r="L1758" t="s">
        <v>24</v>
      </c>
      <c r="M1758" t="s">
        <v>32</v>
      </c>
      <c r="N1758" t="s">
        <v>41</v>
      </c>
      <c r="O1758" t="s">
        <v>609</v>
      </c>
      <c r="P1758">
        <f t="shared" si="647"/>
        <v>1</v>
      </c>
      <c r="Q1758" s="5">
        <f t="shared" si="648"/>
        <v>44874</v>
      </c>
      <c r="R1758" s="32">
        <f>VLOOKUP(_xlfn.CONCAT(M1758," - ",E1758),Planning!$C$75:$D$99,2,0)</f>
        <v>10</v>
      </c>
      <c r="S1758" s="5">
        <f t="shared" si="649"/>
        <v>44882</v>
      </c>
      <c r="T1758" s="3" t="str">
        <f t="shared" si="650"/>
        <v/>
      </c>
      <c r="U1758" s="32">
        <f t="shared" ca="1" si="651"/>
        <v>10</v>
      </c>
      <c r="V1758" s="32">
        <f t="shared" si="652"/>
        <v>0</v>
      </c>
      <c r="W1758" s="5">
        <f t="shared" si="653"/>
        <v>44877</v>
      </c>
      <c r="X1758" s="5"/>
      <c r="Z1758" s="49"/>
      <c r="AA1758" s="50" cm="1">
        <f t="array" ref="AA1758">IF(AND(K1758="Pending",J1758='Date ouverte'!$A$2),INDEX(_xlfn.ANCHORARRAY('Date ouverte'!$B$2),MATCH(TRUE,_xlfn.ANCHORARRAY('Date ouverte'!$B$2)&gt;=$W1758,0)),IF(AND(K1758="Pending",J1758='Date ouverte'!$A$4),INDEX(_xlfn.ANCHORARRAY('Date ouverte'!$B$4),MATCH(TRUE,_xlfn.ANCHORARRAY('Date ouverte'!$B$4)&gt;=$W1758,0)),IF(AND(K1758="Pending",J1758='Date ouverte'!$A$6),INDEX(_xlfn.ANCHORARRAY('Date ouverte'!$B$6),MATCH(TRUE,_xlfn.ANCHORARRAY('Date ouverte'!$B$6)&gt;=$W1758,0)),IF(AND(K1758="Pending",J1758='Date ouverte'!$A$8),INDEX(_xlfn.ANCHORARRAY('Date ouverte'!$B$8),MATCH(TRUE,_xlfn.ANCHORARRAY('Date ouverte'!$B$8)&gt;=$W1758,0)),W1758))))</f>
        <v>44879</v>
      </c>
      <c r="AB1758" s="5" t="str">
        <f>IF(IF($K1758="Pending",(IF($J1758='Date ouverte'!$A$20,HLOOKUP($AA1758,'Date ouverte'!$20:$21,2,FALSE),IF($J1758='Date ouverte'!$A$22,HLOOKUP($AA1758,'Date ouverte'!$22:$23,2,FALSE),IF($J1758='Date ouverte'!$A$24,HLOOKUP($AA1758,'Date ouverte'!$24:$25,2,FALSE),IF($J1758='Date ouverte'!$A$26,HLOOKUP($AA1758,'Date ouverte'!$26:$27,2,FALSE),"j"))))),W1758)&lt;&gt;"alert",AA1758,"alert")</f>
        <v>alert</v>
      </c>
      <c r="AC1758" s="65">
        <f>IF($AB1758="alert",(IF($J1758='Date ouverte'!$A$29,HLOOKUP($AA1758,'Date ouverte'!$29:$30,2,FALSE),IF($J1758='Date ouverte'!$A$31,HLOOKUP($AA1758,'Date ouverte'!$31:$33,2,FALSE),IF($J1758='Date ouverte'!$A$33,HLOOKUP($AA1758,'Date ouverte'!$33:$34,2,FALSE),IF($J1758='Date ouverte'!$A$35,HLOOKUP($AA1758,'Date ouverte'!$35:$36,2,FALSE),"j"))))),0)</f>
        <v>52</v>
      </c>
      <c r="AD17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58" s="5"/>
    </row>
    <row r="1759" spans="1:31" x14ac:dyDescent="0.25">
      <c r="A1759" t="s">
        <v>913</v>
      </c>
      <c r="B1759" t="s">
        <v>258</v>
      </c>
      <c r="C1759" t="s">
        <v>30</v>
      </c>
      <c r="D1759" t="s">
        <v>47</v>
      </c>
      <c r="E1759" t="s">
        <v>16</v>
      </c>
      <c r="F1759" t="s">
        <v>48</v>
      </c>
      <c r="G1759" s="1">
        <v>44826</v>
      </c>
      <c r="H1759" s="1">
        <v>44872</v>
      </c>
      <c r="I1759" s="2">
        <v>44877</v>
      </c>
      <c r="J1759" t="s">
        <v>39</v>
      </c>
      <c r="K1759" t="s">
        <v>29</v>
      </c>
      <c r="L1759" t="s">
        <v>24</v>
      </c>
      <c r="M1759" t="s">
        <v>32</v>
      </c>
      <c r="N1759" t="s">
        <v>41</v>
      </c>
      <c r="O1759" t="s">
        <v>609</v>
      </c>
      <c r="P1759">
        <f t="shared" si="647"/>
        <v>1</v>
      </c>
      <c r="Q1759" s="5">
        <f t="shared" si="648"/>
        <v>44874</v>
      </c>
      <c r="R1759" s="32">
        <f>VLOOKUP(_xlfn.CONCAT(M1759," - ",E1759),Planning!$C$75:$D$99,2,0)</f>
        <v>10</v>
      </c>
      <c r="S1759" s="5">
        <f t="shared" si="649"/>
        <v>44882</v>
      </c>
      <c r="T1759" s="3" t="str">
        <f t="shared" si="650"/>
        <v/>
      </c>
      <c r="U1759" s="32">
        <f t="shared" ca="1" si="651"/>
        <v>10</v>
      </c>
      <c r="V1759" s="32">
        <f t="shared" si="652"/>
        <v>0</v>
      </c>
      <c r="W1759" s="5">
        <f t="shared" si="653"/>
        <v>44877</v>
      </c>
      <c r="X1759" s="5"/>
      <c r="Z1759" s="49"/>
      <c r="AA1759" s="50" cm="1">
        <f t="array" ref="AA1759">IF(AND(K1759="Pending",J1759='Date ouverte'!$A$2),INDEX(_xlfn.ANCHORARRAY('Date ouverte'!$B$2),MATCH(TRUE,_xlfn.ANCHORARRAY('Date ouverte'!$B$2)&gt;=$W1759,0)),IF(AND(K1759="Pending",J1759='Date ouverte'!$A$4),INDEX(_xlfn.ANCHORARRAY('Date ouverte'!$B$4),MATCH(TRUE,_xlfn.ANCHORARRAY('Date ouverte'!$B$4)&gt;=$W1759,0)),IF(AND(K1759="Pending",J1759='Date ouverte'!$A$6),INDEX(_xlfn.ANCHORARRAY('Date ouverte'!$B$6),MATCH(TRUE,_xlfn.ANCHORARRAY('Date ouverte'!$B$6)&gt;=$W1759,0)),IF(AND(K1759="Pending",J1759='Date ouverte'!$A$8),INDEX(_xlfn.ANCHORARRAY('Date ouverte'!$B$8),MATCH(TRUE,_xlfn.ANCHORARRAY('Date ouverte'!$B$8)&gt;=$W1759,0)),W1759))))</f>
        <v>44879</v>
      </c>
      <c r="AB1759" s="5" t="str">
        <f>IF(IF($K1759="Pending",(IF($J1759='Date ouverte'!$A$20,HLOOKUP($AA1759,'Date ouverte'!$20:$21,2,FALSE),IF($J1759='Date ouverte'!$A$22,HLOOKUP($AA1759,'Date ouverte'!$22:$23,2,FALSE),IF($J1759='Date ouverte'!$A$24,HLOOKUP($AA1759,'Date ouverte'!$24:$25,2,FALSE),IF($J1759='Date ouverte'!$A$26,HLOOKUP($AA1759,'Date ouverte'!$26:$27,2,FALSE),"j"))))),W1759)&lt;&gt;"alert",AA1759,"alert")</f>
        <v>alert</v>
      </c>
      <c r="AC1759" s="65">
        <f>IF($AB1759="alert",(IF($J1759='Date ouverte'!$A$29,HLOOKUP($AA1759,'Date ouverte'!$29:$30,2,FALSE),IF($J1759='Date ouverte'!$A$31,HLOOKUP($AA1759,'Date ouverte'!$31:$33,2,FALSE),IF($J1759='Date ouverte'!$A$33,HLOOKUP($AA1759,'Date ouverte'!$33:$34,2,FALSE),IF($J1759='Date ouverte'!$A$35,HLOOKUP($AA1759,'Date ouverte'!$35:$36,2,FALSE),"j"))))),0)</f>
        <v>52</v>
      </c>
      <c r="AD17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59" s="5"/>
    </row>
    <row r="1760" spans="1:31" x14ac:dyDescent="0.25">
      <c r="A1760" t="s">
        <v>1491</v>
      </c>
      <c r="B1760" t="s">
        <v>258</v>
      </c>
      <c r="C1760" t="s">
        <v>14</v>
      </c>
      <c r="D1760" t="s">
        <v>47</v>
      </c>
      <c r="E1760" t="s">
        <v>16</v>
      </c>
      <c r="F1760" t="s">
        <v>48</v>
      </c>
      <c r="G1760" s="1">
        <v>44856</v>
      </c>
      <c r="H1760" s="1">
        <v>44881</v>
      </c>
      <c r="I1760" s="2">
        <v>44888</v>
      </c>
      <c r="J1760" t="s">
        <v>28</v>
      </c>
      <c r="K1760" t="s">
        <v>29</v>
      </c>
      <c r="L1760" t="s">
        <v>24</v>
      </c>
      <c r="M1760" t="s">
        <v>32</v>
      </c>
      <c r="N1760" t="s">
        <v>33</v>
      </c>
      <c r="O1760" t="s">
        <v>58</v>
      </c>
      <c r="P1760">
        <f t="shared" si="647"/>
        <v>1</v>
      </c>
      <c r="Q1760" s="5">
        <f t="shared" si="648"/>
        <v>44883</v>
      </c>
      <c r="R1760" s="32">
        <f>VLOOKUP(_xlfn.CONCAT(M1760," - ",E1760),Planning!$C$75:$D$99,2,0)</f>
        <v>10</v>
      </c>
      <c r="S1760" s="5">
        <f t="shared" si="649"/>
        <v>44891</v>
      </c>
      <c r="T1760" s="3" t="str">
        <f t="shared" si="650"/>
        <v/>
      </c>
      <c r="U1760" s="32">
        <f t="shared" ca="1" si="651"/>
        <v>10</v>
      </c>
      <c r="V1760" s="32">
        <f t="shared" si="652"/>
        <v>0</v>
      </c>
      <c r="W1760" s="5">
        <f t="shared" si="653"/>
        <v>44888</v>
      </c>
      <c r="X1760" s="5"/>
      <c r="Z1760" s="49"/>
      <c r="AA1760" s="50" cm="1">
        <f t="array" ref="AA1760">IF(AND(K1760="Pending",J1760='Date ouverte'!$A$2),INDEX(_xlfn.ANCHORARRAY('Date ouverte'!$B$2),MATCH(TRUE,_xlfn.ANCHORARRAY('Date ouverte'!$B$2)&gt;=$W1760,0)),IF(AND(K1760="Pending",J1760='Date ouverte'!$A$4),INDEX(_xlfn.ANCHORARRAY('Date ouverte'!$B$4),MATCH(TRUE,_xlfn.ANCHORARRAY('Date ouverte'!$B$4)&gt;=$W1760,0)),IF(AND(K1760="Pending",J1760='Date ouverte'!$A$6),INDEX(_xlfn.ANCHORARRAY('Date ouverte'!$B$6),MATCH(TRUE,_xlfn.ANCHORARRAY('Date ouverte'!$B$6)&gt;=$W1760,0)),IF(AND(K1760="Pending",J1760='Date ouverte'!$A$8),INDEX(_xlfn.ANCHORARRAY('Date ouverte'!$B$8),MATCH(TRUE,_xlfn.ANCHORARRAY('Date ouverte'!$B$8)&gt;=$W1760,0)),W1760))))</f>
        <v>44888</v>
      </c>
      <c r="AB1760" s="5">
        <f>IF(IF($K1760="Pending",(IF($J1760='Date ouverte'!$A$20,HLOOKUP($AA1760,'Date ouverte'!$20:$21,2,FALSE),IF($J1760='Date ouverte'!$A$22,HLOOKUP($AA1760,'Date ouverte'!$22:$23,2,FALSE),IF($J1760='Date ouverte'!$A$24,HLOOKUP($AA1760,'Date ouverte'!$24:$25,2,FALSE),IF($J1760='Date ouverte'!$A$26,HLOOKUP($AA1760,'Date ouverte'!$26:$27,2,FALSE),"j"))))),W1760)&lt;&gt;"alert",AA1760,"alert")</f>
        <v>44888</v>
      </c>
      <c r="AC1760" s="65">
        <f>IF($AB1760="alert",(IF($J1760='Date ouverte'!$A$29,HLOOKUP($AA1760,'Date ouverte'!$29:$30,2,FALSE),IF($J1760='Date ouverte'!$A$31,HLOOKUP($AA1760,'Date ouverte'!$31:$33,2,FALSE),IF($J1760='Date ouverte'!$A$33,HLOOKUP($AA1760,'Date ouverte'!$33:$34,2,FALSE),IF($J1760='Date ouverte'!$A$35,HLOOKUP($AA1760,'Date ouverte'!$35:$36,2,FALSE),"j"))))),0)</f>
        <v>0</v>
      </c>
      <c r="AD17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60" s="5"/>
    </row>
    <row r="1761" spans="1:31" x14ac:dyDescent="0.25">
      <c r="A1761" t="s">
        <v>792</v>
      </c>
      <c r="B1761" t="s">
        <v>258</v>
      </c>
      <c r="C1761" t="s">
        <v>14</v>
      </c>
      <c r="D1761" t="s">
        <v>15</v>
      </c>
      <c r="E1761" t="s">
        <v>16</v>
      </c>
      <c r="F1761" t="s">
        <v>17</v>
      </c>
      <c r="G1761" s="1">
        <v>44828</v>
      </c>
      <c r="H1761" s="1">
        <v>44858</v>
      </c>
      <c r="I1761" s="2">
        <v>44865.666666666664</v>
      </c>
      <c r="J1761" t="s">
        <v>39</v>
      </c>
      <c r="K1761" t="s">
        <v>19</v>
      </c>
      <c r="L1761" t="s">
        <v>24</v>
      </c>
      <c r="M1761" t="s">
        <v>32</v>
      </c>
      <c r="N1761" t="s">
        <v>33</v>
      </c>
      <c r="O1761" t="s">
        <v>52</v>
      </c>
      <c r="P1761">
        <f t="shared" si="647"/>
        <v>1</v>
      </c>
      <c r="Q1761" s="5">
        <f t="shared" si="648"/>
        <v>44860</v>
      </c>
      <c r="R1761" s="32">
        <f>VLOOKUP(_xlfn.CONCAT(M1761," - ",E1761),Planning!$C$75:$D$99,2,0)</f>
        <v>10</v>
      </c>
      <c r="S1761" s="5">
        <f t="shared" si="649"/>
        <v>44868</v>
      </c>
      <c r="T1761" s="3" t="str">
        <f t="shared" si="650"/>
        <v/>
      </c>
      <c r="U1761" s="32">
        <f t="shared" ca="1" si="651"/>
        <v>10</v>
      </c>
      <c r="V1761" s="32">
        <f t="shared" si="652"/>
        <v>0</v>
      </c>
      <c r="W1761" s="5">
        <f t="shared" si="653"/>
        <v>44865</v>
      </c>
      <c r="X1761" s="5"/>
      <c r="Z1761" s="49"/>
      <c r="AA1761" s="50" cm="1">
        <f t="array" ref="AA1761">IF(AND(K1761="Pending",J1761='Date ouverte'!$A$2),INDEX(_xlfn.ANCHORARRAY('Date ouverte'!$B$2),MATCH(TRUE,_xlfn.ANCHORARRAY('Date ouverte'!$B$2)&gt;=$W1761,0)),IF(AND(K1761="Pending",J1761='Date ouverte'!$A$4),INDEX(_xlfn.ANCHORARRAY('Date ouverte'!$B$4),MATCH(TRUE,_xlfn.ANCHORARRAY('Date ouverte'!$B$4)&gt;=$W1761,0)),IF(AND(K1761="Pending",J1761='Date ouverte'!$A$6),INDEX(_xlfn.ANCHORARRAY('Date ouverte'!$B$6),MATCH(TRUE,_xlfn.ANCHORARRAY('Date ouverte'!$B$6)&gt;=$W1761,0)),IF(AND(K1761="Pending",J1761='Date ouverte'!$A$8),INDEX(_xlfn.ANCHORARRAY('Date ouverte'!$B$8),MATCH(TRUE,_xlfn.ANCHORARRAY('Date ouverte'!$B$8)&gt;=$W1761,0)),W1761))))</f>
        <v>44865</v>
      </c>
      <c r="AB1761" s="5">
        <f>IF(IF($K1761="Pending",(IF($J1761='Date ouverte'!$A$20,HLOOKUP($AA1761,'Date ouverte'!$20:$21,2,FALSE),IF($J1761='Date ouverte'!$A$22,HLOOKUP($AA1761,'Date ouverte'!$22:$23,2,FALSE),IF($J1761='Date ouverte'!$A$24,HLOOKUP($AA1761,'Date ouverte'!$24:$25,2,FALSE),IF($J1761='Date ouverte'!$A$26,HLOOKUP($AA1761,'Date ouverte'!$26:$27,2,FALSE),"j"))))),W1761)&lt;&gt;"alert",AA1761,"alert")</f>
        <v>44865</v>
      </c>
      <c r="AC1761" s="65">
        <f>IF($AB1761="alert",(IF($J1761='Date ouverte'!$A$29,HLOOKUP($AA1761,'Date ouverte'!$29:$30,2,FALSE),IF($J1761='Date ouverte'!$A$31,HLOOKUP($AA1761,'Date ouverte'!$31:$33,2,FALSE),IF($J1761='Date ouverte'!$A$33,HLOOKUP($AA1761,'Date ouverte'!$33:$34,2,FALSE),IF($J1761='Date ouverte'!$A$35,HLOOKUP($AA1761,'Date ouverte'!$35:$36,2,FALSE),"j"))))),0)</f>
        <v>0</v>
      </c>
      <c r="AD17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61" s="5"/>
    </row>
    <row r="1762" spans="1:31" x14ac:dyDescent="0.25">
      <c r="A1762" t="s">
        <v>2191</v>
      </c>
      <c r="B1762" t="s">
        <v>258</v>
      </c>
      <c r="C1762" t="s">
        <v>30</v>
      </c>
      <c r="D1762" t="s">
        <v>47</v>
      </c>
      <c r="E1762" t="s">
        <v>16</v>
      </c>
      <c r="F1762" t="s">
        <v>48</v>
      </c>
      <c r="G1762" s="1">
        <v>44857</v>
      </c>
      <c r="H1762" s="1">
        <v>44884</v>
      </c>
      <c r="I1762" s="2">
        <v>44889</v>
      </c>
      <c r="J1762" t="s">
        <v>23</v>
      </c>
      <c r="K1762" t="s">
        <v>29</v>
      </c>
      <c r="L1762" t="s">
        <v>24</v>
      </c>
      <c r="M1762" t="s">
        <v>32</v>
      </c>
      <c r="N1762" t="s">
        <v>41</v>
      </c>
      <c r="O1762" t="s">
        <v>1686</v>
      </c>
      <c r="P1762">
        <f t="shared" si="647"/>
        <v>1</v>
      </c>
      <c r="Q1762" s="5">
        <f t="shared" si="648"/>
        <v>44886</v>
      </c>
      <c r="R1762" s="32">
        <f>VLOOKUP(_xlfn.CONCAT(M1762," - ",E1762),Planning!$C$75:$D$99,2,0)</f>
        <v>10</v>
      </c>
      <c r="S1762" s="5">
        <f t="shared" si="649"/>
        <v>44894</v>
      </c>
      <c r="T1762" s="3" t="str">
        <f t="shared" si="650"/>
        <v/>
      </c>
      <c r="U1762" s="32">
        <f t="shared" ca="1" si="651"/>
        <v>10</v>
      </c>
      <c r="V1762" s="32">
        <f t="shared" si="652"/>
        <v>0</v>
      </c>
      <c r="W1762" s="5">
        <f t="shared" si="653"/>
        <v>44889</v>
      </c>
      <c r="X1762" s="5"/>
      <c r="Z1762" s="49"/>
      <c r="AA1762" s="50" cm="1">
        <f t="array" ref="AA1762">IF(AND(K1762="Pending",J1762='Date ouverte'!$A$2),INDEX(_xlfn.ANCHORARRAY('Date ouverte'!$B$2),MATCH(TRUE,_xlfn.ANCHORARRAY('Date ouverte'!$B$2)&gt;=$W1762,0)),IF(AND(K1762="Pending",J1762='Date ouverte'!$A$4),INDEX(_xlfn.ANCHORARRAY('Date ouverte'!$B$4),MATCH(TRUE,_xlfn.ANCHORARRAY('Date ouverte'!$B$4)&gt;=$W1762,0)),IF(AND(K1762="Pending",J1762='Date ouverte'!$A$6),INDEX(_xlfn.ANCHORARRAY('Date ouverte'!$B$6),MATCH(TRUE,_xlfn.ANCHORARRAY('Date ouverte'!$B$6)&gt;=$W1762,0)),IF(AND(K1762="Pending",J1762='Date ouverte'!$A$8),INDEX(_xlfn.ANCHORARRAY('Date ouverte'!$B$8),MATCH(TRUE,_xlfn.ANCHORARRAY('Date ouverte'!$B$8)&gt;=$W1762,0)),W1762))))</f>
        <v>44889</v>
      </c>
      <c r="AB1762" s="5" t="str">
        <f>IF(IF($K1762="Pending",(IF($J1762='Date ouverte'!$A$20,HLOOKUP($AA1762,'Date ouverte'!$20:$21,2,FALSE),IF($J1762='Date ouverte'!$A$22,HLOOKUP($AA1762,'Date ouverte'!$22:$23,2,FALSE),IF($J1762='Date ouverte'!$A$24,HLOOKUP($AA1762,'Date ouverte'!$24:$25,2,FALSE),IF($J1762='Date ouverte'!$A$26,HLOOKUP($AA1762,'Date ouverte'!$26:$27,2,FALSE),"j"))))),W1762)&lt;&gt;"alert",AA1762,"alert")</f>
        <v>alert</v>
      </c>
      <c r="AC1762" s="65">
        <f>IF($AB1762="alert",(IF($J1762='Date ouverte'!$A$29,HLOOKUP($AA1762,'Date ouverte'!$29:$30,2,FALSE),IF($J1762='Date ouverte'!$A$31,HLOOKUP($AA1762,'Date ouverte'!$31:$33,2,FALSE),IF($J1762='Date ouverte'!$A$33,HLOOKUP($AA1762,'Date ouverte'!$33:$34,2,FALSE),IF($J1762='Date ouverte'!$A$35,HLOOKUP($AA1762,'Date ouverte'!$35:$36,2,FALSE),"j"))))),0)</f>
        <v>32</v>
      </c>
      <c r="AD17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62" s="5"/>
    </row>
    <row r="1763" spans="1:31" x14ac:dyDescent="0.25">
      <c r="A1763" t="s">
        <v>2192</v>
      </c>
      <c r="B1763" t="s">
        <v>258</v>
      </c>
      <c r="C1763" t="s">
        <v>30</v>
      </c>
      <c r="D1763" t="s">
        <v>47</v>
      </c>
      <c r="E1763" t="s">
        <v>16</v>
      </c>
      <c r="F1763" t="s">
        <v>48</v>
      </c>
      <c r="G1763" s="1">
        <v>44846</v>
      </c>
      <c r="H1763" s="1">
        <v>44885</v>
      </c>
      <c r="I1763" s="2">
        <v>44890</v>
      </c>
      <c r="J1763" t="s">
        <v>23</v>
      </c>
      <c r="K1763" t="s">
        <v>29</v>
      </c>
      <c r="L1763" t="s">
        <v>24</v>
      </c>
      <c r="M1763" t="s">
        <v>32</v>
      </c>
      <c r="N1763" t="s">
        <v>41</v>
      </c>
      <c r="O1763" t="s">
        <v>1106</v>
      </c>
      <c r="P1763">
        <f t="shared" si="647"/>
        <v>1</v>
      </c>
      <c r="Q1763" s="5">
        <f t="shared" si="648"/>
        <v>44887</v>
      </c>
      <c r="R1763" s="32">
        <f>VLOOKUP(_xlfn.CONCAT(M1763," - ",E1763),Planning!$C$75:$D$99,2,0)</f>
        <v>10</v>
      </c>
      <c r="S1763" s="5">
        <f t="shared" si="649"/>
        <v>44895</v>
      </c>
      <c r="T1763" s="3" t="str">
        <f t="shared" si="650"/>
        <v/>
      </c>
      <c r="U1763" s="32">
        <f t="shared" ca="1" si="651"/>
        <v>10</v>
      </c>
      <c r="V1763" s="32">
        <f t="shared" si="652"/>
        <v>0</v>
      </c>
      <c r="W1763" s="5">
        <f t="shared" si="653"/>
        <v>44890</v>
      </c>
      <c r="X1763" s="5"/>
      <c r="Z1763" s="49"/>
      <c r="AA1763" s="50" cm="1">
        <f t="array" ref="AA1763">IF(AND(K1763="Pending",J1763='Date ouverte'!$A$2),INDEX(_xlfn.ANCHORARRAY('Date ouverte'!$B$2),MATCH(TRUE,_xlfn.ANCHORARRAY('Date ouverte'!$B$2)&gt;=$W1763,0)),IF(AND(K1763="Pending",J1763='Date ouverte'!$A$4),INDEX(_xlfn.ANCHORARRAY('Date ouverte'!$B$4),MATCH(TRUE,_xlfn.ANCHORARRAY('Date ouverte'!$B$4)&gt;=$W1763,0)),IF(AND(K1763="Pending",J1763='Date ouverte'!$A$6),INDEX(_xlfn.ANCHORARRAY('Date ouverte'!$B$6),MATCH(TRUE,_xlfn.ANCHORARRAY('Date ouverte'!$B$6)&gt;=$W1763,0)),IF(AND(K1763="Pending",J1763='Date ouverte'!$A$8),INDEX(_xlfn.ANCHORARRAY('Date ouverte'!$B$8),MATCH(TRUE,_xlfn.ANCHORARRAY('Date ouverte'!$B$8)&gt;=$W1763,0)),W1763))))</f>
        <v>44890</v>
      </c>
      <c r="AB1763" s="5" t="str">
        <f>IF(IF($K1763="Pending",(IF($J1763='Date ouverte'!$A$20,HLOOKUP($AA1763,'Date ouverte'!$20:$21,2,FALSE),IF($J1763='Date ouverte'!$A$22,HLOOKUP($AA1763,'Date ouverte'!$22:$23,2,FALSE),IF($J1763='Date ouverte'!$A$24,HLOOKUP($AA1763,'Date ouverte'!$24:$25,2,FALSE),IF($J1763='Date ouverte'!$A$26,HLOOKUP($AA1763,'Date ouverte'!$26:$27,2,FALSE),"j"))))),W1763)&lt;&gt;"alert",AA1763,"alert")</f>
        <v>alert</v>
      </c>
      <c r="AC1763" s="65">
        <f>IF($AB1763="alert",(IF($J1763='Date ouverte'!$A$29,HLOOKUP($AA1763,'Date ouverte'!$29:$30,2,FALSE),IF($J1763='Date ouverte'!$A$31,HLOOKUP($AA1763,'Date ouverte'!$31:$33,2,FALSE),IF($J1763='Date ouverte'!$A$33,HLOOKUP($AA1763,'Date ouverte'!$33:$34,2,FALSE),IF($J1763='Date ouverte'!$A$35,HLOOKUP($AA1763,'Date ouverte'!$35:$36,2,FALSE),"j"))))),0)</f>
        <v>96</v>
      </c>
      <c r="AD17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63" s="5"/>
    </row>
    <row r="1764" spans="1:31" x14ac:dyDescent="0.25">
      <c r="A1764" t="s">
        <v>1492</v>
      </c>
      <c r="B1764" t="s">
        <v>258</v>
      </c>
      <c r="C1764" t="s">
        <v>14</v>
      </c>
      <c r="D1764" t="s">
        <v>47</v>
      </c>
      <c r="E1764" t="s">
        <v>34</v>
      </c>
      <c r="F1764" t="s">
        <v>48</v>
      </c>
      <c r="G1764" s="1">
        <v>44847</v>
      </c>
      <c r="H1764" s="1">
        <v>44877</v>
      </c>
      <c r="I1764" s="2">
        <v>44886.541666666664</v>
      </c>
      <c r="J1764" t="s">
        <v>28</v>
      </c>
      <c r="K1764" t="s">
        <v>19</v>
      </c>
      <c r="L1764" t="s">
        <v>20</v>
      </c>
      <c r="M1764" t="s">
        <v>25</v>
      </c>
      <c r="N1764" t="s">
        <v>35</v>
      </c>
      <c r="O1764" t="s">
        <v>45</v>
      </c>
      <c r="P1764">
        <f t="shared" si="647"/>
        <v>1</v>
      </c>
      <c r="Q1764" s="5">
        <f t="shared" si="648"/>
        <v>44879</v>
      </c>
      <c r="R1764" s="32">
        <f>VLOOKUP(_xlfn.CONCAT(M1764," - ",E1764),Planning!$C$75:$D$99,2,0)</f>
        <v>21</v>
      </c>
      <c r="S1764" s="5">
        <f t="shared" si="649"/>
        <v>44898</v>
      </c>
      <c r="T1764" s="3" t="str">
        <f t="shared" si="650"/>
        <v/>
      </c>
      <c r="U1764" s="32">
        <f t="shared" ca="1" si="651"/>
        <v>21</v>
      </c>
      <c r="V1764" s="32">
        <f t="shared" si="652"/>
        <v>0</v>
      </c>
      <c r="W1764" s="5">
        <f t="shared" si="653"/>
        <v>44886</v>
      </c>
      <c r="X1764" s="5"/>
      <c r="Z1764" s="49"/>
      <c r="AA1764" s="50" cm="1">
        <f t="array" ref="AA1764">IF(AND(K1764="Pending",J1764='Date ouverte'!$A$2),INDEX(_xlfn.ANCHORARRAY('Date ouverte'!$B$2),MATCH(TRUE,_xlfn.ANCHORARRAY('Date ouverte'!$B$2)&gt;=$W1764,0)),IF(AND(K1764="Pending",J1764='Date ouverte'!$A$4),INDEX(_xlfn.ANCHORARRAY('Date ouverte'!$B$4),MATCH(TRUE,_xlfn.ANCHORARRAY('Date ouverte'!$B$4)&gt;=$W1764,0)),IF(AND(K1764="Pending",J1764='Date ouverte'!$A$6),INDEX(_xlfn.ANCHORARRAY('Date ouverte'!$B$6),MATCH(TRUE,_xlfn.ANCHORARRAY('Date ouverte'!$B$6)&gt;=$W1764,0)),IF(AND(K1764="Pending",J1764='Date ouverte'!$A$8),INDEX(_xlfn.ANCHORARRAY('Date ouverte'!$B$8),MATCH(TRUE,_xlfn.ANCHORARRAY('Date ouverte'!$B$8)&gt;=$W1764,0)),W1764))))</f>
        <v>44886</v>
      </c>
      <c r="AB1764" s="5">
        <f>IF(IF($K1764="Pending",(IF($J1764='Date ouverte'!$A$20,HLOOKUP($AA1764,'Date ouverte'!$20:$21,2,FALSE),IF($J1764='Date ouverte'!$A$22,HLOOKUP($AA1764,'Date ouverte'!$22:$23,2,FALSE),IF($J1764='Date ouverte'!$A$24,HLOOKUP($AA1764,'Date ouverte'!$24:$25,2,FALSE),IF($J1764='Date ouverte'!$A$26,HLOOKUP($AA1764,'Date ouverte'!$26:$27,2,FALSE),"j"))))),W1764)&lt;&gt;"alert",AA1764,"alert")</f>
        <v>44886</v>
      </c>
      <c r="AC1764" s="65">
        <f>IF($AB1764="alert",(IF($J1764='Date ouverte'!$A$29,HLOOKUP($AA1764,'Date ouverte'!$29:$30,2,FALSE),IF($J1764='Date ouverte'!$A$31,HLOOKUP($AA1764,'Date ouverte'!$31:$33,2,FALSE),IF($J1764='Date ouverte'!$A$33,HLOOKUP($AA1764,'Date ouverte'!$33:$34,2,FALSE),IF($J1764='Date ouverte'!$A$35,HLOOKUP($AA1764,'Date ouverte'!$35:$36,2,FALSE),"j"))))),0)</f>
        <v>0</v>
      </c>
      <c r="AD17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64" s="5"/>
    </row>
    <row r="1765" spans="1:31" x14ac:dyDescent="0.25">
      <c r="A1765" t="s">
        <v>2530</v>
      </c>
      <c r="B1765" t="s">
        <v>258</v>
      </c>
      <c r="C1765" t="s">
        <v>14</v>
      </c>
      <c r="D1765" t="s">
        <v>47</v>
      </c>
      <c r="E1765" t="s">
        <v>16</v>
      </c>
      <c r="F1765" t="s">
        <v>48</v>
      </c>
      <c r="G1765" s="1">
        <v>44857</v>
      </c>
      <c r="H1765" s="1">
        <v>44884</v>
      </c>
      <c r="I1765" s="2">
        <v>44891</v>
      </c>
      <c r="J1765" t="s">
        <v>28</v>
      </c>
      <c r="K1765" t="s">
        <v>29</v>
      </c>
      <c r="L1765" t="s">
        <v>24</v>
      </c>
      <c r="M1765" t="s">
        <v>32</v>
      </c>
      <c r="N1765" t="s">
        <v>41</v>
      </c>
      <c r="O1765" t="s">
        <v>1686</v>
      </c>
      <c r="P1765">
        <f t="shared" si="647"/>
        <v>1</v>
      </c>
      <c r="Q1765" s="5">
        <f t="shared" si="648"/>
        <v>44886</v>
      </c>
      <c r="R1765" s="32">
        <f>VLOOKUP(_xlfn.CONCAT(M1765," - ",E1765),Planning!$C$75:$D$99,2,0)</f>
        <v>10</v>
      </c>
      <c r="S1765" s="5">
        <f t="shared" si="649"/>
        <v>44894</v>
      </c>
      <c r="T1765" s="3" t="str">
        <f t="shared" si="650"/>
        <v/>
      </c>
      <c r="U1765" s="32">
        <f t="shared" ca="1" si="651"/>
        <v>10</v>
      </c>
      <c r="V1765" s="32">
        <f t="shared" si="652"/>
        <v>0</v>
      </c>
      <c r="W1765" s="5">
        <f t="shared" si="653"/>
        <v>44891</v>
      </c>
      <c r="X1765" s="5"/>
      <c r="Z1765" s="49"/>
      <c r="AA1765" s="50" cm="1">
        <f t="array" ref="AA1765">IF(AND(K1765="Pending",J1765='Date ouverte'!$A$2),INDEX(_xlfn.ANCHORARRAY('Date ouverte'!$B$2),MATCH(TRUE,_xlfn.ANCHORARRAY('Date ouverte'!$B$2)&gt;=$W1765,0)),IF(AND(K1765="Pending",J1765='Date ouverte'!$A$4),INDEX(_xlfn.ANCHORARRAY('Date ouverte'!$B$4),MATCH(TRUE,_xlfn.ANCHORARRAY('Date ouverte'!$B$4)&gt;=$W1765,0)),IF(AND(K1765="Pending",J1765='Date ouverte'!$A$6),INDEX(_xlfn.ANCHORARRAY('Date ouverte'!$B$6),MATCH(TRUE,_xlfn.ANCHORARRAY('Date ouverte'!$B$6)&gt;=$W1765,0)),IF(AND(K1765="Pending",J1765='Date ouverte'!$A$8),INDEX(_xlfn.ANCHORARRAY('Date ouverte'!$B$8),MATCH(TRUE,_xlfn.ANCHORARRAY('Date ouverte'!$B$8)&gt;=$W1765,0)),W1765))))</f>
        <v>44893</v>
      </c>
      <c r="AB1765" s="5">
        <f>IF(IF($K1765="Pending",(IF($J1765='Date ouverte'!$A$20,HLOOKUP($AA1765,'Date ouverte'!$20:$21,2,FALSE),IF($J1765='Date ouverte'!$A$22,HLOOKUP($AA1765,'Date ouverte'!$22:$23,2,FALSE),IF($J1765='Date ouverte'!$A$24,HLOOKUP($AA1765,'Date ouverte'!$24:$25,2,FALSE),IF($J1765='Date ouverte'!$A$26,HLOOKUP($AA1765,'Date ouverte'!$26:$27,2,FALSE),"j"))))),W1765)&lt;&gt;"alert",AA1765,"alert")</f>
        <v>44893</v>
      </c>
      <c r="AC1765" s="65">
        <f>IF($AB1765="alert",(IF($J1765='Date ouverte'!$A$29,HLOOKUP($AA1765,'Date ouverte'!$29:$30,2,FALSE),IF($J1765='Date ouverte'!$A$31,HLOOKUP($AA1765,'Date ouverte'!$31:$33,2,FALSE),IF($J1765='Date ouverte'!$A$33,HLOOKUP($AA1765,'Date ouverte'!$33:$34,2,FALSE),IF($J1765='Date ouverte'!$A$35,HLOOKUP($AA1765,'Date ouverte'!$35:$36,2,FALSE),"j"))))),0)</f>
        <v>0</v>
      </c>
      <c r="AD17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65" s="5"/>
    </row>
    <row r="1766" spans="1:31" x14ac:dyDescent="0.25">
      <c r="A1766" t="s">
        <v>461</v>
      </c>
      <c r="B1766" t="s">
        <v>258</v>
      </c>
      <c r="C1766" t="s">
        <v>30</v>
      </c>
      <c r="D1766" t="s">
        <v>47</v>
      </c>
      <c r="E1766" t="s">
        <v>16</v>
      </c>
      <c r="F1766" t="s">
        <v>48</v>
      </c>
      <c r="G1766" s="1">
        <v>44823</v>
      </c>
      <c r="H1766" s="1">
        <v>44868</v>
      </c>
      <c r="I1766" s="2">
        <v>44873</v>
      </c>
      <c r="J1766" t="s">
        <v>39</v>
      </c>
      <c r="K1766" t="s">
        <v>29</v>
      </c>
      <c r="L1766" t="s">
        <v>24</v>
      </c>
      <c r="M1766" t="s">
        <v>32</v>
      </c>
      <c r="N1766" t="s">
        <v>41</v>
      </c>
      <c r="O1766" t="s">
        <v>387</v>
      </c>
      <c r="P1766">
        <f t="shared" si="647"/>
        <v>1</v>
      </c>
      <c r="Q1766" s="5">
        <f t="shared" si="648"/>
        <v>44870</v>
      </c>
      <c r="R1766" s="32">
        <f>VLOOKUP(_xlfn.CONCAT(M1766," - ",E1766),Planning!$C$75:$D$99,2,0)</f>
        <v>10</v>
      </c>
      <c r="S1766" s="5">
        <f t="shared" si="649"/>
        <v>44878</v>
      </c>
      <c r="T1766" s="3" t="str">
        <f t="shared" si="650"/>
        <v/>
      </c>
      <c r="U1766" s="32">
        <f t="shared" ca="1" si="651"/>
        <v>10</v>
      </c>
      <c r="V1766" s="32">
        <f t="shared" si="652"/>
        <v>0</v>
      </c>
      <c r="W1766" s="5">
        <f t="shared" si="653"/>
        <v>44873</v>
      </c>
      <c r="X1766" s="5"/>
      <c r="Z1766" s="49"/>
      <c r="AA1766" s="50" cm="1">
        <f t="array" ref="AA1766">IF(AND(K1766="Pending",J1766='Date ouverte'!$A$2),INDEX(_xlfn.ANCHORARRAY('Date ouverte'!$B$2),MATCH(TRUE,_xlfn.ANCHORARRAY('Date ouverte'!$B$2)&gt;=$W1766,0)),IF(AND(K1766="Pending",J1766='Date ouverte'!$A$4),INDEX(_xlfn.ANCHORARRAY('Date ouverte'!$B$4),MATCH(TRUE,_xlfn.ANCHORARRAY('Date ouverte'!$B$4)&gt;=$W1766,0)),IF(AND(K1766="Pending",J1766='Date ouverte'!$A$6),INDEX(_xlfn.ANCHORARRAY('Date ouverte'!$B$6),MATCH(TRUE,_xlfn.ANCHORARRAY('Date ouverte'!$B$6)&gt;=$W1766,0)),IF(AND(K1766="Pending",J1766='Date ouverte'!$A$8),INDEX(_xlfn.ANCHORARRAY('Date ouverte'!$B$8),MATCH(TRUE,_xlfn.ANCHORARRAY('Date ouverte'!$B$8)&gt;=$W1766,0)),W1766))))</f>
        <v>44873</v>
      </c>
      <c r="AB1766" s="5" t="str">
        <f>IF(IF($K1766="Pending",(IF($J1766='Date ouverte'!$A$20,HLOOKUP($AA1766,'Date ouverte'!$20:$21,2,FALSE),IF($J1766='Date ouverte'!$A$22,HLOOKUP($AA1766,'Date ouverte'!$22:$23,2,FALSE),IF($J1766='Date ouverte'!$A$24,HLOOKUP($AA1766,'Date ouverte'!$24:$25,2,FALSE),IF($J1766='Date ouverte'!$A$26,HLOOKUP($AA1766,'Date ouverte'!$26:$27,2,FALSE),"j"))))),W1766)&lt;&gt;"alert",AA1766,"alert")</f>
        <v>alert</v>
      </c>
      <c r="AC1766" s="65">
        <f>IF($AB1766="alert",(IF($J1766='Date ouverte'!$A$29,HLOOKUP($AA1766,'Date ouverte'!$29:$30,2,FALSE),IF($J1766='Date ouverte'!$A$31,HLOOKUP($AA1766,'Date ouverte'!$31:$33,2,FALSE),IF($J1766='Date ouverte'!$A$33,HLOOKUP($AA1766,'Date ouverte'!$33:$34,2,FALSE),IF($J1766='Date ouverte'!$A$35,HLOOKUP($AA1766,'Date ouverte'!$35:$36,2,FALSE),"j"))))),0)</f>
        <v>1</v>
      </c>
      <c r="AD17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66" s="5"/>
    </row>
    <row r="1767" spans="1:31" x14ac:dyDescent="0.25">
      <c r="A1767" t="s">
        <v>2193</v>
      </c>
      <c r="B1767" t="s">
        <v>258</v>
      </c>
      <c r="C1767" t="s">
        <v>14</v>
      </c>
      <c r="D1767" t="s">
        <v>47</v>
      </c>
      <c r="E1767" t="s">
        <v>16</v>
      </c>
      <c r="F1767" t="s">
        <v>48</v>
      </c>
      <c r="G1767" s="1">
        <v>44857</v>
      </c>
      <c r="H1767" s="1">
        <v>44884</v>
      </c>
      <c r="I1767" s="2">
        <v>44891</v>
      </c>
      <c r="J1767" t="s">
        <v>18</v>
      </c>
      <c r="K1767" t="s">
        <v>29</v>
      </c>
      <c r="L1767" t="s">
        <v>24</v>
      </c>
      <c r="M1767" t="s">
        <v>32</v>
      </c>
      <c r="N1767" t="s">
        <v>41</v>
      </c>
      <c r="O1767" t="s">
        <v>1686</v>
      </c>
      <c r="P1767">
        <f t="shared" si="647"/>
        <v>1</v>
      </c>
      <c r="Q1767" s="5">
        <f t="shared" si="648"/>
        <v>44886</v>
      </c>
      <c r="R1767" s="32">
        <f>VLOOKUP(_xlfn.CONCAT(M1767," - ",E1767),Planning!$C$75:$D$99,2,0)</f>
        <v>10</v>
      </c>
      <c r="S1767" s="5">
        <f t="shared" si="649"/>
        <v>44894</v>
      </c>
      <c r="T1767" s="3" t="str">
        <f t="shared" si="650"/>
        <v/>
      </c>
      <c r="U1767" s="32">
        <f t="shared" ca="1" si="651"/>
        <v>10</v>
      </c>
      <c r="V1767" s="32">
        <f t="shared" si="652"/>
        <v>0</v>
      </c>
      <c r="W1767" s="5">
        <f t="shared" si="653"/>
        <v>44891</v>
      </c>
      <c r="X1767" s="5"/>
      <c r="Z1767" s="49"/>
      <c r="AA1767" s="50" cm="1">
        <f t="array" ref="AA1767">IF(AND(K1767="Pending",J1767='Date ouverte'!$A$2),INDEX(_xlfn.ANCHORARRAY('Date ouverte'!$B$2),MATCH(TRUE,_xlfn.ANCHORARRAY('Date ouverte'!$B$2)&gt;=$W1767,0)),IF(AND(K1767="Pending",J1767='Date ouverte'!$A$4),INDEX(_xlfn.ANCHORARRAY('Date ouverte'!$B$4),MATCH(TRUE,_xlfn.ANCHORARRAY('Date ouverte'!$B$4)&gt;=$W1767,0)),IF(AND(K1767="Pending",J1767='Date ouverte'!$A$6),INDEX(_xlfn.ANCHORARRAY('Date ouverte'!$B$6),MATCH(TRUE,_xlfn.ANCHORARRAY('Date ouverte'!$B$6)&gt;=$W1767,0)),IF(AND(K1767="Pending",J1767='Date ouverte'!$A$8),INDEX(_xlfn.ANCHORARRAY('Date ouverte'!$B$8),MATCH(TRUE,_xlfn.ANCHORARRAY('Date ouverte'!$B$8)&gt;=$W1767,0)),W1767))))</f>
        <v>44893</v>
      </c>
      <c r="AB1767" s="5">
        <f>IF(IF($K1767="Pending",(IF($J1767='Date ouverte'!$A$20,HLOOKUP($AA1767,'Date ouverte'!$20:$21,2,FALSE),IF($J1767='Date ouverte'!$A$22,HLOOKUP($AA1767,'Date ouverte'!$22:$23,2,FALSE),IF($J1767='Date ouverte'!$A$24,HLOOKUP($AA1767,'Date ouverte'!$24:$25,2,FALSE),IF($J1767='Date ouverte'!$A$26,HLOOKUP($AA1767,'Date ouverte'!$26:$27,2,FALSE),"j"))))),W1767)&lt;&gt;"alert",AA1767,"alert")</f>
        <v>44893</v>
      </c>
      <c r="AC1767" s="65">
        <f>IF($AB1767="alert",(IF($J1767='Date ouverte'!$A$29,HLOOKUP($AA1767,'Date ouverte'!$29:$30,2,FALSE),IF($J1767='Date ouverte'!$A$31,HLOOKUP($AA1767,'Date ouverte'!$31:$33,2,FALSE),IF($J1767='Date ouverte'!$A$33,HLOOKUP($AA1767,'Date ouverte'!$33:$34,2,FALSE),IF($J1767='Date ouverte'!$A$35,HLOOKUP($AA1767,'Date ouverte'!$35:$36,2,FALSE),"j"))))),0)</f>
        <v>0</v>
      </c>
      <c r="AD17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67" s="5"/>
    </row>
    <row r="1768" spans="1:31" x14ac:dyDescent="0.25">
      <c r="A1768" t="s">
        <v>840</v>
      </c>
      <c r="B1768" t="s">
        <v>258</v>
      </c>
      <c r="C1768" t="s">
        <v>30</v>
      </c>
      <c r="D1768" t="s">
        <v>47</v>
      </c>
      <c r="E1768" t="s">
        <v>16</v>
      </c>
      <c r="F1768" t="s">
        <v>48</v>
      </c>
      <c r="G1768" s="1">
        <v>44826</v>
      </c>
      <c r="H1768" s="1">
        <v>44872</v>
      </c>
      <c r="I1768" s="2">
        <v>44877</v>
      </c>
      <c r="J1768" t="s">
        <v>18</v>
      </c>
      <c r="K1768" t="s">
        <v>29</v>
      </c>
      <c r="L1768" t="s">
        <v>24</v>
      </c>
      <c r="M1768" t="s">
        <v>32</v>
      </c>
      <c r="N1768" t="s">
        <v>41</v>
      </c>
      <c r="O1768" t="s">
        <v>609</v>
      </c>
      <c r="P1768">
        <f t="shared" si="647"/>
        <v>1</v>
      </c>
      <c r="Q1768" s="5">
        <f t="shared" si="648"/>
        <v>44874</v>
      </c>
      <c r="R1768" s="32">
        <f>VLOOKUP(_xlfn.CONCAT(M1768," - ",E1768),Planning!$C$75:$D$99,2,0)</f>
        <v>10</v>
      </c>
      <c r="S1768" s="5">
        <f t="shared" si="649"/>
        <v>44882</v>
      </c>
      <c r="T1768" s="3" t="str">
        <f t="shared" si="650"/>
        <v/>
      </c>
      <c r="U1768" s="32">
        <f t="shared" ca="1" si="651"/>
        <v>10</v>
      </c>
      <c r="V1768" s="32">
        <f t="shared" si="652"/>
        <v>0</v>
      </c>
      <c r="W1768" s="5">
        <f t="shared" si="653"/>
        <v>44877</v>
      </c>
      <c r="X1768" s="5"/>
      <c r="Z1768" s="49"/>
      <c r="AA1768" s="50" cm="1">
        <f t="array" ref="AA1768">IF(AND(K1768="Pending",J1768='Date ouverte'!$A$2),INDEX(_xlfn.ANCHORARRAY('Date ouverte'!$B$2),MATCH(TRUE,_xlfn.ANCHORARRAY('Date ouverte'!$B$2)&gt;=$W1768,0)),IF(AND(K1768="Pending",J1768='Date ouverte'!$A$4),INDEX(_xlfn.ANCHORARRAY('Date ouverte'!$B$4),MATCH(TRUE,_xlfn.ANCHORARRAY('Date ouverte'!$B$4)&gt;=$W1768,0)),IF(AND(K1768="Pending",J1768='Date ouverte'!$A$6),INDEX(_xlfn.ANCHORARRAY('Date ouverte'!$B$6),MATCH(TRUE,_xlfn.ANCHORARRAY('Date ouverte'!$B$6)&gt;=$W1768,0)),IF(AND(K1768="Pending",J1768='Date ouverte'!$A$8),INDEX(_xlfn.ANCHORARRAY('Date ouverte'!$B$8),MATCH(TRUE,_xlfn.ANCHORARRAY('Date ouverte'!$B$8)&gt;=$W1768,0)),W1768))))</f>
        <v>44879</v>
      </c>
      <c r="AB1768" s="5" t="str">
        <f>IF(IF($K1768="Pending",(IF($J1768='Date ouverte'!$A$20,HLOOKUP($AA1768,'Date ouverte'!$20:$21,2,FALSE),IF($J1768='Date ouverte'!$A$22,HLOOKUP($AA1768,'Date ouverte'!$22:$23,2,FALSE),IF($J1768='Date ouverte'!$A$24,HLOOKUP($AA1768,'Date ouverte'!$24:$25,2,FALSE),IF($J1768='Date ouverte'!$A$26,HLOOKUP($AA1768,'Date ouverte'!$26:$27,2,FALSE),"j"))))),W1768)&lt;&gt;"alert",AA1768,"alert")</f>
        <v>alert</v>
      </c>
      <c r="AC1768" s="65">
        <f>IF($AB1768="alert",(IF($J1768='Date ouverte'!$A$29,HLOOKUP($AA1768,'Date ouverte'!$29:$30,2,FALSE),IF($J1768='Date ouverte'!$A$31,HLOOKUP($AA1768,'Date ouverte'!$31:$33,2,FALSE),IF($J1768='Date ouverte'!$A$33,HLOOKUP($AA1768,'Date ouverte'!$33:$34,2,FALSE),IF($J1768='Date ouverte'!$A$35,HLOOKUP($AA1768,'Date ouverte'!$35:$36,2,FALSE),"j"))))),0)</f>
        <v>11</v>
      </c>
      <c r="AD17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68" s="5"/>
    </row>
    <row r="1769" spans="1:31" x14ac:dyDescent="0.25">
      <c r="A1769" t="s">
        <v>129</v>
      </c>
      <c r="B1769" t="s">
        <v>258</v>
      </c>
      <c r="C1769" t="s">
        <v>30</v>
      </c>
      <c r="D1769" t="s">
        <v>47</v>
      </c>
      <c r="E1769" t="s">
        <v>16</v>
      </c>
      <c r="F1769" t="s">
        <v>48</v>
      </c>
      <c r="G1769" s="1">
        <v>44802</v>
      </c>
      <c r="H1769" s="1">
        <v>44860</v>
      </c>
      <c r="I1769" s="2">
        <v>44867.291666666664</v>
      </c>
      <c r="J1769" t="s">
        <v>39</v>
      </c>
      <c r="K1769" t="s">
        <v>19</v>
      </c>
      <c r="L1769" t="s">
        <v>24</v>
      </c>
      <c r="M1769" t="s">
        <v>32</v>
      </c>
      <c r="N1769" t="s">
        <v>41</v>
      </c>
      <c r="O1769" t="s">
        <v>122</v>
      </c>
      <c r="P1769">
        <f t="shared" si="647"/>
        <v>1</v>
      </c>
      <c r="Q1769" s="5">
        <f t="shared" si="648"/>
        <v>44862</v>
      </c>
      <c r="R1769" s="32">
        <f>VLOOKUP(_xlfn.CONCAT(M1769," - ",E1769),Planning!$C$75:$D$99,2,0)</f>
        <v>10</v>
      </c>
      <c r="S1769" s="5">
        <f t="shared" si="649"/>
        <v>44870</v>
      </c>
      <c r="T1769" s="3" t="str">
        <f t="shared" si="650"/>
        <v/>
      </c>
      <c r="U1769" s="32">
        <f t="shared" ca="1" si="651"/>
        <v>10</v>
      </c>
      <c r="V1769" s="32">
        <f t="shared" si="652"/>
        <v>0</v>
      </c>
      <c r="W1769" s="5">
        <f t="shared" si="653"/>
        <v>44867</v>
      </c>
      <c r="X1769" s="5"/>
      <c r="Z1769" s="49"/>
      <c r="AA1769" s="50" cm="1">
        <f t="array" ref="AA1769">IF(AND(K1769="Pending",J1769='Date ouverte'!$A$2),INDEX(_xlfn.ANCHORARRAY('Date ouverte'!$B$2),MATCH(TRUE,_xlfn.ANCHORARRAY('Date ouverte'!$B$2)&gt;=$W1769,0)),IF(AND(K1769="Pending",J1769='Date ouverte'!$A$4),INDEX(_xlfn.ANCHORARRAY('Date ouverte'!$B$4),MATCH(TRUE,_xlfn.ANCHORARRAY('Date ouverte'!$B$4)&gt;=$W1769,0)),IF(AND(K1769="Pending",J1769='Date ouverte'!$A$6),INDEX(_xlfn.ANCHORARRAY('Date ouverte'!$B$6),MATCH(TRUE,_xlfn.ANCHORARRAY('Date ouverte'!$B$6)&gt;=$W1769,0)),IF(AND(K1769="Pending",J1769='Date ouverte'!$A$8),INDEX(_xlfn.ANCHORARRAY('Date ouverte'!$B$8),MATCH(TRUE,_xlfn.ANCHORARRAY('Date ouverte'!$B$8)&gt;=$W1769,0)),W1769))))</f>
        <v>44867</v>
      </c>
      <c r="AB1769" s="5">
        <f>IF(IF($K1769="Pending",(IF($J1769='Date ouverte'!$A$20,HLOOKUP($AA1769,'Date ouverte'!$20:$21,2,FALSE),IF($J1769='Date ouverte'!$A$22,HLOOKUP($AA1769,'Date ouverte'!$22:$23,2,FALSE),IF($J1769='Date ouverte'!$A$24,HLOOKUP($AA1769,'Date ouverte'!$24:$25,2,FALSE),IF($J1769='Date ouverte'!$A$26,HLOOKUP($AA1769,'Date ouverte'!$26:$27,2,FALSE),"j"))))),W1769)&lt;&gt;"alert",AA1769,"alert")</f>
        <v>44867</v>
      </c>
      <c r="AC1769" s="65">
        <f>IF($AB1769="alert",(IF($J1769='Date ouverte'!$A$29,HLOOKUP($AA1769,'Date ouverte'!$29:$30,2,FALSE),IF($J1769='Date ouverte'!$A$31,HLOOKUP($AA1769,'Date ouverte'!$31:$33,2,FALSE),IF($J1769='Date ouverte'!$A$33,HLOOKUP($AA1769,'Date ouverte'!$33:$34,2,FALSE),IF($J1769='Date ouverte'!$A$35,HLOOKUP($AA1769,'Date ouverte'!$35:$36,2,FALSE),"j"))))),0)</f>
        <v>0</v>
      </c>
      <c r="AD17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69" s="5"/>
    </row>
    <row r="1770" spans="1:31" x14ac:dyDescent="0.25">
      <c r="A1770" t="s">
        <v>2194</v>
      </c>
      <c r="B1770" t="s">
        <v>258</v>
      </c>
      <c r="C1770" t="s">
        <v>14</v>
      </c>
      <c r="D1770" t="s">
        <v>47</v>
      </c>
      <c r="E1770" t="s">
        <v>16</v>
      </c>
      <c r="F1770" t="s">
        <v>48</v>
      </c>
      <c r="G1770" s="1">
        <v>44847</v>
      </c>
      <c r="H1770" s="1">
        <v>44880</v>
      </c>
      <c r="I1770" s="2">
        <v>44890</v>
      </c>
      <c r="J1770" t="s">
        <v>39</v>
      </c>
      <c r="K1770" t="s">
        <v>29</v>
      </c>
      <c r="L1770" t="s">
        <v>24</v>
      </c>
      <c r="M1770" t="s">
        <v>25</v>
      </c>
      <c r="N1770" t="s">
        <v>26</v>
      </c>
      <c r="O1770" t="s">
        <v>45</v>
      </c>
      <c r="P1770">
        <f t="shared" si="647"/>
        <v>1</v>
      </c>
      <c r="Q1770" s="5">
        <f t="shared" si="648"/>
        <v>44882</v>
      </c>
      <c r="R1770" s="32">
        <f>VLOOKUP(_xlfn.CONCAT(M1770," - ",E1770),Planning!$C$75:$D$99,2,0)</f>
        <v>4</v>
      </c>
      <c r="S1770" s="5">
        <f t="shared" si="649"/>
        <v>44884</v>
      </c>
      <c r="T1770" s="3" t="str">
        <f t="shared" si="650"/>
        <v/>
      </c>
      <c r="U1770" s="32">
        <f t="shared" ca="1" si="651"/>
        <v>4</v>
      </c>
      <c r="V1770" s="32">
        <f t="shared" si="652"/>
        <v>0</v>
      </c>
      <c r="W1770" s="5">
        <f t="shared" si="653"/>
        <v>44890</v>
      </c>
      <c r="X1770" s="5"/>
      <c r="Z1770" s="49"/>
      <c r="AA1770" s="50" cm="1">
        <f t="array" ref="AA1770">IF(AND(K1770="Pending",J1770='Date ouverte'!$A$2),INDEX(_xlfn.ANCHORARRAY('Date ouverte'!$B$2),MATCH(TRUE,_xlfn.ANCHORARRAY('Date ouverte'!$B$2)&gt;=$W1770,0)),IF(AND(K1770="Pending",J1770='Date ouverte'!$A$4),INDEX(_xlfn.ANCHORARRAY('Date ouverte'!$B$4),MATCH(TRUE,_xlfn.ANCHORARRAY('Date ouverte'!$B$4)&gt;=$W1770,0)),IF(AND(K1770="Pending",J1770='Date ouverte'!$A$6),INDEX(_xlfn.ANCHORARRAY('Date ouverte'!$B$6),MATCH(TRUE,_xlfn.ANCHORARRAY('Date ouverte'!$B$6)&gt;=$W1770,0)),IF(AND(K1770="Pending",J1770='Date ouverte'!$A$8),INDEX(_xlfn.ANCHORARRAY('Date ouverte'!$B$8),MATCH(TRUE,_xlfn.ANCHORARRAY('Date ouverte'!$B$8)&gt;=$W1770,0)),W1770))))</f>
        <v>44890</v>
      </c>
      <c r="AB1770" s="5" t="str">
        <f>IF(IF($K1770="Pending",(IF($J1770='Date ouverte'!$A$20,HLOOKUP($AA1770,'Date ouverte'!$20:$21,2,FALSE),IF($J1770='Date ouverte'!$A$22,HLOOKUP($AA1770,'Date ouverte'!$22:$23,2,FALSE),IF($J1770='Date ouverte'!$A$24,HLOOKUP($AA1770,'Date ouverte'!$24:$25,2,FALSE),IF($J1770='Date ouverte'!$A$26,HLOOKUP($AA1770,'Date ouverte'!$26:$27,2,FALSE),"j"))))),W1770)&lt;&gt;"alert",AA1770,"alert")</f>
        <v>alert</v>
      </c>
      <c r="AC1770" s="65">
        <f>IF($AB1770="alert",(IF($J1770='Date ouverte'!$A$29,HLOOKUP($AA1770,'Date ouverte'!$29:$30,2,FALSE),IF($J1770='Date ouverte'!$A$31,HLOOKUP($AA1770,'Date ouverte'!$31:$33,2,FALSE),IF($J1770='Date ouverte'!$A$33,HLOOKUP($AA1770,'Date ouverte'!$33:$34,2,FALSE),IF($J1770='Date ouverte'!$A$35,HLOOKUP($AA1770,'Date ouverte'!$35:$36,2,FALSE),"j"))))),0)</f>
        <v>8</v>
      </c>
      <c r="AD17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70" s="5"/>
    </row>
    <row r="1771" spans="1:31" x14ac:dyDescent="0.25">
      <c r="A1771" t="s">
        <v>2195</v>
      </c>
      <c r="B1771" t="s">
        <v>258</v>
      </c>
      <c r="C1771" t="s">
        <v>30</v>
      </c>
      <c r="D1771" t="s">
        <v>47</v>
      </c>
      <c r="E1771" t="s">
        <v>34</v>
      </c>
      <c r="F1771" t="s">
        <v>48</v>
      </c>
      <c r="G1771" s="1">
        <v>44847</v>
      </c>
      <c r="H1771" s="1">
        <v>44877</v>
      </c>
      <c r="I1771" s="2">
        <v>44894.333333333336</v>
      </c>
      <c r="J1771" t="s">
        <v>23</v>
      </c>
      <c r="K1771" t="s">
        <v>19</v>
      </c>
      <c r="L1771" t="s">
        <v>20</v>
      </c>
      <c r="M1771" t="s">
        <v>25</v>
      </c>
      <c r="N1771" t="s">
        <v>35</v>
      </c>
      <c r="O1771" t="s">
        <v>45</v>
      </c>
      <c r="P1771">
        <f t="shared" si="647"/>
        <v>1</v>
      </c>
      <c r="Q1771" s="5">
        <f t="shared" si="648"/>
        <v>44879</v>
      </c>
      <c r="R1771" s="32">
        <f>VLOOKUP(_xlfn.CONCAT(M1771," - ",E1771),Planning!$C$75:$D$99,2,0)</f>
        <v>21</v>
      </c>
      <c r="S1771" s="5">
        <f t="shared" si="649"/>
        <v>44898</v>
      </c>
      <c r="T1771" s="3" t="str">
        <f t="shared" si="650"/>
        <v/>
      </c>
      <c r="U1771" s="32">
        <f t="shared" ca="1" si="651"/>
        <v>21</v>
      </c>
      <c r="V1771" s="32">
        <f t="shared" si="652"/>
        <v>0</v>
      </c>
      <c r="W1771" s="5">
        <f t="shared" si="653"/>
        <v>44894</v>
      </c>
      <c r="X1771" s="5"/>
      <c r="Z1771" s="49"/>
      <c r="AA1771" s="50" cm="1">
        <f t="array" ref="AA1771">IF(AND(K1771="Pending",J1771='Date ouverte'!$A$2),INDEX(_xlfn.ANCHORARRAY('Date ouverte'!$B$2),MATCH(TRUE,_xlfn.ANCHORARRAY('Date ouverte'!$B$2)&gt;=$W1771,0)),IF(AND(K1771="Pending",J1771='Date ouverte'!$A$4),INDEX(_xlfn.ANCHORARRAY('Date ouverte'!$B$4),MATCH(TRUE,_xlfn.ANCHORARRAY('Date ouverte'!$B$4)&gt;=$W1771,0)),IF(AND(K1771="Pending",J1771='Date ouverte'!$A$6),INDEX(_xlfn.ANCHORARRAY('Date ouverte'!$B$6),MATCH(TRUE,_xlfn.ANCHORARRAY('Date ouverte'!$B$6)&gt;=$W1771,0)),IF(AND(K1771="Pending",J1771='Date ouverte'!$A$8),INDEX(_xlfn.ANCHORARRAY('Date ouverte'!$B$8),MATCH(TRUE,_xlfn.ANCHORARRAY('Date ouverte'!$B$8)&gt;=$W1771,0)),W1771))))</f>
        <v>44894</v>
      </c>
      <c r="AB1771" s="5">
        <f>IF(IF($K1771="Pending",(IF($J1771='Date ouverte'!$A$20,HLOOKUP($AA1771,'Date ouverte'!$20:$21,2,FALSE),IF($J1771='Date ouverte'!$A$22,HLOOKUP($AA1771,'Date ouverte'!$22:$23,2,FALSE),IF($J1771='Date ouverte'!$A$24,HLOOKUP($AA1771,'Date ouverte'!$24:$25,2,FALSE),IF($J1771='Date ouverte'!$A$26,HLOOKUP($AA1771,'Date ouverte'!$26:$27,2,FALSE),"j"))))),W1771)&lt;&gt;"alert",AA1771,"alert")</f>
        <v>44894</v>
      </c>
      <c r="AC1771" s="65">
        <f>IF($AB1771="alert",(IF($J1771='Date ouverte'!$A$29,HLOOKUP($AA1771,'Date ouverte'!$29:$30,2,FALSE),IF($J1771='Date ouverte'!$A$31,HLOOKUP($AA1771,'Date ouverte'!$31:$33,2,FALSE),IF($J1771='Date ouverte'!$A$33,HLOOKUP($AA1771,'Date ouverte'!$33:$34,2,FALSE),IF($J1771='Date ouverte'!$A$35,HLOOKUP($AA1771,'Date ouverte'!$35:$36,2,FALSE),"j"))))),0)</f>
        <v>0</v>
      </c>
      <c r="AD17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1" s="5"/>
    </row>
    <row r="1772" spans="1:31" x14ac:dyDescent="0.25">
      <c r="A1772" t="s">
        <v>1493</v>
      </c>
      <c r="B1772" t="s">
        <v>258</v>
      </c>
      <c r="C1772" t="s">
        <v>30</v>
      </c>
      <c r="D1772" t="s">
        <v>47</v>
      </c>
      <c r="E1772" t="s">
        <v>34</v>
      </c>
      <c r="F1772" t="s">
        <v>48</v>
      </c>
      <c r="G1772" s="1">
        <v>44832</v>
      </c>
      <c r="H1772" s="1">
        <v>44866</v>
      </c>
      <c r="I1772" s="2">
        <v>44883.541666666664</v>
      </c>
      <c r="J1772" t="s">
        <v>23</v>
      </c>
      <c r="K1772" t="s">
        <v>19</v>
      </c>
      <c r="L1772" t="s">
        <v>20</v>
      </c>
      <c r="M1772" t="s">
        <v>25</v>
      </c>
      <c r="N1772" t="s">
        <v>35</v>
      </c>
      <c r="O1772" t="s">
        <v>40</v>
      </c>
      <c r="P1772">
        <f t="shared" si="647"/>
        <v>1</v>
      </c>
      <c r="Q1772" s="5">
        <f t="shared" si="648"/>
        <v>44868</v>
      </c>
      <c r="R1772" s="32">
        <f>VLOOKUP(_xlfn.CONCAT(M1772," - ",E1772),Planning!$C$75:$D$99,2,0)</f>
        <v>21</v>
      </c>
      <c r="S1772" s="5">
        <f t="shared" si="649"/>
        <v>44887</v>
      </c>
      <c r="T1772" s="3" t="str">
        <f t="shared" si="650"/>
        <v/>
      </c>
      <c r="U1772" s="32">
        <f t="shared" ca="1" si="651"/>
        <v>21</v>
      </c>
      <c r="V1772" s="32">
        <f t="shared" si="652"/>
        <v>0</v>
      </c>
      <c r="W1772" s="5">
        <f t="shared" si="653"/>
        <v>44883</v>
      </c>
      <c r="X1772" s="5"/>
      <c r="Z1772" s="49"/>
      <c r="AA1772" s="50" cm="1">
        <f t="array" ref="AA1772">IF(AND(K1772="Pending",J1772='Date ouverte'!$A$2),INDEX(_xlfn.ANCHORARRAY('Date ouverte'!$B$2),MATCH(TRUE,_xlfn.ANCHORARRAY('Date ouverte'!$B$2)&gt;=$W1772,0)),IF(AND(K1772="Pending",J1772='Date ouverte'!$A$4),INDEX(_xlfn.ANCHORARRAY('Date ouverte'!$B$4),MATCH(TRUE,_xlfn.ANCHORARRAY('Date ouverte'!$B$4)&gt;=$W1772,0)),IF(AND(K1772="Pending",J1772='Date ouverte'!$A$6),INDEX(_xlfn.ANCHORARRAY('Date ouverte'!$B$6),MATCH(TRUE,_xlfn.ANCHORARRAY('Date ouverte'!$B$6)&gt;=$W1772,0)),IF(AND(K1772="Pending",J1772='Date ouverte'!$A$8),INDEX(_xlfn.ANCHORARRAY('Date ouverte'!$B$8),MATCH(TRUE,_xlfn.ANCHORARRAY('Date ouverte'!$B$8)&gt;=$W1772,0)),W1772))))</f>
        <v>44883</v>
      </c>
      <c r="AB1772" s="5">
        <f>IF(IF($K1772="Pending",(IF($J1772='Date ouverte'!$A$20,HLOOKUP($AA1772,'Date ouverte'!$20:$21,2,FALSE),IF($J1772='Date ouverte'!$A$22,HLOOKUP($AA1772,'Date ouverte'!$22:$23,2,FALSE),IF($J1772='Date ouverte'!$A$24,HLOOKUP($AA1772,'Date ouverte'!$24:$25,2,FALSE),IF($J1772='Date ouverte'!$A$26,HLOOKUP($AA1772,'Date ouverte'!$26:$27,2,FALSE),"j"))))),W1772)&lt;&gt;"alert",AA1772,"alert")</f>
        <v>44883</v>
      </c>
      <c r="AC1772" s="65">
        <f>IF($AB1772="alert",(IF($J1772='Date ouverte'!$A$29,HLOOKUP($AA1772,'Date ouverte'!$29:$30,2,FALSE),IF($J1772='Date ouverte'!$A$31,HLOOKUP($AA1772,'Date ouverte'!$31:$33,2,FALSE),IF($J1772='Date ouverte'!$A$33,HLOOKUP($AA1772,'Date ouverte'!$33:$34,2,FALSE),IF($J1772='Date ouverte'!$A$35,HLOOKUP($AA1772,'Date ouverte'!$35:$36,2,FALSE),"j"))))),0)</f>
        <v>0</v>
      </c>
      <c r="AD17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2" s="5"/>
    </row>
    <row r="1773" spans="1:31" x14ac:dyDescent="0.25">
      <c r="A1773" t="s">
        <v>2196</v>
      </c>
      <c r="B1773" t="s">
        <v>258</v>
      </c>
      <c r="C1773" t="s">
        <v>30</v>
      </c>
      <c r="D1773" t="s">
        <v>47</v>
      </c>
      <c r="E1773" t="s">
        <v>34</v>
      </c>
      <c r="F1773" t="s">
        <v>48</v>
      </c>
      <c r="G1773" s="1">
        <v>44847</v>
      </c>
      <c r="H1773" s="1">
        <v>44877</v>
      </c>
      <c r="I1773" s="2">
        <v>44890.3125</v>
      </c>
      <c r="J1773" t="s">
        <v>23</v>
      </c>
      <c r="K1773" t="s">
        <v>19</v>
      </c>
      <c r="L1773" t="s">
        <v>20</v>
      </c>
      <c r="M1773" t="s">
        <v>25</v>
      </c>
      <c r="N1773" t="s">
        <v>35</v>
      </c>
      <c r="O1773" t="s">
        <v>45</v>
      </c>
      <c r="P1773">
        <f t="shared" si="647"/>
        <v>1</v>
      </c>
      <c r="Q1773" s="5">
        <f t="shared" si="648"/>
        <v>44879</v>
      </c>
      <c r="R1773" s="32">
        <f>VLOOKUP(_xlfn.CONCAT(M1773," - ",E1773),Planning!$C$75:$D$99,2,0)</f>
        <v>21</v>
      </c>
      <c r="S1773" s="5">
        <f t="shared" si="649"/>
        <v>44898</v>
      </c>
      <c r="T1773" s="3" t="str">
        <f t="shared" si="650"/>
        <v/>
      </c>
      <c r="U1773" s="32">
        <f t="shared" ca="1" si="651"/>
        <v>21</v>
      </c>
      <c r="V1773" s="32">
        <f t="shared" si="652"/>
        <v>0</v>
      </c>
      <c r="W1773" s="5">
        <f t="shared" si="653"/>
        <v>44890</v>
      </c>
      <c r="X1773" s="5"/>
      <c r="Z1773" s="49"/>
      <c r="AA1773" s="50" cm="1">
        <f t="array" ref="AA1773">IF(AND(K1773="Pending",J1773='Date ouverte'!$A$2),INDEX(_xlfn.ANCHORARRAY('Date ouverte'!$B$2),MATCH(TRUE,_xlfn.ANCHORARRAY('Date ouverte'!$B$2)&gt;=$W1773,0)),IF(AND(K1773="Pending",J1773='Date ouverte'!$A$4),INDEX(_xlfn.ANCHORARRAY('Date ouverte'!$B$4),MATCH(TRUE,_xlfn.ANCHORARRAY('Date ouverte'!$B$4)&gt;=$W1773,0)),IF(AND(K1773="Pending",J1773='Date ouverte'!$A$6),INDEX(_xlfn.ANCHORARRAY('Date ouverte'!$B$6),MATCH(TRUE,_xlfn.ANCHORARRAY('Date ouverte'!$B$6)&gt;=$W1773,0)),IF(AND(K1773="Pending",J1773='Date ouverte'!$A$8),INDEX(_xlfn.ANCHORARRAY('Date ouverte'!$B$8),MATCH(TRUE,_xlfn.ANCHORARRAY('Date ouverte'!$B$8)&gt;=$W1773,0)),W1773))))</f>
        <v>44890</v>
      </c>
      <c r="AB1773" s="5">
        <f>IF(IF($K1773="Pending",(IF($J1773='Date ouverte'!$A$20,HLOOKUP($AA1773,'Date ouverte'!$20:$21,2,FALSE),IF($J1773='Date ouverte'!$A$22,HLOOKUP($AA1773,'Date ouverte'!$22:$23,2,FALSE),IF($J1773='Date ouverte'!$A$24,HLOOKUP($AA1773,'Date ouverte'!$24:$25,2,FALSE),IF($J1773='Date ouverte'!$A$26,HLOOKUP($AA1773,'Date ouverte'!$26:$27,2,FALSE),"j"))))),W1773)&lt;&gt;"alert",AA1773,"alert")</f>
        <v>44890</v>
      </c>
      <c r="AC1773" s="65">
        <f>IF($AB1773="alert",(IF($J1773='Date ouverte'!$A$29,HLOOKUP($AA1773,'Date ouverte'!$29:$30,2,FALSE),IF($J1773='Date ouverte'!$A$31,HLOOKUP($AA1773,'Date ouverte'!$31:$33,2,FALSE),IF($J1773='Date ouverte'!$A$33,HLOOKUP($AA1773,'Date ouverte'!$33:$34,2,FALSE),IF($J1773='Date ouverte'!$A$35,HLOOKUP($AA1773,'Date ouverte'!$35:$36,2,FALSE),"j"))))),0)</f>
        <v>0</v>
      </c>
      <c r="AD17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3" s="5"/>
    </row>
    <row r="1774" spans="1:31" x14ac:dyDescent="0.25">
      <c r="A1774" t="s">
        <v>2197</v>
      </c>
      <c r="B1774" t="s">
        <v>258</v>
      </c>
      <c r="C1774" t="s">
        <v>30</v>
      </c>
      <c r="D1774" t="s">
        <v>47</v>
      </c>
      <c r="E1774" t="s">
        <v>34</v>
      </c>
      <c r="F1774" t="s">
        <v>48</v>
      </c>
      <c r="G1774" s="1">
        <v>44847</v>
      </c>
      <c r="H1774" s="1">
        <v>44877</v>
      </c>
      <c r="I1774" s="2">
        <v>44884</v>
      </c>
      <c r="J1774" t="s">
        <v>23</v>
      </c>
      <c r="K1774" t="s">
        <v>29</v>
      </c>
      <c r="L1774" t="s">
        <v>20</v>
      </c>
      <c r="M1774" t="s">
        <v>25</v>
      </c>
      <c r="N1774" t="s">
        <v>35</v>
      </c>
      <c r="O1774" t="s">
        <v>45</v>
      </c>
      <c r="P1774">
        <f t="shared" si="647"/>
        <v>1</v>
      </c>
      <c r="Q1774" s="5">
        <f t="shared" si="648"/>
        <v>44879</v>
      </c>
      <c r="R1774" s="32">
        <f>VLOOKUP(_xlfn.CONCAT(M1774," - ",E1774),Planning!$C$75:$D$99,2,0)</f>
        <v>21</v>
      </c>
      <c r="S1774" s="5">
        <f t="shared" si="649"/>
        <v>44898</v>
      </c>
      <c r="T1774" s="3" t="str">
        <f t="shared" si="650"/>
        <v/>
      </c>
      <c r="U1774" s="32">
        <f t="shared" ca="1" si="651"/>
        <v>21</v>
      </c>
      <c r="V1774" s="32">
        <f t="shared" si="652"/>
        <v>0</v>
      </c>
      <c r="W1774" s="5">
        <f t="shared" si="653"/>
        <v>44884</v>
      </c>
      <c r="X1774" s="5"/>
      <c r="Z1774" s="49"/>
      <c r="AA1774" s="50" cm="1">
        <f t="array" ref="AA1774">IF(AND(K1774="Pending",J1774='Date ouverte'!$A$2),INDEX(_xlfn.ANCHORARRAY('Date ouverte'!$B$2),MATCH(TRUE,_xlfn.ANCHORARRAY('Date ouverte'!$B$2)&gt;=$W1774,0)),IF(AND(K1774="Pending",J1774='Date ouverte'!$A$4),INDEX(_xlfn.ANCHORARRAY('Date ouverte'!$B$4),MATCH(TRUE,_xlfn.ANCHORARRAY('Date ouverte'!$B$4)&gt;=$W1774,0)),IF(AND(K1774="Pending",J1774='Date ouverte'!$A$6),INDEX(_xlfn.ANCHORARRAY('Date ouverte'!$B$6),MATCH(TRUE,_xlfn.ANCHORARRAY('Date ouverte'!$B$6)&gt;=$W1774,0)),IF(AND(K1774="Pending",J1774='Date ouverte'!$A$8),INDEX(_xlfn.ANCHORARRAY('Date ouverte'!$B$8),MATCH(TRUE,_xlfn.ANCHORARRAY('Date ouverte'!$B$8)&gt;=$W1774,0)),W1774))))</f>
        <v>44886</v>
      </c>
      <c r="AB1774" s="5">
        <f>IF(IF($K1774="Pending",(IF($J1774='Date ouverte'!$A$20,HLOOKUP($AA1774,'Date ouverte'!$20:$21,2,FALSE),IF($J1774='Date ouverte'!$A$22,HLOOKUP($AA1774,'Date ouverte'!$22:$23,2,FALSE),IF($J1774='Date ouverte'!$A$24,HLOOKUP($AA1774,'Date ouverte'!$24:$25,2,FALSE),IF($J1774='Date ouverte'!$A$26,HLOOKUP($AA1774,'Date ouverte'!$26:$27,2,FALSE),"j"))))),W1774)&lt;&gt;"alert",AA1774,"alert")</f>
        <v>44886</v>
      </c>
      <c r="AC1774" s="65">
        <f>IF($AB1774="alert",(IF($J1774='Date ouverte'!$A$29,HLOOKUP($AA1774,'Date ouverte'!$29:$30,2,FALSE),IF($J1774='Date ouverte'!$A$31,HLOOKUP($AA1774,'Date ouverte'!$31:$33,2,FALSE),IF($J1774='Date ouverte'!$A$33,HLOOKUP($AA1774,'Date ouverte'!$33:$34,2,FALSE),IF($J1774='Date ouverte'!$A$35,HLOOKUP($AA1774,'Date ouverte'!$35:$36,2,FALSE),"j"))))),0)</f>
        <v>0</v>
      </c>
      <c r="AD17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4" s="5"/>
    </row>
    <row r="1775" spans="1:31" x14ac:dyDescent="0.25">
      <c r="A1775" t="s">
        <v>2198</v>
      </c>
      <c r="B1775" t="s">
        <v>258</v>
      </c>
      <c r="C1775" t="s">
        <v>30</v>
      </c>
      <c r="D1775" t="s">
        <v>47</v>
      </c>
      <c r="E1775" t="s">
        <v>34</v>
      </c>
      <c r="F1775" t="s">
        <v>48</v>
      </c>
      <c r="G1775" s="1">
        <v>44859</v>
      </c>
      <c r="H1775" s="1">
        <v>44895</v>
      </c>
      <c r="I1775" s="2">
        <v>44907</v>
      </c>
      <c r="J1775" t="s">
        <v>28</v>
      </c>
      <c r="K1775" t="s">
        <v>29</v>
      </c>
      <c r="L1775" t="s">
        <v>20</v>
      </c>
      <c r="M1775" t="s">
        <v>25</v>
      </c>
      <c r="N1775" t="s">
        <v>35</v>
      </c>
      <c r="O1775" t="s">
        <v>1641</v>
      </c>
      <c r="P1775">
        <f t="shared" si="647"/>
        <v>1</v>
      </c>
      <c r="Q1775" s="5">
        <f t="shared" si="648"/>
        <v>44897</v>
      </c>
      <c r="R1775" s="32">
        <f>VLOOKUP(_xlfn.CONCAT(M1775," - ",E1775),Planning!$C$75:$D$99,2,0)</f>
        <v>21</v>
      </c>
      <c r="S1775" s="5">
        <f t="shared" si="649"/>
        <v>44916</v>
      </c>
      <c r="T1775" s="3" t="str">
        <f t="shared" si="650"/>
        <v/>
      </c>
      <c r="U1775" s="32">
        <f t="shared" ca="1" si="651"/>
        <v>21</v>
      </c>
      <c r="V1775" s="32">
        <f t="shared" si="652"/>
        <v>0</v>
      </c>
      <c r="W1775" s="5">
        <f t="shared" si="653"/>
        <v>44907</v>
      </c>
      <c r="X1775" s="5"/>
      <c r="Z1775" s="49"/>
      <c r="AA1775" s="50" cm="1">
        <f t="array" ref="AA1775">IF(AND(K1775="Pending",J1775='Date ouverte'!$A$2),INDEX(_xlfn.ANCHORARRAY('Date ouverte'!$B$2),MATCH(TRUE,_xlfn.ANCHORARRAY('Date ouverte'!$B$2)&gt;=$W1775,0)),IF(AND(K1775="Pending",J1775='Date ouverte'!$A$4),INDEX(_xlfn.ANCHORARRAY('Date ouverte'!$B$4),MATCH(TRUE,_xlfn.ANCHORARRAY('Date ouverte'!$B$4)&gt;=$W1775,0)),IF(AND(K1775="Pending",J1775='Date ouverte'!$A$6),INDEX(_xlfn.ANCHORARRAY('Date ouverte'!$B$6),MATCH(TRUE,_xlfn.ANCHORARRAY('Date ouverte'!$B$6)&gt;=$W1775,0)),IF(AND(K1775="Pending",J1775='Date ouverte'!$A$8),INDEX(_xlfn.ANCHORARRAY('Date ouverte'!$B$8),MATCH(TRUE,_xlfn.ANCHORARRAY('Date ouverte'!$B$8)&gt;=$W1775,0)),W1775))))</f>
        <v>44907</v>
      </c>
      <c r="AB1775" s="5" t="str">
        <f>IF(IF($K1775="Pending",(IF($J1775='Date ouverte'!$A$20,HLOOKUP($AA1775,'Date ouverte'!$20:$21,2,FALSE),IF($J1775='Date ouverte'!$A$22,HLOOKUP($AA1775,'Date ouverte'!$22:$23,2,FALSE),IF($J1775='Date ouverte'!$A$24,HLOOKUP($AA1775,'Date ouverte'!$24:$25,2,FALSE),IF($J1775='Date ouverte'!$A$26,HLOOKUP($AA1775,'Date ouverte'!$26:$27,2,FALSE),"j"))))),W1775)&lt;&gt;"alert",AA1775,"alert")</f>
        <v>alert</v>
      </c>
      <c r="AC1775" s="65">
        <f>IF($AB1775="alert",(IF($J1775='Date ouverte'!$A$29,HLOOKUP($AA1775,'Date ouverte'!$29:$30,2,FALSE),IF($J1775='Date ouverte'!$A$31,HLOOKUP($AA1775,'Date ouverte'!$31:$33,2,FALSE),IF($J1775='Date ouverte'!$A$33,HLOOKUP($AA1775,'Date ouverte'!$33:$34,2,FALSE),IF($J1775='Date ouverte'!$A$35,HLOOKUP($AA1775,'Date ouverte'!$35:$36,2,FALSE),"j"))))),0)</f>
        <v>15</v>
      </c>
      <c r="AD17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75" s="5"/>
    </row>
    <row r="1776" spans="1:31" x14ac:dyDescent="0.25">
      <c r="A1776" t="s">
        <v>1494</v>
      </c>
      <c r="B1776" t="s">
        <v>258</v>
      </c>
      <c r="C1776" t="s">
        <v>30</v>
      </c>
      <c r="D1776" t="s">
        <v>47</v>
      </c>
      <c r="E1776" t="s">
        <v>51</v>
      </c>
      <c r="F1776" t="s">
        <v>48</v>
      </c>
      <c r="G1776" s="1">
        <v>44841</v>
      </c>
      <c r="H1776" s="1">
        <v>44877</v>
      </c>
      <c r="I1776" s="2">
        <v>44884</v>
      </c>
      <c r="J1776" t="s">
        <v>28</v>
      </c>
      <c r="K1776" t="s">
        <v>29</v>
      </c>
      <c r="L1776" t="s">
        <v>24</v>
      </c>
      <c r="M1776" t="s">
        <v>32</v>
      </c>
      <c r="N1776" t="s">
        <v>41</v>
      </c>
      <c r="O1776" t="s">
        <v>1322</v>
      </c>
      <c r="P1776">
        <f t="shared" si="647"/>
        <v>1</v>
      </c>
      <c r="Q1776" s="5">
        <f t="shared" si="648"/>
        <v>44879</v>
      </c>
      <c r="R1776" s="32">
        <f>VLOOKUP(_xlfn.CONCAT(M1776," - ",E1776),Planning!$C$75:$D$99,2,0)</f>
        <v>5</v>
      </c>
      <c r="S1776" s="5">
        <f t="shared" si="649"/>
        <v>44882</v>
      </c>
      <c r="T1776" s="3" t="str">
        <f t="shared" si="650"/>
        <v/>
      </c>
      <c r="U1776" s="32">
        <f t="shared" ca="1" si="651"/>
        <v>5</v>
      </c>
      <c r="V1776" s="32">
        <f t="shared" si="652"/>
        <v>0</v>
      </c>
      <c r="W1776" s="5">
        <f t="shared" si="653"/>
        <v>44884</v>
      </c>
      <c r="X1776" s="5"/>
      <c r="Z1776" s="49"/>
      <c r="AA1776" s="50" cm="1">
        <f t="array" ref="AA1776">IF(AND(K1776="Pending",J1776='Date ouverte'!$A$2),INDEX(_xlfn.ANCHORARRAY('Date ouverte'!$B$2),MATCH(TRUE,_xlfn.ANCHORARRAY('Date ouverte'!$B$2)&gt;=$W1776,0)),IF(AND(K1776="Pending",J1776='Date ouverte'!$A$4),INDEX(_xlfn.ANCHORARRAY('Date ouverte'!$B$4),MATCH(TRUE,_xlfn.ANCHORARRAY('Date ouverte'!$B$4)&gt;=$W1776,0)),IF(AND(K1776="Pending",J1776='Date ouverte'!$A$6),INDEX(_xlfn.ANCHORARRAY('Date ouverte'!$B$6),MATCH(TRUE,_xlfn.ANCHORARRAY('Date ouverte'!$B$6)&gt;=$W1776,0)),IF(AND(K1776="Pending",J1776='Date ouverte'!$A$8),INDEX(_xlfn.ANCHORARRAY('Date ouverte'!$B$8),MATCH(TRUE,_xlfn.ANCHORARRAY('Date ouverte'!$B$8)&gt;=$W1776,0)),W1776))))</f>
        <v>44886</v>
      </c>
      <c r="AB1776" s="5">
        <f>IF(IF($K1776="Pending",(IF($J1776='Date ouverte'!$A$20,HLOOKUP($AA1776,'Date ouverte'!$20:$21,2,FALSE),IF($J1776='Date ouverte'!$A$22,HLOOKUP($AA1776,'Date ouverte'!$22:$23,2,FALSE),IF($J1776='Date ouverte'!$A$24,HLOOKUP($AA1776,'Date ouverte'!$24:$25,2,FALSE),IF($J1776='Date ouverte'!$A$26,HLOOKUP($AA1776,'Date ouverte'!$26:$27,2,FALSE),"j"))))),W1776)&lt;&gt;"alert",AA1776,"alert")</f>
        <v>44886</v>
      </c>
      <c r="AC1776" s="65">
        <f>IF($AB1776="alert",(IF($J1776='Date ouverte'!$A$29,HLOOKUP($AA1776,'Date ouverte'!$29:$30,2,FALSE),IF($J1776='Date ouverte'!$A$31,HLOOKUP($AA1776,'Date ouverte'!$31:$33,2,FALSE),IF($J1776='Date ouverte'!$A$33,HLOOKUP($AA1776,'Date ouverte'!$33:$34,2,FALSE),IF($J1776='Date ouverte'!$A$35,HLOOKUP($AA1776,'Date ouverte'!$35:$36,2,FALSE),"j"))))),0)</f>
        <v>0</v>
      </c>
      <c r="AD17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76" s="5"/>
    </row>
    <row r="1777" spans="1:31" x14ac:dyDescent="0.25">
      <c r="A1777" t="s">
        <v>2199</v>
      </c>
      <c r="B1777" t="s">
        <v>258</v>
      </c>
      <c r="C1777" t="s">
        <v>30</v>
      </c>
      <c r="D1777" t="s">
        <v>47</v>
      </c>
      <c r="E1777" t="s">
        <v>34</v>
      </c>
      <c r="F1777" t="s">
        <v>48</v>
      </c>
      <c r="G1777" s="1">
        <v>44850</v>
      </c>
      <c r="H1777" s="1">
        <v>44900</v>
      </c>
      <c r="I1777" s="2">
        <v>44912</v>
      </c>
      <c r="J1777" t="s">
        <v>18</v>
      </c>
      <c r="K1777" t="s">
        <v>29</v>
      </c>
      <c r="L1777" t="s">
        <v>20</v>
      </c>
      <c r="M1777" t="s">
        <v>25</v>
      </c>
      <c r="N1777" t="s">
        <v>35</v>
      </c>
      <c r="O1777" t="s">
        <v>49</v>
      </c>
      <c r="P1777">
        <f t="shared" si="647"/>
        <v>1</v>
      </c>
      <c r="Q1777" s="5">
        <f t="shared" si="648"/>
        <v>44902</v>
      </c>
      <c r="R1777" s="32">
        <f>VLOOKUP(_xlfn.CONCAT(M1777," - ",E1777),Planning!$C$75:$D$99,2,0)</f>
        <v>21</v>
      </c>
      <c r="S1777" s="5">
        <f t="shared" si="649"/>
        <v>44921</v>
      </c>
      <c r="T1777" s="3" t="str">
        <f t="shared" si="650"/>
        <v/>
      </c>
      <c r="U1777" s="32">
        <f t="shared" ca="1" si="651"/>
        <v>21</v>
      </c>
      <c r="V1777" s="32">
        <f t="shared" si="652"/>
        <v>0</v>
      </c>
      <c r="W1777" s="5">
        <f t="shared" si="653"/>
        <v>44912</v>
      </c>
      <c r="X1777" s="5"/>
      <c r="Z1777" s="49"/>
      <c r="AA1777" s="50" cm="1">
        <f t="array" ref="AA1777">IF(AND(K1777="Pending",J1777='Date ouverte'!$A$2),INDEX(_xlfn.ANCHORARRAY('Date ouverte'!$B$2),MATCH(TRUE,_xlfn.ANCHORARRAY('Date ouverte'!$B$2)&gt;=$W1777,0)),IF(AND(K1777="Pending",J1777='Date ouverte'!$A$4),INDEX(_xlfn.ANCHORARRAY('Date ouverte'!$B$4),MATCH(TRUE,_xlfn.ANCHORARRAY('Date ouverte'!$B$4)&gt;=$W1777,0)),IF(AND(K1777="Pending",J1777='Date ouverte'!$A$6),INDEX(_xlfn.ANCHORARRAY('Date ouverte'!$B$6),MATCH(TRUE,_xlfn.ANCHORARRAY('Date ouverte'!$B$6)&gt;=$W1777,0)),IF(AND(K1777="Pending",J1777='Date ouverte'!$A$8),INDEX(_xlfn.ANCHORARRAY('Date ouverte'!$B$8),MATCH(TRUE,_xlfn.ANCHORARRAY('Date ouverte'!$B$8)&gt;=$W1777,0)),W1777))))</f>
        <v>44914</v>
      </c>
      <c r="AB1777" s="5" t="str">
        <f>IF(IF($K1777="Pending",(IF($J1777='Date ouverte'!$A$20,HLOOKUP($AA1777,'Date ouverte'!$20:$21,2,FALSE),IF($J1777='Date ouverte'!$A$22,HLOOKUP($AA1777,'Date ouverte'!$22:$23,2,FALSE),IF($J1777='Date ouverte'!$A$24,HLOOKUP($AA1777,'Date ouverte'!$24:$25,2,FALSE),IF($J1777='Date ouverte'!$A$26,HLOOKUP($AA1777,'Date ouverte'!$26:$27,2,FALSE),"j"))))),W1777)&lt;&gt;"alert",AA1777,"alert")</f>
        <v>alert</v>
      </c>
      <c r="AC1777" s="65">
        <f>IF($AB1777="alert",(IF($J1777='Date ouverte'!$A$29,HLOOKUP($AA1777,'Date ouverte'!$29:$30,2,FALSE),IF($J1777='Date ouverte'!$A$31,HLOOKUP($AA1777,'Date ouverte'!$31:$33,2,FALSE),IF($J1777='Date ouverte'!$A$33,HLOOKUP($AA1777,'Date ouverte'!$33:$34,2,FALSE),IF($J1777='Date ouverte'!$A$35,HLOOKUP($AA1777,'Date ouverte'!$35:$36,2,FALSE),"j"))))),0)</f>
        <v>18</v>
      </c>
      <c r="AD17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7" s="5"/>
    </row>
    <row r="1778" spans="1:31" x14ac:dyDescent="0.25">
      <c r="A1778" t="s">
        <v>2200</v>
      </c>
      <c r="B1778" t="s">
        <v>258</v>
      </c>
      <c r="C1778" t="s">
        <v>30</v>
      </c>
      <c r="D1778" t="s">
        <v>47</v>
      </c>
      <c r="E1778" t="s">
        <v>34</v>
      </c>
      <c r="F1778" t="s">
        <v>48</v>
      </c>
      <c r="G1778" s="1">
        <v>44858</v>
      </c>
      <c r="H1778" s="1">
        <v>44890</v>
      </c>
      <c r="I1778" s="2">
        <v>44902</v>
      </c>
      <c r="J1778" t="s">
        <v>23</v>
      </c>
      <c r="K1778" t="s">
        <v>29</v>
      </c>
      <c r="L1778" t="s">
        <v>20</v>
      </c>
      <c r="M1778" t="s">
        <v>25</v>
      </c>
      <c r="N1778" t="s">
        <v>35</v>
      </c>
      <c r="O1778" t="s">
        <v>46</v>
      </c>
      <c r="P1778">
        <f t="shared" si="647"/>
        <v>1</v>
      </c>
      <c r="Q1778" s="5">
        <f t="shared" si="648"/>
        <v>44892</v>
      </c>
      <c r="R1778" s="32">
        <f>VLOOKUP(_xlfn.CONCAT(M1778," - ",E1778),Planning!$C$75:$D$99,2,0)</f>
        <v>21</v>
      </c>
      <c r="S1778" s="5">
        <f t="shared" si="649"/>
        <v>44911</v>
      </c>
      <c r="T1778" s="3" t="str">
        <f t="shared" si="650"/>
        <v/>
      </c>
      <c r="U1778" s="32">
        <f t="shared" ca="1" si="651"/>
        <v>21</v>
      </c>
      <c r="V1778" s="32">
        <f t="shared" si="652"/>
        <v>0</v>
      </c>
      <c r="W1778" s="5">
        <f t="shared" si="653"/>
        <v>44902</v>
      </c>
      <c r="X1778" s="5"/>
      <c r="Z1778" s="49"/>
      <c r="AA1778" s="50" cm="1">
        <f t="array" ref="AA1778">IF(AND(K1778="Pending",J1778='Date ouverte'!$A$2),INDEX(_xlfn.ANCHORARRAY('Date ouverte'!$B$2),MATCH(TRUE,_xlfn.ANCHORARRAY('Date ouverte'!$B$2)&gt;=$W1778,0)),IF(AND(K1778="Pending",J1778='Date ouverte'!$A$4),INDEX(_xlfn.ANCHORARRAY('Date ouverte'!$B$4),MATCH(TRUE,_xlfn.ANCHORARRAY('Date ouverte'!$B$4)&gt;=$W1778,0)),IF(AND(K1778="Pending",J1778='Date ouverte'!$A$6),INDEX(_xlfn.ANCHORARRAY('Date ouverte'!$B$6),MATCH(TRUE,_xlfn.ANCHORARRAY('Date ouverte'!$B$6)&gt;=$W1778,0)),IF(AND(K1778="Pending",J1778='Date ouverte'!$A$8),INDEX(_xlfn.ANCHORARRAY('Date ouverte'!$B$8),MATCH(TRUE,_xlfn.ANCHORARRAY('Date ouverte'!$B$8)&gt;=$W1778,0)),W1778))))</f>
        <v>44902</v>
      </c>
      <c r="AB1778" s="5" t="str">
        <f>IF(IF($K1778="Pending",(IF($J1778='Date ouverte'!$A$20,HLOOKUP($AA1778,'Date ouverte'!$20:$21,2,FALSE),IF($J1778='Date ouverte'!$A$22,HLOOKUP($AA1778,'Date ouverte'!$22:$23,2,FALSE),IF($J1778='Date ouverte'!$A$24,HLOOKUP($AA1778,'Date ouverte'!$24:$25,2,FALSE),IF($J1778='Date ouverte'!$A$26,HLOOKUP($AA1778,'Date ouverte'!$26:$27,2,FALSE),"j"))))),W1778)&lt;&gt;"alert",AA1778,"alert")</f>
        <v>alert</v>
      </c>
      <c r="AC1778" s="65">
        <f>IF($AB1778="alert",(IF($J1778='Date ouverte'!$A$29,HLOOKUP($AA1778,'Date ouverte'!$29:$30,2,FALSE),IF($J1778='Date ouverte'!$A$31,HLOOKUP($AA1778,'Date ouverte'!$31:$33,2,FALSE),IF($J1778='Date ouverte'!$A$33,HLOOKUP($AA1778,'Date ouverte'!$33:$34,2,FALSE),IF($J1778='Date ouverte'!$A$35,HLOOKUP($AA1778,'Date ouverte'!$35:$36,2,FALSE),"j"))))),0)</f>
        <v>40</v>
      </c>
      <c r="AD17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8" s="5"/>
    </row>
    <row r="1779" spans="1:31" x14ac:dyDescent="0.25">
      <c r="A1779" t="s">
        <v>2201</v>
      </c>
      <c r="B1779" t="s">
        <v>258</v>
      </c>
      <c r="C1779" t="s">
        <v>30</v>
      </c>
      <c r="D1779" t="s">
        <v>47</v>
      </c>
      <c r="E1779" t="s">
        <v>16</v>
      </c>
      <c r="F1779" t="s">
        <v>48</v>
      </c>
      <c r="G1779" s="1">
        <v>44846</v>
      </c>
      <c r="H1779" s="1">
        <v>44885</v>
      </c>
      <c r="I1779" s="2">
        <v>44890</v>
      </c>
      <c r="J1779" t="s">
        <v>23</v>
      </c>
      <c r="K1779" t="s">
        <v>29</v>
      </c>
      <c r="L1779" t="s">
        <v>24</v>
      </c>
      <c r="M1779" t="s">
        <v>32</v>
      </c>
      <c r="N1779" t="s">
        <v>41</v>
      </c>
      <c r="O1779" t="s">
        <v>1106</v>
      </c>
      <c r="P1779">
        <f t="shared" si="647"/>
        <v>1</v>
      </c>
      <c r="Q1779" s="5">
        <f t="shared" si="648"/>
        <v>44887</v>
      </c>
      <c r="R1779" s="32">
        <f>VLOOKUP(_xlfn.CONCAT(M1779," - ",E1779),Planning!$C$75:$D$99,2,0)</f>
        <v>10</v>
      </c>
      <c r="S1779" s="5">
        <f t="shared" si="649"/>
        <v>44895</v>
      </c>
      <c r="T1779" s="3" t="str">
        <f t="shared" si="650"/>
        <v/>
      </c>
      <c r="U1779" s="32">
        <f t="shared" ca="1" si="651"/>
        <v>10</v>
      </c>
      <c r="V1779" s="32">
        <f t="shared" si="652"/>
        <v>0</v>
      </c>
      <c r="W1779" s="5">
        <f t="shared" si="653"/>
        <v>44890</v>
      </c>
      <c r="X1779" s="5"/>
      <c r="Z1779" s="49"/>
      <c r="AA1779" s="50" cm="1">
        <f t="array" ref="AA1779">IF(AND(K1779="Pending",J1779='Date ouverte'!$A$2),INDEX(_xlfn.ANCHORARRAY('Date ouverte'!$B$2),MATCH(TRUE,_xlfn.ANCHORARRAY('Date ouverte'!$B$2)&gt;=$W1779,0)),IF(AND(K1779="Pending",J1779='Date ouverte'!$A$4),INDEX(_xlfn.ANCHORARRAY('Date ouverte'!$B$4),MATCH(TRUE,_xlfn.ANCHORARRAY('Date ouverte'!$B$4)&gt;=$W1779,0)),IF(AND(K1779="Pending",J1779='Date ouverte'!$A$6),INDEX(_xlfn.ANCHORARRAY('Date ouverte'!$B$6),MATCH(TRUE,_xlfn.ANCHORARRAY('Date ouverte'!$B$6)&gt;=$W1779,0)),IF(AND(K1779="Pending",J1779='Date ouverte'!$A$8),INDEX(_xlfn.ANCHORARRAY('Date ouverte'!$B$8),MATCH(TRUE,_xlfn.ANCHORARRAY('Date ouverte'!$B$8)&gt;=$W1779,0)),W1779))))</f>
        <v>44890</v>
      </c>
      <c r="AB1779" s="5" t="str">
        <f>IF(IF($K1779="Pending",(IF($J1779='Date ouverte'!$A$20,HLOOKUP($AA1779,'Date ouverte'!$20:$21,2,FALSE),IF($J1779='Date ouverte'!$A$22,HLOOKUP($AA1779,'Date ouverte'!$22:$23,2,FALSE),IF($J1779='Date ouverte'!$A$24,HLOOKUP($AA1779,'Date ouverte'!$24:$25,2,FALSE),IF($J1779='Date ouverte'!$A$26,HLOOKUP($AA1779,'Date ouverte'!$26:$27,2,FALSE),"j"))))),W1779)&lt;&gt;"alert",AA1779,"alert")</f>
        <v>alert</v>
      </c>
      <c r="AC1779" s="65">
        <f>IF($AB1779="alert",(IF($J1779='Date ouverte'!$A$29,HLOOKUP($AA1779,'Date ouverte'!$29:$30,2,FALSE),IF($J1779='Date ouverte'!$A$31,HLOOKUP($AA1779,'Date ouverte'!$31:$33,2,FALSE),IF($J1779='Date ouverte'!$A$33,HLOOKUP($AA1779,'Date ouverte'!$33:$34,2,FALSE),IF($J1779='Date ouverte'!$A$35,HLOOKUP($AA1779,'Date ouverte'!$35:$36,2,FALSE),"j"))))),0)</f>
        <v>96</v>
      </c>
      <c r="AD17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79" s="5"/>
    </row>
    <row r="1780" spans="1:31" x14ac:dyDescent="0.25">
      <c r="A1780" t="s">
        <v>2202</v>
      </c>
      <c r="B1780" t="s">
        <v>258</v>
      </c>
      <c r="C1780" t="s">
        <v>14</v>
      </c>
      <c r="D1780" t="s">
        <v>47</v>
      </c>
      <c r="E1780" t="s">
        <v>34</v>
      </c>
      <c r="F1780" t="s">
        <v>48</v>
      </c>
      <c r="G1780" s="1">
        <v>44855</v>
      </c>
      <c r="H1780" s="1">
        <v>44890</v>
      </c>
      <c r="I1780" s="2">
        <v>44905</v>
      </c>
      <c r="J1780" t="s">
        <v>18</v>
      </c>
      <c r="K1780" t="s">
        <v>29</v>
      </c>
      <c r="L1780" t="s">
        <v>24</v>
      </c>
      <c r="M1780" t="s">
        <v>25</v>
      </c>
      <c r="N1780" t="s">
        <v>26</v>
      </c>
      <c r="O1780" t="s">
        <v>46</v>
      </c>
      <c r="P1780">
        <f t="shared" si="647"/>
        <v>1</v>
      </c>
      <c r="Q1780" s="5">
        <f t="shared" si="648"/>
        <v>44892</v>
      </c>
      <c r="R1780" s="32">
        <f>VLOOKUP(_xlfn.CONCAT(M1780," - ",E1780),Planning!$C$75:$D$99,2,0)</f>
        <v>21</v>
      </c>
      <c r="S1780" s="5">
        <f t="shared" si="649"/>
        <v>44911</v>
      </c>
      <c r="T1780" s="3" t="str">
        <f t="shared" si="650"/>
        <v/>
      </c>
      <c r="U1780" s="32">
        <f t="shared" ca="1" si="651"/>
        <v>21</v>
      </c>
      <c r="V1780" s="32">
        <f t="shared" si="652"/>
        <v>0</v>
      </c>
      <c r="W1780" s="5">
        <f t="shared" si="653"/>
        <v>44905</v>
      </c>
      <c r="X1780" s="5"/>
      <c r="Z1780" s="49"/>
      <c r="AA1780" s="50" cm="1">
        <f t="array" ref="AA1780">IF(AND(K1780="Pending",J1780='Date ouverte'!$A$2),INDEX(_xlfn.ANCHORARRAY('Date ouverte'!$B$2),MATCH(TRUE,_xlfn.ANCHORARRAY('Date ouverte'!$B$2)&gt;=$W1780,0)),IF(AND(K1780="Pending",J1780='Date ouverte'!$A$4),INDEX(_xlfn.ANCHORARRAY('Date ouverte'!$B$4),MATCH(TRUE,_xlfn.ANCHORARRAY('Date ouverte'!$B$4)&gt;=$W1780,0)),IF(AND(K1780="Pending",J1780='Date ouverte'!$A$6),INDEX(_xlfn.ANCHORARRAY('Date ouverte'!$B$6),MATCH(TRUE,_xlfn.ANCHORARRAY('Date ouverte'!$B$6)&gt;=$W1780,0)),IF(AND(K1780="Pending",J1780='Date ouverte'!$A$8),INDEX(_xlfn.ANCHORARRAY('Date ouverte'!$B$8),MATCH(TRUE,_xlfn.ANCHORARRAY('Date ouverte'!$B$8)&gt;=$W1780,0)),W1780))))</f>
        <v>44907</v>
      </c>
      <c r="AB1780" s="5" t="str">
        <f>IF(IF($K1780="Pending",(IF($J1780='Date ouverte'!$A$20,HLOOKUP($AA1780,'Date ouverte'!$20:$21,2,FALSE),IF($J1780='Date ouverte'!$A$22,HLOOKUP($AA1780,'Date ouverte'!$22:$23,2,FALSE),IF($J1780='Date ouverte'!$A$24,HLOOKUP($AA1780,'Date ouverte'!$24:$25,2,FALSE),IF($J1780='Date ouverte'!$A$26,HLOOKUP($AA1780,'Date ouverte'!$26:$27,2,FALSE),"j"))))),W1780)&lt;&gt;"alert",AA1780,"alert")</f>
        <v>alert</v>
      </c>
      <c r="AC1780" s="65">
        <f>IF($AB1780="alert",(IF($J1780='Date ouverte'!$A$29,HLOOKUP($AA1780,'Date ouverte'!$29:$30,2,FALSE),IF($J1780='Date ouverte'!$A$31,HLOOKUP($AA1780,'Date ouverte'!$31:$33,2,FALSE),IF($J1780='Date ouverte'!$A$33,HLOOKUP($AA1780,'Date ouverte'!$33:$34,2,FALSE),IF($J1780='Date ouverte'!$A$35,HLOOKUP($AA1780,'Date ouverte'!$35:$36,2,FALSE),"j"))))),0)</f>
        <v>11</v>
      </c>
      <c r="AD17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0" s="5"/>
    </row>
    <row r="1781" spans="1:31" x14ac:dyDescent="0.25">
      <c r="A1781" t="s">
        <v>2203</v>
      </c>
      <c r="B1781" t="s">
        <v>258</v>
      </c>
      <c r="C1781" t="s">
        <v>30</v>
      </c>
      <c r="D1781" t="s">
        <v>47</v>
      </c>
      <c r="E1781" t="s">
        <v>34</v>
      </c>
      <c r="F1781" t="s">
        <v>48</v>
      </c>
      <c r="G1781" s="1">
        <v>44854</v>
      </c>
      <c r="H1781" s="1">
        <v>44877</v>
      </c>
      <c r="I1781" s="2">
        <v>44884</v>
      </c>
      <c r="J1781" t="s">
        <v>28</v>
      </c>
      <c r="K1781" t="s">
        <v>29</v>
      </c>
      <c r="L1781" t="s">
        <v>24</v>
      </c>
      <c r="M1781" t="s">
        <v>25</v>
      </c>
      <c r="N1781" t="s">
        <v>26</v>
      </c>
      <c r="O1781" t="s">
        <v>45</v>
      </c>
      <c r="P1781">
        <f t="shared" si="647"/>
        <v>1</v>
      </c>
      <c r="Q1781" s="5">
        <f t="shared" si="648"/>
        <v>44879</v>
      </c>
      <c r="R1781" s="32">
        <f>VLOOKUP(_xlfn.CONCAT(M1781," - ",E1781),Planning!$C$75:$D$99,2,0)</f>
        <v>21</v>
      </c>
      <c r="S1781" s="5">
        <f t="shared" si="649"/>
        <v>44898</v>
      </c>
      <c r="T1781" s="3" t="str">
        <f t="shared" si="650"/>
        <v/>
      </c>
      <c r="U1781" s="32">
        <f t="shared" ca="1" si="651"/>
        <v>21</v>
      </c>
      <c r="V1781" s="32">
        <f t="shared" si="652"/>
        <v>0</v>
      </c>
      <c r="W1781" s="5">
        <f t="shared" si="653"/>
        <v>44884</v>
      </c>
      <c r="X1781" s="5"/>
      <c r="Z1781" s="49"/>
      <c r="AA1781" s="50" cm="1">
        <f t="array" ref="AA1781">IF(AND(K1781="Pending",J1781='Date ouverte'!$A$2),INDEX(_xlfn.ANCHORARRAY('Date ouverte'!$B$2),MATCH(TRUE,_xlfn.ANCHORARRAY('Date ouverte'!$B$2)&gt;=$W1781,0)),IF(AND(K1781="Pending",J1781='Date ouverte'!$A$4),INDEX(_xlfn.ANCHORARRAY('Date ouverte'!$B$4),MATCH(TRUE,_xlfn.ANCHORARRAY('Date ouverte'!$B$4)&gt;=$W1781,0)),IF(AND(K1781="Pending",J1781='Date ouverte'!$A$6),INDEX(_xlfn.ANCHORARRAY('Date ouverte'!$B$6),MATCH(TRUE,_xlfn.ANCHORARRAY('Date ouverte'!$B$6)&gt;=$W1781,0)),IF(AND(K1781="Pending",J1781='Date ouverte'!$A$8),INDEX(_xlfn.ANCHORARRAY('Date ouverte'!$B$8),MATCH(TRUE,_xlfn.ANCHORARRAY('Date ouverte'!$B$8)&gt;=$W1781,0)),W1781))))</f>
        <v>44886</v>
      </c>
      <c r="AB1781" s="5">
        <f>IF(IF($K1781="Pending",(IF($J1781='Date ouverte'!$A$20,HLOOKUP($AA1781,'Date ouverte'!$20:$21,2,FALSE),IF($J1781='Date ouverte'!$A$22,HLOOKUP($AA1781,'Date ouverte'!$22:$23,2,FALSE),IF($J1781='Date ouverte'!$A$24,HLOOKUP($AA1781,'Date ouverte'!$24:$25,2,FALSE),IF($J1781='Date ouverte'!$A$26,HLOOKUP($AA1781,'Date ouverte'!$26:$27,2,FALSE),"j"))))),W1781)&lt;&gt;"alert",AA1781,"alert")</f>
        <v>44886</v>
      </c>
      <c r="AC1781" s="65">
        <f>IF($AB1781="alert",(IF($J1781='Date ouverte'!$A$29,HLOOKUP($AA1781,'Date ouverte'!$29:$30,2,FALSE),IF($J1781='Date ouverte'!$A$31,HLOOKUP($AA1781,'Date ouverte'!$31:$33,2,FALSE),IF($J1781='Date ouverte'!$A$33,HLOOKUP($AA1781,'Date ouverte'!$33:$34,2,FALSE),IF($J1781='Date ouverte'!$A$35,HLOOKUP($AA1781,'Date ouverte'!$35:$36,2,FALSE),"j"))))),0)</f>
        <v>0</v>
      </c>
      <c r="AD17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81" s="5"/>
    </row>
    <row r="1782" spans="1:31" x14ac:dyDescent="0.25">
      <c r="A1782" t="s">
        <v>894</v>
      </c>
      <c r="B1782" t="s">
        <v>258</v>
      </c>
      <c r="C1782" t="s">
        <v>30</v>
      </c>
      <c r="D1782" t="s">
        <v>47</v>
      </c>
      <c r="E1782" t="s">
        <v>34</v>
      </c>
      <c r="F1782" t="s">
        <v>48</v>
      </c>
      <c r="G1782" s="1">
        <v>44826</v>
      </c>
      <c r="H1782" s="1">
        <v>44860</v>
      </c>
      <c r="I1782" s="2">
        <v>44865.208333333336</v>
      </c>
      <c r="J1782" t="s">
        <v>18</v>
      </c>
      <c r="K1782" t="s">
        <v>19</v>
      </c>
      <c r="L1782" t="s">
        <v>20</v>
      </c>
      <c r="M1782" t="s">
        <v>25</v>
      </c>
      <c r="N1782" t="s">
        <v>35</v>
      </c>
      <c r="O1782" t="s">
        <v>36</v>
      </c>
      <c r="P1782">
        <f t="shared" si="647"/>
        <v>1</v>
      </c>
      <c r="Q1782" s="5">
        <f t="shared" si="648"/>
        <v>44862</v>
      </c>
      <c r="R1782" s="32">
        <f>VLOOKUP(_xlfn.CONCAT(M1782," - ",E1782),Planning!$C$75:$D$99,2,0)</f>
        <v>21</v>
      </c>
      <c r="S1782" s="5">
        <f t="shared" si="649"/>
        <v>44881</v>
      </c>
      <c r="T1782" s="3" t="str">
        <f t="shared" si="650"/>
        <v/>
      </c>
      <c r="U1782" s="32">
        <f t="shared" ca="1" si="651"/>
        <v>21</v>
      </c>
      <c r="V1782" s="32">
        <f t="shared" si="652"/>
        <v>0</v>
      </c>
      <c r="W1782" s="5">
        <f t="shared" si="653"/>
        <v>44865</v>
      </c>
      <c r="X1782" s="5"/>
      <c r="Z1782" s="49"/>
      <c r="AA1782" s="50" cm="1">
        <f t="array" ref="AA1782">IF(AND(K1782="Pending",J1782='Date ouverte'!$A$2),INDEX(_xlfn.ANCHORARRAY('Date ouverte'!$B$2),MATCH(TRUE,_xlfn.ANCHORARRAY('Date ouverte'!$B$2)&gt;=$W1782,0)),IF(AND(K1782="Pending",J1782='Date ouverte'!$A$4),INDEX(_xlfn.ANCHORARRAY('Date ouverte'!$B$4),MATCH(TRUE,_xlfn.ANCHORARRAY('Date ouverte'!$B$4)&gt;=$W1782,0)),IF(AND(K1782="Pending",J1782='Date ouverte'!$A$6),INDEX(_xlfn.ANCHORARRAY('Date ouverte'!$B$6),MATCH(TRUE,_xlfn.ANCHORARRAY('Date ouverte'!$B$6)&gt;=$W1782,0)),IF(AND(K1782="Pending",J1782='Date ouverte'!$A$8),INDEX(_xlfn.ANCHORARRAY('Date ouverte'!$B$8),MATCH(TRUE,_xlfn.ANCHORARRAY('Date ouverte'!$B$8)&gt;=$W1782,0)),W1782))))</f>
        <v>44865</v>
      </c>
      <c r="AB1782" s="5">
        <f>IF(IF($K1782="Pending",(IF($J1782='Date ouverte'!$A$20,HLOOKUP($AA1782,'Date ouverte'!$20:$21,2,FALSE),IF($J1782='Date ouverte'!$A$22,HLOOKUP($AA1782,'Date ouverte'!$22:$23,2,FALSE),IF($J1782='Date ouverte'!$A$24,HLOOKUP($AA1782,'Date ouverte'!$24:$25,2,FALSE),IF($J1782='Date ouverte'!$A$26,HLOOKUP($AA1782,'Date ouverte'!$26:$27,2,FALSE),"j"))))),W1782)&lt;&gt;"alert",AA1782,"alert")</f>
        <v>44865</v>
      </c>
      <c r="AC1782" s="65">
        <f>IF($AB1782="alert",(IF($J1782='Date ouverte'!$A$29,HLOOKUP($AA1782,'Date ouverte'!$29:$30,2,FALSE),IF($J1782='Date ouverte'!$A$31,HLOOKUP($AA1782,'Date ouverte'!$31:$33,2,FALSE),IF($J1782='Date ouverte'!$A$33,HLOOKUP($AA1782,'Date ouverte'!$33:$34,2,FALSE),IF($J1782='Date ouverte'!$A$35,HLOOKUP($AA1782,'Date ouverte'!$35:$36,2,FALSE),"j"))))),0)</f>
        <v>0</v>
      </c>
      <c r="AD17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2" s="5"/>
    </row>
    <row r="1783" spans="1:31" x14ac:dyDescent="0.25">
      <c r="A1783" t="s">
        <v>2204</v>
      </c>
      <c r="B1783" t="s">
        <v>258</v>
      </c>
      <c r="C1783" t="s">
        <v>30</v>
      </c>
      <c r="D1783" t="s">
        <v>47</v>
      </c>
      <c r="E1783" t="s">
        <v>16</v>
      </c>
      <c r="F1783" t="s">
        <v>48</v>
      </c>
      <c r="G1783" s="1">
        <v>44847</v>
      </c>
      <c r="H1783" s="1">
        <v>44880</v>
      </c>
      <c r="I1783" s="2">
        <v>44887</v>
      </c>
      <c r="J1783" t="s">
        <v>23</v>
      </c>
      <c r="K1783" t="s">
        <v>29</v>
      </c>
      <c r="L1783" t="s">
        <v>24</v>
      </c>
      <c r="M1783" t="s">
        <v>25</v>
      </c>
      <c r="N1783" t="s">
        <v>26</v>
      </c>
      <c r="O1783" t="s">
        <v>45</v>
      </c>
      <c r="P1783">
        <f t="shared" si="647"/>
        <v>1</v>
      </c>
      <c r="Q1783" s="5">
        <f t="shared" si="648"/>
        <v>44882</v>
      </c>
      <c r="R1783" s="32">
        <f>VLOOKUP(_xlfn.CONCAT(M1783," - ",E1783),Planning!$C$75:$D$99,2,0)</f>
        <v>4</v>
      </c>
      <c r="S1783" s="5">
        <f t="shared" si="649"/>
        <v>44884</v>
      </c>
      <c r="T1783" s="3" t="str">
        <f t="shared" si="650"/>
        <v/>
      </c>
      <c r="U1783" s="32">
        <f t="shared" ca="1" si="651"/>
        <v>4</v>
      </c>
      <c r="V1783" s="32">
        <f t="shared" si="652"/>
        <v>0</v>
      </c>
      <c r="W1783" s="5">
        <f t="shared" si="653"/>
        <v>44887</v>
      </c>
      <c r="X1783" s="5"/>
      <c r="Z1783" s="49"/>
      <c r="AA1783" s="50" cm="1">
        <f t="array" ref="AA1783">IF(AND(K1783="Pending",J1783='Date ouverte'!$A$2),INDEX(_xlfn.ANCHORARRAY('Date ouverte'!$B$2),MATCH(TRUE,_xlfn.ANCHORARRAY('Date ouverte'!$B$2)&gt;=$W1783,0)),IF(AND(K1783="Pending",J1783='Date ouverte'!$A$4),INDEX(_xlfn.ANCHORARRAY('Date ouverte'!$B$4),MATCH(TRUE,_xlfn.ANCHORARRAY('Date ouverte'!$B$4)&gt;=$W1783,0)),IF(AND(K1783="Pending",J1783='Date ouverte'!$A$6),INDEX(_xlfn.ANCHORARRAY('Date ouverte'!$B$6),MATCH(TRUE,_xlfn.ANCHORARRAY('Date ouverte'!$B$6)&gt;=$W1783,0)),IF(AND(K1783="Pending",J1783='Date ouverte'!$A$8),INDEX(_xlfn.ANCHORARRAY('Date ouverte'!$B$8),MATCH(TRUE,_xlfn.ANCHORARRAY('Date ouverte'!$B$8)&gt;=$W1783,0)),W1783))))</f>
        <v>44887</v>
      </c>
      <c r="AB1783" s="5">
        <f>IF(IF($K1783="Pending",(IF($J1783='Date ouverte'!$A$20,HLOOKUP($AA1783,'Date ouverte'!$20:$21,2,FALSE),IF($J1783='Date ouverte'!$A$22,HLOOKUP($AA1783,'Date ouverte'!$22:$23,2,FALSE),IF($J1783='Date ouverte'!$A$24,HLOOKUP($AA1783,'Date ouverte'!$24:$25,2,FALSE),IF($J1783='Date ouverte'!$A$26,HLOOKUP($AA1783,'Date ouverte'!$26:$27,2,FALSE),"j"))))),W1783)&lt;&gt;"alert",AA1783,"alert")</f>
        <v>44887</v>
      </c>
      <c r="AC1783" s="65">
        <f>IF($AB1783="alert",(IF($J1783='Date ouverte'!$A$29,HLOOKUP($AA1783,'Date ouverte'!$29:$30,2,FALSE),IF($J1783='Date ouverte'!$A$31,HLOOKUP($AA1783,'Date ouverte'!$31:$33,2,FALSE),IF($J1783='Date ouverte'!$A$33,HLOOKUP($AA1783,'Date ouverte'!$33:$34,2,FALSE),IF($J1783='Date ouverte'!$A$35,HLOOKUP($AA1783,'Date ouverte'!$35:$36,2,FALSE),"j"))))),0)</f>
        <v>0</v>
      </c>
      <c r="AD17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3" s="5"/>
    </row>
    <row r="1784" spans="1:31" x14ac:dyDescent="0.25">
      <c r="A1784" t="s">
        <v>2205</v>
      </c>
      <c r="B1784" t="s">
        <v>258</v>
      </c>
      <c r="C1784" t="s">
        <v>14</v>
      </c>
      <c r="D1784" t="s">
        <v>47</v>
      </c>
      <c r="E1784" t="s">
        <v>34</v>
      </c>
      <c r="F1784" t="s">
        <v>48</v>
      </c>
      <c r="G1784" s="1">
        <v>44859</v>
      </c>
      <c r="H1784" s="1">
        <v>44895</v>
      </c>
      <c r="I1784" s="2">
        <v>44910</v>
      </c>
      <c r="J1784" t="s">
        <v>28</v>
      </c>
      <c r="K1784" t="s">
        <v>29</v>
      </c>
      <c r="L1784" t="s">
        <v>20</v>
      </c>
      <c r="M1784" t="s">
        <v>25</v>
      </c>
      <c r="N1784" t="s">
        <v>35</v>
      </c>
      <c r="O1784" t="s">
        <v>1641</v>
      </c>
      <c r="P1784">
        <f t="shared" ref="P1784:P1847" si="654">IF(A1784&lt;&gt;"",1,0)</f>
        <v>1</v>
      </c>
      <c r="Q1784" s="5">
        <f t="shared" ref="Q1784:Q1847" si="655">ROUNDDOWN(H1784,0)+2</f>
        <v>44897</v>
      </c>
      <c r="R1784" s="32">
        <f>VLOOKUP(_xlfn.CONCAT(M1784," - ",E1784),Planning!$C$75:$D$99,2,0)</f>
        <v>21</v>
      </c>
      <c r="S1784" s="5">
        <f t="shared" ref="S1784:S1847" si="656">H1784+R1784</f>
        <v>44916</v>
      </c>
      <c r="T1784" s="3" t="str">
        <f t="shared" ref="T1784:T1847" si="657">IF(X1784-H1784&gt;R1784,"Alert","")</f>
        <v/>
      </c>
      <c r="U1784" s="32">
        <f t="shared" ref="U1784:U1847" ca="1" si="658">IF(Q1784&lt;=TODAY(),(H1784+R1784)-TODAY(),R1784)</f>
        <v>21</v>
      </c>
      <c r="V1784" s="32">
        <f t="shared" ref="V1784:V1847" si="659">IF(X1784-H1784-R1784&gt;0,X1784-H1784-R1784,0)</f>
        <v>0</v>
      </c>
      <c r="W1784" s="5">
        <f t="shared" ref="W1784:W1847" si="660">ROUNDDOWN(I1784,0)</f>
        <v>44910</v>
      </c>
      <c r="X1784" s="5"/>
      <c r="Z1784" s="49"/>
      <c r="AA1784" s="50" cm="1">
        <f t="array" ref="AA1784">IF(AND(K1784="Pending",J1784='Date ouverte'!$A$2),INDEX(_xlfn.ANCHORARRAY('Date ouverte'!$B$2),MATCH(TRUE,_xlfn.ANCHORARRAY('Date ouverte'!$B$2)&gt;=$W1784,0)),IF(AND(K1784="Pending",J1784='Date ouverte'!$A$4),INDEX(_xlfn.ANCHORARRAY('Date ouverte'!$B$4),MATCH(TRUE,_xlfn.ANCHORARRAY('Date ouverte'!$B$4)&gt;=$W1784,0)),IF(AND(K1784="Pending",J1784='Date ouverte'!$A$6),INDEX(_xlfn.ANCHORARRAY('Date ouverte'!$B$6),MATCH(TRUE,_xlfn.ANCHORARRAY('Date ouverte'!$B$6)&gt;=$W1784,0)),IF(AND(K1784="Pending",J1784='Date ouverte'!$A$8),INDEX(_xlfn.ANCHORARRAY('Date ouverte'!$B$8),MATCH(TRUE,_xlfn.ANCHORARRAY('Date ouverte'!$B$8)&gt;=$W1784,0)),W1784))))</f>
        <v>44910</v>
      </c>
      <c r="AB1784" s="5">
        <f>IF(IF($K1784="Pending",(IF($J1784='Date ouverte'!$A$20,HLOOKUP($AA1784,'Date ouverte'!$20:$21,2,FALSE),IF($J1784='Date ouverte'!$A$22,HLOOKUP($AA1784,'Date ouverte'!$22:$23,2,FALSE),IF($J1784='Date ouverte'!$A$24,HLOOKUP($AA1784,'Date ouverte'!$24:$25,2,FALSE),IF($J1784='Date ouverte'!$A$26,HLOOKUP($AA1784,'Date ouverte'!$26:$27,2,FALSE),"j"))))),W1784)&lt;&gt;"alert",AA1784,"alert")</f>
        <v>44910</v>
      </c>
      <c r="AC1784" s="65">
        <f>IF($AB1784="alert",(IF($J1784='Date ouverte'!$A$29,HLOOKUP($AA1784,'Date ouverte'!$29:$30,2,FALSE),IF($J1784='Date ouverte'!$A$31,HLOOKUP($AA1784,'Date ouverte'!$31:$33,2,FALSE),IF($J1784='Date ouverte'!$A$33,HLOOKUP($AA1784,'Date ouverte'!$33:$34,2,FALSE),IF($J1784='Date ouverte'!$A$35,HLOOKUP($AA1784,'Date ouverte'!$35:$36,2,FALSE),"j"))))),0)</f>
        <v>0</v>
      </c>
      <c r="AD17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84" s="5"/>
    </row>
    <row r="1785" spans="1:31" x14ac:dyDescent="0.25">
      <c r="A1785" t="s">
        <v>2206</v>
      </c>
      <c r="B1785" t="s">
        <v>258</v>
      </c>
      <c r="C1785" t="s">
        <v>30</v>
      </c>
      <c r="D1785" t="s">
        <v>47</v>
      </c>
      <c r="E1785" t="s">
        <v>51</v>
      </c>
      <c r="F1785" t="s">
        <v>48</v>
      </c>
      <c r="G1785" s="1">
        <v>44854</v>
      </c>
      <c r="H1785" s="1">
        <v>44893</v>
      </c>
      <c r="I1785" s="2">
        <v>44900</v>
      </c>
      <c r="J1785" t="s">
        <v>28</v>
      </c>
      <c r="K1785" t="s">
        <v>29</v>
      </c>
      <c r="L1785" t="s">
        <v>24</v>
      </c>
      <c r="M1785" t="s">
        <v>32</v>
      </c>
      <c r="N1785" t="s">
        <v>41</v>
      </c>
      <c r="O1785" t="s">
        <v>1715</v>
      </c>
      <c r="P1785">
        <f t="shared" si="654"/>
        <v>1</v>
      </c>
      <c r="Q1785" s="5">
        <f t="shared" si="655"/>
        <v>44895</v>
      </c>
      <c r="R1785" s="32">
        <f>VLOOKUP(_xlfn.CONCAT(M1785," - ",E1785),Planning!$C$75:$D$99,2,0)</f>
        <v>5</v>
      </c>
      <c r="S1785" s="5">
        <f t="shared" si="656"/>
        <v>44898</v>
      </c>
      <c r="T1785" s="3" t="str">
        <f t="shared" si="657"/>
        <v/>
      </c>
      <c r="U1785" s="32">
        <f t="shared" ca="1" si="658"/>
        <v>5</v>
      </c>
      <c r="V1785" s="32">
        <f t="shared" si="659"/>
        <v>0</v>
      </c>
      <c r="W1785" s="5">
        <f t="shared" si="660"/>
        <v>44900</v>
      </c>
      <c r="X1785" s="5"/>
      <c r="Z1785" s="49"/>
      <c r="AA1785" s="50" cm="1">
        <f t="array" ref="AA1785">IF(AND(K1785="Pending",J1785='Date ouverte'!$A$2),INDEX(_xlfn.ANCHORARRAY('Date ouverte'!$B$2),MATCH(TRUE,_xlfn.ANCHORARRAY('Date ouverte'!$B$2)&gt;=$W1785,0)),IF(AND(K1785="Pending",J1785='Date ouverte'!$A$4),INDEX(_xlfn.ANCHORARRAY('Date ouverte'!$B$4),MATCH(TRUE,_xlfn.ANCHORARRAY('Date ouverte'!$B$4)&gt;=$W1785,0)),IF(AND(K1785="Pending",J1785='Date ouverte'!$A$6),INDEX(_xlfn.ANCHORARRAY('Date ouverte'!$B$6),MATCH(TRUE,_xlfn.ANCHORARRAY('Date ouverte'!$B$6)&gt;=$W1785,0)),IF(AND(K1785="Pending",J1785='Date ouverte'!$A$8),INDEX(_xlfn.ANCHORARRAY('Date ouverte'!$B$8),MATCH(TRUE,_xlfn.ANCHORARRAY('Date ouverte'!$B$8)&gt;=$W1785,0)),W1785))))</f>
        <v>44900</v>
      </c>
      <c r="AB1785" s="5" t="str">
        <f>IF(IF($K1785="Pending",(IF($J1785='Date ouverte'!$A$20,HLOOKUP($AA1785,'Date ouverte'!$20:$21,2,FALSE),IF($J1785='Date ouverte'!$A$22,HLOOKUP($AA1785,'Date ouverte'!$22:$23,2,FALSE),IF($J1785='Date ouverte'!$A$24,HLOOKUP($AA1785,'Date ouverte'!$24:$25,2,FALSE),IF($J1785='Date ouverte'!$A$26,HLOOKUP($AA1785,'Date ouverte'!$26:$27,2,FALSE),"j"))))),W1785)&lt;&gt;"alert",AA1785,"alert")</f>
        <v>alert</v>
      </c>
      <c r="AC1785" s="65">
        <f>IF($AB1785="alert",(IF($J1785='Date ouverte'!$A$29,HLOOKUP($AA1785,'Date ouverte'!$29:$30,2,FALSE),IF($J1785='Date ouverte'!$A$31,HLOOKUP($AA1785,'Date ouverte'!$31:$33,2,FALSE),IF($J1785='Date ouverte'!$A$33,HLOOKUP($AA1785,'Date ouverte'!$33:$34,2,FALSE),IF($J1785='Date ouverte'!$A$35,HLOOKUP($AA1785,'Date ouverte'!$35:$36,2,FALSE),"j"))))),0)</f>
        <v>15</v>
      </c>
      <c r="AD17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85" s="5"/>
    </row>
    <row r="1786" spans="1:31" x14ac:dyDescent="0.25">
      <c r="A1786" t="s">
        <v>1495</v>
      </c>
      <c r="B1786" t="s">
        <v>258</v>
      </c>
      <c r="C1786" t="s">
        <v>14</v>
      </c>
      <c r="D1786" t="s">
        <v>47</v>
      </c>
      <c r="E1786" t="s">
        <v>16</v>
      </c>
      <c r="F1786" t="s">
        <v>48</v>
      </c>
      <c r="G1786" s="1">
        <v>44842</v>
      </c>
      <c r="H1786" s="1">
        <v>44881</v>
      </c>
      <c r="I1786" s="2">
        <v>44890</v>
      </c>
      <c r="J1786" t="s">
        <v>18</v>
      </c>
      <c r="K1786" t="s">
        <v>29</v>
      </c>
      <c r="L1786" t="s">
        <v>24</v>
      </c>
      <c r="M1786" t="s">
        <v>32</v>
      </c>
      <c r="N1786" t="s">
        <v>41</v>
      </c>
      <c r="O1786" t="s">
        <v>43</v>
      </c>
      <c r="P1786">
        <f t="shared" si="654"/>
        <v>1</v>
      </c>
      <c r="Q1786" s="5">
        <f t="shared" si="655"/>
        <v>44883</v>
      </c>
      <c r="R1786" s="32">
        <f>VLOOKUP(_xlfn.CONCAT(M1786," - ",E1786),Planning!$C$75:$D$99,2,0)</f>
        <v>10</v>
      </c>
      <c r="S1786" s="5">
        <f t="shared" si="656"/>
        <v>44891</v>
      </c>
      <c r="T1786" s="3" t="str">
        <f t="shared" si="657"/>
        <v/>
      </c>
      <c r="U1786" s="32">
        <f t="shared" ca="1" si="658"/>
        <v>10</v>
      </c>
      <c r="V1786" s="32">
        <f t="shared" si="659"/>
        <v>0</v>
      </c>
      <c r="W1786" s="5">
        <f t="shared" si="660"/>
        <v>44890</v>
      </c>
      <c r="X1786" s="5"/>
      <c r="Z1786" s="49"/>
      <c r="AA1786" s="50" cm="1">
        <f t="array" ref="AA1786">IF(AND(K1786="Pending",J1786='Date ouverte'!$A$2),INDEX(_xlfn.ANCHORARRAY('Date ouverte'!$B$2),MATCH(TRUE,_xlfn.ANCHORARRAY('Date ouverte'!$B$2)&gt;=$W1786,0)),IF(AND(K1786="Pending",J1786='Date ouverte'!$A$4),INDEX(_xlfn.ANCHORARRAY('Date ouverte'!$B$4),MATCH(TRUE,_xlfn.ANCHORARRAY('Date ouverte'!$B$4)&gt;=$W1786,0)),IF(AND(K1786="Pending",J1786='Date ouverte'!$A$6),INDEX(_xlfn.ANCHORARRAY('Date ouverte'!$B$6),MATCH(TRUE,_xlfn.ANCHORARRAY('Date ouverte'!$B$6)&gt;=$W1786,0)),IF(AND(K1786="Pending",J1786='Date ouverte'!$A$8),INDEX(_xlfn.ANCHORARRAY('Date ouverte'!$B$8),MATCH(TRUE,_xlfn.ANCHORARRAY('Date ouverte'!$B$8)&gt;=$W1786,0)),W1786))))</f>
        <v>44890</v>
      </c>
      <c r="AB1786" s="5" t="str">
        <f>IF(IF($K1786="Pending",(IF($J1786='Date ouverte'!$A$20,HLOOKUP($AA1786,'Date ouverte'!$20:$21,2,FALSE),IF($J1786='Date ouverte'!$A$22,HLOOKUP($AA1786,'Date ouverte'!$22:$23,2,FALSE),IF($J1786='Date ouverte'!$A$24,HLOOKUP($AA1786,'Date ouverte'!$24:$25,2,FALSE),IF($J1786='Date ouverte'!$A$26,HLOOKUP($AA1786,'Date ouverte'!$26:$27,2,FALSE),"j"))))),W1786)&lt;&gt;"alert",AA1786,"alert")</f>
        <v>alert</v>
      </c>
      <c r="AC1786" s="65">
        <f>IF($AB1786="alert",(IF($J1786='Date ouverte'!$A$29,HLOOKUP($AA1786,'Date ouverte'!$29:$30,2,FALSE),IF($J1786='Date ouverte'!$A$31,HLOOKUP($AA1786,'Date ouverte'!$31:$33,2,FALSE),IF($J1786='Date ouverte'!$A$33,HLOOKUP($AA1786,'Date ouverte'!$33:$34,2,FALSE),IF($J1786='Date ouverte'!$A$35,HLOOKUP($AA1786,'Date ouverte'!$35:$36,2,FALSE),"j"))))),0)</f>
        <v>4</v>
      </c>
      <c r="AD17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6" s="5"/>
    </row>
    <row r="1787" spans="1:31" x14ac:dyDescent="0.25">
      <c r="A1787" t="s">
        <v>2207</v>
      </c>
      <c r="B1787" t="s">
        <v>258</v>
      </c>
      <c r="C1787" t="s">
        <v>14</v>
      </c>
      <c r="D1787" t="s">
        <v>47</v>
      </c>
      <c r="E1787" t="s">
        <v>16</v>
      </c>
      <c r="F1787" t="s">
        <v>48</v>
      </c>
      <c r="G1787" s="1">
        <v>44859</v>
      </c>
      <c r="H1787" s="1">
        <v>44909</v>
      </c>
      <c r="I1787" s="2">
        <v>44916</v>
      </c>
      <c r="J1787" t="s">
        <v>18</v>
      </c>
      <c r="K1787" t="s">
        <v>29</v>
      </c>
      <c r="L1787" t="s">
        <v>24</v>
      </c>
      <c r="M1787" t="s">
        <v>25</v>
      </c>
      <c r="N1787" t="s">
        <v>26</v>
      </c>
      <c r="P1787">
        <f t="shared" si="654"/>
        <v>1</v>
      </c>
      <c r="Q1787" s="5">
        <f t="shared" si="655"/>
        <v>44911</v>
      </c>
      <c r="R1787" s="32">
        <f>VLOOKUP(_xlfn.CONCAT(M1787," - ",E1787),Planning!$C$75:$D$99,2,0)</f>
        <v>4</v>
      </c>
      <c r="S1787" s="5">
        <f t="shared" si="656"/>
        <v>44913</v>
      </c>
      <c r="T1787" s="3" t="str">
        <f t="shared" si="657"/>
        <v/>
      </c>
      <c r="U1787" s="32">
        <f t="shared" ca="1" si="658"/>
        <v>4</v>
      </c>
      <c r="V1787" s="32">
        <f t="shared" si="659"/>
        <v>0</v>
      </c>
      <c r="W1787" s="5">
        <f t="shared" si="660"/>
        <v>44916</v>
      </c>
      <c r="X1787" s="5"/>
      <c r="Z1787" s="49"/>
      <c r="AA1787" s="50" cm="1">
        <f t="array" ref="AA1787">IF(AND(K1787="Pending",J1787='Date ouverte'!$A$2),INDEX(_xlfn.ANCHORARRAY('Date ouverte'!$B$2),MATCH(TRUE,_xlfn.ANCHORARRAY('Date ouverte'!$B$2)&gt;=$W1787,0)),IF(AND(K1787="Pending",J1787='Date ouverte'!$A$4),INDEX(_xlfn.ANCHORARRAY('Date ouverte'!$B$4),MATCH(TRUE,_xlfn.ANCHORARRAY('Date ouverte'!$B$4)&gt;=$W1787,0)),IF(AND(K1787="Pending",J1787='Date ouverte'!$A$6),INDEX(_xlfn.ANCHORARRAY('Date ouverte'!$B$6),MATCH(TRUE,_xlfn.ANCHORARRAY('Date ouverte'!$B$6)&gt;=$W1787,0)),IF(AND(K1787="Pending",J1787='Date ouverte'!$A$8),INDEX(_xlfn.ANCHORARRAY('Date ouverte'!$B$8),MATCH(TRUE,_xlfn.ANCHORARRAY('Date ouverte'!$B$8)&gt;=$W1787,0)),W1787))))</f>
        <v>44916</v>
      </c>
      <c r="AB1787" s="5">
        <f>IF(IF($K1787="Pending",(IF($J1787='Date ouverte'!$A$20,HLOOKUP($AA1787,'Date ouverte'!$20:$21,2,FALSE),IF($J1787='Date ouverte'!$A$22,HLOOKUP($AA1787,'Date ouverte'!$22:$23,2,FALSE),IF($J1787='Date ouverte'!$A$24,HLOOKUP($AA1787,'Date ouverte'!$24:$25,2,FALSE),IF($J1787='Date ouverte'!$A$26,HLOOKUP($AA1787,'Date ouverte'!$26:$27,2,FALSE),"j"))))),W1787)&lt;&gt;"alert",AA1787,"alert")</f>
        <v>44916</v>
      </c>
      <c r="AC1787" s="65">
        <f>IF($AB1787="alert",(IF($J1787='Date ouverte'!$A$29,HLOOKUP($AA1787,'Date ouverte'!$29:$30,2,FALSE),IF($J1787='Date ouverte'!$A$31,HLOOKUP($AA1787,'Date ouverte'!$31:$33,2,FALSE),IF($J1787='Date ouverte'!$A$33,HLOOKUP($AA1787,'Date ouverte'!$33:$34,2,FALSE),IF($J1787='Date ouverte'!$A$35,HLOOKUP($AA1787,'Date ouverte'!$35:$36,2,FALSE),"j"))))),0)</f>
        <v>0</v>
      </c>
      <c r="AD17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7" s="5"/>
    </row>
    <row r="1788" spans="1:31" x14ac:dyDescent="0.25">
      <c r="A1788" t="s">
        <v>644</v>
      </c>
      <c r="B1788" t="s">
        <v>258</v>
      </c>
      <c r="C1788" t="s">
        <v>30</v>
      </c>
      <c r="D1788" t="s">
        <v>15</v>
      </c>
      <c r="E1788" t="s">
        <v>34</v>
      </c>
      <c r="F1788" t="s">
        <v>17</v>
      </c>
      <c r="G1788" s="1">
        <v>44815</v>
      </c>
      <c r="H1788" s="1">
        <v>44855</v>
      </c>
      <c r="I1788" s="2">
        <v>44861.541666666664</v>
      </c>
      <c r="J1788" t="s">
        <v>18</v>
      </c>
      <c r="K1788" t="s">
        <v>19</v>
      </c>
      <c r="L1788" t="s">
        <v>20</v>
      </c>
      <c r="M1788" t="s">
        <v>25</v>
      </c>
      <c r="N1788" t="s">
        <v>35</v>
      </c>
      <c r="O1788" t="s">
        <v>42</v>
      </c>
      <c r="P1788">
        <f t="shared" si="654"/>
        <v>1</v>
      </c>
      <c r="Q1788" s="5">
        <f t="shared" si="655"/>
        <v>44857</v>
      </c>
      <c r="R1788" s="32">
        <f>VLOOKUP(_xlfn.CONCAT(M1788," - ",E1788),Planning!$C$75:$D$99,2,0)</f>
        <v>21</v>
      </c>
      <c r="S1788" s="5">
        <f t="shared" si="656"/>
        <v>44876</v>
      </c>
      <c r="T1788" s="3" t="str">
        <f t="shared" si="657"/>
        <v/>
      </c>
      <c r="U1788" s="32">
        <f t="shared" ca="1" si="658"/>
        <v>17</v>
      </c>
      <c r="V1788" s="32">
        <f t="shared" si="659"/>
        <v>0</v>
      </c>
      <c r="W1788" s="5">
        <f t="shared" si="660"/>
        <v>44861</v>
      </c>
      <c r="X1788" s="5"/>
      <c r="Z1788" s="49"/>
      <c r="AA1788" s="50" cm="1">
        <f t="array" ref="AA1788">IF(AND(K1788="Pending",J1788='Date ouverte'!$A$2),INDEX(_xlfn.ANCHORARRAY('Date ouverte'!$B$2),MATCH(TRUE,_xlfn.ANCHORARRAY('Date ouverte'!$B$2)&gt;=$W1788,0)),IF(AND(K1788="Pending",J1788='Date ouverte'!$A$4),INDEX(_xlfn.ANCHORARRAY('Date ouverte'!$B$4),MATCH(TRUE,_xlfn.ANCHORARRAY('Date ouverte'!$B$4)&gt;=$W1788,0)),IF(AND(K1788="Pending",J1788='Date ouverte'!$A$6),INDEX(_xlfn.ANCHORARRAY('Date ouverte'!$B$6),MATCH(TRUE,_xlfn.ANCHORARRAY('Date ouverte'!$B$6)&gt;=$W1788,0)),IF(AND(K1788="Pending",J1788='Date ouverte'!$A$8),INDEX(_xlfn.ANCHORARRAY('Date ouverte'!$B$8),MATCH(TRUE,_xlfn.ANCHORARRAY('Date ouverte'!$B$8)&gt;=$W1788,0)),W1788))))</f>
        <v>44861</v>
      </c>
      <c r="AB1788" s="5">
        <f>IF(IF($K1788="Pending",(IF($J1788='Date ouverte'!$A$20,HLOOKUP($AA1788,'Date ouverte'!$20:$21,2,FALSE),IF($J1788='Date ouverte'!$A$22,HLOOKUP($AA1788,'Date ouverte'!$22:$23,2,FALSE),IF($J1788='Date ouverte'!$A$24,HLOOKUP($AA1788,'Date ouverte'!$24:$25,2,FALSE),IF($J1788='Date ouverte'!$A$26,HLOOKUP($AA1788,'Date ouverte'!$26:$27,2,FALSE),"j"))))),W1788)&lt;&gt;"alert",AA1788,"alert")</f>
        <v>44861</v>
      </c>
      <c r="AC1788" s="65">
        <f>IF($AB1788="alert",(IF($J1788='Date ouverte'!$A$29,HLOOKUP($AA1788,'Date ouverte'!$29:$30,2,FALSE),IF($J1788='Date ouverte'!$A$31,HLOOKUP($AA1788,'Date ouverte'!$31:$33,2,FALSE),IF($J1788='Date ouverte'!$A$33,HLOOKUP($AA1788,'Date ouverte'!$33:$34,2,FALSE),IF($J1788='Date ouverte'!$A$35,HLOOKUP($AA1788,'Date ouverte'!$35:$36,2,FALSE),"j"))))),0)</f>
        <v>0</v>
      </c>
      <c r="AD17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8" s="5"/>
    </row>
    <row r="1789" spans="1:31" x14ac:dyDescent="0.25">
      <c r="A1789" t="s">
        <v>577</v>
      </c>
      <c r="B1789" t="s">
        <v>258</v>
      </c>
      <c r="C1789" t="s">
        <v>30</v>
      </c>
      <c r="D1789" t="s">
        <v>15</v>
      </c>
      <c r="E1789" t="s">
        <v>51</v>
      </c>
      <c r="F1789" t="s">
        <v>17</v>
      </c>
      <c r="G1789" s="1">
        <v>44815</v>
      </c>
      <c r="H1789" s="1">
        <v>44853</v>
      </c>
      <c r="I1789" s="2">
        <v>44867.291666666664</v>
      </c>
      <c r="J1789" t="s">
        <v>18</v>
      </c>
      <c r="K1789" t="s">
        <v>19</v>
      </c>
      <c r="L1789" t="s">
        <v>24</v>
      </c>
      <c r="M1789" t="s">
        <v>32</v>
      </c>
      <c r="N1789" t="s">
        <v>41</v>
      </c>
      <c r="O1789" t="s">
        <v>445</v>
      </c>
      <c r="P1789">
        <f t="shared" si="654"/>
        <v>1</v>
      </c>
      <c r="Q1789" s="5">
        <f t="shared" si="655"/>
        <v>44855</v>
      </c>
      <c r="R1789" s="32">
        <f>VLOOKUP(_xlfn.CONCAT(M1789," - ",E1789),Planning!$C$75:$D$99,2,0)</f>
        <v>5</v>
      </c>
      <c r="S1789" s="5">
        <f t="shared" si="656"/>
        <v>44858</v>
      </c>
      <c r="T1789" s="3" t="str">
        <f t="shared" si="657"/>
        <v/>
      </c>
      <c r="U1789" s="32">
        <f t="shared" ca="1" si="658"/>
        <v>-1</v>
      </c>
      <c r="V1789" s="32">
        <f t="shared" si="659"/>
        <v>0</v>
      </c>
      <c r="W1789" s="5">
        <f t="shared" si="660"/>
        <v>44867</v>
      </c>
      <c r="X1789" s="5"/>
      <c r="Z1789" s="49"/>
      <c r="AA1789" s="50" cm="1">
        <f t="array" ref="AA1789">IF(AND(K1789="Pending",J1789='Date ouverte'!$A$2),INDEX(_xlfn.ANCHORARRAY('Date ouverte'!$B$2),MATCH(TRUE,_xlfn.ANCHORARRAY('Date ouverte'!$B$2)&gt;=$W1789,0)),IF(AND(K1789="Pending",J1789='Date ouverte'!$A$4),INDEX(_xlfn.ANCHORARRAY('Date ouverte'!$B$4),MATCH(TRUE,_xlfn.ANCHORARRAY('Date ouverte'!$B$4)&gt;=$W1789,0)),IF(AND(K1789="Pending",J1789='Date ouverte'!$A$6),INDEX(_xlfn.ANCHORARRAY('Date ouverte'!$B$6),MATCH(TRUE,_xlfn.ANCHORARRAY('Date ouverte'!$B$6)&gt;=$W1789,0)),IF(AND(K1789="Pending",J1789='Date ouverte'!$A$8),INDEX(_xlfn.ANCHORARRAY('Date ouverte'!$B$8),MATCH(TRUE,_xlfn.ANCHORARRAY('Date ouverte'!$B$8)&gt;=$W1789,0)),W1789))))</f>
        <v>44867</v>
      </c>
      <c r="AB1789" s="5">
        <f>IF(IF($K1789="Pending",(IF($J1789='Date ouverte'!$A$20,HLOOKUP($AA1789,'Date ouverte'!$20:$21,2,FALSE),IF($J1789='Date ouverte'!$A$22,HLOOKUP($AA1789,'Date ouverte'!$22:$23,2,FALSE),IF($J1789='Date ouverte'!$A$24,HLOOKUP($AA1789,'Date ouverte'!$24:$25,2,FALSE),IF($J1789='Date ouverte'!$A$26,HLOOKUP($AA1789,'Date ouverte'!$26:$27,2,FALSE),"j"))))),W1789)&lt;&gt;"alert",AA1789,"alert")</f>
        <v>44867</v>
      </c>
      <c r="AC1789" s="65">
        <f>IF($AB1789="alert",(IF($J1789='Date ouverte'!$A$29,HLOOKUP($AA1789,'Date ouverte'!$29:$30,2,FALSE),IF($J1789='Date ouverte'!$A$31,HLOOKUP($AA1789,'Date ouverte'!$31:$33,2,FALSE),IF($J1789='Date ouverte'!$A$33,HLOOKUP($AA1789,'Date ouverte'!$33:$34,2,FALSE),IF($J1789='Date ouverte'!$A$35,HLOOKUP($AA1789,'Date ouverte'!$35:$36,2,FALSE),"j"))))),0)</f>
        <v>0</v>
      </c>
      <c r="AD17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89" s="5"/>
    </row>
    <row r="1790" spans="1:31" x14ac:dyDescent="0.25">
      <c r="A1790" t="s">
        <v>2208</v>
      </c>
      <c r="B1790" t="s">
        <v>258</v>
      </c>
      <c r="C1790" t="s">
        <v>30</v>
      </c>
      <c r="D1790" t="s">
        <v>47</v>
      </c>
      <c r="E1790" t="s">
        <v>16</v>
      </c>
      <c r="F1790" t="s">
        <v>48</v>
      </c>
      <c r="G1790" s="1">
        <v>44858</v>
      </c>
      <c r="H1790" s="1">
        <v>44893</v>
      </c>
      <c r="I1790" s="2">
        <v>44898</v>
      </c>
      <c r="J1790" t="s">
        <v>23</v>
      </c>
      <c r="K1790" t="s">
        <v>29</v>
      </c>
      <c r="L1790" t="s">
        <v>24</v>
      </c>
      <c r="M1790" t="s">
        <v>25</v>
      </c>
      <c r="N1790" t="s">
        <v>26</v>
      </c>
      <c r="O1790" t="s">
        <v>46</v>
      </c>
      <c r="P1790">
        <f t="shared" si="654"/>
        <v>1</v>
      </c>
      <c r="Q1790" s="5">
        <f t="shared" si="655"/>
        <v>44895</v>
      </c>
      <c r="R1790" s="32">
        <f>VLOOKUP(_xlfn.CONCAT(M1790," - ",E1790),Planning!$C$75:$D$99,2,0)</f>
        <v>4</v>
      </c>
      <c r="S1790" s="5">
        <f t="shared" si="656"/>
        <v>44897</v>
      </c>
      <c r="T1790" s="3" t="str">
        <f t="shared" si="657"/>
        <v/>
      </c>
      <c r="U1790" s="32">
        <f t="shared" ca="1" si="658"/>
        <v>4</v>
      </c>
      <c r="V1790" s="32">
        <f t="shared" si="659"/>
        <v>0</v>
      </c>
      <c r="W1790" s="5">
        <f t="shared" si="660"/>
        <v>44898</v>
      </c>
      <c r="X1790" s="5"/>
      <c r="Z1790" s="49"/>
      <c r="AA1790" s="50" cm="1">
        <f t="array" ref="AA1790">IF(AND(K1790="Pending",J1790='Date ouverte'!$A$2),INDEX(_xlfn.ANCHORARRAY('Date ouverte'!$B$2),MATCH(TRUE,_xlfn.ANCHORARRAY('Date ouverte'!$B$2)&gt;=$W1790,0)),IF(AND(K1790="Pending",J1790='Date ouverte'!$A$4),INDEX(_xlfn.ANCHORARRAY('Date ouverte'!$B$4),MATCH(TRUE,_xlfn.ANCHORARRAY('Date ouverte'!$B$4)&gt;=$W1790,0)),IF(AND(K1790="Pending",J1790='Date ouverte'!$A$6),INDEX(_xlfn.ANCHORARRAY('Date ouverte'!$B$6),MATCH(TRUE,_xlfn.ANCHORARRAY('Date ouverte'!$B$6)&gt;=$W1790,0)),IF(AND(K1790="Pending",J1790='Date ouverte'!$A$8),INDEX(_xlfn.ANCHORARRAY('Date ouverte'!$B$8),MATCH(TRUE,_xlfn.ANCHORARRAY('Date ouverte'!$B$8)&gt;=$W1790,0)),W1790))))</f>
        <v>44900</v>
      </c>
      <c r="AB1790" s="5" t="str">
        <f>IF(IF($K1790="Pending",(IF($J1790='Date ouverte'!$A$20,HLOOKUP($AA1790,'Date ouverte'!$20:$21,2,FALSE),IF($J1790='Date ouverte'!$A$22,HLOOKUP($AA1790,'Date ouverte'!$22:$23,2,FALSE),IF($J1790='Date ouverte'!$A$24,HLOOKUP($AA1790,'Date ouverte'!$24:$25,2,FALSE),IF($J1790='Date ouverte'!$A$26,HLOOKUP($AA1790,'Date ouverte'!$26:$27,2,FALSE),"j"))))),W1790)&lt;&gt;"alert",AA1790,"alert")</f>
        <v>alert</v>
      </c>
      <c r="AC1790" s="65">
        <f>IF($AB1790="alert",(IF($J1790='Date ouverte'!$A$29,HLOOKUP($AA1790,'Date ouverte'!$29:$30,2,FALSE),IF($J1790='Date ouverte'!$A$31,HLOOKUP($AA1790,'Date ouverte'!$31:$33,2,FALSE),IF($J1790='Date ouverte'!$A$33,HLOOKUP($AA1790,'Date ouverte'!$33:$34,2,FALSE),IF($J1790='Date ouverte'!$A$35,HLOOKUP($AA1790,'Date ouverte'!$35:$36,2,FALSE),"j"))))),0)</f>
        <v>26</v>
      </c>
      <c r="AD17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0" s="5"/>
    </row>
    <row r="1791" spans="1:31" x14ac:dyDescent="0.25">
      <c r="A1791" t="s">
        <v>1063</v>
      </c>
      <c r="B1791" t="s">
        <v>258</v>
      </c>
      <c r="C1791" t="s">
        <v>30</v>
      </c>
      <c r="D1791" t="s">
        <v>47</v>
      </c>
      <c r="E1791" t="s">
        <v>16</v>
      </c>
      <c r="F1791" t="s">
        <v>48</v>
      </c>
      <c r="G1791" s="1">
        <v>44828</v>
      </c>
      <c r="H1791" s="1">
        <v>44865</v>
      </c>
      <c r="I1791" s="2">
        <v>44869.625</v>
      </c>
      <c r="J1791" t="s">
        <v>23</v>
      </c>
      <c r="K1791" t="s">
        <v>19</v>
      </c>
      <c r="L1791" t="s">
        <v>20</v>
      </c>
      <c r="M1791" t="s">
        <v>21</v>
      </c>
      <c r="N1791" t="s">
        <v>22</v>
      </c>
      <c r="O1791" t="s">
        <v>50</v>
      </c>
      <c r="P1791">
        <f t="shared" si="654"/>
        <v>1</v>
      </c>
      <c r="Q1791" s="5">
        <f t="shared" si="655"/>
        <v>44867</v>
      </c>
      <c r="R1791" s="32">
        <f>VLOOKUP(_xlfn.CONCAT(M1791," - ",E1791),Planning!$C$75:$D$99,2,0)</f>
        <v>7</v>
      </c>
      <c r="S1791" s="5">
        <f t="shared" si="656"/>
        <v>44872</v>
      </c>
      <c r="T1791" s="3" t="str">
        <f t="shared" si="657"/>
        <v/>
      </c>
      <c r="U1791" s="32">
        <f t="shared" ca="1" si="658"/>
        <v>7</v>
      </c>
      <c r="V1791" s="32">
        <f t="shared" si="659"/>
        <v>0</v>
      </c>
      <c r="W1791" s="5">
        <f t="shared" si="660"/>
        <v>44869</v>
      </c>
      <c r="X1791" s="5"/>
      <c r="Z1791" s="49"/>
      <c r="AA1791" s="50" cm="1">
        <f t="array" ref="AA1791">IF(AND(K1791="Pending",J1791='Date ouverte'!$A$2),INDEX(_xlfn.ANCHORARRAY('Date ouverte'!$B$2),MATCH(TRUE,_xlfn.ANCHORARRAY('Date ouverte'!$B$2)&gt;=$W1791,0)),IF(AND(K1791="Pending",J1791='Date ouverte'!$A$4),INDEX(_xlfn.ANCHORARRAY('Date ouverte'!$B$4),MATCH(TRUE,_xlfn.ANCHORARRAY('Date ouverte'!$B$4)&gt;=$W1791,0)),IF(AND(K1791="Pending",J1791='Date ouverte'!$A$6),INDEX(_xlfn.ANCHORARRAY('Date ouverte'!$B$6),MATCH(TRUE,_xlfn.ANCHORARRAY('Date ouverte'!$B$6)&gt;=$W1791,0)),IF(AND(K1791="Pending",J1791='Date ouverte'!$A$8),INDEX(_xlfn.ANCHORARRAY('Date ouverte'!$B$8),MATCH(TRUE,_xlfn.ANCHORARRAY('Date ouverte'!$B$8)&gt;=$W1791,0)),W1791))))</f>
        <v>44869</v>
      </c>
      <c r="AB1791" s="5">
        <f>IF(IF($K1791="Pending",(IF($J1791='Date ouverte'!$A$20,HLOOKUP($AA1791,'Date ouverte'!$20:$21,2,FALSE),IF($J1791='Date ouverte'!$A$22,HLOOKUP($AA1791,'Date ouverte'!$22:$23,2,FALSE),IF($J1791='Date ouverte'!$A$24,HLOOKUP($AA1791,'Date ouverte'!$24:$25,2,FALSE),IF($J1791='Date ouverte'!$A$26,HLOOKUP($AA1791,'Date ouverte'!$26:$27,2,FALSE),"j"))))),W1791)&lt;&gt;"alert",AA1791,"alert")</f>
        <v>44869</v>
      </c>
      <c r="AC1791" s="65">
        <f>IF($AB1791="alert",(IF($J1791='Date ouverte'!$A$29,HLOOKUP($AA1791,'Date ouverte'!$29:$30,2,FALSE),IF($J1791='Date ouverte'!$A$31,HLOOKUP($AA1791,'Date ouverte'!$31:$33,2,FALSE),IF($J1791='Date ouverte'!$A$33,HLOOKUP($AA1791,'Date ouverte'!$33:$34,2,FALSE),IF($J1791='Date ouverte'!$A$35,HLOOKUP($AA1791,'Date ouverte'!$35:$36,2,FALSE),"j"))))),0)</f>
        <v>0</v>
      </c>
      <c r="AD17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1" s="5"/>
    </row>
    <row r="1792" spans="1:31" x14ac:dyDescent="0.25">
      <c r="A1792" t="s">
        <v>231</v>
      </c>
      <c r="B1792" t="s">
        <v>258</v>
      </c>
      <c r="C1792" t="s">
        <v>30</v>
      </c>
      <c r="D1792" t="s">
        <v>15</v>
      </c>
      <c r="E1792" t="s">
        <v>34</v>
      </c>
      <c r="F1792" t="s">
        <v>17</v>
      </c>
      <c r="G1792" s="1">
        <v>44800</v>
      </c>
      <c r="H1792" s="1">
        <v>44853</v>
      </c>
      <c r="I1792" s="2">
        <v>44860.541666666664</v>
      </c>
      <c r="J1792" t="s">
        <v>18</v>
      </c>
      <c r="K1792" t="s">
        <v>19</v>
      </c>
      <c r="L1792" t="s">
        <v>24</v>
      </c>
      <c r="M1792" t="s">
        <v>25</v>
      </c>
      <c r="N1792" t="s">
        <v>26</v>
      </c>
      <c r="O1792" t="s">
        <v>42</v>
      </c>
      <c r="P1792">
        <f t="shared" si="654"/>
        <v>1</v>
      </c>
      <c r="Q1792" s="5">
        <f t="shared" si="655"/>
        <v>44855</v>
      </c>
      <c r="R1792" s="32">
        <f>VLOOKUP(_xlfn.CONCAT(M1792," - ",E1792),Planning!$C$75:$D$99,2,0)</f>
        <v>21</v>
      </c>
      <c r="S1792" s="5">
        <f t="shared" si="656"/>
        <v>44874</v>
      </c>
      <c r="T1792" s="3" t="str">
        <f t="shared" si="657"/>
        <v/>
      </c>
      <c r="U1792" s="32">
        <f t="shared" ca="1" si="658"/>
        <v>15</v>
      </c>
      <c r="V1792" s="32">
        <f t="shared" si="659"/>
        <v>0</v>
      </c>
      <c r="W1792" s="5">
        <f t="shared" si="660"/>
        <v>44860</v>
      </c>
      <c r="X1792" s="5"/>
      <c r="Z1792" s="49"/>
      <c r="AA1792" s="50" cm="1">
        <f t="array" ref="AA1792">IF(AND(K1792="Pending",J1792='Date ouverte'!$A$2),INDEX(_xlfn.ANCHORARRAY('Date ouverte'!$B$2),MATCH(TRUE,_xlfn.ANCHORARRAY('Date ouverte'!$B$2)&gt;=$W1792,0)),IF(AND(K1792="Pending",J1792='Date ouverte'!$A$4),INDEX(_xlfn.ANCHORARRAY('Date ouverte'!$B$4),MATCH(TRUE,_xlfn.ANCHORARRAY('Date ouverte'!$B$4)&gt;=$W1792,0)),IF(AND(K1792="Pending",J1792='Date ouverte'!$A$6),INDEX(_xlfn.ANCHORARRAY('Date ouverte'!$B$6),MATCH(TRUE,_xlfn.ANCHORARRAY('Date ouverte'!$B$6)&gt;=$W1792,0)),IF(AND(K1792="Pending",J1792='Date ouverte'!$A$8),INDEX(_xlfn.ANCHORARRAY('Date ouverte'!$B$8),MATCH(TRUE,_xlfn.ANCHORARRAY('Date ouverte'!$B$8)&gt;=$W1792,0)),W1792))))</f>
        <v>44860</v>
      </c>
      <c r="AB1792" s="5">
        <f>IF(IF($K1792="Pending",(IF($J1792='Date ouverte'!$A$20,HLOOKUP($AA1792,'Date ouverte'!$20:$21,2,FALSE),IF($J1792='Date ouverte'!$A$22,HLOOKUP($AA1792,'Date ouverte'!$22:$23,2,FALSE),IF($J1792='Date ouverte'!$A$24,HLOOKUP($AA1792,'Date ouverte'!$24:$25,2,FALSE),IF($J1792='Date ouverte'!$A$26,HLOOKUP($AA1792,'Date ouverte'!$26:$27,2,FALSE),"j"))))),W1792)&lt;&gt;"alert",AA1792,"alert")</f>
        <v>44860</v>
      </c>
      <c r="AC1792" s="65">
        <f>IF($AB1792="alert",(IF($J1792='Date ouverte'!$A$29,HLOOKUP($AA1792,'Date ouverte'!$29:$30,2,FALSE),IF($J1792='Date ouverte'!$A$31,HLOOKUP($AA1792,'Date ouverte'!$31:$33,2,FALSE),IF($J1792='Date ouverte'!$A$33,HLOOKUP($AA1792,'Date ouverte'!$33:$34,2,FALSE),IF($J1792='Date ouverte'!$A$35,HLOOKUP($AA1792,'Date ouverte'!$35:$36,2,FALSE),"j"))))),0)</f>
        <v>0</v>
      </c>
      <c r="AD17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2" s="5"/>
    </row>
    <row r="1793" spans="1:31" x14ac:dyDescent="0.25">
      <c r="A1793" t="s">
        <v>434</v>
      </c>
      <c r="B1793" t="s">
        <v>258</v>
      </c>
      <c r="C1793" t="s">
        <v>30</v>
      </c>
      <c r="D1793" t="s">
        <v>15</v>
      </c>
      <c r="E1793" t="s">
        <v>34</v>
      </c>
      <c r="F1793" t="s">
        <v>17</v>
      </c>
      <c r="G1793" s="1">
        <v>44815</v>
      </c>
      <c r="H1793" s="1">
        <v>44855</v>
      </c>
      <c r="I1793" s="2">
        <v>44859.395833333336</v>
      </c>
      <c r="J1793" t="s">
        <v>39</v>
      </c>
      <c r="K1793" t="s">
        <v>19</v>
      </c>
      <c r="L1793" t="s">
        <v>20</v>
      </c>
      <c r="M1793" t="s">
        <v>25</v>
      </c>
      <c r="N1793" t="s">
        <v>35</v>
      </c>
      <c r="O1793" t="s">
        <v>42</v>
      </c>
      <c r="P1793">
        <f t="shared" si="654"/>
        <v>1</v>
      </c>
      <c r="Q1793" s="5">
        <f t="shared" si="655"/>
        <v>44857</v>
      </c>
      <c r="R1793" s="32">
        <f>VLOOKUP(_xlfn.CONCAT(M1793," - ",E1793),Planning!$C$75:$D$99,2,0)</f>
        <v>21</v>
      </c>
      <c r="S1793" s="5">
        <f t="shared" si="656"/>
        <v>44876</v>
      </c>
      <c r="T1793" s="3" t="str">
        <f t="shared" si="657"/>
        <v/>
      </c>
      <c r="U1793" s="32">
        <f t="shared" ca="1" si="658"/>
        <v>17</v>
      </c>
      <c r="V1793" s="32">
        <f t="shared" si="659"/>
        <v>0</v>
      </c>
      <c r="W1793" s="5">
        <f t="shared" si="660"/>
        <v>44859</v>
      </c>
      <c r="X1793" s="5"/>
      <c r="Z1793" s="49"/>
      <c r="AA1793" s="50" cm="1">
        <f t="array" ref="AA1793">IF(AND(K1793="Pending",J1793='Date ouverte'!$A$2),INDEX(_xlfn.ANCHORARRAY('Date ouverte'!$B$2),MATCH(TRUE,_xlfn.ANCHORARRAY('Date ouverte'!$B$2)&gt;=$W1793,0)),IF(AND(K1793="Pending",J1793='Date ouverte'!$A$4),INDEX(_xlfn.ANCHORARRAY('Date ouverte'!$B$4),MATCH(TRUE,_xlfn.ANCHORARRAY('Date ouverte'!$B$4)&gt;=$W1793,0)),IF(AND(K1793="Pending",J1793='Date ouverte'!$A$6),INDEX(_xlfn.ANCHORARRAY('Date ouverte'!$B$6),MATCH(TRUE,_xlfn.ANCHORARRAY('Date ouverte'!$B$6)&gt;=$W1793,0)),IF(AND(K1793="Pending",J1793='Date ouverte'!$A$8),INDEX(_xlfn.ANCHORARRAY('Date ouverte'!$B$8),MATCH(TRUE,_xlfn.ANCHORARRAY('Date ouverte'!$B$8)&gt;=$W1793,0)),W1793))))</f>
        <v>44859</v>
      </c>
      <c r="AB1793" s="5">
        <f>IF(IF($K1793="Pending",(IF($J1793='Date ouverte'!$A$20,HLOOKUP($AA1793,'Date ouverte'!$20:$21,2,FALSE),IF($J1793='Date ouverte'!$A$22,HLOOKUP($AA1793,'Date ouverte'!$22:$23,2,FALSE),IF($J1793='Date ouverte'!$A$24,HLOOKUP($AA1793,'Date ouverte'!$24:$25,2,FALSE),IF($J1793='Date ouverte'!$A$26,HLOOKUP($AA1793,'Date ouverte'!$26:$27,2,FALSE),"j"))))),W1793)&lt;&gt;"alert",AA1793,"alert")</f>
        <v>44859</v>
      </c>
      <c r="AC1793" s="65">
        <f>IF($AB1793="alert",(IF($J1793='Date ouverte'!$A$29,HLOOKUP($AA1793,'Date ouverte'!$29:$30,2,FALSE),IF($J1793='Date ouverte'!$A$31,HLOOKUP($AA1793,'Date ouverte'!$31:$33,2,FALSE),IF($J1793='Date ouverte'!$A$33,HLOOKUP($AA1793,'Date ouverte'!$33:$34,2,FALSE),IF($J1793='Date ouverte'!$A$35,HLOOKUP($AA1793,'Date ouverte'!$35:$36,2,FALSE),"j"))))),0)</f>
        <v>0</v>
      </c>
      <c r="AD17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93" s="5"/>
    </row>
    <row r="1794" spans="1:31" x14ac:dyDescent="0.25">
      <c r="A1794" t="s">
        <v>2209</v>
      </c>
      <c r="B1794" t="s">
        <v>258</v>
      </c>
      <c r="C1794" t="s">
        <v>14</v>
      </c>
      <c r="D1794" t="s">
        <v>47</v>
      </c>
      <c r="E1794" t="s">
        <v>16</v>
      </c>
      <c r="F1794" t="s">
        <v>48</v>
      </c>
      <c r="G1794" s="1">
        <v>44849</v>
      </c>
      <c r="H1794" s="1">
        <v>44880</v>
      </c>
      <c r="I1794" s="2">
        <v>44887</v>
      </c>
      <c r="J1794" t="s">
        <v>39</v>
      </c>
      <c r="K1794" t="s">
        <v>29</v>
      </c>
      <c r="L1794" t="s">
        <v>24</v>
      </c>
      <c r="M1794" t="s">
        <v>25</v>
      </c>
      <c r="N1794" t="s">
        <v>26</v>
      </c>
      <c r="O1794" t="s">
        <v>45</v>
      </c>
      <c r="P1794">
        <f t="shared" si="654"/>
        <v>1</v>
      </c>
      <c r="Q1794" s="5">
        <f t="shared" si="655"/>
        <v>44882</v>
      </c>
      <c r="R1794" s="32">
        <f>VLOOKUP(_xlfn.CONCAT(M1794," - ",E1794),Planning!$C$75:$D$99,2,0)</f>
        <v>4</v>
      </c>
      <c r="S1794" s="5">
        <f t="shared" si="656"/>
        <v>44884</v>
      </c>
      <c r="T1794" s="3" t="str">
        <f t="shared" si="657"/>
        <v/>
      </c>
      <c r="U1794" s="32">
        <f t="shared" ca="1" si="658"/>
        <v>4</v>
      </c>
      <c r="V1794" s="32">
        <f t="shared" si="659"/>
        <v>0</v>
      </c>
      <c r="W1794" s="5">
        <f t="shared" si="660"/>
        <v>44887</v>
      </c>
      <c r="X1794" s="5"/>
      <c r="Z1794" s="49"/>
      <c r="AA1794" s="50" cm="1">
        <f t="array" ref="AA1794">IF(AND(K1794="Pending",J1794='Date ouverte'!$A$2),INDEX(_xlfn.ANCHORARRAY('Date ouverte'!$B$2),MATCH(TRUE,_xlfn.ANCHORARRAY('Date ouverte'!$B$2)&gt;=$W1794,0)),IF(AND(K1794="Pending",J1794='Date ouverte'!$A$4),INDEX(_xlfn.ANCHORARRAY('Date ouverte'!$B$4),MATCH(TRUE,_xlfn.ANCHORARRAY('Date ouverte'!$B$4)&gt;=$W1794,0)),IF(AND(K1794="Pending",J1794='Date ouverte'!$A$6),INDEX(_xlfn.ANCHORARRAY('Date ouverte'!$B$6),MATCH(TRUE,_xlfn.ANCHORARRAY('Date ouverte'!$B$6)&gt;=$W1794,0)),IF(AND(K1794="Pending",J1794='Date ouverte'!$A$8),INDEX(_xlfn.ANCHORARRAY('Date ouverte'!$B$8),MATCH(TRUE,_xlfn.ANCHORARRAY('Date ouverte'!$B$8)&gt;=$W1794,0)),W1794))))</f>
        <v>44887</v>
      </c>
      <c r="AB1794" s="5">
        <f>IF(IF($K1794="Pending",(IF($J1794='Date ouverte'!$A$20,HLOOKUP($AA1794,'Date ouverte'!$20:$21,2,FALSE),IF($J1794='Date ouverte'!$A$22,HLOOKUP($AA1794,'Date ouverte'!$22:$23,2,FALSE),IF($J1794='Date ouverte'!$A$24,HLOOKUP($AA1794,'Date ouverte'!$24:$25,2,FALSE),IF($J1794='Date ouverte'!$A$26,HLOOKUP($AA1794,'Date ouverte'!$26:$27,2,FALSE),"j"))))),W1794)&lt;&gt;"alert",AA1794,"alert")</f>
        <v>44887</v>
      </c>
      <c r="AC1794" s="65">
        <f>IF($AB1794="alert",(IF($J1794='Date ouverte'!$A$29,HLOOKUP($AA1794,'Date ouverte'!$29:$30,2,FALSE),IF($J1794='Date ouverte'!$A$31,HLOOKUP($AA1794,'Date ouverte'!$31:$33,2,FALSE),IF($J1794='Date ouverte'!$A$33,HLOOKUP($AA1794,'Date ouverte'!$33:$34,2,FALSE),IF($J1794='Date ouverte'!$A$35,HLOOKUP($AA1794,'Date ouverte'!$35:$36,2,FALSE),"j"))))),0)</f>
        <v>0</v>
      </c>
      <c r="AD17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794" s="5"/>
    </row>
    <row r="1795" spans="1:31" x14ac:dyDescent="0.25">
      <c r="A1795" t="s">
        <v>2210</v>
      </c>
      <c r="B1795" t="s">
        <v>258</v>
      </c>
      <c r="C1795" t="s">
        <v>30</v>
      </c>
      <c r="D1795" t="s">
        <v>47</v>
      </c>
      <c r="E1795" t="s">
        <v>34</v>
      </c>
      <c r="F1795" t="s">
        <v>48</v>
      </c>
      <c r="G1795" s="1">
        <v>44847</v>
      </c>
      <c r="H1795" s="1">
        <v>44877</v>
      </c>
      <c r="I1795" s="2">
        <v>44896.395833333336</v>
      </c>
      <c r="J1795" t="s">
        <v>23</v>
      </c>
      <c r="K1795" t="s">
        <v>19</v>
      </c>
      <c r="L1795" t="s">
        <v>20</v>
      </c>
      <c r="M1795" t="s">
        <v>25</v>
      </c>
      <c r="N1795" t="s">
        <v>35</v>
      </c>
      <c r="O1795" t="s">
        <v>45</v>
      </c>
      <c r="P1795">
        <f t="shared" si="654"/>
        <v>1</v>
      </c>
      <c r="Q1795" s="5">
        <f t="shared" si="655"/>
        <v>44879</v>
      </c>
      <c r="R1795" s="32">
        <f>VLOOKUP(_xlfn.CONCAT(M1795," - ",E1795),Planning!$C$75:$D$99,2,0)</f>
        <v>21</v>
      </c>
      <c r="S1795" s="5">
        <f t="shared" si="656"/>
        <v>44898</v>
      </c>
      <c r="T1795" s="3" t="str">
        <f t="shared" si="657"/>
        <v/>
      </c>
      <c r="U1795" s="32">
        <f t="shared" ca="1" si="658"/>
        <v>21</v>
      </c>
      <c r="V1795" s="32">
        <f t="shared" si="659"/>
        <v>0</v>
      </c>
      <c r="W1795" s="5">
        <f t="shared" si="660"/>
        <v>44896</v>
      </c>
      <c r="X1795" s="5"/>
      <c r="Z1795" s="49"/>
      <c r="AA1795" s="50" cm="1">
        <f t="array" ref="AA1795">IF(AND(K1795="Pending",J1795='Date ouverte'!$A$2),INDEX(_xlfn.ANCHORARRAY('Date ouverte'!$B$2),MATCH(TRUE,_xlfn.ANCHORARRAY('Date ouverte'!$B$2)&gt;=$W1795,0)),IF(AND(K1795="Pending",J1795='Date ouverte'!$A$4),INDEX(_xlfn.ANCHORARRAY('Date ouverte'!$B$4),MATCH(TRUE,_xlfn.ANCHORARRAY('Date ouverte'!$B$4)&gt;=$W1795,0)),IF(AND(K1795="Pending",J1795='Date ouverte'!$A$6),INDEX(_xlfn.ANCHORARRAY('Date ouverte'!$B$6),MATCH(TRUE,_xlfn.ANCHORARRAY('Date ouverte'!$B$6)&gt;=$W1795,0)),IF(AND(K1795="Pending",J1795='Date ouverte'!$A$8),INDEX(_xlfn.ANCHORARRAY('Date ouverte'!$B$8),MATCH(TRUE,_xlfn.ANCHORARRAY('Date ouverte'!$B$8)&gt;=$W1795,0)),W1795))))</f>
        <v>44896</v>
      </c>
      <c r="AB1795" s="5">
        <f>IF(IF($K1795="Pending",(IF($J1795='Date ouverte'!$A$20,HLOOKUP($AA1795,'Date ouverte'!$20:$21,2,FALSE),IF($J1795='Date ouverte'!$A$22,HLOOKUP($AA1795,'Date ouverte'!$22:$23,2,FALSE),IF($J1795='Date ouverte'!$A$24,HLOOKUP($AA1795,'Date ouverte'!$24:$25,2,FALSE),IF($J1795='Date ouverte'!$A$26,HLOOKUP($AA1795,'Date ouverte'!$26:$27,2,FALSE),"j"))))),W1795)&lt;&gt;"alert",AA1795,"alert")</f>
        <v>44896</v>
      </c>
      <c r="AC1795" s="65">
        <f>IF($AB1795="alert",(IF($J1795='Date ouverte'!$A$29,HLOOKUP($AA1795,'Date ouverte'!$29:$30,2,FALSE),IF($J1795='Date ouverte'!$A$31,HLOOKUP($AA1795,'Date ouverte'!$31:$33,2,FALSE),IF($J1795='Date ouverte'!$A$33,HLOOKUP($AA1795,'Date ouverte'!$33:$34,2,FALSE),IF($J1795='Date ouverte'!$A$35,HLOOKUP($AA1795,'Date ouverte'!$35:$36,2,FALSE),"j"))))),0)</f>
        <v>0</v>
      </c>
      <c r="AD17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5" s="5"/>
    </row>
    <row r="1796" spans="1:31" x14ac:dyDescent="0.25">
      <c r="A1796" t="s">
        <v>2211</v>
      </c>
      <c r="B1796" t="s">
        <v>258</v>
      </c>
      <c r="C1796" t="s">
        <v>30</v>
      </c>
      <c r="D1796" t="s">
        <v>47</v>
      </c>
      <c r="E1796" t="s">
        <v>34</v>
      </c>
      <c r="F1796" t="s">
        <v>48</v>
      </c>
      <c r="G1796" s="1">
        <v>44854</v>
      </c>
      <c r="H1796" s="1">
        <v>44877</v>
      </c>
      <c r="I1796" s="2">
        <v>44884</v>
      </c>
      <c r="J1796" t="s">
        <v>28</v>
      </c>
      <c r="K1796" t="s">
        <v>29</v>
      </c>
      <c r="L1796" t="s">
        <v>24</v>
      </c>
      <c r="M1796" t="s">
        <v>25</v>
      </c>
      <c r="N1796" t="s">
        <v>26</v>
      </c>
      <c r="O1796" t="s">
        <v>45</v>
      </c>
      <c r="P1796">
        <f t="shared" si="654"/>
        <v>1</v>
      </c>
      <c r="Q1796" s="5">
        <f t="shared" si="655"/>
        <v>44879</v>
      </c>
      <c r="R1796" s="32">
        <f>VLOOKUP(_xlfn.CONCAT(M1796," - ",E1796),Planning!$C$75:$D$99,2,0)</f>
        <v>21</v>
      </c>
      <c r="S1796" s="5">
        <f t="shared" si="656"/>
        <v>44898</v>
      </c>
      <c r="T1796" s="3" t="str">
        <f t="shared" si="657"/>
        <v/>
      </c>
      <c r="U1796" s="32">
        <f t="shared" ca="1" si="658"/>
        <v>21</v>
      </c>
      <c r="V1796" s="32">
        <f t="shared" si="659"/>
        <v>0</v>
      </c>
      <c r="W1796" s="5">
        <f t="shared" si="660"/>
        <v>44884</v>
      </c>
      <c r="X1796" s="5"/>
      <c r="Z1796" s="49"/>
      <c r="AA1796" s="50" cm="1">
        <f t="array" ref="AA1796">IF(AND(K1796="Pending",J1796='Date ouverte'!$A$2),INDEX(_xlfn.ANCHORARRAY('Date ouverte'!$B$2),MATCH(TRUE,_xlfn.ANCHORARRAY('Date ouverte'!$B$2)&gt;=$W1796,0)),IF(AND(K1796="Pending",J1796='Date ouverte'!$A$4),INDEX(_xlfn.ANCHORARRAY('Date ouverte'!$B$4),MATCH(TRUE,_xlfn.ANCHORARRAY('Date ouverte'!$B$4)&gt;=$W1796,0)),IF(AND(K1796="Pending",J1796='Date ouverte'!$A$6),INDEX(_xlfn.ANCHORARRAY('Date ouverte'!$B$6),MATCH(TRUE,_xlfn.ANCHORARRAY('Date ouverte'!$B$6)&gt;=$W1796,0)),IF(AND(K1796="Pending",J1796='Date ouverte'!$A$8),INDEX(_xlfn.ANCHORARRAY('Date ouverte'!$B$8),MATCH(TRUE,_xlfn.ANCHORARRAY('Date ouverte'!$B$8)&gt;=$W1796,0)),W1796))))</f>
        <v>44886</v>
      </c>
      <c r="AB1796" s="5">
        <f>IF(IF($K1796="Pending",(IF($J1796='Date ouverte'!$A$20,HLOOKUP($AA1796,'Date ouverte'!$20:$21,2,FALSE),IF($J1796='Date ouverte'!$A$22,HLOOKUP($AA1796,'Date ouverte'!$22:$23,2,FALSE),IF($J1796='Date ouverte'!$A$24,HLOOKUP($AA1796,'Date ouverte'!$24:$25,2,FALSE),IF($J1796='Date ouverte'!$A$26,HLOOKUP($AA1796,'Date ouverte'!$26:$27,2,FALSE),"j"))))),W1796)&lt;&gt;"alert",AA1796,"alert")</f>
        <v>44886</v>
      </c>
      <c r="AC1796" s="65">
        <f>IF($AB1796="alert",(IF($J1796='Date ouverte'!$A$29,HLOOKUP($AA1796,'Date ouverte'!$29:$30,2,FALSE),IF($J1796='Date ouverte'!$A$31,HLOOKUP($AA1796,'Date ouverte'!$31:$33,2,FALSE),IF($J1796='Date ouverte'!$A$33,HLOOKUP($AA1796,'Date ouverte'!$33:$34,2,FALSE),IF($J1796='Date ouverte'!$A$35,HLOOKUP($AA1796,'Date ouverte'!$35:$36,2,FALSE),"j"))))),0)</f>
        <v>0</v>
      </c>
      <c r="AD17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796" s="5"/>
    </row>
    <row r="1797" spans="1:31" x14ac:dyDescent="0.25">
      <c r="A1797" t="s">
        <v>2531</v>
      </c>
      <c r="B1797" t="s">
        <v>258</v>
      </c>
      <c r="C1797" t="s">
        <v>30</v>
      </c>
      <c r="D1797" t="s">
        <v>57</v>
      </c>
      <c r="E1797" t="s">
        <v>16</v>
      </c>
      <c r="F1797" t="s">
        <v>48</v>
      </c>
      <c r="G1797" s="1">
        <v>44860</v>
      </c>
      <c r="H1797" s="1">
        <v>44892</v>
      </c>
      <c r="I1797" s="2">
        <v>44899</v>
      </c>
      <c r="J1797" t="s">
        <v>18</v>
      </c>
      <c r="K1797" t="s">
        <v>29</v>
      </c>
      <c r="L1797" t="s">
        <v>24</v>
      </c>
      <c r="M1797" t="s">
        <v>25</v>
      </c>
      <c r="P1797">
        <f t="shared" si="654"/>
        <v>1</v>
      </c>
      <c r="Q1797" s="5">
        <f t="shared" si="655"/>
        <v>44894</v>
      </c>
      <c r="R1797" s="32">
        <f>VLOOKUP(_xlfn.CONCAT(M1797," - ",E1797),Planning!$C$75:$D$99,2,0)</f>
        <v>4</v>
      </c>
      <c r="S1797" s="5">
        <f t="shared" si="656"/>
        <v>44896</v>
      </c>
      <c r="T1797" s="3" t="str">
        <f t="shared" si="657"/>
        <v/>
      </c>
      <c r="U1797" s="32">
        <f t="shared" ca="1" si="658"/>
        <v>4</v>
      </c>
      <c r="V1797" s="32">
        <f t="shared" si="659"/>
        <v>0</v>
      </c>
      <c r="W1797" s="5">
        <f t="shared" si="660"/>
        <v>44899</v>
      </c>
      <c r="X1797" s="5"/>
      <c r="Z1797" s="49"/>
      <c r="AA1797" s="50" cm="1">
        <f t="array" ref="AA1797">IF(AND(K1797="Pending",J1797='Date ouverte'!$A$2),INDEX(_xlfn.ANCHORARRAY('Date ouverte'!$B$2),MATCH(TRUE,_xlfn.ANCHORARRAY('Date ouverte'!$B$2)&gt;=$W1797,0)),IF(AND(K1797="Pending",J1797='Date ouverte'!$A$4),INDEX(_xlfn.ANCHORARRAY('Date ouverte'!$B$4),MATCH(TRUE,_xlfn.ANCHORARRAY('Date ouverte'!$B$4)&gt;=$W1797,0)),IF(AND(K1797="Pending",J1797='Date ouverte'!$A$6),INDEX(_xlfn.ANCHORARRAY('Date ouverte'!$B$6),MATCH(TRUE,_xlfn.ANCHORARRAY('Date ouverte'!$B$6)&gt;=$W1797,0)),IF(AND(K1797="Pending",J1797='Date ouverte'!$A$8),INDEX(_xlfn.ANCHORARRAY('Date ouverte'!$B$8),MATCH(TRUE,_xlfn.ANCHORARRAY('Date ouverte'!$B$8)&gt;=$W1797,0)),W1797))))</f>
        <v>44900</v>
      </c>
      <c r="AB1797" s="5">
        <f>IF(IF($K1797="Pending",(IF($J1797='Date ouverte'!$A$20,HLOOKUP($AA1797,'Date ouverte'!$20:$21,2,FALSE),IF($J1797='Date ouverte'!$A$22,HLOOKUP($AA1797,'Date ouverte'!$22:$23,2,FALSE),IF($J1797='Date ouverte'!$A$24,HLOOKUP($AA1797,'Date ouverte'!$24:$25,2,FALSE),IF($J1797='Date ouverte'!$A$26,HLOOKUP($AA1797,'Date ouverte'!$26:$27,2,FALSE),"j"))))),W1797)&lt;&gt;"alert",AA1797,"alert")</f>
        <v>44900</v>
      </c>
      <c r="AC1797" s="65">
        <f>IF($AB1797="alert",(IF($J1797='Date ouverte'!$A$29,HLOOKUP($AA1797,'Date ouverte'!$29:$30,2,FALSE),IF($J1797='Date ouverte'!$A$31,HLOOKUP($AA1797,'Date ouverte'!$31:$33,2,FALSE),IF($J1797='Date ouverte'!$A$33,HLOOKUP($AA1797,'Date ouverte'!$33:$34,2,FALSE),IF($J1797='Date ouverte'!$A$35,HLOOKUP($AA1797,'Date ouverte'!$35:$36,2,FALSE),"j"))))),0)</f>
        <v>0</v>
      </c>
      <c r="AD17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7" s="5"/>
    </row>
    <row r="1798" spans="1:31" x14ac:dyDescent="0.25">
      <c r="A1798" t="s">
        <v>2212</v>
      </c>
      <c r="B1798" t="s">
        <v>258</v>
      </c>
      <c r="C1798" t="s">
        <v>30</v>
      </c>
      <c r="D1798" t="s">
        <v>47</v>
      </c>
      <c r="E1798" t="s">
        <v>34</v>
      </c>
      <c r="F1798" t="s">
        <v>48</v>
      </c>
      <c r="G1798" s="1">
        <v>44847</v>
      </c>
      <c r="H1798" s="1">
        <v>44877</v>
      </c>
      <c r="I1798" s="2">
        <v>44893.208333333336</v>
      </c>
      <c r="J1798" t="s">
        <v>23</v>
      </c>
      <c r="K1798" t="s">
        <v>19</v>
      </c>
      <c r="L1798" t="s">
        <v>20</v>
      </c>
      <c r="M1798" t="s">
        <v>25</v>
      </c>
      <c r="N1798" t="s">
        <v>35</v>
      </c>
      <c r="O1798" t="s">
        <v>45</v>
      </c>
      <c r="P1798">
        <f t="shared" si="654"/>
        <v>1</v>
      </c>
      <c r="Q1798" s="5">
        <f t="shared" si="655"/>
        <v>44879</v>
      </c>
      <c r="R1798" s="32">
        <f>VLOOKUP(_xlfn.CONCAT(M1798," - ",E1798),Planning!$C$75:$D$99,2,0)</f>
        <v>21</v>
      </c>
      <c r="S1798" s="5">
        <f t="shared" si="656"/>
        <v>44898</v>
      </c>
      <c r="T1798" s="3" t="str">
        <f t="shared" si="657"/>
        <v/>
      </c>
      <c r="U1798" s="32">
        <f t="shared" ca="1" si="658"/>
        <v>21</v>
      </c>
      <c r="V1798" s="32">
        <f t="shared" si="659"/>
        <v>0</v>
      </c>
      <c r="W1798" s="5">
        <f t="shared" si="660"/>
        <v>44893</v>
      </c>
      <c r="X1798" s="5"/>
      <c r="Z1798" s="49"/>
      <c r="AA1798" s="50" cm="1">
        <f t="array" ref="AA1798">IF(AND(K1798="Pending",J1798='Date ouverte'!$A$2),INDEX(_xlfn.ANCHORARRAY('Date ouverte'!$B$2),MATCH(TRUE,_xlfn.ANCHORARRAY('Date ouverte'!$B$2)&gt;=$W1798,0)),IF(AND(K1798="Pending",J1798='Date ouverte'!$A$4),INDEX(_xlfn.ANCHORARRAY('Date ouverte'!$B$4),MATCH(TRUE,_xlfn.ANCHORARRAY('Date ouverte'!$B$4)&gt;=$W1798,0)),IF(AND(K1798="Pending",J1798='Date ouverte'!$A$6),INDEX(_xlfn.ANCHORARRAY('Date ouverte'!$B$6),MATCH(TRUE,_xlfn.ANCHORARRAY('Date ouverte'!$B$6)&gt;=$W1798,0)),IF(AND(K1798="Pending",J1798='Date ouverte'!$A$8),INDEX(_xlfn.ANCHORARRAY('Date ouverte'!$B$8),MATCH(TRUE,_xlfn.ANCHORARRAY('Date ouverte'!$B$8)&gt;=$W1798,0)),W1798))))</f>
        <v>44893</v>
      </c>
      <c r="AB1798" s="5">
        <f>IF(IF($K1798="Pending",(IF($J1798='Date ouverte'!$A$20,HLOOKUP($AA1798,'Date ouverte'!$20:$21,2,FALSE),IF($J1798='Date ouverte'!$A$22,HLOOKUP($AA1798,'Date ouverte'!$22:$23,2,FALSE),IF($J1798='Date ouverte'!$A$24,HLOOKUP($AA1798,'Date ouverte'!$24:$25,2,FALSE),IF($J1798='Date ouverte'!$A$26,HLOOKUP($AA1798,'Date ouverte'!$26:$27,2,FALSE),"j"))))),W1798)&lt;&gt;"alert",AA1798,"alert")</f>
        <v>44893</v>
      </c>
      <c r="AC1798" s="65">
        <f>IF($AB1798="alert",(IF($J1798='Date ouverte'!$A$29,HLOOKUP($AA1798,'Date ouverte'!$29:$30,2,FALSE),IF($J1798='Date ouverte'!$A$31,HLOOKUP($AA1798,'Date ouverte'!$31:$33,2,FALSE),IF($J1798='Date ouverte'!$A$33,HLOOKUP($AA1798,'Date ouverte'!$33:$34,2,FALSE),IF($J1798='Date ouverte'!$A$35,HLOOKUP($AA1798,'Date ouverte'!$35:$36,2,FALSE),"j"))))),0)</f>
        <v>0</v>
      </c>
      <c r="AD17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8" s="5"/>
    </row>
    <row r="1799" spans="1:31" x14ac:dyDescent="0.25">
      <c r="A1799" t="s">
        <v>422</v>
      </c>
      <c r="B1799" t="s">
        <v>258</v>
      </c>
      <c r="C1799" t="s">
        <v>30</v>
      </c>
      <c r="D1799" t="s">
        <v>47</v>
      </c>
      <c r="E1799" t="s">
        <v>34</v>
      </c>
      <c r="F1799" t="s">
        <v>48</v>
      </c>
      <c r="G1799" s="1">
        <v>44816</v>
      </c>
      <c r="H1799" s="1">
        <v>44860</v>
      </c>
      <c r="I1799" s="2">
        <v>44875.6875</v>
      </c>
      <c r="J1799" t="s">
        <v>18</v>
      </c>
      <c r="K1799" t="s">
        <v>19</v>
      </c>
      <c r="L1799" t="s">
        <v>24</v>
      </c>
      <c r="M1799" t="s">
        <v>25</v>
      </c>
      <c r="N1799" t="s">
        <v>26</v>
      </c>
      <c r="O1799" t="s">
        <v>36</v>
      </c>
      <c r="P1799">
        <f t="shared" si="654"/>
        <v>1</v>
      </c>
      <c r="Q1799" s="5">
        <f t="shared" si="655"/>
        <v>44862</v>
      </c>
      <c r="R1799" s="32">
        <f>VLOOKUP(_xlfn.CONCAT(M1799," - ",E1799),Planning!$C$75:$D$99,2,0)</f>
        <v>21</v>
      </c>
      <c r="S1799" s="5">
        <f t="shared" si="656"/>
        <v>44881</v>
      </c>
      <c r="T1799" s="3" t="str">
        <f t="shared" si="657"/>
        <v/>
      </c>
      <c r="U1799" s="32">
        <f t="shared" ca="1" si="658"/>
        <v>21</v>
      </c>
      <c r="V1799" s="32">
        <f t="shared" si="659"/>
        <v>0</v>
      </c>
      <c r="W1799" s="5">
        <f t="shared" si="660"/>
        <v>44875</v>
      </c>
      <c r="X1799" s="5"/>
      <c r="Z1799" s="49"/>
      <c r="AA1799" s="50" cm="1">
        <f t="array" ref="AA1799">IF(AND(K1799="Pending",J1799='Date ouverte'!$A$2),INDEX(_xlfn.ANCHORARRAY('Date ouverte'!$B$2),MATCH(TRUE,_xlfn.ANCHORARRAY('Date ouverte'!$B$2)&gt;=$W1799,0)),IF(AND(K1799="Pending",J1799='Date ouverte'!$A$4),INDEX(_xlfn.ANCHORARRAY('Date ouverte'!$B$4),MATCH(TRUE,_xlfn.ANCHORARRAY('Date ouverte'!$B$4)&gt;=$W1799,0)),IF(AND(K1799="Pending",J1799='Date ouverte'!$A$6),INDEX(_xlfn.ANCHORARRAY('Date ouverte'!$B$6),MATCH(TRUE,_xlfn.ANCHORARRAY('Date ouverte'!$B$6)&gt;=$W1799,0)),IF(AND(K1799="Pending",J1799='Date ouverte'!$A$8),INDEX(_xlfn.ANCHORARRAY('Date ouverte'!$B$8),MATCH(TRUE,_xlfn.ANCHORARRAY('Date ouverte'!$B$8)&gt;=$W1799,0)),W1799))))</f>
        <v>44875</v>
      </c>
      <c r="AB1799" s="5">
        <f>IF(IF($K1799="Pending",(IF($J1799='Date ouverte'!$A$20,HLOOKUP($AA1799,'Date ouverte'!$20:$21,2,FALSE),IF($J1799='Date ouverte'!$A$22,HLOOKUP($AA1799,'Date ouverte'!$22:$23,2,FALSE),IF($J1799='Date ouverte'!$A$24,HLOOKUP($AA1799,'Date ouverte'!$24:$25,2,FALSE),IF($J1799='Date ouverte'!$A$26,HLOOKUP($AA1799,'Date ouverte'!$26:$27,2,FALSE),"j"))))),W1799)&lt;&gt;"alert",AA1799,"alert")</f>
        <v>44875</v>
      </c>
      <c r="AC1799" s="65">
        <f>IF($AB1799="alert",(IF($J1799='Date ouverte'!$A$29,HLOOKUP($AA1799,'Date ouverte'!$29:$30,2,FALSE),IF($J1799='Date ouverte'!$A$31,HLOOKUP($AA1799,'Date ouverte'!$31:$33,2,FALSE),IF($J1799='Date ouverte'!$A$33,HLOOKUP($AA1799,'Date ouverte'!$33:$34,2,FALSE),IF($J1799='Date ouverte'!$A$35,HLOOKUP($AA1799,'Date ouverte'!$35:$36,2,FALSE),"j"))))),0)</f>
        <v>0</v>
      </c>
      <c r="AD17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799" s="5"/>
    </row>
    <row r="1800" spans="1:31" x14ac:dyDescent="0.25">
      <c r="A1800" t="s">
        <v>1496</v>
      </c>
      <c r="B1800" t="s">
        <v>258</v>
      </c>
      <c r="C1800" t="s">
        <v>30</v>
      </c>
      <c r="D1800" t="s">
        <v>47</v>
      </c>
      <c r="E1800" t="s">
        <v>34</v>
      </c>
      <c r="F1800" t="s">
        <v>48</v>
      </c>
      <c r="G1800" s="1">
        <v>44847</v>
      </c>
      <c r="H1800" s="1">
        <v>44877</v>
      </c>
      <c r="I1800" s="2">
        <v>44886.604166666664</v>
      </c>
      <c r="J1800" t="s">
        <v>23</v>
      </c>
      <c r="K1800" t="s">
        <v>19</v>
      </c>
      <c r="L1800" t="s">
        <v>20</v>
      </c>
      <c r="M1800" t="s">
        <v>25</v>
      </c>
      <c r="N1800" t="s">
        <v>35</v>
      </c>
      <c r="O1800" t="s">
        <v>45</v>
      </c>
      <c r="P1800">
        <f t="shared" si="654"/>
        <v>1</v>
      </c>
      <c r="Q1800" s="5">
        <f t="shared" si="655"/>
        <v>44879</v>
      </c>
      <c r="R1800" s="32">
        <f>VLOOKUP(_xlfn.CONCAT(M1800," - ",E1800),Planning!$C$75:$D$99,2,0)</f>
        <v>21</v>
      </c>
      <c r="S1800" s="5">
        <f t="shared" si="656"/>
        <v>44898</v>
      </c>
      <c r="T1800" s="3" t="str">
        <f t="shared" si="657"/>
        <v/>
      </c>
      <c r="U1800" s="32">
        <f t="shared" ca="1" si="658"/>
        <v>21</v>
      </c>
      <c r="V1800" s="32">
        <f t="shared" si="659"/>
        <v>0</v>
      </c>
      <c r="W1800" s="5">
        <f t="shared" si="660"/>
        <v>44886</v>
      </c>
      <c r="X1800" s="5"/>
      <c r="Z1800" s="49"/>
      <c r="AA1800" s="50" cm="1">
        <f t="array" ref="AA1800">IF(AND(K1800="Pending",J1800='Date ouverte'!$A$2),INDEX(_xlfn.ANCHORARRAY('Date ouverte'!$B$2),MATCH(TRUE,_xlfn.ANCHORARRAY('Date ouverte'!$B$2)&gt;=$W1800,0)),IF(AND(K1800="Pending",J1800='Date ouverte'!$A$4),INDEX(_xlfn.ANCHORARRAY('Date ouverte'!$B$4),MATCH(TRUE,_xlfn.ANCHORARRAY('Date ouverte'!$B$4)&gt;=$W1800,0)),IF(AND(K1800="Pending",J1800='Date ouverte'!$A$6),INDEX(_xlfn.ANCHORARRAY('Date ouverte'!$B$6),MATCH(TRUE,_xlfn.ANCHORARRAY('Date ouverte'!$B$6)&gt;=$W1800,0)),IF(AND(K1800="Pending",J1800='Date ouverte'!$A$8),INDEX(_xlfn.ANCHORARRAY('Date ouverte'!$B$8),MATCH(TRUE,_xlfn.ANCHORARRAY('Date ouverte'!$B$8)&gt;=$W1800,0)),W1800))))</f>
        <v>44886</v>
      </c>
      <c r="AB1800" s="5">
        <f>IF(IF($K1800="Pending",(IF($J1800='Date ouverte'!$A$20,HLOOKUP($AA1800,'Date ouverte'!$20:$21,2,FALSE),IF($J1800='Date ouverte'!$A$22,HLOOKUP($AA1800,'Date ouverte'!$22:$23,2,FALSE),IF($J1800='Date ouverte'!$A$24,HLOOKUP($AA1800,'Date ouverte'!$24:$25,2,FALSE),IF($J1800='Date ouverte'!$A$26,HLOOKUP($AA1800,'Date ouverte'!$26:$27,2,FALSE),"j"))))),W1800)&lt;&gt;"alert",AA1800,"alert")</f>
        <v>44886</v>
      </c>
      <c r="AC1800" s="65">
        <f>IF($AB1800="alert",(IF($J1800='Date ouverte'!$A$29,HLOOKUP($AA1800,'Date ouverte'!$29:$30,2,FALSE),IF($J1800='Date ouverte'!$A$31,HLOOKUP($AA1800,'Date ouverte'!$31:$33,2,FALSE),IF($J1800='Date ouverte'!$A$33,HLOOKUP($AA1800,'Date ouverte'!$33:$34,2,FALSE),IF($J1800='Date ouverte'!$A$35,HLOOKUP($AA1800,'Date ouverte'!$35:$36,2,FALSE),"j"))))),0)</f>
        <v>0</v>
      </c>
      <c r="AD18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0" s="5"/>
    </row>
    <row r="1801" spans="1:31" x14ac:dyDescent="0.25">
      <c r="A1801" t="s">
        <v>2213</v>
      </c>
      <c r="B1801" t="s">
        <v>258</v>
      </c>
      <c r="C1801" t="s">
        <v>30</v>
      </c>
      <c r="D1801" t="s">
        <v>47</v>
      </c>
      <c r="E1801" t="s">
        <v>34</v>
      </c>
      <c r="F1801" t="s">
        <v>48</v>
      </c>
      <c r="G1801" s="1">
        <v>44847</v>
      </c>
      <c r="H1801" s="1">
        <v>44877</v>
      </c>
      <c r="I1801" s="2">
        <v>44897.6875</v>
      </c>
      <c r="J1801" t="s">
        <v>23</v>
      </c>
      <c r="K1801" t="s">
        <v>19</v>
      </c>
      <c r="L1801" t="s">
        <v>20</v>
      </c>
      <c r="M1801" t="s">
        <v>25</v>
      </c>
      <c r="N1801" t="s">
        <v>35</v>
      </c>
      <c r="O1801" t="s">
        <v>45</v>
      </c>
      <c r="P1801">
        <f t="shared" si="654"/>
        <v>1</v>
      </c>
      <c r="Q1801" s="5">
        <f t="shared" si="655"/>
        <v>44879</v>
      </c>
      <c r="R1801" s="32">
        <f>VLOOKUP(_xlfn.CONCAT(M1801," - ",E1801),Planning!$C$75:$D$99,2,0)</f>
        <v>21</v>
      </c>
      <c r="S1801" s="5">
        <f t="shared" si="656"/>
        <v>44898</v>
      </c>
      <c r="T1801" s="3" t="str">
        <f t="shared" si="657"/>
        <v/>
      </c>
      <c r="U1801" s="32">
        <f t="shared" ca="1" si="658"/>
        <v>21</v>
      </c>
      <c r="V1801" s="32">
        <f t="shared" si="659"/>
        <v>0</v>
      </c>
      <c r="W1801" s="5">
        <f t="shared" si="660"/>
        <v>44897</v>
      </c>
      <c r="X1801" s="5"/>
      <c r="Z1801" s="49"/>
      <c r="AA1801" s="50" cm="1">
        <f t="array" ref="AA1801">IF(AND(K1801="Pending",J1801='Date ouverte'!$A$2),INDEX(_xlfn.ANCHORARRAY('Date ouverte'!$B$2),MATCH(TRUE,_xlfn.ANCHORARRAY('Date ouverte'!$B$2)&gt;=$W1801,0)),IF(AND(K1801="Pending",J1801='Date ouverte'!$A$4),INDEX(_xlfn.ANCHORARRAY('Date ouverte'!$B$4),MATCH(TRUE,_xlfn.ANCHORARRAY('Date ouverte'!$B$4)&gt;=$W1801,0)),IF(AND(K1801="Pending",J1801='Date ouverte'!$A$6),INDEX(_xlfn.ANCHORARRAY('Date ouverte'!$B$6),MATCH(TRUE,_xlfn.ANCHORARRAY('Date ouverte'!$B$6)&gt;=$W1801,0)),IF(AND(K1801="Pending",J1801='Date ouverte'!$A$8),INDEX(_xlfn.ANCHORARRAY('Date ouverte'!$B$8),MATCH(TRUE,_xlfn.ANCHORARRAY('Date ouverte'!$B$8)&gt;=$W1801,0)),W1801))))</f>
        <v>44897</v>
      </c>
      <c r="AB1801" s="5">
        <f>IF(IF($K1801="Pending",(IF($J1801='Date ouverte'!$A$20,HLOOKUP($AA1801,'Date ouverte'!$20:$21,2,FALSE),IF($J1801='Date ouverte'!$A$22,HLOOKUP($AA1801,'Date ouverte'!$22:$23,2,FALSE),IF($J1801='Date ouverte'!$A$24,HLOOKUP($AA1801,'Date ouverte'!$24:$25,2,FALSE),IF($J1801='Date ouverte'!$A$26,HLOOKUP($AA1801,'Date ouverte'!$26:$27,2,FALSE),"j"))))),W1801)&lt;&gt;"alert",AA1801,"alert")</f>
        <v>44897</v>
      </c>
      <c r="AC1801" s="65">
        <f>IF($AB1801="alert",(IF($J1801='Date ouverte'!$A$29,HLOOKUP($AA1801,'Date ouverte'!$29:$30,2,FALSE),IF($J1801='Date ouverte'!$A$31,HLOOKUP($AA1801,'Date ouverte'!$31:$33,2,FALSE),IF($J1801='Date ouverte'!$A$33,HLOOKUP($AA1801,'Date ouverte'!$33:$34,2,FALSE),IF($J1801='Date ouverte'!$A$35,HLOOKUP($AA1801,'Date ouverte'!$35:$36,2,FALSE),"j"))))),0)</f>
        <v>0</v>
      </c>
      <c r="AD18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1" s="5"/>
    </row>
    <row r="1802" spans="1:31" x14ac:dyDescent="0.25">
      <c r="A1802" t="s">
        <v>1497</v>
      </c>
      <c r="B1802" t="s">
        <v>258</v>
      </c>
      <c r="C1802" t="s">
        <v>38</v>
      </c>
      <c r="D1802" t="s">
        <v>47</v>
      </c>
      <c r="E1802" t="s">
        <v>34</v>
      </c>
      <c r="F1802" t="s">
        <v>48</v>
      </c>
      <c r="G1802" s="1">
        <v>44835</v>
      </c>
      <c r="H1802" s="1">
        <v>44877</v>
      </c>
      <c r="I1802" s="2">
        <v>44888.291666666664</v>
      </c>
      <c r="J1802" t="s">
        <v>28</v>
      </c>
      <c r="K1802" t="s">
        <v>19</v>
      </c>
      <c r="L1802" t="s">
        <v>20</v>
      </c>
      <c r="M1802" t="s">
        <v>25</v>
      </c>
      <c r="N1802" t="s">
        <v>35</v>
      </c>
      <c r="O1802" t="s">
        <v>45</v>
      </c>
      <c r="P1802">
        <f t="shared" si="654"/>
        <v>1</v>
      </c>
      <c r="Q1802" s="5">
        <f t="shared" si="655"/>
        <v>44879</v>
      </c>
      <c r="R1802" s="32">
        <f>VLOOKUP(_xlfn.CONCAT(M1802," - ",E1802),Planning!$C$75:$D$99,2,0)</f>
        <v>21</v>
      </c>
      <c r="S1802" s="5">
        <f t="shared" si="656"/>
        <v>44898</v>
      </c>
      <c r="T1802" s="3" t="str">
        <f t="shared" si="657"/>
        <v/>
      </c>
      <c r="U1802" s="32">
        <f t="shared" ca="1" si="658"/>
        <v>21</v>
      </c>
      <c r="V1802" s="32">
        <f t="shared" si="659"/>
        <v>0</v>
      </c>
      <c r="W1802" s="5">
        <f t="shared" si="660"/>
        <v>44888</v>
      </c>
      <c r="X1802" s="5"/>
      <c r="Z1802" s="49"/>
      <c r="AA1802" s="50" cm="1">
        <f t="array" ref="AA1802">IF(AND(K1802="Pending",J1802='Date ouverte'!$A$2),INDEX(_xlfn.ANCHORARRAY('Date ouverte'!$B$2),MATCH(TRUE,_xlfn.ANCHORARRAY('Date ouverte'!$B$2)&gt;=$W1802,0)),IF(AND(K1802="Pending",J1802='Date ouverte'!$A$4),INDEX(_xlfn.ANCHORARRAY('Date ouverte'!$B$4),MATCH(TRUE,_xlfn.ANCHORARRAY('Date ouverte'!$B$4)&gt;=$W1802,0)),IF(AND(K1802="Pending",J1802='Date ouverte'!$A$6),INDEX(_xlfn.ANCHORARRAY('Date ouverte'!$B$6),MATCH(TRUE,_xlfn.ANCHORARRAY('Date ouverte'!$B$6)&gt;=$W1802,0)),IF(AND(K1802="Pending",J1802='Date ouverte'!$A$8),INDEX(_xlfn.ANCHORARRAY('Date ouverte'!$B$8),MATCH(TRUE,_xlfn.ANCHORARRAY('Date ouverte'!$B$8)&gt;=$W1802,0)),W1802))))</f>
        <v>44888</v>
      </c>
      <c r="AB1802" s="5">
        <f>IF(IF($K1802="Pending",(IF($J1802='Date ouverte'!$A$20,HLOOKUP($AA1802,'Date ouverte'!$20:$21,2,FALSE),IF($J1802='Date ouverte'!$A$22,HLOOKUP($AA1802,'Date ouverte'!$22:$23,2,FALSE),IF($J1802='Date ouverte'!$A$24,HLOOKUP($AA1802,'Date ouverte'!$24:$25,2,FALSE),IF($J1802='Date ouverte'!$A$26,HLOOKUP($AA1802,'Date ouverte'!$26:$27,2,FALSE),"j"))))),W1802)&lt;&gt;"alert",AA1802,"alert")</f>
        <v>44888</v>
      </c>
      <c r="AC1802" s="65">
        <f>IF($AB1802="alert",(IF($J1802='Date ouverte'!$A$29,HLOOKUP($AA1802,'Date ouverte'!$29:$30,2,FALSE),IF($J1802='Date ouverte'!$A$31,HLOOKUP($AA1802,'Date ouverte'!$31:$33,2,FALSE),IF($J1802='Date ouverte'!$A$33,HLOOKUP($AA1802,'Date ouverte'!$33:$34,2,FALSE),IF($J1802='Date ouverte'!$A$35,HLOOKUP($AA1802,'Date ouverte'!$35:$36,2,FALSE),"j"))))),0)</f>
        <v>0</v>
      </c>
      <c r="AD18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02" s="5"/>
    </row>
    <row r="1803" spans="1:31" x14ac:dyDescent="0.25">
      <c r="A1803" t="s">
        <v>1498</v>
      </c>
      <c r="B1803" t="s">
        <v>258</v>
      </c>
      <c r="C1803" t="s">
        <v>14</v>
      </c>
      <c r="D1803" t="s">
        <v>47</v>
      </c>
      <c r="E1803" t="s">
        <v>34</v>
      </c>
      <c r="F1803" t="s">
        <v>48</v>
      </c>
      <c r="G1803" s="1">
        <v>44848</v>
      </c>
      <c r="H1803" s="1">
        <v>44890</v>
      </c>
      <c r="I1803" s="2">
        <v>44905</v>
      </c>
      <c r="J1803" t="s">
        <v>28</v>
      </c>
      <c r="K1803" t="s">
        <v>29</v>
      </c>
      <c r="L1803" t="s">
        <v>20</v>
      </c>
      <c r="M1803" t="s">
        <v>25</v>
      </c>
      <c r="N1803" t="s">
        <v>35</v>
      </c>
      <c r="O1803" t="s">
        <v>46</v>
      </c>
      <c r="P1803">
        <f t="shared" si="654"/>
        <v>1</v>
      </c>
      <c r="Q1803" s="5">
        <f t="shared" si="655"/>
        <v>44892</v>
      </c>
      <c r="R1803" s="32">
        <f>VLOOKUP(_xlfn.CONCAT(M1803," - ",E1803),Planning!$C$75:$D$99,2,0)</f>
        <v>21</v>
      </c>
      <c r="S1803" s="5">
        <f t="shared" si="656"/>
        <v>44911</v>
      </c>
      <c r="T1803" s="3" t="str">
        <f t="shared" si="657"/>
        <v/>
      </c>
      <c r="U1803" s="32">
        <f t="shared" ca="1" si="658"/>
        <v>21</v>
      </c>
      <c r="V1803" s="32">
        <f t="shared" si="659"/>
        <v>0</v>
      </c>
      <c r="W1803" s="5">
        <f t="shared" si="660"/>
        <v>44905</v>
      </c>
      <c r="X1803" s="5"/>
      <c r="Z1803" s="49"/>
      <c r="AA1803" s="50" cm="1">
        <f t="array" ref="AA1803">IF(AND(K1803="Pending",J1803='Date ouverte'!$A$2),INDEX(_xlfn.ANCHORARRAY('Date ouverte'!$B$2),MATCH(TRUE,_xlfn.ANCHORARRAY('Date ouverte'!$B$2)&gt;=$W1803,0)),IF(AND(K1803="Pending",J1803='Date ouverte'!$A$4),INDEX(_xlfn.ANCHORARRAY('Date ouverte'!$B$4),MATCH(TRUE,_xlfn.ANCHORARRAY('Date ouverte'!$B$4)&gt;=$W1803,0)),IF(AND(K1803="Pending",J1803='Date ouverte'!$A$6),INDEX(_xlfn.ANCHORARRAY('Date ouverte'!$B$6),MATCH(TRUE,_xlfn.ANCHORARRAY('Date ouverte'!$B$6)&gt;=$W1803,0)),IF(AND(K1803="Pending",J1803='Date ouverte'!$A$8),INDEX(_xlfn.ANCHORARRAY('Date ouverte'!$B$8),MATCH(TRUE,_xlfn.ANCHORARRAY('Date ouverte'!$B$8)&gt;=$W1803,0)),W1803))))</f>
        <v>44907</v>
      </c>
      <c r="AB1803" s="5" t="str">
        <f>IF(IF($K1803="Pending",(IF($J1803='Date ouverte'!$A$20,HLOOKUP($AA1803,'Date ouverte'!$20:$21,2,FALSE),IF($J1803='Date ouverte'!$A$22,HLOOKUP($AA1803,'Date ouverte'!$22:$23,2,FALSE),IF($J1803='Date ouverte'!$A$24,HLOOKUP($AA1803,'Date ouverte'!$24:$25,2,FALSE),IF($J1803='Date ouverte'!$A$26,HLOOKUP($AA1803,'Date ouverte'!$26:$27,2,FALSE),"j"))))),W1803)&lt;&gt;"alert",AA1803,"alert")</f>
        <v>alert</v>
      </c>
      <c r="AC1803" s="65">
        <f>IF($AB1803="alert",(IF($J1803='Date ouverte'!$A$29,HLOOKUP($AA1803,'Date ouverte'!$29:$30,2,FALSE),IF($J1803='Date ouverte'!$A$31,HLOOKUP($AA1803,'Date ouverte'!$31:$33,2,FALSE),IF($J1803='Date ouverte'!$A$33,HLOOKUP($AA1803,'Date ouverte'!$33:$34,2,FALSE),IF($J1803='Date ouverte'!$A$35,HLOOKUP($AA1803,'Date ouverte'!$35:$36,2,FALSE),"j"))))),0)</f>
        <v>15</v>
      </c>
      <c r="AD18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03" s="5"/>
    </row>
    <row r="1804" spans="1:31" x14ac:dyDescent="0.25">
      <c r="A1804" t="s">
        <v>326</v>
      </c>
      <c r="B1804" t="s">
        <v>258</v>
      </c>
      <c r="C1804" t="s">
        <v>30</v>
      </c>
      <c r="D1804" t="s">
        <v>47</v>
      </c>
      <c r="E1804" t="s">
        <v>34</v>
      </c>
      <c r="F1804" t="s">
        <v>48</v>
      </c>
      <c r="G1804" s="1">
        <v>44807</v>
      </c>
      <c r="H1804" s="1">
        <v>44860</v>
      </c>
      <c r="I1804" s="2">
        <v>44872.541666666664</v>
      </c>
      <c r="J1804" t="s">
        <v>18</v>
      </c>
      <c r="K1804" t="s">
        <v>19</v>
      </c>
      <c r="L1804" t="s">
        <v>24</v>
      </c>
      <c r="M1804" t="s">
        <v>25</v>
      </c>
      <c r="N1804" t="s">
        <v>26</v>
      </c>
      <c r="O1804" t="s">
        <v>36</v>
      </c>
      <c r="P1804">
        <f t="shared" si="654"/>
        <v>1</v>
      </c>
      <c r="Q1804" s="5">
        <f t="shared" si="655"/>
        <v>44862</v>
      </c>
      <c r="R1804" s="32">
        <f>VLOOKUP(_xlfn.CONCAT(M1804," - ",E1804),Planning!$C$75:$D$99,2,0)</f>
        <v>21</v>
      </c>
      <c r="S1804" s="5">
        <f t="shared" si="656"/>
        <v>44881</v>
      </c>
      <c r="T1804" s="3" t="str">
        <f t="shared" si="657"/>
        <v/>
      </c>
      <c r="U1804" s="32">
        <f t="shared" ca="1" si="658"/>
        <v>21</v>
      </c>
      <c r="V1804" s="32">
        <f t="shared" si="659"/>
        <v>0</v>
      </c>
      <c r="W1804" s="5">
        <f t="shared" si="660"/>
        <v>44872</v>
      </c>
      <c r="X1804" s="5"/>
      <c r="Z1804" s="49"/>
      <c r="AA1804" s="50" cm="1">
        <f t="array" ref="AA1804">IF(AND(K1804="Pending",J1804='Date ouverte'!$A$2),INDEX(_xlfn.ANCHORARRAY('Date ouverte'!$B$2),MATCH(TRUE,_xlfn.ANCHORARRAY('Date ouverte'!$B$2)&gt;=$W1804,0)),IF(AND(K1804="Pending",J1804='Date ouverte'!$A$4),INDEX(_xlfn.ANCHORARRAY('Date ouverte'!$B$4),MATCH(TRUE,_xlfn.ANCHORARRAY('Date ouverte'!$B$4)&gt;=$W1804,0)),IF(AND(K1804="Pending",J1804='Date ouverte'!$A$6),INDEX(_xlfn.ANCHORARRAY('Date ouverte'!$B$6),MATCH(TRUE,_xlfn.ANCHORARRAY('Date ouverte'!$B$6)&gt;=$W1804,0)),IF(AND(K1804="Pending",J1804='Date ouverte'!$A$8),INDEX(_xlfn.ANCHORARRAY('Date ouverte'!$B$8),MATCH(TRUE,_xlfn.ANCHORARRAY('Date ouverte'!$B$8)&gt;=$W1804,0)),W1804))))</f>
        <v>44872</v>
      </c>
      <c r="AB1804" s="5">
        <f>IF(IF($K1804="Pending",(IF($J1804='Date ouverte'!$A$20,HLOOKUP($AA1804,'Date ouverte'!$20:$21,2,FALSE),IF($J1804='Date ouverte'!$A$22,HLOOKUP($AA1804,'Date ouverte'!$22:$23,2,FALSE),IF($J1804='Date ouverte'!$A$24,HLOOKUP($AA1804,'Date ouverte'!$24:$25,2,FALSE),IF($J1804='Date ouverte'!$A$26,HLOOKUP($AA1804,'Date ouverte'!$26:$27,2,FALSE),"j"))))),W1804)&lt;&gt;"alert",AA1804,"alert")</f>
        <v>44872</v>
      </c>
      <c r="AC1804" s="65">
        <f>IF($AB1804="alert",(IF($J1804='Date ouverte'!$A$29,HLOOKUP($AA1804,'Date ouverte'!$29:$30,2,FALSE),IF($J1804='Date ouverte'!$A$31,HLOOKUP($AA1804,'Date ouverte'!$31:$33,2,FALSE),IF($J1804='Date ouverte'!$A$33,HLOOKUP($AA1804,'Date ouverte'!$33:$34,2,FALSE),IF($J1804='Date ouverte'!$A$35,HLOOKUP($AA1804,'Date ouverte'!$35:$36,2,FALSE),"j"))))),0)</f>
        <v>0</v>
      </c>
      <c r="AD18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4" s="5"/>
    </row>
    <row r="1805" spans="1:31" x14ac:dyDescent="0.25">
      <c r="A1805" t="s">
        <v>917</v>
      </c>
      <c r="B1805" t="s">
        <v>258</v>
      </c>
      <c r="C1805" t="s">
        <v>30</v>
      </c>
      <c r="D1805" t="s">
        <v>47</v>
      </c>
      <c r="E1805" t="s">
        <v>16</v>
      </c>
      <c r="F1805" t="s">
        <v>48</v>
      </c>
      <c r="G1805" s="1">
        <v>44828</v>
      </c>
      <c r="H1805" s="1">
        <v>44865</v>
      </c>
      <c r="I1805" s="2">
        <v>44869.208333333336</v>
      </c>
      <c r="J1805" t="s">
        <v>18</v>
      </c>
      <c r="K1805" t="s">
        <v>19</v>
      </c>
      <c r="L1805" t="s">
        <v>20</v>
      </c>
      <c r="M1805" t="s">
        <v>21</v>
      </c>
      <c r="N1805" t="s">
        <v>22</v>
      </c>
      <c r="O1805" t="s">
        <v>50</v>
      </c>
      <c r="P1805">
        <f t="shared" si="654"/>
        <v>1</v>
      </c>
      <c r="Q1805" s="5">
        <f t="shared" si="655"/>
        <v>44867</v>
      </c>
      <c r="R1805" s="32">
        <f>VLOOKUP(_xlfn.CONCAT(M1805," - ",E1805),Planning!$C$75:$D$99,2,0)</f>
        <v>7</v>
      </c>
      <c r="S1805" s="5">
        <f t="shared" si="656"/>
        <v>44872</v>
      </c>
      <c r="T1805" s="3" t="str">
        <f t="shared" si="657"/>
        <v/>
      </c>
      <c r="U1805" s="32">
        <f t="shared" ca="1" si="658"/>
        <v>7</v>
      </c>
      <c r="V1805" s="32">
        <f t="shared" si="659"/>
        <v>0</v>
      </c>
      <c r="W1805" s="5">
        <f t="shared" si="660"/>
        <v>44869</v>
      </c>
      <c r="X1805" s="5"/>
      <c r="Z1805" s="49"/>
      <c r="AA1805" s="50" cm="1">
        <f t="array" ref="AA1805">IF(AND(K1805="Pending",J1805='Date ouverte'!$A$2),INDEX(_xlfn.ANCHORARRAY('Date ouverte'!$B$2),MATCH(TRUE,_xlfn.ANCHORARRAY('Date ouverte'!$B$2)&gt;=$W1805,0)),IF(AND(K1805="Pending",J1805='Date ouverte'!$A$4),INDEX(_xlfn.ANCHORARRAY('Date ouverte'!$B$4),MATCH(TRUE,_xlfn.ANCHORARRAY('Date ouverte'!$B$4)&gt;=$W1805,0)),IF(AND(K1805="Pending",J1805='Date ouverte'!$A$6),INDEX(_xlfn.ANCHORARRAY('Date ouverte'!$B$6),MATCH(TRUE,_xlfn.ANCHORARRAY('Date ouverte'!$B$6)&gt;=$W1805,0)),IF(AND(K1805="Pending",J1805='Date ouverte'!$A$8),INDEX(_xlfn.ANCHORARRAY('Date ouverte'!$B$8),MATCH(TRUE,_xlfn.ANCHORARRAY('Date ouverte'!$B$8)&gt;=$W1805,0)),W1805))))</f>
        <v>44869</v>
      </c>
      <c r="AB1805" s="5">
        <f>IF(IF($K1805="Pending",(IF($J1805='Date ouverte'!$A$20,HLOOKUP($AA1805,'Date ouverte'!$20:$21,2,FALSE),IF($J1805='Date ouverte'!$A$22,HLOOKUP($AA1805,'Date ouverte'!$22:$23,2,FALSE),IF($J1805='Date ouverte'!$A$24,HLOOKUP($AA1805,'Date ouverte'!$24:$25,2,FALSE),IF($J1805='Date ouverte'!$A$26,HLOOKUP($AA1805,'Date ouverte'!$26:$27,2,FALSE),"j"))))),W1805)&lt;&gt;"alert",AA1805,"alert")</f>
        <v>44869</v>
      </c>
      <c r="AC1805" s="65">
        <f>IF($AB1805="alert",(IF($J1805='Date ouverte'!$A$29,HLOOKUP($AA1805,'Date ouverte'!$29:$30,2,FALSE),IF($J1805='Date ouverte'!$A$31,HLOOKUP($AA1805,'Date ouverte'!$31:$33,2,FALSE),IF($J1805='Date ouverte'!$A$33,HLOOKUP($AA1805,'Date ouverte'!$33:$34,2,FALSE),IF($J1805='Date ouverte'!$A$35,HLOOKUP($AA1805,'Date ouverte'!$35:$36,2,FALSE),"j"))))),0)</f>
        <v>0</v>
      </c>
      <c r="AD18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5" s="5"/>
    </row>
    <row r="1806" spans="1:31" x14ac:dyDescent="0.25">
      <c r="A1806" t="s">
        <v>1499</v>
      </c>
      <c r="B1806" t="s">
        <v>258</v>
      </c>
      <c r="C1806" t="s">
        <v>30</v>
      </c>
      <c r="D1806" t="s">
        <v>47</v>
      </c>
      <c r="E1806" t="s">
        <v>16</v>
      </c>
      <c r="F1806" t="s">
        <v>48</v>
      </c>
      <c r="G1806" s="1">
        <v>44839</v>
      </c>
      <c r="H1806" s="1">
        <v>44881</v>
      </c>
      <c r="I1806" s="2">
        <v>44890</v>
      </c>
      <c r="J1806" t="s">
        <v>23</v>
      </c>
      <c r="K1806" t="s">
        <v>29</v>
      </c>
      <c r="L1806" t="s">
        <v>24</v>
      </c>
      <c r="M1806" t="s">
        <v>32</v>
      </c>
      <c r="N1806" t="s">
        <v>41</v>
      </c>
      <c r="O1806" t="s">
        <v>43</v>
      </c>
      <c r="P1806">
        <f t="shared" si="654"/>
        <v>1</v>
      </c>
      <c r="Q1806" s="5">
        <f t="shared" si="655"/>
        <v>44883</v>
      </c>
      <c r="R1806" s="32">
        <f>VLOOKUP(_xlfn.CONCAT(M1806," - ",E1806),Planning!$C$75:$D$99,2,0)</f>
        <v>10</v>
      </c>
      <c r="S1806" s="5">
        <f t="shared" si="656"/>
        <v>44891</v>
      </c>
      <c r="T1806" s="3" t="str">
        <f t="shared" si="657"/>
        <v/>
      </c>
      <c r="U1806" s="32">
        <f t="shared" ca="1" si="658"/>
        <v>10</v>
      </c>
      <c r="V1806" s="32">
        <f t="shared" si="659"/>
        <v>0</v>
      </c>
      <c r="W1806" s="5">
        <f t="shared" si="660"/>
        <v>44890</v>
      </c>
      <c r="X1806" s="5"/>
      <c r="Z1806" s="49"/>
      <c r="AA1806" s="50" cm="1">
        <f t="array" ref="AA1806">IF(AND(K1806="Pending",J1806='Date ouverte'!$A$2),INDEX(_xlfn.ANCHORARRAY('Date ouverte'!$B$2),MATCH(TRUE,_xlfn.ANCHORARRAY('Date ouverte'!$B$2)&gt;=$W1806,0)),IF(AND(K1806="Pending",J1806='Date ouverte'!$A$4),INDEX(_xlfn.ANCHORARRAY('Date ouverte'!$B$4),MATCH(TRUE,_xlfn.ANCHORARRAY('Date ouverte'!$B$4)&gt;=$W1806,0)),IF(AND(K1806="Pending",J1806='Date ouverte'!$A$6),INDEX(_xlfn.ANCHORARRAY('Date ouverte'!$B$6),MATCH(TRUE,_xlfn.ANCHORARRAY('Date ouverte'!$B$6)&gt;=$W1806,0)),IF(AND(K1806="Pending",J1806='Date ouverte'!$A$8),INDEX(_xlfn.ANCHORARRAY('Date ouverte'!$B$8),MATCH(TRUE,_xlfn.ANCHORARRAY('Date ouverte'!$B$8)&gt;=$W1806,0)),W1806))))</f>
        <v>44890</v>
      </c>
      <c r="AB1806" s="5" t="str">
        <f>IF(IF($K1806="Pending",(IF($J1806='Date ouverte'!$A$20,HLOOKUP($AA1806,'Date ouverte'!$20:$21,2,FALSE),IF($J1806='Date ouverte'!$A$22,HLOOKUP($AA1806,'Date ouverte'!$22:$23,2,FALSE),IF($J1806='Date ouverte'!$A$24,HLOOKUP($AA1806,'Date ouverte'!$24:$25,2,FALSE),IF($J1806='Date ouverte'!$A$26,HLOOKUP($AA1806,'Date ouverte'!$26:$27,2,FALSE),"j"))))),W1806)&lt;&gt;"alert",AA1806,"alert")</f>
        <v>alert</v>
      </c>
      <c r="AC1806" s="65">
        <f>IF($AB1806="alert",(IF($J1806='Date ouverte'!$A$29,HLOOKUP($AA1806,'Date ouverte'!$29:$30,2,FALSE),IF($J1806='Date ouverte'!$A$31,HLOOKUP($AA1806,'Date ouverte'!$31:$33,2,FALSE),IF($J1806='Date ouverte'!$A$33,HLOOKUP($AA1806,'Date ouverte'!$33:$34,2,FALSE),IF($J1806='Date ouverte'!$A$35,HLOOKUP($AA1806,'Date ouverte'!$35:$36,2,FALSE),"j"))))),0)</f>
        <v>96</v>
      </c>
      <c r="AD18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6" s="5"/>
    </row>
    <row r="1807" spans="1:31" x14ac:dyDescent="0.25">
      <c r="A1807" t="s">
        <v>1500</v>
      </c>
      <c r="B1807" t="s">
        <v>258</v>
      </c>
      <c r="C1807" t="s">
        <v>30</v>
      </c>
      <c r="D1807" t="s">
        <v>47</v>
      </c>
      <c r="E1807" t="s">
        <v>16</v>
      </c>
      <c r="F1807" t="s">
        <v>48</v>
      </c>
      <c r="G1807" s="1">
        <v>44833</v>
      </c>
      <c r="H1807" s="1">
        <v>44873</v>
      </c>
      <c r="I1807" s="2">
        <v>44883.354166666664</v>
      </c>
      <c r="J1807" t="s">
        <v>23</v>
      </c>
      <c r="K1807" t="s">
        <v>19</v>
      </c>
      <c r="L1807" t="s">
        <v>20</v>
      </c>
      <c r="M1807" t="s">
        <v>21</v>
      </c>
      <c r="N1807" t="s">
        <v>22</v>
      </c>
      <c r="O1807" t="s">
        <v>1152</v>
      </c>
      <c r="P1807">
        <f t="shared" si="654"/>
        <v>1</v>
      </c>
      <c r="Q1807" s="5">
        <f t="shared" si="655"/>
        <v>44875</v>
      </c>
      <c r="R1807" s="32">
        <f>VLOOKUP(_xlfn.CONCAT(M1807," - ",E1807),Planning!$C$75:$D$99,2,0)</f>
        <v>7</v>
      </c>
      <c r="S1807" s="5">
        <f t="shared" si="656"/>
        <v>44880</v>
      </c>
      <c r="T1807" s="3" t="str">
        <f t="shared" si="657"/>
        <v/>
      </c>
      <c r="U1807" s="32">
        <f t="shared" ca="1" si="658"/>
        <v>7</v>
      </c>
      <c r="V1807" s="32">
        <f t="shared" si="659"/>
        <v>0</v>
      </c>
      <c r="W1807" s="5">
        <f t="shared" si="660"/>
        <v>44883</v>
      </c>
      <c r="X1807" s="5"/>
      <c r="Z1807" s="49"/>
      <c r="AA1807" s="50" cm="1">
        <f t="array" ref="AA1807">IF(AND(K1807="Pending",J1807='Date ouverte'!$A$2),INDEX(_xlfn.ANCHORARRAY('Date ouverte'!$B$2),MATCH(TRUE,_xlfn.ANCHORARRAY('Date ouverte'!$B$2)&gt;=$W1807,0)),IF(AND(K1807="Pending",J1807='Date ouverte'!$A$4),INDEX(_xlfn.ANCHORARRAY('Date ouverte'!$B$4),MATCH(TRUE,_xlfn.ANCHORARRAY('Date ouverte'!$B$4)&gt;=$W1807,0)),IF(AND(K1807="Pending",J1807='Date ouverte'!$A$6),INDEX(_xlfn.ANCHORARRAY('Date ouverte'!$B$6),MATCH(TRUE,_xlfn.ANCHORARRAY('Date ouverte'!$B$6)&gt;=$W1807,0)),IF(AND(K1807="Pending",J1807='Date ouverte'!$A$8),INDEX(_xlfn.ANCHORARRAY('Date ouverte'!$B$8),MATCH(TRUE,_xlfn.ANCHORARRAY('Date ouverte'!$B$8)&gt;=$W1807,0)),W1807))))</f>
        <v>44883</v>
      </c>
      <c r="AB1807" s="5">
        <f>IF(IF($K1807="Pending",(IF($J1807='Date ouverte'!$A$20,HLOOKUP($AA1807,'Date ouverte'!$20:$21,2,FALSE),IF($J1807='Date ouverte'!$A$22,HLOOKUP($AA1807,'Date ouverte'!$22:$23,2,FALSE),IF($J1807='Date ouverte'!$A$24,HLOOKUP($AA1807,'Date ouverte'!$24:$25,2,FALSE),IF($J1807='Date ouverte'!$A$26,HLOOKUP($AA1807,'Date ouverte'!$26:$27,2,FALSE),"j"))))),W1807)&lt;&gt;"alert",AA1807,"alert")</f>
        <v>44883</v>
      </c>
      <c r="AC1807" s="65">
        <f>IF($AB1807="alert",(IF($J1807='Date ouverte'!$A$29,HLOOKUP($AA1807,'Date ouverte'!$29:$30,2,FALSE),IF($J1807='Date ouverte'!$A$31,HLOOKUP($AA1807,'Date ouverte'!$31:$33,2,FALSE),IF($J1807='Date ouverte'!$A$33,HLOOKUP($AA1807,'Date ouverte'!$33:$34,2,FALSE),IF($J1807='Date ouverte'!$A$35,HLOOKUP($AA1807,'Date ouverte'!$35:$36,2,FALSE),"j"))))),0)</f>
        <v>0</v>
      </c>
      <c r="AD18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7" s="5"/>
    </row>
    <row r="1808" spans="1:31" x14ac:dyDescent="0.25">
      <c r="A1808" t="s">
        <v>2214</v>
      </c>
      <c r="B1808" t="s">
        <v>258</v>
      </c>
      <c r="C1808" t="s">
        <v>30</v>
      </c>
      <c r="D1808" t="s">
        <v>47</v>
      </c>
      <c r="E1808" t="s">
        <v>16</v>
      </c>
      <c r="F1808" t="s">
        <v>48</v>
      </c>
      <c r="G1808" s="1">
        <v>44840</v>
      </c>
      <c r="H1808" s="1">
        <v>44873</v>
      </c>
      <c r="I1808" s="2">
        <v>44878</v>
      </c>
      <c r="J1808" t="s">
        <v>28</v>
      </c>
      <c r="K1808" t="s">
        <v>29</v>
      </c>
      <c r="L1808" t="s">
        <v>24</v>
      </c>
      <c r="M1808" t="s">
        <v>32</v>
      </c>
      <c r="N1808" t="s">
        <v>33</v>
      </c>
      <c r="O1808" t="s">
        <v>1154</v>
      </c>
      <c r="P1808">
        <f t="shared" si="654"/>
        <v>1</v>
      </c>
      <c r="Q1808" s="5">
        <f t="shared" si="655"/>
        <v>44875</v>
      </c>
      <c r="R1808" s="32">
        <f>VLOOKUP(_xlfn.CONCAT(M1808," - ",E1808),Planning!$C$75:$D$99,2,0)</f>
        <v>10</v>
      </c>
      <c r="S1808" s="5">
        <f t="shared" si="656"/>
        <v>44883</v>
      </c>
      <c r="T1808" s="3" t="str">
        <f t="shared" si="657"/>
        <v/>
      </c>
      <c r="U1808" s="32">
        <f t="shared" ca="1" si="658"/>
        <v>10</v>
      </c>
      <c r="V1808" s="32">
        <f t="shared" si="659"/>
        <v>0</v>
      </c>
      <c r="W1808" s="5">
        <f t="shared" si="660"/>
        <v>44878</v>
      </c>
      <c r="X1808" s="5"/>
      <c r="Z1808" s="49"/>
      <c r="AA1808" s="50" cm="1">
        <f t="array" ref="AA1808">IF(AND(K1808="Pending",J1808='Date ouverte'!$A$2),INDEX(_xlfn.ANCHORARRAY('Date ouverte'!$B$2),MATCH(TRUE,_xlfn.ANCHORARRAY('Date ouverte'!$B$2)&gt;=$W1808,0)),IF(AND(K1808="Pending",J1808='Date ouverte'!$A$4),INDEX(_xlfn.ANCHORARRAY('Date ouverte'!$B$4),MATCH(TRUE,_xlfn.ANCHORARRAY('Date ouverte'!$B$4)&gt;=$W1808,0)),IF(AND(K1808="Pending",J1808='Date ouverte'!$A$6),INDEX(_xlfn.ANCHORARRAY('Date ouverte'!$B$6),MATCH(TRUE,_xlfn.ANCHORARRAY('Date ouverte'!$B$6)&gt;=$W1808,0)),IF(AND(K1808="Pending",J1808='Date ouverte'!$A$8),INDEX(_xlfn.ANCHORARRAY('Date ouverte'!$B$8),MATCH(TRUE,_xlfn.ANCHORARRAY('Date ouverte'!$B$8)&gt;=$W1808,0)),W1808))))</f>
        <v>44879</v>
      </c>
      <c r="AB1808" s="5" t="str">
        <f>IF(IF($K1808="Pending",(IF($J1808='Date ouverte'!$A$20,HLOOKUP($AA1808,'Date ouverte'!$20:$21,2,FALSE),IF($J1808='Date ouverte'!$A$22,HLOOKUP($AA1808,'Date ouverte'!$22:$23,2,FALSE),IF($J1808='Date ouverte'!$A$24,HLOOKUP($AA1808,'Date ouverte'!$24:$25,2,FALSE),IF($J1808='Date ouverte'!$A$26,HLOOKUP($AA1808,'Date ouverte'!$26:$27,2,FALSE),"j"))))),W1808)&lt;&gt;"alert",AA1808,"alert")</f>
        <v>alert</v>
      </c>
      <c r="AC1808" s="65">
        <f>IF($AB1808="alert",(IF($J1808='Date ouverte'!$A$29,HLOOKUP($AA1808,'Date ouverte'!$29:$30,2,FALSE),IF($J1808='Date ouverte'!$A$31,HLOOKUP($AA1808,'Date ouverte'!$31:$33,2,FALSE),IF($J1808='Date ouverte'!$A$33,HLOOKUP($AA1808,'Date ouverte'!$33:$34,2,FALSE),IF($J1808='Date ouverte'!$A$35,HLOOKUP($AA1808,'Date ouverte'!$35:$36,2,FALSE),"j"))))),0)</f>
        <v>12</v>
      </c>
      <c r="AD18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08" s="5"/>
    </row>
    <row r="1809" spans="1:31" x14ac:dyDescent="0.25">
      <c r="A1809" t="s">
        <v>1501</v>
      </c>
      <c r="B1809" t="s">
        <v>258</v>
      </c>
      <c r="C1809" t="s">
        <v>30</v>
      </c>
      <c r="D1809" t="s">
        <v>47</v>
      </c>
      <c r="E1809" t="s">
        <v>16</v>
      </c>
      <c r="F1809" t="s">
        <v>48</v>
      </c>
      <c r="G1809" s="1">
        <v>44846</v>
      </c>
      <c r="H1809" s="1">
        <v>44885</v>
      </c>
      <c r="I1809" s="2">
        <v>44890</v>
      </c>
      <c r="J1809" t="s">
        <v>23</v>
      </c>
      <c r="K1809" t="s">
        <v>29</v>
      </c>
      <c r="L1809" t="s">
        <v>24</v>
      </c>
      <c r="M1809" t="s">
        <v>32</v>
      </c>
      <c r="N1809" t="s">
        <v>41</v>
      </c>
      <c r="O1809" t="s">
        <v>1106</v>
      </c>
      <c r="P1809">
        <f t="shared" si="654"/>
        <v>1</v>
      </c>
      <c r="Q1809" s="5">
        <f t="shared" si="655"/>
        <v>44887</v>
      </c>
      <c r="R1809" s="32">
        <f>VLOOKUP(_xlfn.CONCAT(M1809," - ",E1809),Planning!$C$75:$D$99,2,0)</f>
        <v>10</v>
      </c>
      <c r="S1809" s="5">
        <f t="shared" si="656"/>
        <v>44895</v>
      </c>
      <c r="T1809" s="3" t="str">
        <f t="shared" si="657"/>
        <v/>
      </c>
      <c r="U1809" s="32">
        <f t="shared" ca="1" si="658"/>
        <v>10</v>
      </c>
      <c r="V1809" s="32">
        <f t="shared" si="659"/>
        <v>0</v>
      </c>
      <c r="W1809" s="5">
        <f t="shared" si="660"/>
        <v>44890</v>
      </c>
      <c r="X1809" s="5"/>
      <c r="Z1809" s="49"/>
      <c r="AA1809" s="50" cm="1">
        <f t="array" ref="AA1809">IF(AND(K1809="Pending",J1809='Date ouverte'!$A$2),INDEX(_xlfn.ANCHORARRAY('Date ouverte'!$B$2),MATCH(TRUE,_xlfn.ANCHORARRAY('Date ouverte'!$B$2)&gt;=$W1809,0)),IF(AND(K1809="Pending",J1809='Date ouverte'!$A$4),INDEX(_xlfn.ANCHORARRAY('Date ouverte'!$B$4),MATCH(TRUE,_xlfn.ANCHORARRAY('Date ouverte'!$B$4)&gt;=$W1809,0)),IF(AND(K1809="Pending",J1809='Date ouverte'!$A$6),INDEX(_xlfn.ANCHORARRAY('Date ouverte'!$B$6),MATCH(TRUE,_xlfn.ANCHORARRAY('Date ouverte'!$B$6)&gt;=$W1809,0)),IF(AND(K1809="Pending",J1809='Date ouverte'!$A$8),INDEX(_xlfn.ANCHORARRAY('Date ouverte'!$B$8),MATCH(TRUE,_xlfn.ANCHORARRAY('Date ouverte'!$B$8)&gt;=$W1809,0)),W1809))))</f>
        <v>44890</v>
      </c>
      <c r="AB1809" s="5" t="str">
        <f>IF(IF($K1809="Pending",(IF($J1809='Date ouverte'!$A$20,HLOOKUP($AA1809,'Date ouverte'!$20:$21,2,FALSE),IF($J1809='Date ouverte'!$A$22,HLOOKUP($AA1809,'Date ouverte'!$22:$23,2,FALSE),IF($J1809='Date ouverte'!$A$24,HLOOKUP($AA1809,'Date ouverte'!$24:$25,2,FALSE),IF($J1809='Date ouverte'!$A$26,HLOOKUP($AA1809,'Date ouverte'!$26:$27,2,FALSE),"j"))))),W1809)&lt;&gt;"alert",AA1809,"alert")</f>
        <v>alert</v>
      </c>
      <c r="AC1809" s="65">
        <f>IF($AB1809="alert",(IF($J1809='Date ouverte'!$A$29,HLOOKUP($AA1809,'Date ouverte'!$29:$30,2,FALSE),IF($J1809='Date ouverte'!$A$31,HLOOKUP($AA1809,'Date ouverte'!$31:$33,2,FALSE),IF($J1809='Date ouverte'!$A$33,HLOOKUP($AA1809,'Date ouverte'!$33:$34,2,FALSE),IF($J1809='Date ouverte'!$A$35,HLOOKUP($AA1809,'Date ouverte'!$35:$36,2,FALSE),"j"))))),0)</f>
        <v>96</v>
      </c>
      <c r="AD18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09" s="5"/>
    </row>
    <row r="1810" spans="1:31" x14ac:dyDescent="0.25">
      <c r="A1810" t="s">
        <v>232</v>
      </c>
      <c r="B1810" t="s">
        <v>258</v>
      </c>
      <c r="C1810" t="s">
        <v>30</v>
      </c>
      <c r="D1810" t="s">
        <v>47</v>
      </c>
      <c r="E1810" t="s">
        <v>16</v>
      </c>
      <c r="F1810" t="s">
        <v>48</v>
      </c>
      <c r="G1810" s="1">
        <v>44802</v>
      </c>
      <c r="H1810" s="1">
        <v>44860</v>
      </c>
      <c r="I1810" s="2">
        <v>44862.541666666664</v>
      </c>
      <c r="J1810" t="s">
        <v>39</v>
      </c>
      <c r="K1810" t="s">
        <v>19</v>
      </c>
      <c r="L1810" t="s">
        <v>24</v>
      </c>
      <c r="M1810" t="s">
        <v>32</v>
      </c>
      <c r="N1810" t="s">
        <v>41</v>
      </c>
      <c r="O1810" t="s">
        <v>122</v>
      </c>
      <c r="P1810">
        <f t="shared" si="654"/>
        <v>1</v>
      </c>
      <c r="Q1810" s="5">
        <f t="shared" si="655"/>
        <v>44862</v>
      </c>
      <c r="R1810" s="32">
        <f>VLOOKUP(_xlfn.CONCAT(M1810," - ",E1810),Planning!$C$75:$D$99,2,0)</f>
        <v>10</v>
      </c>
      <c r="S1810" s="5">
        <f t="shared" si="656"/>
        <v>44870</v>
      </c>
      <c r="T1810" s="3" t="str">
        <f t="shared" si="657"/>
        <v/>
      </c>
      <c r="U1810" s="32">
        <f t="shared" ca="1" si="658"/>
        <v>10</v>
      </c>
      <c r="V1810" s="32">
        <f t="shared" si="659"/>
        <v>0</v>
      </c>
      <c r="W1810" s="5">
        <f t="shared" si="660"/>
        <v>44862</v>
      </c>
      <c r="X1810" s="5"/>
      <c r="Z1810" s="49"/>
      <c r="AA1810" s="50" cm="1">
        <f t="array" ref="AA1810">IF(AND(K1810="Pending",J1810='Date ouverte'!$A$2),INDEX(_xlfn.ANCHORARRAY('Date ouverte'!$B$2),MATCH(TRUE,_xlfn.ANCHORARRAY('Date ouverte'!$B$2)&gt;=$W1810,0)),IF(AND(K1810="Pending",J1810='Date ouverte'!$A$4),INDEX(_xlfn.ANCHORARRAY('Date ouverte'!$B$4),MATCH(TRUE,_xlfn.ANCHORARRAY('Date ouverte'!$B$4)&gt;=$W1810,0)),IF(AND(K1810="Pending",J1810='Date ouverte'!$A$6),INDEX(_xlfn.ANCHORARRAY('Date ouverte'!$B$6),MATCH(TRUE,_xlfn.ANCHORARRAY('Date ouverte'!$B$6)&gt;=$W1810,0)),IF(AND(K1810="Pending",J1810='Date ouverte'!$A$8),INDEX(_xlfn.ANCHORARRAY('Date ouverte'!$B$8),MATCH(TRUE,_xlfn.ANCHORARRAY('Date ouverte'!$B$8)&gt;=$W1810,0)),W1810))))</f>
        <v>44862</v>
      </c>
      <c r="AB1810" s="5">
        <f>IF(IF($K1810="Pending",(IF($J1810='Date ouverte'!$A$20,HLOOKUP($AA1810,'Date ouverte'!$20:$21,2,FALSE),IF($J1810='Date ouverte'!$A$22,HLOOKUP($AA1810,'Date ouverte'!$22:$23,2,FALSE),IF($J1810='Date ouverte'!$A$24,HLOOKUP($AA1810,'Date ouverte'!$24:$25,2,FALSE),IF($J1810='Date ouverte'!$A$26,HLOOKUP($AA1810,'Date ouverte'!$26:$27,2,FALSE),"j"))))),W1810)&lt;&gt;"alert",AA1810,"alert")</f>
        <v>44862</v>
      </c>
      <c r="AC1810" s="65">
        <f>IF($AB1810="alert",(IF($J1810='Date ouverte'!$A$29,HLOOKUP($AA1810,'Date ouverte'!$29:$30,2,FALSE),IF($J1810='Date ouverte'!$A$31,HLOOKUP($AA1810,'Date ouverte'!$31:$33,2,FALSE),IF($J1810='Date ouverte'!$A$33,HLOOKUP($AA1810,'Date ouverte'!$33:$34,2,FALSE),IF($J1810='Date ouverte'!$A$35,HLOOKUP($AA1810,'Date ouverte'!$35:$36,2,FALSE),"j"))))),0)</f>
        <v>0</v>
      </c>
      <c r="AD18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810" s="5"/>
    </row>
    <row r="1811" spans="1:31" x14ac:dyDescent="0.25">
      <c r="A1811" t="s">
        <v>97</v>
      </c>
      <c r="B1811" t="s">
        <v>258</v>
      </c>
      <c r="C1811" t="s">
        <v>14</v>
      </c>
      <c r="D1811" t="s">
        <v>15</v>
      </c>
      <c r="E1811" t="s">
        <v>16</v>
      </c>
      <c r="F1811" t="s">
        <v>17</v>
      </c>
      <c r="G1811" s="1">
        <v>44795</v>
      </c>
      <c r="H1811" s="1">
        <v>44853</v>
      </c>
      <c r="I1811" s="2">
        <v>44861.4375</v>
      </c>
      <c r="J1811" t="s">
        <v>18</v>
      </c>
      <c r="K1811" t="s">
        <v>19</v>
      </c>
      <c r="L1811" t="s">
        <v>24</v>
      </c>
      <c r="M1811" t="s">
        <v>32</v>
      </c>
      <c r="N1811" t="s">
        <v>41</v>
      </c>
      <c r="O1811" t="s">
        <v>76</v>
      </c>
      <c r="P1811">
        <f t="shared" si="654"/>
        <v>1</v>
      </c>
      <c r="Q1811" s="5">
        <f t="shared" si="655"/>
        <v>44855</v>
      </c>
      <c r="R1811" s="32">
        <f>VLOOKUP(_xlfn.CONCAT(M1811," - ",E1811),Planning!$C$75:$D$99,2,0)</f>
        <v>10</v>
      </c>
      <c r="S1811" s="5">
        <f t="shared" si="656"/>
        <v>44863</v>
      </c>
      <c r="T1811" s="3" t="str">
        <f t="shared" si="657"/>
        <v/>
      </c>
      <c r="U1811" s="32">
        <f t="shared" ca="1" si="658"/>
        <v>4</v>
      </c>
      <c r="V1811" s="32">
        <f t="shared" si="659"/>
        <v>0</v>
      </c>
      <c r="W1811" s="5">
        <f t="shared" si="660"/>
        <v>44861</v>
      </c>
      <c r="X1811" s="5"/>
      <c r="Z1811" s="49"/>
      <c r="AA1811" s="50" cm="1">
        <f t="array" ref="AA1811">IF(AND(K1811="Pending",J1811='Date ouverte'!$A$2),INDEX(_xlfn.ANCHORARRAY('Date ouverte'!$B$2),MATCH(TRUE,_xlfn.ANCHORARRAY('Date ouverte'!$B$2)&gt;=$W1811,0)),IF(AND(K1811="Pending",J1811='Date ouverte'!$A$4),INDEX(_xlfn.ANCHORARRAY('Date ouverte'!$B$4),MATCH(TRUE,_xlfn.ANCHORARRAY('Date ouverte'!$B$4)&gt;=$W1811,0)),IF(AND(K1811="Pending",J1811='Date ouverte'!$A$6),INDEX(_xlfn.ANCHORARRAY('Date ouverte'!$B$6),MATCH(TRUE,_xlfn.ANCHORARRAY('Date ouverte'!$B$6)&gt;=$W1811,0)),IF(AND(K1811="Pending",J1811='Date ouverte'!$A$8),INDEX(_xlfn.ANCHORARRAY('Date ouverte'!$B$8),MATCH(TRUE,_xlfn.ANCHORARRAY('Date ouverte'!$B$8)&gt;=$W1811,0)),W1811))))</f>
        <v>44861</v>
      </c>
      <c r="AB1811" s="5">
        <f>IF(IF($K1811="Pending",(IF($J1811='Date ouverte'!$A$20,HLOOKUP($AA1811,'Date ouverte'!$20:$21,2,FALSE),IF($J1811='Date ouverte'!$A$22,HLOOKUP($AA1811,'Date ouverte'!$22:$23,2,FALSE),IF($J1811='Date ouverte'!$A$24,HLOOKUP($AA1811,'Date ouverte'!$24:$25,2,FALSE),IF($J1811='Date ouverte'!$A$26,HLOOKUP($AA1811,'Date ouverte'!$26:$27,2,FALSE),"j"))))),W1811)&lt;&gt;"alert",AA1811,"alert")</f>
        <v>44861</v>
      </c>
      <c r="AC1811" s="65">
        <f>IF($AB1811="alert",(IF($J1811='Date ouverte'!$A$29,HLOOKUP($AA1811,'Date ouverte'!$29:$30,2,FALSE),IF($J1811='Date ouverte'!$A$31,HLOOKUP($AA1811,'Date ouverte'!$31:$33,2,FALSE),IF($J1811='Date ouverte'!$A$33,HLOOKUP($AA1811,'Date ouverte'!$33:$34,2,FALSE),IF($J1811='Date ouverte'!$A$35,HLOOKUP($AA1811,'Date ouverte'!$35:$36,2,FALSE),"j"))))),0)</f>
        <v>0</v>
      </c>
      <c r="AD18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1" s="5"/>
    </row>
    <row r="1812" spans="1:31" x14ac:dyDescent="0.25">
      <c r="A1812" t="s">
        <v>2215</v>
      </c>
      <c r="B1812" t="s">
        <v>258</v>
      </c>
      <c r="C1812" t="s">
        <v>30</v>
      </c>
      <c r="D1812" t="s">
        <v>47</v>
      </c>
      <c r="E1812" t="s">
        <v>16</v>
      </c>
      <c r="F1812" t="s">
        <v>48</v>
      </c>
      <c r="G1812" s="1">
        <v>44847</v>
      </c>
      <c r="H1812" s="1">
        <v>44884</v>
      </c>
      <c r="I1812" s="2">
        <v>44889</v>
      </c>
      <c r="J1812" t="s">
        <v>18</v>
      </c>
      <c r="K1812" t="s">
        <v>29</v>
      </c>
      <c r="L1812" t="s">
        <v>24</v>
      </c>
      <c r="M1812" t="s">
        <v>32</v>
      </c>
      <c r="N1812" t="s">
        <v>41</v>
      </c>
      <c r="O1812" t="s">
        <v>1686</v>
      </c>
      <c r="P1812">
        <f t="shared" si="654"/>
        <v>1</v>
      </c>
      <c r="Q1812" s="5">
        <f t="shared" si="655"/>
        <v>44886</v>
      </c>
      <c r="R1812" s="32">
        <f>VLOOKUP(_xlfn.CONCAT(M1812," - ",E1812),Planning!$C$75:$D$99,2,0)</f>
        <v>10</v>
      </c>
      <c r="S1812" s="5">
        <f t="shared" si="656"/>
        <v>44894</v>
      </c>
      <c r="T1812" s="3" t="str">
        <f t="shared" si="657"/>
        <v/>
      </c>
      <c r="U1812" s="32">
        <f t="shared" ca="1" si="658"/>
        <v>10</v>
      </c>
      <c r="V1812" s="32">
        <f t="shared" si="659"/>
        <v>0</v>
      </c>
      <c r="W1812" s="5">
        <f t="shared" si="660"/>
        <v>44889</v>
      </c>
      <c r="X1812" s="5"/>
      <c r="Z1812" s="49"/>
      <c r="AA1812" s="50" cm="1">
        <f t="array" ref="AA1812">IF(AND(K1812="Pending",J1812='Date ouverte'!$A$2),INDEX(_xlfn.ANCHORARRAY('Date ouverte'!$B$2),MATCH(TRUE,_xlfn.ANCHORARRAY('Date ouverte'!$B$2)&gt;=$W1812,0)),IF(AND(K1812="Pending",J1812='Date ouverte'!$A$4),INDEX(_xlfn.ANCHORARRAY('Date ouverte'!$B$4),MATCH(TRUE,_xlfn.ANCHORARRAY('Date ouverte'!$B$4)&gt;=$W1812,0)),IF(AND(K1812="Pending",J1812='Date ouverte'!$A$6),INDEX(_xlfn.ANCHORARRAY('Date ouverte'!$B$6),MATCH(TRUE,_xlfn.ANCHORARRAY('Date ouverte'!$B$6)&gt;=$W1812,0)),IF(AND(K1812="Pending",J1812='Date ouverte'!$A$8),INDEX(_xlfn.ANCHORARRAY('Date ouverte'!$B$8),MATCH(TRUE,_xlfn.ANCHORARRAY('Date ouverte'!$B$8)&gt;=$W1812,0)),W1812))))</f>
        <v>44889</v>
      </c>
      <c r="AB1812" s="5" t="str">
        <f>IF(IF($K1812="Pending",(IF($J1812='Date ouverte'!$A$20,HLOOKUP($AA1812,'Date ouverte'!$20:$21,2,FALSE),IF($J1812='Date ouverte'!$A$22,HLOOKUP($AA1812,'Date ouverte'!$22:$23,2,FALSE),IF($J1812='Date ouverte'!$A$24,HLOOKUP($AA1812,'Date ouverte'!$24:$25,2,FALSE),IF($J1812='Date ouverte'!$A$26,HLOOKUP($AA1812,'Date ouverte'!$26:$27,2,FALSE),"j"))))),W1812)&lt;&gt;"alert",AA1812,"alert")</f>
        <v>alert</v>
      </c>
      <c r="AC1812" s="65">
        <f>IF($AB1812="alert",(IF($J1812='Date ouverte'!$A$29,HLOOKUP($AA1812,'Date ouverte'!$29:$30,2,FALSE),IF($J1812='Date ouverte'!$A$31,HLOOKUP($AA1812,'Date ouverte'!$31:$33,2,FALSE),IF($J1812='Date ouverte'!$A$33,HLOOKUP($AA1812,'Date ouverte'!$33:$34,2,FALSE),IF($J1812='Date ouverte'!$A$35,HLOOKUP($AA1812,'Date ouverte'!$35:$36,2,FALSE),"j"))))),0)</f>
        <v>17</v>
      </c>
      <c r="AD18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2" s="5"/>
    </row>
    <row r="1813" spans="1:31" x14ac:dyDescent="0.25">
      <c r="A1813" t="s">
        <v>233</v>
      </c>
      <c r="B1813" t="s">
        <v>258</v>
      </c>
      <c r="C1813" t="s">
        <v>30</v>
      </c>
      <c r="D1813" t="s">
        <v>47</v>
      </c>
      <c r="E1813" t="s">
        <v>16</v>
      </c>
      <c r="F1813" t="s">
        <v>48</v>
      </c>
      <c r="G1813" s="1">
        <v>44802</v>
      </c>
      <c r="H1813" s="1">
        <v>44860</v>
      </c>
      <c r="I1813" s="2">
        <v>44865.645833333336</v>
      </c>
      <c r="J1813" t="s">
        <v>28</v>
      </c>
      <c r="K1813" t="s">
        <v>19</v>
      </c>
      <c r="L1813" t="s">
        <v>24</v>
      </c>
      <c r="M1813" t="s">
        <v>32</v>
      </c>
      <c r="N1813" t="s">
        <v>41</v>
      </c>
      <c r="O1813" t="s">
        <v>122</v>
      </c>
      <c r="P1813">
        <f t="shared" si="654"/>
        <v>1</v>
      </c>
      <c r="Q1813" s="5">
        <f t="shared" si="655"/>
        <v>44862</v>
      </c>
      <c r="R1813" s="32">
        <f>VLOOKUP(_xlfn.CONCAT(M1813," - ",E1813),Planning!$C$75:$D$99,2,0)</f>
        <v>10</v>
      </c>
      <c r="S1813" s="5">
        <f t="shared" si="656"/>
        <v>44870</v>
      </c>
      <c r="T1813" s="3" t="str">
        <f t="shared" si="657"/>
        <v/>
      </c>
      <c r="U1813" s="32">
        <f t="shared" ca="1" si="658"/>
        <v>10</v>
      </c>
      <c r="V1813" s="32">
        <f t="shared" si="659"/>
        <v>0</v>
      </c>
      <c r="W1813" s="5">
        <f t="shared" si="660"/>
        <v>44865</v>
      </c>
      <c r="X1813" s="5"/>
      <c r="Z1813" s="49"/>
      <c r="AA1813" s="50" cm="1">
        <f t="array" ref="AA1813">IF(AND(K1813="Pending",J1813='Date ouverte'!$A$2),INDEX(_xlfn.ANCHORARRAY('Date ouverte'!$B$2),MATCH(TRUE,_xlfn.ANCHORARRAY('Date ouverte'!$B$2)&gt;=$W1813,0)),IF(AND(K1813="Pending",J1813='Date ouverte'!$A$4),INDEX(_xlfn.ANCHORARRAY('Date ouverte'!$B$4),MATCH(TRUE,_xlfn.ANCHORARRAY('Date ouverte'!$B$4)&gt;=$W1813,0)),IF(AND(K1813="Pending",J1813='Date ouverte'!$A$6),INDEX(_xlfn.ANCHORARRAY('Date ouverte'!$B$6),MATCH(TRUE,_xlfn.ANCHORARRAY('Date ouverte'!$B$6)&gt;=$W1813,0)),IF(AND(K1813="Pending",J1813='Date ouverte'!$A$8),INDEX(_xlfn.ANCHORARRAY('Date ouverte'!$B$8),MATCH(TRUE,_xlfn.ANCHORARRAY('Date ouverte'!$B$8)&gt;=$W1813,0)),W1813))))</f>
        <v>44865</v>
      </c>
      <c r="AB1813" s="5">
        <f>IF(IF($K1813="Pending",(IF($J1813='Date ouverte'!$A$20,HLOOKUP($AA1813,'Date ouverte'!$20:$21,2,FALSE),IF($J1813='Date ouverte'!$A$22,HLOOKUP($AA1813,'Date ouverte'!$22:$23,2,FALSE),IF($J1813='Date ouverte'!$A$24,HLOOKUP($AA1813,'Date ouverte'!$24:$25,2,FALSE),IF($J1813='Date ouverte'!$A$26,HLOOKUP($AA1813,'Date ouverte'!$26:$27,2,FALSE),"j"))))),W1813)&lt;&gt;"alert",AA1813,"alert")</f>
        <v>44865</v>
      </c>
      <c r="AC1813" s="65">
        <f>IF($AB1813="alert",(IF($J1813='Date ouverte'!$A$29,HLOOKUP($AA1813,'Date ouverte'!$29:$30,2,FALSE),IF($J1813='Date ouverte'!$A$31,HLOOKUP($AA1813,'Date ouverte'!$31:$33,2,FALSE),IF($J1813='Date ouverte'!$A$33,HLOOKUP($AA1813,'Date ouverte'!$33:$34,2,FALSE),IF($J1813='Date ouverte'!$A$35,HLOOKUP($AA1813,'Date ouverte'!$35:$36,2,FALSE),"j"))))),0)</f>
        <v>0</v>
      </c>
      <c r="AD18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3" s="5"/>
    </row>
    <row r="1814" spans="1:31" x14ac:dyDescent="0.25">
      <c r="A1814" t="s">
        <v>2216</v>
      </c>
      <c r="B1814" t="s">
        <v>258</v>
      </c>
      <c r="C1814" t="s">
        <v>30</v>
      </c>
      <c r="D1814" t="s">
        <v>47</v>
      </c>
      <c r="E1814" t="s">
        <v>16</v>
      </c>
      <c r="F1814" t="s">
        <v>48</v>
      </c>
      <c r="G1814" s="1">
        <v>44852</v>
      </c>
      <c r="H1814" s="1">
        <v>44884</v>
      </c>
      <c r="I1814" s="2">
        <v>44889</v>
      </c>
      <c r="J1814" t="s">
        <v>23</v>
      </c>
      <c r="K1814" t="s">
        <v>29</v>
      </c>
      <c r="L1814" t="s">
        <v>24</v>
      </c>
      <c r="M1814" t="s">
        <v>32</v>
      </c>
      <c r="N1814" t="s">
        <v>41</v>
      </c>
      <c r="O1814" t="s">
        <v>1686</v>
      </c>
      <c r="P1814">
        <f t="shared" si="654"/>
        <v>1</v>
      </c>
      <c r="Q1814" s="5">
        <f t="shared" si="655"/>
        <v>44886</v>
      </c>
      <c r="R1814" s="32">
        <f>VLOOKUP(_xlfn.CONCAT(M1814," - ",E1814),Planning!$C$75:$D$99,2,0)</f>
        <v>10</v>
      </c>
      <c r="S1814" s="5">
        <f t="shared" si="656"/>
        <v>44894</v>
      </c>
      <c r="T1814" s="3" t="str">
        <f t="shared" si="657"/>
        <v/>
      </c>
      <c r="U1814" s="32">
        <f t="shared" ca="1" si="658"/>
        <v>10</v>
      </c>
      <c r="V1814" s="32">
        <f t="shared" si="659"/>
        <v>0</v>
      </c>
      <c r="W1814" s="5">
        <f t="shared" si="660"/>
        <v>44889</v>
      </c>
      <c r="X1814" s="5"/>
      <c r="Z1814" s="49"/>
      <c r="AA1814" s="50" cm="1">
        <f t="array" ref="AA1814">IF(AND(K1814="Pending",J1814='Date ouverte'!$A$2),INDEX(_xlfn.ANCHORARRAY('Date ouverte'!$B$2),MATCH(TRUE,_xlfn.ANCHORARRAY('Date ouverte'!$B$2)&gt;=$W1814,0)),IF(AND(K1814="Pending",J1814='Date ouverte'!$A$4),INDEX(_xlfn.ANCHORARRAY('Date ouverte'!$B$4),MATCH(TRUE,_xlfn.ANCHORARRAY('Date ouverte'!$B$4)&gt;=$W1814,0)),IF(AND(K1814="Pending",J1814='Date ouverte'!$A$6),INDEX(_xlfn.ANCHORARRAY('Date ouverte'!$B$6),MATCH(TRUE,_xlfn.ANCHORARRAY('Date ouverte'!$B$6)&gt;=$W1814,0)),IF(AND(K1814="Pending",J1814='Date ouverte'!$A$8),INDEX(_xlfn.ANCHORARRAY('Date ouverte'!$B$8),MATCH(TRUE,_xlfn.ANCHORARRAY('Date ouverte'!$B$8)&gt;=$W1814,0)),W1814))))</f>
        <v>44889</v>
      </c>
      <c r="AB1814" s="5" t="str">
        <f>IF(IF($K1814="Pending",(IF($J1814='Date ouverte'!$A$20,HLOOKUP($AA1814,'Date ouverte'!$20:$21,2,FALSE),IF($J1814='Date ouverte'!$A$22,HLOOKUP($AA1814,'Date ouverte'!$22:$23,2,FALSE),IF($J1814='Date ouverte'!$A$24,HLOOKUP($AA1814,'Date ouverte'!$24:$25,2,FALSE),IF($J1814='Date ouverte'!$A$26,HLOOKUP($AA1814,'Date ouverte'!$26:$27,2,FALSE),"j"))))),W1814)&lt;&gt;"alert",AA1814,"alert")</f>
        <v>alert</v>
      </c>
      <c r="AC1814" s="65">
        <f>IF($AB1814="alert",(IF($J1814='Date ouverte'!$A$29,HLOOKUP($AA1814,'Date ouverte'!$29:$30,2,FALSE),IF($J1814='Date ouverte'!$A$31,HLOOKUP($AA1814,'Date ouverte'!$31:$33,2,FALSE),IF($J1814='Date ouverte'!$A$33,HLOOKUP($AA1814,'Date ouverte'!$33:$34,2,FALSE),IF($J1814='Date ouverte'!$A$35,HLOOKUP($AA1814,'Date ouverte'!$35:$36,2,FALSE),"j"))))),0)</f>
        <v>32</v>
      </c>
      <c r="AD18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4" s="5"/>
    </row>
    <row r="1815" spans="1:31" x14ac:dyDescent="0.25">
      <c r="A1815" t="s">
        <v>649</v>
      </c>
      <c r="B1815" t="s">
        <v>258</v>
      </c>
      <c r="C1815" t="s">
        <v>14</v>
      </c>
      <c r="D1815" t="s">
        <v>47</v>
      </c>
      <c r="E1815" t="s">
        <v>34</v>
      </c>
      <c r="F1815" t="s">
        <v>48</v>
      </c>
      <c r="G1815" s="1">
        <v>44818</v>
      </c>
      <c r="H1815" s="1">
        <v>44860</v>
      </c>
      <c r="I1815" s="2">
        <v>44872.604166666664</v>
      </c>
      <c r="J1815" t="s">
        <v>18</v>
      </c>
      <c r="K1815" t="s">
        <v>19</v>
      </c>
      <c r="L1815" t="s">
        <v>20</v>
      </c>
      <c r="M1815" t="s">
        <v>25</v>
      </c>
      <c r="N1815" t="s">
        <v>35</v>
      </c>
      <c r="O1815" t="s">
        <v>36</v>
      </c>
      <c r="P1815">
        <f t="shared" si="654"/>
        <v>1</v>
      </c>
      <c r="Q1815" s="5">
        <f t="shared" si="655"/>
        <v>44862</v>
      </c>
      <c r="R1815" s="32">
        <f>VLOOKUP(_xlfn.CONCAT(M1815," - ",E1815),Planning!$C$75:$D$99,2,0)</f>
        <v>21</v>
      </c>
      <c r="S1815" s="5">
        <f t="shared" si="656"/>
        <v>44881</v>
      </c>
      <c r="T1815" s="3" t="str">
        <f t="shared" si="657"/>
        <v/>
      </c>
      <c r="U1815" s="32">
        <f t="shared" ca="1" si="658"/>
        <v>21</v>
      </c>
      <c r="V1815" s="32">
        <f t="shared" si="659"/>
        <v>0</v>
      </c>
      <c r="W1815" s="5">
        <f t="shared" si="660"/>
        <v>44872</v>
      </c>
      <c r="X1815" s="5"/>
      <c r="Z1815" s="49"/>
      <c r="AA1815" s="50" cm="1">
        <f t="array" ref="AA1815">IF(AND(K1815="Pending",J1815='Date ouverte'!$A$2),INDEX(_xlfn.ANCHORARRAY('Date ouverte'!$B$2),MATCH(TRUE,_xlfn.ANCHORARRAY('Date ouverte'!$B$2)&gt;=$W1815,0)),IF(AND(K1815="Pending",J1815='Date ouverte'!$A$4),INDEX(_xlfn.ANCHORARRAY('Date ouverte'!$B$4),MATCH(TRUE,_xlfn.ANCHORARRAY('Date ouverte'!$B$4)&gt;=$W1815,0)),IF(AND(K1815="Pending",J1815='Date ouverte'!$A$6),INDEX(_xlfn.ANCHORARRAY('Date ouverte'!$B$6),MATCH(TRUE,_xlfn.ANCHORARRAY('Date ouverte'!$B$6)&gt;=$W1815,0)),IF(AND(K1815="Pending",J1815='Date ouverte'!$A$8),INDEX(_xlfn.ANCHORARRAY('Date ouverte'!$B$8),MATCH(TRUE,_xlfn.ANCHORARRAY('Date ouverte'!$B$8)&gt;=$W1815,0)),W1815))))</f>
        <v>44872</v>
      </c>
      <c r="AB1815" s="5">
        <f>IF(IF($K1815="Pending",(IF($J1815='Date ouverte'!$A$20,HLOOKUP($AA1815,'Date ouverte'!$20:$21,2,FALSE),IF($J1815='Date ouverte'!$A$22,HLOOKUP($AA1815,'Date ouverte'!$22:$23,2,FALSE),IF($J1815='Date ouverte'!$A$24,HLOOKUP($AA1815,'Date ouverte'!$24:$25,2,FALSE),IF($J1815='Date ouverte'!$A$26,HLOOKUP($AA1815,'Date ouverte'!$26:$27,2,FALSE),"j"))))),W1815)&lt;&gt;"alert",AA1815,"alert")</f>
        <v>44872</v>
      </c>
      <c r="AC1815" s="65">
        <f>IF($AB1815="alert",(IF($J1815='Date ouverte'!$A$29,HLOOKUP($AA1815,'Date ouverte'!$29:$30,2,FALSE),IF($J1815='Date ouverte'!$A$31,HLOOKUP($AA1815,'Date ouverte'!$31:$33,2,FALSE),IF($J1815='Date ouverte'!$A$33,HLOOKUP($AA1815,'Date ouverte'!$33:$34,2,FALSE),IF($J1815='Date ouverte'!$A$35,HLOOKUP($AA1815,'Date ouverte'!$35:$36,2,FALSE),"j"))))),0)</f>
        <v>0</v>
      </c>
      <c r="AD18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5" s="5"/>
    </row>
    <row r="1816" spans="1:31" x14ac:dyDescent="0.25">
      <c r="A1816" t="s">
        <v>764</v>
      </c>
      <c r="B1816" t="s">
        <v>258</v>
      </c>
      <c r="C1816" t="s">
        <v>30</v>
      </c>
      <c r="D1816" t="s">
        <v>47</v>
      </c>
      <c r="E1816" t="s">
        <v>34</v>
      </c>
      <c r="F1816" t="s">
        <v>48</v>
      </c>
      <c r="G1816" s="1">
        <v>44826</v>
      </c>
      <c r="H1816" s="1">
        <v>44860</v>
      </c>
      <c r="I1816" s="2">
        <v>44868.3125</v>
      </c>
      <c r="J1816" t="s">
        <v>23</v>
      </c>
      <c r="K1816" t="s">
        <v>19</v>
      </c>
      <c r="L1816" t="s">
        <v>20</v>
      </c>
      <c r="M1816" t="s">
        <v>25</v>
      </c>
      <c r="N1816" t="s">
        <v>35</v>
      </c>
      <c r="O1816" t="s">
        <v>36</v>
      </c>
      <c r="P1816">
        <f t="shared" si="654"/>
        <v>1</v>
      </c>
      <c r="Q1816" s="5">
        <f t="shared" si="655"/>
        <v>44862</v>
      </c>
      <c r="R1816" s="32">
        <f>VLOOKUP(_xlfn.CONCAT(M1816," - ",E1816),Planning!$C$75:$D$99,2,0)</f>
        <v>21</v>
      </c>
      <c r="S1816" s="5">
        <f t="shared" si="656"/>
        <v>44881</v>
      </c>
      <c r="T1816" s="3" t="str">
        <f t="shared" si="657"/>
        <v/>
      </c>
      <c r="U1816" s="32">
        <f t="shared" ca="1" si="658"/>
        <v>21</v>
      </c>
      <c r="V1816" s="32">
        <f t="shared" si="659"/>
        <v>0</v>
      </c>
      <c r="W1816" s="5">
        <f t="shared" si="660"/>
        <v>44868</v>
      </c>
      <c r="X1816" s="5"/>
      <c r="Z1816" s="49"/>
      <c r="AA1816" s="50" cm="1">
        <f t="array" ref="AA1816">IF(AND(K1816="Pending",J1816='Date ouverte'!$A$2),INDEX(_xlfn.ANCHORARRAY('Date ouverte'!$B$2),MATCH(TRUE,_xlfn.ANCHORARRAY('Date ouverte'!$B$2)&gt;=$W1816,0)),IF(AND(K1816="Pending",J1816='Date ouverte'!$A$4),INDEX(_xlfn.ANCHORARRAY('Date ouverte'!$B$4),MATCH(TRUE,_xlfn.ANCHORARRAY('Date ouverte'!$B$4)&gt;=$W1816,0)),IF(AND(K1816="Pending",J1816='Date ouverte'!$A$6),INDEX(_xlfn.ANCHORARRAY('Date ouverte'!$B$6),MATCH(TRUE,_xlfn.ANCHORARRAY('Date ouverte'!$B$6)&gt;=$W1816,0)),IF(AND(K1816="Pending",J1816='Date ouverte'!$A$8),INDEX(_xlfn.ANCHORARRAY('Date ouverte'!$B$8),MATCH(TRUE,_xlfn.ANCHORARRAY('Date ouverte'!$B$8)&gt;=$W1816,0)),W1816))))</f>
        <v>44868</v>
      </c>
      <c r="AB1816" s="5">
        <f>IF(IF($K1816="Pending",(IF($J1816='Date ouverte'!$A$20,HLOOKUP($AA1816,'Date ouverte'!$20:$21,2,FALSE),IF($J1816='Date ouverte'!$A$22,HLOOKUP($AA1816,'Date ouverte'!$22:$23,2,FALSE),IF($J1816='Date ouverte'!$A$24,HLOOKUP($AA1816,'Date ouverte'!$24:$25,2,FALSE),IF($J1816='Date ouverte'!$A$26,HLOOKUP($AA1816,'Date ouverte'!$26:$27,2,FALSE),"j"))))),W1816)&lt;&gt;"alert",AA1816,"alert")</f>
        <v>44868</v>
      </c>
      <c r="AC1816" s="65">
        <f>IF($AB1816="alert",(IF($J1816='Date ouverte'!$A$29,HLOOKUP($AA1816,'Date ouverte'!$29:$30,2,FALSE),IF($J1816='Date ouverte'!$A$31,HLOOKUP($AA1816,'Date ouverte'!$31:$33,2,FALSE),IF($J1816='Date ouverte'!$A$33,HLOOKUP($AA1816,'Date ouverte'!$33:$34,2,FALSE),IF($J1816='Date ouverte'!$A$35,HLOOKUP($AA1816,'Date ouverte'!$35:$36,2,FALSE),"j"))))),0)</f>
        <v>0</v>
      </c>
      <c r="AD18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6" s="5"/>
    </row>
    <row r="1817" spans="1:31" x14ac:dyDescent="0.25">
      <c r="A1817" t="s">
        <v>1502</v>
      </c>
      <c r="B1817" t="s">
        <v>258</v>
      </c>
      <c r="C1817" t="s">
        <v>14</v>
      </c>
      <c r="D1817" t="s">
        <v>47</v>
      </c>
      <c r="E1817" t="s">
        <v>34</v>
      </c>
      <c r="F1817" t="s">
        <v>48</v>
      </c>
      <c r="G1817" s="1">
        <v>44844</v>
      </c>
      <c r="H1817" s="1">
        <v>44890</v>
      </c>
      <c r="I1817" s="2">
        <v>44905</v>
      </c>
      <c r="J1817" t="s">
        <v>28</v>
      </c>
      <c r="K1817" t="s">
        <v>29</v>
      </c>
      <c r="L1817" t="s">
        <v>20</v>
      </c>
      <c r="M1817" t="s">
        <v>25</v>
      </c>
      <c r="N1817" t="s">
        <v>35</v>
      </c>
      <c r="O1817" t="s">
        <v>46</v>
      </c>
      <c r="P1817">
        <f t="shared" si="654"/>
        <v>1</v>
      </c>
      <c r="Q1817" s="5">
        <f t="shared" si="655"/>
        <v>44892</v>
      </c>
      <c r="R1817" s="32">
        <f>VLOOKUP(_xlfn.CONCAT(M1817," - ",E1817),Planning!$C$75:$D$99,2,0)</f>
        <v>21</v>
      </c>
      <c r="S1817" s="5">
        <f t="shared" si="656"/>
        <v>44911</v>
      </c>
      <c r="T1817" s="3" t="str">
        <f t="shared" si="657"/>
        <v/>
      </c>
      <c r="U1817" s="32">
        <f t="shared" ca="1" si="658"/>
        <v>21</v>
      </c>
      <c r="V1817" s="32">
        <f t="shared" si="659"/>
        <v>0</v>
      </c>
      <c r="W1817" s="5">
        <f t="shared" si="660"/>
        <v>44905</v>
      </c>
      <c r="X1817" s="5"/>
      <c r="Z1817" s="49"/>
      <c r="AA1817" s="50" cm="1">
        <f t="array" ref="AA1817">IF(AND(K1817="Pending",J1817='Date ouverte'!$A$2),INDEX(_xlfn.ANCHORARRAY('Date ouverte'!$B$2),MATCH(TRUE,_xlfn.ANCHORARRAY('Date ouverte'!$B$2)&gt;=$W1817,0)),IF(AND(K1817="Pending",J1817='Date ouverte'!$A$4),INDEX(_xlfn.ANCHORARRAY('Date ouverte'!$B$4),MATCH(TRUE,_xlfn.ANCHORARRAY('Date ouverte'!$B$4)&gt;=$W1817,0)),IF(AND(K1817="Pending",J1817='Date ouverte'!$A$6),INDEX(_xlfn.ANCHORARRAY('Date ouverte'!$B$6),MATCH(TRUE,_xlfn.ANCHORARRAY('Date ouverte'!$B$6)&gt;=$W1817,0)),IF(AND(K1817="Pending",J1817='Date ouverte'!$A$8),INDEX(_xlfn.ANCHORARRAY('Date ouverte'!$B$8),MATCH(TRUE,_xlfn.ANCHORARRAY('Date ouverte'!$B$8)&gt;=$W1817,0)),W1817))))</f>
        <v>44907</v>
      </c>
      <c r="AB1817" s="5" t="str">
        <f>IF(IF($K1817="Pending",(IF($J1817='Date ouverte'!$A$20,HLOOKUP($AA1817,'Date ouverte'!$20:$21,2,FALSE),IF($J1817='Date ouverte'!$A$22,HLOOKUP($AA1817,'Date ouverte'!$22:$23,2,FALSE),IF($J1817='Date ouverte'!$A$24,HLOOKUP($AA1817,'Date ouverte'!$24:$25,2,FALSE),IF($J1817='Date ouverte'!$A$26,HLOOKUP($AA1817,'Date ouverte'!$26:$27,2,FALSE),"j"))))),W1817)&lt;&gt;"alert",AA1817,"alert")</f>
        <v>alert</v>
      </c>
      <c r="AC1817" s="65">
        <f>IF($AB1817="alert",(IF($J1817='Date ouverte'!$A$29,HLOOKUP($AA1817,'Date ouverte'!$29:$30,2,FALSE),IF($J1817='Date ouverte'!$A$31,HLOOKUP($AA1817,'Date ouverte'!$31:$33,2,FALSE),IF($J1817='Date ouverte'!$A$33,HLOOKUP($AA1817,'Date ouverte'!$33:$34,2,FALSE),IF($J1817='Date ouverte'!$A$35,HLOOKUP($AA1817,'Date ouverte'!$35:$36,2,FALSE),"j"))))),0)</f>
        <v>15</v>
      </c>
      <c r="AD18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17" s="5"/>
    </row>
    <row r="1818" spans="1:31" x14ac:dyDescent="0.25">
      <c r="A1818" t="s">
        <v>2217</v>
      </c>
      <c r="B1818" t="s">
        <v>258</v>
      </c>
      <c r="C1818" t="s">
        <v>30</v>
      </c>
      <c r="D1818" t="s">
        <v>47</v>
      </c>
      <c r="E1818" t="s">
        <v>16</v>
      </c>
      <c r="F1818" t="s">
        <v>48</v>
      </c>
      <c r="G1818" s="1">
        <v>44847</v>
      </c>
      <c r="H1818" s="1">
        <v>44880</v>
      </c>
      <c r="I1818" s="2">
        <v>44887</v>
      </c>
      <c r="J1818" t="s">
        <v>23</v>
      </c>
      <c r="K1818" t="s">
        <v>29</v>
      </c>
      <c r="L1818" t="s">
        <v>24</v>
      </c>
      <c r="M1818" t="s">
        <v>25</v>
      </c>
      <c r="N1818" t="s">
        <v>26</v>
      </c>
      <c r="O1818" t="s">
        <v>45</v>
      </c>
      <c r="P1818">
        <f t="shared" si="654"/>
        <v>1</v>
      </c>
      <c r="Q1818" s="5">
        <f t="shared" si="655"/>
        <v>44882</v>
      </c>
      <c r="R1818" s="32">
        <f>VLOOKUP(_xlfn.CONCAT(M1818," - ",E1818),Planning!$C$75:$D$99,2,0)</f>
        <v>4</v>
      </c>
      <c r="S1818" s="5">
        <f t="shared" si="656"/>
        <v>44884</v>
      </c>
      <c r="T1818" s="3" t="str">
        <f t="shared" si="657"/>
        <v/>
      </c>
      <c r="U1818" s="32">
        <f t="shared" ca="1" si="658"/>
        <v>4</v>
      </c>
      <c r="V1818" s="32">
        <f t="shared" si="659"/>
        <v>0</v>
      </c>
      <c r="W1818" s="5">
        <f t="shared" si="660"/>
        <v>44887</v>
      </c>
      <c r="X1818" s="5"/>
      <c r="Z1818" s="49"/>
      <c r="AA1818" s="50" cm="1">
        <f t="array" ref="AA1818">IF(AND(K1818="Pending",J1818='Date ouverte'!$A$2),INDEX(_xlfn.ANCHORARRAY('Date ouverte'!$B$2),MATCH(TRUE,_xlfn.ANCHORARRAY('Date ouverte'!$B$2)&gt;=$W1818,0)),IF(AND(K1818="Pending",J1818='Date ouverte'!$A$4),INDEX(_xlfn.ANCHORARRAY('Date ouverte'!$B$4),MATCH(TRUE,_xlfn.ANCHORARRAY('Date ouverte'!$B$4)&gt;=$W1818,0)),IF(AND(K1818="Pending",J1818='Date ouverte'!$A$6),INDEX(_xlfn.ANCHORARRAY('Date ouverte'!$B$6),MATCH(TRUE,_xlfn.ANCHORARRAY('Date ouverte'!$B$6)&gt;=$W1818,0)),IF(AND(K1818="Pending",J1818='Date ouverte'!$A$8),INDEX(_xlfn.ANCHORARRAY('Date ouverte'!$B$8),MATCH(TRUE,_xlfn.ANCHORARRAY('Date ouverte'!$B$8)&gt;=$W1818,0)),W1818))))</f>
        <v>44887</v>
      </c>
      <c r="AB1818" s="5">
        <f>IF(IF($K1818="Pending",(IF($J1818='Date ouverte'!$A$20,HLOOKUP($AA1818,'Date ouverte'!$20:$21,2,FALSE),IF($J1818='Date ouverte'!$A$22,HLOOKUP($AA1818,'Date ouverte'!$22:$23,2,FALSE),IF($J1818='Date ouverte'!$A$24,HLOOKUP($AA1818,'Date ouverte'!$24:$25,2,FALSE),IF($J1818='Date ouverte'!$A$26,HLOOKUP($AA1818,'Date ouverte'!$26:$27,2,FALSE),"j"))))),W1818)&lt;&gt;"alert",AA1818,"alert")</f>
        <v>44887</v>
      </c>
      <c r="AC1818" s="65">
        <f>IF($AB1818="alert",(IF($J1818='Date ouverte'!$A$29,HLOOKUP($AA1818,'Date ouverte'!$29:$30,2,FALSE),IF($J1818='Date ouverte'!$A$31,HLOOKUP($AA1818,'Date ouverte'!$31:$33,2,FALSE),IF($J1818='Date ouverte'!$A$33,HLOOKUP($AA1818,'Date ouverte'!$33:$34,2,FALSE),IF($J1818='Date ouverte'!$A$35,HLOOKUP($AA1818,'Date ouverte'!$35:$36,2,FALSE),"j"))))),0)</f>
        <v>0</v>
      </c>
      <c r="AD18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8" s="5"/>
    </row>
    <row r="1819" spans="1:31" x14ac:dyDescent="0.25">
      <c r="A1819" t="s">
        <v>928</v>
      </c>
      <c r="B1819" t="s">
        <v>258</v>
      </c>
      <c r="C1819" t="s">
        <v>30</v>
      </c>
      <c r="D1819" t="s">
        <v>47</v>
      </c>
      <c r="E1819" t="s">
        <v>34</v>
      </c>
      <c r="F1819" t="s">
        <v>48</v>
      </c>
      <c r="G1819" s="1">
        <v>44826</v>
      </c>
      <c r="H1819" s="1">
        <v>44860</v>
      </c>
      <c r="I1819" s="2">
        <v>44874.208333333336</v>
      </c>
      <c r="J1819" t="s">
        <v>28</v>
      </c>
      <c r="K1819" t="s">
        <v>19</v>
      </c>
      <c r="L1819" t="s">
        <v>20</v>
      </c>
      <c r="M1819" t="s">
        <v>25</v>
      </c>
      <c r="N1819" t="s">
        <v>35</v>
      </c>
      <c r="O1819" t="s">
        <v>36</v>
      </c>
      <c r="P1819">
        <f t="shared" si="654"/>
        <v>1</v>
      </c>
      <c r="Q1819" s="5">
        <f t="shared" si="655"/>
        <v>44862</v>
      </c>
      <c r="R1819" s="32">
        <f>VLOOKUP(_xlfn.CONCAT(M1819," - ",E1819),Planning!$C$75:$D$99,2,0)</f>
        <v>21</v>
      </c>
      <c r="S1819" s="5">
        <f t="shared" si="656"/>
        <v>44881</v>
      </c>
      <c r="T1819" s="3" t="str">
        <f t="shared" si="657"/>
        <v/>
      </c>
      <c r="U1819" s="32">
        <f t="shared" ca="1" si="658"/>
        <v>21</v>
      </c>
      <c r="V1819" s="32">
        <f t="shared" si="659"/>
        <v>0</v>
      </c>
      <c r="W1819" s="5">
        <f t="shared" si="660"/>
        <v>44874</v>
      </c>
      <c r="X1819" s="5"/>
      <c r="Z1819" s="49"/>
      <c r="AA1819" s="50" cm="1">
        <f t="array" ref="AA1819">IF(AND(K1819="Pending",J1819='Date ouverte'!$A$2),INDEX(_xlfn.ANCHORARRAY('Date ouverte'!$B$2),MATCH(TRUE,_xlfn.ANCHORARRAY('Date ouverte'!$B$2)&gt;=$W1819,0)),IF(AND(K1819="Pending",J1819='Date ouverte'!$A$4),INDEX(_xlfn.ANCHORARRAY('Date ouverte'!$B$4),MATCH(TRUE,_xlfn.ANCHORARRAY('Date ouverte'!$B$4)&gt;=$W1819,0)),IF(AND(K1819="Pending",J1819='Date ouverte'!$A$6),INDEX(_xlfn.ANCHORARRAY('Date ouverte'!$B$6),MATCH(TRUE,_xlfn.ANCHORARRAY('Date ouverte'!$B$6)&gt;=$W1819,0)),IF(AND(K1819="Pending",J1819='Date ouverte'!$A$8),INDEX(_xlfn.ANCHORARRAY('Date ouverte'!$B$8),MATCH(TRUE,_xlfn.ANCHORARRAY('Date ouverte'!$B$8)&gt;=$W1819,0)),W1819))))</f>
        <v>44874</v>
      </c>
      <c r="AB1819" s="5">
        <f>IF(IF($K1819="Pending",(IF($J1819='Date ouverte'!$A$20,HLOOKUP($AA1819,'Date ouverte'!$20:$21,2,FALSE),IF($J1819='Date ouverte'!$A$22,HLOOKUP($AA1819,'Date ouverte'!$22:$23,2,FALSE),IF($J1819='Date ouverte'!$A$24,HLOOKUP($AA1819,'Date ouverte'!$24:$25,2,FALSE),IF($J1819='Date ouverte'!$A$26,HLOOKUP($AA1819,'Date ouverte'!$26:$27,2,FALSE),"j"))))),W1819)&lt;&gt;"alert",AA1819,"alert")</f>
        <v>44874</v>
      </c>
      <c r="AC1819" s="65">
        <f>IF($AB1819="alert",(IF($J1819='Date ouverte'!$A$29,HLOOKUP($AA1819,'Date ouverte'!$29:$30,2,FALSE),IF($J1819='Date ouverte'!$A$31,HLOOKUP($AA1819,'Date ouverte'!$31:$33,2,FALSE),IF($J1819='Date ouverte'!$A$33,HLOOKUP($AA1819,'Date ouverte'!$33:$34,2,FALSE),IF($J1819='Date ouverte'!$A$35,HLOOKUP($AA1819,'Date ouverte'!$35:$36,2,FALSE),"j"))))),0)</f>
        <v>0</v>
      </c>
      <c r="AD18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19" s="5"/>
    </row>
    <row r="1820" spans="1:31" x14ac:dyDescent="0.25">
      <c r="A1820" t="s">
        <v>2218</v>
      </c>
      <c r="B1820" t="s">
        <v>258</v>
      </c>
      <c r="C1820" t="s">
        <v>30</v>
      </c>
      <c r="D1820" t="s">
        <v>47</v>
      </c>
      <c r="E1820" t="s">
        <v>34</v>
      </c>
      <c r="F1820" t="s">
        <v>48</v>
      </c>
      <c r="G1820" s="1">
        <v>44847</v>
      </c>
      <c r="H1820" s="1">
        <v>44877</v>
      </c>
      <c r="I1820" s="2">
        <v>44884</v>
      </c>
      <c r="J1820" t="s">
        <v>23</v>
      </c>
      <c r="K1820" t="s">
        <v>29</v>
      </c>
      <c r="L1820" t="s">
        <v>20</v>
      </c>
      <c r="M1820" t="s">
        <v>25</v>
      </c>
      <c r="N1820" t="s">
        <v>35</v>
      </c>
      <c r="O1820" t="s">
        <v>45</v>
      </c>
      <c r="P1820">
        <f t="shared" si="654"/>
        <v>1</v>
      </c>
      <c r="Q1820" s="5">
        <f t="shared" si="655"/>
        <v>44879</v>
      </c>
      <c r="R1820" s="32">
        <f>VLOOKUP(_xlfn.CONCAT(M1820," - ",E1820),Planning!$C$75:$D$99,2,0)</f>
        <v>21</v>
      </c>
      <c r="S1820" s="5">
        <f t="shared" si="656"/>
        <v>44898</v>
      </c>
      <c r="T1820" s="3" t="str">
        <f t="shared" si="657"/>
        <v/>
      </c>
      <c r="U1820" s="32">
        <f t="shared" ca="1" si="658"/>
        <v>21</v>
      </c>
      <c r="V1820" s="32">
        <f t="shared" si="659"/>
        <v>0</v>
      </c>
      <c r="W1820" s="5">
        <f t="shared" si="660"/>
        <v>44884</v>
      </c>
      <c r="X1820" s="5"/>
      <c r="Z1820" s="49"/>
      <c r="AA1820" s="50" cm="1">
        <f t="array" ref="AA1820">IF(AND(K1820="Pending",J1820='Date ouverte'!$A$2),INDEX(_xlfn.ANCHORARRAY('Date ouverte'!$B$2),MATCH(TRUE,_xlfn.ANCHORARRAY('Date ouverte'!$B$2)&gt;=$W1820,0)),IF(AND(K1820="Pending",J1820='Date ouverte'!$A$4),INDEX(_xlfn.ANCHORARRAY('Date ouverte'!$B$4),MATCH(TRUE,_xlfn.ANCHORARRAY('Date ouverte'!$B$4)&gt;=$W1820,0)),IF(AND(K1820="Pending",J1820='Date ouverte'!$A$6),INDEX(_xlfn.ANCHORARRAY('Date ouverte'!$B$6),MATCH(TRUE,_xlfn.ANCHORARRAY('Date ouverte'!$B$6)&gt;=$W1820,0)),IF(AND(K1820="Pending",J1820='Date ouverte'!$A$8),INDEX(_xlfn.ANCHORARRAY('Date ouverte'!$B$8),MATCH(TRUE,_xlfn.ANCHORARRAY('Date ouverte'!$B$8)&gt;=$W1820,0)),W1820))))</f>
        <v>44886</v>
      </c>
      <c r="AB1820" s="5">
        <f>IF(IF($K1820="Pending",(IF($J1820='Date ouverte'!$A$20,HLOOKUP($AA1820,'Date ouverte'!$20:$21,2,FALSE),IF($J1820='Date ouverte'!$A$22,HLOOKUP($AA1820,'Date ouverte'!$22:$23,2,FALSE),IF($J1820='Date ouverte'!$A$24,HLOOKUP($AA1820,'Date ouverte'!$24:$25,2,FALSE),IF($J1820='Date ouverte'!$A$26,HLOOKUP($AA1820,'Date ouverte'!$26:$27,2,FALSE),"j"))))),W1820)&lt;&gt;"alert",AA1820,"alert")</f>
        <v>44886</v>
      </c>
      <c r="AC1820" s="65">
        <f>IF($AB1820="alert",(IF($J1820='Date ouverte'!$A$29,HLOOKUP($AA1820,'Date ouverte'!$29:$30,2,FALSE),IF($J1820='Date ouverte'!$A$31,HLOOKUP($AA1820,'Date ouverte'!$31:$33,2,FALSE),IF($J1820='Date ouverte'!$A$33,HLOOKUP($AA1820,'Date ouverte'!$33:$34,2,FALSE),IF($J1820='Date ouverte'!$A$35,HLOOKUP($AA1820,'Date ouverte'!$35:$36,2,FALSE),"j"))))),0)</f>
        <v>0</v>
      </c>
      <c r="AD18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0" s="5"/>
    </row>
    <row r="1821" spans="1:31" x14ac:dyDescent="0.25">
      <c r="A1821" t="s">
        <v>1503</v>
      </c>
      <c r="B1821" t="s">
        <v>258</v>
      </c>
      <c r="C1821" t="s">
        <v>14</v>
      </c>
      <c r="D1821" t="s">
        <v>47</v>
      </c>
      <c r="E1821" t="s">
        <v>34</v>
      </c>
      <c r="F1821" t="s">
        <v>48</v>
      </c>
      <c r="G1821" s="1">
        <v>44847</v>
      </c>
      <c r="H1821" s="1">
        <v>44877</v>
      </c>
      <c r="I1821" s="2">
        <v>44883</v>
      </c>
      <c r="J1821" t="s">
        <v>28</v>
      </c>
      <c r="K1821" t="s">
        <v>29</v>
      </c>
      <c r="L1821" t="s">
        <v>24</v>
      </c>
      <c r="M1821" t="s">
        <v>25</v>
      </c>
      <c r="N1821" t="s">
        <v>26</v>
      </c>
      <c r="O1821" t="s">
        <v>45</v>
      </c>
      <c r="P1821">
        <f t="shared" si="654"/>
        <v>1</v>
      </c>
      <c r="Q1821" s="5">
        <f t="shared" si="655"/>
        <v>44879</v>
      </c>
      <c r="R1821" s="32">
        <f>VLOOKUP(_xlfn.CONCAT(M1821," - ",E1821),Planning!$C$75:$D$99,2,0)</f>
        <v>21</v>
      </c>
      <c r="S1821" s="5">
        <f t="shared" si="656"/>
        <v>44898</v>
      </c>
      <c r="T1821" s="3" t="str">
        <f t="shared" si="657"/>
        <v/>
      </c>
      <c r="U1821" s="32">
        <f t="shared" ca="1" si="658"/>
        <v>21</v>
      </c>
      <c r="V1821" s="32">
        <f t="shared" si="659"/>
        <v>0</v>
      </c>
      <c r="W1821" s="5">
        <f t="shared" si="660"/>
        <v>44883</v>
      </c>
      <c r="X1821" s="5"/>
      <c r="Z1821" s="49"/>
      <c r="AA1821" s="50" cm="1">
        <f t="array" ref="AA1821">IF(AND(K1821="Pending",J1821='Date ouverte'!$A$2),INDEX(_xlfn.ANCHORARRAY('Date ouverte'!$B$2),MATCH(TRUE,_xlfn.ANCHORARRAY('Date ouverte'!$B$2)&gt;=$W1821,0)),IF(AND(K1821="Pending",J1821='Date ouverte'!$A$4),INDEX(_xlfn.ANCHORARRAY('Date ouverte'!$B$4),MATCH(TRUE,_xlfn.ANCHORARRAY('Date ouverte'!$B$4)&gt;=$W1821,0)),IF(AND(K1821="Pending",J1821='Date ouverte'!$A$6),INDEX(_xlfn.ANCHORARRAY('Date ouverte'!$B$6),MATCH(TRUE,_xlfn.ANCHORARRAY('Date ouverte'!$B$6)&gt;=$W1821,0)),IF(AND(K1821="Pending",J1821='Date ouverte'!$A$8),INDEX(_xlfn.ANCHORARRAY('Date ouverte'!$B$8),MATCH(TRUE,_xlfn.ANCHORARRAY('Date ouverte'!$B$8)&gt;=$W1821,0)),W1821))))</f>
        <v>44883</v>
      </c>
      <c r="AB1821" s="5">
        <f>IF(IF($K1821="Pending",(IF($J1821='Date ouverte'!$A$20,HLOOKUP($AA1821,'Date ouverte'!$20:$21,2,FALSE),IF($J1821='Date ouverte'!$A$22,HLOOKUP($AA1821,'Date ouverte'!$22:$23,2,FALSE),IF($J1821='Date ouverte'!$A$24,HLOOKUP($AA1821,'Date ouverte'!$24:$25,2,FALSE),IF($J1821='Date ouverte'!$A$26,HLOOKUP($AA1821,'Date ouverte'!$26:$27,2,FALSE),"j"))))),W1821)&lt;&gt;"alert",AA1821,"alert")</f>
        <v>44883</v>
      </c>
      <c r="AC1821" s="65">
        <f>IF($AB1821="alert",(IF($J1821='Date ouverte'!$A$29,HLOOKUP($AA1821,'Date ouverte'!$29:$30,2,FALSE),IF($J1821='Date ouverte'!$A$31,HLOOKUP($AA1821,'Date ouverte'!$31:$33,2,FALSE),IF($J1821='Date ouverte'!$A$33,HLOOKUP($AA1821,'Date ouverte'!$33:$34,2,FALSE),IF($J1821='Date ouverte'!$A$35,HLOOKUP($AA1821,'Date ouverte'!$35:$36,2,FALSE),"j"))))),0)</f>
        <v>0</v>
      </c>
      <c r="AD18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21" s="5"/>
    </row>
    <row r="1822" spans="1:31" x14ac:dyDescent="0.25">
      <c r="A1822" t="s">
        <v>2219</v>
      </c>
      <c r="B1822" t="s">
        <v>258</v>
      </c>
      <c r="C1822" t="s">
        <v>30</v>
      </c>
      <c r="D1822" t="s">
        <v>47</v>
      </c>
      <c r="E1822" t="s">
        <v>34</v>
      </c>
      <c r="F1822" t="s">
        <v>48</v>
      </c>
      <c r="G1822" s="1">
        <v>44847</v>
      </c>
      <c r="H1822" s="1">
        <v>44877</v>
      </c>
      <c r="I1822" s="2">
        <v>44890.416666666664</v>
      </c>
      <c r="J1822" t="s">
        <v>23</v>
      </c>
      <c r="K1822" t="s">
        <v>19</v>
      </c>
      <c r="L1822" t="s">
        <v>20</v>
      </c>
      <c r="M1822" t="s">
        <v>25</v>
      </c>
      <c r="N1822" t="s">
        <v>35</v>
      </c>
      <c r="O1822" t="s">
        <v>45</v>
      </c>
      <c r="P1822">
        <f t="shared" si="654"/>
        <v>1</v>
      </c>
      <c r="Q1822" s="5">
        <f t="shared" si="655"/>
        <v>44879</v>
      </c>
      <c r="R1822" s="32">
        <f>VLOOKUP(_xlfn.CONCAT(M1822," - ",E1822),Planning!$C$75:$D$99,2,0)</f>
        <v>21</v>
      </c>
      <c r="S1822" s="5">
        <f t="shared" si="656"/>
        <v>44898</v>
      </c>
      <c r="T1822" s="3" t="str">
        <f t="shared" si="657"/>
        <v/>
      </c>
      <c r="U1822" s="32">
        <f t="shared" ca="1" si="658"/>
        <v>21</v>
      </c>
      <c r="V1822" s="32">
        <f t="shared" si="659"/>
        <v>0</v>
      </c>
      <c r="W1822" s="5">
        <f t="shared" si="660"/>
        <v>44890</v>
      </c>
      <c r="X1822" s="5"/>
      <c r="Z1822" s="49"/>
      <c r="AA1822" s="50" cm="1">
        <f t="array" ref="AA1822">IF(AND(K1822="Pending",J1822='Date ouverte'!$A$2),INDEX(_xlfn.ANCHORARRAY('Date ouverte'!$B$2),MATCH(TRUE,_xlfn.ANCHORARRAY('Date ouverte'!$B$2)&gt;=$W1822,0)),IF(AND(K1822="Pending",J1822='Date ouverte'!$A$4),INDEX(_xlfn.ANCHORARRAY('Date ouverte'!$B$4),MATCH(TRUE,_xlfn.ANCHORARRAY('Date ouverte'!$B$4)&gt;=$W1822,0)),IF(AND(K1822="Pending",J1822='Date ouverte'!$A$6),INDEX(_xlfn.ANCHORARRAY('Date ouverte'!$B$6),MATCH(TRUE,_xlfn.ANCHORARRAY('Date ouverte'!$B$6)&gt;=$W1822,0)),IF(AND(K1822="Pending",J1822='Date ouverte'!$A$8),INDEX(_xlfn.ANCHORARRAY('Date ouverte'!$B$8),MATCH(TRUE,_xlfn.ANCHORARRAY('Date ouverte'!$B$8)&gt;=$W1822,0)),W1822))))</f>
        <v>44890</v>
      </c>
      <c r="AB1822" s="5">
        <f>IF(IF($K1822="Pending",(IF($J1822='Date ouverte'!$A$20,HLOOKUP($AA1822,'Date ouverte'!$20:$21,2,FALSE),IF($J1822='Date ouverte'!$A$22,HLOOKUP($AA1822,'Date ouverte'!$22:$23,2,FALSE),IF($J1822='Date ouverte'!$A$24,HLOOKUP($AA1822,'Date ouverte'!$24:$25,2,FALSE),IF($J1822='Date ouverte'!$A$26,HLOOKUP($AA1822,'Date ouverte'!$26:$27,2,FALSE),"j"))))),W1822)&lt;&gt;"alert",AA1822,"alert")</f>
        <v>44890</v>
      </c>
      <c r="AC1822" s="65">
        <f>IF($AB1822="alert",(IF($J1822='Date ouverte'!$A$29,HLOOKUP($AA1822,'Date ouverte'!$29:$30,2,FALSE),IF($J1822='Date ouverte'!$A$31,HLOOKUP($AA1822,'Date ouverte'!$31:$33,2,FALSE),IF($J1822='Date ouverte'!$A$33,HLOOKUP($AA1822,'Date ouverte'!$33:$34,2,FALSE),IF($J1822='Date ouverte'!$A$35,HLOOKUP($AA1822,'Date ouverte'!$35:$36,2,FALSE),"j"))))),0)</f>
        <v>0</v>
      </c>
      <c r="AD18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2" s="5"/>
    </row>
    <row r="1823" spans="1:31" x14ac:dyDescent="0.25">
      <c r="A1823" t="s">
        <v>1504</v>
      </c>
      <c r="B1823" t="s">
        <v>258</v>
      </c>
      <c r="C1823" t="s">
        <v>14</v>
      </c>
      <c r="D1823" t="s">
        <v>47</v>
      </c>
      <c r="E1823" t="s">
        <v>34</v>
      </c>
      <c r="F1823" t="s">
        <v>48</v>
      </c>
      <c r="G1823" s="1">
        <v>44836</v>
      </c>
      <c r="H1823" s="1">
        <v>44866</v>
      </c>
      <c r="I1823" s="2">
        <v>44881</v>
      </c>
      <c r="J1823" t="s">
        <v>18</v>
      </c>
      <c r="K1823" t="s">
        <v>29</v>
      </c>
      <c r="L1823" t="s">
        <v>24</v>
      </c>
      <c r="M1823" t="s">
        <v>25</v>
      </c>
      <c r="N1823" t="s">
        <v>26</v>
      </c>
      <c r="O1823" t="s">
        <v>40</v>
      </c>
      <c r="P1823">
        <f t="shared" si="654"/>
        <v>1</v>
      </c>
      <c r="Q1823" s="5">
        <f t="shared" si="655"/>
        <v>44868</v>
      </c>
      <c r="R1823" s="32">
        <f>VLOOKUP(_xlfn.CONCAT(M1823," - ",E1823),Planning!$C$75:$D$99,2,0)</f>
        <v>21</v>
      </c>
      <c r="S1823" s="5">
        <f t="shared" si="656"/>
        <v>44887</v>
      </c>
      <c r="T1823" s="3" t="str">
        <f t="shared" si="657"/>
        <v/>
      </c>
      <c r="U1823" s="32">
        <f t="shared" ca="1" si="658"/>
        <v>21</v>
      </c>
      <c r="V1823" s="32">
        <f t="shared" si="659"/>
        <v>0</v>
      </c>
      <c r="W1823" s="5">
        <f t="shared" si="660"/>
        <v>44881</v>
      </c>
      <c r="X1823" s="5"/>
      <c r="Z1823" s="49"/>
      <c r="AA1823" s="50" cm="1">
        <f t="array" ref="AA1823">IF(AND(K1823="Pending",J1823='Date ouverte'!$A$2),INDEX(_xlfn.ANCHORARRAY('Date ouverte'!$B$2),MATCH(TRUE,_xlfn.ANCHORARRAY('Date ouverte'!$B$2)&gt;=$W1823,0)),IF(AND(K1823="Pending",J1823='Date ouverte'!$A$4),INDEX(_xlfn.ANCHORARRAY('Date ouverte'!$B$4),MATCH(TRUE,_xlfn.ANCHORARRAY('Date ouverte'!$B$4)&gt;=$W1823,0)),IF(AND(K1823="Pending",J1823='Date ouverte'!$A$6),INDEX(_xlfn.ANCHORARRAY('Date ouverte'!$B$6),MATCH(TRUE,_xlfn.ANCHORARRAY('Date ouverte'!$B$6)&gt;=$W1823,0)),IF(AND(K1823="Pending",J1823='Date ouverte'!$A$8),INDEX(_xlfn.ANCHORARRAY('Date ouverte'!$B$8),MATCH(TRUE,_xlfn.ANCHORARRAY('Date ouverte'!$B$8)&gt;=$W1823,0)),W1823))))</f>
        <v>44881</v>
      </c>
      <c r="AB1823" s="5">
        <f>IF(IF($K1823="Pending",(IF($J1823='Date ouverte'!$A$20,HLOOKUP($AA1823,'Date ouverte'!$20:$21,2,FALSE),IF($J1823='Date ouverte'!$A$22,HLOOKUP($AA1823,'Date ouverte'!$22:$23,2,FALSE),IF($J1823='Date ouverte'!$A$24,HLOOKUP($AA1823,'Date ouverte'!$24:$25,2,FALSE),IF($J1823='Date ouverte'!$A$26,HLOOKUP($AA1823,'Date ouverte'!$26:$27,2,FALSE),"j"))))),W1823)&lt;&gt;"alert",AA1823,"alert")</f>
        <v>44881</v>
      </c>
      <c r="AC1823" s="65">
        <f>IF($AB1823="alert",(IF($J1823='Date ouverte'!$A$29,HLOOKUP($AA1823,'Date ouverte'!$29:$30,2,FALSE),IF($J1823='Date ouverte'!$A$31,HLOOKUP($AA1823,'Date ouverte'!$31:$33,2,FALSE),IF($J1823='Date ouverte'!$A$33,HLOOKUP($AA1823,'Date ouverte'!$33:$34,2,FALSE),IF($J1823='Date ouverte'!$A$35,HLOOKUP($AA1823,'Date ouverte'!$35:$36,2,FALSE),"j"))))),0)</f>
        <v>0</v>
      </c>
      <c r="AD18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3" s="5"/>
    </row>
    <row r="1824" spans="1:31" x14ac:dyDescent="0.25">
      <c r="A1824" t="s">
        <v>317</v>
      </c>
      <c r="B1824" t="s">
        <v>258</v>
      </c>
      <c r="C1824" t="s">
        <v>14</v>
      </c>
      <c r="D1824" t="s">
        <v>47</v>
      </c>
      <c r="E1824" t="s">
        <v>34</v>
      </c>
      <c r="F1824" t="s">
        <v>48</v>
      </c>
      <c r="G1824" s="1">
        <v>44807</v>
      </c>
      <c r="H1824" s="1">
        <v>44860</v>
      </c>
      <c r="I1824" s="2">
        <v>44873.541666666664</v>
      </c>
      <c r="J1824" t="s">
        <v>18</v>
      </c>
      <c r="K1824" t="s">
        <v>19</v>
      </c>
      <c r="L1824" t="s">
        <v>24</v>
      </c>
      <c r="M1824" t="s">
        <v>25</v>
      </c>
      <c r="N1824" t="s">
        <v>26</v>
      </c>
      <c r="O1824" t="s">
        <v>36</v>
      </c>
      <c r="P1824">
        <f t="shared" si="654"/>
        <v>1</v>
      </c>
      <c r="Q1824" s="5">
        <f t="shared" si="655"/>
        <v>44862</v>
      </c>
      <c r="R1824" s="32">
        <f>VLOOKUP(_xlfn.CONCAT(M1824," - ",E1824),Planning!$C$75:$D$99,2,0)</f>
        <v>21</v>
      </c>
      <c r="S1824" s="5">
        <f t="shared" si="656"/>
        <v>44881</v>
      </c>
      <c r="T1824" s="3" t="str">
        <f t="shared" si="657"/>
        <v/>
      </c>
      <c r="U1824" s="32">
        <f t="shared" ca="1" si="658"/>
        <v>21</v>
      </c>
      <c r="V1824" s="32">
        <f t="shared" si="659"/>
        <v>0</v>
      </c>
      <c r="W1824" s="5">
        <f t="shared" si="660"/>
        <v>44873</v>
      </c>
      <c r="X1824" s="5"/>
      <c r="Z1824" s="49"/>
      <c r="AA1824" s="50" cm="1">
        <f t="array" ref="AA1824">IF(AND(K1824="Pending",J1824='Date ouverte'!$A$2),INDEX(_xlfn.ANCHORARRAY('Date ouverte'!$B$2),MATCH(TRUE,_xlfn.ANCHORARRAY('Date ouverte'!$B$2)&gt;=$W1824,0)),IF(AND(K1824="Pending",J1824='Date ouverte'!$A$4),INDEX(_xlfn.ANCHORARRAY('Date ouverte'!$B$4),MATCH(TRUE,_xlfn.ANCHORARRAY('Date ouverte'!$B$4)&gt;=$W1824,0)),IF(AND(K1824="Pending",J1824='Date ouverte'!$A$6),INDEX(_xlfn.ANCHORARRAY('Date ouverte'!$B$6),MATCH(TRUE,_xlfn.ANCHORARRAY('Date ouverte'!$B$6)&gt;=$W1824,0)),IF(AND(K1824="Pending",J1824='Date ouverte'!$A$8),INDEX(_xlfn.ANCHORARRAY('Date ouverte'!$B$8),MATCH(TRUE,_xlfn.ANCHORARRAY('Date ouverte'!$B$8)&gt;=$W1824,0)),W1824))))</f>
        <v>44873</v>
      </c>
      <c r="AB1824" s="5">
        <f>IF(IF($K1824="Pending",(IF($J1824='Date ouverte'!$A$20,HLOOKUP($AA1824,'Date ouverte'!$20:$21,2,FALSE),IF($J1824='Date ouverte'!$A$22,HLOOKUP($AA1824,'Date ouverte'!$22:$23,2,FALSE),IF($J1824='Date ouverte'!$A$24,HLOOKUP($AA1824,'Date ouverte'!$24:$25,2,FALSE),IF($J1824='Date ouverte'!$A$26,HLOOKUP($AA1824,'Date ouverte'!$26:$27,2,FALSE),"j"))))),W1824)&lt;&gt;"alert",AA1824,"alert")</f>
        <v>44873</v>
      </c>
      <c r="AC1824" s="65">
        <f>IF($AB1824="alert",(IF($J1824='Date ouverte'!$A$29,HLOOKUP($AA1824,'Date ouverte'!$29:$30,2,FALSE),IF($J1824='Date ouverte'!$A$31,HLOOKUP($AA1824,'Date ouverte'!$31:$33,2,FALSE),IF($J1824='Date ouverte'!$A$33,HLOOKUP($AA1824,'Date ouverte'!$33:$34,2,FALSE),IF($J1824='Date ouverte'!$A$35,HLOOKUP($AA1824,'Date ouverte'!$35:$36,2,FALSE),"j"))))),0)</f>
        <v>0</v>
      </c>
      <c r="AD18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4" s="5"/>
    </row>
    <row r="1825" spans="1:31" x14ac:dyDescent="0.25">
      <c r="A1825" t="s">
        <v>600</v>
      </c>
      <c r="B1825" t="s">
        <v>258</v>
      </c>
      <c r="C1825" t="s">
        <v>30</v>
      </c>
      <c r="D1825" t="s">
        <v>47</v>
      </c>
      <c r="E1825" t="s">
        <v>34</v>
      </c>
      <c r="F1825" t="s">
        <v>48</v>
      </c>
      <c r="G1825" s="1">
        <v>44818</v>
      </c>
      <c r="H1825" s="1">
        <v>44860</v>
      </c>
      <c r="I1825" s="2">
        <v>44868.208333333336</v>
      </c>
      <c r="J1825" t="s">
        <v>18</v>
      </c>
      <c r="K1825" t="s">
        <v>19</v>
      </c>
      <c r="L1825" t="s">
        <v>20</v>
      </c>
      <c r="M1825" t="s">
        <v>25</v>
      </c>
      <c r="N1825" t="s">
        <v>35</v>
      </c>
      <c r="O1825" t="s">
        <v>36</v>
      </c>
      <c r="P1825">
        <f t="shared" si="654"/>
        <v>1</v>
      </c>
      <c r="Q1825" s="5">
        <f t="shared" si="655"/>
        <v>44862</v>
      </c>
      <c r="R1825" s="32">
        <f>VLOOKUP(_xlfn.CONCAT(M1825," - ",E1825),Planning!$C$75:$D$99,2,0)</f>
        <v>21</v>
      </c>
      <c r="S1825" s="5">
        <f t="shared" si="656"/>
        <v>44881</v>
      </c>
      <c r="T1825" s="3" t="str">
        <f t="shared" si="657"/>
        <v/>
      </c>
      <c r="U1825" s="32">
        <f t="shared" ca="1" si="658"/>
        <v>21</v>
      </c>
      <c r="V1825" s="32">
        <f t="shared" si="659"/>
        <v>0</v>
      </c>
      <c r="W1825" s="5">
        <f t="shared" si="660"/>
        <v>44868</v>
      </c>
      <c r="X1825" s="5"/>
      <c r="Z1825" s="49"/>
      <c r="AA1825" s="50" cm="1">
        <f t="array" ref="AA1825">IF(AND(K1825="Pending",J1825='Date ouverte'!$A$2),INDEX(_xlfn.ANCHORARRAY('Date ouverte'!$B$2),MATCH(TRUE,_xlfn.ANCHORARRAY('Date ouverte'!$B$2)&gt;=$W1825,0)),IF(AND(K1825="Pending",J1825='Date ouverte'!$A$4),INDEX(_xlfn.ANCHORARRAY('Date ouverte'!$B$4),MATCH(TRUE,_xlfn.ANCHORARRAY('Date ouverte'!$B$4)&gt;=$W1825,0)),IF(AND(K1825="Pending",J1825='Date ouverte'!$A$6),INDEX(_xlfn.ANCHORARRAY('Date ouverte'!$B$6),MATCH(TRUE,_xlfn.ANCHORARRAY('Date ouverte'!$B$6)&gt;=$W1825,0)),IF(AND(K1825="Pending",J1825='Date ouverte'!$A$8),INDEX(_xlfn.ANCHORARRAY('Date ouverte'!$B$8),MATCH(TRUE,_xlfn.ANCHORARRAY('Date ouverte'!$B$8)&gt;=$W1825,0)),W1825))))</f>
        <v>44868</v>
      </c>
      <c r="AB1825" s="5">
        <f>IF(IF($K1825="Pending",(IF($J1825='Date ouverte'!$A$20,HLOOKUP($AA1825,'Date ouverte'!$20:$21,2,FALSE),IF($J1825='Date ouverte'!$A$22,HLOOKUP($AA1825,'Date ouverte'!$22:$23,2,FALSE),IF($J1825='Date ouverte'!$A$24,HLOOKUP($AA1825,'Date ouverte'!$24:$25,2,FALSE),IF($J1825='Date ouverte'!$A$26,HLOOKUP($AA1825,'Date ouverte'!$26:$27,2,FALSE),"j"))))),W1825)&lt;&gt;"alert",AA1825,"alert")</f>
        <v>44868</v>
      </c>
      <c r="AC1825" s="65">
        <f>IF($AB1825="alert",(IF($J1825='Date ouverte'!$A$29,HLOOKUP($AA1825,'Date ouverte'!$29:$30,2,FALSE),IF($J1825='Date ouverte'!$A$31,HLOOKUP($AA1825,'Date ouverte'!$31:$33,2,FALSE),IF($J1825='Date ouverte'!$A$33,HLOOKUP($AA1825,'Date ouverte'!$33:$34,2,FALSE),IF($J1825='Date ouverte'!$A$35,HLOOKUP($AA1825,'Date ouverte'!$35:$36,2,FALSE),"j"))))),0)</f>
        <v>0</v>
      </c>
      <c r="AD18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5" s="5"/>
    </row>
    <row r="1826" spans="1:31" x14ac:dyDescent="0.25">
      <c r="A1826" t="s">
        <v>536</v>
      </c>
      <c r="B1826" t="s">
        <v>258</v>
      </c>
      <c r="C1826" t="s">
        <v>14</v>
      </c>
      <c r="D1826" t="s">
        <v>15</v>
      </c>
      <c r="E1826" t="s">
        <v>34</v>
      </c>
      <c r="F1826" t="s">
        <v>17</v>
      </c>
      <c r="G1826" s="1">
        <v>44815</v>
      </c>
      <c r="H1826" s="1">
        <v>44854</v>
      </c>
      <c r="I1826" s="2">
        <v>44859.3125</v>
      </c>
      <c r="J1826" t="s">
        <v>18</v>
      </c>
      <c r="K1826" t="s">
        <v>19</v>
      </c>
      <c r="L1826" t="s">
        <v>20</v>
      </c>
      <c r="M1826" t="s">
        <v>25</v>
      </c>
      <c r="N1826" t="s">
        <v>35</v>
      </c>
      <c r="O1826" t="s">
        <v>42</v>
      </c>
      <c r="P1826">
        <f t="shared" si="654"/>
        <v>1</v>
      </c>
      <c r="Q1826" s="5">
        <f t="shared" si="655"/>
        <v>44856</v>
      </c>
      <c r="R1826" s="32">
        <f>VLOOKUP(_xlfn.CONCAT(M1826," - ",E1826),Planning!$C$75:$D$99,2,0)</f>
        <v>21</v>
      </c>
      <c r="S1826" s="5">
        <f t="shared" si="656"/>
        <v>44875</v>
      </c>
      <c r="T1826" s="3" t="str">
        <f t="shared" si="657"/>
        <v/>
      </c>
      <c r="U1826" s="32">
        <f t="shared" ca="1" si="658"/>
        <v>16</v>
      </c>
      <c r="V1826" s="32">
        <f t="shared" si="659"/>
        <v>0</v>
      </c>
      <c r="W1826" s="5">
        <f t="shared" si="660"/>
        <v>44859</v>
      </c>
      <c r="X1826" s="5"/>
      <c r="Z1826" s="49"/>
      <c r="AA1826" s="50" cm="1">
        <f t="array" ref="AA1826">IF(AND(K1826="Pending",J1826='Date ouverte'!$A$2),INDEX(_xlfn.ANCHORARRAY('Date ouverte'!$B$2),MATCH(TRUE,_xlfn.ANCHORARRAY('Date ouverte'!$B$2)&gt;=$W1826,0)),IF(AND(K1826="Pending",J1826='Date ouverte'!$A$4),INDEX(_xlfn.ANCHORARRAY('Date ouverte'!$B$4),MATCH(TRUE,_xlfn.ANCHORARRAY('Date ouverte'!$B$4)&gt;=$W1826,0)),IF(AND(K1826="Pending",J1826='Date ouverte'!$A$6),INDEX(_xlfn.ANCHORARRAY('Date ouverte'!$B$6),MATCH(TRUE,_xlfn.ANCHORARRAY('Date ouverte'!$B$6)&gt;=$W1826,0)),IF(AND(K1826="Pending",J1826='Date ouverte'!$A$8),INDEX(_xlfn.ANCHORARRAY('Date ouverte'!$B$8),MATCH(TRUE,_xlfn.ANCHORARRAY('Date ouverte'!$B$8)&gt;=$W1826,0)),W1826))))</f>
        <v>44859</v>
      </c>
      <c r="AB1826" s="5">
        <f>IF(IF($K1826="Pending",(IF($J1826='Date ouverte'!$A$20,HLOOKUP($AA1826,'Date ouverte'!$20:$21,2,FALSE),IF($J1826='Date ouverte'!$A$22,HLOOKUP($AA1826,'Date ouverte'!$22:$23,2,FALSE),IF($J1826='Date ouverte'!$A$24,HLOOKUP($AA1826,'Date ouverte'!$24:$25,2,FALSE),IF($J1826='Date ouverte'!$A$26,HLOOKUP($AA1826,'Date ouverte'!$26:$27,2,FALSE),"j"))))),W1826)&lt;&gt;"alert",AA1826,"alert")</f>
        <v>44859</v>
      </c>
      <c r="AC1826" s="65">
        <f>IF($AB1826="alert",(IF($J1826='Date ouverte'!$A$29,HLOOKUP($AA1826,'Date ouverte'!$29:$30,2,FALSE),IF($J1826='Date ouverte'!$A$31,HLOOKUP($AA1826,'Date ouverte'!$31:$33,2,FALSE),IF($J1826='Date ouverte'!$A$33,HLOOKUP($AA1826,'Date ouverte'!$33:$34,2,FALSE),IF($J1826='Date ouverte'!$A$35,HLOOKUP($AA1826,'Date ouverte'!$35:$36,2,FALSE),"j"))))),0)</f>
        <v>0</v>
      </c>
      <c r="AD18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6" s="5"/>
    </row>
    <row r="1827" spans="1:31" x14ac:dyDescent="0.25">
      <c r="A1827" t="s">
        <v>2220</v>
      </c>
      <c r="B1827" t="s">
        <v>258</v>
      </c>
      <c r="C1827" t="s">
        <v>30</v>
      </c>
      <c r="D1827" t="s">
        <v>47</v>
      </c>
      <c r="E1827" t="s">
        <v>34</v>
      </c>
      <c r="F1827" t="s">
        <v>48</v>
      </c>
      <c r="G1827" s="1">
        <v>44847</v>
      </c>
      <c r="H1827" s="1">
        <v>44877</v>
      </c>
      <c r="I1827" s="2">
        <v>44886.208333333336</v>
      </c>
      <c r="J1827" t="s">
        <v>23</v>
      </c>
      <c r="K1827" t="s">
        <v>19</v>
      </c>
      <c r="L1827" t="s">
        <v>20</v>
      </c>
      <c r="M1827" t="s">
        <v>25</v>
      </c>
      <c r="N1827" t="s">
        <v>35</v>
      </c>
      <c r="O1827" t="s">
        <v>45</v>
      </c>
      <c r="P1827">
        <f t="shared" si="654"/>
        <v>1</v>
      </c>
      <c r="Q1827" s="5">
        <f t="shared" si="655"/>
        <v>44879</v>
      </c>
      <c r="R1827" s="32">
        <f>VLOOKUP(_xlfn.CONCAT(M1827," - ",E1827),Planning!$C$75:$D$99,2,0)</f>
        <v>21</v>
      </c>
      <c r="S1827" s="5">
        <f t="shared" si="656"/>
        <v>44898</v>
      </c>
      <c r="T1827" s="3" t="str">
        <f t="shared" si="657"/>
        <v/>
      </c>
      <c r="U1827" s="32">
        <f t="shared" ca="1" si="658"/>
        <v>21</v>
      </c>
      <c r="V1827" s="32">
        <f t="shared" si="659"/>
        <v>0</v>
      </c>
      <c r="W1827" s="5">
        <f t="shared" si="660"/>
        <v>44886</v>
      </c>
      <c r="X1827" s="5"/>
      <c r="Z1827" s="49"/>
      <c r="AA1827" s="50" cm="1">
        <f t="array" ref="AA1827">IF(AND(K1827="Pending",J1827='Date ouverte'!$A$2),INDEX(_xlfn.ANCHORARRAY('Date ouverte'!$B$2),MATCH(TRUE,_xlfn.ANCHORARRAY('Date ouverte'!$B$2)&gt;=$W1827,0)),IF(AND(K1827="Pending",J1827='Date ouverte'!$A$4),INDEX(_xlfn.ANCHORARRAY('Date ouverte'!$B$4),MATCH(TRUE,_xlfn.ANCHORARRAY('Date ouverte'!$B$4)&gt;=$W1827,0)),IF(AND(K1827="Pending",J1827='Date ouverte'!$A$6),INDEX(_xlfn.ANCHORARRAY('Date ouverte'!$B$6),MATCH(TRUE,_xlfn.ANCHORARRAY('Date ouverte'!$B$6)&gt;=$W1827,0)),IF(AND(K1827="Pending",J1827='Date ouverte'!$A$8),INDEX(_xlfn.ANCHORARRAY('Date ouverte'!$B$8),MATCH(TRUE,_xlfn.ANCHORARRAY('Date ouverte'!$B$8)&gt;=$W1827,0)),W1827))))</f>
        <v>44886</v>
      </c>
      <c r="AB1827" s="5">
        <f>IF(IF($K1827="Pending",(IF($J1827='Date ouverte'!$A$20,HLOOKUP($AA1827,'Date ouverte'!$20:$21,2,FALSE),IF($J1827='Date ouverte'!$A$22,HLOOKUP($AA1827,'Date ouverte'!$22:$23,2,FALSE),IF($J1827='Date ouverte'!$A$24,HLOOKUP($AA1827,'Date ouverte'!$24:$25,2,FALSE),IF($J1827='Date ouverte'!$A$26,HLOOKUP($AA1827,'Date ouverte'!$26:$27,2,FALSE),"j"))))),W1827)&lt;&gt;"alert",AA1827,"alert")</f>
        <v>44886</v>
      </c>
      <c r="AC1827" s="65">
        <f>IF($AB1827="alert",(IF($J1827='Date ouverte'!$A$29,HLOOKUP($AA1827,'Date ouverte'!$29:$30,2,FALSE),IF($J1827='Date ouverte'!$A$31,HLOOKUP($AA1827,'Date ouverte'!$31:$33,2,FALSE),IF($J1827='Date ouverte'!$A$33,HLOOKUP($AA1827,'Date ouverte'!$33:$34,2,FALSE),IF($J1827='Date ouverte'!$A$35,HLOOKUP($AA1827,'Date ouverte'!$35:$36,2,FALSE),"j"))))),0)</f>
        <v>0</v>
      </c>
      <c r="AD18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7" s="5"/>
    </row>
    <row r="1828" spans="1:31" x14ac:dyDescent="0.25">
      <c r="A1828" t="s">
        <v>2221</v>
      </c>
      <c r="B1828" t="s">
        <v>258</v>
      </c>
      <c r="C1828" t="s">
        <v>30</v>
      </c>
      <c r="D1828" t="s">
        <v>47</v>
      </c>
      <c r="E1828" t="s">
        <v>34</v>
      </c>
      <c r="F1828" t="s">
        <v>48</v>
      </c>
      <c r="G1828" s="1">
        <v>44847</v>
      </c>
      <c r="H1828" s="1">
        <v>44877</v>
      </c>
      <c r="I1828" s="2">
        <v>44893.395833333336</v>
      </c>
      <c r="J1828" t="s">
        <v>23</v>
      </c>
      <c r="K1828" t="s">
        <v>19</v>
      </c>
      <c r="L1828" t="s">
        <v>20</v>
      </c>
      <c r="M1828" t="s">
        <v>25</v>
      </c>
      <c r="N1828" t="s">
        <v>35</v>
      </c>
      <c r="O1828" t="s">
        <v>45</v>
      </c>
      <c r="P1828">
        <f t="shared" si="654"/>
        <v>1</v>
      </c>
      <c r="Q1828" s="5">
        <f t="shared" si="655"/>
        <v>44879</v>
      </c>
      <c r="R1828" s="32">
        <f>VLOOKUP(_xlfn.CONCAT(M1828," - ",E1828),Planning!$C$75:$D$99,2,0)</f>
        <v>21</v>
      </c>
      <c r="S1828" s="5">
        <f t="shared" si="656"/>
        <v>44898</v>
      </c>
      <c r="T1828" s="3" t="str">
        <f t="shared" si="657"/>
        <v/>
      </c>
      <c r="U1828" s="32">
        <f t="shared" ca="1" si="658"/>
        <v>21</v>
      </c>
      <c r="V1828" s="32">
        <f t="shared" si="659"/>
        <v>0</v>
      </c>
      <c r="W1828" s="5">
        <f t="shared" si="660"/>
        <v>44893</v>
      </c>
      <c r="X1828" s="5"/>
      <c r="Z1828" s="49"/>
      <c r="AA1828" s="50" cm="1">
        <f t="array" ref="AA1828">IF(AND(K1828="Pending",J1828='Date ouverte'!$A$2),INDEX(_xlfn.ANCHORARRAY('Date ouverte'!$B$2),MATCH(TRUE,_xlfn.ANCHORARRAY('Date ouverte'!$B$2)&gt;=$W1828,0)),IF(AND(K1828="Pending",J1828='Date ouverte'!$A$4),INDEX(_xlfn.ANCHORARRAY('Date ouverte'!$B$4),MATCH(TRUE,_xlfn.ANCHORARRAY('Date ouverte'!$B$4)&gt;=$W1828,0)),IF(AND(K1828="Pending",J1828='Date ouverte'!$A$6),INDEX(_xlfn.ANCHORARRAY('Date ouverte'!$B$6),MATCH(TRUE,_xlfn.ANCHORARRAY('Date ouverte'!$B$6)&gt;=$W1828,0)),IF(AND(K1828="Pending",J1828='Date ouverte'!$A$8),INDEX(_xlfn.ANCHORARRAY('Date ouverte'!$B$8),MATCH(TRUE,_xlfn.ANCHORARRAY('Date ouverte'!$B$8)&gt;=$W1828,0)),W1828))))</f>
        <v>44893</v>
      </c>
      <c r="AB1828" s="5">
        <f>IF(IF($K1828="Pending",(IF($J1828='Date ouverte'!$A$20,HLOOKUP($AA1828,'Date ouverte'!$20:$21,2,FALSE),IF($J1828='Date ouverte'!$A$22,HLOOKUP($AA1828,'Date ouverte'!$22:$23,2,FALSE),IF($J1828='Date ouverte'!$A$24,HLOOKUP($AA1828,'Date ouverte'!$24:$25,2,FALSE),IF($J1828='Date ouverte'!$A$26,HLOOKUP($AA1828,'Date ouverte'!$26:$27,2,FALSE),"j"))))),W1828)&lt;&gt;"alert",AA1828,"alert")</f>
        <v>44893</v>
      </c>
      <c r="AC1828" s="65">
        <f>IF($AB1828="alert",(IF($J1828='Date ouverte'!$A$29,HLOOKUP($AA1828,'Date ouverte'!$29:$30,2,FALSE),IF($J1828='Date ouverte'!$A$31,HLOOKUP($AA1828,'Date ouverte'!$31:$33,2,FALSE),IF($J1828='Date ouverte'!$A$33,HLOOKUP($AA1828,'Date ouverte'!$33:$34,2,FALSE),IF($J1828='Date ouverte'!$A$35,HLOOKUP($AA1828,'Date ouverte'!$35:$36,2,FALSE),"j"))))),0)</f>
        <v>0</v>
      </c>
      <c r="AD18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8" s="5"/>
    </row>
    <row r="1829" spans="1:31" x14ac:dyDescent="0.25">
      <c r="A1829" t="s">
        <v>933</v>
      </c>
      <c r="B1829" t="s">
        <v>258</v>
      </c>
      <c r="C1829" t="s">
        <v>30</v>
      </c>
      <c r="D1829" t="s">
        <v>47</v>
      </c>
      <c r="E1829" t="s">
        <v>34</v>
      </c>
      <c r="F1829" t="s">
        <v>48</v>
      </c>
      <c r="G1829" s="1">
        <v>44826</v>
      </c>
      <c r="H1829" s="1">
        <v>44859</v>
      </c>
      <c r="I1829" s="2">
        <v>44867.208333333336</v>
      </c>
      <c r="J1829" t="s">
        <v>23</v>
      </c>
      <c r="K1829" t="s">
        <v>19</v>
      </c>
      <c r="L1829" t="s">
        <v>20</v>
      </c>
      <c r="M1829" t="s">
        <v>25</v>
      </c>
      <c r="N1829" t="s">
        <v>35</v>
      </c>
      <c r="O1829" t="s">
        <v>36</v>
      </c>
      <c r="P1829">
        <f t="shared" si="654"/>
        <v>1</v>
      </c>
      <c r="Q1829" s="5">
        <f t="shared" si="655"/>
        <v>44861</v>
      </c>
      <c r="R1829" s="32">
        <f>VLOOKUP(_xlfn.CONCAT(M1829," - ",E1829),Planning!$C$75:$D$99,2,0)</f>
        <v>21</v>
      </c>
      <c r="S1829" s="5">
        <f t="shared" si="656"/>
        <v>44880</v>
      </c>
      <c r="T1829" s="3" t="str">
        <f t="shared" si="657"/>
        <v/>
      </c>
      <c r="U1829" s="32">
        <f t="shared" ca="1" si="658"/>
        <v>21</v>
      </c>
      <c r="V1829" s="32">
        <f t="shared" si="659"/>
        <v>0</v>
      </c>
      <c r="W1829" s="5">
        <f t="shared" si="660"/>
        <v>44867</v>
      </c>
      <c r="X1829" s="5"/>
      <c r="Z1829" s="49"/>
      <c r="AA1829" s="50" cm="1">
        <f t="array" ref="AA1829">IF(AND(K1829="Pending",J1829='Date ouverte'!$A$2),INDEX(_xlfn.ANCHORARRAY('Date ouverte'!$B$2),MATCH(TRUE,_xlfn.ANCHORARRAY('Date ouverte'!$B$2)&gt;=$W1829,0)),IF(AND(K1829="Pending",J1829='Date ouverte'!$A$4),INDEX(_xlfn.ANCHORARRAY('Date ouverte'!$B$4),MATCH(TRUE,_xlfn.ANCHORARRAY('Date ouverte'!$B$4)&gt;=$W1829,0)),IF(AND(K1829="Pending",J1829='Date ouverte'!$A$6),INDEX(_xlfn.ANCHORARRAY('Date ouverte'!$B$6),MATCH(TRUE,_xlfn.ANCHORARRAY('Date ouverte'!$B$6)&gt;=$W1829,0)),IF(AND(K1829="Pending",J1829='Date ouverte'!$A$8),INDEX(_xlfn.ANCHORARRAY('Date ouverte'!$B$8),MATCH(TRUE,_xlfn.ANCHORARRAY('Date ouverte'!$B$8)&gt;=$W1829,0)),W1829))))</f>
        <v>44867</v>
      </c>
      <c r="AB1829" s="5">
        <f>IF(IF($K1829="Pending",(IF($J1829='Date ouverte'!$A$20,HLOOKUP($AA1829,'Date ouverte'!$20:$21,2,FALSE),IF($J1829='Date ouverte'!$A$22,HLOOKUP($AA1829,'Date ouverte'!$22:$23,2,FALSE),IF($J1829='Date ouverte'!$A$24,HLOOKUP($AA1829,'Date ouverte'!$24:$25,2,FALSE),IF($J1829='Date ouverte'!$A$26,HLOOKUP($AA1829,'Date ouverte'!$26:$27,2,FALSE),"j"))))),W1829)&lt;&gt;"alert",AA1829,"alert")</f>
        <v>44867</v>
      </c>
      <c r="AC1829" s="65">
        <f>IF($AB1829="alert",(IF($J1829='Date ouverte'!$A$29,HLOOKUP($AA1829,'Date ouverte'!$29:$30,2,FALSE),IF($J1829='Date ouverte'!$A$31,HLOOKUP($AA1829,'Date ouverte'!$31:$33,2,FALSE),IF($J1829='Date ouverte'!$A$33,HLOOKUP($AA1829,'Date ouverte'!$33:$34,2,FALSE),IF($J1829='Date ouverte'!$A$35,HLOOKUP($AA1829,'Date ouverte'!$35:$36,2,FALSE),"j"))))),0)</f>
        <v>0</v>
      </c>
      <c r="AD18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29" s="5"/>
    </row>
    <row r="1830" spans="1:31" x14ac:dyDescent="0.25">
      <c r="A1830" t="s">
        <v>507</v>
      </c>
      <c r="B1830" t="s">
        <v>258</v>
      </c>
      <c r="C1830" t="s">
        <v>30</v>
      </c>
      <c r="D1830" t="s">
        <v>15</v>
      </c>
      <c r="E1830" t="s">
        <v>34</v>
      </c>
      <c r="F1830" t="s">
        <v>17</v>
      </c>
      <c r="G1830" s="1">
        <v>44815</v>
      </c>
      <c r="H1830" s="1">
        <v>44853</v>
      </c>
      <c r="I1830" s="2">
        <v>44860.541666666664</v>
      </c>
      <c r="J1830" t="s">
        <v>23</v>
      </c>
      <c r="K1830" t="s">
        <v>19</v>
      </c>
      <c r="L1830" t="s">
        <v>20</v>
      </c>
      <c r="M1830" t="s">
        <v>25</v>
      </c>
      <c r="N1830" t="s">
        <v>35</v>
      </c>
      <c r="O1830" t="s">
        <v>42</v>
      </c>
      <c r="P1830">
        <f t="shared" si="654"/>
        <v>1</v>
      </c>
      <c r="Q1830" s="5">
        <f t="shared" si="655"/>
        <v>44855</v>
      </c>
      <c r="R1830" s="32">
        <f>VLOOKUP(_xlfn.CONCAT(M1830," - ",E1830),Planning!$C$75:$D$99,2,0)</f>
        <v>21</v>
      </c>
      <c r="S1830" s="5">
        <f t="shared" si="656"/>
        <v>44874</v>
      </c>
      <c r="T1830" s="3" t="str">
        <f t="shared" si="657"/>
        <v/>
      </c>
      <c r="U1830" s="32">
        <f t="shared" ca="1" si="658"/>
        <v>15</v>
      </c>
      <c r="V1830" s="32">
        <f t="shared" si="659"/>
        <v>0</v>
      </c>
      <c r="W1830" s="5">
        <f t="shared" si="660"/>
        <v>44860</v>
      </c>
      <c r="X1830" s="5"/>
      <c r="Z1830" s="49"/>
      <c r="AA1830" s="50" cm="1">
        <f t="array" ref="AA1830">IF(AND(K1830="Pending",J1830='Date ouverte'!$A$2),INDEX(_xlfn.ANCHORARRAY('Date ouverte'!$B$2),MATCH(TRUE,_xlfn.ANCHORARRAY('Date ouverte'!$B$2)&gt;=$W1830,0)),IF(AND(K1830="Pending",J1830='Date ouverte'!$A$4),INDEX(_xlfn.ANCHORARRAY('Date ouverte'!$B$4),MATCH(TRUE,_xlfn.ANCHORARRAY('Date ouverte'!$B$4)&gt;=$W1830,0)),IF(AND(K1830="Pending",J1830='Date ouverte'!$A$6),INDEX(_xlfn.ANCHORARRAY('Date ouverte'!$B$6),MATCH(TRUE,_xlfn.ANCHORARRAY('Date ouverte'!$B$6)&gt;=$W1830,0)),IF(AND(K1830="Pending",J1830='Date ouverte'!$A$8),INDEX(_xlfn.ANCHORARRAY('Date ouverte'!$B$8),MATCH(TRUE,_xlfn.ANCHORARRAY('Date ouverte'!$B$8)&gt;=$W1830,0)),W1830))))</f>
        <v>44860</v>
      </c>
      <c r="AB1830" s="5">
        <f>IF(IF($K1830="Pending",(IF($J1830='Date ouverte'!$A$20,HLOOKUP($AA1830,'Date ouverte'!$20:$21,2,FALSE),IF($J1830='Date ouverte'!$A$22,HLOOKUP($AA1830,'Date ouverte'!$22:$23,2,FALSE),IF($J1830='Date ouverte'!$A$24,HLOOKUP($AA1830,'Date ouverte'!$24:$25,2,FALSE),IF($J1830='Date ouverte'!$A$26,HLOOKUP($AA1830,'Date ouverte'!$26:$27,2,FALSE),"j"))))),W1830)&lt;&gt;"alert",AA1830,"alert")</f>
        <v>44860</v>
      </c>
      <c r="AC1830" s="65">
        <f>IF($AB1830="alert",(IF($J1830='Date ouverte'!$A$29,HLOOKUP($AA1830,'Date ouverte'!$29:$30,2,FALSE),IF($J1830='Date ouverte'!$A$31,HLOOKUP($AA1830,'Date ouverte'!$31:$33,2,FALSE),IF($J1830='Date ouverte'!$A$33,HLOOKUP($AA1830,'Date ouverte'!$33:$34,2,FALSE),IF($J1830='Date ouverte'!$A$35,HLOOKUP($AA1830,'Date ouverte'!$35:$36,2,FALSE),"j"))))),0)</f>
        <v>0</v>
      </c>
      <c r="AD18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0" s="5"/>
    </row>
    <row r="1831" spans="1:31" x14ac:dyDescent="0.25">
      <c r="A1831" t="s">
        <v>2222</v>
      </c>
      <c r="B1831" t="s">
        <v>258</v>
      </c>
      <c r="C1831" t="s">
        <v>30</v>
      </c>
      <c r="D1831" t="s">
        <v>47</v>
      </c>
      <c r="E1831" t="s">
        <v>34</v>
      </c>
      <c r="F1831" t="s">
        <v>48</v>
      </c>
      <c r="G1831" s="1">
        <v>44858</v>
      </c>
      <c r="H1831" s="1">
        <v>44890</v>
      </c>
      <c r="I1831" s="2">
        <v>44902</v>
      </c>
      <c r="J1831" t="s">
        <v>23</v>
      </c>
      <c r="K1831" t="s">
        <v>29</v>
      </c>
      <c r="L1831" t="s">
        <v>20</v>
      </c>
      <c r="M1831" t="s">
        <v>25</v>
      </c>
      <c r="N1831" t="s">
        <v>35</v>
      </c>
      <c r="O1831" t="s">
        <v>46</v>
      </c>
      <c r="P1831">
        <f t="shared" si="654"/>
        <v>1</v>
      </c>
      <c r="Q1831" s="5">
        <f t="shared" si="655"/>
        <v>44892</v>
      </c>
      <c r="R1831" s="32">
        <f>VLOOKUP(_xlfn.CONCAT(M1831," - ",E1831),Planning!$C$75:$D$99,2,0)</f>
        <v>21</v>
      </c>
      <c r="S1831" s="5">
        <f t="shared" si="656"/>
        <v>44911</v>
      </c>
      <c r="T1831" s="3" t="str">
        <f t="shared" si="657"/>
        <v/>
      </c>
      <c r="U1831" s="32">
        <f t="shared" ca="1" si="658"/>
        <v>21</v>
      </c>
      <c r="V1831" s="32">
        <f t="shared" si="659"/>
        <v>0</v>
      </c>
      <c r="W1831" s="5">
        <f t="shared" si="660"/>
        <v>44902</v>
      </c>
      <c r="X1831" s="5"/>
      <c r="Z1831" s="49"/>
      <c r="AA1831" s="50" cm="1">
        <f t="array" ref="AA1831">IF(AND(K1831="Pending",J1831='Date ouverte'!$A$2),INDEX(_xlfn.ANCHORARRAY('Date ouverte'!$B$2),MATCH(TRUE,_xlfn.ANCHORARRAY('Date ouverte'!$B$2)&gt;=$W1831,0)),IF(AND(K1831="Pending",J1831='Date ouverte'!$A$4),INDEX(_xlfn.ANCHORARRAY('Date ouverte'!$B$4),MATCH(TRUE,_xlfn.ANCHORARRAY('Date ouverte'!$B$4)&gt;=$W1831,0)),IF(AND(K1831="Pending",J1831='Date ouverte'!$A$6),INDEX(_xlfn.ANCHORARRAY('Date ouverte'!$B$6),MATCH(TRUE,_xlfn.ANCHORARRAY('Date ouverte'!$B$6)&gt;=$W1831,0)),IF(AND(K1831="Pending",J1831='Date ouverte'!$A$8),INDEX(_xlfn.ANCHORARRAY('Date ouverte'!$B$8),MATCH(TRUE,_xlfn.ANCHORARRAY('Date ouverte'!$B$8)&gt;=$W1831,0)),W1831))))</f>
        <v>44902</v>
      </c>
      <c r="AB1831" s="5" t="str">
        <f>IF(IF($K1831="Pending",(IF($J1831='Date ouverte'!$A$20,HLOOKUP($AA1831,'Date ouverte'!$20:$21,2,FALSE),IF($J1831='Date ouverte'!$A$22,HLOOKUP($AA1831,'Date ouverte'!$22:$23,2,FALSE),IF($J1831='Date ouverte'!$A$24,HLOOKUP($AA1831,'Date ouverte'!$24:$25,2,FALSE),IF($J1831='Date ouverte'!$A$26,HLOOKUP($AA1831,'Date ouverte'!$26:$27,2,FALSE),"j"))))),W1831)&lt;&gt;"alert",AA1831,"alert")</f>
        <v>alert</v>
      </c>
      <c r="AC1831" s="65">
        <f>IF($AB1831="alert",(IF($J1831='Date ouverte'!$A$29,HLOOKUP($AA1831,'Date ouverte'!$29:$30,2,FALSE),IF($J1831='Date ouverte'!$A$31,HLOOKUP($AA1831,'Date ouverte'!$31:$33,2,FALSE),IF($J1831='Date ouverte'!$A$33,HLOOKUP($AA1831,'Date ouverte'!$33:$34,2,FALSE),IF($J1831='Date ouverte'!$A$35,HLOOKUP($AA1831,'Date ouverte'!$35:$36,2,FALSE),"j"))))),0)</f>
        <v>40</v>
      </c>
      <c r="AD18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1" s="5"/>
    </row>
    <row r="1832" spans="1:31" x14ac:dyDescent="0.25">
      <c r="A1832" t="s">
        <v>999</v>
      </c>
      <c r="B1832" t="s">
        <v>258</v>
      </c>
      <c r="C1832" t="s">
        <v>30</v>
      </c>
      <c r="D1832" t="s">
        <v>47</v>
      </c>
      <c r="E1832" t="s">
        <v>34</v>
      </c>
      <c r="F1832" t="s">
        <v>48</v>
      </c>
      <c r="G1832" s="1">
        <v>44826</v>
      </c>
      <c r="H1832" s="1">
        <v>44860</v>
      </c>
      <c r="I1832" s="2">
        <v>44875.208333333336</v>
      </c>
      <c r="J1832" t="s">
        <v>23</v>
      </c>
      <c r="K1832" t="s">
        <v>19</v>
      </c>
      <c r="L1832" t="s">
        <v>20</v>
      </c>
      <c r="M1832" t="s">
        <v>25</v>
      </c>
      <c r="N1832" t="s">
        <v>35</v>
      </c>
      <c r="O1832" t="s">
        <v>36</v>
      </c>
      <c r="P1832">
        <f t="shared" si="654"/>
        <v>1</v>
      </c>
      <c r="Q1832" s="5">
        <f t="shared" si="655"/>
        <v>44862</v>
      </c>
      <c r="R1832" s="32">
        <f>VLOOKUP(_xlfn.CONCAT(M1832," - ",E1832),Planning!$C$75:$D$99,2,0)</f>
        <v>21</v>
      </c>
      <c r="S1832" s="5">
        <f t="shared" si="656"/>
        <v>44881</v>
      </c>
      <c r="T1832" s="3" t="str">
        <f t="shared" si="657"/>
        <v/>
      </c>
      <c r="U1832" s="32">
        <f t="shared" ca="1" si="658"/>
        <v>21</v>
      </c>
      <c r="V1832" s="32">
        <f t="shared" si="659"/>
        <v>0</v>
      </c>
      <c r="W1832" s="5">
        <f t="shared" si="660"/>
        <v>44875</v>
      </c>
      <c r="X1832" s="5"/>
      <c r="Z1832" s="49"/>
      <c r="AA1832" s="50" cm="1">
        <f t="array" ref="AA1832">IF(AND(K1832="Pending",J1832='Date ouverte'!$A$2),INDEX(_xlfn.ANCHORARRAY('Date ouverte'!$B$2),MATCH(TRUE,_xlfn.ANCHORARRAY('Date ouverte'!$B$2)&gt;=$W1832,0)),IF(AND(K1832="Pending",J1832='Date ouverte'!$A$4),INDEX(_xlfn.ANCHORARRAY('Date ouverte'!$B$4),MATCH(TRUE,_xlfn.ANCHORARRAY('Date ouverte'!$B$4)&gt;=$W1832,0)),IF(AND(K1832="Pending",J1832='Date ouverte'!$A$6),INDEX(_xlfn.ANCHORARRAY('Date ouverte'!$B$6),MATCH(TRUE,_xlfn.ANCHORARRAY('Date ouverte'!$B$6)&gt;=$W1832,0)),IF(AND(K1832="Pending",J1832='Date ouverte'!$A$8),INDEX(_xlfn.ANCHORARRAY('Date ouverte'!$B$8),MATCH(TRUE,_xlfn.ANCHORARRAY('Date ouverte'!$B$8)&gt;=$W1832,0)),W1832))))</f>
        <v>44875</v>
      </c>
      <c r="AB1832" s="5">
        <f>IF(IF($K1832="Pending",(IF($J1832='Date ouverte'!$A$20,HLOOKUP($AA1832,'Date ouverte'!$20:$21,2,FALSE),IF($J1832='Date ouverte'!$A$22,HLOOKUP($AA1832,'Date ouverte'!$22:$23,2,FALSE),IF($J1832='Date ouverte'!$A$24,HLOOKUP($AA1832,'Date ouverte'!$24:$25,2,FALSE),IF($J1832='Date ouverte'!$A$26,HLOOKUP($AA1832,'Date ouverte'!$26:$27,2,FALSE),"j"))))),W1832)&lt;&gt;"alert",AA1832,"alert")</f>
        <v>44875</v>
      </c>
      <c r="AC1832" s="65">
        <f>IF($AB1832="alert",(IF($J1832='Date ouverte'!$A$29,HLOOKUP($AA1832,'Date ouverte'!$29:$30,2,FALSE),IF($J1832='Date ouverte'!$A$31,HLOOKUP($AA1832,'Date ouverte'!$31:$33,2,FALSE),IF($J1832='Date ouverte'!$A$33,HLOOKUP($AA1832,'Date ouverte'!$33:$34,2,FALSE),IF($J1832='Date ouverte'!$A$35,HLOOKUP($AA1832,'Date ouverte'!$35:$36,2,FALSE),"j"))))),0)</f>
        <v>0</v>
      </c>
      <c r="AD18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2" s="5"/>
    </row>
    <row r="1833" spans="1:31" x14ac:dyDescent="0.25">
      <c r="A1833" t="s">
        <v>2223</v>
      </c>
      <c r="B1833" t="s">
        <v>258</v>
      </c>
      <c r="C1833" t="s">
        <v>30</v>
      </c>
      <c r="D1833" t="s">
        <v>47</v>
      </c>
      <c r="E1833" t="s">
        <v>34</v>
      </c>
      <c r="F1833" t="s">
        <v>48</v>
      </c>
      <c r="G1833" s="1">
        <v>44847</v>
      </c>
      <c r="H1833" s="1">
        <v>44877</v>
      </c>
      <c r="I1833" s="2">
        <v>44896.541666666664</v>
      </c>
      <c r="J1833" t="s">
        <v>23</v>
      </c>
      <c r="K1833" t="s">
        <v>19</v>
      </c>
      <c r="L1833" t="s">
        <v>20</v>
      </c>
      <c r="M1833" t="s">
        <v>25</v>
      </c>
      <c r="N1833" t="s">
        <v>35</v>
      </c>
      <c r="O1833" t="s">
        <v>45</v>
      </c>
      <c r="P1833">
        <f t="shared" si="654"/>
        <v>1</v>
      </c>
      <c r="Q1833" s="5">
        <f t="shared" si="655"/>
        <v>44879</v>
      </c>
      <c r="R1833" s="32">
        <f>VLOOKUP(_xlfn.CONCAT(M1833," - ",E1833),Planning!$C$75:$D$99,2,0)</f>
        <v>21</v>
      </c>
      <c r="S1833" s="5">
        <f t="shared" si="656"/>
        <v>44898</v>
      </c>
      <c r="T1833" s="3" t="str">
        <f t="shared" si="657"/>
        <v/>
      </c>
      <c r="U1833" s="32">
        <f t="shared" ca="1" si="658"/>
        <v>21</v>
      </c>
      <c r="V1833" s="32">
        <f t="shared" si="659"/>
        <v>0</v>
      </c>
      <c r="W1833" s="5">
        <f t="shared" si="660"/>
        <v>44896</v>
      </c>
      <c r="X1833" s="5"/>
      <c r="Z1833" s="49"/>
      <c r="AA1833" s="50" cm="1">
        <f t="array" ref="AA1833">IF(AND(K1833="Pending",J1833='Date ouverte'!$A$2),INDEX(_xlfn.ANCHORARRAY('Date ouverte'!$B$2),MATCH(TRUE,_xlfn.ANCHORARRAY('Date ouverte'!$B$2)&gt;=$W1833,0)),IF(AND(K1833="Pending",J1833='Date ouverte'!$A$4),INDEX(_xlfn.ANCHORARRAY('Date ouverte'!$B$4),MATCH(TRUE,_xlfn.ANCHORARRAY('Date ouverte'!$B$4)&gt;=$W1833,0)),IF(AND(K1833="Pending",J1833='Date ouverte'!$A$6),INDEX(_xlfn.ANCHORARRAY('Date ouverte'!$B$6),MATCH(TRUE,_xlfn.ANCHORARRAY('Date ouverte'!$B$6)&gt;=$W1833,0)),IF(AND(K1833="Pending",J1833='Date ouverte'!$A$8),INDEX(_xlfn.ANCHORARRAY('Date ouverte'!$B$8),MATCH(TRUE,_xlfn.ANCHORARRAY('Date ouverte'!$B$8)&gt;=$W1833,0)),W1833))))</f>
        <v>44896</v>
      </c>
      <c r="AB1833" s="5">
        <f>IF(IF($K1833="Pending",(IF($J1833='Date ouverte'!$A$20,HLOOKUP($AA1833,'Date ouverte'!$20:$21,2,FALSE),IF($J1833='Date ouverte'!$A$22,HLOOKUP($AA1833,'Date ouverte'!$22:$23,2,FALSE),IF($J1833='Date ouverte'!$A$24,HLOOKUP($AA1833,'Date ouverte'!$24:$25,2,FALSE),IF($J1833='Date ouverte'!$A$26,HLOOKUP($AA1833,'Date ouverte'!$26:$27,2,FALSE),"j"))))),W1833)&lt;&gt;"alert",AA1833,"alert")</f>
        <v>44896</v>
      </c>
      <c r="AC1833" s="65">
        <f>IF($AB1833="alert",(IF($J1833='Date ouverte'!$A$29,HLOOKUP($AA1833,'Date ouverte'!$29:$30,2,FALSE),IF($J1833='Date ouverte'!$A$31,HLOOKUP($AA1833,'Date ouverte'!$31:$33,2,FALSE),IF($J1833='Date ouverte'!$A$33,HLOOKUP($AA1833,'Date ouverte'!$33:$34,2,FALSE),IF($J1833='Date ouverte'!$A$35,HLOOKUP($AA1833,'Date ouverte'!$35:$36,2,FALSE),"j"))))),0)</f>
        <v>0</v>
      </c>
      <c r="AD18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3" s="5"/>
    </row>
    <row r="1834" spans="1:31" x14ac:dyDescent="0.25">
      <c r="A1834" t="s">
        <v>2224</v>
      </c>
      <c r="B1834" t="s">
        <v>258</v>
      </c>
      <c r="C1834" t="s">
        <v>30</v>
      </c>
      <c r="D1834" t="s">
        <v>47</v>
      </c>
      <c r="E1834" t="s">
        <v>34</v>
      </c>
      <c r="F1834" t="s">
        <v>48</v>
      </c>
      <c r="G1834" s="1">
        <v>44858</v>
      </c>
      <c r="H1834" s="1">
        <v>44890</v>
      </c>
      <c r="I1834" s="2">
        <v>44902</v>
      </c>
      <c r="J1834" t="s">
        <v>23</v>
      </c>
      <c r="K1834" t="s">
        <v>29</v>
      </c>
      <c r="L1834" t="s">
        <v>20</v>
      </c>
      <c r="M1834" t="s">
        <v>25</v>
      </c>
      <c r="N1834" t="s">
        <v>35</v>
      </c>
      <c r="O1834" t="s">
        <v>46</v>
      </c>
      <c r="P1834">
        <f t="shared" si="654"/>
        <v>1</v>
      </c>
      <c r="Q1834" s="5">
        <f t="shared" si="655"/>
        <v>44892</v>
      </c>
      <c r="R1834" s="32">
        <f>VLOOKUP(_xlfn.CONCAT(M1834," - ",E1834),Planning!$C$75:$D$99,2,0)</f>
        <v>21</v>
      </c>
      <c r="S1834" s="5">
        <f t="shared" si="656"/>
        <v>44911</v>
      </c>
      <c r="T1834" s="3" t="str">
        <f t="shared" si="657"/>
        <v/>
      </c>
      <c r="U1834" s="32">
        <f t="shared" ca="1" si="658"/>
        <v>21</v>
      </c>
      <c r="V1834" s="32">
        <f t="shared" si="659"/>
        <v>0</v>
      </c>
      <c r="W1834" s="5">
        <f t="shared" si="660"/>
        <v>44902</v>
      </c>
      <c r="X1834" s="5"/>
      <c r="Z1834" s="49"/>
      <c r="AA1834" s="50" cm="1">
        <f t="array" ref="AA1834">IF(AND(K1834="Pending",J1834='Date ouverte'!$A$2),INDEX(_xlfn.ANCHORARRAY('Date ouverte'!$B$2),MATCH(TRUE,_xlfn.ANCHORARRAY('Date ouverte'!$B$2)&gt;=$W1834,0)),IF(AND(K1834="Pending",J1834='Date ouverte'!$A$4),INDEX(_xlfn.ANCHORARRAY('Date ouverte'!$B$4),MATCH(TRUE,_xlfn.ANCHORARRAY('Date ouverte'!$B$4)&gt;=$W1834,0)),IF(AND(K1834="Pending",J1834='Date ouverte'!$A$6),INDEX(_xlfn.ANCHORARRAY('Date ouverte'!$B$6),MATCH(TRUE,_xlfn.ANCHORARRAY('Date ouverte'!$B$6)&gt;=$W1834,0)),IF(AND(K1834="Pending",J1834='Date ouverte'!$A$8),INDEX(_xlfn.ANCHORARRAY('Date ouverte'!$B$8),MATCH(TRUE,_xlfn.ANCHORARRAY('Date ouverte'!$B$8)&gt;=$W1834,0)),W1834))))</f>
        <v>44902</v>
      </c>
      <c r="AB1834" s="5" t="str">
        <f>IF(IF($K1834="Pending",(IF($J1834='Date ouverte'!$A$20,HLOOKUP($AA1834,'Date ouverte'!$20:$21,2,FALSE),IF($J1834='Date ouverte'!$A$22,HLOOKUP($AA1834,'Date ouverte'!$22:$23,2,FALSE),IF($J1834='Date ouverte'!$A$24,HLOOKUP($AA1834,'Date ouverte'!$24:$25,2,FALSE),IF($J1834='Date ouverte'!$A$26,HLOOKUP($AA1834,'Date ouverte'!$26:$27,2,FALSE),"j"))))),W1834)&lt;&gt;"alert",AA1834,"alert")</f>
        <v>alert</v>
      </c>
      <c r="AC1834" s="65">
        <f>IF($AB1834="alert",(IF($J1834='Date ouverte'!$A$29,HLOOKUP($AA1834,'Date ouverte'!$29:$30,2,FALSE),IF($J1834='Date ouverte'!$A$31,HLOOKUP($AA1834,'Date ouverte'!$31:$33,2,FALSE),IF($J1834='Date ouverte'!$A$33,HLOOKUP($AA1834,'Date ouverte'!$33:$34,2,FALSE),IF($J1834='Date ouverte'!$A$35,HLOOKUP($AA1834,'Date ouverte'!$35:$36,2,FALSE),"j"))))),0)</f>
        <v>40</v>
      </c>
      <c r="AD18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4" s="5"/>
    </row>
    <row r="1835" spans="1:31" x14ac:dyDescent="0.25">
      <c r="A1835" t="s">
        <v>1070</v>
      </c>
      <c r="B1835" t="s">
        <v>258</v>
      </c>
      <c r="C1835" t="s">
        <v>30</v>
      </c>
      <c r="D1835" t="s">
        <v>47</v>
      </c>
      <c r="E1835" t="s">
        <v>16</v>
      </c>
      <c r="F1835" t="s">
        <v>48</v>
      </c>
      <c r="G1835" s="1">
        <v>44825</v>
      </c>
      <c r="H1835" s="1">
        <v>44864</v>
      </c>
      <c r="I1835" s="2">
        <v>44869</v>
      </c>
      <c r="J1835" t="s">
        <v>39</v>
      </c>
      <c r="K1835" t="s">
        <v>29</v>
      </c>
      <c r="L1835" t="s">
        <v>24</v>
      </c>
      <c r="M1835" t="s">
        <v>25</v>
      </c>
      <c r="N1835" t="s">
        <v>26</v>
      </c>
      <c r="O1835" t="s">
        <v>36</v>
      </c>
      <c r="P1835">
        <f t="shared" si="654"/>
        <v>1</v>
      </c>
      <c r="Q1835" s="5">
        <f t="shared" si="655"/>
        <v>44866</v>
      </c>
      <c r="R1835" s="32">
        <f>VLOOKUP(_xlfn.CONCAT(M1835," - ",E1835),Planning!$C$75:$D$99,2,0)</f>
        <v>4</v>
      </c>
      <c r="S1835" s="5">
        <f t="shared" si="656"/>
        <v>44868</v>
      </c>
      <c r="T1835" s="3" t="str">
        <f t="shared" si="657"/>
        <v/>
      </c>
      <c r="U1835" s="32">
        <f t="shared" ca="1" si="658"/>
        <v>4</v>
      </c>
      <c r="V1835" s="32">
        <f t="shared" si="659"/>
        <v>0</v>
      </c>
      <c r="W1835" s="5">
        <f t="shared" si="660"/>
        <v>44869</v>
      </c>
      <c r="X1835" s="5"/>
      <c r="Z1835" s="49"/>
      <c r="AA1835" s="50" cm="1">
        <f t="array" ref="AA1835">IF(AND(K1835="Pending",J1835='Date ouverte'!$A$2),INDEX(_xlfn.ANCHORARRAY('Date ouverte'!$B$2),MATCH(TRUE,_xlfn.ANCHORARRAY('Date ouverte'!$B$2)&gt;=$W1835,0)),IF(AND(K1835="Pending",J1835='Date ouverte'!$A$4),INDEX(_xlfn.ANCHORARRAY('Date ouverte'!$B$4),MATCH(TRUE,_xlfn.ANCHORARRAY('Date ouverte'!$B$4)&gt;=$W1835,0)),IF(AND(K1835="Pending",J1835='Date ouverte'!$A$6),INDEX(_xlfn.ANCHORARRAY('Date ouverte'!$B$6),MATCH(TRUE,_xlfn.ANCHORARRAY('Date ouverte'!$B$6)&gt;=$W1835,0)),IF(AND(K1835="Pending",J1835='Date ouverte'!$A$8),INDEX(_xlfn.ANCHORARRAY('Date ouverte'!$B$8),MATCH(TRUE,_xlfn.ANCHORARRAY('Date ouverte'!$B$8)&gt;=$W1835,0)),W1835))))</f>
        <v>44869</v>
      </c>
      <c r="AB1835" s="5">
        <f>IF(IF($K1835="Pending",(IF($J1835='Date ouverte'!$A$20,HLOOKUP($AA1835,'Date ouverte'!$20:$21,2,FALSE),IF($J1835='Date ouverte'!$A$22,HLOOKUP($AA1835,'Date ouverte'!$22:$23,2,FALSE),IF($J1835='Date ouverte'!$A$24,HLOOKUP($AA1835,'Date ouverte'!$24:$25,2,FALSE),IF($J1835='Date ouverte'!$A$26,HLOOKUP($AA1835,'Date ouverte'!$26:$27,2,FALSE),"j"))))),W1835)&lt;&gt;"alert",AA1835,"alert")</f>
        <v>44869</v>
      </c>
      <c r="AC1835" s="65">
        <f>IF($AB1835="alert",(IF($J1835='Date ouverte'!$A$29,HLOOKUP($AA1835,'Date ouverte'!$29:$30,2,FALSE),IF($J1835='Date ouverte'!$A$31,HLOOKUP($AA1835,'Date ouverte'!$31:$33,2,FALSE),IF($J1835='Date ouverte'!$A$33,HLOOKUP($AA1835,'Date ouverte'!$33:$34,2,FALSE),IF($J1835='Date ouverte'!$A$35,HLOOKUP($AA1835,'Date ouverte'!$35:$36,2,FALSE),"j"))))),0)</f>
        <v>0</v>
      </c>
      <c r="AD18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835" s="5"/>
    </row>
    <row r="1836" spans="1:31" x14ac:dyDescent="0.25">
      <c r="A1836" t="s">
        <v>2225</v>
      </c>
      <c r="B1836" t="s">
        <v>258</v>
      </c>
      <c r="C1836" t="s">
        <v>30</v>
      </c>
      <c r="D1836" t="s">
        <v>47</v>
      </c>
      <c r="E1836" t="s">
        <v>34</v>
      </c>
      <c r="F1836" t="s">
        <v>48</v>
      </c>
      <c r="G1836" s="1">
        <v>44847</v>
      </c>
      <c r="H1836" s="1">
        <v>44877</v>
      </c>
      <c r="I1836" s="2">
        <v>44887.395833333336</v>
      </c>
      <c r="J1836" t="s">
        <v>23</v>
      </c>
      <c r="K1836" t="s">
        <v>19</v>
      </c>
      <c r="L1836" t="s">
        <v>20</v>
      </c>
      <c r="M1836" t="s">
        <v>25</v>
      </c>
      <c r="N1836" t="s">
        <v>35</v>
      </c>
      <c r="O1836" t="s">
        <v>45</v>
      </c>
      <c r="P1836">
        <f t="shared" si="654"/>
        <v>1</v>
      </c>
      <c r="Q1836" s="5">
        <f t="shared" si="655"/>
        <v>44879</v>
      </c>
      <c r="R1836" s="32">
        <f>VLOOKUP(_xlfn.CONCAT(M1836," - ",E1836),Planning!$C$75:$D$99,2,0)</f>
        <v>21</v>
      </c>
      <c r="S1836" s="5">
        <f t="shared" si="656"/>
        <v>44898</v>
      </c>
      <c r="T1836" s="3" t="str">
        <f t="shared" si="657"/>
        <v/>
      </c>
      <c r="U1836" s="32">
        <f t="shared" ca="1" si="658"/>
        <v>21</v>
      </c>
      <c r="V1836" s="32">
        <f t="shared" si="659"/>
        <v>0</v>
      </c>
      <c r="W1836" s="5">
        <f t="shared" si="660"/>
        <v>44887</v>
      </c>
      <c r="X1836" s="5"/>
      <c r="Z1836" s="49"/>
      <c r="AA1836" s="50" cm="1">
        <f t="array" ref="AA1836">IF(AND(K1836="Pending",J1836='Date ouverte'!$A$2),INDEX(_xlfn.ANCHORARRAY('Date ouverte'!$B$2),MATCH(TRUE,_xlfn.ANCHORARRAY('Date ouverte'!$B$2)&gt;=$W1836,0)),IF(AND(K1836="Pending",J1836='Date ouverte'!$A$4),INDEX(_xlfn.ANCHORARRAY('Date ouverte'!$B$4),MATCH(TRUE,_xlfn.ANCHORARRAY('Date ouverte'!$B$4)&gt;=$W1836,0)),IF(AND(K1836="Pending",J1836='Date ouverte'!$A$6),INDEX(_xlfn.ANCHORARRAY('Date ouverte'!$B$6),MATCH(TRUE,_xlfn.ANCHORARRAY('Date ouverte'!$B$6)&gt;=$W1836,0)),IF(AND(K1836="Pending",J1836='Date ouverte'!$A$8),INDEX(_xlfn.ANCHORARRAY('Date ouverte'!$B$8),MATCH(TRUE,_xlfn.ANCHORARRAY('Date ouverte'!$B$8)&gt;=$W1836,0)),W1836))))</f>
        <v>44887</v>
      </c>
      <c r="AB1836" s="5">
        <f>IF(IF($K1836="Pending",(IF($J1836='Date ouverte'!$A$20,HLOOKUP($AA1836,'Date ouverte'!$20:$21,2,FALSE),IF($J1836='Date ouverte'!$A$22,HLOOKUP($AA1836,'Date ouverte'!$22:$23,2,FALSE),IF($J1836='Date ouverte'!$A$24,HLOOKUP($AA1836,'Date ouverte'!$24:$25,2,FALSE),IF($J1836='Date ouverte'!$A$26,HLOOKUP($AA1836,'Date ouverte'!$26:$27,2,FALSE),"j"))))),W1836)&lt;&gt;"alert",AA1836,"alert")</f>
        <v>44887</v>
      </c>
      <c r="AC1836" s="65">
        <f>IF($AB1836="alert",(IF($J1836='Date ouverte'!$A$29,HLOOKUP($AA1836,'Date ouverte'!$29:$30,2,FALSE),IF($J1836='Date ouverte'!$A$31,HLOOKUP($AA1836,'Date ouverte'!$31:$33,2,FALSE),IF($J1836='Date ouverte'!$A$33,HLOOKUP($AA1836,'Date ouverte'!$33:$34,2,FALSE),IF($J1836='Date ouverte'!$A$35,HLOOKUP($AA1836,'Date ouverte'!$35:$36,2,FALSE),"j"))))),0)</f>
        <v>0</v>
      </c>
      <c r="AD18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6" s="5"/>
    </row>
    <row r="1837" spans="1:31" x14ac:dyDescent="0.25">
      <c r="A1837" t="s">
        <v>2226</v>
      </c>
      <c r="B1837" t="s">
        <v>258</v>
      </c>
      <c r="C1837" t="s">
        <v>14</v>
      </c>
      <c r="D1837" t="s">
        <v>47</v>
      </c>
      <c r="E1837" t="s">
        <v>16</v>
      </c>
      <c r="F1837" t="s">
        <v>48</v>
      </c>
      <c r="G1837" s="1">
        <v>44857</v>
      </c>
      <c r="H1837" s="1">
        <v>44884</v>
      </c>
      <c r="I1837" s="2">
        <v>44891</v>
      </c>
      <c r="J1837" t="s">
        <v>18</v>
      </c>
      <c r="K1837" t="s">
        <v>29</v>
      </c>
      <c r="L1837" t="s">
        <v>24</v>
      </c>
      <c r="M1837" t="s">
        <v>32</v>
      </c>
      <c r="N1837" t="s">
        <v>41</v>
      </c>
      <c r="O1837" t="s">
        <v>1686</v>
      </c>
      <c r="P1837">
        <f t="shared" si="654"/>
        <v>1</v>
      </c>
      <c r="Q1837" s="5">
        <f t="shared" si="655"/>
        <v>44886</v>
      </c>
      <c r="R1837" s="32">
        <f>VLOOKUP(_xlfn.CONCAT(M1837," - ",E1837),Planning!$C$75:$D$99,2,0)</f>
        <v>10</v>
      </c>
      <c r="S1837" s="5">
        <f t="shared" si="656"/>
        <v>44894</v>
      </c>
      <c r="T1837" s="3" t="str">
        <f t="shared" si="657"/>
        <v/>
      </c>
      <c r="U1837" s="32">
        <f t="shared" ca="1" si="658"/>
        <v>10</v>
      </c>
      <c r="V1837" s="32">
        <f t="shared" si="659"/>
        <v>0</v>
      </c>
      <c r="W1837" s="5">
        <f t="shared" si="660"/>
        <v>44891</v>
      </c>
      <c r="X1837" s="5"/>
      <c r="Z1837" s="49"/>
      <c r="AA1837" s="50" cm="1">
        <f t="array" ref="AA1837">IF(AND(K1837="Pending",J1837='Date ouverte'!$A$2),INDEX(_xlfn.ANCHORARRAY('Date ouverte'!$B$2),MATCH(TRUE,_xlfn.ANCHORARRAY('Date ouverte'!$B$2)&gt;=$W1837,0)),IF(AND(K1837="Pending",J1837='Date ouverte'!$A$4),INDEX(_xlfn.ANCHORARRAY('Date ouverte'!$B$4),MATCH(TRUE,_xlfn.ANCHORARRAY('Date ouverte'!$B$4)&gt;=$W1837,0)),IF(AND(K1837="Pending",J1837='Date ouverte'!$A$6),INDEX(_xlfn.ANCHORARRAY('Date ouverte'!$B$6),MATCH(TRUE,_xlfn.ANCHORARRAY('Date ouverte'!$B$6)&gt;=$W1837,0)),IF(AND(K1837="Pending",J1837='Date ouverte'!$A$8),INDEX(_xlfn.ANCHORARRAY('Date ouverte'!$B$8),MATCH(TRUE,_xlfn.ANCHORARRAY('Date ouverte'!$B$8)&gt;=$W1837,0)),W1837))))</f>
        <v>44893</v>
      </c>
      <c r="AB1837" s="5">
        <f>IF(IF($K1837="Pending",(IF($J1837='Date ouverte'!$A$20,HLOOKUP($AA1837,'Date ouverte'!$20:$21,2,FALSE),IF($J1837='Date ouverte'!$A$22,HLOOKUP($AA1837,'Date ouverte'!$22:$23,2,FALSE),IF($J1837='Date ouverte'!$A$24,HLOOKUP($AA1837,'Date ouverte'!$24:$25,2,FALSE),IF($J1837='Date ouverte'!$A$26,HLOOKUP($AA1837,'Date ouverte'!$26:$27,2,FALSE),"j"))))),W1837)&lt;&gt;"alert",AA1837,"alert")</f>
        <v>44893</v>
      </c>
      <c r="AC1837" s="65">
        <f>IF($AB1837="alert",(IF($J1837='Date ouverte'!$A$29,HLOOKUP($AA1837,'Date ouverte'!$29:$30,2,FALSE),IF($J1837='Date ouverte'!$A$31,HLOOKUP($AA1837,'Date ouverte'!$31:$33,2,FALSE),IF($J1837='Date ouverte'!$A$33,HLOOKUP($AA1837,'Date ouverte'!$33:$34,2,FALSE),IF($J1837='Date ouverte'!$A$35,HLOOKUP($AA1837,'Date ouverte'!$35:$36,2,FALSE),"j"))))),0)</f>
        <v>0</v>
      </c>
      <c r="AD18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7" s="5"/>
    </row>
    <row r="1838" spans="1:31" x14ac:dyDescent="0.25">
      <c r="A1838" t="s">
        <v>2227</v>
      </c>
      <c r="B1838" t="s">
        <v>258</v>
      </c>
      <c r="C1838" t="s">
        <v>30</v>
      </c>
      <c r="D1838" t="s">
        <v>47</v>
      </c>
      <c r="E1838" t="s">
        <v>34</v>
      </c>
      <c r="F1838" t="s">
        <v>48</v>
      </c>
      <c r="G1838" s="1">
        <v>44858</v>
      </c>
      <c r="H1838" s="1">
        <v>44890</v>
      </c>
      <c r="I1838" s="2">
        <v>44902</v>
      </c>
      <c r="J1838" t="s">
        <v>28</v>
      </c>
      <c r="K1838" t="s">
        <v>29</v>
      </c>
      <c r="L1838" t="s">
        <v>24</v>
      </c>
      <c r="M1838" t="s">
        <v>25</v>
      </c>
      <c r="N1838" t="s">
        <v>26</v>
      </c>
      <c r="O1838" t="s">
        <v>46</v>
      </c>
      <c r="P1838">
        <f t="shared" si="654"/>
        <v>1</v>
      </c>
      <c r="Q1838" s="5">
        <f t="shared" si="655"/>
        <v>44892</v>
      </c>
      <c r="R1838" s="32">
        <f>VLOOKUP(_xlfn.CONCAT(M1838," - ",E1838),Planning!$C$75:$D$99,2,0)</f>
        <v>21</v>
      </c>
      <c r="S1838" s="5">
        <f t="shared" si="656"/>
        <v>44911</v>
      </c>
      <c r="T1838" s="3" t="str">
        <f t="shared" si="657"/>
        <v/>
      </c>
      <c r="U1838" s="32">
        <f t="shared" ca="1" si="658"/>
        <v>21</v>
      </c>
      <c r="V1838" s="32">
        <f t="shared" si="659"/>
        <v>0</v>
      </c>
      <c r="W1838" s="5">
        <f t="shared" si="660"/>
        <v>44902</v>
      </c>
      <c r="X1838" s="5"/>
      <c r="Z1838" s="49"/>
      <c r="AA1838" s="50" cm="1">
        <f t="array" ref="AA1838">IF(AND(K1838="Pending",J1838='Date ouverte'!$A$2),INDEX(_xlfn.ANCHORARRAY('Date ouverte'!$B$2),MATCH(TRUE,_xlfn.ANCHORARRAY('Date ouverte'!$B$2)&gt;=$W1838,0)),IF(AND(K1838="Pending",J1838='Date ouverte'!$A$4),INDEX(_xlfn.ANCHORARRAY('Date ouverte'!$B$4),MATCH(TRUE,_xlfn.ANCHORARRAY('Date ouverte'!$B$4)&gt;=$W1838,0)),IF(AND(K1838="Pending",J1838='Date ouverte'!$A$6),INDEX(_xlfn.ANCHORARRAY('Date ouverte'!$B$6),MATCH(TRUE,_xlfn.ANCHORARRAY('Date ouverte'!$B$6)&gt;=$W1838,0)),IF(AND(K1838="Pending",J1838='Date ouverte'!$A$8),INDEX(_xlfn.ANCHORARRAY('Date ouverte'!$B$8),MATCH(TRUE,_xlfn.ANCHORARRAY('Date ouverte'!$B$8)&gt;=$W1838,0)),W1838))))</f>
        <v>44902</v>
      </c>
      <c r="AB1838" s="5">
        <f>IF(IF($K1838="Pending",(IF($J1838='Date ouverte'!$A$20,HLOOKUP($AA1838,'Date ouverte'!$20:$21,2,FALSE),IF($J1838='Date ouverte'!$A$22,HLOOKUP($AA1838,'Date ouverte'!$22:$23,2,FALSE),IF($J1838='Date ouverte'!$A$24,HLOOKUP($AA1838,'Date ouverte'!$24:$25,2,FALSE),IF($J1838='Date ouverte'!$A$26,HLOOKUP($AA1838,'Date ouverte'!$26:$27,2,FALSE),"j"))))),W1838)&lt;&gt;"alert",AA1838,"alert")</f>
        <v>44902</v>
      </c>
      <c r="AC1838" s="65">
        <f>IF($AB1838="alert",(IF($J1838='Date ouverte'!$A$29,HLOOKUP($AA1838,'Date ouverte'!$29:$30,2,FALSE),IF($J1838='Date ouverte'!$A$31,HLOOKUP($AA1838,'Date ouverte'!$31:$33,2,FALSE),IF($J1838='Date ouverte'!$A$33,HLOOKUP($AA1838,'Date ouverte'!$33:$34,2,FALSE),IF($J1838='Date ouverte'!$A$35,HLOOKUP($AA1838,'Date ouverte'!$35:$36,2,FALSE),"j"))))),0)</f>
        <v>0</v>
      </c>
      <c r="AD18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38" s="5"/>
    </row>
    <row r="1839" spans="1:31" x14ac:dyDescent="0.25">
      <c r="A1839" t="s">
        <v>2228</v>
      </c>
      <c r="B1839" t="s">
        <v>258</v>
      </c>
      <c r="C1839" t="s">
        <v>30</v>
      </c>
      <c r="D1839" t="s">
        <v>47</v>
      </c>
      <c r="E1839" t="s">
        <v>34</v>
      </c>
      <c r="F1839" t="s">
        <v>48</v>
      </c>
      <c r="G1839" s="1">
        <v>44847</v>
      </c>
      <c r="H1839" s="1">
        <v>44877</v>
      </c>
      <c r="I1839" s="2">
        <v>44884</v>
      </c>
      <c r="J1839" t="s">
        <v>23</v>
      </c>
      <c r="K1839" t="s">
        <v>29</v>
      </c>
      <c r="L1839" t="s">
        <v>20</v>
      </c>
      <c r="M1839" t="s">
        <v>25</v>
      </c>
      <c r="N1839" t="s">
        <v>35</v>
      </c>
      <c r="O1839" t="s">
        <v>45</v>
      </c>
      <c r="P1839">
        <f t="shared" si="654"/>
        <v>1</v>
      </c>
      <c r="Q1839" s="5">
        <f t="shared" si="655"/>
        <v>44879</v>
      </c>
      <c r="R1839" s="32">
        <f>VLOOKUP(_xlfn.CONCAT(M1839," - ",E1839),Planning!$C$75:$D$99,2,0)</f>
        <v>21</v>
      </c>
      <c r="S1839" s="5">
        <f t="shared" si="656"/>
        <v>44898</v>
      </c>
      <c r="T1839" s="3" t="str">
        <f t="shared" si="657"/>
        <v/>
      </c>
      <c r="U1839" s="32">
        <f t="shared" ca="1" si="658"/>
        <v>21</v>
      </c>
      <c r="V1839" s="32">
        <f t="shared" si="659"/>
        <v>0</v>
      </c>
      <c r="W1839" s="5">
        <f t="shared" si="660"/>
        <v>44884</v>
      </c>
      <c r="X1839" s="5"/>
      <c r="Z1839" s="49"/>
      <c r="AA1839" s="50" cm="1">
        <f t="array" ref="AA1839">IF(AND(K1839="Pending",J1839='Date ouverte'!$A$2),INDEX(_xlfn.ANCHORARRAY('Date ouverte'!$B$2),MATCH(TRUE,_xlfn.ANCHORARRAY('Date ouverte'!$B$2)&gt;=$W1839,0)),IF(AND(K1839="Pending",J1839='Date ouverte'!$A$4),INDEX(_xlfn.ANCHORARRAY('Date ouverte'!$B$4),MATCH(TRUE,_xlfn.ANCHORARRAY('Date ouverte'!$B$4)&gt;=$W1839,0)),IF(AND(K1839="Pending",J1839='Date ouverte'!$A$6),INDEX(_xlfn.ANCHORARRAY('Date ouverte'!$B$6),MATCH(TRUE,_xlfn.ANCHORARRAY('Date ouverte'!$B$6)&gt;=$W1839,0)),IF(AND(K1839="Pending",J1839='Date ouverte'!$A$8),INDEX(_xlfn.ANCHORARRAY('Date ouverte'!$B$8),MATCH(TRUE,_xlfn.ANCHORARRAY('Date ouverte'!$B$8)&gt;=$W1839,0)),W1839))))</f>
        <v>44886</v>
      </c>
      <c r="AB1839" s="5">
        <f>IF(IF($K1839="Pending",(IF($J1839='Date ouverte'!$A$20,HLOOKUP($AA1839,'Date ouverte'!$20:$21,2,FALSE),IF($J1839='Date ouverte'!$A$22,HLOOKUP($AA1839,'Date ouverte'!$22:$23,2,FALSE),IF($J1839='Date ouverte'!$A$24,HLOOKUP($AA1839,'Date ouverte'!$24:$25,2,FALSE),IF($J1839='Date ouverte'!$A$26,HLOOKUP($AA1839,'Date ouverte'!$26:$27,2,FALSE),"j"))))),W1839)&lt;&gt;"alert",AA1839,"alert")</f>
        <v>44886</v>
      </c>
      <c r="AC1839" s="65">
        <f>IF($AB1839="alert",(IF($J1839='Date ouverte'!$A$29,HLOOKUP($AA1839,'Date ouverte'!$29:$30,2,FALSE),IF($J1839='Date ouverte'!$A$31,HLOOKUP($AA1839,'Date ouverte'!$31:$33,2,FALSE),IF($J1839='Date ouverte'!$A$33,HLOOKUP($AA1839,'Date ouverte'!$33:$34,2,FALSE),IF($J1839='Date ouverte'!$A$35,HLOOKUP($AA1839,'Date ouverte'!$35:$36,2,FALSE),"j"))))),0)</f>
        <v>0</v>
      </c>
      <c r="AD18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39" s="5"/>
    </row>
    <row r="1840" spans="1:31" x14ac:dyDescent="0.25">
      <c r="A1840" t="s">
        <v>2229</v>
      </c>
      <c r="B1840" t="s">
        <v>258</v>
      </c>
      <c r="C1840" t="s">
        <v>30</v>
      </c>
      <c r="D1840" t="s">
        <v>47</v>
      </c>
      <c r="E1840" t="s">
        <v>16</v>
      </c>
      <c r="F1840" t="s">
        <v>48</v>
      </c>
      <c r="G1840" s="1">
        <v>44858</v>
      </c>
      <c r="H1840" s="1">
        <v>44893</v>
      </c>
      <c r="I1840" s="2">
        <v>44898</v>
      </c>
      <c r="J1840" t="s">
        <v>23</v>
      </c>
      <c r="K1840" t="s">
        <v>29</v>
      </c>
      <c r="L1840" t="s">
        <v>24</v>
      </c>
      <c r="M1840" t="s">
        <v>25</v>
      </c>
      <c r="N1840" t="s">
        <v>26</v>
      </c>
      <c r="O1840" t="s">
        <v>46</v>
      </c>
      <c r="P1840">
        <f t="shared" si="654"/>
        <v>1</v>
      </c>
      <c r="Q1840" s="5">
        <f t="shared" si="655"/>
        <v>44895</v>
      </c>
      <c r="R1840" s="32">
        <f>VLOOKUP(_xlfn.CONCAT(M1840," - ",E1840),Planning!$C$75:$D$99,2,0)</f>
        <v>4</v>
      </c>
      <c r="S1840" s="5">
        <f t="shared" si="656"/>
        <v>44897</v>
      </c>
      <c r="T1840" s="3" t="str">
        <f t="shared" si="657"/>
        <v/>
      </c>
      <c r="U1840" s="32">
        <f t="shared" ca="1" si="658"/>
        <v>4</v>
      </c>
      <c r="V1840" s="32">
        <f t="shared" si="659"/>
        <v>0</v>
      </c>
      <c r="W1840" s="5">
        <f t="shared" si="660"/>
        <v>44898</v>
      </c>
      <c r="X1840" s="5"/>
      <c r="Z1840" s="49"/>
      <c r="AA1840" s="50" cm="1">
        <f t="array" ref="AA1840">IF(AND(K1840="Pending",J1840='Date ouverte'!$A$2),INDEX(_xlfn.ANCHORARRAY('Date ouverte'!$B$2),MATCH(TRUE,_xlfn.ANCHORARRAY('Date ouverte'!$B$2)&gt;=$W1840,0)),IF(AND(K1840="Pending",J1840='Date ouverte'!$A$4),INDEX(_xlfn.ANCHORARRAY('Date ouverte'!$B$4),MATCH(TRUE,_xlfn.ANCHORARRAY('Date ouverte'!$B$4)&gt;=$W1840,0)),IF(AND(K1840="Pending",J1840='Date ouverte'!$A$6),INDEX(_xlfn.ANCHORARRAY('Date ouverte'!$B$6),MATCH(TRUE,_xlfn.ANCHORARRAY('Date ouverte'!$B$6)&gt;=$W1840,0)),IF(AND(K1840="Pending",J1840='Date ouverte'!$A$8),INDEX(_xlfn.ANCHORARRAY('Date ouverte'!$B$8),MATCH(TRUE,_xlfn.ANCHORARRAY('Date ouverte'!$B$8)&gt;=$W1840,0)),W1840))))</f>
        <v>44900</v>
      </c>
      <c r="AB1840" s="5" t="str">
        <f>IF(IF($K1840="Pending",(IF($J1840='Date ouverte'!$A$20,HLOOKUP($AA1840,'Date ouverte'!$20:$21,2,FALSE),IF($J1840='Date ouverte'!$A$22,HLOOKUP($AA1840,'Date ouverte'!$22:$23,2,FALSE),IF($J1840='Date ouverte'!$A$24,HLOOKUP($AA1840,'Date ouverte'!$24:$25,2,FALSE),IF($J1840='Date ouverte'!$A$26,HLOOKUP($AA1840,'Date ouverte'!$26:$27,2,FALSE),"j"))))),W1840)&lt;&gt;"alert",AA1840,"alert")</f>
        <v>alert</v>
      </c>
      <c r="AC1840" s="65">
        <f>IF($AB1840="alert",(IF($J1840='Date ouverte'!$A$29,HLOOKUP($AA1840,'Date ouverte'!$29:$30,2,FALSE),IF($J1840='Date ouverte'!$A$31,HLOOKUP($AA1840,'Date ouverte'!$31:$33,2,FALSE),IF($J1840='Date ouverte'!$A$33,HLOOKUP($AA1840,'Date ouverte'!$33:$34,2,FALSE),IF($J1840='Date ouverte'!$A$35,HLOOKUP($AA1840,'Date ouverte'!$35:$36,2,FALSE),"j"))))),0)</f>
        <v>26</v>
      </c>
      <c r="AD18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0" s="5"/>
    </row>
    <row r="1841" spans="1:31" x14ac:dyDescent="0.25">
      <c r="A1841" t="s">
        <v>728</v>
      </c>
      <c r="B1841" t="s">
        <v>258</v>
      </c>
      <c r="C1841" t="s">
        <v>30</v>
      </c>
      <c r="D1841" t="s">
        <v>47</v>
      </c>
      <c r="E1841" t="s">
        <v>34</v>
      </c>
      <c r="F1841" t="s">
        <v>48</v>
      </c>
      <c r="G1841" s="1">
        <v>44826</v>
      </c>
      <c r="H1841" s="1">
        <v>44860</v>
      </c>
      <c r="I1841" s="2">
        <v>44872.729166666664</v>
      </c>
      <c r="J1841" t="s">
        <v>23</v>
      </c>
      <c r="K1841" t="s">
        <v>19</v>
      </c>
      <c r="L1841" t="s">
        <v>20</v>
      </c>
      <c r="M1841" t="s">
        <v>25</v>
      </c>
      <c r="N1841" t="s">
        <v>35</v>
      </c>
      <c r="O1841" t="s">
        <v>36</v>
      </c>
      <c r="P1841">
        <f t="shared" si="654"/>
        <v>1</v>
      </c>
      <c r="Q1841" s="5">
        <f t="shared" si="655"/>
        <v>44862</v>
      </c>
      <c r="R1841" s="32">
        <f>VLOOKUP(_xlfn.CONCAT(M1841," - ",E1841),Planning!$C$75:$D$99,2,0)</f>
        <v>21</v>
      </c>
      <c r="S1841" s="5">
        <f t="shared" si="656"/>
        <v>44881</v>
      </c>
      <c r="T1841" s="3" t="str">
        <f t="shared" si="657"/>
        <v/>
      </c>
      <c r="U1841" s="32">
        <f t="shared" ca="1" si="658"/>
        <v>21</v>
      </c>
      <c r="V1841" s="32">
        <f t="shared" si="659"/>
        <v>0</v>
      </c>
      <c r="W1841" s="5">
        <f t="shared" si="660"/>
        <v>44872</v>
      </c>
      <c r="X1841" s="5"/>
      <c r="Z1841" s="49"/>
      <c r="AA1841" s="50" cm="1">
        <f t="array" ref="AA1841">IF(AND(K1841="Pending",J1841='Date ouverte'!$A$2),INDEX(_xlfn.ANCHORARRAY('Date ouverte'!$B$2),MATCH(TRUE,_xlfn.ANCHORARRAY('Date ouverte'!$B$2)&gt;=$W1841,0)),IF(AND(K1841="Pending",J1841='Date ouverte'!$A$4),INDEX(_xlfn.ANCHORARRAY('Date ouverte'!$B$4),MATCH(TRUE,_xlfn.ANCHORARRAY('Date ouverte'!$B$4)&gt;=$W1841,0)),IF(AND(K1841="Pending",J1841='Date ouverte'!$A$6),INDEX(_xlfn.ANCHORARRAY('Date ouverte'!$B$6),MATCH(TRUE,_xlfn.ANCHORARRAY('Date ouverte'!$B$6)&gt;=$W1841,0)),IF(AND(K1841="Pending",J1841='Date ouverte'!$A$8),INDEX(_xlfn.ANCHORARRAY('Date ouverte'!$B$8),MATCH(TRUE,_xlfn.ANCHORARRAY('Date ouverte'!$B$8)&gt;=$W1841,0)),W1841))))</f>
        <v>44872</v>
      </c>
      <c r="AB1841" s="5">
        <f>IF(IF($K1841="Pending",(IF($J1841='Date ouverte'!$A$20,HLOOKUP($AA1841,'Date ouverte'!$20:$21,2,FALSE),IF($J1841='Date ouverte'!$A$22,HLOOKUP($AA1841,'Date ouverte'!$22:$23,2,FALSE),IF($J1841='Date ouverte'!$A$24,HLOOKUP($AA1841,'Date ouverte'!$24:$25,2,FALSE),IF($J1841='Date ouverte'!$A$26,HLOOKUP($AA1841,'Date ouverte'!$26:$27,2,FALSE),"j"))))),W1841)&lt;&gt;"alert",AA1841,"alert")</f>
        <v>44872</v>
      </c>
      <c r="AC1841" s="65">
        <f>IF($AB1841="alert",(IF($J1841='Date ouverte'!$A$29,HLOOKUP($AA1841,'Date ouverte'!$29:$30,2,FALSE),IF($J1841='Date ouverte'!$A$31,HLOOKUP($AA1841,'Date ouverte'!$31:$33,2,FALSE),IF($J1841='Date ouverte'!$A$33,HLOOKUP($AA1841,'Date ouverte'!$33:$34,2,FALSE),IF($J1841='Date ouverte'!$A$35,HLOOKUP($AA1841,'Date ouverte'!$35:$36,2,FALSE),"j"))))),0)</f>
        <v>0</v>
      </c>
      <c r="AD18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1" s="5"/>
    </row>
    <row r="1842" spans="1:31" x14ac:dyDescent="0.25">
      <c r="A1842" t="s">
        <v>2230</v>
      </c>
      <c r="B1842" t="s">
        <v>258</v>
      </c>
      <c r="C1842" t="s">
        <v>38</v>
      </c>
      <c r="D1842" t="s">
        <v>47</v>
      </c>
      <c r="E1842" t="s">
        <v>34</v>
      </c>
      <c r="F1842" t="s">
        <v>48</v>
      </c>
      <c r="G1842" s="1">
        <v>44856</v>
      </c>
      <c r="H1842" s="1">
        <v>44906</v>
      </c>
      <c r="I1842" s="2">
        <v>44926</v>
      </c>
      <c r="J1842" t="s">
        <v>28</v>
      </c>
      <c r="K1842" t="s">
        <v>29</v>
      </c>
      <c r="L1842" t="s">
        <v>20</v>
      </c>
      <c r="M1842" t="s">
        <v>25</v>
      </c>
      <c r="N1842" t="s">
        <v>35</v>
      </c>
      <c r="O1842" t="s">
        <v>46</v>
      </c>
      <c r="P1842">
        <f t="shared" si="654"/>
        <v>1</v>
      </c>
      <c r="Q1842" s="5">
        <f t="shared" si="655"/>
        <v>44908</v>
      </c>
      <c r="R1842" s="32">
        <f>VLOOKUP(_xlfn.CONCAT(M1842," - ",E1842),Planning!$C$75:$D$99,2,0)</f>
        <v>21</v>
      </c>
      <c r="S1842" s="5">
        <f t="shared" si="656"/>
        <v>44927</v>
      </c>
      <c r="T1842" s="3" t="str">
        <f t="shared" si="657"/>
        <v/>
      </c>
      <c r="U1842" s="32">
        <f t="shared" ca="1" si="658"/>
        <v>21</v>
      </c>
      <c r="V1842" s="32">
        <f t="shared" si="659"/>
        <v>0</v>
      </c>
      <c r="W1842" s="5">
        <f t="shared" si="660"/>
        <v>44926</v>
      </c>
      <c r="X1842" s="5"/>
      <c r="Z1842" s="49"/>
      <c r="AA1842" s="50" cm="1">
        <f t="array" ref="AA1842">IF(AND(K1842="Pending",J1842='Date ouverte'!$A$2),INDEX(_xlfn.ANCHORARRAY('Date ouverte'!$B$2),MATCH(TRUE,_xlfn.ANCHORARRAY('Date ouverte'!$B$2)&gt;=$W1842,0)),IF(AND(K1842="Pending",J1842='Date ouverte'!$A$4),INDEX(_xlfn.ANCHORARRAY('Date ouverte'!$B$4),MATCH(TRUE,_xlfn.ANCHORARRAY('Date ouverte'!$B$4)&gt;=$W1842,0)),IF(AND(K1842="Pending",J1842='Date ouverte'!$A$6),INDEX(_xlfn.ANCHORARRAY('Date ouverte'!$B$6),MATCH(TRUE,_xlfn.ANCHORARRAY('Date ouverte'!$B$6)&gt;=$W1842,0)),IF(AND(K1842="Pending",J1842='Date ouverte'!$A$8),INDEX(_xlfn.ANCHORARRAY('Date ouverte'!$B$8),MATCH(TRUE,_xlfn.ANCHORARRAY('Date ouverte'!$B$8)&gt;=$W1842,0)),W1842))))</f>
        <v>44928</v>
      </c>
      <c r="AB1842" s="5">
        <f>IF(IF($K1842="Pending",(IF($J1842='Date ouverte'!$A$20,HLOOKUP($AA1842,'Date ouverte'!$20:$21,2,FALSE),IF($J1842='Date ouverte'!$A$22,HLOOKUP($AA1842,'Date ouverte'!$22:$23,2,FALSE),IF($J1842='Date ouverte'!$A$24,HLOOKUP($AA1842,'Date ouverte'!$24:$25,2,FALSE),IF($J1842='Date ouverte'!$A$26,HLOOKUP($AA1842,'Date ouverte'!$26:$27,2,FALSE),"j"))))),W1842)&lt;&gt;"alert",AA1842,"alert")</f>
        <v>44928</v>
      </c>
      <c r="AC1842" s="65">
        <f>IF($AB1842="alert",(IF($J1842='Date ouverte'!$A$29,HLOOKUP($AA1842,'Date ouverte'!$29:$30,2,FALSE),IF($J1842='Date ouverte'!$A$31,HLOOKUP($AA1842,'Date ouverte'!$31:$33,2,FALSE),IF($J1842='Date ouverte'!$A$33,HLOOKUP($AA1842,'Date ouverte'!$33:$34,2,FALSE),IF($J1842='Date ouverte'!$A$35,HLOOKUP($AA1842,'Date ouverte'!$35:$36,2,FALSE),"j"))))),0)</f>
        <v>0</v>
      </c>
      <c r="AD18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42" s="5"/>
    </row>
    <row r="1843" spans="1:31" x14ac:dyDescent="0.25">
      <c r="A1843" t="s">
        <v>598</v>
      </c>
      <c r="B1843" t="s">
        <v>258</v>
      </c>
      <c r="C1843" t="s">
        <v>30</v>
      </c>
      <c r="D1843" t="s">
        <v>15</v>
      </c>
      <c r="E1843" t="s">
        <v>34</v>
      </c>
      <c r="F1843" t="s">
        <v>17</v>
      </c>
      <c r="G1843" s="1">
        <v>44818</v>
      </c>
      <c r="H1843" s="1">
        <v>44854</v>
      </c>
      <c r="I1843" s="2">
        <v>44862.625</v>
      </c>
      <c r="J1843" t="s">
        <v>28</v>
      </c>
      <c r="K1843" t="s">
        <v>19</v>
      </c>
      <c r="L1843" t="s">
        <v>20</v>
      </c>
      <c r="M1843" t="s">
        <v>25</v>
      </c>
      <c r="N1843" t="s">
        <v>35</v>
      </c>
      <c r="O1843" t="s">
        <v>42</v>
      </c>
      <c r="P1843">
        <f t="shared" si="654"/>
        <v>1</v>
      </c>
      <c r="Q1843" s="5">
        <f t="shared" si="655"/>
        <v>44856</v>
      </c>
      <c r="R1843" s="32">
        <f>VLOOKUP(_xlfn.CONCAT(M1843," - ",E1843),Planning!$C$75:$D$99,2,0)</f>
        <v>21</v>
      </c>
      <c r="S1843" s="5">
        <f t="shared" si="656"/>
        <v>44875</v>
      </c>
      <c r="T1843" s="3" t="str">
        <f t="shared" si="657"/>
        <v/>
      </c>
      <c r="U1843" s="32">
        <f t="shared" ca="1" si="658"/>
        <v>16</v>
      </c>
      <c r="V1843" s="32">
        <f t="shared" si="659"/>
        <v>0</v>
      </c>
      <c r="W1843" s="5">
        <f t="shared" si="660"/>
        <v>44862</v>
      </c>
      <c r="X1843" s="5"/>
      <c r="Z1843" s="49"/>
      <c r="AA1843" s="50" cm="1">
        <f t="array" ref="AA1843">IF(AND(K1843="Pending",J1843='Date ouverte'!$A$2),INDEX(_xlfn.ANCHORARRAY('Date ouverte'!$B$2),MATCH(TRUE,_xlfn.ANCHORARRAY('Date ouverte'!$B$2)&gt;=$W1843,0)),IF(AND(K1843="Pending",J1843='Date ouverte'!$A$4),INDEX(_xlfn.ANCHORARRAY('Date ouverte'!$B$4),MATCH(TRUE,_xlfn.ANCHORARRAY('Date ouverte'!$B$4)&gt;=$W1843,0)),IF(AND(K1843="Pending",J1843='Date ouverte'!$A$6),INDEX(_xlfn.ANCHORARRAY('Date ouverte'!$B$6),MATCH(TRUE,_xlfn.ANCHORARRAY('Date ouverte'!$B$6)&gt;=$W1843,0)),IF(AND(K1843="Pending",J1843='Date ouverte'!$A$8),INDEX(_xlfn.ANCHORARRAY('Date ouverte'!$B$8),MATCH(TRUE,_xlfn.ANCHORARRAY('Date ouverte'!$B$8)&gt;=$W1843,0)),W1843))))</f>
        <v>44862</v>
      </c>
      <c r="AB1843" s="5">
        <f>IF(IF($K1843="Pending",(IF($J1843='Date ouverte'!$A$20,HLOOKUP($AA1843,'Date ouverte'!$20:$21,2,FALSE),IF($J1843='Date ouverte'!$A$22,HLOOKUP($AA1843,'Date ouverte'!$22:$23,2,FALSE),IF($J1843='Date ouverte'!$A$24,HLOOKUP($AA1843,'Date ouverte'!$24:$25,2,FALSE),IF($J1843='Date ouverte'!$A$26,HLOOKUP($AA1843,'Date ouverte'!$26:$27,2,FALSE),"j"))))),W1843)&lt;&gt;"alert",AA1843,"alert")</f>
        <v>44862</v>
      </c>
      <c r="AC1843" s="65">
        <f>IF($AB1843="alert",(IF($J1843='Date ouverte'!$A$29,HLOOKUP($AA1843,'Date ouverte'!$29:$30,2,FALSE),IF($J1843='Date ouverte'!$A$31,HLOOKUP($AA1843,'Date ouverte'!$31:$33,2,FALSE),IF($J1843='Date ouverte'!$A$33,HLOOKUP($AA1843,'Date ouverte'!$33:$34,2,FALSE),IF($J1843='Date ouverte'!$A$35,HLOOKUP($AA1843,'Date ouverte'!$35:$36,2,FALSE),"j"))))),0)</f>
        <v>0</v>
      </c>
      <c r="AD18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3" s="5"/>
    </row>
    <row r="1844" spans="1:31" x14ac:dyDescent="0.25">
      <c r="A1844" t="s">
        <v>1505</v>
      </c>
      <c r="B1844" t="s">
        <v>258</v>
      </c>
      <c r="C1844" t="s">
        <v>14</v>
      </c>
      <c r="D1844" t="s">
        <v>47</v>
      </c>
      <c r="E1844" t="s">
        <v>34</v>
      </c>
      <c r="F1844" t="s">
        <v>48</v>
      </c>
      <c r="G1844" s="1">
        <v>44844</v>
      </c>
      <c r="H1844" s="1">
        <v>44890</v>
      </c>
      <c r="I1844" s="2">
        <v>44905</v>
      </c>
      <c r="J1844" t="s">
        <v>18</v>
      </c>
      <c r="K1844" t="s">
        <v>29</v>
      </c>
      <c r="L1844" t="s">
        <v>20</v>
      </c>
      <c r="M1844" t="s">
        <v>25</v>
      </c>
      <c r="N1844" t="s">
        <v>35</v>
      </c>
      <c r="O1844" t="s">
        <v>46</v>
      </c>
      <c r="P1844">
        <f t="shared" si="654"/>
        <v>1</v>
      </c>
      <c r="Q1844" s="5">
        <f t="shared" si="655"/>
        <v>44892</v>
      </c>
      <c r="R1844" s="32">
        <f>VLOOKUP(_xlfn.CONCAT(M1844," - ",E1844),Planning!$C$75:$D$99,2,0)</f>
        <v>21</v>
      </c>
      <c r="S1844" s="5">
        <f t="shared" si="656"/>
        <v>44911</v>
      </c>
      <c r="T1844" s="3" t="str">
        <f t="shared" si="657"/>
        <v/>
      </c>
      <c r="U1844" s="32">
        <f t="shared" ca="1" si="658"/>
        <v>21</v>
      </c>
      <c r="V1844" s="32">
        <f t="shared" si="659"/>
        <v>0</v>
      </c>
      <c r="W1844" s="5">
        <f t="shared" si="660"/>
        <v>44905</v>
      </c>
      <c r="X1844" s="5"/>
      <c r="Z1844" s="49"/>
      <c r="AA1844" s="50" cm="1">
        <f t="array" ref="AA1844">IF(AND(K1844="Pending",J1844='Date ouverte'!$A$2),INDEX(_xlfn.ANCHORARRAY('Date ouverte'!$B$2),MATCH(TRUE,_xlfn.ANCHORARRAY('Date ouverte'!$B$2)&gt;=$W1844,0)),IF(AND(K1844="Pending",J1844='Date ouverte'!$A$4),INDEX(_xlfn.ANCHORARRAY('Date ouverte'!$B$4),MATCH(TRUE,_xlfn.ANCHORARRAY('Date ouverte'!$B$4)&gt;=$W1844,0)),IF(AND(K1844="Pending",J1844='Date ouverte'!$A$6),INDEX(_xlfn.ANCHORARRAY('Date ouverte'!$B$6),MATCH(TRUE,_xlfn.ANCHORARRAY('Date ouverte'!$B$6)&gt;=$W1844,0)),IF(AND(K1844="Pending",J1844='Date ouverte'!$A$8),INDEX(_xlfn.ANCHORARRAY('Date ouverte'!$B$8),MATCH(TRUE,_xlfn.ANCHORARRAY('Date ouverte'!$B$8)&gt;=$W1844,0)),W1844))))</f>
        <v>44907</v>
      </c>
      <c r="AB1844" s="5" t="str">
        <f>IF(IF($K1844="Pending",(IF($J1844='Date ouverte'!$A$20,HLOOKUP($AA1844,'Date ouverte'!$20:$21,2,FALSE),IF($J1844='Date ouverte'!$A$22,HLOOKUP($AA1844,'Date ouverte'!$22:$23,2,FALSE),IF($J1844='Date ouverte'!$A$24,HLOOKUP($AA1844,'Date ouverte'!$24:$25,2,FALSE),IF($J1844='Date ouverte'!$A$26,HLOOKUP($AA1844,'Date ouverte'!$26:$27,2,FALSE),"j"))))),W1844)&lt;&gt;"alert",AA1844,"alert")</f>
        <v>alert</v>
      </c>
      <c r="AC1844" s="65">
        <f>IF($AB1844="alert",(IF($J1844='Date ouverte'!$A$29,HLOOKUP($AA1844,'Date ouverte'!$29:$30,2,FALSE),IF($J1844='Date ouverte'!$A$31,HLOOKUP($AA1844,'Date ouverte'!$31:$33,2,FALSE),IF($J1844='Date ouverte'!$A$33,HLOOKUP($AA1844,'Date ouverte'!$33:$34,2,FALSE),IF($J1844='Date ouverte'!$A$35,HLOOKUP($AA1844,'Date ouverte'!$35:$36,2,FALSE),"j"))))),0)</f>
        <v>11</v>
      </c>
      <c r="AD18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4" s="5"/>
    </row>
    <row r="1845" spans="1:31" x14ac:dyDescent="0.25">
      <c r="A1845" t="s">
        <v>2231</v>
      </c>
      <c r="B1845" t="s">
        <v>258</v>
      </c>
      <c r="C1845" t="s">
        <v>30</v>
      </c>
      <c r="D1845" t="s">
        <v>47</v>
      </c>
      <c r="E1845" t="s">
        <v>34</v>
      </c>
      <c r="F1845" t="s">
        <v>48</v>
      </c>
      <c r="G1845" s="1">
        <v>44847</v>
      </c>
      <c r="H1845" s="1">
        <v>44877</v>
      </c>
      <c r="I1845" s="2">
        <v>44887.541666666664</v>
      </c>
      <c r="J1845" t="s">
        <v>23</v>
      </c>
      <c r="K1845" t="s">
        <v>19</v>
      </c>
      <c r="L1845" t="s">
        <v>20</v>
      </c>
      <c r="M1845" t="s">
        <v>25</v>
      </c>
      <c r="N1845" t="s">
        <v>35</v>
      </c>
      <c r="O1845" t="s">
        <v>45</v>
      </c>
      <c r="P1845">
        <f t="shared" si="654"/>
        <v>1</v>
      </c>
      <c r="Q1845" s="5">
        <f t="shared" si="655"/>
        <v>44879</v>
      </c>
      <c r="R1845" s="32">
        <f>VLOOKUP(_xlfn.CONCAT(M1845," - ",E1845),Planning!$C$75:$D$99,2,0)</f>
        <v>21</v>
      </c>
      <c r="S1845" s="5">
        <f t="shared" si="656"/>
        <v>44898</v>
      </c>
      <c r="T1845" s="3" t="str">
        <f t="shared" si="657"/>
        <v/>
      </c>
      <c r="U1845" s="32">
        <f t="shared" ca="1" si="658"/>
        <v>21</v>
      </c>
      <c r="V1845" s="32">
        <f t="shared" si="659"/>
        <v>0</v>
      </c>
      <c r="W1845" s="5">
        <f t="shared" si="660"/>
        <v>44887</v>
      </c>
      <c r="X1845" s="5"/>
      <c r="Z1845" s="49"/>
      <c r="AA1845" s="50" cm="1">
        <f t="array" ref="AA1845">IF(AND(K1845="Pending",J1845='Date ouverte'!$A$2),INDEX(_xlfn.ANCHORARRAY('Date ouverte'!$B$2),MATCH(TRUE,_xlfn.ANCHORARRAY('Date ouverte'!$B$2)&gt;=$W1845,0)),IF(AND(K1845="Pending",J1845='Date ouverte'!$A$4),INDEX(_xlfn.ANCHORARRAY('Date ouverte'!$B$4),MATCH(TRUE,_xlfn.ANCHORARRAY('Date ouverte'!$B$4)&gt;=$W1845,0)),IF(AND(K1845="Pending",J1845='Date ouverte'!$A$6),INDEX(_xlfn.ANCHORARRAY('Date ouverte'!$B$6),MATCH(TRUE,_xlfn.ANCHORARRAY('Date ouverte'!$B$6)&gt;=$W1845,0)),IF(AND(K1845="Pending",J1845='Date ouverte'!$A$8),INDEX(_xlfn.ANCHORARRAY('Date ouverte'!$B$8),MATCH(TRUE,_xlfn.ANCHORARRAY('Date ouverte'!$B$8)&gt;=$W1845,0)),W1845))))</f>
        <v>44887</v>
      </c>
      <c r="AB1845" s="5">
        <f>IF(IF($K1845="Pending",(IF($J1845='Date ouverte'!$A$20,HLOOKUP($AA1845,'Date ouverte'!$20:$21,2,FALSE),IF($J1845='Date ouverte'!$A$22,HLOOKUP($AA1845,'Date ouverte'!$22:$23,2,FALSE),IF($J1845='Date ouverte'!$A$24,HLOOKUP($AA1845,'Date ouverte'!$24:$25,2,FALSE),IF($J1845='Date ouverte'!$A$26,HLOOKUP($AA1845,'Date ouverte'!$26:$27,2,FALSE),"j"))))),W1845)&lt;&gt;"alert",AA1845,"alert")</f>
        <v>44887</v>
      </c>
      <c r="AC1845" s="65">
        <f>IF($AB1845="alert",(IF($J1845='Date ouverte'!$A$29,HLOOKUP($AA1845,'Date ouverte'!$29:$30,2,FALSE),IF($J1845='Date ouverte'!$A$31,HLOOKUP($AA1845,'Date ouverte'!$31:$33,2,FALSE),IF($J1845='Date ouverte'!$A$33,HLOOKUP($AA1845,'Date ouverte'!$33:$34,2,FALSE),IF($J1845='Date ouverte'!$A$35,HLOOKUP($AA1845,'Date ouverte'!$35:$36,2,FALSE),"j"))))),0)</f>
        <v>0</v>
      </c>
      <c r="AD18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5" s="5"/>
    </row>
    <row r="1846" spans="1:31" x14ac:dyDescent="0.25">
      <c r="A1846" t="s">
        <v>347</v>
      </c>
      <c r="B1846" t="s">
        <v>258</v>
      </c>
      <c r="C1846" t="s">
        <v>30</v>
      </c>
      <c r="D1846" t="s">
        <v>15</v>
      </c>
      <c r="E1846" t="s">
        <v>16</v>
      </c>
      <c r="F1846" t="s">
        <v>17</v>
      </c>
      <c r="G1846" s="1">
        <v>44807</v>
      </c>
      <c r="H1846" s="1">
        <v>44857</v>
      </c>
      <c r="I1846" s="2">
        <v>44861.458333333336</v>
      </c>
      <c r="J1846" t="s">
        <v>23</v>
      </c>
      <c r="K1846" t="s">
        <v>19</v>
      </c>
      <c r="L1846" t="s">
        <v>24</v>
      </c>
      <c r="M1846" t="s">
        <v>25</v>
      </c>
      <c r="N1846" t="s">
        <v>26</v>
      </c>
      <c r="O1846" t="s">
        <v>42</v>
      </c>
      <c r="P1846">
        <f t="shared" si="654"/>
        <v>1</v>
      </c>
      <c r="Q1846" s="5">
        <f t="shared" si="655"/>
        <v>44859</v>
      </c>
      <c r="R1846" s="32">
        <f>VLOOKUP(_xlfn.CONCAT(M1846," - ",E1846),Planning!$C$75:$D$99,2,0)</f>
        <v>4</v>
      </c>
      <c r="S1846" s="5">
        <f t="shared" si="656"/>
        <v>44861</v>
      </c>
      <c r="T1846" s="3" t="str">
        <f t="shared" si="657"/>
        <v/>
      </c>
      <c r="U1846" s="32">
        <f t="shared" ca="1" si="658"/>
        <v>2</v>
      </c>
      <c r="V1846" s="32">
        <f t="shared" si="659"/>
        <v>0</v>
      </c>
      <c r="W1846" s="5">
        <f t="shared" si="660"/>
        <v>44861</v>
      </c>
      <c r="X1846" s="5"/>
      <c r="Z1846" s="49"/>
      <c r="AA1846" s="50" cm="1">
        <f t="array" ref="AA1846">IF(AND(K1846="Pending",J1846='Date ouverte'!$A$2),INDEX(_xlfn.ANCHORARRAY('Date ouverte'!$B$2),MATCH(TRUE,_xlfn.ANCHORARRAY('Date ouverte'!$B$2)&gt;=$W1846,0)),IF(AND(K1846="Pending",J1846='Date ouverte'!$A$4),INDEX(_xlfn.ANCHORARRAY('Date ouverte'!$B$4),MATCH(TRUE,_xlfn.ANCHORARRAY('Date ouverte'!$B$4)&gt;=$W1846,0)),IF(AND(K1846="Pending",J1846='Date ouverte'!$A$6),INDEX(_xlfn.ANCHORARRAY('Date ouverte'!$B$6),MATCH(TRUE,_xlfn.ANCHORARRAY('Date ouverte'!$B$6)&gt;=$W1846,0)),IF(AND(K1846="Pending",J1846='Date ouverte'!$A$8),INDEX(_xlfn.ANCHORARRAY('Date ouverte'!$B$8),MATCH(TRUE,_xlfn.ANCHORARRAY('Date ouverte'!$B$8)&gt;=$W1846,0)),W1846))))</f>
        <v>44861</v>
      </c>
      <c r="AB1846" s="5">
        <f>IF(IF($K1846="Pending",(IF($J1846='Date ouverte'!$A$20,HLOOKUP($AA1846,'Date ouverte'!$20:$21,2,FALSE),IF($J1846='Date ouverte'!$A$22,HLOOKUP($AA1846,'Date ouverte'!$22:$23,2,FALSE),IF($J1846='Date ouverte'!$A$24,HLOOKUP($AA1846,'Date ouverte'!$24:$25,2,FALSE),IF($J1846='Date ouverte'!$A$26,HLOOKUP($AA1846,'Date ouverte'!$26:$27,2,FALSE),"j"))))),W1846)&lt;&gt;"alert",AA1846,"alert")</f>
        <v>44861</v>
      </c>
      <c r="AC1846" s="65">
        <f>IF($AB1846="alert",(IF($J1846='Date ouverte'!$A$29,HLOOKUP($AA1846,'Date ouverte'!$29:$30,2,FALSE),IF($J1846='Date ouverte'!$A$31,HLOOKUP($AA1846,'Date ouverte'!$31:$33,2,FALSE),IF($J1846='Date ouverte'!$A$33,HLOOKUP($AA1846,'Date ouverte'!$33:$34,2,FALSE),IF($J1846='Date ouverte'!$A$35,HLOOKUP($AA1846,'Date ouverte'!$35:$36,2,FALSE),"j"))))),0)</f>
        <v>0</v>
      </c>
      <c r="AD18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6" s="5"/>
    </row>
    <row r="1847" spans="1:31" x14ac:dyDescent="0.25">
      <c r="A1847" t="s">
        <v>2232</v>
      </c>
      <c r="B1847" t="s">
        <v>258</v>
      </c>
      <c r="C1847" t="s">
        <v>30</v>
      </c>
      <c r="D1847" t="s">
        <v>47</v>
      </c>
      <c r="E1847" t="s">
        <v>16</v>
      </c>
      <c r="F1847" t="s">
        <v>48</v>
      </c>
      <c r="G1847" s="1">
        <v>44852</v>
      </c>
      <c r="H1847" s="1">
        <v>44884</v>
      </c>
      <c r="I1847" s="2">
        <v>44889</v>
      </c>
      <c r="J1847" t="s">
        <v>23</v>
      </c>
      <c r="K1847" t="s">
        <v>29</v>
      </c>
      <c r="L1847" t="s">
        <v>24</v>
      </c>
      <c r="M1847" t="s">
        <v>32</v>
      </c>
      <c r="N1847" t="s">
        <v>41</v>
      </c>
      <c r="O1847" t="s">
        <v>1686</v>
      </c>
      <c r="P1847">
        <f t="shared" si="654"/>
        <v>1</v>
      </c>
      <c r="Q1847" s="5">
        <f t="shared" si="655"/>
        <v>44886</v>
      </c>
      <c r="R1847" s="32">
        <f>VLOOKUP(_xlfn.CONCAT(M1847," - ",E1847),Planning!$C$75:$D$99,2,0)</f>
        <v>10</v>
      </c>
      <c r="S1847" s="5">
        <f t="shared" si="656"/>
        <v>44894</v>
      </c>
      <c r="T1847" s="3" t="str">
        <f t="shared" si="657"/>
        <v/>
      </c>
      <c r="U1847" s="32">
        <f t="shared" ca="1" si="658"/>
        <v>10</v>
      </c>
      <c r="V1847" s="32">
        <f t="shared" si="659"/>
        <v>0</v>
      </c>
      <c r="W1847" s="5">
        <f t="shared" si="660"/>
        <v>44889</v>
      </c>
      <c r="X1847" s="5"/>
      <c r="Z1847" s="49"/>
      <c r="AA1847" s="50" cm="1">
        <f t="array" ref="AA1847">IF(AND(K1847="Pending",J1847='Date ouverte'!$A$2),INDEX(_xlfn.ANCHORARRAY('Date ouverte'!$B$2),MATCH(TRUE,_xlfn.ANCHORARRAY('Date ouverte'!$B$2)&gt;=$W1847,0)),IF(AND(K1847="Pending",J1847='Date ouverte'!$A$4),INDEX(_xlfn.ANCHORARRAY('Date ouverte'!$B$4),MATCH(TRUE,_xlfn.ANCHORARRAY('Date ouverte'!$B$4)&gt;=$W1847,0)),IF(AND(K1847="Pending",J1847='Date ouverte'!$A$6),INDEX(_xlfn.ANCHORARRAY('Date ouverte'!$B$6),MATCH(TRUE,_xlfn.ANCHORARRAY('Date ouverte'!$B$6)&gt;=$W1847,0)),IF(AND(K1847="Pending",J1847='Date ouverte'!$A$8),INDEX(_xlfn.ANCHORARRAY('Date ouverte'!$B$8),MATCH(TRUE,_xlfn.ANCHORARRAY('Date ouverte'!$B$8)&gt;=$W1847,0)),W1847))))</f>
        <v>44889</v>
      </c>
      <c r="AB1847" s="5" t="str">
        <f>IF(IF($K1847="Pending",(IF($J1847='Date ouverte'!$A$20,HLOOKUP($AA1847,'Date ouverte'!$20:$21,2,FALSE),IF($J1847='Date ouverte'!$A$22,HLOOKUP($AA1847,'Date ouverte'!$22:$23,2,FALSE),IF($J1847='Date ouverte'!$A$24,HLOOKUP($AA1847,'Date ouverte'!$24:$25,2,FALSE),IF($J1847='Date ouverte'!$A$26,HLOOKUP($AA1847,'Date ouverte'!$26:$27,2,FALSE),"j"))))),W1847)&lt;&gt;"alert",AA1847,"alert")</f>
        <v>alert</v>
      </c>
      <c r="AC1847" s="65">
        <f>IF($AB1847="alert",(IF($J1847='Date ouverte'!$A$29,HLOOKUP($AA1847,'Date ouverte'!$29:$30,2,FALSE),IF($J1847='Date ouverte'!$A$31,HLOOKUP($AA1847,'Date ouverte'!$31:$33,2,FALSE),IF($J1847='Date ouverte'!$A$33,HLOOKUP($AA1847,'Date ouverte'!$33:$34,2,FALSE),IF($J1847='Date ouverte'!$A$35,HLOOKUP($AA1847,'Date ouverte'!$35:$36,2,FALSE),"j"))))),0)</f>
        <v>32</v>
      </c>
      <c r="AD18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7" s="5"/>
    </row>
    <row r="1848" spans="1:31" x14ac:dyDescent="0.25">
      <c r="A1848" t="s">
        <v>570</v>
      </c>
      <c r="B1848" t="s">
        <v>258</v>
      </c>
      <c r="C1848" t="s">
        <v>30</v>
      </c>
      <c r="D1848" t="s">
        <v>47</v>
      </c>
      <c r="E1848" t="s">
        <v>16</v>
      </c>
      <c r="F1848" t="s">
        <v>48</v>
      </c>
      <c r="G1848" s="1">
        <v>44823</v>
      </c>
      <c r="H1848" s="1">
        <v>44868</v>
      </c>
      <c r="I1848" s="2">
        <v>44873</v>
      </c>
      <c r="J1848" t="s">
        <v>18</v>
      </c>
      <c r="K1848" t="s">
        <v>29</v>
      </c>
      <c r="L1848" t="s">
        <v>24</v>
      </c>
      <c r="M1848" t="s">
        <v>32</v>
      </c>
      <c r="N1848" t="s">
        <v>41</v>
      </c>
      <c r="O1848" t="s">
        <v>387</v>
      </c>
      <c r="P1848">
        <f t="shared" ref="P1848:P1911" si="661">IF(A1848&lt;&gt;"",1,0)</f>
        <v>1</v>
      </c>
      <c r="Q1848" s="5">
        <f t="shared" ref="Q1848:Q1911" si="662">ROUNDDOWN(H1848,0)+2</f>
        <v>44870</v>
      </c>
      <c r="R1848" s="32">
        <f>VLOOKUP(_xlfn.CONCAT(M1848," - ",E1848),Planning!$C$75:$D$99,2,0)</f>
        <v>10</v>
      </c>
      <c r="S1848" s="5">
        <f t="shared" ref="S1848:S1911" si="663">H1848+R1848</f>
        <v>44878</v>
      </c>
      <c r="T1848" s="3" t="str">
        <f t="shared" ref="T1848:T1911" si="664">IF(X1848-H1848&gt;R1848,"Alert","")</f>
        <v/>
      </c>
      <c r="U1848" s="32">
        <f t="shared" ref="U1848:U1911" ca="1" si="665">IF(Q1848&lt;=TODAY(),(H1848+R1848)-TODAY(),R1848)</f>
        <v>10</v>
      </c>
      <c r="V1848" s="32">
        <f t="shared" ref="V1848:V1911" si="666">IF(X1848-H1848-R1848&gt;0,X1848-H1848-R1848,0)</f>
        <v>0</v>
      </c>
      <c r="W1848" s="5">
        <f t="shared" ref="W1848:W1911" si="667">ROUNDDOWN(I1848,0)</f>
        <v>44873</v>
      </c>
      <c r="X1848" s="5"/>
      <c r="Z1848" s="49"/>
      <c r="AA1848" s="50" cm="1">
        <f t="array" ref="AA1848">IF(AND(K1848="Pending",J1848='Date ouverte'!$A$2),INDEX(_xlfn.ANCHORARRAY('Date ouverte'!$B$2),MATCH(TRUE,_xlfn.ANCHORARRAY('Date ouverte'!$B$2)&gt;=$W1848,0)),IF(AND(K1848="Pending",J1848='Date ouverte'!$A$4),INDEX(_xlfn.ANCHORARRAY('Date ouverte'!$B$4),MATCH(TRUE,_xlfn.ANCHORARRAY('Date ouverte'!$B$4)&gt;=$W1848,0)),IF(AND(K1848="Pending",J1848='Date ouverte'!$A$6),INDEX(_xlfn.ANCHORARRAY('Date ouverte'!$B$6),MATCH(TRUE,_xlfn.ANCHORARRAY('Date ouverte'!$B$6)&gt;=$W1848,0)),IF(AND(K1848="Pending",J1848='Date ouverte'!$A$8),INDEX(_xlfn.ANCHORARRAY('Date ouverte'!$B$8),MATCH(TRUE,_xlfn.ANCHORARRAY('Date ouverte'!$B$8)&gt;=$W1848,0)),W1848))))</f>
        <v>44873</v>
      </c>
      <c r="AB1848" s="5">
        <f>IF(IF($K1848="Pending",(IF($J1848='Date ouverte'!$A$20,HLOOKUP($AA1848,'Date ouverte'!$20:$21,2,FALSE),IF($J1848='Date ouverte'!$A$22,HLOOKUP($AA1848,'Date ouverte'!$22:$23,2,FALSE),IF($J1848='Date ouverte'!$A$24,HLOOKUP($AA1848,'Date ouverte'!$24:$25,2,FALSE),IF($J1848='Date ouverte'!$A$26,HLOOKUP($AA1848,'Date ouverte'!$26:$27,2,FALSE),"j"))))),W1848)&lt;&gt;"alert",AA1848,"alert")</f>
        <v>44873</v>
      </c>
      <c r="AC1848" s="65">
        <f>IF($AB1848="alert",(IF($J1848='Date ouverte'!$A$29,HLOOKUP($AA1848,'Date ouverte'!$29:$30,2,FALSE),IF($J1848='Date ouverte'!$A$31,HLOOKUP($AA1848,'Date ouverte'!$31:$33,2,FALSE),IF($J1848='Date ouverte'!$A$33,HLOOKUP($AA1848,'Date ouverte'!$33:$34,2,FALSE),IF($J1848='Date ouverte'!$A$35,HLOOKUP($AA1848,'Date ouverte'!$35:$36,2,FALSE),"j"))))),0)</f>
        <v>0</v>
      </c>
      <c r="AD18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8" s="5"/>
    </row>
    <row r="1849" spans="1:31" x14ac:dyDescent="0.25">
      <c r="A1849" t="s">
        <v>2233</v>
      </c>
      <c r="B1849" t="s">
        <v>258</v>
      </c>
      <c r="C1849" t="s">
        <v>30</v>
      </c>
      <c r="D1849" t="s">
        <v>47</v>
      </c>
      <c r="E1849" t="s">
        <v>16</v>
      </c>
      <c r="F1849" t="s">
        <v>48</v>
      </c>
      <c r="G1849" s="1">
        <v>44852</v>
      </c>
      <c r="H1849" s="1">
        <v>44884</v>
      </c>
      <c r="I1849" s="2">
        <v>44889</v>
      </c>
      <c r="J1849" t="s">
        <v>23</v>
      </c>
      <c r="K1849" t="s">
        <v>29</v>
      </c>
      <c r="L1849" t="s">
        <v>24</v>
      </c>
      <c r="M1849" t="s">
        <v>32</v>
      </c>
      <c r="N1849" t="s">
        <v>41</v>
      </c>
      <c r="O1849" t="s">
        <v>1686</v>
      </c>
      <c r="P1849">
        <f t="shared" si="661"/>
        <v>1</v>
      </c>
      <c r="Q1849" s="5">
        <f t="shared" si="662"/>
        <v>44886</v>
      </c>
      <c r="R1849" s="32">
        <f>VLOOKUP(_xlfn.CONCAT(M1849," - ",E1849),Planning!$C$75:$D$99,2,0)</f>
        <v>10</v>
      </c>
      <c r="S1849" s="5">
        <f t="shared" si="663"/>
        <v>44894</v>
      </c>
      <c r="T1849" s="3" t="str">
        <f t="shared" si="664"/>
        <v/>
      </c>
      <c r="U1849" s="32">
        <f t="shared" ca="1" si="665"/>
        <v>10</v>
      </c>
      <c r="V1849" s="32">
        <f t="shared" si="666"/>
        <v>0</v>
      </c>
      <c r="W1849" s="5">
        <f t="shared" si="667"/>
        <v>44889</v>
      </c>
      <c r="X1849" s="5"/>
      <c r="Z1849" s="49"/>
      <c r="AA1849" s="50" cm="1">
        <f t="array" ref="AA1849">IF(AND(K1849="Pending",J1849='Date ouverte'!$A$2),INDEX(_xlfn.ANCHORARRAY('Date ouverte'!$B$2),MATCH(TRUE,_xlfn.ANCHORARRAY('Date ouverte'!$B$2)&gt;=$W1849,0)),IF(AND(K1849="Pending",J1849='Date ouverte'!$A$4),INDEX(_xlfn.ANCHORARRAY('Date ouverte'!$B$4),MATCH(TRUE,_xlfn.ANCHORARRAY('Date ouverte'!$B$4)&gt;=$W1849,0)),IF(AND(K1849="Pending",J1849='Date ouverte'!$A$6),INDEX(_xlfn.ANCHORARRAY('Date ouverte'!$B$6),MATCH(TRUE,_xlfn.ANCHORARRAY('Date ouverte'!$B$6)&gt;=$W1849,0)),IF(AND(K1849="Pending",J1849='Date ouverte'!$A$8),INDEX(_xlfn.ANCHORARRAY('Date ouverte'!$B$8),MATCH(TRUE,_xlfn.ANCHORARRAY('Date ouverte'!$B$8)&gt;=$W1849,0)),W1849))))</f>
        <v>44889</v>
      </c>
      <c r="AB1849" s="5" t="str">
        <f>IF(IF($K1849="Pending",(IF($J1849='Date ouverte'!$A$20,HLOOKUP($AA1849,'Date ouverte'!$20:$21,2,FALSE),IF($J1849='Date ouverte'!$A$22,HLOOKUP($AA1849,'Date ouverte'!$22:$23,2,FALSE),IF($J1849='Date ouverte'!$A$24,HLOOKUP($AA1849,'Date ouverte'!$24:$25,2,FALSE),IF($J1849='Date ouverte'!$A$26,HLOOKUP($AA1849,'Date ouverte'!$26:$27,2,FALSE),"j"))))),W1849)&lt;&gt;"alert",AA1849,"alert")</f>
        <v>alert</v>
      </c>
      <c r="AC1849" s="65">
        <f>IF($AB1849="alert",(IF($J1849='Date ouverte'!$A$29,HLOOKUP($AA1849,'Date ouverte'!$29:$30,2,FALSE),IF($J1849='Date ouverte'!$A$31,HLOOKUP($AA1849,'Date ouverte'!$31:$33,2,FALSE),IF($J1849='Date ouverte'!$A$33,HLOOKUP($AA1849,'Date ouverte'!$33:$34,2,FALSE),IF($J1849='Date ouverte'!$A$35,HLOOKUP($AA1849,'Date ouverte'!$35:$36,2,FALSE),"j"))))),0)</f>
        <v>32</v>
      </c>
      <c r="AD18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49" s="5"/>
    </row>
    <row r="1850" spans="1:31" x14ac:dyDescent="0.25">
      <c r="A1850" t="s">
        <v>2234</v>
      </c>
      <c r="B1850" t="s">
        <v>258</v>
      </c>
      <c r="C1850" t="s">
        <v>14</v>
      </c>
      <c r="D1850" t="s">
        <v>47</v>
      </c>
      <c r="E1850" t="s">
        <v>34</v>
      </c>
      <c r="F1850" t="s">
        <v>48</v>
      </c>
      <c r="G1850" s="1">
        <v>44859</v>
      </c>
      <c r="H1850" s="1">
        <v>44896</v>
      </c>
      <c r="I1850" s="2">
        <v>44911</v>
      </c>
      <c r="J1850" t="s">
        <v>28</v>
      </c>
      <c r="K1850" t="s">
        <v>29</v>
      </c>
      <c r="L1850" t="s">
        <v>20</v>
      </c>
      <c r="M1850" t="s">
        <v>25</v>
      </c>
      <c r="N1850" t="s">
        <v>35</v>
      </c>
      <c r="O1850" t="s">
        <v>1641</v>
      </c>
      <c r="P1850">
        <f t="shared" si="661"/>
        <v>1</v>
      </c>
      <c r="Q1850" s="5">
        <f t="shared" si="662"/>
        <v>44898</v>
      </c>
      <c r="R1850" s="32">
        <f>VLOOKUP(_xlfn.CONCAT(M1850," - ",E1850),Planning!$C$75:$D$99,2,0)</f>
        <v>21</v>
      </c>
      <c r="S1850" s="5">
        <f t="shared" si="663"/>
        <v>44917</v>
      </c>
      <c r="T1850" s="3" t="str">
        <f t="shared" si="664"/>
        <v/>
      </c>
      <c r="U1850" s="32">
        <f t="shared" ca="1" si="665"/>
        <v>21</v>
      </c>
      <c r="V1850" s="32">
        <f t="shared" si="666"/>
        <v>0</v>
      </c>
      <c r="W1850" s="5">
        <f t="shared" si="667"/>
        <v>44911</v>
      </c>
      <c r="X1850" s="5"/>
      <c r="Z1850" s="49"/>
      <c r="AA1850" s="50" cm="1">
        <f t="array" ref="AA1850">IF(AND(K1850="Pending",J1850='Date ouverte'!$A$2),INDEX(_xlfn.ANCHORARRAY('Date ouverte'!$B$2),MATCH(TRUE,_xlfn.ANCHORARRAY('Date ouverte'!$B$2)&gt;=$W1850,0)),IF(AND(K1850="Pending",J1850='Date ouverte'!$A$4),INDEX(_xlfn.ANCHORARRAY('Date ouverte'!$B$4),MATCH(TRUE,_xlfn.ANCHORARRAY('Date ouverte'!$B$4)&gt;=$W1850,0)),IF(AND(K1850="Pending",J1850='Date ouverte'!$A$6),INDEX(_xlfn.ANCHORARRAY('Date ouverte'!$B$6),MATCH(TRUE,_xlfn.ANCHORARRAY('Date ouverte'!$B$6)&gt;=$W1850,0)),IF(AND(K1850="Pending",J1850='Date ouverte'!$A$8),INDEX(_xlfn.ANCHORARRAY('Date ouverte'!$B$8),MATCH(TRUE,_xlfn.ANCHORARRAY('Date ouverte'!$B$8)&gt;=$W1850,0)),W1850))))</f>
        <v>44911</v>
      </c>
      <c r="AB1850" s="5">
        <f>IF(IF($K1850="Pending",(IF($J1850='Date ouverte'!$A$20,HLOOKUP($AA1850,'Date ouverte'!$20:$21,2,FALSE),IF($J1850='Date ouverte'!$A$22,HLOOKUP($AA1850,'Date ouverte'!$22:$23,2,FALSE),IF($J1850='Date ouverte'!$A$24,HLOOKUP($AA1850,'Date ouverte'!$24:$25,2,FALSE),IF($J1850='Date ouverte'!$A$26,HLOOKUP($AA1850,'Date ouverte'!$26:$27,2,FALSE),"j"))))),W1850)&lt;&gt;"alert",AA1850,"alert")</f>
        <v>44911</v>
      </c>
      <c r="AC1850" s="65">
        <f>IF($AB1850="alert",(IF($J1850='Date ouverte'!$A$29,HLOOKUP($AA1850,'Date ouverte'!$29:$30,2,FALSE),IF($J1850='Date ouverte'!$A$31,HLOOKUP($AA1850,'Date ouverte'!$31:$33,2,FALSE),IF($J1850='Date ouverte'!$A$33,HLOOKUP($AA1850,'Date ouverte'!$33:$34,2,FALSE),IF($J1850='Date ouverte'!$A$35,HLOOKUP($AA1850,'Date ouverte'!$35:$36,2,FALSE),"j"))))),0)</f>
        <v>0</v>
      </c>
      <c r="AD18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50" s="5"/>
    </row>
    <row r="1851" spans="1:31" x14ac:dyDescent="0.25">
      <c r="A1851" t="s">
        <v>1506</v>
      </c>
      <c r="B1851" t="s">
        <v>258</v>
      </c>
      <c r="C1851" t="s">
        <v>30</v>
      </c>
      <c r="D1851" t="s">
        <v>47</v>
      </c>
      <c r="E1851" t="s">
        <v>34</v>
      </c>
      <c r="F1851" t="s">
        <v>48</v>
      </c>
      <c r="G1851" s="1">
        <v>44847</v>
      </c>
      <c r="H1851" s="1">
        <v>44877</v>
      </c>
      <c r="I1851" s="2">
        <v>44887.208333333336</v>
      </c>
      <c r="J1851" t="s">
        <v>23</v>
      </c>
      <c r="K1851" t="s">
        <v>19</v>
      </c>
      <c r="L1851" t="s">
        <v>20</v>
      </c>
      <c r="M1851" t="s">
        <v>25</v>
      </c>
      <c r="N1851" t="s">
        <v>35</v>
      </c>
      <c r="O1851" t="s">
        <v>45</v>
      </c>
      <c r="P1851">
        <f t="shared" si="661"/>
        <v>1</v>
      </c>
      <c r="Q1851" s="5">
        <f t="shared" si="662"/>
        <v>44879</v>
      </c>
      <c r="R1851" s="32">
        <f>VLOOKUP(_xlfn.CONCAT(M1851," - ",E1851),Planning!$C$75:$D$99,2,0)</f>
        <v>21</v>
      </c>
      <c r="S1851" s="5">
        <f t="shared" si="663"/>
        <v>44898</v>
      </c>
      <c r="T1851" s="3" t="str">
        <f t="shared" si="664"/>
        <v/>
      </c>
      <c r="U1851" s="32">
        <f t="shared" ca="1" si="665"/>
        <v>21</v>
      </c>
      <c r="V1851" s="32">
        <f t="shared" si="666"/>
        <v>0</v>
      </c>
      <c r="W1851" s="5">
        <f t="shared" si="667"/>
        <v>44887</v>
      </c>
      <c r="X1851" s="5"/>
      <c r="Z1851" s="49"/>
      <c r="AA1851" s="50" cm="1">
        <f t="array" ref="AA1851">IF(AND(K1851="Pending",J1851='Date ouverte'!$A$2),INDEX(_xlfn.ANCHORARRAY('Date ouverte'!$B$2),MATCH(TRUE,_xlfn.ANCHORARRAY('Date ouverte'!$B$2)&gt;=$W1851,0)),IF(AND(K1851="Pending",J1851='Date ouverte'!$A$4),INDEX(_xlfn.ANCHORARRAY('Date ouverte'!$B$4),MATCH(TRUE,_xlfn.ANCHORARRAY('Date ouverte'!$B$4)&gt;=$W1851,0)),IF(AND(K1851="Pending",J1851='Date ouverte'!$A$6),INDEX(_xlfn.ANCHORARRAY('Date ouverte'!$B$6),MATCH(TRUE,_xlfn.ANCHORARRAY('Date ouverte'!$B$6)&gt;=$W1851,0)),IF(AND(K1851="Pending",J1851='Date ouverte'!$A$8),INDEX(_xlfn.ANCHORARRAY('Date ouverte'!$B$8),MATCH(TRUE,_xlfn.ANCHORARRAY('Date ouverte'!$B$8)&gt;=$W1851,0)),W1851))))</f>
        <v>44887</v>
      </c>
      <c r="AB1851" s="5">
        <f>IF(IF($K1851="Pending",(IF($J1851='Date ouverte'!$A$20,HLOOKUP($AA1851,'Date ouverte'!$20:$21,2,FALSE),IF($J1851='Date ouverte'!$A$22,HLOOKUP($AA1851,'Date ouverte'!$22:$23,2,FALSE),IF($J1851='Date ouverte'!$A$24,HLOOKUP($AA1851,'Date ouverte'!$24:$25,2,FALSE),IF($J1851='Date ouverte'!$A$26,HLOOKUP($AA1851,'Date ouverte'!$26:$27,2,FALSE),"j"))))),W1851)&lt;&gt;"alert",AA1851,"alert")</f>
        <v>44887</v>
      </c>
      <c r="AC1851" s="65">
        <f>IF($AB1851="alert",(IF($J1851='Date ouverte'!$A$29,HLOOKUP($AA1851,'Date ouverte'!$29:$30,2,FALSE),IF($J1851='Date ouverte'!$A$31,HLOOKUP($AA1851,'Date ouverte'!$31:$33,2,FALSE),IF($J1851='Date ouverte'!$A$33,HLOOKUP($AA1851,'Date ouverte'!$33:$34,2,FALSE),IF($J1851='Date ouverte'!$A$35,HLOOKUP($AA1851,'Date ouverte'!$35:$36,2,FALSE),"j"))))),0)</f>
        <v>0</v>
      </c>
      <c r="AD18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1" s="5"/>
    </row>
    <row r="1852" spans="1:31" x14ac:dyDescent="0.25">
      <c r="A1852" t="s">
        <v>518</v>
      </c>
      <c r="B1852" t="s">
        <v>258</v>
      </c>
      <c r="C1852" t="s">
        <v>30</v>
      </c>
      <c r="D1852" t="s">
        <v>47</v>
      </c>
      <c r="E1852" t="s">
        <v>34</v>
      </c>
      <c r="F1852" t="s">
        <v>48</v>
      </c>
      <c r="G1852" s="1">
        <v>44816</v>
      </c>
      <c r="H1852" s="1">
        <v>44860</v>
      </c>
      <c r="I1852" s="2">
        <v>44874.6875</v>
      </c>
      <c r="J1852" t="s">
        <v>18</v>
      </c>
      <c r="K1852" t="s">
        <v>19</v>
      </c>
      <c r="L1852" t="s">
        <v>24</v>
      </c>
      <c r="M1852" t="s">
        <v>25</v>
      </c>
      <c r="N1852" t="s">
        <v>26</v>
      </c>
      <c r="O1852" t="s">
        <v>36</v>
      </c>
      <c r="P1852">
        <f t="shared" si="661"/>
        <v>1</v>
      </c>
      <c r="Q1852" s="5">
        <f t="shared" si="662"/>
        <v>44862</v>
      </c>
      <c r="R1852" s="32">
        <f>VLOOKUP(_xlfn.CONCAT(M1852," - ",E1852),Planning!$C$75:$D$99,2,0)</f>
        <v>21</v>
      </c>
      <c r="S1852" s="5">
        <f t="shared" si="663"/>
        <v>44881</v>
      </c>
      <c r="T1852" s="3" t="str">
        <f t="shared" si="664"/>
        <v/>
      </c>
      <c r="U1852" s="32">
        <f t="shared" ca="1" si="665"/>
        <v>21</v>
      </c>
      <c r="V1852" s="32">
        <f t="shared" si="666"/>
        <v>0</v>
      </c>
      <c r="W1852" s="5">
        <f t="shared" si="667"/>
        <v>44874</v>
      </c>
      <c r="X1852" s="5"/>
      <c r="Z1852" s="49"/>
      <c r="AA1852" s="50" cm="1">
        <f t="array" ref="AA1852">IF(AND(K1852="Pending",J1852='Date ouverte'!$A$2),INDEX(_xlfn.ANCHORARRAY('Date ouverte'!$B$2),MATCH(TRUE,_xlfn.ANCHORARRAY('Date ouverte'!$B$2)&gt;=$W1852,0)),IF(AND(K1852="Pending",J1852='Date ouverte'!$A$4),INDEX(_xlfn.ANCHORARRAY('Date ouverte'!$B$4),MATCH(TRUE,_xlfn.ANCHORARRAY('Date ouverte'!$B$4)&gt;=$W1852,0)),IF(AND(K1852="Pending",J1852='Date ouverte'!$A$6),INDEX(_xlfn.ANCHORARRAY('Date ouverte'!$B$6),MATCH(TRUE,_xlfn.ANCHORARRAY('Date ouverte'!$B$6)&gt;=$W1852,0)),IF(AND(K1852="Pending",J1852='Date ouverte'!$A$8),INDEX(_xlfn.ANCHORARRAY('Date ouverte'!$B$8),MATCH(TRUE,_xlfn.ANCHORARRAY('Date ouverte'!$B$8)&gt;=$W1852,0)),W1852))))</f>
        <v>44874</v>
      </c>
      <c r="AB1852" s="5">
        <f>IF(IF($K1852="Pending",(IF($J1852='Date ouverte'!$A$20,HLOOKUP($AA1852,'Date ouverte'!$20:$21,2,FALSE),IF($J1852='Date ouverte'!$A$22,HLOOKUP($AA1852,'Date ouverte'!$22:$23,2,FALSE),IF($J1852='Date ouverte'!$A$24,HLOOKUP($AA1852,'Date ouverte'!$24:$25,2,FALSE),IF($J1852='Date ouverte'!$A$26,HLOOKUP($AA1852,'Date ouverte'!$26:$27,2,FALSE),"j"))))),W1852)&lt;&gt;"alert",AA1852,"alert")</f>
        <v>44874</v>
      </c>
      <c r="AC1852" s="65">
        <f>IF($AB1852="alert",(IF($J1852='Date ouverte'!$A$29,HLOOKUP($AA1852,'Date ouverte'!$29:$30,2,FALSE),IF($J1852='Date ouverte'!$A$31,HLOOKUP($AA1852,'Date ouverte'!$31:$33,2,FALSE),IF($J1852='Date ouverte'!$A$33,HLOOKUP($AA1852,'Date ouverte'!$33:$34,2,FALSE),IF($J1852='Date ouverte'!$A$35,HLOOKUP($AA1852,'Date ouverte'!$35:$36,2,FALSE),"j"))))),0)</f>
        <v>0</v>
      </c>
      <c r="AD18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2" s="5"/>
    </row>
    <row r="1853" spans="1:31" x14ac:dyDescent="0.25">
      <c r="A1853" t="s">
        <v>2235</v>
      </c>
      <c r="B1853" t="s">
        <v>258</v>
      </c>
      <c r="C1853" t="s">
        <v>30</v>
      </c>
      <c r="D1853" t="s">
        <v>47</v>
      </c>
      <c r="E1853" t="s">
        <v>34</v>
      </c>
      <c r="F1853" t="s">
        <v>48</v>
      </c>
      <c r="G1853" s="1">
        <v>44847</v>
      </c>
      <c r="H1853" s="1">
        <v>44877</v>
      </c>
      <c r="I1853" s="2">
        <v>44896.3125</v>
      </c>
      <c r="J1853" t="s">
        <v>23</v>
      </c>
      <c r="K1853" t="s">
        <v>19</v>
      </c>
      <c r="L1853" t="s">
        <v>20</v>
      </c>
      <c r="M1853" t="s">
        <v>25</v>
      </c>
      <c r="N1853" t="s">
        <v>35</v>
      </c>
      <c r="O1853" t="s">
        <v>45</v>
      </c>
      <c r="P1853">
        <f t="shared" si="661"/>
        <v>1</v>
      </c>
      <c r="Q1853" s="5">
        <f t="shared" si="662"/>
        <v>44879</v>
      </c>
      <c r="R1853" s="32">
        <f>VLOOKUP(_xlfn.CONCAT(M1853," - ",E1853),Planning!$C$75:$D$99,2,0)</f>
        <v>21</v>
      </c>
      <c r="S1853" s="5">
        <f t="shared" si="663"/>
        <v>44898</v>
      </c>
      <c r="T1853" s="3" t="str">
        <f t="shared" si="664"/>
        <v/>
      </c>
      <c r="U1853" s="32">
        <f t="shared" ca="1" si="665"/>
        <v>21</v>
      </c>
      <c r="V1853" s="32">
        <f t="shared" si="666"/>
        <v>0</v>
      </c>
      <c r="W1853" s="5">
        <f t="shared" si="667"/>
        <v>44896</v>
      </c>
      <c r="X1853" s="5"/>
      <c r="Z1853" s="49"/>
      <c r="AA1853" s="50" cm="1">
        <f t="array" ref="AA1853">IF(AND(K1853="Pending",J1853='Date ouverte'!$A$2),INDEX(_xlfn.ANCHORARRAY('Date ouverte'!$B$2),MATCH(TRUE,_xlfn.ANCHORARRAY('Date ouverte'!$B$2)&gt;=$W1853,0)),IF(AND(K1853="Pending",J1853='Date ouverte'!$A$4),INDEX(_xlfn.ANCHORARRAY('Date ouverte'!$B$4),MATCH(TRUE,_xlfn.ANCHORARRAY('Date ouverte'!$B$4)&gt;=$W1853,0)),IF(AND(K1853="Pending",J1853='Date ouverte'!$A$6),INDEX(_xlfn.ANCHORARRAY('Date ouverte'!$B$6),MATCH(TRUE,_xlfn.ANCHORARRAY('Date ouverte'!$B$6)&gt;=$W1853,0)),IF(AND(K1853="Pending",J1853='Date ouverte'!$A$8),INDEX(_xlfn.ANCHORARRAY('Date ouverte'!$B$8),MATCH(TRUE,_xlfn.ANCHORARRAY('Date ouverte'!$B$8)&gt;=$W1853,0)),W1853))))</f>
        <v>44896</v>
      </c>
      <c r="AB1853" s="5">
        <f>IF(IF($K1853="Pending",(IF($J1853='Date ouverte'!$A$20,HLOOKUP($AA1853,'Date ouverte'!$20:$21,2,FALSE),IF($J1853='Date ouverte'!$A$22,HLOOKUP($AA1853,'Date ouverte'!$22:$23,2,FALSE),IF($J1853='Date ouverte'!$A$24,HLOOKUP($AA1853,'Date ouverte'!$24:$25,2,FALSE),IF($J1853='Date ouverte'!$A$26,HLOOKUP($AA1853,'Date ouverte'!$26:$27,2,FALSE),"j"))))),W1853)&lt;&gt;"alert",AA1853,"alert")</f>
        <v>44896</v>
      </c>
      <c r="AC1853" s="65">
        <f>IF($AB1853="alert",(IF($J1853='Date ouverte'!$A$29,HLOOKUP($AA1853,'Date ouverte'!$29:$30,2,FALSE),IF($J1853='Date ouverte'!$A$31,HLOOKUP($AA1853,'Date ouverte'!$31:$33,2,FALSE),IF($J1853='Date ouverte'!$A$33,HLOOKUP($AA1853,'Date ouverte'!$33:$34,2,FALSE),IF($J1853='Date ouverte'!$A$35,HLOOKUP($AA1853,'Date ouverte'!$35:$36,2,FALSE),"j"))))),0)</f>
        <v>0</v>
      </c>
      <c r="AD18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3" s="5"/>
    </row>
    <row r="1854" spans="1:31" x14ac:dyDescent="0.25">
      <c r="A1854" t="s">
        <v>2236</v>
      </c>
      <c r="B1854" t="s">
        <v>258</v>
      </c>
      <c r="C1854" t="s">
        <v>30</v>
      </c>
      <c r="D1854" t="s">
        <v>47</v>
      </c>
      <c r="E1854" t="s">
        <v>34</v>
      </c>
      <c r="F1854" t="s">
        <v>48</v>
      </c>
      <c r="G1854" s="1">
        <v>44847</v>
      </c>
      <c r="H1854" s="1">
        <v>44877</v>
      </c>
      <c r="I1854" s="2">
        <v>44894.541666666664</v>
      </c>
      <c r="J1854" t="s">
        <v>23</v>
      </c>
      <c r="K1854" t="s">
        <v>19</v>
      </c>
      <c r="L1854" t="s">
        <v>20</v>
      </c>
      <c r="M1854" t="s">
        <v>25</v>
      </c>
      <c r="N1854" t="s">
        <v>35</v>
      </c>
      <c r="O1854" t="s">
        <v>45</v>
      </c>
      <c r="P1854">
        <f t="shared" si="661"/>
        <v>1</v>
      </c>
      <c r="Q1854" s="5">
        <f t="shared" si="662"/>
        <v>44879</v>
      </c>
      <c r="R1854" s="32">
        <f>VLOOKUP(_xlfn.CONCAT(M1854," - ",E1854),Planning!$C$75:$D$99,2,0)</f>
        <v>21</v>
      </c>
      <c r="S1854" s="5">
        <f t="shared" si="663"/>
        <v>44898</v>
      </c>
      <c r="T1854" s="3" t="str">
        <f t="shared" si="664"/>
        <v/>
      </c>
      <c r="U1854" s="32">
        <f t="shared" ca="1" si="665"/>
        <v>21</v>
      </c>
      <c r="V1854" s="32">
        <f t="shared" si="666"/>
        <v>0</v>
      </c>
      <c r="W1854" s="5">
        <f t="shared" si="667"/>
        <v>44894</v>
      </c>
      <c r="X1854" s="5"/>
      <c r="Z1854" s="49"/>
      <c r="AA1854" s="50" cm="1">
        <f t="array" ref="AA1854">IF(AND(K1854="Pending",J1854='Date ouverte'!$A$2),INDEX(_xlfn.ANCHORARRAY('Date ouverte'!$B$2),MATCH(TRUE,_xlfn.ANCHORARRAY('Date ouverte'!$B$2)&gt;=$W1854,0)),IF(AND(K1854="Pending",J1854='Date ouverte'!$A$4),INDEX(_xlfn.ANCHORARRAY('Date ouverte'!$B$4),MATCH(TRUE,_xlfn.ANCHORARRAY('Date ouverte'!$B$4)&gt;=$W1854,0)),IF(AND(K1854="Pending",J1854='Date ouverte'!$A$6),INDEX(_xlfn.ANCHORARRAY('Date ouverte'!$B$6),MATCH(TRUE,_xlfn.ANCHORARRAY('Date ouverte'!$B$6)&gt;=$W1854,0)),IF(AND(K1854="Pending",J1854='Date ouverte'!$A$8),INDEX(_xlfn.ANCHORARRAY('Date ouverte'!$B$8),MATCH(TRUE,_xlfn.ANCHORARRAY('Date ouverte'!$B$8)&gt;=$W1854,0)),W1854))))</f>
        <v>44894</v>
      </c>
      <c r="AB1854" s="5">
        <f>IF(IF($K1854="Pending",(IF($J1854='Date ouverte'!$A$20,HLOOKUP($AA1854,'Date ouverte'!$20:$21,2,FALSE),IF($J1854='Date ouverte'!$A$22,HLOOKUP($AA1854,'Date ouverte'!$22:$23,2,FALSE),IF($J1854='Date ouverte'!$A$24,HLOOKUP($AA1854,'Date ouverte'!$24:$25,2,FALSE),IF($J1854='Date ouverte'!$A$26,HLOOKUP($AA1854,'Date ouverte'!$26:$27,2,FALSE),"j"))))),W1854)&lt;&gt;"alert",AA1854,"alert")</f>
        <v>44894</v>
      </c>
      <c r="AC1854" s="65">
        <f>IF($AB1854="alert",(IF($J1854='Date ouverte'!$A$29,HLOOKUP($AA1854,'Date ouverte'!$29:$30,2,FALSE),IF($J1854='Date ouverte'!$A$31,HLOOKUP($AA1854,'Date ouverte'!$31:$33,2,FALSE),IF($J1854='Date ouverte'!$A$33,HLOOKUP($AA1854,'Date ouverte'!$33:$34,2,FALSE),IF($J1854='Date ouverte'!$A$35,HLOOKUP($AA1854,'Date ouverte'!$35:$36,2,FALSE),"j"))))),0)</f>
        <v>0</v>
      </c>
      <c r="AD18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4" s="5"/>
    </row>
    <row r="1855" spans="1:31" x14ac:dyDescent="0.25">
      <c r="A1855" t="s">
        <v>2237</v>
      </c>
      <c r="B1855" t="s">
        <v>258</v>
      </c>
      <c r="C1855" t="s">
        <v>30</v>
      </c>
      <c r="D1855" t="s">
        <v>47</v>
      </c>
      <c r="E1855" t="s">
        <v>34</v>
      </c>
      <c r="F1855" t="s">
        <v>48</v>
      </c>
      <c r="G1855" s="1">
        <v>44859</v>
      </c>
      <c r="H1855" s="1">
        <v>44897</v>
      </c>
      <c r="I1855" s="2">
        <v>44912</v>
      </c>
      <c r="J1855" t="s">
        <v>28</v>
      </c>
      <c r="K1855" t="s">
        <v>29</v>
      </c>
      <c r="L1855" t="s">
        <v>20</v>
      </c>
      <c r="M1855" t="s">
        <v>25</v>
      </c>
      <c r="P1855">
        <f t="shared" si="661"/>
        <v>1</v>
      </c>
      <c r="Q1855" s="5">
        <f t="shared" si="662"/>
        <v>44899</v>
      </c>
      <c r="R1855" s="32">
        <f>VLOOKUP(_xlfn.CONCAT(M1855," - ",E1855),Planning!$C$75:$D$99,2,0)</f>
        <v>21</v>
      </c>
      <c r="S1855" s="5">
        <f t="shared" si="663"/>
        <v>44918</v>
      </c>
      <c r="T1855" s="3" t="str">
        <f t="shared" si="664"/>
        <v/>
      </c>
      <c r="U1855" s="32">
        <f t="shared" ca="1" si="665"/>
        <v>21</v>
      </c>
      <c r="V1855" s="32">
        <f t="shared" si="666"/>
        <v>0</v>
      </c>
      <c r="W1855" s="5">
        <f t="shared" si="667"/>
        <v>44912</v>
      </c>
      <c r="X1855" s="5"/>
      <c r="Z1855" s="49"/>
      <c r="AA1855" s="50" cm="1">
        <f t="array" ref="AA1855">IF(AND(K1855="Pending",J1855='Date ouverte'!$A$2),INDEX(_xlfn.ANCHORARRAY('Date ouverte'!$B$2),MATCH(TRUE,_xlfn.ANCHORARRAY('Date ouverte'!$B$2)&gt;=$W1855,0)),IF(AND(K1855="Pending",J1855='Date ouverte'!$A$4),INDEX(_xlfn.ANCHORARRAY('Date ouverte'!$B$4),MATCH(TRUE,_xlfn.ANCHORARRAY('Date ouverte'!$B$4)&gt;=$W1855,0)),IF(AND(K1855="Pending",J1855='Date ouverte'!$A$6),INDEX(_xlfn.ANCHORARRAY('Date ouverte'!$B$6),MATCH(TRUE,_xlfn.ANCHORARRAY('Date ouverte'!$B$6)&gt;=$W1855,0)),IF(AND(K1855="Pending",J1855='Date ouverte'!$A$8),INDEX(_xlfn.ANCHORARRAY('Date ouverte'!$B$8),MATCH(TRUE,_xlfn.ANCHORARRAY('Date ouverte'!$B$8)&gt;=$W1855,0)),W1855))))</f>
        <v>44914</v>
      </c>
      <c r="AB1855" s="5" t="str">
        <f>IF(IF($K1855="Pending",(IF($J1855='Date ouverte'!$A$20,HLOOKUP($AA1855,'Date ouverte'!$20:$21,2,FALSE),IF($J1855='Date ouverte'!$A$22,HLOOKUP($AA1855,'Date ouverte'!$22:$23,2,FALSE),IF($J1855='Date ouverte'!$A$24,HLOOKUP($AA1855,'Date ouverte'!$24:$25,2,FALSE),IF($J1855='Date ouverte'!$A$26,HLOOKUP($AA1855,'Date ouverte'!$26:$27,2,FALSE),"j"))))),W1855)&lt;&gt;"alert",AA1855,"alert")</f>
        <v>alert</v>
      </c>
      <c r="AC1855" s="65">
        <f>IF($AB1855="alert",(IF($J1855='Date ouverte'!$A$29,HLOOKUP($AA1855,'Date ouverte'!$29:$30,2,FALSE),IF($J1855='Date ouverte'!$A$31,HLOOKUP($AA1855,'Date ouverte'!$31:$33,2,FALSE),IF($J1855='Date ouverte'!$A$33,HLOOKUP($AA1855,'Date ouverte'!$33:$34,2,FALSE),IF($J1855='Date ouverte'!$A$35,HLOOKUP($AA1855,'Date ouverte'!$35:$36,2,FALSE),"j"))))),0)</f>
        <v>2</v>
      </c>
      <c r="AD18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55" s="5"/>
    </row>
    <row r="1856" spans="1:31" x14ac:dyDescent="0.25">
      <c r="A1856" t="s">
        <v>424</v>
      </c>
      <c r="B1856" t="s">
        <v>258</v>
      </c>
      <c r="C1856" t="s">
        <v>14</v>
      </c>
      <c r="D1856" t="s">
        <v>47</v>
      </c>
      <c r="E1856" t="s">
        <v>16</v>
      </c>
      <c r="F1856" t="s">
        <v>48</v>
      </c>
      <c r="G1856" s="1">
        <v>44814</v>
      </c>
      <c r="H1856" s="1">
        <v>44868</v>
      </c>
      <c r="I1856" s="2">
        <v>44875</v>
      </c>
      <c r="J1856" t="s">
        <v>39</v>
      </c>
      <c r="K1856" t="s">
        <v>29</v>
      </c>
      <c r="L1856" t="s">
        <v>24</v>
      </c>
      <c r="M1856" t="s">
        <v>32</v>
      </c>
      <c r="N1856" t="s">
        <v>41</v>
      </c>
      <c r="O1856" t="s">
        <v>387</v>
      </c>
      <c r="P1856">
        <f t="shared" si="661"/>
        <v>1</v>
      </c>
      <c r="Q1856" s="5">
        <f t="shared" si="662"/>
        <v>44870</v>
      </c>
      <c r="R1856" s="32">
        <f>VLOOKUP(_xlfn.CONCAT(M1856," - ",E1856),Planning!$C$75:$D$99,2,0)</f>
        <v>10</v>
      </c>
      <c r="S1856" s="5">
        <f t="shared" si="663"/>
        <v>44878</v>
      </c>
      <c r="T1856" s="3" t="str">
        <f t="shared" si="664"/>
        <v/>
      </c>
      <c r="U1856" s="32">
        <f t="shared" ca="1" si="665"/>
        <v>10</v>
      </c>
      <c r="V1856" s="32">
        <f t="shared" si="666"/>
        <v>0</v>
      </c>
      <c r="W1856" s="5">
        <f t="shared" si="667"/>
        <v>44875</v>
      </c>
      <c r="X1856" s="5"/>
      <c r="Z1856" s="49"/>
      <c r="AA1856" s="50" cm="1">
        <f t="array" ref="AA1856">IF(AND(K1856="Pending",J1856='Date ouverte'!$A$2),INDEX(_xlfn.ANCHORARRAY('Date ouverte'!$B$2),MATCH(TRUE,_xlfn.ANCHORARRAY('Date ouverte'!$B$2)&gt;=$W1856,0)),IF(AND(K1856="Pending",J1856='Date ouverte'!$A$4),INDEX(_xlfn.ANCHORARRAY('Date ouverte'!$B$4),MATCH(TRUE,_xlfn.ANCHORARRAY('Date ouverte'!$B$4)&gt;=$W1856,0)),IF(AND(K1856="Pending",J1856='Date ouverte'!$A$6),INDEX(_xlfn.ANCHORARRAY('Date ouverte'!$B$6),MATCH(TRUE,_xlfn.ANCHORARRAY('Date ouverte'!$B$6)&gt;=$W1856,0)),IF(AND(K1856="Pending",J1856='Date ouverte'!$A$8),INDEX(_xlfn.ANCHORARRAY('Date ouverte'!$B$8),MATCH(TRUE,_xlfn.ANCHORARRAY('Date ouverte'!$B$8)&gt;=$W1856,0)),W1856))))</f>
        <v>44875</v>
      </c>
      <c r="AB1856" s="5">
        <f>IF(IF($K1856="Pending",(IF($J1856='Date ouverte'!$A$20,HLOOKUP($AA1856,'Date ouverte'!$20:$21,2,FALSE),IF($J1856='Date ouverte'!$A$22,HLOOKUP($AA1856,'Date ouverte'!$22:$23,2,FALSE),IF($J1856='Date ouverte'!$A$24,HLOOKUP($AA1856,'Date ouverte'!$24:$25,2,FALSE),IF($J1856='Date ouverte'!$A$26,HLOOKUP($AA1856,'Date ouverte'!$26:$27,2,FALSE),"j"))))),W1856)&lt;&gt;"alert",AA1856,"alert")</f>
        <v>44875</v>
      </c>
      <c r="AC1856" s="65">
        <f>IF($AB1856="alert",(IF($J1856='Date ouverte'!$A$29,HLOOKUP($AA1856,'Date ouverte'!$29:$30,2,FALSE),IF($J1856='Date ouverte'!$A$31,HLOOKUP($AA1856,'Date ouverte'!$31:$33,2,FALSE),IF($J1856='Date ouverte'!$A$33,HLOOKUP($AA1856,'Date ouverte'!$33:$34,2,FALSE),IF($J1856='Date ouverte'!$A$35,HLOOKUP($AA1856,'Date ouverte'!$35:$36,2,FALSE),"j"))))),0)</f>
        <v>0</v>
      </c>
      <c r="AD18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856" s="5"/>
    </row>
    <row r="1857" spans="1:31" x14ac:dyDescent="0.25">
      <c r="A1857" t="s">
        <v>2238</v>
      </c>
      <c r="B1857" t="s">
        <v>258</v>
      </c>
      <c r="C1857" t="s">
        <v>30</v>
      </c>
      <c r="D1857" t="s">
        <v>47</v>
      </c>
      <c r="E1857" t="s">
        <v>34</v>
      </c>
      <c r="F1857" t="s">
        <v>48</v>
      </c>
      <c r="G1857" s="1">
        <v>44847</v>
      </c>
      <c r="H1857" s="1">
        <v>44877</v>
      </c>
      <c r="I1857" s="2">
        <v>44890.604166666664</v>
      </c>
      <c r="J1857" t="s">
        <v>23</v>
      </c>
      <c r="K1857" t="s">
        <v>19</v>
      </c>
      <c r="L1857" t="s">
        <v>20</v>
      </c>
      <c r="M1857" t="s">
        <v>25</v>
      </c>
      <c r="N1857" t="s">
        <v>35</v>
      </c>
      <c r="O1857" t="s">
        <v>45</v>
      </c>
      <c r="P1857">
        <f t="shared" si="661"/>
        <v>1</v>
      </c>
      <c r="Q1857" s="5">
        <f t="shared" si="662"/>
        <v>44879</v>
      </c>
      <c r="R1857" s="32">
        <f>VLOOKUP(_xlfn.CONCAT(M1857," - ",E1857),Planning!$C$75:$D$99,2,0)</f>
        <v>21</v>
      </c>
      <c r="S1857" s="5">
        <f t="shared" si="663"/>
        <v>44898</v>
      </c>
      <c r="T1857" s="3" t="str">
        <f t="shared" si="664"/>
        <v/>
      </c>
      <c r="U1857" s="32">
        <f t="shared" ca="1" si="665"/>
        <v>21</v>
      </c>
      <c r="V1857" s="32">
        <f t="shared" si="666"/>
        <v>0</v>
      </c>
      <c r="W1857" s="5">
        <f t="shared" si="667"/>
        <v>44890</v>
      </c>
      <c r="X1857" s="5"/>
      <c r="Z1857" s="49"/>
      <c r="AA1857" s="50" cm="1">
        <f t="array" ref="AA1857">IF(AND(K1857="Pending",J1857='Date ouverte'!$A$2),INDEX(_xlfn.ANCHORARRAY('Date ouverte'!$B$2),MATCH(TRUE,_xlfn.ANCHORARRAY('Date ouverte'!$B$2)&gt;=$W1857,0)),IF(AND(K1857="Pending",J1857='Date ouverte'!$A$4),INDEX(_xlfn.ANCHORARRAY('Date ouverte'!$B$4),MATCH(TRUE,_xlfn.ANCHORARRAY('Date ouverte'!$B$4)&gt;=$W1857,0)),IF(AND(K1857="Pending",J1857='Date ouverte'!$A$6),INDEX(_xlfn.ANCHORARRAY('Date ouverte'!$B$6),MATCH(TRUE,_xlfn.ANCHORARRAY('Date ouverte'!$B$6)&gt;=$W1857,0)),IF(AND(K1857="Pending",J1857='Date ouverte'!$A$8),INDEX(_xlfn.ANCHORARRAY('Date ouverte'!$B$8),MATCH(TRUE,_xlfn.ANCHORARRAY('Date ouverte'!$B$8)&gt;=$W1857,0)),W1857))))</f>
        <v>44890</v>
      </c>
      <c r="AB1857" s="5">
        <f>IF(IF($K1857="Pending",(IF($J1857='Date ouverte'!$A$20,HLOOKUP($AA1857,'Date ouverte'!$20:$21,2,FALSE),IF($J1857='Date ouverte'!$A$22,HLOOKUP($AA1857,'Date ouverte'!$22:$23,2,FALSE),IF($J1857='Date ouverte'!$A$24,HLOOKUP($AA1857,'Date ouverte'!$24:$25,2,FALSE),IF($J1857='Date ouverte'!$A$26,HLOOKUP($AA1857,'Date ouverte'!$26:$27,2,FALSE),"j"))))),W1857)&lt;&gt;"alert",AA1857,"alert")</f>
        <v>44890</v>
      </c>
      <c r="AC1857" s="65">
        <f>IF($AB1857="alert",(IF($J1857='Date ouverte'!$A$29,HLOOKUP($AA1857,'Date ouverte'!$29:$30,2,FALSE),IF($J1857='Date ouverte'!$A$31,HLOOKUP($AA1857,'Date ouverte'!$31:$33,2,FALSE),IF($J1857='Date ouverte'!$A$33,HLOOKUP($AA1857,'Date ouverte'!$33:$34,2,FALSE),IF($J1857='Date ouverte'!$A$35,HLOOKUP($AA1857,'Date ouverte'!$35:$36,2,FALSE),"j"))))),0)</f>
        <v>0</v>
      </c>
      <c r="AD18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7" s="5"/>
    </row>
    <row r="1858" spans="1:31" x14ac:dyDescent="0.25">
      <c r="A1858" t="s">
        <v>2239</v>
      </c>
      <c r="B1858" t="s">
        <v>258</v>
      </c>
      <c r="C1858" t="s">
        <v>30</v>
      </c>
      <c r="D1858" t="s">
        <v>47</v>
      </c>
      <c r="E1858" t="s">
        <v>34</v>
      </c>
      <c r="F1858" t="s">
        <v>48</v>
      </c>
      <c r="G1858" s="1">
        <v>44847</v>
      </c>
      <c r="H1858" s="1">
        <v>44877</v>
      </c>
      <c r="I1858" s="2">
        <v>44897.375</v>
      </c>
      <c r="J1858" t="s">
        <v>23</v>
      </c>
      <c r="K1858" t="s">
        <v>19</v>
      </c>
      <c r="L1858" t="s">
        <v>20</v>
      </c>
      <c r="M1858" t="s">
        <v>25</v>
      </c>
      <c r="N1858" t="s">
        <v>35</v>
      </c>
      <c r="O1858" t="s">
        <v>45</v>
      </c>
      <c r="P1858">
        <f t="shared" si="661"/>
        <v>1</v>
      </c>
      <c r="Q1858" s="5">
        <f t="shared" si="662"/>
        <v>44879</v>
      </c>
      <c r="R1858" s="32">
        <f>VLOOKUP(_xlfn.CONCAT(M1858," - ",E1858),Planning!$C$75:$D$99,2,0)</f>
        <v>21</v>
      </c>
      <c r="S1858" s="5">
        <f t="shared" si="663"/>
        <v>44898</v>
      </c>
      <c r="T1858" s="3" t="str">
        <f t="shared" si="664"/>
        <v/>
      </c>
      <c r="U1858" s="32">
        <f t="shared" ca="1" si="665"/>
        <v>21</v>
      </c>
      <c r="V1858" s="32">
        <f t="shared" si="666"/>
        <v>0</v>
      </c>
      <c r="W1858" s="5">
        <f t="shared" si="667"/>
        <v>44897</v>
      </c>
      <c r="X1858" s="5"/>
      <c r="Z1858" s="49"/>
      <c r="AA1858" s="50" cm="1">
        <f t="array" ref="AA1858">IF(AND(K1858="Pending",J1858='Date ouverte'!$A$2),INDEX(_xlfn.ANCHORARRAY('Date ouverte'!$B$2),MATCH(TRUE,_xlfn.ANCHORARRAY('Date ouverte'!$B$2)&gt;=$W1858,0)),IF(AND(K1858="Pending",J1858='Date ouverte'!$A$4),INDEX(_xlfn.ANCHORARRAY('Date ouverte'!$B$4),MATCH(TRUE,_xlfn.ANCHORARRAY('Date ouverte'!$B$4)&gt;=$W1858,0)),IF(AND(K1858="Pending",J1858='Date ouverte'!$A$6),INDEX(_xlfn.ANCHORARRAY('Date ouverte'!$B$6),MATCH(TRUE,_xlfn.ANCHORARRAY('Date ouverte'!$B$6)&gt;=$W1858,0)),IF(AND(K1858="Pending",J1858='Date ouverte'!$A$8),INDEX(_xlfn.ANCHORARRAY('Date ouverte'!$B$8),MATCH(TRUE,_xlfn.ANCHORARRAY('Date ouverte'!$B$8)&gt;=$W1858,0)),W1858))))</f>
        <v>44897</v>
      </c>
      <c r="AB1858" s="5">
        <f>IF(IF($K1858="Pending",(IF($J1858='Date ouverte'!$A$20,HLOOKUP($AA1858,'Date ouverte'!$20:$21,2,FALSE),IF($J1858='Date ouverte'!$A$22,HLOOKUP($AA1858,'Date ouverte'!$22:$23,2,FALSE),IF($J1858='Date ouverte'!$A$24,HLOOKUP($AA1858,'Date ouverte'!$24:$25,2,FALSE),IF($J1858='Date ouverte'!$A$26,HLOOKUP($AA1858,'Date ouverte'!$26:$27,2,FALSE),"j"))))),W1858)&lt;&gt;"alert",AA1858,"alert")</f>
        <v>44897</v>
      </c>
      <c r="AC1858" s="65">
        <f>IF($AB1858="alert",(IF($J1858='Date ouverte'!$A$29,HLOOKUP($AA1858,'Date ouverte'!$29:$30,2,FALSE),IF($J1858='Date ouverte'!$A$31,HLOOKUP($AA1858,'Date ouverte'!$31:$33,2,FALSE),IF($J1858='Date ouverte'!$A$33,HLOOKUP($AA1858,'Date ouverte'!$33:$34,2,FALSE),IF($J1858='Date ouverte'!$A$35,HLOOKUP($AA1858,'Date ouverte'!$35:$36,2,FALSE),"j"))))),0)</f>
        <v>0</v>
      </c>
      <c r="AD18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8" s="5"/>
    </row>
    <row r="1859" spans="1:31" x14ac:dyDescent="0.25">
      <c r="A1859" t="s">
        <v>2240</v>
      </c>
      <c r="B1859" t="s">
        <v>258</v>
      </c>
      <c r="C1859" t="s">
        <v>30</v>
      </c>
      <c r="D1859" t="s">
        <v>47</v>
      </c>
      <c r="E1859" t="s">
        <v>16</v>
      </c>
      <c r="F1859" t="s">
        <v>48</v>
      </c>
      <c r="G1859" s="1">
        <v>44847</v>
      </c>
      <c r="H1859" s="1">
        <v>44880</v>
      </c>
      <c r="I1859" s="2">
        <v>44887</v>
      </c>
      <c r="J1859" t="s">
        <v>23</v>
      </c>
      <c r="K1859" t="s">
        <v>29</v>
      </c>
      <c r="L1859" t="s">
        <v>24</v>
      </c>
      <c r="M1859" t="s">
        <v>25</v>
      </c>
      <c r="N1859" t="s">
        <v>26</v>
      </c>
      <c r="O1859" t="s">
        <v>45</v>
      </c>
      <c r="P1859">
        <f t="shared" si="661"/>
        <v>1</v>
      </c>
      <c r="Q1859" s="5">
        <f t="shared" si="662"/>
        <v>44882</v>
      </c>
      <c r="R1859" s="32">
        <f>VLOOKUP(_xlfn.CONCAT(M1859," - ",E1859),Planning!$C$75:$D$99,2,0)</f>
        <v>4</v>
      </c>
      <c r="S1859" s="5">
        <f t="shared" si="663"/>
        <v>44884</v>
      </c>
      <c r="T1859" s="3" t="str">
        <f t="shared" si="664"/>
        <v/>
      </c>
      <c r="U1859" s="32">
        <f t="shared" ca="1" si="665"/>
        <v>4</v>
      </c>
      <c r="V1859" s="32">
        <f t="shared" si="666"/>
        <v>0</v>
      </c>
      <c r="W1859" s="5">
        <f t="shared" si="667"/>
        <v>44887</v>
      </c>
      <c r="X1859" s="5"/>
      <c r="Z1859" s="49"/>
      <c r="AA1859" s="50" cm="1">
        <f t="array" ref="AA1859">IF(AND(K1859="Pending",J1859='Date ouverte'!$A$2),INDEX(_xlfn.ANCHORARRAY('Date ouverte'!$B$2),MATCH(TRUE,_xlfn.ANCHORARRAY('Date ouverte'!$B$2)&gt;=$W1859,0)),IF(AND(K1859="Pending",J1859='Date ouverte'!$A$4),INDEX(_xlfn.ANCHORARRAY('Date ouverte'!$B$4),MATCH(TRUE,_xlfn.ANCHORARRAY('Date ouverte'!$B$4)&gt;=$W1859,0)),IF(AND(K1859="Pending",J1859='Date ouverte'!$A$6),INDEX(_xlfn.ANCHORARRAY('Date ouverte'!$B$6),MATCH(TRUE,_xlfn.ANCHORARRAY('Date ouverte'!$B$6)&gt;=$W1859,0)),IF(AND(K1859="Pending",J1859='Date ouverte'!$A$8),INDEX(_xlfn.ANCHORARRAY('Date ouverte'!$B$8),MATCH(TRUE,_xlfn.ANCHORARRAY('Date ouverte'!$B$8)&gt;=$W1859,0)),W1859))))</f>
        <v>44887</v>
      </c>
      <c r="AB1859" s="5">
        <f>IF(IF($K1859="Pending",(IF($J1859='Date ouverte'!$A$20,HLOOKUP($AA1859,'Date ouverte'!$20:$21,2,FALSE),IF($J1859='Date ouverte'!$A$22,HLOOKUP($AA1859,'Date ouverte'!$22:$23,2,FALSE),IF($J1859='Date ouverte'!$A$24,HLOOKUP($AA1859,'Date ouverte'!$24:$25,2,FALSE),IF($J1859='Date ouverte'!$A$26,HLOOKUP($AA1859,'Date ouverte'!$26:$27,2,FALSE),"j"))))),W1859)&lt;&gt;"alert",AA1859,"alert")</f>
        <v>44887</v>
      </c>
      <c r="AC1859" s="65">
        <f>IF($AB1859="alert",(IF($J1859='Date ouverte'!$A$29,HLOOKUP($AA1859,'Date ouverte'!$29:$30,2,FALSE),IF($J1859='Date ouverte'!$A$31,HLOOKUP($AA1859,'Date ouverte'!$31:$33,2,FALSE),IF($J1859='Date ouverte'!$A$33,HLOOKUP($AA1859,'Date ouverte'!$33:$34,2,FALSE),IF($J1859='Date ouverte'!$A$35,HLOOKUP($AA1859,'Date ouverte'!$35:$36,2,FALSE),"j"))))),0)</f>
        <v>0</v>
      </c>
      <c r="AD18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59" s="5"/>
    </row>
    <row r="1860" spans="1:31" x14ac:dyDescent="0.25">
      <c r="A1860" t="s">
        <v>678</v>
      </c>
      <c r="B1860" t="s">
        <v>258</v>
      </c>
      <c r="C1860" t="s">
        <v>14</v>
      </c>
      <c r="D1860" t="s">
        <v>47</v>
      </c>
      <c r="E1860" t="s">
        <v>34</v>
      </c>
      <c r="F1860" t="s">
        <v>48</v>
      </c>
      <c r="G1860" s="1">
        <v>44818</v>
      </c>
      <c r="H1860" s="1">
        <v>44860</v>
      </c>
      <c r="I1860" s="2">
        <v>44872.458333333336</v>
      </c>
      <c r="J1860" t="s">
        <v>28</v>
      </c>
      <c r="K1860" t="s">
        <v>19</v>
      </c>
      <c r="L1860" t="s">
        <v>20</v>
      </c>
      <c r="M1860" t="s">
        <v>25</v>
      </c>
      <c r="N1860" t="s">
        <v>35</v>
      </c>
      <c r="O1860" t="s">
        <v>36</v>
      </c>
      <c r="P1860">
        <f t="shared" si="661"/>
        <v>1</v>
      </c>
      <c r="Q1860" s="5">
        <f t="shared" si="662"/>
        <v>44862</v>
      </c>
      <c r="R1860" s="32">
        <f>VLOOKUP(_xlfn.CONCAT(M1860," - ",E1860),Planning!$C$75:$D$99,2,0)</f>
        <v>21</v>
      </c>
      <c r="S1860" s="5">
        <f t="shared" si="663"/>
        <v>44881</v>
      </c>
      <c r="T1860" s="3" t="str">
        <f t="shared" si="664"/>
        <v/>
      </c>
      <c r="U1860" s="32">
        <f t="shared" ca="1" si="665"/>
        <v>21</v>
      </c>
      <c r="V1860" s="32">
        <f t="shared" si="666"/>
        <v>0</v>
      </c>
      <c r="W1860" s="5">
        <f t="shared" si="667"/>
        <v>44872</v>
      </c>
      <c r="X1860" s="5"/>
      <c r="Z1860" s="49"/>
      <c r="AA1860" s="50" cm="1">
        <f t="array" ref="AA1860">IF(AND(K1860="Pending",J1860='Date ouverte'!$A$2),INDEX(_xlfn.ANCHORARRAY('Date ouverte'!$B$2),MATCH(TRUE,_xlfn.ANCHORARRAY('Date ouverte'!$B$2)&gt;=$W1860,0)),IF(AND(K1860="Pending",J1860='Date ouverte'!$A$4),INDEX(_xlfn.ANCHORARRAY('Date ouverte'!$B$4),MATCH(TRUE,_xlfn.ANCHORARRAY('Date ouverte'!$B$4)&gt;=$W1860,0)),IF(AND(K1860="Pending",J1860='Date ouverte'!$A$6),INDEX(_xlfn.ANCHORARRAY('Date ouverte'!$B$6),MATCH(TRUE,_xlfn.ANCHORARRAY('Date ouverte'!$B$6)&gt;=$W1860,0)),IF(AND(K1860="Pending",J1860='Date ouverte'!$A$8),INDEX(_xlfn.ANCHORARRAY('Date ouverte'!$B$8),MATCH(TRUE,_xlfn.ANCHORARRAY('Date ouverte'!$B$8)&gt;=$W1860,0)),W1860))))</f>
        <v>44872</v>
      </c>
      <c r="AB1860" s="5">
        <f>IF(IF($K1860="Pending",(IF($J1860='Date ouverte'!$A$20,HLOOKUP($AA1860,'Date ouverte'!$20:$21,2,FALSE),IF($J1860='Date ouverte'!$A$22,HLOOKUP($AA1860,'Date ouverte'!$22:$23,2,FALSE),IF($J1860='Date ouverte'!$A$24,HLOOKUP($AA1860,'Date ouverte'!$24:$25,2,FALSE),IF($J1860='Date ouverte'!$A$26,HLOOKUP($AA1860,'Date ouverte'!$26:$27,2,FALSE),"j"))))),W1860)&lt;&gt;"alert",AA1860,"alert")</f>
        <v>44872</v>
      </c>
      <c r="AC1860" s="65">
        <f>IF($AB1860="alert",(IF($J1860='Date ouverte'!$A$29,HLOOKUP($AA1860,'Date ouverte'!$29:$30,2,FALSE),IF($J1860='Date ouverte'!$A$31,HLOOKUP($AA1860,'Date ouverte'!$31:$33,2,FALSE),IF($J1860='Date ouverte'!$A$33,HLOOKUP($AA1860,'Date ouverte'!$33:$34,2,FALSE),IF($J1860='Date ouverte'!$A$35,HLOOKUP($AA1860,'Date ouverte'!$35:$36,2,FALSE),"j"))))),0)</f>
        <v>0</v>
      </c>
      <c r="AD18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0" s="5"/>
    </row>
    <row r="1861" spans="1:31" x14ac:dyDescent="0.25">
      <c r="A1861" t="s">
        <v>2241</v>
      </c>
      <c r="B1861" t="s">
        <v>258</v>
      </c>
      <c r="C1861" t="s">
        <v>14</v>
      </c>
      <c r="D1861" t="s">
        <v>47</v>
      </c>
      <c r="E1861" t="s">
        <v>34</v>
      </c>
      <c r="F1861" t="s">
        <v>48</v>
      </c>
      <c r="G1861" s="1">
        <v>44850</v>
      </c>
      <c r="H1861" s="1">
        <v>44900</v>
      </c>
      <c r="I1861" s="2">
        <v>44915</v>
      </c>
      <c r="J1861" t="s">
        <v>28</v>
      </c>
      <c r="K1861" t="s">
        <v>29</v>
      </c>
      <c r="L1861" t="s">
        <v>20</v>
      </c>
      <c r="M1861" t="s">
        <v>25</v>
      </c>
      <c r="N1861" t="s">
        <v>35</v>
      </c>
      <c r="O1861" t="s">
        <v>49</v>
      </c>
      <c r="P1861">
        <f t="shared" si="661"/>
        <v>1</v>
      </c>
      <c r="Q1861" s="5">
        <f t="shared" si="662"/>
        <v>44902</v>
      </c>
      <c r="R1861" s="32">
        <f>VLOOKUP(_xlfn.CONCAT(M1861," - ",E1861),Planning!$C$75:$D$99,2,0)</f>
        <v>21</v>
      </c>
      <c r="S1861" s="5">
        <f t="shared" si="663"/>
        <v>44921</v>
      </c>
      <c r="T1861" s="3" t="str">
        <f t="shared" si="664"/>
        <v/>
      </c>
      <c r="U1861" s="32">
        <f t="shared" ca="1" si="665"/>
        <v>21</v>
      </c>
      <c r="V1861" s="32">
        <f t="shared" si="666"/>
        <v>0</v>
      </c>
      <c r="W1861" s="5">
        <f t="shared" si="667"/>
        <v>44915</v>
      </c>
      <c r="X1861" s="5"/>
      <c r="Z1861" s="49"/>
      <c r="AA1861" s="50" cm="1">
        <f t="array" ref="AA1861">IF(AND(K1861="Pending",J1861='Date ouverte'!$A$2),INDEX(_xlfn.ANCHORARRAY('Date ouverte'!$B$2),MATCH(TRUE,_xlfn.ANCHORARRAY('Date ouverte'!$B$2)&gt;=$W1861,0)),IF(AND(K1861="Pending",J1861='Date ouverte'!$A$4),INDEX(_xlfn.ANCHORARRAY('Date ouverte'!$B$4),MATCH(TRUE,_xlfn.ANCHORARRAY('Date ouverte'!$B$4)&gt;=$W1861,0)),IF(AND(K1861="Pending",J1861='Date ouverte'!$A$6),INDEX(_xlfn.ANCHORARRAY('Date ouverte'!$B$6),MATCH(TRUE,_xlfn.ANCHORARRAY('Date ouverte'!$B$6)&gt;=$W1861,0)),IF(AND(K1861="Pending",J1861='Date ouverte'!$A$8),INDEX(_xlfn.ANCHORARRAY('Date ouverte'!$B$8),MATCH(TRUE,_xlfn.ANCHORARRAY('Date ouverte'!$B$8)&gt;=$W1861,0)),W1861))))</f>
        <v>44915</v>
      </c>
      <c r="AB1861" s="5">
        <f>IF(IF($K1861="Pending",(IF($J1861='Date ouverte'!$A$20,HLOOKUP($AA1861,'Date ouverte'!$20:$21,2,FALSE),IF($J1861='Date ouverte'!$A$22,HLOOKUP($AA1861,'Date ouverte'!$22:$23,2,FALSE),IF($J1861='Date ouverte'!$A$24,HLOOKUP($AA1861,'Date ouverte'!$24:$25,2,FALSE),IF($J1861='Date ouverte'!$A$26,HLOOKUP($AA1861,'Date ouverte'!$26:$27,2,FALSE),"j"))))),W1861)&lt;&gt;"alert",AA1861,"alert")</f>
        <v>44915</v>
      </c>
      <c r="AC1861" s="65">
        <f>IF($AB1861="alert",(IF($J1861='Date ouverte'!$A$29,HLOOKUP($AA1861,'Date ouverte'!$29:$30,2,FALSE),IF($J1861='Date ouverte'!$A$31,HLOOKUP($AA1861,'Date ouverte'!$31:$33,2,FALSE),IF($J1861='Date ouverte'!$A$33,HLOOKUP($AA1861,'Date ouverte'!$33:$34,2,FALSE),IF($J1861='Date ouverte'!$A$35,HLOOKUP($AA1861,'Date ouverte'!$35:$36,2,FALSE),"j"))))),0)</f>
        <v>0</v>
      </c>
      <c r="AD18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61" s="5"/>
    </row>
    <row r="1862" spans="1:31" x14ac:dyDescent="0.25">
      <c r="A1862" t="s">
        <v>1507</v>
      </c>
      <c r="B1862" t="s">
        <v>258</v>
      </c>
      <c r="C1862" t="s">
        <v>14</v>
      </c>
      <c r="D1862" t="s">
        <v>47</v>
      </c>
      <c r="E1862" t="s">
        <v>34</v>
      </c>
      <c r="F1862" t="s">
        <v>48</v>
      </c>
      <c r="G1862" s="1">
        <v>44845</v>
      </c>
      <c r="H1862" s="1">
        <v>44890</v>
      </c>
      <c r="I1862" s="2">
        <v>44905</v>
      </c>
      <c r="J1862" t="s">
        <v>18</v>
      </c>
      <c r="K1862" t="s">
        <v>29</v>
      </c>
      <c r="L1862" t="s">
        <v>20</v>
      </c>
      <c r="M1862" t="s">
        <v>25</v>
      </c>
      <c r="N1862" t="s">
        <v>35</v>
      </c>
      <c r="O1862" t="s">
        <v>46</v>
      </c>
      <c r="P1862">
        <f t="shared" si="661"/>
        <v>1</v>
      </c>
      <c r="Q1862" s="5">
        <f t="shared" si="662"/>
        <v>44892</v>
      </c>
      <c r="R1862" s="32">
        <f>VLOOKUP(_xlfn.CONCAT(M1862," - ",E1862),Planning!$C$75:$D$99,2,0)</f>
        <v>21</v>
      </c>
      <c r="S1862" s="5">
        <f t="shared" si="663"/>
        <v>44911</v>
      </c>
      <c r="T1862" s="3" t="str">
        <f t="shared" si="664"/>
        <v/>
      </c>
      <c r="U1862" s="32">
        <f t="shared" ca="1" si="665"/>
        <v>21</v>
      </c>
      <c r="V1862" s="32">
        <f t="shared" si="666"/>
        <v>0</v>
      </c>
      <c r="W1862" s="5">
        <f t="shared" si="667"/>
        <v>44905</v>
      </c>
      <c r="X1862" s="5"/>
      <c r="Z1862" s="49"/>
      <c r="AA1862" s="50" cm="1">
        <f t="array" ref="AA1862">IF(AND(K1862="Pending",J1862='Date ouverte'!$A$2),INDEX(_xlfn.ANCHORARRAY('Date ouverte'!$B$2),MATCH(TRUE,_xlfn.ANCHORARRAY('Date ouverte'!$B$2)&gt;=$W1862,0)),IF(AND(K1862="Pending",J1862='Date ouverte'!$A$4),INDEX(_xlfn.ANCHORARRAY('Date ouverte'!$B$4),MATCH(TRUE,_xlfn.ANCHORARRAY('Date ouverte'!$B$4)&gt;=$W1862,0)),IF(AND(K1862="Pending",J1862='Date ouverte'!$A$6),INDEX(_xlfn.ANCHORARRAY('Date ouverte'!$B$6),MATCH(TRUE,_xlfn.ANCHORARRAY('Date ouverte'!$B$6)&gt;=$W1862,0)),IF(AND(K1862="Pending",J1862='Date ouverte'!$A$8),INDEX(_xlfn.ANCHORARRAY('Date ouverte'!$B$8),MATCH(TRUE,_xlfn.ANCHORARRAY('Date ouverte'!$B$8)&gt;=$W1862,0)),W1862))))</f>
        <v>44907</v>
      </c>
      <c r="AB1862" s="5" t="str">
        <f>IF(IF($K1862="Pending",(IF($J1862='Date ouverte'!$A$20,HLOOKUP($AA1862,'Date ouverte'!$20:$21,2,FALSE),IF($J1862='Date ouverte'!$A$22,HLOOKUP($AA1862,'Date ouverte'!$22:$23,2,FALSE),IF($J1862='Date ouverte'!$A$24,HLOOKUP($AA1862,'Date ouverte'!$24:$25,2,FALSE),IF($J1862='Date ouverte'!$A$26,HLOOKUP($AA1862,'Date ouverte'!$26:$27,2,FALSE),"j"))))),W1862)&lt;&gt;"alert",AA1862,"alert")</f>
        <v>alert</v>
      </c>
      <c r="AC1862" s="65">
        <f>IF($AB1862="alert",(IF($J1862='Date ouverte'!$A$29,HLOOKUP($AA1862,'Date ouverte'!$29:$30,2,FALSE),IF($J1862='Date ouverte'!$A$31,HLOOKUP($AA1862,'Date ouverte'!$31:$33,2,FALSE),IF($J1862='Date ouverte'!$A$33,HLOOKUP($AA1862,'Date ouverte'!$33:$34,2,FALSE),IF($J1862='Date ouverte'!$A$35,HLOOKUP($AA1862,'Date ouverte'!$35:$36,2,FALSE),"j"))))),0)</f>
        <v>11</v>
      </c>
      <c r="AD18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2" s="5"/>
    </row>
    <row r="1863" spans="1:31" x14ac:dyDescent="0.25">
      <c r="A1863" t="s">
        <v>882</v>
      </c>
      <c r="B1863" t="s">
        <v>258</v>
      </c>
      <c r="C1863" t="s">
        <v>30</v>
      </c>
      <c r="D1863" t="s">
        <v>15</v>
      </c>
      <c r="E1863" t="s">
        <v>34</v>
      </c>
      <c r="F1863" t="s">
        <v>17</v>
      </c>
      <c r="G1863" s="1">
        <v>44824</v>
      </c>
      <c r="H1863" s="1">
        <v>44852</v>
      </c>
      <c r="I1863" s="2">
        <v>44861.4375</v>
      </c>
      <c r="J1863" t="s">
        <v>18</v>
      </c>
      <c r="K1863" t="s">
        <v>19</v>
      </c>
      <c r="L1863" t="s">
        <v>20</v>
      </c>
      <c r="M1863" t="s">
        <v>25</v>
      </c>
      <c r="N1863" t="s">
        <v>35</v>
      </c>
      <c r="O1863" t="s">
        <v>42</v>
      </c>
      <c r="P1863">
        <f t="shared" si="661"/>
        <v>1</v>
      </c>
      <c r="Q1863" s="5">
        <f t="shared" si="662"/>
        <v>44854</v>
      </c>
      <c r="R1863" s="32">
        <f>VLOOKUP(_xlfn.CONCAT(M1863," - ",E1863),Planning!$C$75:$D$99,2,0)</f>
        <v>21</v>
      </c>
      <c r="S1863" s="5">
        <f t="shared" si="663"/>
        <v>44873</v>
      </c>
      <c r="T1863" s="3" t="str">
        <f t="shared" si="664"/>
        <v/>
      </c>
      <c r="U1863" s="32">
        <f t="shared" ca="1" si="665"/>
        <v>14</v>
      </c>
      <c r="V1863" s="32">
        <f t="shared" si="666"/>
        <v>0</v>
      </c>
      <c r="W1863" s="5">
        <f t="shared" si="667"/>
        <v>44861</v>
      </c>
      <c r="X1863" s="5"/>
      <c r="Z1863" s="49"/>
      <c r="AA1863" s="50" cm="1">
        <f t="array" ref="AA1863">IF(AND(K1863="Pending",J1863='Date ouverte'!$A$2),INDEX(_xlfn.ANCHORARRAY('Date ouverte'!$B$2),MATCH(TRUE,_xlfn.ANCHORARRAY('Date ouverte'!$B$2)&gt;=$W1863,0)),IF(AND(K1863="Pending",J1863='Date ouverte'!$A$4),INDEX(_xlfn.ANCHORARRAY('Date ouverte'!$B$4),MATCH(TRUE,_xlfn.ANCHORARRAY('Date ouverte'!$B$4)&gt;=$W1863,0)),IF(AND(K1863="Pending",J1863='Date ouverte'!$A$6),INDEX(_xlfn.ANCHORARRAY('Date ouverte'!$B$6),MATCH(TRUE,_xlfn.ANCHORARRAY('Date ouverte'!$B$6)&gt;=$W1863,0)),IF(AND(K1863="Pending",J1863='Date ouverte'!$A$8),INDEX(_xlfn.ANCHORARRAY('Date ouverte'!$B$8),MATCH(TRUE,_xlfn.ANCHORARRAY('Date ouverte'!$B$8)&gt;=$W1863,0)),W1863))))</f>
        <v>44861</v>
      </c>
      <c r="AB1863" s="5">
        <f>IF(IF($K1863="Pending",(IF($J1863='Date ouverte'!$A$20,HLOOKUP($AA1863,'Date ouverte'!$20:$21,2,FALSE),IF($J1863='Date ouverte'!$A$22,HLOOKUP($AA1863,'Date ouverte'!$22:$23,2,FALSE),IF($J1863='Date ouverte'!$A$24,HLOOKUP($AA1863,'Date ouverte'!$24:$25,2,FALSE),IF($J1863='Date ouverte'!$A$26,HLOOKUP($AA1863,'Date ouverte'!$26:$27,2,FALSE),"j"))))),W1863)&lt;&gt;"alert",AA1863,"alert")</f>
        <v>44861</v>
      </c>
      <c r="AC1863" s="65">
        <f>IF($AB1863="alert",(IF($J1863='Date ouverte'!$A$29,HLOOKUP($AA1863,'Date ouverte'!$29:$30,2,FALSE),IF($J1863='Date ouverte'!$A$31,HLOOKUP($AA1863,'Date ouverte'!$31:$33,2,FALSE),IF($J1863='Date ouverte'!$A$33,HLOOKUP($AA1863,'Date ouverte'!$33:$34,2,FALSE),IF($J1863='Date ouverte'!$A$35,HLOOKUP($AA1863,'Date ouverte'!$35:$36,2,FALSE),"j"))))),0)</f>
        <v>0</v>
      </c>
      <c r="AD18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3" s="5"/>
    </row>
    <row r="1864" spans="1:31" x14ac:dyDescent="0.25">
      <c r="A1864" t="s">
        <v>762</v>
      </c>
      <c r="B1864" t="s">
        <v>258</v>
      </c>
      <c r="C1864" t="s">
        <v>30</v>
      </c>
      <c r="D1864" t="s">
        <v>47</v>
      </c>
      <c r="E1864" t="s">
        <v>34</v>
      </c>
      <c r="F1864" t="s">
        <v>48</v>
      </c>
      <c r="G1864" s="1">
        <v>44826</v>
      </c>
      <c r="H1864" s="1">
        <v>44860</v>
      </c>
      <c r="I1864" s="2">
        <v>44874.291666666664</v>
      </c>
      <c r="J1864" t="s">
        <v>23</v>
      </c>
      <c r="K1864" t="s">
        <v>19</v>
      </c>
      <c r="L1864" t="s">
        <v>20</v>
      </c>
      <c r="M1864" t="s">
        <v>25</v>
      </c>
      <c r="N1864" t="s">
        <v>35</v>
      </c>
      <c r="O1864" t="s">
        <v>36</v>
      </c>
      <c r="P1864">
        <f t="shared" si="661"/>
        <v>1</v>
      </c>
      <c r="Q1864" s="5">
        <f t="shared" si="662"/>
        <v>44862</v>
      </c>
      <c r="R1864" s="32">
        <f>VLOOKUP(_xlfn.CONCAT(M1864," - ",E1864),Planning!$C$75:$D$99,2,0)</f>
        <v>21</v>
      </c>
      <c r="S1864" s="5">
        <f t="shared" si="663"/>
        <v>44881</v>
      </c>
      <c r="T1864" s="3" t="str">
        <f t="shared" si="664"/>
        <v/>
      </c>
      <c r="U1864" s="32">
        <f t="shared" ca="1" si="665"/>
        <v>21</v>
      </c>
      <c r="V1864" s="32">
        <f t="shared" si="666"/>
        <v>0</v>
      </c>
      <c r="W1864" s="5">
        <f t="shared" si="667"/>
        <v>44874</v>
      </c>
      <c r="X1864" s="5"/>
      <c r="Z1864" s="49"/>
      <c r="AA1864" s="50" cm="1">
        <f t="array" ref="AA1864">IF(AND(K1864="Pending",J1864='Date ouverte'!$A$2),INDEX(_xlfn.ANCHORARRAY('Date ouverte'!$B$2),MATCH(TRUE,_xlfn.ANCHORARRAY('Date ouverte'!$B$2)&gt;=$W1864,0)),IF(AND(K1864="Pending",J1864='Date ouverte'!$A$4),INDEX(_xlfn.ANCHORARRAY('Date ouverte'!$B$4),MATCH(TRUE,_xlfn.ANCHORARRAY('Date ouverte'!$B$4)&gt;=$W1864,0)),IF(AND(K1864="Pending",J1864='Date ouverte'!$A$6),INDEX(_xlfn.ANCHORARRAY('Date ouverte'!$B$6),MATCH(TRUE,_xlfn.ANCHORARRAY('Date ouverte'!$B$6)&gt;=$W1864,0)),IF(AND(K1864="Pending",J1864='Date ouverte'!$A$8),INDEX(_xlfn.ANCHORARRAY('Date ouverte'!$B$8),MATCH(TRUE,_xlfn.ANCHORARRAY('Date ouverte'!$B$8)&gt;=$W1864,0)),W1864))))</f>
        <v>44874</v>
      </c>
      <c r="AB1864" s="5">
        <f>IF(IF($K1864="Pending",(IF($J1864='Date ouverte'!$A$20,HLOOKUP($AA1864,'Date ouverte'!$20:$21,2,FALSE),IF($J1864='Date ouverte'!$A$22,HLOOKUP($AA1864,'Date ouverte'!$22:$23,2,FALSE),IF($J1864='Date ouverte'!$A$24,HLOOKUP($AA1864,'Date ouverte'!$24:$25,2,FALSE),IF($J1864='Date ouverte'!$A$26,HLOOKUP($AA1864,'Date ouverte'!$26:$27,2,FALSE),"j"))))),W1864)&lt;&gt;"alert",AA1864,"alert")</f>
        <v>44874</v>
      </c>
      <c r="AC1864" s="65">
        <f>IF($AB1864="alert",(IF($J1864='Date ouverte'!$A$29,HLOOKUP($AA1864,'Date ouverte'!$29:$30,2,FALSE),IF($J1864='Date ouverte'!$A$31,HLOOKUP($AA1864,'Date ouverte'!$31:$33,2,FALSE),IF($J1864='Date ouverte'!$A$33,HLOOKUP($AA1864,'Date ouverte'!$33:$34,2,FALSE),IF($J1864='Date ouverte'!$A$35,HLOOKUP($AA1864,'Date ouverte'!$35:$36,2,FALSE),"j"))))),0)</f>
        <v>0</v>
      </c>
      <c r="AD18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4" s="5"/>
    </row>
    <row r="1865" spans="1:31" x14ac:dyDescent="0.25">
      <c r="A1865" t="s">
        <v>489</v>
      </c>
      <c r="B1865" t="s">
        <v>258</v>
      </c>
      <c r="C1865" t="s">
        <v>30</v>
      </c>
      <c r="D1865" t="s">
        <v>47</v>
      </c>
      <c r="E1865" t="s">
        <v>16</v>
      </c>
      <c r="F1865" t="s">
        <v>48</v>
      </c>
      <c r="G1865" s="1">
        <v>44823</v>
      </c>
      <c r="H1865" s="1">
        <v>44868</v>
      </c>
      <c r="I1865" s="2">
        <v>44873</v>
      </c>
      <c r="J1865" t="s">
        <v>28</v>
      </c>
      <c r="K1865" t="s">
        <v>29</v>
      </c>
      <c r="L1865" t="s">
        <v>24</v>
      </c>
      <c r="M1865" t="s">
        <v>32</v>
      </c>
      <c r="N1865" t="s">
        <v>41</v>
      </c>
      <c r="O1865" t="s">
        <v>387</v>
      </c>
      <c r="P1865">
        <f t="shared" si="661"/>
        <v>1</v>
      </c>
      <c r="Q1865" s="5">
        <f t="shared" si="662"/>
        <v>44870</v>
      </c>
      <c r="R1865" s="32">
        <f>VLOOKUP(_xlfn.CONCAT(M1865," - ",E1865),Planning!$C$75:$D$99,2,0)</f>
        <v>10</v>
      </c>
      <c r="S1865" s="5">
        <f t="shared" si="663"/>
        <v>44878</v>
      </c>
      <c r="T1865" s="3" t="str">
        <f t="shared" si="664"/>
        <v/>
      </c>
      <c r="U1865" s="32">
        <f t="shared" ca="1" si="665"/>
        <v>10</v>
      </c>
      <c r="V1865" s="32">
        <f t="shared" si="666"/>
        <v>0</v>
      </c>
      <c r="W1865" s="5">
        <f t="shared" si="667"/>
        <v>44873</v>
      </c>
      <c r="X1865" s="5"/>
      <c r="Z1865" s="49"/>
      <c r="AA1865" s="50" cm="1">
        <f t="array" ref="AA1865">IF(AND(K1865="Pending",J1865='Date ouverte'!$A$2),INDEX(_xlfn.ANCHORARRAY('Date ouverte'!$B$2),MATCH(TRUE,_xlfn.ANCHORARRAY('Date ouverte'!$B$2)&gt;=$W1865,0)),IF(AND(K1865="Pending",J1865='Date ouverte'!$A$4),INDEX(_xlfn.ANCHORARRAY('Date ouverte'!$B$4),MATCH(TRUE,_xlfn.ANCHORARRAY('Date ouverte'!$B$4)&gt;=$W1865,0)),IF(AND(K1865="Pending",J1865='Date ouverte'!$A$6),INDEX(_xlfn.ANCHORARRAY('Date ouverte'!$B$6),MATCH(TRUE,_xlfn.ANCHORARRAY('Date ouverte'!$B$6)&gt;=$W1865,0)),IF(AND(K1865="Pending",J1865='Date ouverte'!$A$8),INDEX(_xlfn.ANCHORARRAY('Date ouverte'!$B$8),MATCH(TRUE,_xlfn.ANCHORARRAY('Date ouverte'!$B$8)&gt;=$W1865,0)),W1865))))</f>
        <v>44873</v>
      </c>
      <c r="AB1865" s="5" t="str">
        <f>IF(IF($K1865="Pending",(IF($J1865='Date ouverte'!$A$20,HLOOKUP($AA1865,'Date ouverte'!$20:$21,2,FALSE),IF($J1865='Date ouverte'!$A$22,HLOOKUP($AA1865,'Date ouverte'!$22:$23,2,FALSE),IF($J1865='Date ouverte'!$A$24,HLOOKUP($AA1865,'Date ouverte'!$24:$25,2,FALSE),IF($J1865='Date ouverte'!$A$26,HLOOKUP($AA1865,'Date ouverte'!$26:$27,2,FALSE),"j"))))),W1865)&lt;&gt;"alert",AA1865,"alert")</f>
        <v>alert</v>
      </c>
      <c r="AC1865" s="65">
        <f>IF($AB1865="alert",(IF($J1865='Date ouverte'!$A$29,HLOOKUP($AA1865,'Date ouverte'!$29:$30,2,FALSE),IF($J1865='Date ouverte'!$A$31,HLOOKUP($AA1865,'Date ouverte'!$31:$33,2,FALSE),IF($J1865='Date ouverte'!$A$33,HLOOKUP($AA1865,'Date ouverte'!$33:$34,2,FALSE),IF($J1865='Date ouverte'!$A$35,HLOOKUP($AA1865,'Date ouverte'!$35:$36,2,FALSE),"j"))))),0)</f>
        <v>15</v>
      </c>
      <c r="AD18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5" s="5"/>
    </row>
    <row r="1866" spans="1:31" x14ac:dyDescent="0.25">
      <c r="A1866" t="s">
        <v>2242</v>
      </c>
      <c r="B1866" t="s">
        <v>258</v>
      </c>
      <c r="C1866" t="s">
        <v>30</v>
      </c>
      <c r="D1866" t="s">
        <v>47</v>
      </c>
      <c r="E1866" t="s">
        <v>16</v>
      </c>
      <c r="F1866" t="s">
        <v>48</v>
      </c>
      <c r="G1866" s="1">
        <v>44848</v>
      </c>
      <c r="H1866" s="1">
        <v>44880</v>
      </c>
      <c r="I1866" s="2">
        <v>44885</v>
      </c>
      <c r="J1866" t="s">
        <v>23</v>
      </c>
      <c r="K1866" t="s">
        <v>29</v>
      </c>
      <c r="L1866" t="s">
        <v>24</v>
      </c>
      <c r="M1866" t="s">
        <v>25</v>
      </c>
      <c r="N1866" t="s">
        <v>26</v>
      </c>
      <c r="O1866" t="s">
        <v>45</v>
      </c>
      <c r="P1866">
        <f t="shared" si="661"/>
        <v>1</v>
      </c>
      <c r="Q1866" s="5">
        <f t="shared" si="662"/>
        <v>44882</v>
      </c>
      <c r="R1866" s="32">
        <f>VLOOKUP(_xlfn.CONCAT(M1866," - ",E1866),Planning!$C$75:$D$99,2,0)</f>
        <v>4</v>
      </c>
      <c r="S1866" s="5">
        <f t="shared" si="663"/>
        <v>44884</v>
      </c>
      <c r="T1866" s="3" t="str">
        <f t="shared" si="664"/>
        <v/>
      </c>
      <c r="U1866" s="32">
        <f t="shared" ca="1" si="665"/>
        <v>4</v>
      </c>
      <c r="V1866" s="32">
        <f t="shared" si="666"/>
        <v>0</v>
      </c>
      <c r="W1866" s="5">
        <f t="shared" si="667"/>
        <v>44885</v>
      </c>
      <c r="X1866" s="5"/>
      <c r="Z1866" s="49"/>
      <c r="AA1866" s="50" cm="1">
        <f t="array" ref="AA1866">IF(AND(K1866="Pending",J1866='Date ouverte'!$A$2),INDEX(_xlfn.ANCHORARRAY('Date ouverte'!$B$2),MATCH(TRUE,_xlfn.ANCHORARRAY('Date ouverte'!$B$2)&gt;=$W1866,0)),IF(AND(K1866="Pending",J1866='Date ouverte'!$A$4),INDEX(_xlfn.ANCHORARRAY('Date ouverte'!$B$4),MATCH(TRUE,_xlfn.ANCHORARRAY('Date ouverte'!$B$4)&gt;=$W1866,0)),IF(AND(K1866="Pending",J1866='Date ouverte'!$A$6),INDEX(_xlfn.ANCHORARRAY('Date ouverte'!$B$6),MATCH(TRUE,_xlfn.ANCHORARRAY('Date ouverte'!$B$6)&gt;=$W1866,0)),IF(AND(K1866="Pending",J1866='Date ouverte'!$A$8),INDEX(_xlfn.ANCHORARRAY('Date ouverte'!$B$8),MATCH(TRUE,_xlfn.ANCHORARRAY('Date ouverte'!$B$8)&gt;=$W1866,0)),W1866))))</f>
        <v>44886</v>
      </c>
      <c r="AB1866" s="5">
        <f>IF(IF($K1866="Pending",(IF($J1866='Date ouverte'!$A$20,HLOOKUP($AA1866,'Date ouverte'!$20:$21,2,FALSE),IF($J1866='Date ouverte'!$A$22,HLOOKUP($AA1866,'Date ouverte'!$22:$23,2,FALSE),IF($J1866='Date ouverte'!$A$24,HLOOKUP($AA1866,'Date ouverte'!$24:$25,2,FALSE),IF($J1866='Date ouverte'!$A$26,HLOOKUP($AA1866,'Date ouverte'!$26:$27,2,FALSE),"j"))))),W1866)&lt;&gt;"alert",AA1866,"alert")</f>
        <v>44886</v>
      </c>
      <c r="AC1866" s="65">
        <f>IF($AB1866="alert",(IF($J1866='Date ouverte'!$A$29,HLOOKUP($AA1866,'Date ouverte'!$29:$30,2,FALSE),IF($J1866='Date ouverte'!$A$31,HLOOKUP($AA1866,'Date ouverte'!$31:$33,2,FALSE),IF($J1866='Date ouverte'!$A$33,HLOOKUP($AA1866,'Date ouverte'!$33:$34,2,FALSE),IF($J1866='Date ouverte'!$A$35,HLOOKUP($AA1866,'Date ouverte'!$35:$36,2,FALSE),"j"))))),0)</f>
        <v>0</v>
      </c>
      <c r="AD18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6" s="5"/>
    </row>
    <row r="1867" spans="1:31" x14ac:dyDescent="0.25">
      <c r="A1867" t="s">
        <v>2243</v>
      </c>
      <c r="B1867" t="s">
        <v>258</v>
      </c>
      <c r="C1867" t="s">
        <v>14</v>
      </c>
      <c r="D1867" t="s">
        <v>47</v>
      </c>
      <c r="E1867" t="s">
        <v>16</v>
      </c>
      <c r="F1867" t="s">
        <v>48</v>
      </c>
      <c r="G1867" s="1">
        <v>44853</v>
      </c>
      <c r="H1867" s="1">
        <v>44903</v>
      </c>
      <c r="I1867" s="2">
        <v>44910</v>
      </c>
      <c r="J1867" t="s">
        <v>28</v>
      </c>
      <c r="K1867" t="s">
        <v>29</v>
      </c>
      <c r="L1867" t="s">
        <v>20</v>
      </c>
      <c r="M1867" t="s">
        <v>25</v>
      </c>
      <c r="N1867" t="s">
        <v>35</v>
      </c>
      <c r="O1867" t="s">
        <v>49</v>
      </c>
      <c r="P1867">
        <f t="shared" si="661"/>
        <v>1</v>
      </c>
      <c r="Q1867" s="5">
        <f t="shared" si="662"/>
        <v>44905</v>
      </c>
      <c r="R1867" s="32">
        <f>VLOOKUP(_xlfn.CONCAT(M1867," - ",E1867),Planning!$C$75:$D$99,2,0)</f>
        <v>4</v>
      </c>
      <c r="S1867" s="5">
        <f t="shared" si="663"/>
        <v>44907</v>
      </c>
      <c r="T1867" s="3" t="str">
        <f t="shared" si="664"/>
        <v/>
      </c>
      <c r="U1867" s="32">
        <f t="shared" ca="1" si="665"/>
        <v>4</v>
      </c>
      <c r="V1867" s="32">
        <f t="shared" si="666"/>
        <v>0</v>
      </c>
      <c r="W1867" s="5">
        <f t="shared" si="667"/>
        <v>44910</v>
      </c>
      <c r="X1867" s="5"/>
      <c r="Z1867" s="49"/>
      <c r="AA1867" s="50" cm="1">
        <f t="array" ref="AA1867">IF(AND(K1867="Pending",J1867='Date ouverte'!$A$2),INDEX(_xlfn.ANCHORARRAY('Date ouverte'!$B$2),MATCH(TRUE,_xlfn.ANCHORARRAY('Date ouverte'!$B$2)&gt;=$W1867,0)),IF(AND(K1867="Pending",J1867='Date ouverte'!$A$4),INDEX(_xlfn.ANCHORARRAY('Date ouverte'!$B$4),MATCH(TRUE,_xlfn.ANCHORARRAY('Date ouverte'!$B$4)&gt;=$W1867,0)),IF(AND(K1867="Pending",J1867='Date ouverte'!$A$6),INDEX(_xlfn.ANCHORARRAY('Date ouverte'!$B$6),MATCH(TRUE,_xlfn.ANCHORARRAY('Date ouverte'!$B$6)&gt;=$W1867,0)),IF(AND(K1867="Pending",J1867='Date ouverte'!$A$8),INDEX(_xlfn.ANCHORARRAY('Date ouverte'!$B$8),MATCH(TRUE,_xlfn.ANCHORARRAY('Date ouverte'!$B$8)&gt;=$W1867,0)),W1867))))</f>
        <v>44910</v>
      </c>
      <c r="AB1867" s="5">
        <f>IF(IF($K1867="Pending",(IF($J1867='Date ouverte'!$A$20,HLOOKUP($AA1867,'Date ouverte'!$20:$21,2,FALSE),IF($J1867='Date ouverte'!$A$22,HLOOKUP($AA1867,'Date ouverte'!$22:$23,2,FALSE),IF($J1867='Date ouverte'!$A$24,HLOOKUP($AA1867,'Date ouverte'!$24:$25,2,FALSE),IF($J1867='Date ouverte'!$A$26,HLOOKUP($AA1867,'Date ouverte'!$26:$27,2,FALSE),"j"))))),W1867)&lt;&gt;"alert",AA1867,"alert")</f>
        <v>44910</v>
      </c>
      <c r="AC1867" s="65">
        <f>IF($AB1867="alert",(IF($J1867='Date ouverte'!$A$29,HLOOKUP($AA1867,'Date ouverte'!$29:$30,2,FALSE),IF($J1867='Date ouverte'!$A$31,HLOOKUP($AA1867,'Date ouverte'!$31:$33,2,FALSE),IF($J1867='Date ouverte'!$A$33,HLOOKUP($AA1867,'Date ouverte'!$33:$34,2,FALSE),IF($J1867='Date ouverte'!$A$35,HLOOKUP($AA1867,'Date ouverte'!$35:$36,2,FALSE),"j"))))),0)</f>
        <v>0</v>
      </c>
      <c r="AD18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67" s="5"/>
    </row>
    <row r="1868" spans="1:31" x14ac:dyDescent="0.25">
      <c r="A1868" t="s">
        <v>2532</v>
      </c>
      <c r="B1868" t="s">
        <v>258</v>
      </c>
      <c r="C1868" t="s">
        <v>30</v>
      </c>
      <c r="D1868" t="s">
        <v>57</v>
      </c>
      <c r="E1868" t="s">
        <v>34</v>
      </c>
      <c r="F1868" t="s">
        <v>48</v>
      </c>
      <c r="G1868" s="1">
        <v>44861</v>
      </c>
      <c r="H1868" s="1">
        <v>44898</v>
      </c>
      <c r="I1868" s="2">
        <v>44913</v>
      </c>
      <c r="J1868" t="s">
        <v>18</v>
      </c>
      <c r="K1868" t="s">
        <v>29</v>
      </c>
      <c r="L1868" t="s">
        <v>24</v>
      </c>
      <c r="M1868" t="s">
        <v>25</v>
      </c>
      <c r="N1868" t="s">
        <v>26</v>
      </c>
      <c r="O1868" t="s">
        <v>49</v>
      </c>
      <c r="P1868">
        <f t="shared" si="661"/>
        <v>1</v>
      </c>
      <c r="Q1868" s="5">
        <f t="shared" si="662"/>
        <v>44900</v>
      </c>
      <c r="R1868" s="32">
        <f>VLOOKUP(_xlfn.CONCAT(M1868," - ",E1868),Planning!$C$75:$D$99,2,0)</f>
        <v>21</v>
      </c>
      <c r="S1868" s="5">
        <f t="shared" si="663"/>
        <v>44919</v>
      </c>
      <c r="T1868" s="3" t="str">
        <f t="shared" si="664"/>
        <v/>
      </c>
      <c r="U1868" s="32">
        <f t="shared" ca="1" si="665"/>
        <v>21</v>
      </c>
      <c r="V1868" s="32">
        <f t="shared" si="666"/>
        <v>0</v>
      </c>
      <c r="W1868" s="5">
        <f t="shared" si="667"/>
        <v>44913</v>
      </c>
      <c r="X1868" s="5"/>
      <c r="Z1868" s="49"/>
      <c r="AA1868" s="50" cm="1">
        <f t="array" ref="AA1868">IF(AND(K1868="Pending",J1868='Date ouverte'!$A$2),INDEX(_xlfn.ANCHORARRAY('Date ouverte'!$B$2),MATCH(TRUE,_xlfn.ANCHORARRAY('Date ouverte'!$B$2)&gt;=$W1868,0)),IF(AND(K1868="Pending",J1868='Date ouverte'!$A$4),INDEX(_xlfn.ANCHORARRAY('Date ouverte'!$B$4),MATCH(TRUE,_xlfn.ANCHORARRAY('Date ouverte'!$B$4)&gt;=$W1868,0)),IF(AND(K1868="Pending",J1868='Date ouverte'!$A$6),INDEX(_xlfn.ANCHORARRAY('Date ouverte'!$B$6),MATCH(TRUE,_xlfn.ANCHORARRAY('Date ouverte'!$B$6)&gt;=$W1868,0)),IF(AND(K1868="Pending",J1868='Date ouverte'!$A$8),INDEX(_xlfn.ANCHORARRAY('Date ouverte'!$B$8),MATCH(TRUE,_xlfn.ANCHORARRAY('Date ouverte'!$B$8)&gt;=$W1868,0)),W1868))))</f>
        <v>44914</v>
      </c>
      <c r="AB1868" s="5" t="str">
        <f>IF(IF($K1868="Pending",(IF($J1868='Date ouverte'!$A$20,HLOOKUP($AA1868,'Date ouverte'!$20:$21,2,FALSE),IF($J1868='Date ouverte'!$A$22,HLOOKUP($AA1868,'Date ouverte'!$22:$23,2,FALSE),IF($J1868='Date ouverte'!$A$24,HLOOKUP($AA1868,'Date ouverte'!$24:$25,2,FALSE),IF($J1868='Date ouverte'!$A$26,HLOOKUP($AA1868,'Date ouverte'!$26:$27,2,FALSE),"j"))))),W1868)&lt;&gt;"alert",AA1868,"alert")</f>
        <v>alert</v>
      </c>
      <c r="AC1868" s="65">
        <f>IF($AB1868="alert",(IF($J1868='Date ouverte'!$A$29,HLOOKUP($AA1868,'Date ouverte'!$29:$30,2,FALSE),IF($J1868='Date ouverte'!$A$31,HLOOKUP($AA1868,'Date ouverte'!$31:$33,2,FALSE),IF($J1868='Date ouverte'!$A$33,HLOOKUP($AA1868,'Date ouverte'!$33:$34,2,FALSE),IF($J1868='Date ouverte'!$A$35,HLOOKUP($AA1868,'Date ouverte'!$35:$36,2,FALSE),"j"))))),0)</f>
        <v>18</v>
      </c>
      <c r="AD18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8" s="5"/>
    </row>
    <row r="1869" spans="1:31" x14ac:dyDescent="0.25">
      <c r="A1869" t="s">
        <v>63</v>
      </c>
      <c r="B1869" t="s">
        <v>258</v>
      </c>
      <c r="C1869" t="s">
        <v>30</v>
      </c>
      <c r="D1869" t="s">
        <v>15</v>
      </c>
      <c r="E1869" t="s">
        <v>34</v>
      </c>
      <c r="F1869" t="s">
        <v>17</v>
      </c>
      <c r="G1869" s="1">
        <v>44787</v>
      </c>
      <c r="H1869" s="1">
        <v>44846</v>
      </c>
      <c r="I1869" s="2">
        <v>44861.666666666664</v>
      </c>
      <c r="J1869" t="s">
        <v>28</v>
      </c>
      <c r="K1869" t="s">
        <v>19</v>
      </c>
      <c r="L1869" t="s">
        <v>20</v>
      </c>
      <c r="M1869" t="s">
        <v>25</v>
      </c>
      <c r="N1869" t="s">
        <v>35</v>
      </c>
      <c r="O1869" t="s">
        <v>27</v>
      </c>
      <c r="P1869">
        <f t="shared" si="661"/>
        <v>1</v>
      </c>
      <c r="Q1869" s="5">
        <f t="shared" si="662"/>
        <v>44848</v>
      </c>
      <c r="R1869" s="32">
        <f>VLOOKUP(_xlfn.CONCAT(M1869," - ",E1869),Planning!$C$75:$D$99,2,0)</f>
        <v>21</v>
      </c>
      <c r="S1869" s="5">
        <f t="shared" si="663"/>
        <v>44867</v>
      </c>
      <c r="T1869" s="3" t="str">
        <f t="shared" si="664"/>
        <v/>
      </c>
      <c r="U1869" s="32">
        <f t="shared" ca="1" si="665"/>
        <v>8</v>
      </c>
      <c r="V1869" s="32">
        <f t="shared" si="666"/>
        <v>0</v>
      </c>
      <c r="W1869" s="5">
        <f t="shared" si="667"/>
        <v>44861</v>
      </c>
      <c r="X1869" s="5"/>
      <c r="Z1869" s="49"/>
      <c r="AA1869" s="50" cm="1">
        <f t="array" ref="AA1869">IF(AND(K1869="Pending",J1869='Date ouverte'!$A$2),INDEX(_xlfn.ANCHORARRAY('Date ouverte'!$B$2),MATCH(TRUE,_xlfn.ANCHORARRAY('Date ouverte'!$B$2)&gt;=$W1869,0)),IF(AND(K1869="Pending",J1869='Date ouverte'!$A$4),INDEX(_xlfn.ANCHORARRAY('Date ouverte'!$B$4),MATCH(TRUE,_xlfn.ANCHORARRAY('Date ouverte'!$B$4)&gt;=$W1869,0)),IF(AND(K1869="Pending",J1869='Date ouverte'!$A$6),INDEX(_xlfn.ANCHORARRAY('Date ouverte'!$B$6),MATCH(TRUE,_xlfn.ANCHORARRAY('Date ouverte'!$B$6)&gt;=$W1869,0)),IF(AND(K1869="Pending",J1869='Date ouverte'!$A$8),INDEX(_xlfn.ANCHORARRAY('Date ouverte'!$B$8),MATCH(TRUE,_xlfn.ANCHORARRAY('Date ouverte'!$B$8)&gt;=$W1869,0)),W1869))))</f>
        <v>44861</v>
      </c>
      <c r="AB1869" s="5">
        <f>IF(IF($K1869="Pending",(IF($J1869='Date ouverte'!$A$20,HLOOKUP($AA1869,'Date ouverte'!$20:$21,2,FALSE),IF($J1869='Date ouverte'!$A$22,HLOOKUP($AA1869,'Date ouverte'!$22:$23,2,FALSE),IF($J1869='Date ouverte'!$A$24,HLOOKUP($AA1869,'Date ouverte'!$24:$25,2,FALSE),IF($J1869='Date ouverte'!$A$26,HLOOKUP($AA1869,'Date ouverte'!$26:$27,2,FALSE),"j"))))),W1869)&lt;&gt;"alert",AA1869,"alert")</f>
        <v>44861</v>
      </c>
      <c r="AC1869" s="65">
        <f>IF($AB1869="alert",(IF($J1869='Date ouverte'!$A$29,HLOOKUP($AA1869,'Date ouverte'!$29:$30,2,FALSE),IF($J1869='Date ouverte'!$A$31,HLOOKUP($AA1869,'Date ouverte'!$31:$33,2,FALSE),IF($J1869='Date ouverte'!$A$33,HLOOKUP($AA1869,'Date ouverte'!$33:$34,2,FALSE),IF($J1869='Date ouverte'!$A$35,HLOOKUP($AA1869,'Date ouverte'!$35:$36,2,FALSE),"j"))))),0)</f>
        <v>0</v>
      </c>
      <c r="AD18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69" s="5"/>
    </row>
    <row r="1870" spans="1:31" x14ac:dyDescent="0.25">
      <c r="A1870" t="s">
        <v>984</v>
      </c>
      <c r="B1870" t="s">
        <v>258</v>
      </c>
      <c r="C1870" t="s">
        <v>30</v>
      </c>
      <c r="D1870" t="s">
        <v>47</v>
      </c>
      <c r="E1870" t="s">
        <v>34</v>
      </c>
      <c r="F1870" t="s">
        <v>48</v>
      </c>
      <c r="G1870" s="1">
        <v>44826</v>
      </c>
      <c r="H1870" s="1">
        <v>44860</v>
      </c>
      <c r="I1870" s="2">
        <v>44873.541666666664</v>
      </c>
      <c r="J1870" t="s">
        <v>23</v>
      </c>
      <c r="K1870" t="s">
        <v>19</v>
      </c>
      <c r="L1870" t="s">
        <v>20</v>
      </c>
      <c r="M1870" t="s">
        <v>25</v>
      </c>
      <c r="N1870" t="s">
        <v>35</v>
      </c>
      <c r="O1870" t="s">
        <v>36</v>
      </c>
      <c r="P1870">
        <f t="shared" si="661"/>
        <v>1</v>
      </c>
      <c r="Q1870" s="5">
        <f t="shared" si="662"/>
        <v>44862</v>
      </c>
      <c r="R1870" s="32">
        <f>VLOOKUP(_xlfn.CONCAT(M1870," - ",E1870),Planning!$C$75:$D$99,2,0)</f>
        <v>21</v>
      </c>
      <c r="S1870" s="5">
        <f t="shared" si="663"/>
        <v>44881</v>
      </c>
      <c r="T1870" s="3" t="str">
        <f t="shared" si="664"/>
        <v/>
      </c>
      <c r="U1870" s="32">
        <f t="shared" ca="1" si="665"/>
        <v>21</v>
      </c>
      <c r="V1870" s="32">
        <f t="shared" si="666"/>
        <v>0</v>
      </c>
      <c r="W1870" s="5">
        <f t="shared" si="667"/>
        <v>44873</v>
      </c>
      <c r="X1870" s="5"/>
      <c r="Z1870" s="49"/>
      <c r="AA1870" s="50" cm="1">
        <f t="array" ref="AA1870">IF(AND(K1870="Pending",J1870='Date ouverte'!$A$2),INDEX(_xlfn.ANCHORARRAY('Date ouverte'!$B$2),MATCH(TRUE,_xlfn.ANCHORARRAY('Date ouverte'!$B$2)&gt;=$W1870,0)),IF(AND(K1870="Pending",J1870='Date ouverte'!$A$4),INDEX(_xlfn.ANCHORARRAY('Date ouverte'!$B$4),MATCH(TRUE,_xlfn.ANCHORARRAY('Date ouverte'!$B$4)&gt;=$W1870,0)),IF(AND(K1870="Pending",J1870='Date ouverte'!$A$6),INDEX(_xlfn.ANCHORARRAY('Date ouverte'!$B$6),MATCH(TRUE,_xlfn.ANCHORARRAY('Date ouverte'!$B$6)&gt;=$W1870,0)),IF(AND(K1870="Pending",J1870='Date ouverte'!$A$8),INDEX(_xlfn.ANCHORARRAY('Date ouverte'!$B$8),MATCH(TRUE,_xlfn.ANCHORARRAY('Date ouverte'!$B$8)&gt;=$W1870,0)),W1870))))</f>
        <v>44873</v>
      </c>
      <c r="AB1870" s="5">
        <f>IF(IF($K1870="Pending",(IF($J1870='Date ouverte'!$A$20,HLOOKUP($AA1870,'Date ouverte'!$20:$21,2,FALSE),IF($J1870='Date ouverte'!$A$22,HLOOKUP($AA1870,'Date ouverte'!$22:$23,2,FALSE),IF($J1870='Date ouverte'!$A$24,HLOOKUP($AA1870,'Date ouverte'!$24:$25,2,FALSE),IF($J1870='Date ouverte'!$A$26,HLOOKUP($AA1870,'Date ouverte'!$26:$27,2,FALSE),"j"))))),W1870)&lt;&gt;"alert",AA1870,"alert")</f>
        <v>44873</v>
      </c>
      <c r="AC1870" s="65">
        <f>IF($AB1870="alert",(IF($J1870='Date ouverte'!$A$29,HLOOKUP($AA1870,'Date ouverte'!$29:$30,2,FALSE),IF($J1870='Date ouverte'!$A$31,HLOOKUP($AA1870,'Date ouverte'!$31:$33,2,FALSE),IF($J1870='Date ouverte'!$A$33,HLOOKUP($AA1870,'Date ouverte'!$33:$34,2,FALSE),IF($J1870='Date ouverte'!$A$35,HLOOKUP($AA1870,'Date ouverte'!$35:$36,2,FALSE),"j"))))),0)</f>
        <v>0</v>
      </c>
      <c r="AD18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0" s="5"/>
    </row>
    <row r="1871" spans="1:31" x14ac:dyDescent="0.25">
      <c r="A1871" t="s">
        <v>1508</v>
      </c>
      <c r="B1871" t="s">
        <v>258</v>
      </c>
      <c r="C1871" t="s">
        <v>30</v>
      </c>
      <c r="D1871" t="s">
        <v>47</v>
      </c>
      <c r="E1871" t="s">
        <v>34</v>
      </c>
      <c r="F1871" t="s">
        <v>48</v>
      </c>
      <c r="G1871" s="1">
        <v>44832</v>
      </c>
      <c r="H1871" s="1">
        <v>44866</v>
      </c>
      <c r="I1871" s="2">
        <v>44881.270833333336</v>
      </c>
      <c r="J1871" t="s">
        <v>23</v>
      </c>
      <c r="K1871" t="s">
        <v>19</v>
      </c>
      <c r="L1871" t="s">
        <v>20</v>
      </c>
      <c r="M1871" t="s">
        <v>25</v>
      </c>
      <c r="N1871" t="s">
        <v>35</v>
      </c>
      <c r="O1871" t="s">
        <v>40</v>
      </c>
      <c r="P1871">
        <f t="shared" si="661"/>
        <v>1</v>
      </c>
      <c r="Q1871" s="5">
        <f t="shared" si="662"/>
        <v>44868</v>
      </c>
      <c r="R1871" s="32">
        <f>VLOOKUP(_xlfn.CONCAT(M1871," - ",E1871),Planning!$C$75:$D$99,2,0)</f>
        <v>21</v>
      </c>
      <c r="S1871" s="5">
        <f t="shared" si="663"/>
        <v>44887</v>
      </c>
      <c r="T1871" s="3" t="str">
        <f t="shared" si="664"/>
        <v/>
      </c>
      <c r="U1871" s="32">
        <f t="shared" ca="1" si="665"/>
        <v>21</v>
      </c>
      <c r="V1871" s="32">
        <f t="shared" si="666"/>
        <v>0</v>
      </c>
      <c r="W1871" s="5">
        <f t="shared" si="667"/>
        <v>44881</v>
      </c>
      <c r="X1871" s="5"/>
      <c r="Z1871" s="49"/>
      <c r="AA1871" s="50" cm="1">
        <f t="array" ref="AA1871">IF(AND(K1871="Pending",J1871='Date ouverte'!$A$2),INDEX(_xlfn.ANCHORARRAY('Date ouverte'!$B$2),MATCH(TRUE,_xlfn.ANCHORARRAY('Date ouverte'!$B$2)&gt;=$W1871,0)),IF(AND(K1871="Pending",J1871='Date ouverte'!$A$4),INDEX(_xlfn.ANCHORARRAY('Date ouverte'!$B$4),MATCH(TRUE,_xlfn.ANCHORARRAY('Date ouverte'!$B$4)&gt;=$W1871,0)),IF(AND(K1871="Pending",J1871='Date ouverte'!$A$6),INDEX(_xlfn.ANCHORARRAY('Date ouverte'!$B$6),MATCH(TRUE,_xlfn.ANCHORARRAY('Date ouverte'!$B$6)&gt;=$W1871,0)),IF(AND(K1871="Pending",J1871='Date ouverte'!$A$8),INDEX(_xlfn.ANCHORARRAY('Date ouverte'!$B$8),MATCH(TRUE,_xlfn.ANCHORARRAY('Date ouverte'!$B$8)&gt;=$W1871,0)),W1871))))</f>
        <v>44881</v>
      </c>
      <c r="AB1871" s="5">
        <f>IF(IF($K1871="Pending",(IF($J1871='Date ouverte'!$A$20,HLOOKUP($AA1871,'Date ouverte'!$20:$21,2,FALSE),IF($J1871='Date ouverte'!$A$22,HLOOKUP($AA1871,'Date ouverte'!$22:$23,2,FALSE),IF($J1871='Date ouverte'!$A$24,HLOOKUP($AA1871,'Date ouverte'!$24:$25,2,FALSE),IF($J1871='Date ouverte'!$A$26,HLOOKUP($AA1871,'Date ouverte'!$26:$27,2,FALSE),"j"))))),W1871)&lt;&gt;"alert",AA1871,"alert")</f>
        <v>44881</v>
      </c>
      <c r="AC1871" s="65">
        <f>IF($AB1871="alert",(IF($J1871='Date ouverte'!$A$29,HLOOKUP($AA1871,'Date ouverte'!$29:$30,2,FALSE),IF($J1871='Date ouverte'!$A$31,HLOOKUP($AA1871,'Date ouverte'!$31:$33,2,FALSE),IF($J1871='Date ouverte'!$A$33,HLOOKUP($AA1871,'Date ouverte'!$33:$34,2,FALSE),IF($J1871='Date ouverte'!$A$35,HLOOKUP($AA1871,'Date ouverte'!$35:$36,2,FALSE),"j"))))),0)</f>
        <v>0</v>
      </c>
      <c r="AD18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1" s="5"/>
    </row>
    <row r="1872" spans="1:31" x14ac:dyDescent="0.25">
      <c r="A1872" t="s">
        <v>838</v>
      </c>
      <c r="B1872" t="s">
        <v>258</v>
      </c>
      <c r="C1872" t="s">
        <v>30</v>
      </c>
      <c r="D1872" t="s">
        <v>47</v>
      </c>
      <c r="E1872" t="s">
        <v>34</v>
      </c>
      <c r="F1872" t="s">
        <v>48</v>
      </c>
      <c r="G1872" s="1">
        <v>44822</v>
      </c>
      <c r="H1872" s="1">
        <v>44860</v>
      </c>
      <c r="I1872" s="2">
        <v>44873.395833333336</v>
      </c>
      <c r="J1872" t="s">
        <v>28</v>
      </c>
      <c r="K1872" t="s">
        <v>19</v>
      </c>
      <c r="L1872" t="s">
        <v>20</v>
      </c>
      <c r="M1872" t="s">
        <v>25</v>
      </c>
      <c r="N1872" t="s">
        <v>35</v>
      </c>
      <c r="O1872" t="s">
        <v>36</v>
      </c>
      <c r="P1872">
        <f t="shared" si="661"/>
        <v>1</v>
      </c>
      <c r="Q1872" s="5">
        <f t="shared" si="662"/>
        <v>44862</v>
      </c>
      <c r="R1872" s="32">
        <f>VLOOKUP(_xlfn.CONCAT(M1872," - ",E1872),Planning!$C$75:$D$99,2,0)</f>
        <v>21</v>
      </c>
      <c r="S1872" s="5">
        <f t="shared" si="663"/>
        <v>44881</v>
      </c>
      <c r="T1872" s="3" t="str">
        <f t="shared" si="664"/>
        <v/>
      </c>
      <c r="U1872" s="32">
        <f t="shared" ca="1" si="665"/>
        <v>21</v>
      </c>
      <c r="V1872" s="32">
        <f t="shared" si="666"/>
        <v>0</v>
      </c>
      <c r="W1872" s="5">
        <f t="shared" si="667"/>
        <v>44873</v>
      </c>
      <c r="X1872" s="5"/>
      <c r="Z1872" s="49"/>
      <c r="AA1872" s="50" cm="1">
        <f t="array" ref="AA1872">IF(AND(K1872="Pending",J1872='Date ouverte'!$A$2),INDEX(_xlfn.ANCHORARRAY('Date ouverte'!$B$2),MATCH(TRUE,_xlfn.ANCHORARRAY('Date ouverte'!$B$2)&gt;=$W1872,0)),IF(AND(K1872="Pending",J1872='Date ouverte'!$A$4),INDEX(_xlfn.ANCHORARRAY('Date ouverte'!$B$4),MATCH(TRUE,_xlfn.ANCHORARRAY('Date ouverte'!$B$4)&gt;=$W1872,0)),IF(AND(K1872="Pending",J1872='Date ouverte'!$A$6),INDEX(_xlfn.ANCHORARRAY('Date ouverte'!$B$6),MATCH(TRUE,_xlfn.ANCHORARRAY('Date ouverte'!$B$6)&gt;=$W1872,0)),IF(AND(K1872="Pending",J1872='Date ouverte'!$A$8),INDEX(_xlfn.ANCHORARRAY('Date ouverte'!$B$8),MATCH(TRUE,_xlfn.ANCHORARRAY('Date ouverte'!$B$8)&gt;=$W1872,0)),W1872))))</f>
        <v>44873</v>
      </c>
      <c r="AB1872" s="5">
        <f>IF(IF($K1872="Pending",(IF($J1872='Date ouverte'!$A$20,HLOOKUP($AA1872,'Date ouverte'!$20:$21,2,FALSE),IF($J1872='Date ouverte'!$A$22,HLOOKUP($AA1872,'Date ouverte'!$22:$23,2,FALSE),IF($J1872='Date ouverte'!$A$24,HLOOKUP($AA1872,'Date ouverte'!$24:$25,2,FALSE),IF($J1872='Date ouverte'!$A$26,HLOOKUP($AA1872,'Date ouverte'!$26:$27,2,FALSE),"j"))))),W1872)&lt;&gt;"alert",AA1872,"alert")</f>
        <v>44873</v>
      </c>
      <c r="AC1872" s="65">
        <f>IF($AB1872="alert",(IF($J1872='Date ouverte'!$A$29,HLOOKUP($AA1872,'Date ouverte'!$29:$30,2,FALSE),IF($J1872='Date ouverte'!$A$31,HLOOKUP($AA1872,'Date ouverte'!$31:$33,2,FALSE),IF($J1872='Date ouverte'!$A$33,HLOOKUP($AA1872,'Date ouverte'!$33:$34,2,FALSE),IF($J1872='Date ouverte'!$A$35,HLOOKUP($AA1872,'Date ouverte'!$35:$36,2,FALSE),"j"))))),0)</f>
        <v>0</v>
      </c>
      <c r="AD18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2" s="5"/>
    </row>
    <row r="1873" spans="1:31" x14ac:dyDescent="0.25">
      <c r="A1873" t="s">
        <v>1509</v>
      </c>
      <c r="B1873" t="s">
        <v>258</v>
      </c>
      <c r="C1873" t="s">
        <v>14</v>
      </c>
      <c r="D1873" t="s">
        <v>47</v>
      </c>
      <c r="E1873" t="s">
        <v>34</v>
      </c>
      <c r="F1873" t="s">
        <v>48</v>
      </c>
      <c r="G1873" s="1">
        <v>44835</v>
      </c>
      <c r="H1873" s="1">
        <v>44877</v>
      </c>
      <c r="I1873" s="2">
        <v>44889</v>
      </c>
      <c r="J1873" t="s">
        <v>18</v>
      </c>
      <c r="K1873" t="s">
        <v>29</v>
      </c>
      <c r="L1873" t="s">
        <v>24</v>
      </c>
      <c r="M1873" t="s">
        <v>25</v>
      </c>
      <c r="N1873" t="s">
        <v>26</v>
      </c>
      <c r="O1873" t="s">
        <v>45</v>
      </c>
      <c r="P1873">
        <f t="shared" si="661"/>
        <v>1</v>
      </c>
      <c r="Q1873" s="5">
        <f t="shared" si="662"/>
        <v>44879</v>
      </c>
      <c r="R1873" s="32">
        <f>VLOOKUP(_xlfn.CONCAT(M1873," - ",E1873),Planning!$C$75:$D$99,2,0)</f>
        <v>21</v>
      </c>
      <c r="S1873" s="5">
        <f t="shared" si="663"/>
        <v>44898</v>
      </c>
      <c r="T1873" s="3" t="str">
        <f t="shared" si="664"/>
        <v/>
      </c>
      <c r="U1873" s="32">
        <f t="shared" ca="1" si="665"/>
        <v>21</v>
      </c>
      <c r="V1873" s="32">
        <f t="shared" si="666"/>
        <v>0</v>
      </c>
      <c r="W1873" s="5">
        <f t="shared" si="667"/>
        <v>44889</v>
      </c>
      <c r="X1873" s="5"/>
      <c r="Z1873" s="49"/>
      <c r="AA1873" s="50" cm="1">
        <f t="array" ref="AA1873">IF(AND(K1873="Pending",J1873='Date ouverte'!$A$2),INDEX(_xlfn.ANCHORARRAY('Date ouverte'!$B$2),MATCH(TRUE,_xlfn.ANCHORARRAY('Date ouverte'!$B$2)&gt;=$W1873,0)),IF(AND(K1873="Pending",J1873='Date ouverte'!$A$4),INDEX(_xlfn.ANCHORARRAY('Date ouverte'!$B$4),MATCH(TRUE,_xlfn.ANCHORARRAY('Date ouverte'!$B$4)&gt;=$W1873,0)),IF(AND(K1873="Pending",J1873='Date ouverte'!$A$6),INDEX(_xlfn.ANCHORARRAY('Date ouverte'!$B$6),MATCH(TRUE,_xlfn.ANCHORARRAY('Date ouverte'!$B$6)&gt;=$W1873,0)),IF(AND(K1873="Pending",J1873='Date ouverte'!$A$8),INDEX(_xlfn.ANCHORARRAY('Date ouverte'!$B$8),MATCH(TRUE,_xlfn.ANCHORARRAY('Date ouverte'!$B$8)&gt;=$W1873,0)),W1873))))</f>
        <v>44889</v>
      </c>
      <c r="AB1873" s="5" t="str">
        <f>IF(IF($K1873="Pending",(IF($J1873='Date ouverte'!$A$20,HLOOKUP($AA1873,'Date ouverte'!$20:$21,2,FALSE),IF($J1873='Date ouverte'!$A$22,HLOOKUP($AA1873,'Date ouverte'!$22:$23,2,FALSE),IF($J1873='Date ouverte'!$A$24,HLOOKUP($AA1873,'Date ouverte'!$24:$25,2,FALSE),IF($J1873='Date ouverte'!$A$26,HLOOKUP($AA1873,'Date ouverte'!$26:$27,2,FALSE),"j"))))),W1873)&lt;&gt;"alert",AA1873,"alert")</f>
        <v>alert</v>
      </c>
      <c r="AC1873" s="65">
        <f>IF($AB1873="alert",(IF($J1873='Date ouverte'!$A$29,HLOOKUP($AA1873,'Date ouverte'!$29:$30,2,FALSE),IF($J1873='Date ouverte'!$A$31,HLOOKUP($AA1873,'Date ouverte'!$31:$33,2,FALSE),IF($J1873='Date ouverte'!$A$33,HLOOKUP($AA1873,'Date ouverte'!$33:$34,2,FALSE),IF($J1873='Date ouverte'!$A$35,HLOOKUP($AA1873,'Date ouverte'!$35:$36,2,FALSE),"j"))))),0)</f>
        <v>17</v>
      </c>
      <c r="AD18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3" s="5"/>
    </row>
    <row r="1874" spans="1:31" x14ac:dyDescent="0.25">
      <c r="A1874" t="s">
        <v>1510</v>
      </c>
      <c r="B1874" t="s">
        <v>258</v>
      </c>
      <c r="C1874" t="s">
        <v>14</v>
      </c>
      <c r="D1874" t="s">
        <v>47</v>
      </c>
      <c r="E1874" t="s">
        <v>34</v>
      </c>
      <c r="F1874" t="s">
        <v>48</v>
      </c>
      <c r="G1874" s="1">
        <v>44835</v>
      </c>
      <c r="H1874" s="1">
        <v>44877</v>
      </c>
      <c r="I1874" s="2">
        <v>44889</v>
      </c>
      <c r="J1874" t="s">
        <v>18</v>
      </c>
      <c r="K1874" t="s">
        <v>29</v>
      </c>
      <c r="L1874" t="s">
        <v>24</v>
      </c>
      <c r="M1874" t="s">
        <v>25</v>
      </c>
      <c r="N1874" t="s">
        <v>26</v>
      </c>
      <c r="O1874" t="s">
        <v>45</v>
      </c>
      <c r="P1874">
        <f t="shared" si="661"/>
        <v>1</v>
      </c>
      <c r="Q1874" s="5">
        <f t="shared" si="662"/>
        <v>44879</v>
      </c>
      <c r="R1874" s="32">
        <f>VLOOKUP(_xlfn.CONCAT(M1874," - ",E1874),Planning!$C$75:$D$99,2,0)</f>
        <v>21</v>
      </c>
      <c r="S1874" s="5">
        <f t="shared" si="663"/>
        <v>44898</v>
      </c>
      <c r="T1874" s="3" t="str">
        <f t="shared" si="664"/>
        <v/>
      </c>
      <c r="U1874" s="32">
        <f t="shared" ca="1" si="665"/>
        <v>21</v>
      </c>
      <c r="V1874" s="32">
        <f t="shared" si="666"/>
        <v>0</v>
      </c>
      <c r="W1874" s="5">
        <f t="shared" si="667"/>
        <v>44889</v>
      </c>
      <c r="X1874" s="5"/>
      <c r="Z1874" s="49"/>
      <c r="AA1874" s="50" cm="1">
        <f t="array" ref="AA1874">IF(AND(K1874="Pending",J1874='Date ouverte'!$A$2),INDEX(_xlfn.ANCHORARRAY('Date ouverte'!$B$2),MATCH(TRUE,_xlfn.ANCHORARRAY('Date ouverte'!$B$2)&gt;=$W1874,0)),IF(AND(K1874="Pending",J1874='Date ouverte'!$A$4),INDEX(_xlfn.ANCHORARRAY('Date ouverte'!$B$4),MATCH(TRUE,_xlfn.ANCHORARRAY('Date ouverte'!$B$4)&gt;=$W1874,0)),IF(AND(K1874="Pending",J1874='Date ouverte'!$A$6),INDEX(_xlfn.ANCHORARRAY('Date ouverte'!$B$6),MATCH(TRUE,_xlfn.ANCHORARRAY('Date ouverte'!$B$6)&gt;=$W1874,0)),IF(AND(K1874="Pending",J1874='Date ouverte'!$A$8),INDEX(_xlfn.ANCHORARRAY('Date ouverte'!$B$8),MATCH(TRUE,_xlfn.ANCHORARRAY('Date ouverte'!$B$8)&gt;=$W1874,0)),W1874))))</f>
        <v>44889</v>
      </c>
      <c r="AB1874" s="5" t="str">
        <f>IF(IF($K1874="Pending",(IF($J1874='Date ouverte'!$A$20,HLOOKUP($AA1874,'Date ouverte'!$20:$21,2,FALSE),IF($J1874='Date ouverte'!$A$22,HLOOKUP($AA1874,'Date ouverte'!$22:$23,2,FALSE),IF($J1874='Date ouverte'!$A$24,HLOOKUP($AA1874,'Date ouverte'!$24:$25,2,FALSE),IF($J1874='Date ouverte'!$A$26,HLOOKUP($AA1874,'Date ouverte'!$26:$27,2,FALSE),"j"))))),W1874)&lt;&gt;"alert",AA1874,"alert")</f>
        <v>alert</v>
      </c>
      <c r="AC1874" s="65">
        <f>IF($AB1874="alert",(IF($J1874='Date ouverte'!$A$29,HLOOKUP($AA1874,'Date ouverte'!$29:$30,2,FALSE),IF($J1874='Date ouverte'!$A$31,HLOOKUP($AA1874,'Date ouverte'!$31:$33,2,FALSE),IF($J1874='Date ouverte'!$A$33,HLOOKUP($AA1874,'Date ouverte'!$33:$34,2,FALSE),IF($J1874='Date ouverte'!$A$35,HLOOKUP($AA1874,'Date ouverte'!$35:$36,2,FALSE),"j"))))),0)</f>
        <v>17</v>
      </c>
      <c r="AD18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4" s="5"/>
    </row>
    <row r="1875" spans="1:31" x14ac:dyDescent="0.25">
      <c r="A1875" t="s">
        <v>2244</v>
      </c>
      <c r="B1875" t="s">
        <v>258</v>
      </c>
      <c r="C1875" t="s">
        <v>14</v>
      </c>
      <c r="D1875" t="s">
        <v>47</v>
      </c>
      <c r="E1875" t="s">
        <v>16</v>
      </c>
      <c r="F1875" t="s">
        <v>48</v>
      </c>
      <c r="G1875" s="1">
        <v>44855</v>
      </c>
      <c r="H1875" s="1">
        <v>44893</v>
      </c>
      <c r="I1875" s="2">
        <v>44900</v>
      </c>
      <c r="J1875" t="s">
        <v>28</v>
      </c>
      <c r="K1875" t="s">
        <v>29</v>
      </c>
      <c r="L1875" t="s">
        <v>24</v>
      </c>
      <c r="M1875" t="s">
        <v>32</v>
      </c>
      <c r="N1875" t="s">
        <v>41</v>
      </c>
      <c r="O1875" t="s">
        <v>1728</v>
      </c>
      <c r="P1875">
        <f t="shared" si="661"/>
        <v>1</v>
      </c>
      <c r="Q1875" s="5">
        <f t="shared" si="662"/>
        <v>44895</v>
      </c>
      <c r="R1875" s="32">
        <f>VLOOKUP(_xlfn.CONCAT(M1875," - ",E1875),Planning!$C$75:$D$99,2,0)</f>
        <v>10</v>
      </c>
      <c r="S1875" s="5">
        <f t="shared" si="663"/>
        <v>44903</v>
      </c>
      <c r="T1875" s="3" t="str">
        <f t="shared" si="664"/>
        <v/>
      </c>
      <c r="U1875" s="32">
        <f t="shared" ca="1" si="665"/>
        <v>10</v>
      </c>
      <c r="V1875" s="32">
        <f t="shared" si="666"/>
        <v>0</v>
      </c>
      <c r="W1875" s="5">
        <f t="shared" si="667"/>
        <v>44900</v>
      </c>
      <c r="X1875" s="5"/>
      <c r="Z1875" s="49"/>
      <c r="AA1875" s="50" cm="1">
        <f t="array" ref="AA1875">IF(AND(K1875="Pending",J1875='Date ouverte'!$A$2),INDEX(_xlfn.ANCHORARRAY('Date ouverte'!$B$2),MATCH(TRUE,_xlfn.ANCHORARRAY('Date ouverte'!$B$2)&gt;=$W1875,0)),IF(AND(K1875="Pending",J1875='Date ouverte'!$A$4),INDEX(_xlfn.ANCHORARRAY('Date ouverte'!$B$4),MATCH(TRUE,_xlfn.ANCHORARRAY('Date ouverte'!$B$4)&gt;=$W1875,0)),IF(AND(K1875="Pending",J1875='Date ouverte'!$A$6),INDEX(_xlfn.ANCHORARRAY('Date ouverte'!$B$6),MATCH(TRUE,_xlfn.ANCHORARRAY('Date ouverte'!$B$6)&gt;=$W1875,0)),IF(AND(K1875="Pending",J1875='Date ouverte'!$A$8),INDEX(_xlfn.ANCHORARRAY('Date ouverte'!$B$8),MATCH(TRUE,_xlfn.ANCHORARRAY('Date ouverte'!$B$8)&gt;=$W1875,0)),W1875))))</f>
        <v>44900</v>
      </c>
      <c r="AB1875" s="5" t="str">
        <f>IF(IF($K1875="Pending",(IF($J1875='Date ouverte'!$A$20,HLOOKUP($AA1875,'Date ouverte'!$20:$21,2,FALSE),IF($J1875='Date ouverte'!$A$22,HLOOKUP($AA1875,'Date ouverte'!$22:$23,2,FALSE),IF($J1875='Date ouverte'!$A$24,HLOOKUP($AA1875,'Date ouverte'!$24:$25,2,FALSE),IF($J1875='Date ouverte'!$A$26,HLOOKUP($AA1875,'Date ouverte'!$26:$27,2,FALSE),"j"))))),W1875)&lt;&gt;"alert",AA1875,"alert")</f>
        <v>alert</v>
      </c>
      <c r="AC1875" s="65">
        <f>IF($AB1875="alert",(IF($J1875='Date ouverte'!$A$29,HLOOKUP($AA1875,'Date ouverte'!$29:$30,2,FALSE),IF($J1875='Date ouverte'!$A$31,HLOOKUP($AA1875,'Date ouverte'!$31:$33,2,FALSE),IF($J1875='Date ouverte'!$A$33,HLOOKUP($AA1875,'Date ouverte'!$33:$34,2,FALSE),IF($J1875='Date ouverte'!$A$35,HLOOKUP($AA1875,'Date ouverte'!$35:$36,2,FALSE),"j"))))),0)</f>
        <v>15</v>
      </c>
      <c r="AD18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75" s="5"/>
    </row>
    <row r="1876" spans="1:31" x14ac:dyDescent="0.25">
      <c r="A1876" t="s">
        <v>1511</v>
      </c>
      <c r="B1876" t="s">
        <v>258</v>
      </c>
      <c r="C1876" t="s">
        <v>14</v>
      </c>
      <c r="D1876" t="s">
        <v>47</v>
      </c>
      <c r="E1876" t="s">
        <v>34</v>
      </c>
      <c r="F1876" t="s">
        <v>48</v>
      </c>
      <c r="G1876" s="1">
        <v>44838</v>
      </c>
      <c r="H1876" s="1">
        <v>44877</v>
      </c>
      <c r="I1876" s="2">
        <v>44889</v>
      </c>
      <c r="J1876" t="s">
        <v>28</v>
      </c>
      <c r="K1876" t="s">
        <v>29</v>
      </c>
      <c r="L1876" t="s">
        <v>24</v>
      </c>
      <c r="M1876" t="s">
        <v>25</v>
      </c>
      <c r="N1876" t="s">
        <v>26</v>
      </c>
      <c r="O1876" t="s">
        <v>45</v>
      </c>
      <c r="P1876">
        <f t="shared" si="661"/>
        <v>1</v>
      </c>
      <c r="Q1876" s="5">
        <f t="shared" si="662"/>
        <v>44879</v>
      </c>
      <c r="R1876" s="32">
        <f>VLOOKUP(_xlfn.CONCAT(M1876," - ",E1876),Planning!$C$75:$D$99,2,0)</f>
        <v>21</v>
      </c>
      <c r="S1876" s="5">
        <f t="shared" si="663"/>
        <v>44898</v>
      </c>
      <c r="T1876" s="3" t="str">
        <f t="shared" si="664"/>
        <v/>
      </c>
      <c r="U1876" s="32">
        <f t="shared" ca="1" si="665"/>
        <v>21</v>
      </c>
      <c r="V1876" s="32">
        <f t="shared" si="666"/>
        <v>0</v>
      </c>
      <c r="W1876" s="5">
        <f t="shared" si="667"/>
        <v>44889</v>
      </c>
      <c r="X1876" s="5"/>
      <c r="Z1876" s="49"/>
      <c r="AA1876" s="50" cm="1">
        <f t="array" ref="AA1876">IF(AND(K1876="Pending",J1876='Date ouverte'!$A$2),INDEX(_xlfn.ANCHORARRAY('Date ouverte'!$B$2),MATCH(TRUE,_xlfn.ANCHORARRAY('Date ouverte'!$B$2)&gt;=$W1876,0)),IF(AND(K1876="Pending",J1876='Date ouverte'!$A$4),INDEX(_xlfn.ANCHORARRAY('Date ouverte'!$B$4),MATCH(TRUE,_xlfn.ANCHORARRAY('Date ouverte'!$B$4)&gt;=$W1876,0)),IF(AND(K1876="Pending",J1876='Date ouverte'!$A$6),INDEX(_xlfn.ANCHORARRAY('Date ouverte'!$B$6),MATCH(TRUE,_xlfn.ANCHORARRAY('Date ouverte'!$B$6)&gt;=$W1876,0)),IF(AND(K1876="Pending",J1876='Date ouverte'!$A$8),INDEX(_xlfn.ANCHORARRAY('Date ouverte'!$B$8),MATCH(TRUE,_xlfn.ANCHORARRAY('Date ouverte'!$B$8)&gt;=$W1876,0)),W1876))))</f>
        <v>44889</v>
      </c>
      <c r="AB1876" s="5">
        <f>IF(IF($K1876="Pending",(IF($J1876='Date ouverte'!$A$20,HLOOKUP($AA1876,'Date ouverte'!$20:$21,2,FALSE),IF($J1876='Date ouverte'!$A$22,HLOOKUP($AA1876,'Date ouverte'!$22:$23,2,FALSE),IF($J1876='Date ouverte'!$A$24,HLOOKUP($AA1876,'Date ouverte'!$24:$25,2,FALSE),IF($J1876='Date ouverte'!$A$26,HLOOKUP($AA1876,'Date ouverte'!$26:$27,2,FALSE),"j"))))),W1876)&lt;&gt;"alert",AA1876,"alert")</f>
        <v>44889</v>
      </c>
      <c r="AC1876" s="65">
        <f>IF($AB1876="alert",(IF($J1876='Date ouverte'!$A$29,HLOOKUP($AA1876,'Date ouverte'!$29:$30,2,FALSE),IF($J1876='Date ouverte'!$A$31,HLOOKUP($AA1876,'Date ouverte'!$31:$33,2,FALSE),IF($J1876='Date ouverte'!$A$33,HLOOKUP($AA1876,'Date ouverte'!$33:$34,2,FALSE),IF($J1876='Date ouverte'!$A$35,HLOOKUP($AA1876,'Date ouverte'!$35:$36,2,FALSE),"j"))))),0)</f>
        <v>0</v>
      </c>
      <c r="AD18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76" s="5"/>
    </row>
    <row r="1877" spans="1:31" x14ac:dyDescent="0.25">
      <c r="A1877" t="s">
        <v>2245</v>
      </c>
      <c r="B1877" t="s">
        <v>258</v>
      </c>
      <c r="C1877" t="s">
        <v>30</v>
      </c>
      <c r="D1877" t="s">
        <v>47</v>
      </c>
      <c r="E1877" t="s">
        <v>34</v>
      </c>
      <c r="F1877" t="s">
        <v>48</v>
      </c>
      <c r="G1877" s="1">
        <v>44855</v>
      </c>
      <c r="H1877" s="1">
        <v>44890</v>
      </c>
      <c r="I1877" s="2">
        <v>44902</v>
      </c>
      <c r="J1877" t="s">
        <v>28</v>
      </c>
      <c r="K1877" t="s">
        <v>29</v>
      </c>
      <c r="L1877" t="s">
        <v>24</v>
      </c>
      <c r="M1877" t="s">
        <v>25</v>
      </c>
      <c r="N1877" t="s">
        <v>26</v>
      </c>
      <c r="O1877" t="s">
        <v>46</v>
      </c>
      <c r="P1877">
        <f t="shared" si="661"/>
        <v>1</v>
      </c>
      <c r="Q1877" s="5">
        <f t="shared" si="662"/>
        <v>44892</v>
      </c>
      <c r="R1877" s="32">
        <f>VLOOKUP(_xlfn.CONCAT(M1877," - ",E1877),Planning!$C$75:$D$99,2,0)</f>
        <v>21</v>
      </c>
      <c r="S1877" s="5">
        <f t="shared" si="663"/>
        <v>44911</v>
      </c>
      <c r="T1877" s="3" t="str">
        <f t="shared" si="664"/>
        <v/>
      </c>
      <c r="U1877" s="32">
        <f t="shared" ca="1" si="665"/>
        <v>21</v>
      </c>
      <c r="V1877" s="32">
        <f t="shared" si="666"/>
        <v>0</v>
      </c>
      <c r="W1877" s="5">
        <f t="shared" si="667"/>
        <v>44902</v>
      </c>
      <c r="X1877" s="5"/>
      <c r="Z1877" s="49"/>
      <c r="AA1877" s="50" cm="1">
        <f t="array" ref="AA1877">IF(AND(K1877="Pending",J1877='Date ouverte'!$A$2),INDEX(_xlfn.ANCHORARRAY('Date ouverte'!$B$2),MATCH(TRUE,_xlfn.ANCHORARRAY('Date ouverte'!$B$2)&gt;=$W1877,0)),IF(AND(K1877="Pending",J1877='Date ouverte'!$A$4),INDEX(_xlfn.ANCHORARRAY('Date ouverte'!$B$4),MATCH(TRUE,_xlfn.ANCHORARRAY('Date ouverte'!$B$4)&gt;=$W1877,0)),IF(AND(K1877="Pending",J1877='Date ouverte'!$A$6),INDEX(_xlfn.ANCHORARRAY('Date ouverte'!$B$6),MATCH(TRUE,_xlfn.ANCHORARRAY('Date ouverte'!$B$6)&gt;=$W1877,0)),IF(AND(K1877="Pending",J1877='Date ouverte'!$A$8),INDEX(_xlfn.ANCHORARRAY('Date ouverte'!$B$8),MATCH(TRUE,_xlfn.ANCHORARRAY('Date ouverte'!$B$8)&gt;=$W1877,0)),W1877))))</f>
        <v>44902</v>
      </c>
      <c r="AB1877" s="5">
        <f>IF(IF($K1877="Pending",(IF($J1877='Date ouverte'!$A$20,HLOOKUP($AA1877,'Date ouverte'!$20:$21,2,FALSE),IF($J1877='Date ouverte'!$A$22,HLOOKUP($AA1877,'Date ouverte'!$22:$23,2,FALSE),IF($J1877='Date ouverte'!$A$24,HLOOKUP($AA1877,'Date ouverte'!$24:$25,2,FALSE),IF($J1877='Date ouverte'!$A$26,HLOOKUP($AA1877,'Date ouverte'!$26:$27,2,FALSE),"j"))))),W1877)&lt;&gt;"alert",AA1877,"alert")</f>
        <v>44902</v>
      </c>
      <c r="AC1877" s="65">
        <f>IF($AB1877="alert",(IF($J1877='Date ouverte'!$A$29,HLOOKUP($AA1877,'Date ouverte'!$29:$30,2,FALSE),IF($J1877='Date ouverte'!$A$31,HLOOKUP($AA1877,'Date ouverte'!$31:$33,2,FALSE),IF($J1877='Date ouverte'!$A$33,HLOOKUP($AA1877,'Date ouverte'!$33:$34,2,FALSE),IF($J1877='Date ouverte'!$A$35,HLOOKUP($AA1877,'Date ouverte'!$35:$36,2,FALSE),"j"))))),0)</f>
        <v>0</v>
      </c>
      <c r="AD18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77" s="5"/>
    </row>
    <row r="1878" spans="1:31" x14ac:dyDescent="0.25">
      <c r="A1878" t="s">
        <v>621</v>
      </c>
      <c r="B1878" t="s">
        <v>258</v>
      </c>
      <c r="C1878" t="s">
        <v>30</v>
      </c>
      <c r="D1878" t="s">
        <v>47</v>
      </c>
      <c r="E1878" t="s">
        <v>34</v>
      </c>
      <c r="F1878" t="s">
        <v>48</v>
      </c>
      <c r="G1878" s="1">
        <v>44818</v>
      </c>
      <c r="H1878" s="1">
        <v>44860</v>
      </c>
      <c r="I1878" s="2">
        <v>44875.3125</v>
      </c>
      <c r="J1878" t="s">
        <v>18</v>
      </c>
      <c r="K1878" t="s">
        <v>19</v>
      </c>
      <c r="L1878" t="s">
        <v>20</v>
      </c>
      <c r="M1878" t="s">
        <v>25</v>
      </c>
      <c r="N1878" t="s">
        <v>35</v>
      </c>
      <c r="O1878" t="s">
        <v>36</v>
      </c>
      <c r="P1878">
        <f t="shared" si="661"/>
        <v>1</v>
      </c>
      <c r="Q1878" s="5">
        <f t="shared" si="662"/>
        <v>44862</v>
      </c>
      <c r="R1878" s="32">
        <f>VLOOKUP(_xlfn.CONCAT(M1878," - ",E1878),Planning!$C$75:$D$99,2,0)</f>
        <v>21</v>
      </c>
      <c r="S1878" s="5">
        <f t="shared" si="663"/>
        <v>44881</v>
      </c>
      <c r="T1878" s="3" t="str">
        <f t="shared" si="664"/>
        <v/>
      </c>
      <c r="U1878" s="32">
        <f t="shared" ca="1" si="665"/>
        <v>21</v>
      </c>
      <c r="V1878" s="32">
        <f t="shared" si="666"/>
        <v>0</v>
      </c>
      <c r="W1878" s="5">
        <f t="shared" si="667"/>
        <v>44875</v>
      </c>
      <c r="X1878" s="5"/>
      <c r="Z1878" s="49"/>
      <c r="AA1878" s="50" cm="1">
        <f t="array" ref="AA1878">IF(AND(K1878="Pending",J1878='Date ouverte'!$A$2),INDEX(_xlfn.ANCHORARRAY('Date ouverte'!$B$2),MATCH(TRUE,_xlfn.ANCHORARRAY('Date ouverte'!$B$2)&gt;=$W1878,0)),IF(AND(K1878="Pending",J1878='Date ouverte'!$A$4),INDEX(_xlfn.ANCHORARRAY('Date ouverte'!$B$4),MATCH(TRUE,_xlfn.ANCHORARRAY('Date ouverte'!$B$4)&gt;=$W1878,0)),IF(AND(K1878="Pending",J1878='Date ouverte'!$A$6),INDEX(_xlfn.ANCHORARRAY('Date ouverte'!$B$6),MATCH(TRUE,_xlfn.ANCHORARRAY('Date ouverte'!$B$6)&gt;=$W1878,0)),IF(AND(K1878="Pending",J1878='Date ouverte'!$A$8),INDEX(_xlfn.ANCHORARRAY('Date ouverte'!$B$8),MATCH(TRUE,_xlfn.ANCHORARRAY('Date ouverte'!$B$8)&gt;=$W1878,0)),W1878))))</f>
        <v>44875</v>
      </c>
      <c r="AB1878" s="5">
        <f>IF(IF($K1878="Pending",(IF($J1878='Date ouverte'!$A$20,HLOOKUP($AA1878,'Date ouverte'!$20:$21,2,FALSE),IF($J1878='Date ouverte'!$A$22,HLOOKUP($AA1878,'Date ouverte'!$22:$23,2,FALSE),IF($J1878='Date ouverte'!$A$24,HLOOKUP($AA1878,'Date ouverte'!$24:$25,2,FALSE),IF($J1878='Date ouverte'!$A$26,HLOOKUP($AA1878,'Date ouverte'!$26:$27,2,FALSE),"j"))))),W1878)&lt;&gt;"alert",AA1878,"alert")</f>
        <v>44875</v>
      </c>
      <c r="AC1878" s="65">
        <f>IF($AB1878="alert",(IF($J1878='Date ouverte'!$A$29,HLOOKUP($AA1878,'Date ouverte'!$29:$30,2,FALSE),IF($J1878='Date ouverte'!$A$31,HLOOKUP($AA1878,'Date ouverte'!$31:$33,2,FALSE),IF($J1878='Date ouverte'!$A$33,HLOOKUP($AA1878,'Date ouverte'!$33:$34,2,FALSE),IF($J1878='Date ouverte'!$A$35,HLOOKUP($AA1878,'Date ouverte'!$35:$36,2,FALSE),"j"))))),0)</f>
        <v>0</v>
      </c>
      <c r="AD18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8" s="5"/>
    </row>
    <row r="1879" spans="1:31" x14ac:dyDescent="0.25">
      <c r="A1879" t="s">
        <v>370</v>
      </c>
      <c r="B1879" t="s">
        <v>258</v>
      </c>
      <c r="C1879" t="s">
        <v>30</v>
      </c>
      <c r="D1879" t="s">
        <v>47</v>
      </c>
      <c r="E1879" t="s">
        <v>34</v>
      </c>
      <c r="F1879" t="s">
        <v>48</v>
      </c>
      <c r="G1879" s="1">
        <v>44807</v>
      </c>
      <c r="H1879" s="1">
        <v>44860</v>
      </c>
      <c r="I1879" s="2">
        <v>44868.541666666664</v>
      </c>
      <c r="J1879" t="s">
        <v>18</v>
      </c>
      <c r="K1879" t="s">
        <v>19</v>
      </c>
      <c r="L1879" t="s">
        <v>24</v>
      </c>
      <c r="M1879" t="s">
        <v>25</v>
      </c>
      <c r="N1879" t="s">
        <v>26</v>
      </c>
      <c r="O1879" t="s">
        <v>36</v>
      </c>
      <c r="P1879">
        <f t="shared" si="661"/>
        <v>1</v>
      </c>
      <c r="Q1879" s="5">
        <f t="shared" si="662"/>
        <v>44862</v>
      </c>
      <c r="R1879" s="32">
        <f>VLOOKUP(_xlfn.CONCAT(M1879," - ",E1879),Planning!$C$75:$D$99,2,0)</f>
        <v>21</v>
      </c>
      <c r="S1879" s="5">
        <f t="shared" si="663"/>
        <v>44881</v>
      </c>
      <c r="T1879" s="3" t="str">
        <f t="shared" si="664"/>
        <v/>
      </c>
      <c r="U1879" s="32">
        <f t="shared" ca="1" si="665"/>
        <v>21</v>
      </c>
      <c r="V1879" s="32">
        <f t="shared" si="666"/>
        <v>0</v>
      </c>
      <c r="W1879" s="5">
        <f t="shared" si="667"/>
        <v>44868</v>
      </c>
      <c r="X1879" s="5"/>
      <c r="Z1879" s="49"/>
      <c r="AA1879" s="50" cm="1">
        <f t="array" ref="AA1879">IF(AND(K1879="Pending",J1879='Date ouverte'!$A$2),INDEX(_xlfn.ANCHORARRAY('Date ouverte'!$B$2),MATCH(TRUE,_xlfn.ANCHORARRAY('Date ouverte'!$B$2)&gt;=$W1879,0)),IF(AND(K1879="Pending",J1879='Date ouverte'!$A$4),INDEX(_xlfn.ANCHORARRAY('Date ouverte'!$B$4),MATCH(TRUE,_xlfn.ANCHORARRAY('Date ouverte'!$B$4)&gt;=$W1879,0)),IF(AND(K1879="Pending",J1879='Date ouverte'!$A$6),INDEX(_xlfn.ANCHORARRAY('Date ouverte'!$B$6),MATCH(TRUE,_xlfn.ANCHORARRAY('Date ouverte'!$B$6)&gt;=$W1879,0)),IF(AND(K1879="Pending",J1879='Date ouverte'!$A$8),INDEX(_xlfn.ANCHORARRAY('Date ouverte'!$B$8),MATCH(TRUE,_xlfn.ANCHORARRAY('Date ouverte'!$B$8)&gt;=$W1879,0)),W1879))))</f>
        <v>44868</v>
      </c>
      <c r="AB1879" s="5">
        <f>IF(IF($K1879="Pending",(IF($J1879='Date ouverte'!$A$20,HLOOKUP($AA1879,'Date ouverte'!$20:$21,2,FALSE),IF($J1879='Date ouverte'!$A$22,HLOOKUP($AA1879,'Date ouverte'!$22:$23,2,FALSE),IF($J1879='Date ouverte'!$A$24,HLOOKUP($AA1879,'Date ouverte'!$24:$25,2,FALSE),IF($J1879='Date ouverte'!$A$26,HLOOKUP($AA1879,'Date ouverte'!$26:$27,2,FALSE),"j"))))),W1879)&lt;&gt;"alert",AA1879,"alert")</f>
        <v>44868</v>
      </c>
      <c r="AC1879" s="65">
        <f>IF($AB1879="alert",(IF($J1879='Date ouverte'!$A$29,HLOOKUP($AA1879,'Date ouverte'!$29:$30,2,FALSE),IF($J1879='Date ouverte'!$A$31,HLOOKUP($AA1879,'Date ouverte'!$31:$33,2,FALSE),IF($J1879='Date ouverte'!$A$33,HLOOKUP($AA1879,'Date ouverte'!$33:$34,2,FALSE),IF($J1879='Date ouverte'!$A$35,HLOOKUP($AA1879,'Date ouverte'!$35:$36,2,FALSE),"j"))))),0)</f>
        <v>0</v>
      </c>
      <c r="AD18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79" s="5"/>
    </row>
    <row r="1880" spans="1:31" x14ac:dyDescent="0.25">
      <c r="A1880" t="s">
        <v>390</v>
      </c>
      <c r="B1880" t="s">
        <v>258</v>
      </c>
      <c r="C1880" t="s">
        <v>30</v>
      </c>
      <c r="D1880" t="s">
        <v>15</v>
      </c>
      <c r="E1880" t="s">
        <v>34</v>
      </c>
      <c r="F1880" t="s">
        <v>17</v>
      </c>
      <c r="G1880" s="1">
        <v>44810</v>
      </c>
      <c r="H1880" s="1">
        <v>44853</v>
      </c>
      <c r="I1880" s="2">
        <v>44859.208333333336</v>
      </c>
      <c r="J1880" t="s">
        <v>28</v>
      </c>
      <c r="K1880" t="s">
        <v>19</v>
      </c>
      <c r="L1880" t="s">
        <v>20</v>
      </c>
      <c r="M1880" t="s">
        <v>25</v>
      </c>
      <c r="N1880" t="s">
        <v>35</v>
      </c>
      <c r="O1880" t="s">
        <v>42</v>
      </c>
      <c r="P1880">
        <f t="shared" si="661"/>
        <v>1</v>
      </c>
      <c r="Q1880" s="5">
        <f t="shared" si="662"/>
        <v>44855</v>
      </c>
      <c r="R1880" s="32">
        <f>VLOOKUP(_xlfn.CONCAT(M1880," - ",E1880),Planning!$C$75:$D$99,2,0)</f>
        <v>21</v>
      </c>
      <c r="S1880" s="5">
        <f t="shared" si="663"/>
        <v>44874</v>
      </c>
      <c r="T1880" s="3" t="str">
        <f t="shared" si="664"/>
        <v/>
      </c>
      <c r="U1880" s="32">
        <f t="shared" ca="1" si="665"/>
        <v>15</v>
      </c>
      <c r="V1880" s="32">
        <f t="shared" si="666"/>
        <v>0</v>
      </c>
      <c r="W1880" s="5">
        <f t="shared" si="667"/>
        <v>44859</v>
      </c>
      <c r="X1880" s="5"/>
      <c r="Z1880" s="49"/>
      <c r="AA1880" s="50" cm="1">
        <f t="array" ref="AA1880">IF(AND(K1880="Pending",J1880='Date ouverte'!$A$2),INDEX(_xlfn.ANCHORARRAY('Date ouverte'!$B$2),MATCH(TRUE,_xlfn.ANCHORARRAY('Date ouverte'!$B$2)&gt;=$W1880,0)),IF(AND(K1880="Pending",J1880='Date ouverte'!$A$4),INDEX(_xlfn.ANCHORARRAY('Date ouverte'!$B$4),MATCH(TRUE,_xlfn.ANCHORARRAY('Date ouverte'!$B$4)&gt;=$W1880,0)),IF(AND(K1880="Pending",J1880='Date ouverte'!$A$6),INDEX(_xlfn.ANCHORARRAY('Date ouverte'!$B$6),MATCH(TRUE,_xlfn.ANCHORARRAY('Date ouverte'!$B$6)&gt;=$W1880,0)),IF(AND(K1880="Pending",J1880='Date ouverte'!$A$8),INDEX(_xlfn.ANCHORARRAY('Date ouverte'!$B$8),MATCH(TRUE,_xlfn.ANCHORARRAY('Date ouverte'!$B$8)&gt;=$W1880,0)),W1880))))</f>
        <v>44859</v>
      </c>
      <c r="AB1880" s="5">
        <f>IF(IF($K1880="Pending",(IF($J1880='Date ouverte'!$A$20,HLOOKUP($AA1880,'Date ouverte'!$20:$21,2,FALSE),IF($J1880='Date ouverte'!$A$22,HLOOKUP($AA1880,'Date ouverte'!$22:$23,2,FALSE),IF($J1880='Date ouverte'!$A$24,HLOOKUP($AA1880,'Date ouverte'!$24:$25,2,FALSE),IF($J1880='Date ouverte'!$A$26,HLOOKUP($AA1880,'Date ouverte'!$26:$27,2,FALSE),"j"))))),W1880)&lt;&gt;"alert",AA1880,"alert")</f>
        <v>44859</v>
      </c>
      <c r="AC1880" s="65">
        <f>IF($AB1880="alert",(IF($J1880='Date ouverte'!$A$29,HLOOKUP($AA1880,'Date ouverte'!$29:$30,2,FALSE),IF($J1880='Date ouverte'!$A$31,HLOOKUP($AA1880,'Date ouverte'!$31:$33,2,FALSE),IF($J1880='Date ouverte'!$A$33,HLOOKUP($AA1880,'Date ouverte'!$33:$34,2,FALSE),IF($J1880='Date ouverte'!$A$35,HLOOKUP($AA1880,'Date ouverte'!$35:$36,2,FALSE),"j"))))),0)</f>
        <v>0</v>
      </c>
      <c r="AD18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0" s="5"/>
    </row>
    <row r="1881" spans="1:31" x14ac:dyDescent="0.25">
      <c r="A1881" t="s">
        <v>655</v>
      </c>
      <c r="B1881" t="s">
        <v>258</v>
      </c>
      <c r="C1881" t="s">
        <v>14</v>
      </c>
      <c r="D1881" t="s">
        <v>47</v>
      </c>
      <c r="E1881" t="s">
        <v>34</v>
      </c>
      <c r="F1881" t="s">
        <v>48</v>
      </c>
      <c r="G1881" s="1">
        <v>44818</v>
      </c>
      <c r="H1881" s="1">
        <v>44860</v>
      </c>
      <c r="I1881" s="2">
        <v>44868.541666666664</v>
      </c>
      <c r="J1881" t="s">
        <v>28</v>
      </c>
      <c r="K1881" t="s">
        <v>19</v>
      </c>
      <c r="L1881" t="s">
        <v>20</v>
      </c>
      <c r="M1881" t="s">
        <v>25</v>
      </c>
      <c r="N1881" t="s">
        <v>35</v>
      </c>
      <c r="O1881" t="s">
        <v>36</v>
      </c>
      <c r="P1881">
        <f t="shared" si="661"/>
        <v>1</v>
      </c>
      <c r="Q1881" s="5">
        <f t="shared" si="662"/>
        <v>44862</v>
      </c>
      <c r="R1881" s="32">
        <f>VLOOKUP(_xlfn.CONCAT(M1881," - ",E1881),Planning!$C$75:$D$99,2,0)</f>
        <v>21</v>
      </c>
      <c r="S1881" s="5">
        <f t="shared" si="663"/>
        <v>44881</v>
      </c>
      <c r="T1881" s="3" t="str">
        <f t="shared" si="664"/>
        <v/>
      </c>
      <c r="U1881" s="32">
        <f t="shared" ca="1" si="665"/>
        <v>21</v>
      </c>
      <c r="V1881" s="32">
        <f t="shared" si="666"/>
        <v>0</v>
      </c>
      <c r="W1881" s="5">
        <f t="shared" si="667"/>
        <v>44868</v>
      </c>
      <c r="X1881" s="5"/>
      <c r="Z1881" s="49"/>
      <c r="AA1881" s="50" cm="1">
        <f t="array" ref="AA1881">IF(AND(K1881="Pending",J1881='Date ouverte'!$A$2),INDEX(_xlfn.ANCHORARRAY('Date ouverte'!$B$2),MATCH(TRUE,_xlfn.ANCHORARRAY('Date ouverte'!$B$2)&gt;=$W1881,0)),IF(AND(K1881="Pending",J1881='Date ouverte'!$A$4),INDEX(_xlfn.ANCHORARRAY('Date ouverte'!$B$4),MATCH(TRUE,_xlfn.ANCHORARRAY('Date ouverte'!$B$4)&gt;=$W1881,0)),IF(AND(K1881="Pending",J1881='Date ouverte'!$A$6),INDEX(_xlfn.ANCHORARRAY('Date ouverte'!$B$6),MATCH(TRUE,_xlfn.ANCHORARRAY('Date ouverte'!$B$6)&gt;=$W1881,0)),IF(AND(K1881="Pending",J1881='Date ouverte'!$A$8),INDEX(_xlfn.ANCHORARRAY('Date ouverte'!$B$8),MATCH(TRUE,_xlfn.ANCHORARRAY('Date ouverte'!$B$8)&gt;=$W1881,0)),W1881))))</f>
        <v>44868</v>
      </c>
      <c r="AB1881" s="5">
        <f>IF(IF($K1881="Pending",(IF($J1881='Date ouverte'!$A$20,HLOOKUP($AA1881,'Date ouverte'!$20:$21,2,FALSE),IF($J1881='Date ouverte'!$A$22,HLOOKUP($AA1881,'Date ouverte'!$22:$23,2,FALSE),IF($J1881='Date ouverte'!$A$24,HLOOKUP($AA1881,'Date ouverte'!$24:$25,2,FALSE),IF($J1881='Date ouverte'!$A$26,HLOOKUP($AA1881,'Date ouverte'!$26:$27,2,FALSE),"j"))))),W1881)&lt;&gt;"alert",AA1881,"alert")</f>
        <v>44868</v>
      </c>
      <c r="AC1881" s="65">
        <f>IF($AB1881="alert",(IF($J1881='Date ouverte'!$A$29,HLOOKUP($AA1881,'Date ouverte'!$29:$30,2,FALSE),IF($J1881='Date ouverte'!$A$31,HLOOKUP($AA1881,'Date ouverte'!$31:$33,2,FALSE),IF($J1881='Date ouverte'!$A$33,HLOOKUP($AA1881,'Date ouverte'!$33:$34,2,FALSE),IF($J1881='Date ouverte'!$A$35,HLOOKUP($AA1881,'Date ouverte'!$35:$36,2,FALSE),"j"))))),0)</f>
        <v>0</v>
      </c>
      <c r="AD18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1" s="5"/>
    </row>
    <row r="1882" spans="1:31" x14ac:dyDescent="0.25">
      <c r="A1882" t="s">
        <v>1512</v>
      </c>
      <c r="B1882" t="s">
        <v>258</v>
      </c>
      <c r="C1882" t="s">
        <v>30</v>
      </c>
      <c r="D1882" t="s">
        <v>47</v>
      </c>
      <c r="E1882" t="s">
        <v>34</v>
      </c>
      <c r="F1882" t="s">
        <v>48</v>
      </c>
      <c r="G1882" s="1">
        <v>44838</v>
      </c>
      <c r="H1882" s="1">
        <v>44866</v>
      </c>
      <c r="I1882" s="2">
        <v>44878</v>
      </c>
      <c r="J1882" t="s">
        <v>18</v>
      </c>
      <c r="K1882" t="s">
        <v>29</v>
      </c>
      <c r="L1882" t="s">
        <v>24</v>
      </c>
      <c r="M1882" t="s">
        <v>25</v>
      </c>
      <c r="N1882" t="s">
        <v>26</v>
      </c>
      <c r="O1882" t="s">
        <v>40</v>
      </c>
      <c r="P1882">
        <f t="shared" si="661"/>
        <v>1</v>
      </c>
      <c r="Q1882" s="5">
        <f t="shared" si="662"/>
        <v>44868</v>
      </c>
      <c r="R1882" s="32">
        <f>VLOOKUP(_xlfn.CONCAT(M1882," - ",E1882),Planning!$C$75:$D$99,2,0)</f>
        <v>21</v>
      </c>
      <c r="S1882" s="5">
        <f t="shared" si="663"/>
        <v>44887</v>
      </c>
      <c r="T1882" s="3" t="str">
        <f t="shared" si="664"/>
        <v/>
      </c>
      <c r="U1882" s="32">
        <f t="shared" ca="1" si="665"/>
        <v>21</v>
      </c>
      <c r="V1882" s="32">
        <f t="shared" si="666"/>
        <v>0</v>
      </c>
      <c r="W1882" s="5">
        <f t="shared" si="667"/>
        <v>44878</v>
      </c>
      <c r="X1882" s="5"/>
      <c r="Z1882" s="49"/>
      <c r="AA1882" s="50" cm="1">
        <f t="array" ref="AA1882">IF(AND(K1882="Pending",J1882='Date ouverte'!$A$2),INDEX(_xlfn.ANCHORARRAY('Date ouverte'!$B$2),MATCH(TRUE,_xlfn.ANCHORARRAY('Date ouverte'!$B$2)&gt;=$W1882,0)),IF(AND(K1882="Pending",J1882='Date ouverte'!$A$4),INDEX(_xlfn.ANCHORARRAY('Date ouverte'!$B$4),MATCH(TRUE,_xlfn.ANCHORARRAY('Date ouverte'!$B$4)&gt;=$W1882,0)),IF(AND(K1882="Pending",J1882='Date ouverte'!$A$6),INDEX(_xlfn.ANCHORARRAY('Date ouverte'!$B$6),MATCH(TRUE,_xlfn.ANCHORARRAY('Date ouverte'!$B$6)&gt;=$W1882,0)),IF(AND(K1882="Pending",J1882='Date ouverte'!$A$8),INDEX(_xlfn.ANCHORARRAY('Date ouverte'!$B$8),MATCH(TRUE,_xlfn.ANCHORARRAY('Date ouverte'!$B$8)&gt;=$W1882,0)),W1882))))</f>
        <v>44879</v>
      </c>
      <c r="AB1882" s="5" t="str">
        <f>IF(IF($K1882="Pending",(IF($J1882='Date ouverte'!$A$20,HLOOKUP($AA1882,'Date ouverte'!$20:$21,2,FALSE),IF($J1882='Date ouverte'!$A$22,HLOOKUP($AA1882,'Date ouverte'!$22:$23,2,FALSE),IF($J1882='Date ouverte'!$A$24,HLOOKUP($AA1882,'Date ouverte'!$24:$25,2,FALSE),IF($J1882='Date ouverte'!$A$26,HLOOKUP($AA1882,'Date ouverte'!$26:$27,2,FALSE),"j"))))),W1882)&lt;&gt;"alert",AA1882,"alert")</f>
        <v>alert</v>
      </c>
      <c r="AC1882" s="65">
        <f>IF($AB1882="alert",(IF($J1882='Date ouverte'!$A$29,HLOOKUP($AA1882,'Date ouverte'!$29:$30,2,FALSE),IF($J1882='Date ouverte'!$A$31,HLOOKUP($AA1882,'Date ouverte'!$31:$33,2,FALSE),IF($J1882='Date ouverte'!$A$33,HLOOKUP($AA1882,'Date ouverte'!$33:$34,2,FALSE),IF($J1882='Date ouverte'!$A$35,HLOOKUP($AA1882,'Date ouverte'!$35:$36,2,FALSE),"j"))))),0)</f>
        <v>11</v>
      </c>
      <c r="AD18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2" s="5"/>
    </row>
    <row r="1883" spans="1:31" x14ac:dyDescent="0.25">
      <c r="A1883" t="s">
        <v>85</v>
      </c>
      <c r="B1883" t="s">
        <v>258</v>
      </c>
      <c r="C1883" t="s">
        <v>30</v>
      </c>
      <c r="D1883" t="s">
        <v>15</v>
      </c>
      <c r="E1883" t="s">
        <v>16</v>
      </c>
      <c r="F1883" t="s">
        <v>17</v>
      </c>
      <c r="G1883" s="1">
        <v>44795</v>
      </c>
      <c r="H1883" s="1">
        <v>44853</v>
      </c>
      <c r="I1883" s="2">
        <v>44859.291666666664</v>
      </c>
      <c r="J1883" t="s">
        <v>39</v>
      </c>
      <c r="K1883" t="s">
        <v>19</v>
      </c>
      <c r="L1883" t="s">
        <v>24</v>
      </c>
      <c r="M1883" t="s">
        <v>32</v>
      </c>
      <c r="N1883" t="s">
        <v>41</v>
      </c>
      <c r="O1883" t="s">
        <v>76</v>
      </c>
      <c r="P1883">
        <f t="shared" si="661"/>
        <v>1</v>
      </c>
      <c r="Q1883" s="5">
        <f t="shared" si="662"/>
        <v>44855</v>
      </c>
      <c r="R1883" s="32">
        <f>VLOOKUP(_xlfn.CONCAT(M1883," - ",E1883),Planning!$C$75:$D$99,2,0)</f>
        <v>10</v>
      </c>
      <c r="S1883" s="5">
        <f t="shared" si="663"/>
        <v>44863</v>
      </c>
      <c r="T1883" s="3" t="str">
        <f t="shared" si="664"/>
        <v/>
      </c>
      <c r="U1883" s="32">
        <f t="shared" ca="1" si="665"/>
        <v>4</v>
      </c>
      <c r="V1883" s="32">
        <f t="shared" si="666"/>
        <v>0</v>
      </c>
      <c r="W1883" s="5">
        <f t="shared" si="667"/>
        <v>44859</v>
      </c>
      <c r="X1883" s="5"/>
      <c r="Z1883" s="49"/>
      <c r="AA1883" s="50" cm="1">
        <f t="array" ref="AA1883">IF(AND(K1883="Pending",J1883='Date ouverte'!$A$2),INDEX(_xlfn.ANCHORARRAY('Date ouverte'!$B$2),MATCH(TRUE,_xlfn.ANCHORARRAY('Date ouverte'!$B$2)&gt;=$W1883,0)),IF(AND(K1883="Pending",J1883='Date ouverte'!$A$4),INDEX(_xlfn.ANCHORARRAY('Date ouverte'!$B$4),MATCH(TRUE,_xlfn.ANCHORARRAY('Date ouverte'!$B$4)&gt;=$W1883,0)),IF(AND(K1883="Pending",J1883='Date ouverte'!$A$6),INDEX(_xlfn.ANCHORARRAY('Date ouverte'!$B$6),MATCH(TRUE,_xlfn.ANCHORARRAY('Date ouverte'!$B$6)&gt;=$W1883,0)),IF(AND(K1883="Pending",J1883='Date ouverte'!$A$8),INDEX(_xlfn.ANCHORARRAY('Date ouverte'!$B$8),MATCH(TRUE,_xlfn.ANCHORARRAY('Date ouverte'!$B$8)&gt;=$W1883,0)),W1883))))</f>
        <v>44859</v>
      </c>
      <c r="AB1883" s="5">
        <f>IF(IF($K1883="Pending",(IF($J1883='Date ouverte'!$A$20,HLOOKUP($AA1883,'Date ouverte'!$20:$21,2,FALSE),IF($J1883='Date ouverte'!$A$22,HLOOKUP($AA1883,'Date ouverte'!$22:$23,2,FALSE),IF($J1883='Date ouverte'!$A$24,HLOOKUP($AA1883,'Date ouverte'!$24:$25,2,FALSE),IF($J1883='Date ouverte'!$A$26,HLOOKUP($AA1883,'Date ouverte'!$26:$27,2,FALSE),"j"))))),W1883)&lt;&gt;"alert",AA1883,"alert")</f>
        <v>44859</v>
      </c>
      <c r="AC1883" s="65">
        <f>IF($AB1883="alert",(IF($J1883='Date ouverte'!$A$29,HLOOKUP($AA1883,'Date ouverte'!$29:$30,2,FALSE),IF($J1883='Date ouverte'!$A$31,HLOOKUP($AA1883,'Date ouverte'!$31:$33,2,FALSE),IF($J1883='Date ouverte'!$A$33,HLOOKUP($AA1883,'Date ouverte'!$33:$34,2,FALSE),IF($J1883='Date ouverte'!$A$35,HLOOKUP($AA1883,'Date ouverte'!$35:$36,2,FALSE),"j"))))),0)</f>
        <v>0</v>
      </c>
      <c r="AD18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883" s="5"/>
    </row>
    <row r="1884" spans="1:31" x14ac:dyDescent="0.25">
      <c r="A1884" t="s">
        <v>1513</v>
      </c>
      <c r="B1884" t="s">
        <v>258</v>
      </c>
      <c r="C1884" t="s">
        <v>30</v>
      </c>
      <c r="D1884" t="s">
        <v>47</v>
      </c>
      <c r="E1884" t="s">
        <v>34</v>
      </c>
      <c r="F1884" t="s">
        <v>48</v>
      </c>
      <c r="G1884" s="1">
        <v>44832</v>
      </c>
      <c r="H1884" s="1">
        <v>44866</v>
      </c>
      <c r="I1884" s="2">
        <v>44883.645833333336</v>
      </c>
      <c r="J1884" t="s">
        <v>23</v>
      </c>
      <c r="K1884" t="s">
        <v>19</v>
      </c>
      <c r="L1884" t="s">
        <v>20</v>
      </c>
      <c r="M1884" t="s">
        <v>25</v>
      </c>
      <c r="N1884" t="s">
        <v>35</v>
      </c>
      <c r="O1884" t="s">
        <v>40</v>
      </c>
      <c r="P1884">
        <f t="shared" si="661"/>
        <v>1</v>
      </c>
      <c r="Q1884" s="5">
        <f t="shared" si="662"/>
        <v>44868</v>
      </c>
      <c r="R1884" s="32">
        <f>VLOOKUP(_xlfn.CONCAT(M1884," - ",E1884),Planning!$C$75:$D$99,2,0)</f>
        <v>21</v>
      </c>
      <c r="S1884" s="5">
        <f t="shared" si="663"/>
        <v>44887</v>
      </c>
      <c r="T1884" s="3" t="str">
        <f t="shared" si="664"/>
        <v/>
      </c>
      <c r="U1884" s="32">
        <f t="shared" ca="1" si="665"/>
        <v>21</v>
      </c>
      <c r="V1884" s="32">
        <f t="shared" si="666"/>
        <v>0</v>
      </c>
      <c r="W1884" s="5">
        <f t="shared" si="667"/>
        <v>44883</v>
      </c>
      <c r="X1884" s="5"/>
      <c r="Z1884" s="49"/>
      <c r="AA1884" s="50" cm="1">
        <f t="array" ref="AA1884">IF(AND(K1884="Pending",J1884='Date ouverte'!$A$2),INDEX(_xlfn.ANCHORARRAY('Date ouverte'!$B$2),MATCH(TRUE,_xlfn.ANCHORARRAY('Date ouverte'!$B$2)&gt;=$W1884,0)),IF(AND(K1884="Pending",J1884='Date ouverte'!$A$4),INDEX(_xlfn.ANCHORARRAY('Date ouverte'!$B$4),MATCH(TRUE,_xlfn.ANCHORARRAY('Date ouverte'!$B$4)&gt;=$W1884,0)),IF(AND(K1884="Pending",J1884='Date ouverte'!$A$6),INDEX(_xlfn.ANCHORARRAY('Date ouverte'!$B$6),MATCH(TRUE,_xlfn.ANCHORARRAY('Date ouverte'!$B$6)&gt;=$W1884,0)),IF(AND(K1884="Pending",J1884='Date ouverte'!$A$8),INDEX(_xlfn.ANCHORARRAY('Date ouverte'!$B$8),MATCH(TRUE,_xlfn.ANCHORARRAY('Date ouverte'!$B$8)&gt;=$W1884,0)),W1884))))</f>
        <v>44883</v>
      </c>
      <c r="AB1884" s="5">
        <f>IF(IF($K1884="Pending",(IF($J1884='Date ouverte'!$A$20,HLOOKUP($AA1884,'Date ouverte'!$20:$21,2,FALSE),IF($J1884='Date ouverte'!$A$22,HLOOKUP($AA1884,'Date ouverte'!$22:$23,2,FALSE),IF($J1884='Date ouverte'!$A$24,HLOOKUP($AA1884,'Date ouverte'!$24:$25,2,FALSE),IF($J1884='Date ouverte'!$A$26,HLOOKUP($AA1884,'Date ouverte'!$26:$27,2,FALSE),"j"))))),W1884)&lt;&gt;"alert",AA1884,"alert")</f>
        <v>44883</v>
      </c>
      <c r="AC1884" s="65">
        <f>IF($AB1884="alert",(IF($J1884='Date ouverte'!$A$29,HLOOKUP($AA1884,'Date ouverte'!$29:$30,2,FALSE),IF($J1884='Date ouverte'!$A$31,HLOOKUP($AA1884,'Date ouverte'!$31:$33,2,FALSE),IF($J1884='Date ouverte'!$A$33,HLOOKUP($AA1884,'Date ouverte'!$33:$34,2,FALSE),IF($J1884='Date ouverte'!$A$35,HLOOKUP($AA1884,'Date ouverte'!$35:$36,2,FALSE),"j"))))),0)</f>
        <v>0</v>
      </c>
      <c r="AD18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4" s="5"/>
    </row>
    <row r="1885" spans="1:31" x14ac:dyDescent="0.25">
      <c r="A1885" t="s">
        <v>1057</v>
      </c>
      <c r="B1885" t="s">
        <v>258</v>
      </c>
      <c r="C1885" t="s">
        <v>30</v>
      </c>
      <c r="D1885" t="s">
        <v>47</v>
      </c>
      <c r="E1885" t="s">
        <v>34</v>
      </c>
      <c r="F1885" t="s">
        <v>48</v>
      </c>
      <c r="G1885" s="1">
        <v>44829</v>
      </c>
      <c r="H1885" s="1">
        <v>44860</v>
      </c>
      <c r="I1885" s="2">
        <v>44868.604166666664</v>
      </c>
      <c r="J1885" t="s">
        <v>28</v>
      </c>
      <c r="K1885" t="s">
        <v>19</v>
      </c>
      <c r="L1885" t="s">
        <v>24</v>
      </c>
      <c r="M1885" t="s">
        <v>25</v>
      </c>
      <c r="N1885" t="s">
        <v>26</v>
      </c>
      <c r="O1885" t="s">
        <v>36</v>
      </c>
      <c r="P1885">
        <f t="shared" si="661"/>
        <v>1</v>
      </c>
      <c r="Q1885" s="5">
        <f t="shared" si="662"/>
        <v>44862</v>
      </c>
      <c r="R1885" s="32">
        <f>VLOOKUP(_xlfn.CONCAT(M1885," - ",E1885),Planning!$C$75:$D$99,2,0)</f>
        <v>21</v>
      </c>
      <c r="S1885" s="5">
        <f t="shared" si="663"/>
        <v>44881</v>
      </c>
      <c r="T1885" s="3" t="str">
        <f t="shared" si="664"/>
        <v/>
      </c>
      <c r="U1885" s="32">
        <f t="shared" ca="1" si="665"/>
        <v>21</v>
      </c>
      <c r="V1885" s="32">
        <f t="shared" si="666"/>
        <v>0</v>
      </c>
      <c r="W1885" s="5">
        <f t="shared" si="667"/>
        <v>44868</v>
      </c>
      <c r="X1885" s="5"/>
      <c r="Z1885" s="49"/>
      <c r="AA1885" s="50" cm="1">
        <f t="array" ref="AA1885">IF(AND(K1885="Pending",J1885='Date ouverte'!$A$2),INDEX(_xlfn.ANCHORARRAY('Date ouverte'!$B$2),MATCH(TRUE,_xlfn.ANCHORARRAY('Date ouverte'!$B$2)&gt;=$W1885,0)),IF(AND(K1885="Pending",J1885='Date ouverte'!$A$4),INDEX(_xlfn.ANCHORARRAY('Date ouverte'!$B$4),MATCH(TRUE,_xlfn.ANCHORARRAY('Date ouverte'!$B$4)&gt;=$W1885,0)),IF(AND(K1885="Pending",J1885='Date ouverte'!$A$6),INDEX(_xlfn.ANCHORARRAY('Date ouverte'!$B$6),MATCH(TRUE,_xlfn.ANCHORARRAY('Date ouverte'!$B$6)&gt;=$W1885,0)),IF(AND(K1885="Pending",J1885='Date ouverte'!$A$8),INDEX(_xlfn.ANCHORARRAY('Date ouverte'!$B$8),MATCH(TRUE,_xlfn.ANCHORARRAY('Date ouverte'!$B$8)&gt;=$W1885,0)),W1885))))</f>
        <v>44868</v>
      </c>
      <c r="AB1885" s="5">
        <f>IF(IF($K1885="Pending",(IF($J1885='Date ouverte'!$A$20,HLOOKUP($AA1885,'Date ouverte'!$20:$21,2,FALSE),IF($J1885='Date ouverte'!$A$22,HLOOKUP($AA1885,'Date ouverte'!$22:$23,2,FALSE),IF($J1885='Date ouverte'!$A$24,HLOOKUP($AA1885,'Date ouverte'!$24:$25,2,FALSE),IF($J1885='Date ouverte'!$A$26,HLOOKUP($AA1885,'Date ouverte'!$26:$27,2,FALSE),"j"))))),W1885)&lt;&gt;"alert",AA1885,"alert")</f>
        <v>44868</v>
      </c>
      <c r="AC1885" s="65">
        <f>IF($AB1885="alert",(IF($J1885='Date ouverte'!$A$29,HLOOKUP($AA1885,'Date ouverte'!$29:$30,2,FALSE),IF($J1885='Date ouverte'!$A$31,HLOOKUP($AA1885,'Date ouverte'!$31:$33,2,FALSE),IF($J1885='Date ouverte'!$A$33,HLOOKUP($AA1885,'Date ouverte'!$33:$34,2,FALSE),IF($J1885='Date ouverte'!$A$35,HLOOKUP($AA1885,'Date ouverte'!$35:$36,2,FALSE),"j"))))),0)</f>
        <v>0</v>
      </c>
      <c r="AD18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5" s="5"/>
    </row>
    <row r="1886" spans="1:31" x14ac:dyDescent="0.25">
      <c r="A1886" t="s">
        <v>2246</v>
      </c>
      <c r="B1886" t="s">
        <v>258</v>
      </c>
      <c r="C1886" t="s">
        <v>30</v>
      </c>
      <c r="D1886" t="s">
        <v>47</v>
      </c>
      <c r="E1886" t="s">
        <v>16</v>
      </c>
      <c r="F1886" t="s">
        <v>48</v>
      </c>
      <c r="G1886" s="1">
        <v>44850</v>
      </c>
      <c r="H1886" s="1">
        <v>44903</v>
      </c>
      <c r="I1886" s="2">
        <v>44908</v>
      </c>
      <c r="J1886" t="s">
        <v>39</v>
      </c>
      <c r="K1886" t="s">
        <v>29</v>
      </c>
      <c r="L1886" t="s">
        <v>20</v>
      </c>
      <c r="M1886" t="s">
        <v>25</v>
      </c>
      <c r="N1886" t="s">
        <v>35</v>
      </c>
      <c r="O1886" t="s">
        <v>49</v>
      </c>
      <c r="P1886">
        <f t="shared" si="661"/>
        <v>1</v>
      </c>
      <c r="Q1886" s="5">
        <f t="shared" si="662"/>
        <v>44905</v>
      </c>
      <c r="R1886" s="32">
        <f>VLOOKUP(_xlfn.CONCAT(M1886," - ",E1886),Planning!$C$75:$D$99,2,0)</f>
        <v>4</v>
      </c>
      <c r="S1886" s="5">
        <f t="shared" si="663"/>
        <v>44907</v>
      </c>
      <c r="T1886" s="3" t="str">
        <f t="shared" si="664"/>
        <v/>
      </c>
      <c r="U1886" s="32">
        <f t="shared" ca="1" si="665"/>
        <v>4</v>
      </c>
      <c r="V1886" s="32">
        <f t="shared" si="666"/>
        <v>0</v>
      </c>
      <c r="W1886" s="5">
        <f t="shared" si="667"/>
        <v>44908</v>
      </c>
      <c r="X1886" s="5"/>
      <c r="Z1886" s="49"/>
      <c r="AA1886" s="50" cm="1">
        <f t="array" ref="AA1886">IF(AND(K1886="Pending",J1886='Date ouverte'!$A$2),INDEX(_xlfn.ANCHORARRAY('Date ouverte'!$B$2),MATCH(TRUE,_xlfn.ANCHORARRAY('Date ouverte'!$B$2)&gt;=$W1886,0)),IF(AND(K1886="Pending",J1886='Date ouverte'!$A$4),INDEX(_xlfn.ANCHORARRAY('Date ouverte'!$B$4),MATCH(TRUE,_xlfn.ANCHORARRAY('Date ouverte'!$B$4)&gt;=$W1886,0)),IF(AND(K1886="Pending",J1886='Date ouverte'!$A$6),INDEX(_xlfn.ANCHORARRAY('Date ouverte'!$B$6),MATCH(TRUE,_xlfn.ANCHORARRAY('Date ouverte'!$B$6)&gt;=$W1886,0)),IF(AND(K1886="Pending",J1886='Date ouverte'!$A$8),INDEX(_xlfn.ANCHORARRAY('Date ouverte'!$B$8),MATCH(TRUE,_xlfn.ANCHORARRAY('Date ouverte'!$B$8)&gt;=$W1886,0)),W1886))))</f>
        <v>44908</v>
      </c>
      <c r="AB1886" s="5">
        <f>IF(IF($K1886="Pending",(IF($J1886='Date ouverte'!$A$20,HLOOKUP($AA1886,'Date ouverte'!$20:$21,2,FALSE),IF($J1886='Date ouverte'!$A$22,HLOOKUP($AA1886,'Date ouverte'!$22:$23,2,FALSE),IF($J1886='Date ouverte'!$A$24,HLOOKUP($AA1886,'Date ouverte'!$24:$25,2,FALSE),IF($J1886='Date ouverte'!$A$26,HLOOKUP($AA1886,'Date ouverte'!$26:$27,2,FALSE),"j"))))),W1886)&lt;&gt;"alert",AA1886,"alert")</f>
        <v>44908</v>
      </c>
      <c r="AC1886" s="65">
        <f>IF($AB1886="alert",(IF($J1886='Date ouverte'!$A$29,HLOOKUP($AA1886,'Date ouverte'!$29:$30,2,FALSE),IF($J1886='Date ouverte'!$A$31,HLOOKUP($AA1886,'Date ouverte'!$31:$33,2,FALSE),IF($J1886='Date ouverte'!$A$33,HLOOKUP($AA1886,'Date ouverte'!$33:$34,2,FALSE),IF($J1886='Date ouverte'!$A$35,HLOOKUP($AA1886,'Date ouverte'!$35:$36,2,FALSE),"j"))))),0)</f>
        <v>0</v>
      </c>
      <c r="AD18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886" s="5"/>
    </row>
    <row r="1887" spans="1:31" x14ac:dyDescent="0.25">
      <c r="A1887" t="s">
        <v>594</v>
      </c>
      <c r="B1887" t="s">
        <v>258</v>
      </c>
      <c r="C1887" t="s">
        <v>30</v>
      </c>
      <c r="D1887" t="s">
        <v>15</v>
      </c>
      <c r="E1887" t="s">
        <v>34</v>
      </c>
      <c r="F1887" t="s">
        <v>17</v>
      </c>
      <c r="G1887" s="1">
        <v>44815</v>
      </c>
      <c r="H1887" s="1">
        <v>44854</v>
      </c>
      <c r="I1887" s="2">
        <v>44861.625</v>
      </c>
      <c r="J1887" t="s">
        <v>28</v>
      </c>
      <c r="K1887" t="s">
        <v>19</v>
      </c>
      <c r="L1887" t="s">
        <v>20</v>
      </c>
      <c r="M1887" t="s">
        <v>25</v>
      </c>
      <c r="N1887" t="s">
        <v>35</v>
      </c>
      <c r="O1887" t="s">
        <v>42</v>
      </c>
      <c r="P1887">
        <f t="shared" si="661"/>
        <v>1</v>
      </c>
      <c r="Q1887" s="5">
        <f t="shared" si="662"/>
        <v>44856</v>
      </c>
      <c r="R1887" s="32">
        <f>VLOOKUP(_xlfn.CONCAT(M1887," - ",E1887),Planning!$C$75:$D$99,2,0)</f>
        <v>21</v>
      </c>
      <c r="S1887" s="5">
        <f t="shared" si="663"/>
        <v>44875</v>
      </c>
      <c r="T1887" s="3" t="str">
        <f t="shared" si="664"/>
        <v/>
      </c>
      <c r="U1887" s="32">
        <f t="shared" ca="1" si="665"/>
        <v>16</v>
      </c>
      <c r="V1887" s="32">
        <f t="shared" si="666"/>
        <v>0</v>
      </c>
      <c r="W1887" s="5">
        <f t="shared" si="667"/>
        <v>44861</v>
      </c>
      <c r="X1887" s="5"/>
      <c r="Z1887" s="49"/>
      <c r="AA1887" s="50" cm="1">
        <f t="array" ref="AA1887">IF(AND(K1887="Pending",J1887='Date ouverte'!$A$2),INDEX(_xlfn.ANCHORARRAY('Date ouverte'!$B$2),MATCH(TRUE,_xlfn.ANCHORARRAY('Date ouverte'!$B$2)&gt;=$W1887,0)),IF(AND(K1887="Pending",J1887='Date ouverte'!$A$4),INDEX(_xlfn.ANCHORARRAY('Date ouverte'!$B$4),MATCH(TRUE,_xlfn.ANCHORARRAY('Date ouverte'!$B$4)&gt;=$W1887,0)),IF(AND(K1887="Pending",J1887='Date ouverte'!$A$6),INDEX(_xlfn.ANCHORARRAY('Date ouverte'!$B$6),MATCH(TRUE,_xlfn.ANCHORARRAY('Date ouverte'!$B$6)&gt;=$W1887,0)),IF(AND(K1887="Pending",J1887='Date ouverte'!$A$8),INDEX(_xlfn.ANCHORARRAY('Date ouverte'!$B$8),MATCH(TRUE,_xlfn.ANCHORARRAY('Date ouverte'!$B$8)&gt;=$W1887,0)),W1887))))</f>
        <v>44861</v>
      </c>
      <c r="AB1887" s="5">
        <f>IF(IF($K1887="Pending",(IF($J1887='Date ouverte'!$A$20,HLOOKUP($AA1887,'Date ouverte'!$20:$21,2,FALSE),IF($J1887='Date ouverte'!$A$22,HLOOKUP($AA1887,'Date ouverte'!$22:$23,2,FALSE),IF($J1887='Date ouverte'!$A$24,HLOOKUP($AA1887,'Date ouverte'!$24:$25,2,FALSE),IF($J1887='Date ouverte'!$A$26,HLOOKUP($AA1887,'Date ouverte'!$26:$27,2,FALSE),"j"))))),W1887)&lt;&gt;"alert",AA1887,"alert")</f>
        <v>44861</v>
      </c>
      <c r="AC1887" s="65">
        <f>IF($AB1887="alert",(IF($J1887='Date ouverte'!$A$29,HLOOKUP($AA1887,'Date ouverte'!$29:$30,2,FALSE),IF($J1887='Date ouverte'!$A$31,HLOOKUP($AA1887,'Date ouverte'!$31:$33,2,FALSE),IF($J1887='Date ouverte'!$A$33,HLOOKUP($AA1887,'Date ouverte'!$33:$34,2,FALSE),IF($J1887='Date ouverte'!$A$35,HLOOKUP($AA1887,'Date ouverte'!$35:$36,2,FALSE),"j"))))),0)</f>
        <v>0</v>
      </c>
      <c r="AD18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7" s="5"/>
    </row>
    <row r="1888" spans="1:31" x14ac:dyDescent="0.25">
      <c r="A1888" t="s">
        <v>977</v>
      </c>
      <c r="B1888" t="s">
        <v>258</v>
      </c>
      <c r="C1888" t="s">
        <v>14</v>
      </c>
      <c r="D1888" t="s">
        <v>47</v>
      </c>
      <c r="E1888" t="s">
        <v>34</v>
      </c>
      <c r="F1888" t="s">
        <v>48</v>
      </c>
      <c r="G1888" s="1">
        <v>44827</v>
      </c>
      <c r="H1888" s="1">
        <v>44860</v>
      </c>
      <c r="I1888" s="2">
        <v>44868.729166666664</v>
      </c>
      <c r="J1888" t="s">
        <v>28</v>
      </c>
      <c r="K1888" t="s">
        <v>19</v>
      </c>
      <c r="L1888" t="s">
        <v>24</v>
      </c>
      <c r="M1888" t="s">
        <v>25</v>
      </c>
      <c r="N1888" t="s">
        <v>26</v>
      </c>
      <c r="O1888" t="s">
        <v>36</v>
      </c>
      <c r="P1888">
        <f t="shared" si="661"/>
        <v>1</v>
      </c>
      <c r="Q1888" s="5">
        <f t="shared" si="662"/>
        <v>44862</v>
      </c>
      <c r="R1888" s="32">
        <f>VLOOKUP(_xlfn.CONCAT(M1888," - ",E1888),Planning!$C$75:$D$99,2,0)</f>
        <v>21</v>
      </c>
      <c r="S1888" s="5">
        <f t="shared" si="663"/>
        <v>44881</v>
      </c>
      <c r="T1888" s="3" t="str">
        <f t="shared" si="664"/>
        <v/>
      </c>
      <c r="U1888" s="32">
        <f t="shared" ca="1" si="665"/>
        <v>21</v>
      </c>
      <c r="V1888" s="32">
        <f t="shared" si="666"/>
        <v>0</v>
      </c>
      <c r="W1888" s="5">
        <f t="shared" si="667"/>
        <v>44868</v>
      </c>
      <c r="X1888" s="5"/>
      <c r="Z1888" s="49"/>
      <c r="AA1888" s="50" cm="1">
        <f t="array" ref="AA1888">IF(AND(K1888="Pending",J1888='Date ouverte'!$A$2),INDEX(_xlfn.ANCHORARRAY('Date ouverte'!$B$2),MATCH(TRUE,_xlfn.ANCHORARRAY('Date ouverte'!$B$2)&gt;=$W1888,0)),IF(AND(K1888="Pending",J1888='Date ouverte'!$A$4),INDEX(_xlfn.ANCHORARRAY('Date ouverte'!$B$4),MATCH(TRUE,_xlfn.ANCHORARRAY('Date ouverte'!$B$4)&gt;=$W1888,0)),IF(AND(K1888="Pending",J1888='Date ouverte'!$A$6),INDEX(_xlfn.ANCHORARRAY('Date ouverte'!$B$6),MATCH(TRUE,_xlfn.ANCHORARRAY('Date ouverte'!$B$6)&gt;=$W1888,0)),IF(AND(K1888="Pending",J1888='Date ouverte'!$A$8),INDEX(_xlfn.ANCHORARRAY('Date ouverte'!$B$8),MATCH(TRUE,_xlfn.ANCHORARRAY('Date ouverte'!$B$8)&gt;=$W1888,0)),W1888))))</f>
        <v>44868</v>
      </c>
      <c r="AB1888" s="5">
        <f>IF(IF($K1888="Pending",(IF($J1888='Date ouverte'!$A$20,HLOOKUP($AA1888,'Date ouverte'!$20:$21,2,FALSE),IF($J1888='Date ouverte'!$A$22,HLOOKUP($AA1888,'Date ouverte'!$22:$23,2,FALSE),IF($J1888='Date ouverte'!$A$24,HLOOKUP($AA1888,'Date ouverte'!$24:$25,2,FALSE),IF($J1888='Date ouverte'!$A$26,HLOOKUP($AA1888,'Date ouverte'!$26:$27,2,FALSE),"j"))))),W1888)&lt;&gt;"alert",AA1888,"alert")</f>
        <v>44868</v>
      </c>
      <c r="AC1888" s="65">
        <f>IF($AB1888="alert",(IF($J1888='Date ouverte'!$A$29,HLOOKUP($AA1888,'Date ouverte'!$29:$30,2,FALSE),IF($J1888='Date ouverte'!$A$31,HLOOKUP($AA1888,'Date ouverte'!$31:$33,2,FALSE),IF($J1888='Date ouverte'!$A$33,HLOOKUP($AA1888,'Date ouverte'!$33:$34,2,FALSE),IF($J1888='Date ouverte'!$A$35,HLOOKUP($AA1888,'Date ouverte'!$35:$36,2,FALSE),"j"))))),0)</f>
        <v>0</v>
      </c>
      <c r="AD18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8" s="5"/>
    </row>
    <row r="1889" spans="1:31" x14ac:dyDescent="0.25">
      <c r="A1889" t="s">
        <v>2247</v>
      </c>
      <c r="B1889" t="s">
        <v>258</v>
      </c>
      <c r="C1889" t="s">
        <v>30</v>
      </c>
      <c r="D1889" t="s">
        <v>47</v>
      </c>
      <c r="E1889" t="s">
        <v>34</v>
      </c>
      <c r="F1889" t="s">
        <v>48</v>
      </c>
      <c r="G1889" s="1">
        <v>44847</v>
      </c>
      <c r="H1889" s="1">
        <v>44877</v>
      </c>
      <c r="I1889" s="2">
        <v>44897.458333333336</v>
      </c>
      <c r="J1889" t="s">
        <v>23</v>
      </c>
      <c r="K1889" t="s">
        <v>19</v>
      </c>
      <c r="L1889" t="s">
        <v>20</v>
      </c>
      <c r="M1889" t="s">
        <v>25</v>
      </c>
      <c r="N1889" t="s">
        <v>35</v>
      </c>
      <c r="O1889" t="s">
        <v>45</v>
      </c>
      <c r="P1889">
        <f t="shared" si="661"/>
        <v>1</v>
      </c>
      <c r="Q1889" s="5">
        <f t="shared" si="662"/>
        <v>44879</v>
      </c>
      <c r="R1889" s="32">
        <f>VLOOKUP(_xlfn.CONCAT(M1889," - ",E1889),Planning!$C$75:$D$99,2,0)</f>
        <v>21</v>
      </c>
      <c r="S1889" s="5">
        <f t="shared" si="663"/>
        <v>44898</v>
      </c>
      <c r="T1889" s="3" t="str">
        <f t="shared" si="664"/>
        <v/>
      </c>
      <c r="U1889" s="32">
        <f t="shared" ca="1" si="665"/>
        <v>21</v>
      </c>
      <c r="V1889" s="32">
        <f t="shared" si="666"/>
        <v>0</v>
      </c>
      <c r="W1889" s="5">
        <f t="shared" si="667"/>
        <v>44897</v>
      </c>
      <c r="X1889" s="5"/>
      <c r="Z1889" s="49"/>
      <c r="AA1889" s="50" cm="1">
        <f t="array" ref="AA1889">IF(AND(K1889="Pending",J1889='Date ouverte'!$A$2),INDEX(_xlfn.ANCHORARRAY('Date ouverte'!$B$2),MATCH(TRUE,_xlfn.ANCHORARRAY('Date ouverte'!$B$2)&gt;=$W1889,0)),IF(AND(K1889="Pending",J1889='Date ouverte'!$A$4),INDEX(_xlfn.ANCHORARRAY('Date ouverte'!$B$4),MATCH(TRUE,_xlfn.ANCHORARRAY('Date ouverte'!$B$4)&gt;=$W1889,0)),IF(AND(K1889="Pending",J1889='Date ouverte'!$A$6),INDEX(_xlfn.ANCHORARRAY('Date ouverte'!$B$6),MATCH(TRUE,_xlfn.ANCHORARRAY('Date ouverte'!$B$6)&gt;=$W1889,0)),IF(AND(K1889="Pending",J1889='Date ouverte'!$A$8),INDEX(_xlfn.ANCHORARRAY('Date ouverte'!$B$8),MATCH(TRUE,_xlfn.ANCHORARRAY('Date ouverte'!$B$8)&gt;=$W1889,0)),W1889))))</f>
        <v>44897</v>
      </c>
      <c r="AB1889" s="5">
        <f>IF(IF($K1889="Pending",(IF($J1889='Date ouverte'!$A$20,HLOOKUP($AA1889,'Date ouverte'!$20:$21,2,FALSE),IF($J1889='Date ouverte'!$A$22,HLOOKUP($AA1889,'Date ouverte'!$22:$23,2,FALSE),IF($J1889='Date ouverte'!$A$24,HLOOKUP($AA1889,'Date ouverte'!$24:$25,2,FALSE),IF($J1889='Date ouverte'!$A$26,HLOOKUP($AA1889,'Date ouverte'!$26:$27,2,FALSE),"j"))))),W1889)&lt;&gt;"alert",AA1889,"alert")</f>
        <v>44897</v>
      </c>
      <c r="AC1889" s="65">
        <f>IF($AB1889="alert",(IF($J1889='Date ouverte'!$A$29,HLOOKUP($AA1889,'Date ouverte'!$29:$30,2,FALSE),IF($J1889='Date ouverte'!$A$31,HLOOKUP($AA1889,'Date ouverte'!$31:$33,2,FALSE),IF($J1889='Date ouverte'!$A$33,HLOOKUP($AA1889,'Date ouverte'!$33:$34,2,FALSE),IF($J1889='Date ouverte'!$A$35,HLOOKUP($AA1889,'Date ouverte'!$35:$36,2,FALSE),"j"))))),0)</f>
        <v>0</v>
      </c>
      <c r="AD18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89" s="5"/>
    </row>
    <row r="1890" spans="1:31" x14ac:dyDescent="0.25">
      <c r="A1890" t="s">
        <v>791</v>
      </c>
      <c r="B1890" t="s">
        <v>258</v>
      </c>
      <c r="C1890" t="s">
        <v>14</v>
      </c>
      <c r="D1890" t="s">
        <v>47</v>
      </c>
      <c r="E1890" t="s">
        <v>16</v>
      </c>
      <c r="F1890" t="s">
        <v>48</v>
      </c>
      <c r="G1890" s="1">
        <v>44821</v>
      </c>
      <c r="H1890" s="1">
        <v>44864</v>
      </c>
      <c r="I1890" s="2">
        <v>44871</v>
      </c>
      <c r="J1890" t="s">
        <v>28</v>
      </c>
      <c r="K1890" t="s">
        <v>29</v>
      </c>
      <c r="L1890" t="s">
        <v>24</v>
      </c>
      <c r="M1890" t="s">
        <v>25</v>
      </c>
      <c r="N1890" t="s">
        <v>26</v>
      </c>
      <c r="O1890" t="s">
        <v>36</v>
      </c>
      <c r="P1890">
        <f t="shared" si="661"/>
        <v>1</v>
      </c>
      <c r="Q1890" s="5">
        <f t="shared" si="662"/>
        <v>44866</v>
      </c>
      <c r="R1890" s="32">
        <f>VLOOKUP(_xlfn.CONCAT(M1890," - ",E1890),Planning!$C$75:$D$99,2,0)</f>
        <v>4</v>
      </c>
      <c r="S1890" s="5">
        <f t="shared" si="663"/>
        <v>44868</v>
      </c>
      <c r="T1890" s="3" t="str">
        <f t="shared" si="664"/>
        <v/>
      </c>
      <c r="U1890" s="32">
        <f t="shared" ca="1" si="665"/>
        <v>4</v>
      </c>
      <c r="V1890" s="32">
        <f t="shared" si="666"/>
        <v>0</v>
      </c>
      <c r="W1890" s="5">
        <f t="shared" si="667"/>
        <v>44871</v>
      </c>
      <c r="X1890" s="5"/>
      <c r="Z1890" s="49"/>
      <c r="AA1890" s="50" cm="1">
        <f t="array" ref="AA1890">IF(AND(K1890="Pending",J1890='Date ouverte'!$A$2),INDEX(_xlfn.ANCHORARRAY('Date ouverte'!$B$2),MATCH(TRUE,_xlfn.ANCHORARRAY('Date ouverte'!$B$2)&gt;=$W1890,0)),IF(AND(K1890="Pending",J1890='Date ouverte'!$A$4),INDEX(_xlfn.ANCHORARRAY('Date ouverte'!$B$4),MATCH(TRUE,_xlfn.ANCHORARRAY('Date ouverte'!$B$4)&gt;=$W1890,0)),IF(AND(K1890="Pending",J1890='Date ouverte'!$A$6),INDEX(_xlfn.ANCHORARRAY('Date ouverte'!$B$6),MATCH(TRUE,_xlfn.ANCHORARRAY('Date ouverte'!$B$6)&gt;=$W1890,0)),IF(AND(K1890="Pending",J1890='Date ouverte'!$A$8),INDEX(_xlfn.ANCHORARRAY('Date ouverte'!$B$8),MATCH(TRUE,_xlfn.ANCHORARRAY('Date ouverte'!$B$8)&gt;=$W1890,0)),W1890))))</f>
        <v>44872</v>
      </c>
      <c r="AB1890" s="5">
        <f>IF(IF($K1890="Pending",(IF($J1890='Date ouverte'!$A$20,HLOOKUP($AA1890,'Date ouverte'!$20:$21,2,FALSE),IF($J1890='Date ouverte'!$A$22,HLOOKUP($AA1890,'Date ouverte'!$22:$23,2,FALSE),IF($J1890='Date ouverte'!$A$24,HLOOKUP($AA1890,'Date ouverte'!$24:$25,2,FALSE),IF($J1890='Date ouverte'!$A$26,HLOOKUP($AA1890,'Date ouverte'!$26:$27,2,FALSE),"j"))))),W1890)&lt;&gt;"alert",AA1890,"alert")</f>
        <v>44872</v>
      </c>
      <c r="AC1890" s="65">
        <f>IF($AB1890="alert",(IF($J1890='Date ouverte'!$A$29,HLOOKUP($AA1890,'Date ouverte'!$29:$30,2,FALSE),IF($J1890='Date ouverte'!$A$31,HLOOKUP($AA1890,'Date ouverte'!$31:$33,2,FALSE),IF($J1890='Date ouverte'!$A$33,HLOOKUP($AA1890,'Date ouverte'!$33:$34,2,FALSE),IF($J1890='Date ouverte'!$A$35,HLOOKUP($AA1890,'Date ouverte'!$35:$36,2,FALSE),"j"))))),0)</f>
        <v>0</v>
      </c>
      <c r="AD18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0" s="5"/>
    </row>
    <row r="1891" spans="1:31" x14ac:dyDescent="0.25">
      <c r="A1891" t="s">
        <v>1514</v>
      </c>
      <c r="B1891" t="s">
        <v>258</v>
      </c>
      <c r="C1891" t="s">
        <v>30</v>
      </c>
      <c r="D1891" t="s">
        <v>47</v>
      </c>
      <c r="E1891" t="s">
        <v>34</v>
      </c>
      <c r="F1891" t="s">
        <v>48</v>
      </c>
      <c r="G1891" s="1">
        <v>44847</v>
      </c>
      <c r="H1891" s="1">
        <v>44877</v>
      </c>
      <c r="I1891" s="2">
        <v>44887.208333333336</v>
      </c>
      <c r="J1891" t="s">
        <v>18</v>
      </c>
      <c r="K1891" t="s">
        <v>19</v>
      </c>
      <c r="L1891" t="s">
        <v>20</v>
      </c>
      <c r="M1891" t="s">
        <v>25</v>
      </c>
      <c r="N1891" t="s">
        <v>35</v>
      </c>
      <c r="O1891" t="s">
        <v>45</v>
      </c>
      <c r="P1891">
        <f t="shared" si="661"/>
        <v>1</v>
      </c>
      <c r="Q1891" s="5">
        <f t="shared" si="662"/>
        <v>44879</v>
      </c>
      <c r="R1891" s="32">
        <f>VLOOKUP(_xlfn.CONCAT(M1891," - ",E1891),Planning!$C$75:$D$99,2,0)</f>
        <v>21</v>
      </c>
      <c r="S1891" s="5">
        <f t="shared" si="663"/>
        <v>44898</v>
      </c>
      <c r="T1891" s="3" t="str">
        <f t="shared" si="664"/>
        <v/>
      </c>
      <c r="U1891" s="32">
        <f t="shared" ca="1" si="665"/>
        <v>21</v>
      </c>
      <c r="V1891" s="32">
        <f t="shared" si="666"/>
        <v>0</v>
      </c>
      <c r="W1891" s="5">
        <f t="shared" si="667"/>
        <v>44887</v>
      </c>
      <c r="X1891" s="5"/>
      <c r="Z1891" s="49"/>
      <c r="AA1891" s="50" cm="1">
        <f t="array" ref="AA1891">IF(AND(K1891="Pending",J1891='Date ouverte'!$A$2),INDEX(_xlfn.ANCHORARRAY('Date ouverte'!$B$2),MATCH(TRUE,_xlfn.ANCHORARRAY('Date ouverte'!$B$2)&gt;=$W1891,0)),IF(AND(K1891="Pending",J1891='Date ouverte'!$A$4),INDEX(_xlfn.ANCHORARRAY('Date ouverte'!$B$4),MATCH(TRUE,_xlfn.ANCHORARRAY('Date ouverte'!$B$4)&gt;=$W1891,0)),IF(AND(K1891="Pending",J1891='Date ouverte'!$A$6),INDEX(_xlfn.ANCHORARRAY('Date ouverte'!$B$6),MATCH(TRUE,_xlfn.ANCHORARRAY('Date ouverte'!$B$6)&gt;=$W1891,0)),IF(AND(K1891="Pending",J1891='Date ouverte'!$A$8),INDEX(_xlfn.ANCHORARRAY('Date ouverte'!$B$8),MATCH(TRUE,_xlfn.ANCHORARRAY('Date ouverte'!$B$8)&gt;=$W1891,0)),W1891))))</f>
        <v>44887</v>
      </c>
      <c r="AB1891" s="5">
        <f>IF(IF($K1891="Pending",(IF($J1891='Date ouverte'!$A$20,HLOOKUP($AA1891,'Date ouverte'!$20:$21,2,FALSE),IF($J1891='Date ouverte'!$A$22,HLOOKUP($AA1891,'Date ouverte'!$22:$23,2,FALSE),IF($J1891='Date ouverte'!$A$24,HLOOKUP($AA1891,'Date ouverte'!$24:$25,2,FALSE),IF($J1891='Date ouverte'!$A$26,HLOOKUP($AA1891,'Date ouverte'!$26:$27,2,FALSE),"j"))))),W1891)&lt;&gt;"alert",AA1891,"alert")</f>
        <v>44887</v>
      </c>
      <c r="AC1891" s="65">
        <f>IF($AB1891="alert",(IF($J1891='Date ouverte'!$A$29,HLOOKUP($AA1891,'Date ouverte'!$29:$30,2,FALSE),IF($J1891='Date ouverte'!$A$31,HLOOKUP($AA1891,'Date ouverte'!$31:$33,2,FALSE),IF($J1891='Date ouverte'!$A$33,HLOOKUP($AA1891,'Date ouverte'!$33:$34,2,FALSE),IF($J1891='Date ouverte'!$A$35,HLOOKUP($AA1891,'Date ouverte'!$35:$36,2,FALSE),"j"))))),0)</f>
        <v>0</v>
      </c>
      <c r="AD18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1" s="5"/>
    </row>
    <row r="1892" spans="1:31" x14ac:dyDescent="0.25">
      <c r="A1892" t="s">
        <v>2248</v>
      </c>
      <c r="B1892" t="s">
        <v>258</v>
      </c>
      <c r="C1892" t="s">
        <v>30</v>
      </c>
      <c r="D1892" t="s">
        <v>47</v>
      </c>
      <c r="E1892" t="s">
        <v>34</v>
      </c>
      <c r="F1892" t="s">
        <v>48</v>
      </c>
      <c r="G1892" s="1">
        <v>44858</v>
      </c>
      <c r="H1892" s="1">
        <v>44890</v>
      </c>
      <c r="I1892" s="2">
        <v>44902</v>
      </c>
      <c r="J1892" t="s">
        <v>23</v>
      </c>
      <c r="K1892" t="s">
        <v>29</v>
      </c>
      <c r="L1892" t="s">
        <v>20</v>
      </c>
      <c r="M1892" t="s">
        <v>25</v>
      </c>
      <c r="N1892" t="s">
        <v>35</v>
      </c>
      <c r="O1892" t="s">
        <v>46</v>
      </c>
      <c r="P1892">
        <f t="shared" si="661"/>
        <v>1</v>
      </c>
      <c r="Q1892" s="5">
        <f t="shared" si="662"/>
        <v>44892</v>
      </c>
      <c r="R1892" s="32">
        <f>VLOOKUP(_xlfn.CONCAT(M1892," - ",E1892),Planning!$C$75:$D$99,2,0)</f>
        <v>21</v>
      </c>
      <c r="S1892" s="5">
        <f t="shared" si="663"/>
        <v>44911</v>
      </c>
      <c r="T1892" s="3" t="str">
        <f t="shared" si="664"/>
        <v/>
      </c>
      <c r="U1892" s="32">
        <f t="shared" ca="1" si="665"/>
        <v>21</v>
      </c>
      <c r="V1892" s="32">
        <f t="shared" si="666"/>
        <v>0</v>
      </c>
      <c r="W1892" s="5">
        <f t="shared" si="667"/>
        <v>44902</v>
      </c>
      <c r="X1892" s="5"/>
      <c r="Z1892" s="49"/>
      <c r="AA1892" s="50" cm="1">
        <f t="array" ref="AA1892">IF(AND(K1892="Pending",J1892='Date ouverte'!$A$2),INDEX(_xlfn.ANCHORARRAY('Date ouverte'!$B$2),MATCH(TRUE,_xlfn.ANCHORARRAY('Date ouverte'!$B$2)&gt;=$W1892,0)),IF(AND(K1892="Pending",J1892='Date ouverte'!$A$4),INDEX(_xlfn.ANCHORARRAY('Date ouverte'!$B$4),MATCH(TRUE,_xlfn.ANCHORARRAY('Date ouverte'!$B$4)&gt;=$W1892,0)),IF(AND(K1892="Pending",J1892='Date ouverte'!$A$6),INDEX(_xlfn.ANCHORARRAY('Date ouverte'!$B$6),MATCH(TRUE,_xlfn.ANCHORARRAY('Date ouverte'!$B$6)&gt;=$W1892,0)),IF(AND(K1892="Pending",J1892='Date ouverte'!$A$8),INDEX(_xlfn.ANCHORARRAY('Date ouverte'!$B$8),MATCH(TRUE,_xlfn.ANCHORARRAY('Date ouverte'!$B$8)&gt;=$W1892,0)),W1892))))</f>
        <v>44902</v>
      </c>
      <c r="AB1892" s="5" t="str">
        <f>IF(IF($K1892="Pending",(IF($J1892='Date ouverte'!$A$20,HLOOKUP($AA1892,'Date ouverte'!$20:$21,2,FALSE),IF($J1892='Date ouverte'!$A$22,HLOOKUP($AA1892,'Date ouverte'!$22:$23,2,FALSE),IF($J1892='Date ouverte'!$A$24,HLOOKUP($AA1892,'Date ouverte'!$24:$25,2,FALSE),IF($J1892='Date ouverte'!$A$26,HLOOKUP($AA1892,'Date ouverte'!$26:$27,2,FALSE),"j"))))),W1892)&lt;&gt;"alert",AA1892,"alert")</f>
        <v>alert</v>
      </c>
      <c r="AC1892" s="65">
        <f>IF($AB1892="alert",(IF($J1892='Date ouverte'!$A$29,HLOOKUP($AA1892,'Date ouverte'!$29:$30,2,FALSE),IF($J1892='Date ouverte'!$A$31,HLOOKUP($AA1892,'Date ouverte'!$31:$33,2,FALSE),IF($J1892='Date ouverte'!$A$33,HLOOKUP($AA1892,'Date ouverte'!$33:$34,2,FALSE),IF($J1892='Date ouverte'!$A$35,HLOOKUP($AA1892,'Date ouverte'!$35:$36,2,FALSE),"j"))))),0)</f>
        <v>40</v>
      </c>
      <c r="AD18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2" s="5"/>
    </row>
    <row r="1893" spans="1:31" x14ac:dyDescent="0.25">
      <c r="A1893" t="s">
        <v>234</v>
      </c>
      <c r="B1893" t="s">
        <v>258</v>
      </c>
      <c r="C1893" t="s">
        <v>30</v>
      </c>
      <c r="D1893" t="s">
        <v>15</v>
      </c>
      <c r="E1893" t="s">
        <v>34</v>
      </c>
      <c r="F1893" t="s">
        <v>17</v>
      </c>
      <c r="G1893" s="1">
        <v>44800</v>
      </c>
      <c r="H1893" s="1">
        <v>44853</v>
      </c>
      <c r="I1893" s="2">
        <v>44860.541666666664</v>
      </c>
      <c r="J1893" t="s">
        <v>28</v>
      </c>
      <c r="K1893" t="s">
        <v>19</v>
      </c>
      <c r="L1893" t="s">
        <v>24</v>
      </c>
      <c r="M1893" t="s">
        <v>25</v>
      </c>
      <c r="N1893" t="s">
        <v>26</v>
      </c>
      <c r="O1893" t="s">
        <v>42</v>
      </c>
      <c r="P1893">
        <f t="shared" si="661"/>
        <v>1</v>
      </c>
      <c r="Q1893" s="5">
        <f t="shared" si="662"/>
        <v>44855</v>
      </c>
      <c r="R1893" s="32">
        <f>VLOOKUP(_xlfn.CONCAT(M1893," - ",E1893),Planning!$C$75:$D$99,2,0)</f>
        <v>21</v>
      </c>
      <c r="S1893" s="5">
        <f t="shared" si="663"/>
        <v>44874</v>
      </c>
      <c r="T1893" s="3" t="str">
        <f t="shared" si="664"/>
        <v/>
      </c>
      <c r="U1893" s="32">
        <f t="shared" ca="1" si="665"/>
        <v>15</v>
      </c>
      <c r="V1893" s="32">
        <f t="shared" si="666"/>
        <v>0</v>
      </c>
      <c r="W1893" s="5">
        <f t="shared" si="667"/>
        <v>44860</v>
      </c>
      <c r="X1893" s="5"/>
      <c r="Z1893" s="49"/>
      <c r="AA1893" s="50" cm="1">
        <f t="array" ref="AA1893">IF(AND(K1893="Pending",J1893='Date ouverte'!$A$2),INDEX(_xlfn.ANCHORARRAY('Date ouverte'!$B$2),MATCH(TRUE,_xlfn.ANCHORARRAY('Date ouverte'!$B$2)&gt;=$W1893,0)),IF(AND(K1893="Pending",J1893='Date ouverte'!$A$4),INDEX(_xlfn.ANCHORARRAY('Date ouverte'!$B$4),MATCH(TRUE,_xlfn.ANCHORARRAY('Date ouverte'!$B$4)&gt;=$W1893,0)),IF(AND(K1893="Pending",J1893='Date ouverte'!$A$6),INDEX(_xlfn.ANCHORARRAY('Date ouverte'!$B$6),MATCH(TRUE,_xlfn.ANCHORARRAY('Date ouverte'!$B$6)&gt;=$W1893,0)),IF(AND(K1893="Pending",J1893='Date ouverte'!$A$8),INDEX(_xlfn.ANCHORARRAY('Date ouverte'!$B$8),MATCH(TRUE,_xlfn.ANCHORARRAY('Date ouverte'!$B$8)&gt;=$W1893,0)),W1893))))</f>
        <v>44860</v>
      </c>
      <c r="AB1893" s="5">
        <f>IF(IF($K1893="Pending",(IF($J1893='Date ouverte'!$A$20,HLOOKUP($AA1893,'Date ouverte'!$20:$21,2,FALSE),IF($J1893='Date ouverte'!$A$22,HLOOKUP($AA1893,'Date ouverte'!$22:$23,2,FALSE),IF($J1893='Date ouverte'!$A$24,HLOOKUP($AA1893,'Date ouverte'!$24:$25,2,FALSE),IF($J1893='Date ouverte'!$A$26,HLOOKUP($AA1893,'Date ouverte'!$26:$27,2,FALSE),"j"))))),W1893)&lt;&gt;"alert",AA1893,"alert")</f>
        <v>44860</v>
      </c>
      <c r="AC1893" s="65">
        <f>IF($AB1893="alert",(IF($J1893='Date ouverte'!$A$29,HLOOKUP($AA1893,'Date ouverte'!$29:$30,2,FALSE),IF($J1893='Date ouverte'!$A$31,HLOOKUP($AA1893,'Date ouverte'!$31:$33,2,FALSE),IF($J1893='Date ouverte'!$A$33,HLOOKUP($AA1893,'Date ouverte'!$33:$34,2,FALSE),IF($J1893='Date ouverte'!$A$35,HLOOKUP($AA1893,'Date ouverte'!$35:$36,2,FALSE),"j"))))),0)</f>
        <v>0</v>
      </c>
      <c r="AD18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3" s="5"/>
    </row>
    <row r="1894" spans="1:31" x14ac:dyDescent="0.25">
      <c r="A1894" t="s">
        <v>2249</v>
      </c>
      <c r="B1894" t="s">
        <v>258</v>
      </c>
      <c r="C1894" t="s">
        <v>14</v>
      </c>
      <c r="D1894" t="s">
        <v>47</v>
      </c>
      <c r="E1894" t="s">
        <v>34</v>
      </c>
      <c r="F1894" t="s">
        <v>48</v>
      </c>
      <c r="G1894" s="1">
        <v>44849</v>
      </c>
      <c r="H1894" s="1">
        <v>44877</v>
      </c>
      <c r="I1894" s="2">
        <v>44890.333333333336</v>
      </c>
      <c r="J1894" t="s">
        <v>28</v>
      </c>
      <c r="K1894" t="s">
        <v>19</v>
      </c>
      <c r="L1894" t="s">
        <v>20</v>
      </c>
      <c r="M1894" t="s">
        <v>25</v>
      </c>
      <c r="N1894" t="s">
        <v>35</v>
      </c>
      <c r="O1894" t="s">
        <v>45</v>
      </c>
      <c r="P1894">
        <f t="shared" si="661"/>
        <v>1</v>
      </c>
      <c r="Q1894" s="5">
        <f t="shared" si="662"/>
        <v>44879</v>
      </c>
      <c r="R1894" s="32">
        <f>VLOOKUP(_xlfn.CONCAT(M1894," - ",E1894),Planning!$C$75:$D$99,2,0)</f>
        <v>21</v>
      </c>
      <c r="S1894" s="5">
        <f t="shared" si="663"/>
        <v>44898</v>
      </c>
      <c r="T1894" s="3" t="str">
        <f t="shared" si="664"/>
        <v/>
      </c>
      <c r="U1894" s="32">
        <f t="shared" ca="1" si="665"/>
        <v>21</v>
      </c>
      <c r="V1894" s="32">
        <f t="shared" si="666"/>
        <v>0</v>
      </c>
      <c r="W1894" s="5">
        <f t="shared" si="667"/>
        <v>44890</v>
      </c>
      <c r="X1894" s="5"/>
      <c r="Z1894" s="49"/>
      <c r="AA1894" s="50" cm="1">
        <f t="array" ref="AA1894">IF(AND(K1894="Pending",J1894='Date ouverte'!$A$2),INDEX(_xlfn.ANCHORARRAY('Date ouverte'!$B$2),MATCH(TRUE,_xlfn.ANCHORARRAY('Date ouverte'!$B$2)&gt;=$W1894,0)),IF(AND(K1894="Pending",J1894='Date ouverte'!$A$4),INDEX(_xlfn.ANCHORARRAY('Date ouverte'!$B$4),MATCH(TRUE,_xlfn.ANCHORARRAY('Date ouverte'!$B$4)&gt;=$W1894,0)),IF(AND(K1894="Pending",J1894='Date ouverte'!$A$6),INDEX(_xlfn.ANCHORARRAY('Date ouverte'!$B$6),MATCH(TRUE,_xlfn.ANCHORARRAY('Date ouverte'!$B$6)&gt;=$W1894,0)),IF(AND(K1894="Pending",J1894='Date ouverte'!$A$8),INDEX(_xlfn.ANCHORARRAY('Date ouverte'!$B$8),MATCH(TRUE,_xlfn.ANCHORARRAY('Date ouverte'!$B$8)&gt;=$W1894,0)),W1894))))</f>
        <v>44890</v>
      </c>
      <c r="AB1894" s="5">
        <f>IF(IF($K1894="Pending",(IF($J1894='Date ouverte'!$A$20,HLOOKUP($AA1894,'Date ouverte'!$20:$21,2,FALSE),IF($J1894='Date ouverte'!$A$22,HLOOKUP($AA1894,'Date ouverte'!$22:$23,2,FALSE),IF($J1894='Date ouverte'!$A$24,HLOOKUP($AA1894,'Date ouverte'!$24:$25,2,FALSE),IF($J1894='Date ouverte'!$A$26,HLOOKUP($AA1894,'Date ouverte'!$26:$27,2,FALSE),"j"))))),W1894)&lt;&gt;"alert",AA1894,"alert")</f>
        <v>44890</v>
      </c>
      <c r="AC1894" s="65">
        <f>IF($AB1894="alert",(IF($J1894='Date ouverte'!$A$29,HLOOKUP($AA1894,'Date ouverte'!$29:$30,2,FALSE),IF($J1894='Date ouverte'!$A$31,HLOOKUP($AA1894,'Date ouverte'!$31:$33,2,FALSE),IF($J1894='Date ouverte'!$A$33,HLOOKUP($AA1894,'Date ouverte'!$33:$34,2,FALSE),IF($J1894='Date ouverte'!$A$35,HLOOKUP($AA1894,'Date ouverte'!$35:$36,2,FALSE),"j"))))),0)</f>
        <v>0</v>
      </c>
      <c r="AD18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894" s="5"/>
    </row>
    <row r="1895" spans="1:31" x14ac:dyDescent="0.25">
      <c r="A1895" t="s">
        <v>504</v>
      </c>
      <c r="B1895" t="s">
        <v>258</v>
      </c>
      <c r="C1895" t="s">
        <v>30</v>
      </c>
      <c r="D1895" t="s">
        <v>15</v>
      </c>
      <c r="E1895" t="s">
        <v>34</v>
      </c>
      <c r="F1895" t="s">
        <v>17</v>
      </c>
      <c r="G1895" s="1">
        <v>44815</v>
      </c>
      <c r="H1895" s="1">
        <v>44853</v>
      </c>
      <c r="I1895" s="2">
        <v>44860.604166666664</v>
      </c>
      <c r="J1895" t="s">
        <v>23</v>
      </c>
      <c r="K1895" t="s">
        <v>19</v>
      </c>
      <c r="L1895" t="s">
        <v>20</v>
      </c>
      <c r="M1895" t="s">
        <v>25</v>
      </c>
      <c r="N1895" t="s">
        <v>35</v>
      </c>
      <c r="O1895" t="s">
        <v>42</v>
      </c>
      <c r="P1895">
        <f t="shared" si="661"/>
        <v>1</v>
      </c>
      <c r="Q1895" s="5">
        <f t="shared" si="662"/>
        <v>44855</v>
      </c>
      <c r="R1895" s="32">
        <f>VLOOKUP(_xlfn.CONCAT(M1895," - ",E1895),Planning!$C$75:$D$99,2,0)</f>
        <v>21</v>
      </c>
      <c r="S1895" s="5">
        <f t="shared" si="663"/>
        <v>44874</v>
      </c>
      <c r="T1895" s="3" t="str">
        <f t="shared" si="664"/>
        <v/>
      </c>
      <c r="U1895" s="32">
        <f t="shared" ca="1" si="665"/>
        <v>15</v>
      </c>
      <c r="V1895" s="32">
        <f t="shared" si="666"/>
        <v>0</v>
      </c>
      <c r="W1895" s="5">
        <f t="shared" si="667"/>
        <v>44860</v>
      </c>
      <c r="X1895" s="5"/>
      <c r="Z1895" s="49"/>
      <c r="AA1895" s="50" cm="1">
        <f t="array" ref="AA1895">IF(AND(K1895="Pending",J1895='Date ouverte'!$A$2),INDEX(_xlfn.ANCHORARRAY('Date ouverte'!$B$2),MATCH(TRUE,_xlfn.ANCHORARRAY('Date ouverte'!$B$2)&gt;=$W1895,0)),IF(AND(K1895="Pending",J1895='Date ouverte'!$A$4),INDEX(_xlfn.ANCHORARRAY('Date ouverte'!$B$4),MATCH(TRUE,_xlfn.ANCHORARRAY('Date ouverte'!$B$4)&gt;=$W1895,0)),IF(AND(K1895="Pending",J1895='Date ouverte'!$A$6),INDEX(_xlfn.ANCHORARRAY('Date ouverte'!$B$6),MATCH(TRUE,_xlfn.ANCHORARRAY('Date ouverte'!$B$6)&gt;=$W1895,0)),IF(AND(K1895="Pending",J1895='Date ouverte'!$A$8),INDEX(_xlfn.ANCHORARRAY('Date ouverte'!$B$8),MATCH(TRUE,_xlfn.ANCHORARRAY('Date ouverte'!$B$8)&gt;=$W1895,0)),W1895))))</f>
        <v>44860</v>
      </c>
      <c r="AB1895" s="5">
        <f>IF(IF($K1895="Pending",(IF($J1895='Date ouverte'!$A$20,HLOOKUP($AA1895,'Date ouverte'!$20:$21,2,FALSE),IF($J1895='Date ouverte'!$A$22,HLOOKUP($AA1895,'Date ouverte'!$22:$23,2,FALSE),IF($J1895='Date ouverte'!$A$24,HLOOKUP($AA1895,'Date ouverte'!$24:$25,2,FALSE),IF($J1895='Date ouverte'!$A$26,HLOOKUP($AA1895,'Date ouverte'!$26:$27,2,FALSE),"j"))))),W1895)&lt;&gt;"alert",AA1895,"alert")</f>
        <v>44860</v>
      </c>
      <c r="AC1895" s="65">
        <f>IF($AB1895="alert",(IF($J1895='Date ouverte'!$A$29,HLOOKUP($AA1895,'Date ouverte'!$29:$30,2,FALSE),IF($J1895='Date ouverte'!$A$31,HLOOKUP($AA1895,'Date ouverte'!$31:$33,2,FALSE),IF($J1895='Date ouverte'!$A$33,HLOOKUP($AA1895,'Date ouverte'!$33:$34,2,FALSE),IF($J1895='Date ouverte'!$A$35,HLOOKUP($AA1895,'Date ouverte'!$35:$36,2,FALSE),"j"))))),0)</f>
        <v>0</v>
      </c>
      <c r="AD18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5" s="5"/>
    </row>
    <row r="1896" spans="1:31" x14ac:dyDescent="0.25">
      <c r="A1896" t="s">
        <v>2250</v>
      </c>
      <c r="B1896" t="s">
        <v>258</v>
      </c>
      <c r="C1896" t="s">
        <v>14</v>
      </c>
      <c r="D1896" t="s">
        <v>47</v>
      </c>
      <c r="E1896" t="s">
        <v>34</v>
      </c>
      <c r="F1896" t="s">
        <v>48</v>
      </c>
      <c r="G1896" s="1">
        <v>44850</v>
      </c>
      <c r="H1896" s="1">
        <v>44900</v>
      </c>
      <c r="I1896" s="2">
        <v>44915</v>
      </c>
      <c r="J1896" t="s">
        <v>18</v>
      </c>
      <c r="K1896" t="s">
        <v>29</v>
      </c>
      <c r="L1896" t="s">
        <v>24</v>
      </c>
      <c r="M1896" t="s">
        <v>25</v>
      </c>
      <c r="N1896" t="s">
        <v>26</v>
      </c>
      <c r="O1896" t="s">
        <v>49</v>
      </c>
      <c r="P1896">
        <f t="shared" si="661"/>
        <v>1</v>
      </c>
      <c r="Q1896" s="5">
        <f t="shared" si="662"/>
        <v>44902</v>
      </c>
      <c r="R1896" s="32">
        <f>VLOOKUP(_xlfn.CONCAT(M1896," - ",E1896),Planning!$C$75:$D$99,2,0)</f>
        <v>21</v>
      </c>
      <c r="S1896" s="5">
        <f t="shared" si="663"/>
        <v>44921</v>
      </c>
      <c r="T1896" s="3" t="str">
        <f t="shared" si="664"/>
        <v/>
      </c>
      <c r="U1896" s="32">
        <f t="shared" ca="1" si="665"/>
        <v>21</v>
      </c>
      <c r="V1896" s="32">
        <f t="shared" si="666"/>
        <v>0</v>
      </c>
      <c r="W1896" s="5">
        <f t="shared" si="667"/>
        <v>44915</v>
      </c>
      <c r="X1896" s="5"/>
      <c r="Z1896" s="49"/>
      <c r="AA1896" s="50" cm="1">
        <f t="array" ref="AA1896">IF(AND(K1896="Pending",J1896='Date ouverte'!$A$2),INDEX(_xlfn.ANCHORARRAY('Date ouverte'!$B$2),MATCH(TRUE,_xlfn.ANCHORARRAY('Date ouverte'!$B$2)&gt;=$W1896,0)),IF(AND(K1896="Pending",J1896='Date ouverte'!$A$4),INDEX(_xlfn.ANCHORARRAY('Date ouverte'!$B$4),MATCH(TRUE,_xlfn.ANCHORARRAY('Date ouverte'!$B$4)&gt;=$W1896,0)),IF(AND(K1896="Pending",J1896='Date ouverte'!$A$6),INDEX(_xlfn.ANCHORARRAY('Date ouverte'!$B$6),MATCH(TRUE,_xlfn.ANCHORARRAY('Date ouverte'!$B$6)&gt;=$W1896,0)),IF(AND(K1896="Pending",J1896='Date ouverte'!$A$8),INDEX(_xlfn.ANCHORARRAY('Date ouverte'!$B$8),MATCH(TRUE,_xlfn.ANCHORARRAY('Date ouverte'!$B$8)&gt;=$W1896,0)),W1896))))</f>
        <v>44915</v>
      </c>
      <c r="AB1896" s="5">
        <f>IF(IF($K1896="Pending",(IF($J1896='Date ouverte'!$A$20,HLOOKUP($AA1896,'Date ouverte'!$20:$21,2,FALSE),IF($J1896='Date ouverte'!$A$22,HLOOKUP($AA1896,'Date ouverte'!$22:$23,2,FALSE),IF($J1896='Date ouverte'!$A$24,HLOOKUP($AA1896,'Date ouverte'!$24:$25,2,FALSE),IF($J1896='Date ouverte'!$A$26,HLOOKUP($AA1896,'Date ouverte'!$26:$27,2,FALSE),"j"))))),W1896)&lt;&gt;"alert",AA1896,"alert")</f>
        <v>44915</v>
      </c>
      <c r="AC1896" s="65">
        <f>IF($AB1896="alert",(IF($J1896='Date ouverte'!$A$29,HLOOKUP($AA1896,'Date ouverte'!$29:$30,2,FALSE),IF($J1896='Date ouverte'!$A$31,HLOOKUP($AA1896,'Date ouverte'!$31:$33,2,FALSE),IF($J1896='Date ouverte'!$A$33,HLOOKUP($AA1896,'Date ouverte'!$33:$34,2,FALSE),IF($J1896='Date ouverte'!$A$35,HLOOKUP($AA1896,'Date ouverte'!$35:$36,2,FALSE),"j"))))),0)</f>
        <v>0</v>
      </c>
      <c r="AD18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6" s="5"/>
    </row>
    <row r="1897" spans="1:31" x14ac:dyDescent="0.25">
      <c r="A1897" t="s">
        <v>2251</v>
      </c>
      <c r="B1897" t="s">
        <v>258</v>
      </c>
      <c r="C1897" t="s">
        <v>30</v>
      </c>
      <c r="D1897" t="s">
        <v>47</v>
      </c>
      <c r="E1897" t="s">
        <v>34</v>
      </c>
      <c r="F1897" t="s">
        <v>48</v>
      </c>
      <c r="G1897" s="1">
        <v>44858</v>
      </c>
      <c r="H1897" s="1">
        <v>44890</v>
      </c>
      <c r="I1897" s="2">
        <v>44902</v>
      </c>
      <c r="J1897" t="s">
        <v>23</v>
      </c>
      <c r="K1897" t="s">
        <v>29</v>
      </c>
      <c r="L1897" t="s">
        <v>20</v>
      </c>
      <c r="M1897" t="s">
        <v>25</v>
      </c>
      <c r="N1897" t="s">
        <v>35</v>
      </c>
      <c r="O1897" t="s">
        <v>46</v>
      </c>
      <c r="P1897">
        <f t="shared" si="661"/>
        <v>1</v>
      </c>
      <c r="Q1897" s="5">
        <f t="shared" si="662"/>
        <v>44892</v>
      </c>
      <c r="R1897" s="32">
        <f>VLOOKUP(_xlfn.CONCAT(M1897," - ",E1897),Planning!$C$75:$D$99,2,0)</f>
        <v>21</v>
      </c>
      <c r="S1897" s="5">
        <f t="shared" si="663"/>
        <v>44911</v>
      </c>
      <c r="T1897" s="3" t="str">
        <f t="shared" si="664"/>
        <v/>
      </c>
      <c r="U1897" s="32">
        <f t="shared" ca="1" si="665"/>
        <v>21</v>
      </c>
      <c r="V1897" s="32">
        <f t="shared" si="666"/>
        <v>0</v>
      </c>
      <c r="W1897" s="5">
        <f t="shared" si="667"/>
        <v>44902</v>
      </c>
      <c r="X1897" s="5"/>
      <c r="Z1897" s="49"/>
      <c r="AA1897" s="50" cm="1">
        <f t="array" ref="AA1897">IF(AND(K1897="Pending",J1897='Date ouverte'!$A$2),INDEX(_xlfn.ANCHORARRAY('Date ouverte'!$B$2),MATCH(TRUE,_xlfn.ANCHORARRAY('Date ouverte'!$B$2)&gt;=$W1897,0)),IF(AND(K1897="Pending",J1897='Date ouverte'!$A$4),INDEX(_xlfn.ANCHORARRAY('Date ouverte'!$B$4),MATCH(TRUE,_xlfn.ANCHORARRAY('Date ouverte'!$B$4)&gt;=$W1897,0)),IF(AND(K1897="Pending",J1897='Date ouverte'!$A$6),INDEX(_xlfn.ANCHORARRAY('Date ouverte'!$B$6),MATCH(TRUE,_xlfn.ANCHORARRAY('Date ouverte'!$B$6)&gt;=$W1897,0)),IF(AND(K1897="Pending",J1897='Date ouverte'!$A$8),INDEX(_xlfn.ANCHORARRAY('Date ouverte'!$B$8),MATCH(TRUE,_xlfn.ANCHORARRAY('Date ouverte'!$B$8)&gt;=$W1897,0)),W1897))))</f>
        <v>44902</v>
      </c>
      <c r="AB1897" s="5" t="str">
        <f>IF(IF($K1897="Pending",(IF($J1897='Date ouverte'!$A$20,HLOOKUP($AA1897,'Date ouverte'!$20:$21,2,FALSE),IF($J1897='Date ouverte'!$A$22,HLOOKUP($AA1897,'Date ouverte'!$22:$23,2,FALSE),IF($J1897='Date ouverte'!$A$24,HLOOKUP($AA1897,'Date ouverte'!$24:$25,2,FALSE),IF($J1897='Date ouverte'!$A$26,HLOOKUP($AA1897,'Date ouverte'!$26:$27,2,FALSE),"j"))))),W1897)&lt;&gt;"alert",AA1897,"alert")</f>
        <v>alert</v>
      </c>
      <c r="AC1897" s="65">
        <f>IF($AB1897="alert",(IF($J1897='Date ouverte'!$A$29,HLOOKUP($AA1897,'Date ouverte'!$29:$30,2,FALSE),IF($J1897='Date ouverte'!$A$31,HLOOKUP($AA1897,'Date ouverte'!$31:$33,2,FALSE),IF($J1897='Date ouverte'!$A$33,HLOOKUP($AA1897,'Date ouverte'!$33:$34,2,FALSE),IF($J1897='Date ouverte'!$A$35,HLOOKUP($AA1897,'Date ouverte'!$35:$36,2,FALSE),"j"))))),0)</f>
        <v>40</v>
      </c>
      <c r="AD18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7" s="5"/>
    </row>
    <row r="1898" spans="1:31" x14ac:dyDescent="0.25">
      <c r="A1898" t="s">
        <v>1515</v>
      </c>
      <c r="B1898" t="s">
        <v>258</v>
      </c>
      <c r="C1898" t="s">
        <v>30</v>
      </c>
      <c r="D1898" t="s">
        <v>47</v>
      </c>
      <c r="E1898" t="s">
        <v>16</v>
      </c>
      <c r="F1898" t="s">
        <v>48</v>
      </c>
      <c r="G1898" s="1">
        <v>44839</v>
      </c>
      <c r="H1898" s="1">
        <v>44881</v>
      </c>
      <c r="I1898" s="2">
        <v>44890</v>
      </c>
      <c r="J1898" t="s">
        <v>23</v>
      </c>
      <c r="K1898" t="s">
        <v>29</v>
      </c>
      <c r="L1898" t="s">
        <v>24</v>
      </c>
      <c r="M1898" t="s">
        <v>32</v>
      </c>
      <c r="N1898" t="s">
        <v>41</v>
      </c>
      <c r="O1898" t="s">
        <v>43</v>
      </c>
      <c r="P1898">
        <f t="shared" si="661"/>
        <v>1</v>
      </c>
      <c r="Q1898" s="5">
        <f t="shared" si="662"/>
        <v>44883</v>
      </c>
      <c r="R1898" s="32">
        <f>VLOOKUP(_xlfn.CONCAT(M1898," - ",E1898),Planning!$C$75:$D$99,2,0)</f>
        <v>10</v>
      </c>
      <c r="S1898" s="5">
        <f t="shared" si="663"/>
        <v>44891</v>
      </c>
      <c r="T1898" s="3" t="str">
        <f t="shared" si="664"/>
        <v/>
      </c>
      <c r="U1898" s="32">
        <f t="shared" ca="1" si="665"/>
        <v>10</v>
      </c>
      <c r="V1898" s="32">
        <f t="shared" si="666"/>
        <v>0</v>
      </c>
      <c r="W1898" s="5">
        <f t="shared" si="667"/>
        <v>44890</v>
      </c>
      <c r="X1898" s="5"/>
      <c r="Z1898" s="49"/>
      <c r="AA1898" s="50" cm="1">
        <f t="array" ref="AA1898">IF(AND(K1898="Pending",J1898='Date ouverte'!$A$2),INDEX(_xlfn.ANCHORARRAY('Date ouverte'!$B$2),MATCH(TRUE,_xlfn.ANCHORARRAY('Date ouverte'!$B$2)&gt;=$W1898,0)),IF(AND(K1898="Pending",J1898='Date ouverte'!$A$4),INDEX(_xlfn.ANCHORARRAY('Date ouverte'!$B$4),MATCH(TRUE,_xlfn.ANCHORARRAY('Date ouverte'!$B$4)&gt;=$W1898,0)),IF(AND(K1898="Pending",J1898='Date ouverte'!$A$6),INDEX(_xlfn.ANCHORARRAY('Date ouverte'!$B$6),MATCH(TRUE,_xlfn.ANCHORARRAY('Date ouverte'!$B$6)&gt;=$W1898,0)),IF(AND(K1898="Pending",J1898='Date ouverte'!$A$8),INDEX(_xlfn.ANCHORARRAY('Date ouverte'!$B$8),MATCH(TRUE,_xlfn.ANCHORARRAY('Date ouverte'!$B$8)&gt;=$W1898,0)),W1898))))</f>
        <v>44890</v>
      </c>
      <c r="AB1898" s="5" t="str">
        <f>IF(IF($K1898="Pending",(IF($J1898='Date ouverte'!$A$20,HLOOKUP($AA1898,'Date ouverte'!$20:$21,2,FALSE),IF($J1898='Date ouverte'!$A$22,HLOOKUP($AA1898,'Date ouverte'!$22:$23,2,FALSE),IF($J1898='Date ouverte'!$A$24,HLOOKUP($AA1898,'Date ouverte'!$24:$25,2,FALSE),IF($J1898='Date ouverte'!$A$26,HLOOKUP($AA1898,'Date ouverte'!$26:$27,2,FALSE),"j"))))),W1898)&lt;&gt;"alert",AA1898,"alert")</f>
        <v>alert</v>
      </c>
      <c r="AC1898" s="65">
        <f>IF($AB1898="alert",(IF($J1898='Date ouverte'!$A$29,HLOOKUP($AA1898,'Date ouverte'!$29:$30,2,FALSE),IF($J1898='Date ouverte'!$A$31,HLOOKUP($AA1898,'Date ouverte'!$31:$33,2,FALSE),IF($J1898='Date ouverte'!$A$33,HLOOKUP($AA1898,'Date ouverte'!$33:$34,2,FALSE),IF($J1898='Date ouverte'!$A$35,HLOOKUP($AA1898,'Date ouverte'!$35:$36,2,FALSE),"j"))))),0)</f>
        <v>96</v>
      </c>
      <c r="AD18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8" s="5"/>
    </row>
    <row r="1899" spans="1:31" x14ac:dyDescent="0.25">
      <c r="A1899" t="s">
        <v>1516</v>
      </c>
      <c r="B1899" t="s">
        <v>258</v>
      </c>
      <c r="C1899" t="s">
        <v>14</v>
      </c>
      <c r="D1899" t="s">
        <v>47</v>
      </c>
      <c r="E1899" t="s">
        <v>16</v>
      </c>
      <c r="F1899" t="s">
        <v>48</v>
      </c>
      <c r="G1899" s="1">
        <v>44850</v>
      </c>
      <c r="H1899" s="1">
        <v>44885</v>
      </c>
      <c r="I1899" s="2">
        <v>44892</v>
      </c>
      <c r="J1899" t="s">
        <v>18</v>
      </c>
      <c r="K1899" t="s">
        <v>29</v>
      </c>
      <c r="L1899" t="s">
        <v>24</v>
      </c>
      <c r="M1899" t="s">
        <v>32</v>
      </c>
      <c r="N1899" t="s">
        <v>41</v>
      </c>
      <c r="O1899" t="s">
        <v>1106</v>
      </c>
      <c r="P1899">
        <f t="shared" si="661"/>
        <v>1</v>
      </c>
      <c r="Q1899" s="5">
        <f t="shared" si="662"/>
        <v>44887</v>
      </c>
      <c r="R1899" s="32">
        <f>VLOOKUP(_xlfn.CONCAT(M1899," - ",E1899),Planning!$C$75:$D$99,2,0)</f>
        <v>10</v>
      </c>
      <c r="S1899" s="5">
        <f t="shared" si="663"/>
        <v>44895</v>
      </c>
      <c r="T1899" s="3" t="str">
        <f t="shared" si="664"/>
        <v/>
      </c>
      <c r="U1899" s="32">
        <f t="shared" ca="1" si="665"/>
        <v>10</v>
      </c>
      <c r="V1899" s="32">
        <f t="shared" si="666"/>
        <v>0</v>
      </c>
      <c r="W1899" s="5">
        <f t="shared" si="667"/>
        <v>44892</v>
      </c>
      <c r="X1899" s="5"/>
      <c r="Z1899" s="49"/>
      <c r="AA1899" s="50" cm="1">
        <f t="array" ref="AA1899">IF(AND(K1899="Pending",J1899='Date ouverte'!$A$2),INDEX(_xlfn.ANCHORARRAY('Date ouverte'!$B$2),MATCH(TRUE,_xlfn.ANCHORARRAY('Date ouverte'!$B$2)&gt;=$W1899,0)),IF(AND(K1899="Pending",J1899='Date ouverte'!$A$4),INDEX(_xlfn.ANCHORARRAY('Date ouverte'!$B$4),MATCH(TRUE,_xlfn.ANCHORARRAY('Date ouverte'!$B$4)&gt;=$W1899,0)),IF(AND(K1899="Pending",J1899='Date ouverte'!$A$6),INDEX(_xlfn.ANCHORARRAY('Date ouverte'!$B$6),MATCH(TRUE,_xlfn.ANCHORARRAY('Date ouverte'!$B$6)&gt;=$W1899,0)),IF(AND(K1899="Pending",J1899='Date ouverte'!$A$8),INDEX(_xlfn.ANCHORARRAY('Date ouverte'!$B$8),MATCH(TRUE,_xlfn.ANCHORARRAY('Date ouverte'!$B$8)&gt;=$W1899,0)),W1899))))</f>
        <v>44893</v>
      </c>
      <c r="AB1899" s="5">
        <f>IF(IF($K1899="Pending",(IF($J1899='Date ouverte'!$A$20,HLOOKUP($AA1899,'Date ouverte'!$20:$21,2,FALSE),IF($J1899='Date ouverte'!$A$22,HLOOKUP($AA1899,'Date ouverte'!$22:$23,2,FALSE),IF($J1899='Date ouverte'!$A$24,HLOOKUP($AA1899,'Date ouverte'!$24:$25,2,FALSE),IF($J1899='Date ouverte'!$A$26,HLOOKUP($AA1899,'Date ouverte'!$26:$27,2,FALSE),"j"))))),W1899)&lt;&gt;"alert",AA1899,"alert")</f>
        <v>44893</v>
      </c>
      <c r="AC1899" s="65">
        <f>IF($AB1899="alert",(IF($J1899='Date ouverte'!$A$29,HLOOKUP($AA1899,'Date ouverte'!$29:$30,2,FALSE),IF($J1899='Date ouverte'!$A$31,HLOOKUP($AA1899,'Date ouverte'!$31:$33,2,FALSE),IF($J1899='Date ouverte'!$A$33,HLOOKUP($AA1899,'Date ouverte'!$33:$34,2,FALSE),IF($J1899='Date ouverte'!$A$35,HLOOKUP($AA1899,'Date ouverte'!$35:$36,2,FALSE),"j"))))),0)</f>
        <v>0</v>
      </c>
      <c r="AD18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899" s="5"/>
    </row>
    <row r="1900" spans="1:31" x14ac:dyDescent="0.25">
      <c r="A1900" t="s">
        <v>117</v>
      </c>
      <c r="B1900" t="s">
        <v>258</v>
      </c>
      <c r="C1900" t="s">
        <v>30</v>
      </c>
      <c r="D1900" t="s">
        <v>47</v>
      </c>
      <c r="E1900" t="s">
        <v>16</v>
      </c>
      <c r="F1900" t="s">
        <v>48</v>
      </c>
      <c r="G1900" s="1">
        <v>44808</v>
      </c>
      <c r="H1900" s="1">
        <v>44860</v>
      </c>
      <c r="I1900" s="2">
        <v>44865.625</v>
      </c>
      <c r="J1900" t="s">
        <v>18</v>
      </c>
      <c r="K1900" t="s">
        <v>19</v>
      </c>
      <c r="L1900" t="s">
        <v>24</v>
      </c>
      <c r="M1900" t="s">
        <v>32</v>
      </c>
      <c r="N1900" t="s">
        <v>41</v>
      </c>
      <c r="O1900" t="s">
        <v>122</v>
      </c>
      <c r="P1900">
        <f t="shared" si="661"/>
        <v>1</v>
      </c>
      <c r="Q1900" s="5">
        <f t="shared" si="662"/>
        <v>44862</v>
      </c>
      <c r="R1900" s="32">
        <f>VLOOKUP(_xlfn.CONCAT(M1900," - ",E1900),Planning!$C$75:$D$99,2,0)</f>
        <v>10</v>
      </c>
      <c r="S1900" s="5">
        <f t="shared" si="663"/>
        <v>44870</v>
      </c>
      <c r="T1900" s="3" t="str">
        <f t="shared" si="664"/>
        <v/>
      </c>
      <c r="U1900" s="32">
        <f t="shared" ca="1" si="665"/>
        <v>10</v>
      </c>
      <c r="V1900" s="32">
        <f t="shared" si="666"/>
        <v>0</v>
      </c>
      <c r="W1900" s="5">
        <f t="shared" si="667"/>
        <v>44865</v>
      </c>
      <c r="X1900" s="5"/>
      <c r="Z1900" s="49"/>
      <c r="AA1900" s="50" cm="1">
        <f t="array" ref="AA1900">IF(AND(K1900="Pending",J1900='Date ouverte'!$A$2),INDEX(_xlfn.ANCHORARRAY('Date ouverte'!$B$2),MATCH(TRUE,_xlfn.ANCHORARRAY('Date ouverte'!$B$2)&gt;=$W1900,0)),IF(AND(K1900="Pending",J1900='Date ouverte'!$A$4),INDEX(_xlfn.ANCHORARRAY('Date ouverte'!$B$4),MATCH(TRUE,_xlfn.ANCHORARRAY('Date ouverte'!$B$4)&gt;=$W1900,0)),IF(AND(K1900="Pending",J1900='Date ouverte'!$A$6),INDEX(_xlfn.ANCHORARRAY('Date ouverte'!$B$6),MATCH(TRUE,_xlfn.ANCHORARRAY('Date ouverte'!$B$6)&gt;=$W1900,0)),IF(AND(K1900="Pending",J1900='Date ouverte'!$A$8),INDEX(_xlfn.ANCHORARRAY('Date ouverte'!$B$8),MATCH(TRUE,_xlfn.ANCHORARRAY('Date ouverte'!$B$8)&gt;=$W1900,0)),W1900))))</f>
        <v>44865</v>
      </c>
      <c r="AB1900" s="5">
        <f>IF(IF($K1900="Pending",(IF($J1900='Date ouverte'!$A$20,HLOOKUP($AA1900,'Date ouverte'!$20:$21,2,FALSE),IF($J1900='Date ouverte'!$A$22,HLOOKUP($AA1900,'Date ouverte'!$22:$23,2,FALSE),IF($J1900='Date ouverte'!$A$24,HLOOKUP($AA1900,'Date ouverte'!$24:$25,2,FALSE),IF($J1900='Date ouverte'!$A$26,HLOOKUP($AA1900,'Date ouverte'!$26:$27,2,FALSE),"j"))))),W1900)&lt;&gt;"alert",AA1900,"alert")</f>
        <v>44865</v>
      </c>
      <c r="AC1900" s="65">
        <f>IF($AB1900="alert",(IF($J1900='Date ouverte'!$A$29,HLOOKUP($AA1900,'Date ouverte'!$29:$30,2,FALSE),IF($J1900='Date ouverte'!$A$31,HLOOKUP($AA1900,'Date ouverte'!$31:$33,2,FALSE),IF($J1900='Date ouverte'!$A$33,HLOOKUP($AA1900,'Date ouverte'!$33:$34,2,FALSE),IF($J1900='Date ouverte'!$A$35,HLOOKUP($AA1900,'Date ouverte'!$35:$36,2,FALSE),"j"))))),0)</f>
        <v>0</v>
      </c>
      <c r="AD19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0" s="5"/>
    </row>
    <row r="1901" spans="1:31" x14ac:dyDescent="0.25">
      <c r="A1901" t="s">
        <v>2252</v>
      </c>
      <c r="B1901" t="s">
        <v>258</v>
      </c>
      <c r="C1901" t="s">
        <v>30</v>
      </c>
      <c r="D1901" t="s">
        <v>57</v>
      </c>
      <c r="E1901" t="s">
        <v>16</v>
      </c>
      <c r="F1901" t="s">
        <v>48</v>
      </c>
      <c r="G1901" s="1">
        <v>44859</v>
      </c>
      <c r="H1901" s="1">
        <v>44891</v>
      </c>
      <c r="I1901" s="2">
        <v>44898</v>
      </c>
      <c r="J1901" t="s">
        <v>28</v>
      </c>
      <c r="K1901" t="s">
        <v>29</v>
      </c>
      <c r="L1901" t="s">
        <v>24</v>
      </c>
      <c r="M1901" t="s">
        <v>25</v>
      </c>
      <c r="N1901" t="s">
        <v>26</v>
      </c>
      <c r="O1901" t="s">
        <v>46</v>
      </c>
      <c r="P1901">
        <f t="shared" si="661"/>
        <v>1</v>
      </c>
      <c r="Q1901" s="5">
        <f t="shared" si="662"/>
        <v>44893</v>
      </c>
      <c r="R1901" s="32">
        <f>VLOOKUP(_xlfn.CONCAT(M1901," - ",E1901),Planning!$C$75:$D$99,2,0)</f>
        <v>4</v>
      </c>
      <c r="S1901" s="5">
        <f t="shared" si="663"/>
        <v>44895</v>
      </c>
      <c r="T1901" s="3" t="str">
        <f t="shared" si="664"/>
        <v/>
      </c>
      <c r="U1901" s="32">
        <f t="shared" ca="1" si="665"/>
        <v>4</v>
      </c>
      <c r="V1901" s="32">
        <f t="shared" si="666"/>
        <v>0</v>
      </c>
      <c r="W1901" s="5">
        <f t="shared" si="667"/>
        <v>44898</v>
      </c>
      <c r="X1901" s="5"/>
      <c r="Z1901" s="49"/>
      <c r="AA1901" s="50" cm="1">
        <f t="array" ref="AA1901">IF(AND(K1901="Pending",J1901='Date ouverte'!$A$2),INDEX(_xlfn.ANCHORARRAY('Date ouverte'!$B$2),MATCH(TRUE,_xlfn.ANCHORARRAY('Date ouverte'!$B$2)&gt;=$W1901,0)),IF(AND(K1901="Pending",J1901='Date ouverte'!$A$4),INDEX(_xlfn.ANCHORARRAY('Date ouverte'!$B$4),MATCH(TRUE,_xlfn.ANCHORARRAY('Date ouverte'!$B$4)&gt;=$W1901,0)),IF(AND(K1901="Pending",J1901='Date ouverte'!$A$6),INDEX(_xlfn.ANCHORARRAY('Date ouverte'!$B$6),MATCH(TRUE,_xlfn.ANCHORARRAY('Date ouverte'!$B$6)&gt;=$W1901,0)),IF(AND(K1901="Pending",J1901='Date ouverte'!$A$8),INDEX(_xlfn.ANCHORARRAY('Date ouverte'!$B$8),MATCH(TRUE,_xlfn.ANCHORARRAY('Date ouverte'!$B$8)&gt;=$W1901,0)),W1901))))</f>
        <v>44900</v>
      </c>
      <c r="AB1901" s="5" t="str">
        <f>IF(IF($K1901="Pending",(IF($J1901='Date ouverte'!$A$20,HLOOKUP($AA1901,'Date ouverte'!$20:$21,2,FALSE),IF($J1901='Date ouverte'!$A$22,HLOOKUP($AA1901,'Date ouverte'!$22:$23,2,FALSE),IF($J1901='Date ouverte'!$A$24,HLOOKUP($AA1901,'Date ouverte'!$24:$25,2,FALSE),IF($J1901='Date ouverte'!$A$26,HLOOKUP($AA1901,'Date ouverte'!$26:$27,2,FALSE),"j"))))),W1901)&lt;&gt;"alert",AA1901,"alert")</f>
        <v>alert</v>
      </c>
      <c r="AC1901" s="65">
        <f>IF($AB1901="alert",(IF($J1901='Date ouverte'!$A$29,HLOOKUP($AA1901,'Date ouverte'!$29:$30,2,FALSE),IF($J1901='Date ouverte'!$A$31,HLOOKUP($AA1901,'Date ouverte'!$31:$33,2,FALSE),IF($J1901='Date ouverte'!$A$33,HLOOKUP($AA1901,'Date ouverte'!$33:$34,2,FALSE),IF($J1901='Date ouverte'!$A$35,HLOOKUP($AA1901,'Date ouverte'!$35:$36,2,FALSE),"j"))))),0)</f>
        <v>15</v>
      </c>
      <c r="AD19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01" s="5"/>
    </row>
    <row r="1902" spans="1:31" x14ac:dyDescent="0.25">
      <c r="A1902" t="s">
        <v>235</v>
      </c>
      <c r="B1902" t="s">
        <v>258</v>
      </c>
      <c r="C1902" t="s">
        <v>30</v>
      </c>
      <c r="D1902" t="s">
        <v>47</v>
      </c>
      <c r="E1902" t="s">
        <v>16</v>
      </c>
      <c r="F1902" t="s">
        <v>48</v>
      </c>
      <c r="G1902" s="1">
        <v>44802</v>
      </c>
      <c r="H1902" s="1">
        <v>44860</v>
      </c>
      <c r="I1902" s="2">
        <v>44867.729166666664</v>
      </c>
      <c r="J1902" t="s">
        <v>28</v>
      </c>
      <c r="K1902" t="s">
        <v>19</v>
      </c>
      <c r="L1902" t="s">
        <v>24</v>
      </c>
      <c r="M1902" t="s">
        <v>32</v>
      </c>
      <c r="N1902" t="s">
        <v>41</v>
      </c>
      <c r="O1902" t="s">
        <v>122</v>
      </c>
      <c r="P1902">
        <f t="shared" si="661"/>
        <v>1</v>
      </c>
      <c r="Q1902" s="5">
        <f t="shared" si="662"/>
        <v>44862</v>
      </c>
      <c r="R1902" s="32">
        <f>VLOOKUP(_xlfn.CONCAT(M1902," - ",E1902),Planning!$C$75:$D$99,2,0)</f>
        <v>10</v>
      </c>
      <c r="S1902" s="5">
        <f t="shared" si="663"/>
        <v>44870</v>
      </c>
      <c r="T1902" s="3" t="str">
        <f t="shared" si="664"/>
        <v/>
      </c>
      <c r="U1902" s="32">
        <f t="shared" ca="1" si="665"/>
        <v>10</v>
      </c>
      <c r="V1902" s="32">
        <f t="shared" si="666"/>
        <v>0</v>
      </c>
      <c r="W1902" s="5">
        <f t="shared" si="667"/>
        <v>44867</v>
      </c>
      <c r="X1902" s="5"/>
      <c r="Z1902" s="49"/>
      <c r="AA1902" s="50" cm="1">
        <f t="array" ref="AA1902">IF(AND(K1902="Pending",J1902='Date ouverte'!$A$2),INDEX(_xlfn.ANCHORARRAY('Date ouverte'!$B$2),MATCH(TRUE,_xlfn.ANCHORARRAY('Date ouverte'!$B$2)&gt;=$W1902,0)),IF(AND(K1902="Pending",J1902='Date ouverte'!$A$4),INDEX(_xlfn.ANCHORARRAY('Date ouverte'!$B$4),MATCH(TRUE,_xlfn.ANCHORARRAY('Date ouverte'!$B$4)&gt;=$W1902,0)),IF(AND(K1902="Pending",J1902='Date ouverte'!$A$6),INDEX(_xlfn.ANCHORARRAY('Date ouverte'!$B$6),MATCH(TRUE,_xlfn.ANCHORARRAY('Date ouverte'!$B$6)&gt;=$W1902,0)),IF(AND(K1902="Pending",J1902='Date ouverte'!$A$8),INDEX(_xlfn.ANCHORARRAY('Date ouverte'!$B$8),MATCH(TRUE,_xlfn.ANCHORARRAY('Date ouverte'!$B$8)&gt;=$W1902,0)),W1902))))</f>
        <v>44867</v>
      </c>
      <c r="AB1902" s="5">
        <f>IF(IF($K1902="Pending",(IF($J1902='Date ouverte'!$A$20,HLOOKUP($AA1902,'Date ouverte'!$20:$21,2,FALSE),IF($J1902='Date ouverte'!$A$22,HLOOKUP($AA1902,'Date ouverte'!$22:$23,2,FALSE),IF($J1902='Date ouverte'!$A$24,HLOOKUP($AA1902,'Date ouverte'!$24:$25,2,FALSE),IF($J1902='Date ouverte'!$A$26,HLOOKUP($AA1902,'Date ouverte'!$26:$27,2,FALSE),"j"))))),W1902)&lt;&gt;"alert",AA1902,"alert")</f>
        <v>44867</v>
      </c>
      <c r="AC1902" s="65">
        <f>IF($AB1902="alert",(IF($J1902='Date ouverte'!$A$29,HLOOKUP($AA1902,'Date ouverte'!$29:$30,2,FALSE),IF($J1902='Date ouverte'!$A$31,HLOOKUP($AA1902,'Date ouverte'!$31:$33,2,FALSE),IF($J1902='Date ouverte'!$A$33,HLOOKUP($AA1902,'Date ouverte'!$33:$34,2,FALSE),IF($J1902='Date ouverte'!$A$35,HLOOKUP($AA1902,'Date ouverte'!$35:$36,2,FALSE),"j"))))),0)</f>
        <v>0</v>
      </c>
      <c r="AD19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2" s="5"/>
    </row>
    <row r="1903" spans="1:31" x14ac:dyDescent="0.25">
      <c r="A1903" t="s">
        <v>1517</v>
      </c>
      <c r="B1903" t="s">
        <v>258</v>
      </c>
      <c r="C1903" t="s">
        <v>30</v>
      </c>
      <c r="D1903" t="s">
        <v>47</v>
      </c>
      <c r="E1903" t="s">
        <v>34</v>
      </c>
      <c r="F1903" t="s">
        <v>48</v>
      </c>
      <c r="G1903" s="1">
        <v>44832</v>
      </c>
      <c r="H1903" s="1">
        <v>44866</v>
      </c>
      <c r="I1903" s="2">
        <v>44881.333333333336</v>
      </c>
      <c r="J1903" t="s">
        <v>23</v>
      </c>
      <c r="K1903" t="s">
        <v>19</v>
      </c>
      <c r="L1903" t="s">
        <v>20</v>
      </c>
      <c r="M1903" t="s">
        <v>25</v>
      </c>
      <c r="N1903" t="s">
        <v>35</v>
      </c>
      <c r="O1903" t="s">
        <v>40</v>
      </c>
      <c r="P1903">
        <f t="shared" si="661"/>
        <v>1</v>
      </c>
      <c r="Q1903" s="5">
        <f t="shared" si="662"/>
        <v>44868</v>
      </c>
      <c r="R1903" s="32">
        <f>VLOOKUP(_xlfn.CONCAT(M1903," - ",E1903),Planning!$C$75:$D$99,2,0)</f>
        <v>21</v>
      </c>
      <c r="S1903" s="5">
        <f t="shared" si="663"/>
        <v>44887</v>
      </c>
      <c r="T1903" s="3" t="str">
        <f t="shared" si="664"/>
        <v/>
      </c>
      <c r="U1903" s="32">
        <f t="shared" ca="1" si="665"/>
        <v>21</v>
      </c>
      <c r="V1903" s="32">
        <f t="shared" si="666"/>
        <v>0</v>
      </c>
      <c r="W1903" s="5">
        <f t="shared" si="667"/>
        <v>44881</v>
      </c>
      <c r="X1903" s="5"/>
      <c r="Z1903" s="49"/>
      <c r="AA1903" s="50" cm="1">
        <f t="array" ref="AA1903">IF(AND(K1903="Pending",J1903='Date ouverte'!$A$2),INDEX(_xlfn.ANCHORARRAY('Date ouverte'!$B$2),MATCH(TRUE,_xlfn.ANCHORARRAY('Date ouverte'!$B$2)&gt;=$W1903,0)),IF(AND(K1903="Pending",J1903='Date ouverte'!$A$4),INDEX(_xlfn.ANCHORARRAY('Date ouverte'!$B$4),MATCH(TRUE,_xlfn.ANCHORARRAY('Date ouverte'!$B$4)&gt;=$W1903,0)),IF(AND(K1903="Pending",J1903='Date ouverte'!$A$6),INDEX(_xlfn.ANCHORARRAY('Date ouverte'!$B$6),MATCH(TRUE,_xlfn.ANCHORARRAY('Date ouverte'!$B$6)&gt;=$W1903,0)),IF(AND(K1903="Pending",J1903='Date ouverte'!$A$8),INDEX(_xlfn.ANCHORARRAY('Date ouverte'!$B$8),MATCH(TRUE,_xlfn.ANCHORARRAY('Date ouverte'!$B$8)&gt;=$W1903,0)),W1903))))</f>
        <v>44881</v>
      </c>
      <c r="AB1903" s="5">
        <f>IF(IF($K1903="Pending",(IF($J1903='Date ouverte'!$A$20,HLOOKUP($AA1903,'Date ouverte'!$20:$21,2,FALSE),IF($J1903='Date ouverte'!$A$22,HLOOKUP($AA1903,'Date ouverte'!$22:$23,2,FALSE),IF($J1903='Date ouverte'!$A$24,HLOOKUP($AA1903,'Date ouverte'!$24:$25,2,FALSE),IF($J1903='Date ouverte'!$A$26,HLOOKUP($AA1903,'Date ouverte'!$26:$27,2,FALSE),"j"))))),W1903)&lt;&gt;"alert",AA1903,"alert")</f>
        <v>44881</v>
      </c>
      <c r="AC1903" s="65">
        <f>IF($AB1903="alert",(IF($J1903='Date ouverte'!$A$29,HLOOKUP($AA1903,'Date ouverte'!$29:$30,2,FALSE),IF($J1903='Date ouverte'!$A$31,HLOOKUP($AA1903,'Date ouverte'!$31:$33,2,FALSE),IF($J1903='Date ouverte'!$A$33,HLOOKUP($AA1903,'Date ouverte'!$33:$34,2,FALSE),IF($J1903='Date ouverte'!$A$35,HLOOKUP($AA1903,'Date ouverte'!$35:$36,2,FALSE),"j"))))),0)</f>
        <v>0</v>
      </c>
      <c r="AD19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3" s="5"/>
    </row>
    <row r="1904" spans="1:31" x14ac:dyDescent="0.25">
      <c r="A1904" t="s">
        <v>322</v>
      </c>
      <c r="B1904" t="s">
        <v>258</v>
      </c>
      <c r="C1904" t="s">
        <v>14</v>
      </c>
      <c r="D1904" t="s">
        <v>47</v>
      </c>
      <c r="E1904" t="s">
        <v>16</v>
      </c>
      <c r="F1904" t="s">
        <v>48</v>
      </c>
      <c r="G1904" s="1">
        <v>44808</v>
      </c>
      <c r="H1904" s="1">
        <v>44868</v>
      </c>
      <c r="I1904" s="2">
        <v>44875</v>
      </c>
      <c r="J1904" t="s">
        <v>28</v>
      </c>
      <c r="K1904" t="s">
        <v>29</v>
      </c>
      <c r="L1904" t="s">
        <v>24</v>
      </c>
      <c r="M1904" t="s">
        <v>32</v>
      </c>
      <c r="N1904" t="s">
        <v>41</v>
      </c>
      <c r="O1904" t="s">
        <v>387</v>
      </c>
      <c r="P1904">
        <f t="shared" si="661"/>
        <v>1</v>
      </c>
      <c r="Q1904" s="5">
        <f t="shared" si="662"/>
        <v>44870</v>
      </c>
      <c r="R1904" s="32">
        <f>VLOOKUP(_xlfn.CONCAT(M1904," - ",E1904),Planning!$C$75:$D$99,2,0)</f>
        <v>10</v>
      </c>
      <c r="S1904" s="5">
        <f t="shared" si="663"/>
        <v>44878</v>
      </c>
      <c r="T1904" s="3" t="str">
        <f t="shared" si="664"/>
        <v/>
      </c>
      <c r="U1904" s="32">
        <f t="shared" ca="1" si="665"/>
        <v>10</v>
      </c>
      <c r="V1904" s="32">
        <f t="shared" si="666"/>
        <v>0</v>
      </c>
      <c r="W1904" s="5">
        <f t="shared" si="667"/>
        <v>44875</v>
      </c>
      <c r="X1904" s="5"/>
      <c r="Z1904" s="49"/>
      <c r="AA1904" s="50" cm="1">
        <f t="array" ref="AA1904">IF(AND(K1904="Pending",J1904='Date ouverte'!$A$2),INDEX(_xlfn.ANCHORARRAY('Date ouverte'!$B$2),MATCH(TRUE,_xlfn.ANCHORARRAY('Date ouverte'!$B$2)&gt;=$W1904,0)),IF(AND(K1904="Pending",J1904='Date ouverte'!$A$4),INDEX(_xlfn.ANCHORARRAY('Date ouverte'!$B$4),MATCH(TRUE,_xlfn.ANCHORARRAY('Date ouverte'!$B$4)&gt;=$W1904,0)),IF(AND(K1904="Pending",J1904='Date ouverte'!$A$6),INDEX(_xlfn.ANCHORARRAY('Date ouverte'!$B$6),MATCH(TRUE,_xlfn.ANCHORARRAY('Date ouverte'!$B$6)&gt;=$W1904,0)),IF(AND(K1904="Pending",J1904='Date ouverte'!$A$8),INDEX(_xlfn.ANCHORARRAY('Date ouverte'!$B$8),MATCH(TRUE,_xlfn.ANCHORARRAY('Date ouverte'!$B$8)&gt;=$W1904,0)),W1904))))</f>
        <v>44875</v>
      </c>
      <c r="AB1904" s="5">
        <f>IF(IF($K1904="Pending",(IF($J1904='Date ouverte'!$A$20,HLOOKUP($AA1904,'Date ouverte'!$20:$21,2,FALSE),IF($J1904='Date ouverte'!$A$22,HLOOKUP($AA1904,'Date ouverte'!$22:$23,2,FALSE),IF($J1904='Date ouverte'!$A$24,HLOOKUP($AA1904,'Date ouverte'!$24:$25,2,FALSE),IF($J1904='Date ouverte'!$A$26,HLOOKUP($AA1904,'Date ouverte'!$26:$27,2,FALSE),"j"))))),W1904)&lt;&gt;"alert",AA1904,"alert")</f>
        <v>44875</v>
      </c>
      <c r="AC1904" s="65">
        <f>IF($AB1904="alert",(IF($J1904='Date ouverte'!$A$29,HLOOKUP($AA1904,'Date ouverte'!$29:$30,2,FALSE),IF($J1904='Date ouverte'!$A$31,HLOOKUP($AA1904,'Date ouverte'!$31:$33,2,FALSE),IF($J1904='Date ouverte'!$A$33,HLOOKUP($AA1904,'Date ouverte'!$33:$34,2,FALSE),IF($J1904='Date ouverte'!$A$35,HLOOKUP($AA1904,'Date ouverte'!$35:$36,2,FALSE),"j"))))),0)</f>
        <v>0</v>
      </c>
      <c r="AD19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4" s="5"/>
    </row>
    <row r="1905" spans="1:31" x14ac:dyDescent="0.25">
      <c r="A1905" t="s">
        <v>2253</v>
      </c>
      <c r="B1905" t="s">
        <v>258</v>
      </c>
      <c r="C1905" t="s">
        <v>30</v>
      </c>
      <c r="D1905" t="s">
        <v>47</v>
      </c>
      <c r="E1905" t="s">
        <v>16</v>
      </c>
      <c r="F1905" t="s">
        <v>48</v>
      </c>
      <c r="G1905" s="1">
        <v>44847</v>
      </c>
      <c r="H1905" s="1">
        <v>44880</v>
      </c>
      <c r="I1905" s="2">
        <v>44887</v>
      </c>
      <c r="J1905" t="s">
        <v>23</v>
      </c>
      <c r="K1905" t="s">
        <v>29</v>
      </c>
      <c r="L1905" t="s">
        <v>24</v>
      </c>
      <c r="M1905" t="s">
        <v>25</v>
      </c>
      <c r="N1905" t="s">
        <v>26</v>
      </c>
      <c r="O1905" t="s">
        <v>45</v>
      </c>
      <c r="P1905">
        <f t="shared" si="661"/>
        <v>1</v>
      </c>
      <c r="Q1905" s="5">
        <f t="shared" si="662"/>
        <v>44882</v>
      </c>
      <c r="R1905" s="32">
        <f>VLOOKUP(_xlfn.CONCAT(M1905," - ",E1905),Planning!$C$75:$D$99,2,0)</f>
        <v>4</v>
      </c>
      <c r="S1905" s="5">
        <f t="shared" si="663"/>
        <v>44884</v>
      </c>
      <c r="T1905" s="3" t="str">
        <f t="shared" si="664"/>
        <v/>
      </c>
      <c r="U1905" s="32">
        <f t="shared" ca="1" si="665"/>
        <v>4</v>
      </c>
      <c r="V1905" s="32">
        <f t="shared" si="666"/>
        <v>0</v>
      </c>
      <c r="W1905" s="5">
        <f t="shared" si="667"/>
        <v>44887</v>
      </c>
      <c r="X1905" s="5"/>
      <c r="Z1905" s="49"/>
      <c r="AA1905" s="50" cm="1">
        <f t="array" ref="AA1905">IF(AND(K1905="Pending",J1905='Date ouverte'!$A$2),INDEX(_xlfn.ANCHORARRAY('Date ouverte'!$B$2),MATCH(TRUE,_xlfn.ANCHORARRAY('Date ouverte'!$B$2)&gt;=$W1905,0)),IF(AND(K1905="Pending",J1905='Date ouverte'!$A$4),INDEX(_xlfn.ANCHORARRAY('Date ouverte'!$B$4),MATCH(TRUE,_xlfn.ANCHORARRAY('Date ouverte'!$B$4)&gt;=$W1905,0)),IF(AND(K1905="Pending",J1905='Date ouverte'!$A$6),INDEX(_xlfn.ANCHORARRAY('Date ouverte'!$B$6),MATCH(TRUE,_xlfn.ANCHORARRAY('Date ouverte'!$B$6)&gt;=$W1905,0)),IF(AND(K1905="Pending",J1905='Date ouverte'!$A$8),INDEX(_xlfn.ANCHORARRAY('Date ouverte'!$B$8),MATCH(TRUE,_xlfn.ANCHORARRAY('Date ouverte'!$B$8)&gt;=$W1905,0)),W1905))))</f>
        <v>44887</v>
      </c>
      <c r="AB1905" s="5">
        <f>IF(IF($K1905="Pending",(IF($J1905='Date ouverte'!$A$20,HLOOKUP($AA1905,'Date ouverte'!$20:$21,2,FALSE),IF($J1905='Date ouverte'!$A$22,HLOOKUP($AA1905,'Date ouverte'!$22:$23,2,FALSE),IF($J1905='Date ouverte'!$A$24,HLOOKUP($AA1905,'Date ouverte'!$24:$25,2,FALSE),IF($J1905='Date ouverte'!$A$26,HLOOKUP($AA1905,'Date ouverte'!$26:$27,2,FALSE),"j"))))),W1905)&lt;&gt;"alert",AA1905,"alert")</f>
        <v>44887</v>
      </c>
      <c r="AC1905" s="65">
        <f>IF($AB1905="alert",(IF($J1905='Date ouverte'!$A$29,HLOOKUP($AA1905,'Date ouverte'!$29:$30,2,FALSE),IF($J1905='Date ouverte'!$A$31,HLOOKUP($AA1905,'Date ouverte'!$31:$33,2,FALSE),IF($J1905='Date ouverte'!$A$33,HLOOKUP($AA1905,'Date ouverte'!$33:$34,2,FALSE),IF($J1905='Date ouverte'!$A$35,HLOOKUP($AA1905,'Date ouverte'!$35:$36,2,FALSE),"j"))))),0)</f>
        <v>0</v>
      </c>
      <c r="AD19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5" s="5"/>
    </row>
    <row r="1906" spans="1:31" x14ac:dyDescent="0.25">
      <c r="A1906" t="s">
        <v>2254</v>
      </c>
      <c r="B1906" t="s">
        <v>258</v>
      </c>
      <c r="C1906" t="s">
        <v>30</v>
      </c>
      <c r="D1906" t="s">
        <v>47</v>
      </c>
      <c r="E1906" t="s">
        <v>34</v>
      </c>
      <c r="F1906" t="s">
        <v>48</v>
      </c>
      <c r="G1906" s="1">
        <v>44856</v>
      </c>
      <c r="H1906" s="1">
        <v>44890</v>
      </c>
      <c r="I1906" s="2">
        <v>44902</v>
      </c>
      <c r="J1906" t="s">
        <v>28</v>
      </c>
      <c r="K1906" t="s">
        <v>29</v>
      </c>
      <c r="L1906" t="s">
        <v>20</v>
      </c>
      <c r="M1906" t="s">
        <v>25</v>
      </c>
      <c r="N1906" t="s">
        <v>35</v>
      </c>
      <c r="O1906" t="s">
        <v>46</v>
      </c>
      <c r="P1906">
        <f t="shared" si="661"/>
        <v>1</v>
      </c>
      <c r="Q1906" s="5">
        <f t="shared" si="662"/>
        <v>44892</v>
      </c>
      <c r="R1906" s="32">
        <f>VLOOKUP(_xlfn.CONCAT(M1906," - ",E1906),Planning!$C$75:$D$99,2,0)</f>
        <v>21</v>
      </c>
      <c r="S1906" s="5">
        <f t="shared" si="663"/>
        <v>44911</v>
      </c>
      <c r="T1906" s="3" t="str">
        <f t="shared" si="664"/>
        <v/>
      </c>
      <c r="U1906" s="32">
        <f t="shared" ca="1" si="665"/>
        <v>21</v>
      </c>
      <c r="V1906" s="32">
        <f t="shared" si="666"/>
        <v>0</v>
      </c>
      <c r="W1906" s="5">
        <f t="shared" si="667"/>
        <v>44902</v>
      </c>
      <c r="X1906" s="5"/>
      <c r="Z1906" s="49"/>
      <c r="AA1906" s="50" cm="1">
        <f t="array" ref="AA1906">IF(AND(K1906="Pending",J1906='Date ouverte'!$A$2),INDEX(_xlfn.ANCHORARRAY('Date ouverte'!$B$2),MATCH(TRUE,_xlfn.ANCHORARRAY('Date ouverte'!$B$2)&gt;=$W1906,0)),IF(AND(K1906="Pending",J1906='Date ouverte'!$A$4),INDEX(_xlfn.ANCHORARRAY('Date ouverte'!$B$4),MATCH(TRUE,_xlfn.ANCHORARRAY('Date ouverte'!$B$4)&gt;=$W1906,0)),IF(AND(K1906="Pending",J1906='Date ouverte'!$A$6),INDEX(_xlfn.ANCHORARRAY('Date ouverte'!$B$6),MATCH(TRUE,_xlfn.ANCHORARRAY('Date ouverte'!$B$6)&gt;=$W1906,0)),IF(AND(K1906="Pending",J1906='Date ouverte'!$A$8),INDEX(_xlfn.ANCHORARRAY('Date ouverte'!$B$8),MATCH(TRUE,_xlfn.ANCHORARRAY('Date ouverte'!$B$8)&gt;=$W1906,0)),W1906))))</f>
        <v>44902</v>
      </c>
      <c r="AB1906" s="5">
        <f>IF(IF($K1906="Pending",(IF($J1906='Date ouverte'!$A$20,HLOOKUP($AA1906,'Date ouverte'!$20:$21,2,FALSE),IF($J1906='Date ouverte'!$A$22,HLOOKUP($AA1906,'Date ouverte'!$22:$23,2,FALSE),IF($J1906='Date ouverte'!$A$24,HLOOKUP($AA1906,'Date ouverte'!$24:$25,2,FALSE),IF($J1906='Date ouverte'!$A$26,HLOOKUP($AA1906,'Date ouverte'!$26:$27,2,FALSE),"j"))))),W1906)&lt;&gt;"alert",AA1906,"alert")</f>
        <v>44902</v>
      </c>
      <c r="AC1906" s="65">
        <f>IF($AB1906="alert",(IF($J1906='Date ouverte'!$A$29,HLOOKUP($AA1906,'Date ouverte'!$29:$30,2,FALSE),IF($J1906='Date ouverte'!$A$31,HLOOKUP($AA1906,'Date ouverte'!$31:$33,2,FALSE),IF($J1906='Date ouverte'!$A$33,HLOOKUP($AA1906,'Date ouverte'!$33:$34,2,FALSE),IF($J1906='Date ouverte'!$A$35,HLOOKUP($AA1906,'Date ouverte'!$35:$36,2,FALSE),"j"))))),0)</f>
        <v>0</v>
      </c>
      <c r="AD19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06" s="5"/>
    </row>
    <row r="1907" spans="1:31" x14ac:dyDescent="0.25">
      <c r="A1907" t="s">
        <v>515</v>
      </c>
      <c r="B1907" t="s">
        <v>258</v>
      </c>
      <c r="C1907" t="s">
        <v>30</v>
      </c>
      <c r="D1907" t="s">
        <v>47</v>
      </c>
      <c r="E1907" t="s">
        <v>34</v>
      </c>
      <c r="F1907" t="s">
        <v>48</v>
      </c>
      <c r="G1907" s="1">
        <v>44816</v>
      </c>
      <c r="H1907" s="1">
        <v>44860</v>
      </c>
      <c r="I1907" s="2">
        <v>44875.208333333336</v>
      </c>
      <c r="J1907" t="s">
        <v>18</v>
      </c>
      <c r="K1907" t="s">
        <v>19</v>
      </c>
      <c r="L1907" t="s">
        <v>24</v>
      </c>
      <c r="M1907" t="s">
        <v>25</v>
      </c>
      <c r="N1907" t="s">
        <v>26</v>
      </c>
      <c r="O1907" t="s">
        <v>36</v>
      </c>
      <c r="P1907">
        <f t="shared" si="661"/>
        <v>1</v>
      </c>
      <c r="Q1907" s="5">
        <f t="shared" si="662"/>
        <v>44862</v>
      </c>
      <c r="R1907" s="32">
        <f>VLOOKUP(_xlfn.CONCAT(M1907," - ",E1907),Planning!$C$75:$D$99,2,0)</f>
        <v>21</v>
      </c>
      <c r="S1907" s="5">
        <f t="shared" si="663"/>
        <v>44881</v>
      </c>
      <c r="T1907" s="3" t="str">
        <f t="shared" si="664"/>
        <v/>
      </c>
      <c r="U1907" s="32">
        <f t="shared" ca="1" si="665"/>
        <v>21</v>
      </c>
      <c r="V1907" s="32">
        <f t="shared" si="666"/>
        <v>0</v>
      </c>
      <c r="W1907" s="5">
        <f t="shared" si="667"/>
        <v>44875</v>
      </c>
      <c r="X1907" s="5"/>
      <c r="Z1907" s="49"/>
      <c r="AA1907" s="50" cm="1">
        <f t="array" ref="AA1907">IF(AND(K1907="Pending",J1907='Date ouverte'!$A$2),INDEX(_xlfn.ANCHORARRAY('Date ouverte'!$B$2),MATCH(TRUE,_xlfn.ANCHORARRAY('Date ouverte'!$B$2)&gt;=$W1907,0)),IF(AND(K1907="Pending",J1907='Date ouverte'!$A$4),INDEX(_xlfn.ANCHORARRAY('Date ouverte'!$B$4),MATCH(TRUE,_xlfn.ANCHORARRAY('Date ouverte'!$B$4)&gt;=$W1907,0)),IF(AND(K1907="Pending",J1907='Date ouverte'!$A$6),INDEX(_xlfn.ANCHORARRAY('Date ouverte'!$B$6),MATCH(TRUE,_xlfn.ANCHORARRAY('Date ouverte'!$B$6)&gt;=$W1907,0)),IF(AND(K1907="Pending",J1907='Date ouverte'!$A$8),INDEX(_xlfn.ANCHORARRAY('Date ouverte'!$B$8),MATCH(TRUE,_xlfn.ANCHORARRAY('Date ouverte'!$B$8)&gt;=$W1907,0)),W1907))))</f>
        <v>44875</v>
      </c>
      <c r="AB1907" s="5">
        <f>IF(IF($K1907="Pending",(IF($J1907='Date ouverte'!$A$20,HLOOKUP($AA1907,'Date ouverte'!$20:$21,2,FALSE),IF($J1907='Date ouverte'!$A$22,HLOOKUP($AA1907,'Date ouverte'!$22:$23,2,FALSE),IF($J1907='Date ouverte'!$A$24,HLOOKUP($AA1907,'Date ouverte'!$24:$25,2,FALSE),IF($J1907='Date ouverte'!$A$26,HLOOKUP($AA1907,'Date ouverte'!$26:$27,2,FALSE),"j"))))),W1907)&lt;&gt;"alert",AA1907,"alert")</f>
        <v>44875</v>
      </c>
      <c r="AC1907" s="65">
        <f>IF($AB1907="alert",(IF($J1907='Date ouverte'!$A$29,HLOOKUP($AA1907,'Date ouverte'!$29:$30,2,FALSE),IF($J1907='Date ouverte'!$A$31,HLOOKUP($AA1907,'Date ouverte'!$31:$33,2,FALSE),IF($J1907='Date ouverte'!$A$33,HLOOKUP($AA1907,'Date ouverte'!$33:$34,2,FALSE),IF($J1907='Date ouverte'!$A$35,HLOOKUP($AA1907,'Date ouverte'!$35:$36,2,FALSE),"j"))))),0)</f>
        <v>0</v>
      </c>
      <c r="AD19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07" s="5"/>
    </row>
    <row r="1908" spans="1:31" x14ac:dyDescent="0.25">
      <c r="A1908" t="s">
        <v>751</v>
      </c>
      <c r="B1908" t="s">
        <v>258</v>
      </c>
      <c r="C1908" t="s">
        <v>14</v>
      </c>
      <c r="D1908" t="s">
        <v>47</v>
      </c>
      <c r="E1908" t="s">
        <v>16</v>
      </c>
      <c r="F1908" t="s">
        <v>48</v>
      </c>
      <c r="G1908" s="1">
        <v>44826</v>
      </c>
      <c r="H1908" s="1">
        <v>44872</v>
      </c>
      <c r="I1908" s="2">
        <v>44879</v>
      </c>
      <c r="J1908" t="s">
        <v>39</v>
      </c>
      <c r="K1908" t="s">
        <v>29</v>
      </c>
      <c r="L1908" t="s">
        <v>24</v>
      </c>
      <c r="M1908" t="s">
        <v>32</v>
      </c>
      <c r="N1908" t="s">
        <v>41</v>
      </c>
      <c r="O1908" t="s">
        <v>609</v>
      </c>
      <c r="P1908">
        <f t="shared" si="661"/>
        <v>1</v>
      </c>
      <c r="Q1908" s="5">
        <f t="shared" si="662"/>
        <v>44874</v>
      </c>
      <c r="R1908" s="32">
        <f>VLOOKUP(_xlfn.CONCAT(M1908," - ",E1908),Planning!$C$75:$D$99,2,0)</f>
        <v>10</v>
      </c>
      <c r="S1908" s="5">
        <f t="shared" si="663"/>
        <v>44882</v>
      </c>
      <c r="T1908" s="3" t="str">
        <f t="shared" si="664"/>
        <v/>
      </c>
      <c r="U1908" s="32">
        <f t="shared" ca="1" si="665"/>
        <v>10</v>
      </c>
      <c r="V1908" s="32">
        <f t="shared" si="666"/>
        <v>0</v>
      </c>
      <c r="W1908" s="5">
        <f t="shared" si="667"/>
        <v>44879</v>
      </c>
      <c r="X1908" s="5"/>
      <c r="Z1908" s="49"/>
      <c r="AA1908" s="50" cm="1">
        <f t="array" ref="AA1908">IF(AND(K1908="Pending",J1908='Date ouverte'!$A$2),INDEX(_xlfn.ANCHORARRAY('Date ouverte'!$B$2),MATCH(TRUE,_xlfn.ANCHORARRAY('Date ouverte'!$B$2)&gt;=$W1908,0)),IF(AND(K1908="Pending",J1908='Date ouverte'!$A$4),INDEX(_xlfn.ANCHORARRAY('Date ouverte'!$B$4),MATCH(TRUE,_xlfn.ANCHORARRAY('Date ouverte'!$B$4)&gt;=$W1908,0)),IF(AND(K1908="Pending",J1908='Date ouverte'!$A$6),INDEX(_xlfn.ANCHORARRAY('Date ouverte'!$B$6),MATCH(TRUE,_xlfn.ANCHORARRAY('Date ouverte'!$B$6)&gt;=$W1908,0)),IF(AND(K1908="Pending",J1908='Date ouverte'!$A$8),INDEX(_xlfn.ANCHORARRAY('Date ouverte'!$B$8),MATCH(TRUE,_xlfn.ANCHORARRAY('Date ouverte'!$B$8)&gt;=$W1908,0)),W1908))))</f>
        <v>44879</v>
      </c>
      <c r="AB1908" s="5" t="str">
        <f>IF(IF($K1908="Pending",(IF($J1908='Date ouverte'!$A$20,HLOOKUP($AA1908,'Date ouverte'!$20:$21,2,FALSE),IF($J1908='Date ouverte'!$A$22,HLOOKUP($AA1908,'Date ouverte'!$22:$23,2,FALSE),IF($J1908='Date ouverte'!$A$24,HLOOKUP($AA1908,'Date ouverte'!$24:$25,2,FALSE),IF($J1908='Date ouverte'!$A$26,HLOOKUP($AA1908,'Date ouverte'!$26:$27,2,FALSE),"j"))))),W1908)&lt;&gt;"alert",AA1908,"alert")</f>
        <v>alert</v>
      </c>
      <c r="AC1908" s="65">
        <f>IF($AB1908="alert",(IF($J1908='Date ouverte'!$A$29,HLOOKUP($AA1908,'Date ouverte'!$29:$30,2,FALSE),IF($J1908='Date ouverte'!$A$31,HLOOKUP($AA1908,'Date ouverte'!$31:$33,2,FALSE),IF($J1908='Date ouverte'!$A$33,HLOOKUP($AA1908,'Date ouverte'!$33:$34,2,FALSE),IF($J1908='Date ouverte'!$A$35,HLOOKUP($AA1908,'Date ouverte'!$35:$36,2,FALSE),"j"))))),0)</f>
        <v>52</v>
      </c>
      <c r="AD19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08" s="5"/>
    </row>
    <row r="1909" spans="1:31" x14ac:dyDescent="0.25">
      <c r="A1909" t="s">
        <v>1518</v>
      </c>
      <c r="B1909" t="s">
        <v>258</v>
      </c>
      <c r="C1909" t="s">
        <v>14</v>
      </c>
      <c r="D1909" t="s">
        <v>47</v>
      </c>
      <c r="E1909" t="s">
        <v>34</v>
      </c>
      <c r="F1909" t="s">
        <v>48</v>
      </c>
      <c r="G1909" s="1">
        <v>44845</v>
      </c>
      <c r="H1909" s="1">
        <v>44890</v>
      </c>
      <c r="I1909" s="2">
        <v>44905</v>
      </c>
      <c r="J1909" t="s">
        <v>28</v>
      </c>
      <c r="K1909" t="s">
        <v>29</v>
      </c>
      <c r="L1909" t="s">
        <v>20</v>
      </c>
      <c r="M1909" t="s">
        <v>25</v>
      </c>
      <c r="N1909" t="s">
        <v>35</v>
      </c>
      <c r="O1909" t="s">
        <v>46</v>
      </c>
      <c r="P1909">
        <f t="shared" si="661"/>
        <v>1</v>
      </c>
      <c r="Q1909" s="5">
        <f t="shared" si="662"/>
        <v>44892</v>
      </c>
      <c r="R1909" s="32">
        <f>VLOOKUP(_xlfn.CONCAT(M1909," - ",E1909),Planning!$C$75:$D$99,2,0)</f>
        <v>21</v>
      </c>
      <c r="S1909" s="5">
        <f t="shared" si="663"/>
        <v>44911</v>
      </c>
      <c r="T1909" s="3" t="str">
        <f t="shared" si="664"/>
        <v/>
      </c>
      <c r="U1909" s="32">
        <f t="shared" ca="1" si="665"/>
        <v>21</v>
      </c>
      <c r="V1909" s="32">
        <f t="shared" si="666"/>
        <v>0</v>
      </c>
      <c r="W1909" s="5">
        <f t="shared" si="667"/>
        <v>44905</v>
      </c>
      <c r="X1909" s="5"/>
      <c r="Z1909" s="49"/>
      <c r="AA1909" s="50" cm="1">
        <f t="array" ref="AA1909">IF(AND(K1909="Pending",J1909='Date ouverte'!$A$2),INDEX(_xlfn.ANCHORARRAY('Date ouverte'!$B$2),MATCH(TRUE,_xlfn.ANCHORARRAY('Date ouverte'!$B$2)&gt;=$W1909,0)),IF(AND(K1909="Pending",J1909='Date ouverte'!$A$4),INDEX(_xlfn.ANCHORARRAY('Date ouverte'!$B$4),MATCH(TRUE,_xlfn.ANCHORARRAY('Date ouverte'!$B$4)&gt;=$W1909,0)),IF(AND(K1909="Pending",J1909='Date ouverte'!$A$6),INDEX(_xlfn.ANCHORARRAY('Date ouverte'!$B$6),MATCH(TRUE,_xlfn.ANCHORARRAY('Date ouverte'!$B$6)&gt;=$W1909,0)),IF(AND(K1909="Pending",J1909='Date ouverte'!$A$8),INDEX(_xlfn.ANCHORARRAY('Date ouverte'!$B$8),MATCH(TRUE,_xlfn.ANCHORARRAY('Date ouverte'!$B$8)&gt;=$W1909,0)),W1909))))</f>
        <v>44907</v>
      </c>
      <c r="AB1909" s="5" t="str">
        <f>IF(IF($K1909="Pending",(IF($J1909='Date ouverte'!$A$20,HLOOKUP($AA1909,'Date ouverte'!$20:$21,2,FALSE),IF($J1909='Date ouverte'!$A$22,HLOOKUP($AA1909,'Date ouverte'!$22:$23,2,FALSE),IF($J1909='Date ouverte'!$A$24,HLOOKUP($AA1909,'Date ouverte'!$24:$25,2,FALSE),IF($J1909='Date ouverte'!$A$26,HLOOKUP($AA1909,'Date ouverte'!$26:$27,2,FALSE),"j"))))),W1909)&lt;&gt;"alert",AA1909,"alert")</f>
        <v>alert</v>
      </c>
      <c r="AC1909" s="65">
        <f>IF($AB1909="alert",(IF($J1909='Date ouverte'!$A$29,HLOOKUP($AA1909,'Date ouverte'!$29:$30,2,FALSE),IF($J1909='Date ouverte'!$A$31,HLOOKUP($AA1909,'Date ouverte'!$31:$33,2,FALSE),IF($J1909='Date ouverte'!$A$33,HLOOKUP($AA1909,'Date ouverte'!$33:$34,2,FALSE),IF($J1909='Date ouverte'!$A$35,HLOOKUP($AA1909,'Date ouverte'!$35:$36,2,FALSE),"j"))))),0)</f>
        <v>15</v>
      </c>
      <c r="AD19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09" s="5"/>
    </row>
    <row r="1910" spans="1:31" x14ac:dyDescent="0.25">
      <c r="A1910" t="s">
        <v>2255</v>
      </c>
      <c r="B1910" t="s">
        <v>258</v>
      </c>
      <c r="C1910" t="s">
        <v>30</v>
      </c>
      <c r="D1910" t="s">
        <v>47</v>
      </c>
      <c r="E1910" t="s">
        <v>34</v>
      </c>
      <c r="F1910" t="s">
        <v>48</v>
      </c>
      <c r="G1910" s="1">
        <v>44847</v>
      </c>
      <c r="H1910" s="1">
        <v>44877</v>
      </c>
      <c r="I1910" s="2">
        <v>44888.541666666664</v>
      </c>
      <c r="J1910" t="s">
        <v>23</v>
      </c>
      <c r="K1910" t="s">
        <v>19</v>
      </c>
      <c r="L1910" t="s">
        <v>20</v>
      </c>
      <c r="M1910" t="s">
        <v>25</v>
      </c>
      <c r="N1910" t="s">
        <v>35</v>
      </c>
      <c r="O1910" t="s">
        <v>45</v>
      </c>
      <c r="P1910">
        <f t="shared" si="661"/>
        <v>1</v>
      </c>
      <c r="Q1910" s="5">
        <f t="shared" si="662"/>
        <v>44879</v>
      </c>
      <c r="R1910" s="32">
        <f>VLOOKUP(_xlfn.CONCAT(M1910," - ",E1910),Planning!$C$75:$D$99,2,0)</f>
        <v>21</v>
      </c>
      <c r="S1910" s="5">
        <f t="shared" si="663"/>
        <v>44898</v>
      </c>
      <c r="T1910" s="3" t="str">
        <f t="shared" si="664"/>
        <v/>
      </c>
      <c r="U1910" s="32">
        <f t="shared" ca="1" si="665"/>
        <v>21</v>
      </c>
      <c r="V1910" s="32">
        <f t="shared" si="666"/>
        <v>0</v>
      </c>
      <c r="W1910" s="5">
        <f t="shared" si="667"/>
        <v>44888</v>
      </c>
      <c r="X1910" s="5"/>
      <c r="Z1910" s="49"/>
      <c r="AA1910" s="50" cm="1">
        <f t="array" ref="AA1910">IF(AND(K1910="Pending",J1910='Date ouverte'!$A$2),INDEX(_xlfn.ANCHORARRAY('Date ouverte'!$B$2),MATCH(TRUE,_xlfn.ANCHORARRAY('Date ouverte'!$B$2)&gt;=$W1910,0)),IF(AND(K1910="Pending",J1910='Date ouverte'!$A$4),INDEX(_xlfn.ANCHORARRAY('Date ouverte'!$B$4),MATCH(TRUE,_xlfn.ANCHORARRAY('Date ouverte'!$B$4)&gt;=$W1910,0)),IF(AND(K1910="Pending",J1910='Date ouverte'!$A$6),INDEX(_xlfn.ANCHORARRAY('Date ouverte'!$B$6),MATCH(TRUE,_xlfn.ANCHORARRAY('Date ouverte'!$B$6)&gt;=$W1910,0)),IF(AND(K1910="Pending",J1910='Date ouverte'!$A$8),INDEX(_xlfn.ANCHORARRAY('Date ouverte'!$B$8),MATCH(TRUE,_xlfn.ANCHORARRAY('Date ouverte'!$B$8)&gt;=$W1910,0)),W1910))))</f>
        <v>44888</v>
      </c>
      <c r="AB1910" s="5">
        <f>IF(IF($K1910="Pending",(IF($J1910='Date ouverte'!$A$20,HLOOKUP($AA1910,'Date ouverte'!$20:$21,2,FALSE),IF($J1910='Date ouverte'!$A$22,HLOOKUP($AA1910,'Date ouverte'!$22:$23,2,FALSE),IF($J1910='Date ouverte'!$A$24,HLOOKUP($AA1910,'Date ouverte'!$24:$25,2,FALSE),IF($J1910='Date ouverte'!$A$26,HLOOKUP($AA1910,'Date ouverte'!$26:$27,2,FALSE),"j"))))),W1910)&lt;&gt;"alert",AA1910,"alert")</f>
        <v>44888</v>
      </c>
      <c r="AC1910" s="65">
        <f>IF($AB1910="alert",(IF($J1910='Date ouverte'!$A$29,HLOOKUP($AA1910,'Date ouverte'!$29:$30,2,FALSE),IF($J1910='Date ouverte'!$A$31,HLOOKUP($AA1910,'Date ouverte'!$31:$33,2,FALSE),IF($J1910='Date ouverte'!$A$33,HLOOKUP($AA1910,'Date ouverte'!$33:$34,2,FALSE),IF($J1910='Date ouverte'!$A$35,HLOOKUP($AA1910,'Date ouverte'!$35:$36,2,FALSE),"j"))))),0)</f>
        <v>0</v>
      </c>
      <c r="AD19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0" s="5"/>
    </row>
    <row r="1911" spans="1:31" x14ac:dyDescent="0.25">
      <c r="A1911" t="s">
        <v>1519</v>
      </c>
      <c r="B1911" t="s">
        <v>258</v>
      </c>
      <c r="C1911" t="s">
        <v>30</v>
      </c>
      <c r="D1911" t="s">
        <v>47</v>
      </c>
      <c r="E1911" t="s">
        <v>16</v>
      </c>
      <c r="F1911" t="s">
        <v>48</v>
      </c>
      <c r="G1911" s="1">
        <v>44839</v>
      </c>
      <c r="H1911" s="1">
        <v>44881</v>
      </c>
      <c r="I1911" s="2">
        <v>44890</v>
      </c>
      <c r="J1911" t="s">
        <v>23</v>
      </c>
      <c r="K1911" t="s">
        <v>29</v>
      </c>
      <c r="L1911" t="s">
        <v>24</v>
      </c>
      <c r="M1911" t="s">
        <v>32</v>
      </c>
      <c r="N1911" t="s">
        <v>41</v>
      </c>
      <c r="O1911" t="s">
        <v>43</v>
      </c>
      <c r="P1911">
        <f t="shared" si="661"/>
        <v>1</v>
      </c>
      <c r="Q1911" s="5">
        <f t="shared" si="662"/>
        <v>44883</v>
      </c>
      <c r="R1911" s="32">
        <f>VLOOKUP(_xlfn.CONCAT(M1911," - ",E1911),Planning!$C$75:$D$99,2,0)</f>
        <v>10</v>
      </c>
      <c r="S1911" s="5">
        <f t="shared" si="663"/>
        <v>44891</v>
      </c>
      <c r="T1911" s="3" t="str">
        <f t="shared" si="664"/>
        <v/>
      </c>
      <c r="U1911" s="32">
        <f t="shared" ca="1" si="665"/>
        <v>10</v>
      </c>
      <c r="V1911" s="32">
        <f t="shared" si="666"/>
        <v>0</v>
      </c>
      <c r="W1911" s="5">
        <f t="shared" si="667"/>
        <v>44890</v>
      </c>
      <c r="X1911" s="5"/>
      <c r="Z1911" s="49"/>
      <c r="AA1911" s="50" cm="1">
        <f t="array" ref="AA1911">IF(AND(K1911="Pending",J1911='Date ouverte'!$A$2),INDEX(_xlfn.ANCHORARRAY('Date ouverte'!$B$2),MATCH(TRUE,_xlfn.ANCHORARRAY('Date ouverte'!$B$2)&gt;=$W1911,0)),IF(AND(K1911="Pending",J1911='Date ouverte'!$A$4),INDEX(_xlfn.ANCHORARRAY('Date ouverte'!$B$4),MATCH(TRUE,_xlfn.ANCHORARRAY('Date ouverte'!$B$4)&gt;=$W1911,0)),IF(AND(K1911="Pending",J1911='Date ouverte'!$A$6),INDEX(_xlfn.ANCHORARRAY('Date ouverte'!$B$6),MATCH(TRUE,_xlfn.ANCHORARRAY('Date ouverte'!$B$6)&gt;=$W1911,0)),IF(AND(K1911="Pending",J1911='Date ouverte'!$A$8),INDEX(_xlfn.ANCHORARRAY('Date ouverte'!$B$8),MATCH(TRUE,_xlfn.ANCHORARRAY('Date ouverte'!$B$8)&gt;=$W1911,0)),W1911))))</f>
        <v>44890</v>
      </c>
      <c r="AB1911" s="5" t="str">
        <f>IF(IF($K1911="Pending",(IF($J1911='Date ouverte'!$A$20,HLOOKUP($AA1911,'Date ouverte'!$20:$21,2,FALSE),IF($J1911='Date ouverte'!$A$22,HLOOKUP($AA1911,'Date ouverte'!$22:$23,2,FALSE),IF($J1911='Date ouverte'!$A$24,HLOOKUP($AA1911,'Date ouverte'!$24:$25,2,FALSE),IF($J1911='Date ouverte'!$A$26,HLOOKUP($AA1911,'Date ouverte'!$26:$27,2,FALSE),"j"))))),W1911)&lt;&gt;"alert",AA1911,"alert")</f>
        <v>alert</v>
      </c>
      <c r="AC1911" s="65">
        <f>IF($AB1911="alert",(IF($J1911='Date ouverte'!$A$29,HLOOKUP($AA1911,'Date ouverte'!$29:$30,2,FALSE),IF($J1911='Date ouverte'!$A$31,HLOOKUP($AA1911,'Date ouverte'!$31:$33,2,FALSE),IF($J1911='Date ouverte'!$A$33,HLOOKUP($AA1911,'Date ouverte'!$33:$34,2,FALSE),IF($J1911='Date ouverte'!$A$35,HLOOKUP($AA1911,'Date ouverte'!$35:$36,2,FALSE),"j"))))),0)</f>
        <v>96</v>
      </c>
      <c r="AD19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1" s="5"/>
    </row>
    <row r="1912" spans="1:31" x14ac:dyDescent="0.25">
      <c r="A1912" t="s">
        <v>478</v>
      </c>
      <c r="B1912" t="s">
        <v>258</v>
      </c>
      <c r="C1912" t="s">
        <v>38</v>
      </c>
      <c r="D1912" t="s">
        <v>47</v>
      </c>
      <c r="E1912" t="s">
        <v>16</v>
      </c>
      <c r="F1912" t="s">
        <v>48</v>
      </c>
      <c r="G1912" s="1">
        <v>44823</v>
      </c>
      <c r="H1912" s="1">
        <v>44868</v>
      </c>
      <c r="I1912" s="2">
        <v>44878</v>
      </c>
      <c r="J1912" t="s">
        <v>39</v>
      </c>
      <c r="K1912" t="s">
        <v>29</v>
      </c>
      <c r="L1912" t="s">
        <v>24</v>
      </c>
      <c r="M1912" t="s">
        <v>32</v>
      </c>
      <c r="N1912" t="s">
        <v>41</v>
      </c>
      <c r="O1912" t="s">
        <v>387</v>
      </c>
      <c r="P1912">
        <f t="shared" ref="P1912:P1974" si="668">IF(A1912&lt;&gt;"",1,0)</f>
        <v>1</v>
      </c>
      <c r="Q1912" s="5">
        <f t="shared" ref="Q1912:Q1974" si="669">ROUNDDOWN(H1912,0)+2</f>
        <v>44870</v>
      </c>
      <c r="R1912" s="32">
        <f>VLOOKUP(_xlfn.CONCAT(M1912," - ",E1912),Planning!$C$75:$D$99,2,0)</f>
        <v>10</v>
      </c>
      <c r="S1912" s="5">
        <f t="shared" ref="S1912:S1974" si="670">H1912+R1912</f>
        <v>44878</v>
      </c>
      <c r="T1912" s="3" t="str">
        <f t="shared" ref="T1912:T1974" si="671">IF(X1912-H1912&gt;R1912,"Alert","")</f>
        <v/>
      </c>
      <c r="U1912" s="32">
        <f t="shared" ref="U1912:U1974" ca="1" si="672">IF(Q1912&lt;=TODAY(),(H1912+R1912)-TODAY(),R1912)</f>
        <v>10</v>
      </c>
      <c r="V1912" s="32">
        <f t="shared" ref="V1912:V1974" si="673">IF(X1912-H1912-R1912&gt;0,X1912-H1912-R1912,0)</f>
        <v>0</v>
      </c>
      <c r="W1912" s="5">
        <f t="shared" ref="W1912:W1974" si="674">ROUNDDOWN(I1912,0)</f>
        <v>44878</v>
      </c>
      <c r="X1912" s="5"/>
      <c r="Z1912" s="49"/>
      <c r="AA1912" s="50" cm="1">
        <f t="array" ref="AA1912">IF(AND(K1912="Pending",J1912='Date ouverte'!$A$2),INDEX(_xlfn.ANCHORARRAY('Date ouverte'!$B$2),MATCH(TRUE,_xlfn.ANCHORARRAY('Date ouverte'!$B$2)&gt;=$W1912,0)),IF(AND(K1912="Pending",J1912='Date ouverte'!$A$4),INDEX(_xlfn.ANCHORARRAY('Date ouverte'!$B$4),MATCH(TRUE,_xlfn.ANCHORARRAY('Date ouverte'!$B$4)&gt;=$W1912,0)),IF(AND(K1912="Pending",J1912='Date ouverte'!$A$6),INDEX(_xlfn.ANCHORARRAY('Date ouverte'!$B$6),MATCH(TRUE,_xlfn.ANCHORARRAY('Date ouverte'!$B$6)&gt;=$W1912,0)),IF(AND(K1912="Pending",J1912='Date ouverte'!$A$8),INDEX(_xlfn.ANCHORARRAY('Date ouverte'!$B$8),MATCH(TRUE,_xlfn.ANCHORARRAY('Date ouverte'!$B$8)&gt;=$W1912,0)),W1912))))</f>
        <v>44879</v>
      </c>
      <c r="AB1912" s="5" t="str">
        <f>IF(IF($K1912="Pending",(IF($J1912='Date ouverte'!$A$20,HLOOKUP($AA1912,'Date ouverte'!$20:$21,2,FALSE),IF($J1912='Date ouverte'!$A$22,HLOOKUP($AA1912,'Date ouverte'!$22:$23,2,FALSE),IF($J1912='Date ouverte'!$A$24,HLOOKUP($AA1912,'Date ouverte'!$24:$25,2,FALSE),IF($J1912='Date ouverte'!$A$26,HLOOKUP($AA1912,'Date ouverte'!$26:$27,2,FALSE),"j"))))),W1912)&lt;&gt;"alert",AA1912,"alert")</f>
        <v>alert</v>
      </c>
      <c r="AC1912" s="65">
        <f>IF($AB1912="alert",(IF($J1912='Date ouverte'!$A$29,HLOOKUP($AA1912,'Date ouverte'!$29:$30,2,FALSE),IF($J1912='Date ouverte'!$A$31,HLOOKUP($AA1912,'Date ouverte'!$31:$33,2,FALSE),IF($J1912='Date ouverte'!$A$33,HLOOKUP($AA1912,'Date ouverte'!$33:$34,2,FALSE),IF($J1912='Date ouverte'!$A$35,HLOOKUP($AA1912,'Date ouverte'!$35:$36,2,FALSE),"j"))))),0)</f>
        <v>52</v>
      </c>
      <c r="AD19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12" s="5"/>
    </row>
    <row r="1913" spans="1:31" x14ac:dyDescent="0.25">
      <c r="A1913" t="s">
        <v>236</v>
      </c>
      <c r="B1913" t="s">
        <v>258</v>
      </c>
      <c r="C1913" t="s">
        <v>30</v>
      </c>
      <c r="D1913" t="s">
        <v>47</v>
      </c>
      <c r="E1913" t="s">
        <v>16</v>
      </c>
      <c r="F1913" t="s">
        <v>48</v>
      </c>
      <c r="G1913" s="1">
        <v>44802</v>
      </c>
      <c r="H1913" s="1">
        <v>44860</v>
      </c>
      <c r="I1913" s="2">
        <v>44867.416666666664</v>
      </c>
      <c r="J1913" t="s">
        <v>39</v>
      </c>
      <c r="K1913" t="s">
        <v>19</v>
      </c>
      <c r="L1913" t="s">
        <v>24</v>
      </c>
      <c r="M1913" t="s">
        <v>32</v>
      </c>
      <c r="N1913" t="s">
        <v>41</v>
      </c>
      <c r="O1913" t="s">
        <v>122</v>
      </c>
      <c r="P1913">
        <f t="shared" si="668"/>
        <v>1</v>
      </c>
      <c r="Q1913" s="5">
        <f t="shared" si="669"/>
        <v>44862</v>
      </c>
      <c r="R1913" s="32">
        <f>VLOOKUP(_xlfn.CONCAT(M1913," - ",E1913),Planning!$C$75:$D$99,2,0)</f>
        <v>10</v>
      </c>
      <c r="S1913" s="5">
        <f t="shared" si="670"/>
        <v>44870</v>
      </c>
      <c r="T1913" s="3" t="str">
        <f t="shared" si="671"/>
        <v/>
      </c>
      <c r="U1913" s="32">
        <f t="shared" ca="1" si="672"/>
        <v>10</v>
      </c>
      <c r="V1913" s="32">
        <f t="shared" si="673"/>
        <v>0</v>
      </c>
      <c r="W1913" s="5">
        <f t="shared" si="674"/>
        <v>44867</v>
      </c>
      <c r="X1913" s="5"/>
      <c r="Z1913" s="49"/>
      <c r="AA1913" s="50" cm="1">
        <f t="array" ref="AA1913">IF(AND(K1913="Pending",J1913='Date ouverte'!$A$2),INDEX(_xlfn.ANCHORARRAY('Date ouverte'!$B$2),MATCH(TRUE,_xlfn.ANCHORARRAY('Date ouverte'!$B$2)&gt;=$W1913,0)),IF(AND(K1913="Pending",J1913='Date ouverte'!$A$4),INDEX(_xlfn.ANCHORARRAY('Date ouverte'!$B$4),MATCH(TRUE,_xlfn.ANCHORARRAY('Date ouverte'!$B$4)&gt;=$W1913,0)),IF(AND(K1913="Pending",J1913='Date ouverte'!$A$6),INDEX(_xlfn.ANCHORARRAY('Date ouverte'!$B$6),MATCH(TRUE,_xlfn.ANCHORARRAY('Date ouverte'!$B$6)&gt;=$W1913,0)),IF(AND(K1913="Pending",J1913='Date ouverte'!$A$8),INDEX(_xlfn.ANCHORARRAY('Date ouverte'!$B$8),MATCH(TRUE,_xlfn.ANCHORARRAY('Date ouverte'!$B$8)&gt;=$W1913,0)),W1913))))</f>
        <v>44867</v>
      </c>
      <c r="AB1913" s="5">
        <f>IF(IF($K1913="Pending",(IF($J1913='Date ouverte'!$A$20,HLOOKUP($AA1913,'Date ouverte'!$20:$21,2,FALSE),IF($J1913='Date ouverte'!$A$22,HLOOKUP($AA1913,'Date ouverte'!$22:$23,2,FALSE),IF($J1913='Date ouverte'!$A$24,HLOOKUP($AA1913,'Date ouverte'!$24:$25,2,FALSE),IF($J1913='Date ouverte'!$A$26,HLOOKUP($AA1913,'Date ouverte'!$26:$27,2,FALSE),"j"))))),W1913)&lt;&gt;"alert",AA1913,"alert")</f>
        <v>44867</v>
      </c>
      <c r="AC1913" s="65">
        <f>IF($AB1913="alert",(IF($J1913='Date ouverte'!$A$29,HLOOKUP($AA1913,'Date ouverte'!$29:$30,2,FALSE),IF($J1913='Date ouverte'!$A$31,HLOOKUP($AA1913,'Date ouverte'!$31:$33,2,FALSE),IF($J1913='Date ouverte'!$A$33,HLOOKUP($AA1913,'Date ouverte'!$33:$34,2,FALSE),IF($J1913='Date ouverte'!$A$35,HLOOKUP($AA1913,'Date ouverte'!$35:$36,2,FALSE),"j"))))),0)</f>
        <v>0</v>
      </c>
      <c r="AD19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13" s="5"/>
    </row>
    <row r="1914" spans="1:31" x14ac:dyDescent="0.25">
      <c r="A1914" t="s">
        <v>2256</v>
      </c>
      <c r="B1914" t="s">
        <v>258</v>
      </c>
      <c r="C1914" t="s">
        <v>14</v>
      </c>
      <c r="D1914" t="s">
        <v>47</v>
      </c>
      <c r="E1914" t="s">
        <v>34</v>
      </c>
      <c r="F1914" t="s">
        <v>48</v>
      </c>
      <c r="G1914" s="1">
        <v>44850</v>
      </c>
      <c r="H1914" s="1">
        <v>44900</v>
      </c>
      <c r="I1914" s="2">
        <v>44915</v>
      </c>
      <c r="J1914" t="s">
        <v>28</v>
      </c>
      <c r="K1914" t="s">
        <v>29</v>
      </c>
      <c r="L1914" t="s">
        <v>20</v>
      </c>
      <c r="M1914" t="s">
        <v>25</v>
      </c>
      <c r="N1914" t="s">
        <v>35</v>
      </c>
      <c r="O1914" t="s">
        <v>49</v>
      </c>
      <c r="P1914">
        <f t="shared" si="668"/>
        <v>1</v>
      </c>
      <c r="Q1914" s="5">
        <f t="shared" si="669"/>
        <v>44902</v>
      </c>
      <c r="R1914" s="32">
        <f>VLOOKUP(_xlfn.CONCAT(M1914," - ",E1914),Planning!$C$75:$D$99,2,0)</f>
        <v>21</v>
      </c>
      <c r="S1914" s="5">
        <f t="shared" si="670"/>
        <v>44921</v>
      </c>
      <c r="T1914" s="3" t="str">
        <f t="shared" si="671"/>
        <v/>
      </c>
      <c r="U1914" s="32">
        <f t="shared" ca="1" si="672"/>
        <v>21</v>
      </c>
      <c r="V1914" s="32">
        <f t="shared" si="673"/>
        <v>0</v>
      </c>
      <c r="W1914" s="5">
        <f t="shared" si="674"/>
        <v>44915</v>
      </c>
      <c r="X1914" s="5"/>
      <c r="Z1914" s="49"/>
      <c r="AA1914" s="50" cm="1">
        <f t="array" ref="AA1914">IF(AND(K1914="Pending",J1914='Date ouverte'!$A$2),INDEX(_xlfn.ANCHORARRAY('Date ouverte'!$B$2),MATCH(TRUE,_xlfn.ANCHORARRAY('Date ouverte'!$B$2)&gt;=$W1914,0)),IF(AND(K1914="Pending",J1914='Date ouverte'!$A$4),INDEX(_xlfn.ANCHORARRAY('Date ouverte'!$B$4),MATCH(TRUE,_xlfn.ANCHORARRAY('Date ouverte'!$B$4)&gt;=$W1914,0)),IF(AND(K1914="Pending",J1914='Date ouverte'!$A$6),INDEX(_xlfn.ANCHORARRAY('Date ouverte'!$B$6),MATCH(TRUE,_xlfn.ANCHORARRAY('Date ouverte'!$B$6)&gt;=$W1914,0)),IF(AND(K1914="Pending",J1914='Date ouverte'!$A$8),INDEX(_xlfn.ANCHORARRAY('Date ouverte'!$B$8),MATCH(TRUE,_xlfn.ANCHORARRAY('Date ouverte'!$B$8)&gt;=$W1914,0)),W1914))))</f>
        <v>44915</v>
      </c>
      <c r="AB1914" s="5">
        <f>IF(IF($K1914="Pending",(IF($J1914='Date ouverte'!$A$20,HLOOKUP($AA1914,'Date ouverte'!$20:$21,2,FALSE),IF($J1914='Date ouverte'!$A$22,HLOOKUP($AA1914,'Date ouverte'!$22:$23,2,FALSE),IF($J1914='Date ouverte'!$A$24,HLOOKUP($AA1914,'Date ouverte'!$24:$25,2,FALSE),IF($J1914='Date ouverte'!$A$26,HLOOKUP($AA1914,'Date ouverte'!$26:$27,2,FALSE),"j"))))),W1914)&lt;&gt;"alert",AA1914,"alert")</f>
        <v>44915</v>
      </c>
      <c r="AC1914" s="65">
        <f>IF($AB1914="alert",(IF($J1914='Date ouverte'!$A$29,HLOOKUP($AA1914,'Date ouverte'!$29:$30,2,FALSE),IF($J1914='Date ouverte'!$A$31,HLOOKUP($AA1914,'Date ouverte'!$31:$33,2,FALSE),IF($J1914='Date ouverte'!$A$33,HLOOKUP($AA1914,'Date ouverte'!$33:$34,2,FALSE),IF($J1914='Date ouverte'!$A$35,HLOOKUP($AA1914,'Date ouverte'!$35:$36,2,FALSE),"j"))))),0)</f>
        <v>0</v>
      </c>
      <c r="AD19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14" s="5"/>
    </row>
    <row r="1915" spans="1:31" x14ac:dyDescent="0.25">
      <c r="A1915" t="s">
        <v>1004</v>
      </c>
      <c r="B1915" t="s">
        <v>258</v>
      </c>
      <c r="C1915" t="s">
        <v>30</v>
      </c>
      <c r="D1915" t="s">
        <v>47</v>
      </c>
      <c r="E1915" t="s">
        <v>34</v>
      </c>
      <c r="F1915" t="s">
        <v>48</v>
      </c>
      <c r="G1915" s="1">
        <v>44826</v>
      </c>
      <c r="H1915" s="1">
        <v>44860</v>
      </c>
      <c r="I1915" s="2">
        <v>44875.270833333336</v>
      </c>
      <c r="J1915" t="s">
        <v>23</v>
      </c>
      <c r="K1915" t="s">
        <v>19</v>
      </c>
      <c r="L1915" t="s">
        <v>20</v>
      </c>
      <c r="M1915" t="s">
        <v>25</v>
      </c>
      <c r="N1915" t="s">
        <v>35</v>
      </c>
      <c r="O1915" t="s">
        <v>36</v>
      </c>
      <c r="P1915">
        <f t="shared" si="668"/>
        <v>1</v>
      </c>
      <c r="Q1915" s="5">
        <f t="shared" si="669"/>
        <v>44862</v>
      </c>
      <c r="R1915" s="32">
        <f>VLOOKUP(_xlfn.CONCAT(M1915," - ",E1915),Planning!$C$75:$D$99,2,0)</f>
        <v>21</v>
      </c>
      <c r="S1915" s="5">
        <f t="shared" si="670"/>
        <v>44881</v>
      </c>
      <c r="T1915" s="3" t="str">
        <f t="shared" si="671"/>
        <v/>
      </c>
      <c r="U1915" s="32">
        <f t="shared" ca="1" si="672"/>
        <v>21</v>
      </c>
      <c r="V1915" s="32">
        <f t="shared" si="673"/>
        <v>0</v>
      </c>
      <c r="W1915" s="5">
        <f t="shared" si="674"/>
        <v>44875</v>
      </c>
      <c r="X1915" s="5"/>
      <c r="Z1915" s="49"/>
      <c r="AA1915" s="50" cm="1">
        <f t="array" ref="AA1915">IF(AND(K1915="Pending",J1915='Date ouverte'!$A$2),INDEX(_xlfn.ANCHORARRAY('Date ouverte'!$B$2),MATCH(TRUE,_xlfn.ANCHORARRAY('Date ouverte'!$B$2)&gt;=$W1915,0)),IF(AND(K1915="Pending",J1915='Date ouverte'!$A$4),INDEX(_xlfn.ANCHORARRAY('Date ouverte'!$B$4),MATCH(TRUE,_xlfn.ANCHORARRAY('Date ouverte'!$B$4)&gt;=$W1915,0)),IF(AND(K1915="Pending",J1915='Date ouverte'!$A$6),INDEX(_xlfn.ANCHORARRAY('Date ouverte'!$B$6),MATCH(TRUE,_xlfn.ANCHORARRAY('Date ouverte'!$B$6)&gt;=$W1915,0)),IF(AND(K1915="Pending",J1915='Date ouverte'!$A$8),INDEX(_xlfn.ANCHORARRAY('Date ouverte'!$B$8),MATCH(TRUE,_xlfn.ANCHORARRAY('Date ouverte'!$B$8)&gt;=$W1915,0)),W1915))))</f>
        <v>44875</v>
      </c>
      <c r="AB1915" s="5">
        <f>IF(IF($K1915="Pending",(IF($J1915='Date ouverte'!$A$20,HLOOKUP($AA1915,'Date ouverte'!$20:$21,2,FALSE),IF($J1915='Date ouverte'!$A$22,HLOOKUP($AA1915,'Date ouverte'!$22:$23,2,FALSE),IF($J1915='Date ouverte'!$A$24,HLOOKUP($AA1915,'Date ouverte'!$24:$25,2,FALSE),IF($J1915='Date ouverte'!$A$26,HLOOKUP($AA1915,'Date ouverte'!$26:$27,2,FALSE),"j"))))),W1915)&lt;&gt;"alert",AA1915,"alert")</f>
        <v>44875</v>
      </c>
      <c r="AC1915" s="65">
        <f>IF($AB1915="alert",(IF($J1915='Date ouverte'!$A$29,HLOOKUP($AA1915,'Date ouverte'!$29:$30,2,FALSE),IF($J1915='Date ouverte'!$A$31,HLOOKUP($AA1915,'Date ouverte'!$31:$33,2,FALSE),IF($J1915='Date ouverte'!$A$33,HLOOKUP($AA1915,'Date ouverte'!$33:$34,2,FALSE),IF($J1915='Date ouverte'!$A$35,HLOOKUP($AA1915,'Date ouverte'!$35:$36,2,FALSE),"j"))))),0)</f>
        <v>0</v>
      </c>
      <c r="AD19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5" s="5"/>
    </row>
    <row r="1916" spans="1:31" x14ac:dyDescent="0.25">
      <c r="A1916" t="s">
        <v>2257</v>
      </c>
      <c r="B1916" t="s">
        <v>258</v>
      </c>
      <c r="C1916" t="s">
        <v>30</v>
      </c>
      <c r="D1916" t="s">
        <v>47</v>
      </c>
      <c r="E1916" t="s">
        <v>16</v>
      </c>
      <c r="F1916" t="s">
        <v>48</v>
      </c>
      <c r="G1916" s="1">
        <v>44852</v>
      </c>
      <c r="H1916" s="1">
        <v>44884</v>
      </c>
      <c r="I1916" s="2">
        <v>44889</v>
      </c>
      <c r="J1916" t="s">
        <v>23</v>
      </c>
      <c r="K1916" t="s">
        <v>29</v>
      </c>
      <c r="L1916" t="s">
        <v>24</v>
      </c>
      <c r="M1916" t="s">
        <v>32</v>
      </c>
      <c r="N1916" t="s">
        <v>41</v>
      </c>
      <c r="O1916" t="s">
        <v>1686</v>
      </c>
      <c r="P1916">
        <f t="shared" si="668"/>
        <v>1</v>
      </c>
      <c r="Q1916" s="5">
        <f t="shared" si="669"/>
        <v>44886</v>
      </c>
      <c r="R1916" s="32">
        <f>VLOOKUP(_xlfn.CONCAT(M1916," - ",E1916),Planning!$C$75:$D$99,2,0)</f>
        <v>10</v>
      </c>
      <c r="S1916" s="5">
        <f t="shared" si="670"/>
        <v>44894</v>
      </c>
      <c r="T1916" s="3" t="str">
        <f t="shared" si="671"/>
        <v/>
      </c>
      <c r="U1916" s="32">
        <f t="shared" ca="1" si="672"/>
        <v>10</v>
      </c>
      <c r="V1916" s="32">
        <f t="shared" si="673"/>
        <v>0</v>
      </c>
      <c r="W1916" s="5">
        <f t="shared" si="674"/>
        <v>44889</v>
      </c>
      <c r="X1916" s="5"/>
      <c r="Z1916" s="49"/>
      <c r="AA1916" s="50" cm="1">
        <f t="array" ref="AA1916">IF(AND(K1916="Pending",J1916='Date ouverte'!$A$2),INDEX(_xlfn.ANCHORARRAY('Date ouverte'!$B$2),MATCH(TRUE,_xlfn.ANCHORARRAY('Date ouverte'!$B$2)&gt;=$W1916,0)),IF(AND(K1916="Pending",J1916='Date ouverte'!$A$4),INDEX(_xlfn.ANCHORARRAY('Date ouverte'!$B$4),MATCH(TRUE,_xlfn.ANCHORARRAY('Date ouverte'!$B$4)&gt;=$W1916,0)),IF(AND(K1916="Pending",J1916='Date ouverte'!$A$6),INDEX(_xlfn.ANCHORARRAY('Date ouverte'!$B$6),MATCH(TRUE,_xlfn.ANCHORARRAY('Date ouverte'!$B$6)&gt;=$W1916,0)),IF(AND(K1916="Pending",J1916='Date ouverte'!$A$8),INDEX(_xlfn.ANCHORARRAY('Date ouverte'!$B$8),MATCH(TRUE,_xlfn.ANCHORARRAY('Date ouverte'!$B$8)&gt;=$W1916,0)),W1916))))</f>
        <v>44889</v>
      </c>
      <c r="AB1916" s="5" t="str">
        <f>IF(IF($K1916="Pending",(IF($J1916='Date ouverte'!$A$20,HLOOKUP($AA1916,'Date ouverte'!$20:$21,2,FALSE),IF($J1916='Date ouverte'!$A$22,HLOOKUP($AA1916,'Date ouverte'!$22:$23,2,FALSE),IF($J1916='Date ouverte'!$A$24,HLOOKUP($AA1916,'Date ouverte'!$24:$25,2,FALSE),IF($J1916='Date ouverte'!$A$26,HLOOKUP($AA1916,'Date ouverte'!$26:$27,2,FALSE),"j"))))),W1916)&lt;&gt;"alert",AA1916,"alert")</f>
        <v>alert</v>
      </c>
      <c r="AC1916" s="65">
        <f>IF($AB1916="alert",(IF($J1916='Date ouverte'!$A$29,HLOOKUP($AA1916,'Date ouverte'!$29:$30,2,FALSE),IF($J1916='Date ouverte'!$A$31,HLOOKUP($AA1916,'Date ouverte'!$31:$33,2,FALSE),IF($J1916='Date ouverte'!$A$33,HLOOKUP($AA1916,'Date ouverte'!$33:$34,2,FALSE),IF($J1916='Date ouverte'!$A$35,HLOOKUP($AA1916,'Date ouverte'!$35:$36,2,FALSE),"j"))))),0)</f>
        <v>32</v>
      </c>
      <c r="AD19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6" s="5"/>
    </row>
    <row r="1917" spans="1:31" x14ac:dyDescent="0.25">
      <c r="A1917" t="s">
        <v>328</v>
      </c>
      <c r="B1917" t="s">
        <v>258</v>
      </c>
      <c r="C1917" t="s">
        <v>14</v>
      </c>
      <c r="D1917" t="s">
        <v>15</v>
      </c>
      <c r="E1917" t="s">
        <v>34</v>
      </c>
      <c r="F1917" t="s">
        <v>17</v>
      </c>
      <c r="G1917" s="1">
        <v>44810</v>
      </c>
      <c r="H1917" s="1">
        <v>44853</v>
      </c>
      <c r="I1917" s="2">
        <v>44862.208333333336</v>
      </c>
      <c r="J1917" t="s">
        <v>28</v>
      </c>
      <c r="K1917" t="s">
        <v>19</v>
      </c>
      <c r="L1917" t="s">
        <v>20</v>
      </c>
      <c r="M1917" t="s">
        <v>25</v>
      </c>
      <c r="N1917" t="s">
        <v>35</v>
      </c>
      <c r="O1917" t="s">
        <v>42</v>
      </c>
      <c r="P1917">
        <f t="shared" si="668"/>
        <v>1</v>
      </c>
      <c r="Q1917" s="5">
        <f t="shared" si="669"/>
        <v>44855</v>
      </c>
      <c r="R1917" s="32">
        <f>VLOOKUP(_xlfn.CONCAT(M1917," - ",E1917),Planning!$C$75:$D$99,2,0)</f>
        <v>21</v>
      </c>
      <c r="S1917" s="5">
        <f t="shared" si="670"/>
        <v>44874</v>
      </c>
      <c r="T1917" s="3" t="str">
        <f t="shared" si="671"/>
        <v/>
      </c>
      <c r="U1917" s="32">
        <f t="shared" ca="1" si="672"/>
        <v>15</v>
      </c>
      <c r="V1917" s="32">
        <f t="shared" si="673"/>
        <v>0</v>
      </c>
      <c r="W1917" s="5">
        <f t="shared" si="674"/>
        <v>44862</v>
      </c>
      <c r="X1917" s="5"/>
      <c r="Z1917" s="49"/>
      <c r="AA1917" s="50" cm="1">
        <f t="array" ref="AA1917">IF(AND(K1917="Pending",J1917='Date ouverte'!$A$2),INDEX(_xlfn.ANCHORARRAY('Date ouverte'!$B$2),MATCH(TRUE,_xlfn.ANCHORARRAY('Date ouverte'!$B$2)&gt;=$W1917,0)),IF(AND(K1917="Pending",J1917='Date ouverte'!$A$4),INDEX(_xlfn.ANCHORARRAY('Date ouverte'!$B$4),MATCH(TRUE,_xlfn.ANCHORARRAY('Date ouverte'!$B$4)&gt;=$W1917,0)),IF(AND(K1917="Pending",J1917='Date ouverte'!$A$6),INDEX(_xlfn.ANCHORARRAY('Date ouverte'!$B$6),MATCH(TRUE,_xlfn.ANCHORARRAY('Date ouverte'!$B$6)&gt;=$W1917,0)),IF(AND(K1917="Pending",J1917='Date ouverte'!$A$8),INDEX(_xlfn.ANCHORARRAY('Date ouverte'!$B$8),MATCH(TRUE,_xlfn.ANCHORARRAY('Date ouverte'!$B$8)&gt;=$W1917,0)),W1917))))</f>
        <v>44862</v>
      </c>
      <c r="AB1917" s="5">
        <f>IF(IF($K1917="Pending",(IF($J1917='Date ouverte'!$A$20,HLOOKUP($AA1917,'Date ouverte'!$20:$21,2,FALSE),IF($J1917='Date ouverte'!$A$22,HLOOKUP($AA1917,'Date ouverte'!$22:$23,2,FALSE),IF($J1917='Date ouverte'!$A$24,HLOOKUP($AA1917,'Date ouverte'!$24:$25,2,FALSE),IF($J1917='Date ouverte'!$A$26,HLOOKUP($AA1917,'Date ouverte'!$26:$27,2,FALSE),"j"))))),W1917)&lt;&gt;"alert",AA1917,"alert")</f>
        <v>44862</v>
      </c>
      <c r="AC1917" s="65">
        <f>IF($AB1917="alert",(IF($J1917='Date ouverte'!$A$29,HLOOKUP($AA1917,'Date ouverte'!$29:$30,2,FALSE),IF($J1917='Date ouverte'!$A$31,HLOOKUP($AA1917,'Date ouverte'!$31:$33,2,FALSE),IF($J1917='Date ouverte'!$A$33,HLOOKUP($AA1917,'Date ouverte'!$33:$34,2,FALSE),IF($J1917='Date ouverte'!$A$35,HLOOKUP($AA1917,'Date ouverte'!$35:$36,2,FALSE),"j"))))),0)</f>
        <v>0</v>
      </c>
      <c r="AD19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7" s="5"/>
    </row>
    <row r="1918" spans="1:31" x14ac:dyDescent="0.25">
      <c r="A1918" t="s">
        <v>2258</v>
      </c>
      <c r="B1918" t="s">
        <v>258</v>
      </c>
      <c r="C1918" t="s">
        <v>30</v>
      </c>
      <c r="D1918" t="s">
        <v>47</v>
      </c>
      <c r="E1918" t="s">
        <v>34</v>
      </c>
      <c r="F1918" t="s">
        <v>48</v>
      </c>
      <c r="G1918" s="1">
        <v>44847</v>
      </c>
      <c r="H1918" s="1">
        <v>44877</v>
      </c>
      <c r="I1918" s="2">
        <v>44895.625</v>
      </c>
      <c r="J1918" t="s">
        <v>23</v>
      </c>
      <c r="K1918" t="s">
        <v>19</v>
      </c>
      <c r="L1918" t="s">
        <v>20</v>
      </c>
      <c r="M1918" t="s">
        <v>25</v>
      </c>
      <c r="N1918" t="s">
        <v>35</v>
      </c>
      <c r="O1918" t="s">
        <v>45</v>
      </c>
      <c r="P1918">
        <f t="shared" si="668"/>
        <v>1</v>
      </c>
      <c r="Q1918" s="5">
        <f t="shared" si="669"/>
        <v>44879</v>
      </c>
      <c r="R1918" s="32">
        <f>VLOOKUP(_xlfn.CONCAT(M1918," - ",E1918),Planning!$C$75:$D$99,2,0)</f>
        <v>21</v>
      </c>
      <c r="S1918" s="5">
        <f t="shared" si="670"/>
        <v>44898</v>
      </c>
      <c r="T1918" s="3" t="str">
        <f t="shared" si="671"/>
        <v/>
      </c>
      <c r="U1918" s="32">
        <f t="shared" ca="1" si="672"/>
        <v>21</v>
      </c>
      <c r="V1918" s="32">
        <f t="shared" si="673"/>
        <v>0</v>
      </c>
      <c r="W1918" s="5">
        <f t="shared" si="674"/>
        <v>44895</v>
      </c>
      <c r="X1918" s="5"/>
      <c r="Z1918" s="49"/>
      <c r="AA1918" s="50" cm="1">
        <f t="array" ref="AA1918">IF(AND(K1918="Pending",J1918='Date ouverte'!$A$2),INDEX(_xlfn.ANCHORARRAY('Date ouverte'!$B$2),MATCH(TRUE,_xlfn.ANCHORARRAY('Date ouverte'!$B$2)&gt;=$W1918,0)),IF(AND(K1918="Pending",J1918='Date ouverte'!$A$4),INDEX(_xlfn.ANCHORARRAY('Date ouverte'!$B$4),MATCH(TRUE,_xlfn.ANCHORARRAY('Date ouverte'!$B$4)&gt;=$W1918,0)),IF(AND(K1918="Pending",J1918='Date ouverte'!$A$6),INDEX(_xlfn.ANCHORARRAY('Date ouverte'!$B$6),MATCH(TRUE,_xlfn.ANCHORARRAY('Date ouverte'!$B$6)&gt;=$W1918,0)),IF(AND(K1918="Pending",J1918='Date ouverte'!$A$8),INDEX(_xlfn.ANCHORARRAY('Date ouverte'!$B$8),MATCH(TRUE,_xlfn.ANCHORARRAY('Date ouverte'!$B$8)&gt;=$W1918,0)),W1918))))</f>
        <v>44895</v>
      </c>
      <c r="AB1918" s="5">
        <f>IF(IF($K1918="Pending",(IF($J1918='Date ouverte'!$A$20,HLOOKUP($AA1918,'Date ouverte'!$20:$21,2,FALSE),IF($J1918='Date ouverte'!$A$22,HLOOKUP($AA1918,'Date ouverte'!$22:$23,2,FALSE),IF($J1918='Date ouverte'!$A$24,HLOOKUP($AA1918,'Date ouverte'!$24:$25,2,FALSE),IF($J1918='Date ouverte'!$A$26,HLOOKUP($AA1918,'Date ouverte'!$26:$27,2,FALSE),"j"))))),W1918)&lt;&gt;"alert",AA1918,"alert")</f>
        <v>44895</v>
      </c>
      <c r="AC1918" s="65">
        <f>IF($AB1918="alert",(IF($J1918='Date ouverte'!$A$29,HLOOKUP($AA1918,'Date ouverte'!$29:$30,2,FALSE),IF($J1918='Date ouverte'!$A$31,HLOOKUP($AA1918,'Date ouverte'!$31:$33,2,FALSE),IF($J1918='Date ouverte'!$A$33,HLOOKUP($AA1918,'Date ouverte'!$33:$34,2,FALSE),IF($J1918='Date ouverte'!$A$35,HLOOKUP($AA1918,'Date ouverte'!$35:$36,2,FALSE),"j"))))),0)</f>
        <v>0</v>
      </c>
      <c r="AD19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8" s="5"/>
    </row>
    <row r="1919" spans="1:31" x14ac:dyDescent="0.25">
      <c r="A1919" t="s">
        <v>907</v>
      </c>
      <c r="B1919" t="s">
        <v>258</v>
      </c>
      <c r="C1919" t="s">
        <v>30</v>
      </c>
      <c r="D1919" t="s">
        <v>47</v>
      </c>
      <c r="E1919" t="s">
        <v>16</v>
      </c>
      <c r="F1919" t="s">
        <v>48</v>
      </c>
      <c r="G1919" s="1">
        <v>44821</v>
      </c>
      <c r="H1919" s="1">
        <v>44872</v>
      </c>
      <c r="I1919" s="2">
        <v>44877</v>
      </c>
      <c r="J1919" t="s">
        <v>18</v>
      </c>
      <c r="K1919" t="s">
        <v>29</v>
      </c>
      <c r="L1919" t="s">
        <v>24</v>
      </c>
      <c r="M1919" t="s">
        <v>32</v>
      </c>
      <c r="N1919" t="s">
        <v>41</v>
      </c>
      <c r="O1919" t="s">
        <v>609</v>
      </c>
      <c r="P1919">
        <f t="shared" si="668"/>
        <v>1</v>
      </c>
      <c r="Q1919" s="5">
        <f t="shared" si="669"/>
        <v>44874</v>
      </c>
      <c r="R1919" s="32">
        <f>VLOOKUP(_xlfn.CONCAT(M1919," - ",E1919),Planning!$C$75:$D$99,2,0)</f>
        <v>10</v>
      </c>
      <c r="S1919" s="5">
        <f t="shared" si="670"/>
        <v>44882</v>
      </c>
      <c r="T1919" s="3" t="str">
        <f t="shared" si="671"/>
        <v/>
      </c>
      <c r="U1919" s="32">
        <f t="shared" ca="1" si="672"/>
        <v>10</v>
      </c>
      <c r="V1919" s="32">
        <f t="shared" si="673"/>
        <v>0</v>
      </c>
      <c r="W1919" s="5">
        <f t="shared" si="674"/>
        <v>44877</v>
      </c>
      <c r="X1919" s="5"/>
      <c r="Z1919" s="49"/>
      <c r="AA1919" s="50" cm="1">
        <f t="array" ref="AA1919">IF(AND(K1919="Pending",J1919='Date ouverte'!$A$2),INDEX(_xlfn.ANCHORARRAY('Date ouverte'!$B$2),MATCH(TRUE,_xlfn.ANCHORARRAY('Date ouverte'!$B$2)&gt;=$W1919,0)),IF(AND(K1919="Pending",J1919='Date ouverte'!$A$4),INDEX(_xlfn.ANCHORARRAY('Date ouverte'!$B$4),MATCH(TRUE,_xlfn.ANCHORARRAY('Date ouverte'!$B$4)&gt;=$W1919,0)),IF(AND(K1919="Pending",J1919='Date ouverte'!$A$6),INDEX(_xlfn.ANCHORARRAY('Date ouverte'!$B$6),MATCH(TRUE,_xlfn.ANCHORARRAY('Date ouverte'!$B$6)&gt;=$W1919,0)),IF(AND(K1919="Pending",J1919='Date ouverte'!$A$8),INDEX(_xlfn.ANCHORARRAY('Date ouverte'!$B$8),MATCH(TRUE,_xlfn.ANCHORARRAY('Date ouverte'!$B$8)&gt;=$W1919,0)),W1919))))</f>
        <v>44879</v>
      </c>
      <c r="AB1919" s="5" t="str">
        <f>IF(IF($K1919="Pending",(IF($J1919='Date ouverte'!$A$20,HLOOKUP($AA1919,'Date ouverte'!$20:$21,2,FALSE),IF($J1919='Date ouverte'!$A$22,HLOOKUP($AA1919,'Date ouverte'!$22:$23,2,FALSE),IF($J1919='Date ouverte'!$A$24,HLOOKUP($AA1919,'Date ouverte'!$24:$25,2,FALSE),IF($J1919='Date ouverte'!$A$26,HLOOKUP($AA1919,'Date ouverte'!$26:$27,2,FALSE),"j"))))),W1919)&lt;&gt;"alert",AA1919,"alert")</f>
        <v>alert</v>
      </c>
      <c r="AC1919" s="65">
        <f>IF($AB1919="alert",(IF($J1919='Date ouverte'!$A$29,HLOOKUP($AA1919,'Date ouverte'!$29:$30,2,FALSE),IF($J1919='Date ouverte'!$A$31,HLOOKUP($AA1919,'Date ouverte'!$31:$33,2,FALSE),IF($J1919='Date ouverte'!$A$33,HLOOKUP($AA1919,'Date ouverte'!$33:$34,2,FALSE),IF($J1919='Date ouverte'!$A$35,HLOOKUP($AA1919,'Date ouverte'!$35:$36,2,FALSE),"j"))))),0)</f>
        <v>11</v>
      </c>
      <c r="AD19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19" s="5"/>
    </row>
    <row r="1920" spans="1:31" x14ac:dyDescent="0.25">
      <c r="A1920" t="s">
        <v>1520</v>
      </c>
      <c r="B1920" t="s">
        <v>258</v>
      </c>
      <c r="C1920" t="s">
        <v>14</v>
      </c>
      <c r="D1920" t="s">
        <v>47</v>
      </c>
      <c r="E1920" t="s">
        <v>34</v>
      </c>
      <c r="F1920" t="s">
        <v>48</v>
      </c>
      <c r="G1920" s="1">
        <v>44835</v>
      </c>
      <c r="H1920" s="1">
        <v>44877</v>
      </c>
      <c r="I1920" s="2">
        <v>44889</v>
      </c>
      <c r="J1920" t="s">
        <v>18</v>
      </c>
      <c r="K1920" t="s">
        <v>29</v>
      </c>
      <c r="L1920" t="s">
        <v>24</v>
      </c>
      <c r="M1920" t="s">
        <v>25</v>
      </c>
      <c r="N1920" t="s">
        <v>26</v>
      </c>
      <c r="O1920" t="s">
        <v>45</v>
      </c>
      <c r="P1920">
        <f t="shared" si="668"/>
        <v>1</v>
      </c>
      <c r="Q1920" s="5">
        <f t="shared" si="669"/>
        <v>44879</v>
      </c>
      <c r="R1920" s="32">
        <f>VLOOKUP(_xlfn.CONCAT(M1920," - ",E1920),Planning!$C$75:$D$99,2,0)</f>
        <v>21</v>
      </c>
      <c r="S1920" s="5">
        <f t="shared" si="670"/>
        <v>44898</v>
      </c>
      <c r="T1920" s="3" t="str">
        <f t="shared" si="671"/>
        <v/>
      </c>
      <c r="U1920" s="32">
        <f t="shared" ca="1" si="672"/>
        <v>21</v>
      </c>
      <c r="V1920" s="32">
        <f t="shared" si="673"/>
        <v>0</v>
      </c>
      <c r="W1920" s="5">
        <f t="shared" si="674"/>
        <v>44889</v>
      </c>
      <c r="X1920" s="5"/>
      <c r="Z1920" s="49"/>
      <c r="AA1920" s="50" cm="1">
        <f t="array" ref="AA1920">IF(AND(K1920="Pending",J1920='Date ouverte'!$A$2),INDEX(_xlfn.ANCHORARRAY('Date ouverte'!$B$2),MATCH(TRUE,_xlfn.ANCHORARRAY('Date ouverte'!$B$2)&gt;=$W1920,0)),IF(AND(K1920="Pending",J1920='Date ouverte'!$A$4),INDEX(_xlfn.ANCHORARRAY('Date ouverte'!$B$4),MATCH(TRUE,_xlfn.ANCHORARRAY('Date ouverte'!$B$4)&gt;=$W1920,0)),IF(AND(K1920="Pending",J1920='Date ouverte'!$A$6),INDEX(_xlfn.ANCHORARRAY('Date ouverte'!$B$6),MATCH(TRUE,_xlfn.ANCHORARRAY('Date ouverte'!$B$6)&gt;=$W1920,0)),IF(AND(K1920="Pending",J1920='Date ouverte'!$A$8),INDEX(_xlfn.ANCHORARRAY('Date ouverte'!$B$8),MATCH(TRUE,_xlfn.ANCHORARRAY('Date ouverte'!$B$8)&gt;=$W1920,0)),W1920))))</f>
        <v>44889</v>
      </c>
      <c r="AB1920" s="5" t="str">
        <f>IF(IF($K1920="Pending",(IF($J1920='Date ouverte'!$A$20,HLOOKUP($AA1920,'Date ouverte'!$20:$21,2,FALSE),IF($J1920='Date ouverte'!$A$22,HLOOKUP($AA1920,'Date ouverte'!$22:$23,2,FALSE),IF($J1920='Date ouverte'!$A$24,HLOOKUP($AA1920,'Date ouverte'!$24:$25,2,FALSE),IF($J1920='Date ouverte'!$A$26,HLOOKUP($AA1920,'Date ouverte'!$26:$27,2,FALSE),"j"))))),W1920)&lt;&gt;"alert",AA1920,"alert")</f>
        <v>alert</v>
      </c>
      <c r="AC1920" s="65">
        <f>IF($AB1920="alert",(IF($J1920='Date ouverte'!$A$29,HLOOKUP($AA1920,'Date ouverte'!$29:$30,2,FALSE),IF($J1920='Date ouverte'!$A$31,HLOOKUP($AA1920,'Date ouverte'!$31:$33,2,FALSE),IF($J1920='Date ouverte'!$A$33,HLOOKUP($AA1920,'Date ouverte'!$33:$34,2,FALSE),IF($J1920='Date ouverte'!$A$35,HLOOKUP($AA1920,'Date ouverte'!$35:$36,2,FALSE),"j"))))),0)</f>
        <v>17</v>
      </c>
      <c r="AD19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0" s="5"/>
    </row>
    <row r="1921" spans="1:31" x14ac:dyDescent="0.25">
      <c r="A1921" t="s">
        <v>2533</v>
      </c>
      <c r="B1921" t="s">
        <v>258</v>
      </c>
      <c r="C1921" t="s">
        <v>30</v>
      </c>
      <c r="D1921" t="s">
        <v>57</v>
      </c>
      <c r="E1921" t="s">
        <v>16</v>
      </c>
      <c r="F1921" t="s">
        <v>48</v>
      </c>
      <c r="G1921" s="1">
        <v>44864</v>
      </c>
      <c r="H1921" s="1">
        <v>44885</v>
      </c>
      <c r="I1921" s="2">
        <v>44892</v>
      </c>
      <c r="J1921" t="s">
        <v>18</v>
      </c>
      <c r="K1921" t="s">
        <v>29</v>
      </c>
      <c r="L1921" t="s">
        <v>20</v>
      </c>
      <c r="M1921" t="s">
        <v>25</v>
      </c>
      <c r="N1921" t="s">
        <v>26</v>
      </c>
      <c r="O1921" t="s">
        <v>45</v>
      </c>
      <c r="P1921">
        <f t="shared" si="668"/>
        <v>1</v>
      </c>
      <c r="Q1921" s="5">
        <f t="shared" si="669"/>
        <v>44887</v>
      </c>
      <c r="R1921" s="32">
        <f>VLOOKUP(_xlfn.CONCAT(M1921," - ",E1921),Planning!$C$75:$D$99,2,0)</f>
        <v>4</v>
      </c>
      <c r="S1921" s="5">
        <f t="shared" si="670"/>
        <v>44889</v>
      </c>
      <c r="T1921" s="3" t="str">
        <f t="shared" si="671"/>
        <v/>
      </c>
      <c r="U1921" s="32">
        <f t="shared" ca="1" si="672"/>
        <v>4</v>
      </c>
      <c r="V1921" s="32">
        <f t="shared" si="673"/>
        <v>0</v>
      </c>
      <c r="W1921" s="5">
        <f t="shared" si="674"/>
        <v>44892</v>
      </c>
      <c r="X1921" s="5"/>
      <c r="Z1921" s="49"/>
      <c r="AA1921" s="50" cm="1">
        <f t="array" ref="AA1921">IF(AND(K1921="Pending",J1921='Date ouverte'!$A$2),INDEX(_xlfn.ANCHORARRAY('Date ouverte'!$B$2),MATCH(TRUE,_xlfn.ANCHORARRAY('Date ouverte'!$B$2)&gt;=$W1921,0)),IF(AND(K1921="Pending",J1921='Date ouverte'!$A$4),INDEX(_xlfn.ANCHORARRAY('Date ouverte'!$B$4),MATCH(TRUE,_xlfn.ANCHORARRAY('Date ouverte'!$B$4)&gt;=$W1921,0)),IF(AND(K1921="Pending",J1921='Date ouverte'!$A$6),INDEX(_xlfn.ANCHORARRAY('Date ouverte'!$B$6),MATCH(TRUE,_xlfn.ANCHORARRAY('Date ouverte'!$B$6)&gt;=$W1921,0)),IF(AND(K1921="Pending",J1921='Date ouverte'!$A$8),INDEX(_xlfn.ANCHORARRAY('Date ouverte'!$B$8),MATCH(TRUE,_xlfn.ANCHORARRAY('Date ouverte'!$B$8)&gt;=$W1921,0)),W1921))))</f>
        <v>44893</v>
      </c>
      <c r="AB1921" s="5">
        <f>IF(IF($K1921="Pending",(IF($J1921='Date ouverte'!$A$20,HLOOKUP($AA1921,'Date ouverte'!$20:$21,2,FALSE),IF($J1921='Date ouverte'!$A$22,HLOOKUP($AA1921,'Date ouverte'!$22:$23,2,FALSE),IF($J1921='Date ouverte'!$A$24,HLOOKUP($AA1921,'Date ouverte'!$24:$25,2,FALSE),IF($J1921='Date ouverte'!$A$26,HLOOKUP($AA1921,'Date ouverte'!$26:$27,2,FALSE),"j"))))),W1921)&lt;&gt;"alert",AA1921,"alert")</f>
        <v>44893</v>
      </c>
      <c r="AC1921" s="65">
        <f>IF($AB1921="alert",(IF($J1921='Date ouverte'!$A$29,HLOOKUP($AA1921,'Date ouverte'!$29:$30,2,FALSE),IF($J1921='Date ouverte'!$A$31,HLOOKUP($AA1921,'Date ouverte'!$31:$33,2,FALSE),IF($J1921='Date ouverte'!$A$33,HLOOKUP($AA1921,'Date ouverte'!$33:$34,2,FALSE),IF($J1921='Date ouverte'!$A$35,HLOOKUP($AA1921,'Date ouverte'!$35:$36,2,FALSE),"j"))))),0)</f>
        <v>0</v>
      </c>
      <c r="AD19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1" s="5"/>
    </row>
    <row r="1922" spans="1:31" x14ac:dyDescent="0.25">
      <c r="A1922" t="s">
        <v>279</v>
      </c>
      <c r="B1922" t="s">
        <v>258</v>
      </c>
      <c r="C1922" t="s">
        <v>14</v>
      </c>
      <c r="D1922" t="s">
        <v>47</v>
      </c>
      <c r="E1922" t="s">
        <v>16</v>
      </c>
      <c r="F1922" t="s">
        <v>48</v>
      </c>
      <c r="G1922" s="1">
        <v>44808</v>
      </c>
      <c r="H1922" s="1">
        <v>44868</v>
      </c>
      <c r="I1922" s="2">
        <v>44875</v>
      </c>
      <c r="J1922" t="s">
        <v>18</v>
      </c>
      <c r="K1922" t="s">
        <v>29</v>
      </c>
      <c r="L1922" t="s">
        <v>24</v>
      </c>
      <c r="M1922" t="s">
        <v>32</v>
      </c>
      <c r="N1922" t="s">
        <v>41</v>
      </c>
      <c r="O1922" t="s">
        <v>387</v>
      </c>
      <c r="P1922">
        <f t="shared" si="668"/>
        <v>1</v>
      </c>
      <c r="Q1922" s="5">
        <f t="shared" si="669"/>
        <v>44870</v>
      </c>
      <c r="R1922" s="32">
        <f>VLOOKUP(_xlfn.CONCAT(M1922," - ",E1922),Planning!$C$75:$D$99,2,0)</f>
        <v>10</v>
      </c>
      <c r="S1922" s="5">
        <f t="shared" si="670"/>
        <v>44878</v>
      </c>
      <c r="T1922" s="3" t="str">
        <f t="shared" si="671"/>
        <v/>
      </c>
      <c r="U1922" s="32">
        <f t="shared" ca="1" si="672"/>
        <v>10</v>
      </c>
      <c r="V1922" s="32">
        <f t="shared" si="673"/>
        <v>0</v>
      </c>
      <c r="W1922" s="5">
        <f t="shared" si="674"/>
        <v>44875</v>
      </c>
      <c r="X1922" s="5"/>
      <c r="Z1922" s="49"/>
      <c r="AA1922" s="50" cm="1">
        <f t="array" ref="AA1922">IF(AND(K1922="Pending",J1922='Date ouverte'!$A$2),INDEX(_xlfn.ANCHORARRAY('Date ouverte'!$B$2),MATCH(TRUE,_xlfn.ANCHORARRAY('Date ouverte'!$B$2)&gt;=$W1922,0)),IF(AND(K1922="Pending",J1922='Date ouverte'!$A$4),INDEX(_xlfn.ANCHORARRAY('Date ouverte'!$B$4),MATCH(TRUE,_xlfn.ANCHORARRAY('Date ouverte'!$B$4)&gt;=$W1922,0)),IF(AND(K1922="Pending",J1922='Date ouverte'!$A$6),INDEX(_xlfn.ANCHORARRAY('Date ouverte'!$B$6),MATCH(TRUE,_xlfn.ANCHORARRAY('Date ouverte'!$B$6)&gt;=$W1922,0)),IF(AND(K1922="Pending",J1922='Date ouverte'!$A$8),INDEX(_xlfn.ANCHORARRAY('Date ouverte'!$B$8),MATCH(TRUE,_xlfn.ANCHORARRAY('Date ouverte'!$B$8)&gt;=$W1922,0)),W1922))))</f>
        <v>44875</v>
      </c>
      <c r="AB1922" s="5">
        <f>IF(IF($K1922="Pending",(IF($J1922='Date ouverte'!$A$20,HLOOKUP($AA1922,'Date ouverte'!$20:$21,2,FALSE),IF($J1922='Date ouverte'!$A$22,HLOOKUP($AA1922,'Date ouverte'!$22:$23,2,FALSE),IF($J1922='Date ouverte'!$A$24,HLOOKUP($AA1922,'Date ouverte'!$24:$25,2,FALSE),IF($J1922='Date ouverte'!$A$26,HLOOKUP($AA1922,'Date ouverte'!$26:$27,2,FALSE),"j"))))),W1922)&lt;&gt;"alert",AA1922,"alert")</f>
        <v>44875</v>
      </c>
      <c r="AC1922" s="65">
        <f>IF($AB1922="alert",(IF($J1922='Date ouverte'!$A$29,HLOOKUP($AA1922,'Date ouverte'!$29:$30,2,FALSE),IF($J1922='Date ouverte'!$A$31,HLOOKUP($AA1922,'Date ouverte'!$31:$33,2,FALSE),IF($J1922='Date ouverte'!$A$33,HLOOKUP($AA1922,'Date ouverte'!$33:$34,2,FALSE),IF($J1922='Date ouverte'!$A$35,HLOOKUP($AA1922,'Date ouverte'!$35:$36,2,FALSE),"j"))))),0)</f>
        <v>0</v>
      </c>
      <c r="AD19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2" s="5"/>
    </row>
    <row r="1923" spans="1:31" x14ac:dyDescent="0.25">
      <c r="A1923" t="s">
        <v>736</v>
      </c>
      <c r="B1923" t="s">
        <v>258</v>
      </c>
      <c r="C1923" t="s">
        <v>30</v>
      </c>
      <c r="D1923" t="s">
        <v>47</v>
      </c>
      <c r="E1923" t="s">
        <v>34</v>
      </c>
      <c r="F1923" t="s">
        <v>48</v>
      </c>
      <c r="G1923" s="1">
        <v>44826</v>
      </c>
      <c r="H1923" s="1">
        <v>44860</v>
      </c>
      <c r="I1923" s="2">
        <v>44872.208333333336</v>
      </c>
      <c r="J1923" t="s">
        <v>23</v>
      </c>
      <c r="K1923" t="s">
        <v>19</v>
      </c>
      <c r="L1923" t="s">
        <v>20</v>
      </c>
      <c r="M1923" t="s">
        <v>25</v>
      </c>
      <c r="N1923" t="s">
        <v>35</v>
      </c>
      <c r="O1923" t="s">
        <v>36</v>
      </c>
      <c r="P1923">
        <f t="shared" si="668"/>
        <v>1</v>
      </c>
      <c r="Q1923" s="5">
        <f t="shared" si="669"/>
        <v>44862</v>
      </c>
      <c r="R1923" s="32">
        <f>VLOOKUP(_xlfn.CONCAT(M1923," - ",E1923),Planning!$C$75:$D$99,2,0)</f>
        <v>21</v>
      </c>
      <c r="S1923" s="5">
        <f t="shared" si="670"/>
        <v>44881</v>
      </c>
      <c r="T1923" s="3" t="str">
        <f t="shared" si="671"/>
        <v/>
      </c>
      <c r="U1923" s="32">
        <f t="shared" ca="1" si="672"/>
        <v>21</v>
      </c>
      <c r="V1923" s="32">
        <f t="shared" si="673"/>
        <v>0</v>
      </c>
      <c r="W1923" s="5">
        <f t="shared" si="674"/>
        <v>44872</v>
      </c>
      <c r="X1923" s="5"/>
      <c r="Z1923" s="49"/>
      <c r="AA1923" s="50" cm="1">
        <f t="array" ref="AA1923">IF(AND(K1923="Pending",J1923='Date ouverte'!$A$2),INDEX(_xlfn.ANCHORARRAY('Date ouverte'!$B$2),MATCH(TRUE,_xlfn.ANCHORARRAY('Date ouverte'!$B$2)&gt;=$W1923,0)),IF(AND(K1923="Pending",J1923='Date ouverte'!$A$4),INDEX(_xlfn.ANCHORARRAY('Date ouverte'!$B$4),MATCH(TRUE,_xlfn.ANCHORARRAY('Date ouverte'!$B$4)&gt;=$W1923,0)),IF(AND(K1923="Pending",J1923='Date ouverte'!$A$6),INDEX(_xlfn.ANCHORARRAY('Date ouverte'!$B$6),MATCH(TRUE,_xlfn.ANCHORARRAY('Date ouverte'!$B$6)&gt;=$W1923,0)),IF(AND(K1923="Pending",J1923='Date ouverte'!$A$8),INDEX(_xlfn.ANCHORARRAY('Date ouverte'!$B$8),MATCH(TRUE,_xlfn.ANCHORARRAY('Date ouverte'!$B$8)&gt;=$W1923,0)),W1923))))</f>
        <v>44872</v>
      </c>
      <c r="AB1923" s="5">
        <f>IF(IF($K1923="Pending",(IF($J1923='Date ouverte'!$A$20,HLOOKUP($AA1923,'Date ouverte'!$20:$21,2,FALSE),IF($J1923='Date ouverte'!$A$22,HLOOKUP($AA1923,'Date ouverte'!$22:$23,2,FALSE),IF($J1923='Date ouverte'!$A$24,HLOOKUP($AA1923,'Date ouverte'!$24:$25,2,FALSE),IF($J1923='Date ouverte'!$A$26,HLOOKUP($AA1923,'Date ouverte'!$26:$27,2,FALSE),"j"))))),W1923)&lt;&gt;"alert",AA1923,"alert")</f>
        <v>44872</v>
      </c>
      <c r="AC1923" s="65">
        <f>IF($AB1923="alert",(IF($J1923='Date ouverte'!$A$29,HLOOKUP($AA1923,'Date ouverte'!$29:$30,2,FALSE),IF($J1923='Date ouverte'!$A$31,HLOOKUP($AA1923,'Date ouverte'!$31:$33,2,FALSE),IF($J1923='Date ouverte'!$A$33,HLOOKUP($AA1923,'Date ouverte'!$33:$34,2,FALSE),IF($J1923='Date ouverte'!$A$35,HLOOKUP($AA1923,'Date ouverte'!$35:$36,2,FALSE),"j"))))),0)</f>
        <v>0</v>
      </c>
      <c r="AD19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3" s="5"/>
    </row>
    <row r="1924" spans="1:31" x14ac:dyDescent="0.25">
      <c r="A1924" t="s">
        <v>2259</v>
      </c>
      <c r="B1924" t="s">
        <v>258</v>
      </c>
      <c r="C1924" t="s">
        <v>30</v>
      </c>
      <c r="D1924" t="s">
        <v>47</v>
      </c>
      <c r="E1924" t="s">
        <v>34</v>
      </c>
      <c r="F1924" t="s">
        <v>48</v>
      </c>
      <c r="G1924" s="1">
        <v>44858</v>
      </c>
      <c r="H1924" s="1">
        <v>44890</v>
      </c>
      <c r="I1924" s="2">
        <v>44902</v>
      </c>
      <c r="J1924" t="s">
        <v>23</v>
      </c>
      <c r="K1924" t="s">
        <v>29</v>
      </c>
      <c r="L1924" t="s">
        <v>20</v>
      </c>
      <c r="M1924" t="s">
        <v>25</v>
      </c>
      <c r="N1924" t="s">
        <v>35</v>
      </c>
      <c r="O1924" t="s">
        <v>46</v>
      </c>
      <c r="P1924">
        <f t="shared" si="668"/>
        <v>1</v>
      </c>
      <c r="Q1924" s="5">
        <f t="shared" si="669"/>
        <v>44892</v>
      </c>
      <c r="R1924" s="32">
        <f>VLOOKUP(_xlfn.CONCAT(M1924," - ",E1924),Planning!$C$75:$D$99,2,0)</f>
        <v>21</v>
      </c>
      <c r="S1924" s="5">
        <f t="shared" si="670"/>
        <v>44911</v>
      </c>
      <c r="T1924" s="3" t="str">
        <f t="shared" si="671"/>
        <v/>
      </c>
      <c r="U1924" s="32">
        <f t="shared" ca="1" si="672"/>
        <v>21</v>
      </c>
      <c r="V1924" s="32">
        <f t="shared" si="673"/>
        <v>0</v>
      </c>
      <c r="W1924" s="5">
        <f t="shared" si="674"/>
        <v>44902</v>
      </c>
      <c r="X1924" s="5"/>
      <c r="Z1924" s="49"/>
      <c r="AA1924" s="50" cm="1">
        <f t="array" ref="AA1924">IF(AND(K1924="Pending",J1924='Date ouverte'!$A$2),INDEX(_xlfn.ANCHORARRAY('Date ouverte'!$B$2),MATCH(TRUE,_xlfn.ANCHORARRAY('Date ouverte'!$B$2)&gt;=$W1924,0)),IF(AND(K1924="Pending",J1924='Date ouverte'!$A$4),INDEX(_xlfn.ANCHORARRAY('Date ouverte'!$B$4),MATCH(TRUE,_xlfn.ANCHORARRAY('Date ouverte'!$B$4)&gt;=$W1924,0)),IF(AND(K1924="Pending",J1924='Date ouverte'!$A$6),INDEX(_xlfn.ANCHORARRAY('Date ouverte'!$B$6),MATCH(TRUE,_xlfn.ANCHORARRAY('Date ouverte'!$B$6)&gt;=$W1924,0)),IF(AND(K1924="Pending",J1924='Date ouverte'!$A$8),INDEX(_xlfn.ANCHORARRAY('Date ouverte'!$B$8),MATCH(TRUE,_xlfn.ANCHORARRAY('Date ouverte'!$B$8)&gt;=$W1924,0)),W1924))))</f>
        <v>44902</v>
      </c>
      <c r="AB1924" s="5" t="str">
        <f>IF(IF($K1924="Pending",(IF($J1924='Date ouverte'!$A$20,HLOOKUP($AA1924,'Date ouverte'!$20:$21,2,FALSE),IF($J1924='Date ouverte'!$A$22,HLOOKUP($AA1924,'Date ouverte'!$22:$23,2,FALSE),IF($J1924='Date ouverte'!$A$24,HLOOKUP($AA1924,'Date ouverte'!$24:$25,2,FALSE),IF($J1924='Date ouverte'!$A$26,HLOOKUP($AA1924,'Date ouverte'!$26:$27,2,FALSE),"j"))))),W1924)&lt;&gt;"alert",AA1924,"alert")</f>
        <v>alert</v>
      </c>
      <c r="AC1924" s="65">
        <f>IF($AB1924="alert",(IF($J1924='Date ouverte'!$A$29,HLOOKUP($AA1924,'Date ouverte'!$29:$30,2,FALSE),IF($J1924='Date ouverte'!$A$31,HLOOKUP($AA1924,'Date ouverte'!$31:$33,2,FALSE),IF($J1924='Date ouverte'!$A$33,HLOOKUP($AA1924,'Date ouverte'!$33:$34,2,FALSE),IF($J1924='Date ouverte'!$A$35,HLOOKUP($AA1924,'Date ouverte'!$35:$36,2,FALSE),"j"))))),0)</f>
        <v>40</v>
      </c>
      <c r="AD19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4" s="5"/>
    </row>
    <row r="1925" spans="1:31" x14ac:dyDescent="0.25">
      <c r="A1925" t="s">
        <v>2260</v>
      </c>
      <c r="B1925" t="s">
        <v>258</v>
      </c>
      <c r="C1925" t="s">
        <v>30</v>
      </c>
      <c r="D1925" t="s">
        <v>47</v>
      </c>
      <c r="E1925" t="s">
        <v>16</v>
      </c>
      <c r="F1925" t="s">
        <v>48</v>
      </c>
      <c r="G1925" s="1">
        <v>44861</v>
      </c>
      <c r="H1925" s="1">
        <v>44893</v>
      </c>
      <c r="I1925" s="2">
        <v>44900</v>
      </c>
      <c r="J1925" t="s">
        <v>23</v>
      </c>
      <c r="K1925" t="s">
        <v>29</v>
      </c>
      <c r="L1925" t="s">
        <v>24</v>
      </c>
      <c r="M1925" t="s">
        <v>32</v>
      </c>
      <c r="N1925" t="s">
        <v>41</v>
      </c>
      <c r="O1925" t="s">
        <v>1728</v>
      </c>
      <c r="P1925">
        <f t="shared" si="668"/>
        <v>1</v>
      </c>
      <c r="Q1925" s="5">
        <f t="shared" si="669"/>
        <v>44895</v>
      </c>
      <c r="R1925" s="32">
        <f>VLOOKUP(_xlfn.CONCAT(M1925," - ",E1925),Planning!$C$75:$D$99,2,0)</f>
        <v>10</v>
      </c>
      <c r="S1925" s="5">
        <f t="shared" si="670"/>
        <v>44903</v>
      </c>
      <c r="T1925" s="3" t="str">
        <f t="shared" si="671"/>
        <v/>
      </c>
      <c r="U1925" s="32">
        <f t="shared" ca="1" si="672"/>
        <v>10</v>
      </c>
      <c r="V1925" s="32">
        <f t="shared" si="673"/>
        <v>0</v>
      </c>
      <c r="W1925" s="5">
        <f t="shared" si="674"/>
        <v>44900</v>
      </c>
      <c r="X1925" s="5"/>
      <c r="Z1925" s="49"/>
      <c r="AA1925" s="50" cm="1">
        <f t="array" ref="AA1925">IF(AND(K1925="Pending",J1925='Date ouverte'!$A$2),INDEX(_xlfn.ANCHORARRAY('Date ouverte'!$B$2),MATCH(TRUE,_xlfn.ANCHORARRAY('Date ouverte'!$B$2)&gt;=$W1925,0)),IF(AND(K1925="Pending",J1925='Date ouverte'!$A$4),INDEX(_xlfn.ANCHORARRAY('Date ouverte'!$B$4),MATCH(TRUE,_xlfn.ANCHORARRAY('Date ouverte'!$B$4)&gt;=$W1925,0)),IF(AND(K1925="Pending",J1925='Date ouverte'!$A$6),INDEX(_xlfn.ANCHORARRAY('Date ouverte'!$B$6),MATCH(TRUE,_xlfn.ANCHORARRAY('Date ouverte'!$B$6)&gt;=$W1925,0)),IF(AND(K1925="Pending",J1925='Date ouverte'!$A$8),INDEX(_xlfn.ANCHORARRAY('Date ouverte'!$B$8),MATCH(TRUE,_xlfn.ANCHORARRAY('Date ouverte'!$B$8)&gt;=$W1925,0)),W1925))))</f>
        <v>44900</v>
      </c>
      <c r="AB1925" s="5" t="str">
        <f>IF(IF($K1925="Pending",(IF($J1925='Date ouverte'!$A$20,HLOOKUP($AA1925,'Date ouverte'!$20:$21,2,FALSE),IF($J1925='Date ouverte'!$A$22,HLOOKUP($AA1925,'Date ouverte'!$22:$23,2,FALSE),IF($J1925='Date ouverte'!$A$24,HLOOKUP($AA1925,'Date ouverte'!$24:$25,2,FALSE),IF($J1925='Date ouverte'!$A$26,HLOOKUP($AA1925,'Date ouverte'!$26:$27,2,FALSE),"j"))))),W1925)&lt;&gt;"alert",AA1925,"alert")</f>
        <v>alert</v>
      </c>
      <c r="AC1925" s="65">
        <f>IF($AB1925="alert",(IF($J1925='Date ouverte'!$A$29,HLOOKUP($AA1925,'Date ouverte'!$29:$30,2,FALSE),IF($J1925='Date ouverte'!$A$31,HLOOKUP($AA1925,'Date ouverte'!$31:$33,2,FALSE),IF($J1925='Date ouverte'!$A$33,HLOOKUP($AA1925,'Date ouverte'!$33:$34,2,FALSE),IF($J1925='Date ouverte'!$A$35,HLOOKUP($AA1925,'Date ouverte'!$35:$36,2,FALSE),"j"))))),0)</f>
        <v>26</v>
      </c>
      <c r="AD19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5" s="5"/>
    </row>
    <row r="1926" spans="1:31" x14ac:dyDescent="0.25">
      <c r="A1926" t="s">
        <v>2261</v>
      </c>
      <c r="B1926" t="s">
        <v>258</v>
      </c>
      <c r="C1926" t="s">
        <v>30</v>
      </c>
      <c r="D1926" t="s">
        <v>47</v>
      </c>
      <c r="E1926" t="s">
        <v>34</v>
      </c>
      <c r="F1926" t="s">
        <v>48</v>
      </c>
      <c r="G1926" s="1">
        <v>44847</v>
      </c>
      <c r="H1926" s="1">
        <v>44877</v>
      </c>
      <c r="I1926" s="2">
        <v>44893.354166666664</v>
      </c>
      <c r="J1926" t="s">
        <v>23</v>
      </c>
      <c r="K1926" t="s">
        <v>19</v>
      </c>
      <c r="L1926" t="s">
        <v>20</v>
      </c>
      <c r="M1926" t="s">
        <v>25</v>
      </c>
      <c r="N1926" t="s">
        <v>35</v>
      </c>
      <c r="O1926" t="s">
        <v>45</v>
      </c>
      <c r="P1926">
        <f t="shared" si="668"/>
        <v>1</v>
      </c>
      <c r="Q1926" s="5">
        <f t="shared" si="669"/>
        <v>44879</v>
      </c>
      <c r="R1926" s="32">
        <f>VLOOKUP(_xlfn.CONCAT(M1926," - ",E1926),Planning!$C$75:$D$99,2,0)</f>
        <v>21</v>
      </c>
      <c r="S1926" s="5">
        <f t="shared" si="670"/>
        <v>44898</v>
      </c>
      <c r="T1926" s="3" t="str">
        <f t="shared" si="671"/>
        <v/>
      </c>
      <c r="U1926" s="32">
        <f t="shared" ca="1" si="672"/>
        <v>21</v>
      </c>
      <c r="V1926" s="32">
        <f t="shared" si="673"/>
        <v>0</v>
      </c>
      <c r="W1926" s="5">
        <f t="shared" si="674"/>
        <v>44893</v>
      </c>
      <c r="X1926" s="5"/>
      <c r="Z1926" s="49"/>
      <c r="AA1926" s="50" cm="1">
        <f t="array" ref="AA1926">IF(AND(K1926="Pending",J1926='Date ouverte'!$A$2),INDEX(_xlfn.ANCHORARRAY('Date ouverte'!$B$2),MATCH(TRUE,_xlfn.ANCHORARRAY('Date ouverte'!$B$2)&gt;=$W1926,0)),IF(AND(K1926="Pending",J1926='Date ouverte'!$A$4),INDEX(_xlfn.ANCHORARRAY('Date ouverte'!$B$4),MATCH(TRUE,_xlfn.ANCHORARRAY('Date ouverte'!$B$4)&gt;=$W1926,0)),IF(AND(K1926="Pending",J1926='Date ouverte'!$A$6),INDEX(_xlfn.ANCHORARRAY('Date ouverte'!$B$6),MATCH(TRUE,_xlfn.ANCHORARRAY('Date ouverte'!$B$6)&gt;=$W1926,0)),IF(AND(K1926="Pending",J1926='Date ouverte'!$A$8),INDEX(_xlfn.ANCHORARRAY('Date ouverte'!$B$8),MATCH(TRUE,_xlfn.ANCHORARRAY('Date ouverte'!$B$8)&gt;=$W1926,0)),W1926))))</f>
        <v>44893</v>
      </c>
      <c r="AB1926" s="5">
        <f>IF(IF($K1926="Pending",(IF($J1926='Date ouverte'!$A$20,HLOOKUP($AA1926,'Date ouverte'!$20:$21,2,FALSE),IF($J1926='Date ouverte'!$A$22,HLOOKUP($AA1926,'Date ouverte'!$22:$23,2,FALSE),IF($J1926='Date ouverte'!$A$24,HLOOKUP($AA1926,'Date ouverte'!$24:$25,2,FALSE),IF($J1926='Date ouverte'!$A$26,HLOOKUP($AA1926,'Date ouverte'!$26:$27,2,FALSE),"j"))))),W1926)&lt;&gt;"alert",AA1926,"alert")</f>
        <v>44893</v>
      </c>
      <c r="AC1926" s="65">
        <f>IF($AB1926="alert",(IF($J1926='Date ouverte'!$A$29,HLOOKUP($AA1926,'Date ouverte'!$29:$30,2,FALSE),IF($J1926='Date ouverte'!$A$31,HLOOKUP($AA1926,'Date ouverte'!$31:$33,2,FALSE),IF($J1926='Date ouverte'!$A$33,HLOOKUP($AA1926,'Date ouverte'!$33:$34,2,FALSE),IF($J1926='Date ouverte'!$A$35,HLOOKUP($AA1926,'Date ouverte'!$35:$36,2,FALSE),"j"))))),0)</f>
        <v>0</v>
      </c>
      <c r="AD19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6" s="5"/>
    </row>
    <row r="1927" spans="1:31" x14ac:dyDescent="0.25">
      <c r="A1927" t="s">
        <v>1002</v>
      </c>
      <c r="B1927" t="s">
        <v>258</v>
      </c>
      <c r="C1927" t="s">
        <v>30</v>
      </c>
      <c r="D1927" t="s">
        <v>47</v>
      </c>
      <c r="E1927" t="s">
        <v>34</v>
      </c>
      <c r="F1927" t="s">
        <v>48</v>
      </c>
      <c r="G1927" s="1">
        <v>44826</v>
      </c>
      <c r="H1927" s="1">
        <v>44860</v>
      </c>
      <c r="I1927" s="2">
        <v>44875.333333333336</v>
      </c>
      <c r="J1927" t="s">
        <v>23</v>
      </c>
      <c r="K1927" t="s">
        <v>19</v>
      </c>
      <c r="L1927" t="s">
        <v>20</v>
      </c>
      <c r="M1927" t="s">
        <v>25</v>
      </c>
      <c r="N1927" t="s">
        <v>35</v>
      </c>
      <c r="O1927" t="s">
        <v>36</v>
      </c>
      <c r="P1927">
        <f t="shared" si="668"/>
        <v>1</v>
      </c>
      <c r="Q1927" s="5">
        <f t="shared" si="669"/>
        <v>44862</v>
      </c>
      <c r="R1927" s="32">
        <f>VLOOKUP(_xlfn.CONCAT(M1927," - ",E1927),Planning!$C$75:$D$99,2,0)</f>
        <v>21</v>
      </c>
      <c r="S1927" s="5">
        <f t="shared" si="670"/>
        <v>44881</v>
      </c>
      <c r="T1927" s="3" t="str">
        <f t="shared" si="671"/>
        <v/>
      </c>
      <c r="U1927" s="32">
        <f t="shared" ca="1" si="672"/>
        <v>21</v>
      </c>
      <c r="V1927" s="32">
        <f t="shared" si="673"/>
        <v>0</v>
      </c>
      <c r="W1927" s="5">
        <f t="shared" si="674"/>
        <v>44875</v>
      </c>
      <c r="X1927" s="5"/>
      <c r="Z1927" s="49"/>
      <c r="AA1927" s="50" cm="1">
        <f t="array" ref="AA1927">IF(AND(K1927="Pending",J1927='Date ouverte'!$A$2),INDEX(_xlfn.ANCHORARRAY('Date ouverte'!$B$2),MATCH(TRUE,_xlfn.ANCHORARRAY('Date ouverte'!$B$2)&gt;=$W1927,0)),IF(AND(K1927="Pending",J1927='Date ouverte'!$A$4),INDEX(_xlfn.ANCHORARRAY('Date ouverte'!$B$4),MATCH(TRUE,_xlfn.ANCHORARRAY('Date ouverte'!$B$4)&gt;=$W1927,0)),IF(AND(K1927="Pending",J1927='Date ouverte'!$A$6),INDEX(_xlfn.ANCHORARRAY('Date ouverte'!$B$6),MATCH(TRUE,_xlfn.ANCHORARRAY('Date ouverte'!$B$6)&gt;=$W1927,0)),IF(AND(K1927="Pending",J1927='Date ouverte'!$A$8),INDEX(_xlfn.ANCHORARRAY('Date ouverte'!$B$8),MATCH(TRUE,_xlfn.ANCHORARRAY('Date ouverte'!$B$8)&gt;=$W1927,0)),W1927))))</f>
        <v>44875</v>
      </c>
      <c r="AB1927" s="5">
        <f>IF(IF($K1927="Pending",(IF($J1927='Date ouverte'!$A$20,HLOOKUP($AA1927,'Date ouverte'!$20:$21,2,FALSE),IF($J1927='Date ouverte'!$A$22,HLOOKUP($AA1927,'Date ouverte'!$22:$23,2,FALSE),IF($J1927='Date ouverte'!$A$24,HLOOKUP($AA1927,'Date ouverte'!$24:$25,2,FALSE),IF($J1927='Date ouverte'!$A$26,HLOOKUP($AA1927,'Date ouverte'!$26:$27,2,FALSE),"j"))))),W1927)&lt;&gt;"alert",AA1927,"alert")</f>
        <v>44875</v>
      </c>
      <c r="AC1927" s="65">
        <f>IF($AB1927="alert",(IF($J1927='Date ouverte'!$A$29,HLOOKUP($AA1927,'Date ouverte'!$29:$30,2,FALSE),IF($J1927='Date ouverte'!$A$31,HLOOKUP($AA1927,'Date ouverte'!$31:$33,2,FALSE),IF($J1927='Date ouverte'!$A$33,HLOOKUP($AA1927,'Date ouverte'!$33:$34,2,FALSE),IF($J1927='Date ouverte'!$A$35,HLOOKUP($AA1927,'Date ouverte'!$35:$36,2,FALSE),"j"))))),0)</f>
        <v>0</v>
      </c>
      <c r="AD19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7" s="5"/>
    </row>
    <row r="1928" spans="1:31" x14ac:dyDescent="0.25">
      <c r="A1928" t="s">
        <v>402</v>
      </c>
      <c r="B1928" t="s">
        <v>258</v>
      </c>
      <c r="C1928" t="s">
        <v>14</v>
      </c>
      <c r="D1928" t="s">
        <v>47</v>
      </c>
      <c r="E1928" t="s">
        <v>16</v>
      </c>
      <c r="F1928" t="s">
        <v>48</v>
      </c>
      <c r="G1928" s="1">
        <v>44814</v>
      </c>
      <c r="H1928" s="1">
        <v>44868</v>
      </c>
      <c r="I1928" s="2">
        <v>44875</v>
      </c>
      <c r="J1928" t="s">
        <v>28</v>
      </c>
      <c r="K1928" t="s">
        <v>29</v>
      </c>
      <c r="L1928" t="s">
        <v>24</v>
      </c>
      <c r="M1928" t="s">
        <v>32</v>
      </c>
      <c r="N1928" t="s">
        <v>41</v>
      </c>
      <c r="O1928" t="s">
        <v>387</v>
      </c>
      <c r="P1928">
        <f t="shared" si="668"/>
        <v>1</v>
      </c>
      <c r="Q1928" s="5">
        <f t="shared" si="669"/>
        <v>44870</v>
      </c>
      <c r="R1928" s="32">
        <f>VLOOKUP(_xlfn.CONCAT(M1928," - ",E1928),Planning!$C$75:$D$99,2,0)</f>
        <v>10</v>
      </c>
      <c r="S1928" s="5">
        <f t="shared" si="670"/>
        <v>44878</v>
      </c>
      <c r="T1928" s="3" t="str">
        <f t="shared" si="671"/>
        <v/>
      </c>
      <c r="U1928" s="32">
        <f t="shared" ca="1" si="672"/>
        <v>10</v>
      </c>
      <c r="V1928" s="32">
        <f t="shared" si="673"/>
        <v>0</v>
      </c>
      <c r="W1928" s="5">
        <f t="shared" si="674"/>
        <v>44875</v>
      </c>
      <c r="X1928" s="5"/>
      <c r="Z1928" s="49"/>
      <c r="AA1928" s="50" cm="1">
        <f t="array" ref="AA1928">IF(AND(K1928="Pending",J1928='Date ouverte'!$A$2),INDEX(_xlfn.ANCHORARRAY('Date ouverte'!$B$2),MATCH(TRUE,_xlfn.ANCHORARRAY('Date ouverte'!$B$2)&gt;=$W1928,0)),IF(AND(K1928="Pending",J1928='Date ouverte'!$A$4),INDEX(_xlfn.ANCHORARRAY('Date ouverte'!$B$4),MATCH(TRUE,_xlfn.ANCHORARRAY('Date ouverte'!$B$4)&gt;=$W1928,0)),IF(AND(K1928="Pending",J1928='Date ouverte'!$A$6),INDEX(_xlfn.ANCHORARRAY('Date ouverte'!$B$6),MATCH(TRUE,_xlfn.ANCHORARRAY('Date ouverte'!$B$6)&gt;=$W1928,0)),IF(AND(K1928="Pending",J1928='Date ouverte'!$A$8),INDEX(_xlfn.ANCHORARRAY('Date ouverte'!$B$8),MATCH(TRUE,_xlfn.ANCHORARRAY('Date ouverte'!$B$8)&gt;=$W1928,0)),W1928))))</f>
        <v>44875</v>
      </c>
      <c r="AB1928" s="5">
        <f>IF(IF($K1928="Pending",(IF($J1928='Date ouverte'!$A$20,HLOOKUP($AA1928,'Date ouverte'!$20:$21,2,FALSE),IF($J1928='Date ouverte'!$A$22,HLOOKUP($AA1928,'Date ouverte'!$22:$23,2,FALSE),IF($J1928='Date ouverte'!$A$24,HLOOKUP($AA1928,'Date ouverte'!$24:$25,2,FALSE),IF($J1928='Date ouverte'!$A$26,HLOOKUP($AA1928,'Date ouverte'!$26:$27,2,FALSE),"j"))))),W1928)&lt;&gt;"alert",AA1928,"alert")</f>
        <v>44875</v>
      </c>
      <c r="AC1928" s="65">
        <f>IF($AB1928="alert",(IF($J1928='Date ouverte'!$A$29,HLOOKUP($AA1928,'Date ouverte'!$29:$30,2,FALSE),IF($J1928='Date ouverte'!$A$31,HLOOKUP($AA1928,'Date ouverte'!$31:$33,2,FALSE),IF($J1928='Date ouverte'!$A$33,HLOOKUP($AA1928,'Date ouverte'!$33:$34,2,FALSE),IF($J1928='Date ouverte'!$A$35,HLOOKUP($AA1928,'Date ouverte'!$35:$36,2,FALSE),"j"))))),0)</f>
        <v>0</v>
      </c>
      <c r="AD19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8" s="5"/>
    </row>
    <row r="1929" spans="1:31" x14ac:dyDescent="0.25">
      <c r="A1929" t="s">
        <v>704</v>
      </c>
      <c r="B1929" t="s">
        <v>258</v>
      </c>
      <c r="C1929" t="s">
        <v>30</v>
      </c>
      <c r="D1929" t="s">
        <v>47</v>
      </c>
      <c r="E1929" t="s">
        <v>51</v>
      </c>
      <c r="F1929" t="s">
        <v>48</v>
      </c>
      <c r="G1929" s="1">
        <v>44821</v>
      </c>
      <c r="H1929" s="1">
        <v>44861</v>
      </c>
      <c r="I1929" s="2">
        <v>44873.541666666664</v>
      </c>
      <c r="J1929" t="s">
        <v>28</v>
      </c>
      <c r="K1929" t="s">
        <v>19</v>
      </c>
      <c r="L1929" t="s">
        <v>24</v>
      </c>
      <c r="M1929" t="s">
        <v>32</v>
      </c>
      <c r="N1929" t="s">
        <v>41</v>
      </c>
      <c r="O1929" t="s">
        <v>664</v>
      </c>
      <c r="P1929">
        <f t="shared" si="668"/>
        <v>1</v>
      </c>
      <c r="Q1929" s="5">
        <f t="shared" si="669"/>
        <v>44863</v>
      </c>
      <c r="R1929" s="32">
        <f>VLOOKUP(_xlfn.CONCAT(M1929," - ",E1929),Planning!$C$75:$D$99,2,0)</f>
        <v>5</v>
      </c>
      <c r="S1929" s="5">
        <f t="shared" si="670"/>
        <v>44866</v>
      </c>
      <c r="T1929" s="3" t="str">
        <f t="shared" si="671"/>
        <v/>
      </c>
      <c r="U1929" s="32">
        <f t="shared" ca="1" si="672"/>
        <v>5</v>
      </c>
      <c r="V1929" s="32">
        <f t="shared" si="673"/>
        <v>0</v>
      </c>
      <c r="W1929" s="5">
        <f t="shared" si="674"/>
        <v>44873</v>
      </c>
      <c r="X1929" s="5"/>
      <c r="Z1929" s="49"/>
      <c r="AA1929" s="50" cm="1">
        <f t="array" ref="AA1929">IF(AND(K1929="Pending",J1929='Date ouverte'!$A$2),INDEX(_xlfn.ANCHORARRAY('Date ouverte'!$B$2),MATCH(TRUE,_xlfn.ANCHORARRAY('Date ouverte'!$B$2)&gt;=$W1929,0)),IF(AND(K1929="Pending",J1929='Date ouverte'!$A$4),INDEX(_xlfn.ANCHORARRAY('Date ouverte'!$B$4),MATCH(TRUE,_xlfn.ANCHORARRAY('Date ouverte'!$B$4)&gt;=$W1929,0)),IF(AND(K1929="Pending",J1929='Date ouverte'!$A$6),INDEX(_xlfn.ANCHORARRAY('Date ouverte'!$B$6),MATCH(TRUE,_xlfn.ANCHORARRAY('Date ouverte'!$B$6)&gt;=$W1929,0)),IF(AND(K1929="Pending",J1929='Date ouverte'!$A$8),INDEX(_xlfn.ANCHORARRAY('Date ouverte'!$B$8),MATCH(TRUE,_xlfn.ANCHORARRAY('Date ouverte'!$B$8)&gt;=$W1929,0)),W1929))))</f>
        <v>44873</v>
      </c>
      <c r="AB1929" s="5">
        <f>IF(IF($K1929="Pending",(IF($J1929='Date ouverte'!$A$20,HLOOKUP($AA1929,'Date ouverte'!$20:$21,2,FALSE),IF($J1929='Date ouverte'!$A$22,HLOOKUP($AA1929,'Date ouverte'!$22:$23,2,FALSE),IF($J1929='Date ouverte'!$A$24,HLOOKUP($AA1929,'Date ouverte'!$24:$25,2,FALSE),IF($J1929='Date ouverte'!$A$26,HLOOKUP($AA1929,'Date ouverte'!$26:$27,2,FALSE),"j"))))),W1929)&lt;&gt;"alert",AA1929,"alert")</f>
        <v>44873</v>
      </c>
      <c r="AC1929" s="65">
        <f>IF($AB1929="alert",(IF($J1929='Date ouverte'!$A$29,HLOOKUP($AA1929,'Date ouverte'!$29:$30,2,FALSE),IF($J1929='Date ouverte'!$A$31,HLOOKUP($AA1929,'Date ouverte'!$31:$33,2,FALSE),IF($J1929='Date ouverte'!$A$33,HLOOKUP($AA1929,'Date ouverte'!$33:$34,2,FALSE),IF($J1929='Date ouverte'!$A$35,HLOOKUP($AA1929,'Date ouverte'!$35:$36,2,FALSE),"j"))))),0)</f>
        <v>0</v>
      </c>
      <c r="AD19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29" s="5"/>
    </row>
    <row r="1930" spans="1:31" x14ac:dyDescent="0.25">
      <c r="A1930" t="s">
        <v>1521</v>
      </c>
      <c r="B1930" t="s">
        <v>258</v>
      </c>
      <c r="C1930" t="s">
        <v>30</v>
      </c>
      <c r="D1930" t="s">
        <v>47</v>
      </c>
      <c r="E1930" t="s">
        <v>16</v>
      </c>
      <c r="F1930" t="s">
        <v>48</v>
      </c>
      <c r="G1930" s="1">
        <v>44839</v>
      </c>
      <c r="H1930" s="1">
        <v>44881</v>
      </c>
      <c r="I1930" s="2">
        <v>44890</v>
      </c>
      <c r="J1930" t="s">
        <v>23</v>
      </c>
      <c r="K1930" t="s">
        <v>29</v>
      </c>
      <c r="L1930" t="s">
        <v>24</v>
      </c>
      <c r="M1930" t="s">
        <v>32</v>
      </c>
      <c r="N1930" t="s">
        <v>41</v>
      </c>
      <c r="O1930" t="s">
        <v>43</v>
      </c>
      <c r="P1930">
        <f t="shared" si="668"/>
        <v>1</v>
      </c>
      <c r="Q1930" s="5">
        <f t="shared" si="669"/>
        <v>44883</v>
      </c>
      <c r="R1930" s="32">
        <f>VLOOKUP(_xlfn.CONCAT(M1930," - ",E1930),Planning!$C$75:$D$99,2,0)</f>
        <v>10</v>
      </c>
      <c r="S1930" s="5">
        <f t="shared" si="670"/>
        <v>44891</v>
      </c>
      <c r="T1930" s="3" t="str">
        <f t="shared" si="671"/>
        <v/>
      </c>
      <c r="U1930" s="32">
        <f t="shared" ca="1" si="672"/>
        <v>10</v>
      </c>
      <c r="V1930" s="32">
        <f t="shared" si="673"/>
        <v>0</v>
      </c>
      <c r="W1930" s="5">
        <f t="shared" si="674"/>
        <v>44890</v>
      </c>
      <c r="X1930" s="5"/>
      <c r="Z1930" s="49"/>
      <c r="AA1930" s="50" cm="1">
        <f t="array" ref="AA1930">IF(AND(K1930="Pending",J1930='Date ouverte'!$A$2),INDEX(_xlfn.ANCHORARRAY('Date ouverte'!$B$2),MATCH(TRUE,_xlfn.ANCHORARRAY('Date ouverte'!$B$2)&gt;=$W1930,0)),IF(AND(K1930="Pending",J1930='Date ouverte'!$A$4),INDEX(_xlfn.ANCHORARRAY('Date ouverte'!$B$4),MATCH(TRUE,_xlfn.ANCHORARRAY('Date ouverte'!$B$4)&gt;=$W1930,0)),IF(AND(K1930="Pending",J1930='Date ouverte'!$A$6),INDEX(_xlfn.ANCHORARRAY('Date ouverte'!$B$6),MATCH(TRUE,_xlfn.ANCHORARRAY('Date ouverte'!$B$6)&gt;=$W1930,0)),IF(AND(K1930="Pending",J1930='Date ouverte'!$A$8),INDEX(_xlfn.ANCHORARRAY('Date ouverte'!$B$8),MATCH(TRUE,_xlfn.ANCHORARRAY('Date ouverte'!$B$8)&gt;=$W1930,0)),W1930))))</f>
        <v>44890</v>
      </c>
      <c r="AB1930" s="5" t="str">
        <f>IF(IF($K1930="Pending",(IF($J1930='Date ouverte'!$A$20,HLOOKUP($AA1930,'Date ouverte'!$20:$21,2,FALSE),IF($J1930='Date ouverte'!$A$22,HLOOKUP($AA1930,'Date ouverte'!$22:$23,2,FALSE),IF($J1930='Date ouverte'!$A$24,HLOOKUP($AA1930,'Date ouverte'!$24:$25,2,FALSE),IF($J1930='Date ouverte'!$A$26,HLOOKUP($AA1930,'Date ouverte'!$26:$27,2,FALSE),"j"))))),W1930)&lt;&gt;"alert",AA1930,"alert")</f>
        <v>alert</v>
      </c>
      <c r="AC1930" s="65">
        <f>IF($AB1930="alert",(IF($J1930='Date ouverte'!$A$29,HLOOKUP($AA1930,'Date ouverte'!$29:$30,2,FALSE),IF($J1930='Date ouverte'!$A$31,HLOOKUP($AA1930,'Date ouverte'!$31:$33,2,FALSE),IF($J1930='Date ouverte'!$A$33,HLOOKUP($AA1930,'Date ouverte'!$33:$34,2,FALSE),IF($J1930='Date ouverte'!$A$35,HLOOKUP($AA1930,'Date ouverte'!$35:$36,2,FALSE),"j"))))),0)</f>
        <v>96</v>
      </c>
      <c r="AD19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0" s="5"/>
    </row>
    <row r="1931" spans="1:31" x14ac:dyDescent="0.25">
      <c r="A1931" t="s">
        <v>2262</v>
      </c>
      <c r="B1931" t="s">
        <v>258</v>
      </c>
      <c r="C1931" t="s">
        <v>30</v>
      </c>
      <c r="D1931" t="s">
        <v>47</v>
      </c>
      <c r="E1931" t="s">
        <v>34</v>
      </c>
      <c r="F1931" t="s">
        <v>48</v>
      </c>
      <c r="G1931" s="1">
        <v>44858</v>
      </c>
      <c r="H1931" s="1">
        <v>44890</v>
      </c>
      <c r="I1931" s="2">
        <v>44902</v>
      </c>
      <c r="J1931" t="s">
        <v>23</v>
      </c>
      <c r="K1931" t="s">
        <v>29</v>
      </c>
      <c r="L1931" t="s">
        <v>20</v>
      </c>
      <c r="M1931" t="s">
        <v>25</v>
      </c>
      <c r="N1931" t="s">
        <v>35</v>
      </c>
      <c r="O1931" t="s">
        <v>46</v>
      </c>
      <c r="P1931">
        <f t="shared" si="668"/>
        <v>1</v>
      </c>
      <c r="Q1931" s="5">
        <f t="shared" si="669"/>
        <v>44892</v>
      </c>
      <c r="R1931" s="32">
        <f>VLOOKUP(_xlfn.CONCAT(M1931," - ",E1931),Planning!$C$75:$D$99,2,0)</f>
        <v>21</v>
      </c>
      <c r="S1931" s="5">
        <f t="shared" si="670"/>
        <v>44911</v>
      </c>
      <c r="T1931" s="3" t="str">
        <f t="shared" si="671"/>
        <v/>
      </c>
      <c r="U1931" s="32">
        <f t="shared" ca="1" si="672"/>
        <v>21</v>
      </c>
      <c r="V1931" s="32">
        <f t="shared" si="673"/>
        <v>0</v>
      </c>
      <c r="W1931" s="5">
        <f t="shared" si="674"/>
        <v>44902</v>
      </c>
      <c r="X1931" s="5"/>
      <c r="Z1931" s="49"/>
      <c r="AA1931" s="50" cm="1">
        <f t="array" ref="AA1931">IF(AND(K1931="Pending",J1931='Date ouverte'!$A$2),INDEX(_xlfn.ANCHORARRAY('Date ouverte'!$B$2),MATCH(TRUE,_xlfn.ANCHORARRAY('Date ouverte'!$B$2)&gt;=$W1931,0)),IF(AND(K1931="Pending",J1931='Date ouverte'!$A$4),INDEX(_xlfn.ANCHORARRAY('Date ouverte'!$B$4),MATCH(TRUE,_xlfn.ANCHORARRAY('Date ouverte'!$B$4)&gt;=$W1931,0)),IF(AND(K1931="Pending",J1931='Date ouverte'!$A$6),INDEX(_xlfn.ANCHORARRAY('Date ouverte'!$B$6),MATCH(TRUE,_xlfn.ANCHORARRAY('Date ouverte'!$B$6)&gt;=$W1931,0)),IF(AND(K1931="Pending",J1931='Date ouverte'!$A$8),INDEX(_xlfn.ANCHORARRAY('Date ouverte'!$B$8),MATCH(TRUE,_xlfn.ANCHORARRAY('Date ouverte'!$B$8)&gt;=$W1931,0)),W1931))))</f>
        <v>44902</v>
      </c>
      <c r="AB1931" s="5" t="str">
        <f>IF(IF($K1931="Pending",(IF($J1931='Date ouverte'!$A$20,HLOOKUP($AA1931,'Date ouverte'!$20:$21,2,FALSE),IF($J1931='Date ouverte'!$A$22,HLOOKUP($AA1931,'Date ouverte'!$22:$23,2,FALSE),IF($J1931='Date ouverte'!$A$24,HLOOKUP($AA1931,'Date ouverte'!$24:$25,2,FALSE),IF($J1931='Date ouverte'!$A$26,HLOOKUP($AA1931,'Date ouverte'!$26:$27,2,FALSE),"j"))))),W1931)&lt;&gt;"alert",AA1931,"alert")</f>
        <v>alert</v>
      </c>
      <c r="AC1931" s="65">
        <f>IF($AB1931="alert",(IF($J1931='Date ouverte'!$A$29,HLOOKUP($AA1931,'Date ouverte'!$29:$30,2,FALSE),IF($J1931='Date ouverte'!$A$31,HLOOKUP($AA1931,'Date ouverte'!$31:$33,2,FALSE),IF($J1931='Date ouverte'!$A$33,HLOOKUP($AA1931,'Date ouverte'!$33:$34,2,FALSE),IF($J1931='Date ouverte'!$A$35,HLOOKUP($AA1931,'Date ouverte'!$35:$36,2,FALSE),"j"))))),0)</f>
        <v>40</v>
      </c>
      <c r="AD19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1" s="5"/>
    </row>
    <row r="1932" spans="1:31" x14ac:dyDescent="0.25">
      <c r="A1932" t="s">
        <v>1522</v>
      </c>
      <c r="B1932" t="s">
        <v>258</v>
      </c>
      <c r="C1932" t="s">
        <v>30</v>
      </c>
      <c r="D1932" t="s">
        <v>47</v>
      </c>
      <c r="E1932" t="s">
        <v>16</v>
      </c>
      <c r="F1932" t="s">
        <v>48</v>
      </c>
      <c r="G1932" s="1">
        <v>44846</v>
      </c>
      <c r="H1932" s="1">
        <v>44885</v>
      </c>
      <c r="I1932" s="2">
        <v>44890</v>
      </c>
      <c r="J1932" t="s">
        <v>23</v>
      </c>
      <c r="K1932" t="s">
        <v>29</v>
      </c>
      <c r="L1932" t="s">
        <v>24</v>
      </c>
      <c r="M1932" t="s">
        <v>32</v>
      </c>
      <c r="N1932" t="s">
        <v>41</v>
      </c>
      <c r="O1932" t="s">
        <v>1106</v>
      </c>
      <c r="P1932">
        <f t="shared" si="668"/>
        <v>1</v>
      </c>
      <c r="Q1932" s="5">
        <f t="shared" si="669"/>
        <v>44887</v>
      </c>
      <c r="R1932" s="32">
        <f>VLOOKUP(_xlfn.CONCAT(M1932," - ",E1932),Planning!$C$75:$D$99,2,0)</f>
        <v>10</v>
      </c>
      <c r="S1932" s="5">
        <f t="shared" si="670"/>
        <v>44895</v>
      </c>
      <c r="T1932" s="3" t="str">
        <f t="shared" si="671"/>
        <v/>
      </c>
      <c r="U1932" s="32">
        <f t="shared" ca="1" si="672"/>
        <v>10</v>
      </c>
      <c r="V1932" s="32">
        <f t="shared" si="673"/>
        <v>0</v>
      </c>
      <c r="W1932" s="5">
        <f t="shared" si="674"/>
        <v>44890</v>
      </c>
      <c r="X1932" s="5"/>
      <c r="Z1932" s="49"/>
      <c r="AA1932" s="50" cm="1">
        <f t="array" ref="AA1932">IF(AND(K1932="Pending",J1932='Date ouverte'!$A$2),INDEX(_xlfn.ANCHORARRAY('Date ouverte'!$B$2),MATCH(TRUE,_xlfn.ANCHORARRAY('Date ouverte'!$B$2)&gt;=$W1932,0)),IF(AND(K1932="Pending",J1932='Date ouverte'!$A$4),INDEX(_xlfn.ANCHORARRAY('Date ouverte'!$B$4),MATCH(TRUE,_xlfn.ANCHORARRAY('Date ouverte'!$B$4)&gt;=$W1932,0)),IF(AND(K1932="Pending",J1932='Date ouverte'!$A$6),INDEX(_xlfn.ANCHORARRAY('Date ouverte'!$B$6),MATCH(TRUE,_xlfn.ANCHORARRAY('Date ouverte'!$B$6)&gt;=$W1932,0)),IF(AND(K1932="Pending",J1932='Date ouverte'!$A$8),INDEX(_xlfn.ANCHORARRAY('Date ouverte'!$B$8),MATCH(TRUE,_xlfn.ANCHORARRAY('Date ouverte'!$B$8)&gt;=$W1932,0)),W1932))))</f>
        <v>44890</v>
      </c>
      <c r="AB1932" s="5" t="str">
        <f>IF(IF($K1932="Pending",(IF($J1932='Date ouverte'!$A$20,HLOOKUP($AA1932,'Date ouverte'!$20:$21,2,FALSE),IF($J1932='Date ouverte'!$A$22,HLOOKUP($AA1932,'Date ouverte'!$22:$23,2,FALSE),IF($J1932='Date ouverte'!$A$24,HLOOKUP($AA1932,'Date ouverte'!$24:$25,2,FALSE),IF($J1932='Date ouverte'!$A$26,HLOOKUP($AA1932,'Date ouverte'!$26:$27,2,FALSE),"j"))))),W1932)&lt;&gt;"alert",AA1932,"alert")</f>
        <v>alert</v>
      </c>
      <c r="AC1932" s="65">
        <f>IF($AB1932="alert",(IF($J1932='Date ouverte'!$A$29,HLOOKUP($AA1932,'Date ouverte'!$29:$30,2,FALSE),IF($J1932='Date ouverte'!$A$31,HLOOKUP($AA1932,'Date ouverte'!$31:$33,2,FALSE),IF($J1932='Date ouverte'!$A$33,HLOOKUP($AA1932,'Date ouverte'!$33:$34,2,FALSE),IF($J1932='Date ouverte'!$A$35,HLOOKUP($AA1932,'Date ouverte'!$35:$36,2,FALSE),"j"))))),0)</f>
        <v>96</v>
      </c>
      <c r="AD19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2" s="5"/>
    </row>
    <row r="1933" spans="1:31" x14ac:dyDescent="0.25">
      <c r="A1933" t="s">
        <v>1523</v>
      </c>
      <c r="B1933" t="s">
        <v>258</v>
      </c>
      <c r="C1933" t="s">
        <v>14</v>
      </c>
      <c r="D1933" t="s">
        <v>47</v>
      </c>
      <c r="E1933" t="s">
        <v>16</v>
      </c>
      <c r="F1933" t="s">
        <v>48</v>
      </c>
      <c r="G1933" s="1">
        <v>44837</v>
      </c>
      <c r="H1933" s="1">
        <v>44869</v>
      </c>
      <c r="I1933" s="2">
        <v>44876</v>
      </c>
      <c r="J1933" t="s">
        <v>39</v>
      </c>
      <c r="K1933" t="s">
        <v>29</v>
      </c>
      <c r="L1933" t="s">
        <v>24</v>
      </c>
      <c r="M1933" t="s">
        <v>25</v>
      </c>
      <c r="N1933" t="s">
        <v>26</v>
      </c>
      <c r="O1933" t="s">
        <v>40</v>
      </c>
      <c r="P1933">
        <f t="shared" si="668"/>
        <v>1</v>
      </c>
      <c r="Q1933" s="5">
        <f t="shared" si="669"/>
        <v>44871</v>
      </c>
      <c r="R1933" s="32">
        <f>VLOOKUP(_xlfn.CONCAT(M1933," - ",E1933),Planning!$C$75:$D$99,2,0)</f>
        <v>4</v>
      </c>
      <c r="S1933" s="5">
        <f t="shared" si="670"/>
        <v>44873</v>
      </c>
      <c r="T1933" s="3" t="str">
        <f t="shared" si="671"/>
        <v/>
      </c>
      <c r="U1933" s="32">
        <f t="shared" ca="1" si="672"/>
        <v>4</v>
      </c>
      <c r="V1933" s="32">
        <f t="shared" si="673"/>
        <v>0</v>
      </c>
      <c r="W1933" s="5">
        <f t="shared" si="674"/>
        <v>44876</v>
      </c>
      <c r="X1933" s="5"/>
      <c r="Z1933" s="49"/>
      <c r="AA1933" s="50" cm="1">
        <f t="array" ref="AA1933">IF(AND(K1933="Pending",J1933='Date ouverte'!$A$2),INDEX(_xlfn.ANCHORARRAY('Date ouverte'!$B$2),MATCH(TRUE,_xlfn.ANCHORARRAY('Date ouverte'!$B$2)&gt;=$W1933,0)),IF(AND(K1933="Pending",J1933='Date ouverte'!$A$4),INDEX(_xlfn.ANCHORARRAY('Date ouverte'!$B$4),MATCH(TRUE,_xlfn.ANCHORARRAY('Date ouverte'!$B$4)&gt;=$W1933,0)),IF(AND(K1933="Pending",J1933='Date ouverte'!$A$6),INDEX(_xlfn.ANCHORARRAY('Date ouverte'!$B$6),MATCH(TRUE,_xlfn.ANCHORARRAY('Date ouverte'!$B$6)&gt;=$W1933,0)),IF(AND(K1933="Pending",J1933='Date ouverte'!$A$8),INDEX(_xlfn.ANCHORARRAY('Date ouverte'!$B$8),MATCH(TRUE,_xlfn.ANCHORARRAY('Date ouverte'!$B$8)&gt;=$W1933,0)),W1933))))</f>
        <v>44876</v>
      </c>
      <c r="AB1933" s="5">
        <f>IF(IF($K1933="Pending",(IF($J1933='Date ouverte'!$A$20,HLOOKUP($AA1933,'Date ouverte'!$20:$21,2,FALSE),IF($J1933='Date ouverte'!$A$22,HLOOKUP($AA1933,'Date ouverte'!$22:$23,2,FALSE),IF($J1933='Date ouverte'!$A$24,HLOOKUP($AA1933,'Date ouverte'!$24:$25,2,FALSE),IF($J1933='Date ouverte'!$A$26,HLOOKUP($AA1933,'Date ouverte'!$26:$27,2,FALSE),"j"))))),W1933)&lt;&gt;"alert",AA1933,"alert")</f>
        <v>44876</v>
      </c>
      <c r="AC1933" s="65">
        <f>IF($AB1933="alert",(IF($J1933='Date ouverte'!$A$29,HLOOKUP($AA1933,'Date ouverte'!$29:$30,2,FALSE),IF($J1933='Date ouverte'!$A$31,HLOOKUP($AA1933,'Date ouverte'!$31:$33,2,FALSE),IF($J1933='Date ouverte'!$A$33,HLOOKUP($AA1933,'Date ouverte'!$33:$34,2,FALSE),IF($J1933='Date ouverte'!$A$35,HLOOKUP($AA1933,'Date ouverte'!$35:$36,2,FALSE),"j"))))),0)</f>
        <v>0</v>
      </c>
      <c r="AD19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33" s="5"/>
    </row>
    <row r="1934" spans="1:31" x14ac:dyDescent="0.25">
      <c r="A1934" t="s">
        <v>568</v>
      </c>
      <c r="B1934" t="s">
        <v>258</v>
      </c>
      <c r="C1934" t="s">
        <v>30</v>
      </c>
      <c r="D1934" t="s">
        <v>47</v>
      </c>
      <c r="E1934" t="s">
        <v>16</v>
      </c>
      <c r="F1934" t="s">
        <v>48</v>
      </c>
      <c r="G1934" s="1">
        <v>44814</v>
      </c>
      <c r="H1934" s="1">
        <v>44868</v>
      </c>
      <c r="I1934" s="2">
        <v>44873</v>
      </c>
      <c r="J1934" t="s">
        <v>28</v>
      </c>
      <c r="K1934" t="s">
        <v>29</v>
      </c>
      <c r="L1934" t="s">
        <v>24</v>
      </c>
      <c r="M1934" t="s">
        <v>32</v>
      </c>
      <c r="N1934" t="s">
        <v>41</v>
      </c>
      <c r="O1934" t="s">
        <v>387</v>
      </c>
      <c r="P1934">
        <f t="shared" si="668"/>
        <v>1</v>
      </c>
      <c r="Q1934" s="5">
        <f t="shared" si="669"/>
        <v>44870</v>
      </c>
      <c r="R1934" s="32">
        <f>VLOOKUP(_xlfn.CONCAT(M1934," - ",E1934),Planning!$C$75:$D$99,2,0)</f>
        <v>10</v>
      </c>
      <c r="S1934" s="5">
        <f t="shared" si="670"/>
        <v>44878</v>
      </c>
      <c r="T1934" s="3" t="str">
        <f t="shared" si="671"/>
        <v/>
      </c>
      <c r="U1934" s="32">
        <f t="shared" ca="1" si="672"/>
        <v>10</v>
      </c>
      <c r="V1934" s="32">
        <f t="shared" si="673"/>
        <v>0</v>
      </c>
      <c r="W1934" s="5">
        <f t="shared" si="674"/>
        <v>44873</v>
      </c>
      <c r="X1934" s="5"/>
      <c r="Z1934" s="49"/>
      <c r="AA1934" s="50" cm="1">
        <f t="array" ref="AA1934">IF(AND(K1934="Pending",J1934='Date ouverte'!$A$2),INDEX(_xlfn.ANCHORARRAY('Date ouverte'!$B$2),MATCH(TRUE,_xlfn.ANCHORARRAY('Date ouverte'!$B$2)&gt;=$W1934,0)),IF(AND(K1934="Pending",J1934='Date ouverte'!$A$4),INDEX(_xlfn.ANCHORARRAY('Date ouverte'!$B$4),MATCH(TRUE,_xlfn.ANCHORARRAY('Date ouverte'!$B$4)&gt;=$W1934,0)),IF(AND(K1934="Pending",J1934='Date ouverte'!$A$6),INDEX(_xlfn.ANCHORARRAY('Date ouverte'!$B$6),MATCH(TRUE,_xlfn.ANCHORARRAY('Date ouverte'!$B$6)&gt;=$W1934,0)),IF(AND(K1934="Pending",J1934='Date ouverte'!$A$8),INDEX(_xlfn.ANCHORARRAY('Date ouverte'!$B$8),MATCH(TRUE,_xlfn.ANCHORARRAY('Date ouverte'!$B$8)&gt;=$W1934,0)),W1934))))</f>
        <v>44873</v>
      </c>
      <c r="AB1934" s="5" t="str">
        <f>IF(IF($K1934="Pending",(IF($J1934='Date ouverte'!$A$20,HLOOKUP($AA1934,'Date ouverte'!$20:$21,2,FALSE),IF($J1934='Date ouverte'!$A$22,HLOOKUP($AA1934,'Date ouverte'!$22:$23,2,FALSE),IF($J1934='Date ouverte'!$A$24,HLOOKUP($AA1934,'Date ouverte'!$24:$25,2,FALSE),IF($J1934='Date ouverte'!$A$26,HLOOKUP($AA1934,'Date ouverte'!$26:$27,2,FALSE),"j"))))),W1934)&lt;&gt;"alert",AA1934,"alert")</f>
        <v>alert</v>
      </c>
      <c r="AC1934" s="65">
        <f>IF($AB1934="alert",(IF($J1934='Date ouverte'!$A$29,HLOOKUP($AA1934,'Date ouverte'!$29:$30,2,FALSE),IF($J1934='Date ouverte'!$A$31,HLOOKUP($AA1934,'Date ouverte'!$31:$33,2,FALSE),IF($J1934='Date ouverte'!$A$33,HLOOKUP($AA1934,'Date ouverte'!$33:$34,2,FALSE),IF($J1934='Date ouverte'!$A$35,HLOOKUP($AA1934,'Date ouverte'!$35:$36,2,FALSE),"j"))))),0)</f>
        <v>15</v>
      </c>
      <c r="AD19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4" s="5"/>
    </row>
    <row r="1935" spans="1:31" x14ac:dyDescent="0.25">
      <c r="A1935" t="s">
        <v>1524</v>
      </c>
      <c r="B1935" t="s">
        <v>258</v>
      </c>
      <c r="C1935" t="s">
        <v>30</v>
      </c>
      <c r="D1935" t="s">
        <v>47</v>
      </c>
      <c r="E1935" t="s">
        <v>34</v>
      </c>
      <c r="F1935" t="s">
        <v>48</v>
      </c>
      <c r="G1935" s="1">
        <v>44832</v>
      </c>
      <c r="H1935" s="1">
        <v>44866</v>
      </c>
      <c r="I1935" s="2">
        <v>44880.625</v>
      </c>
      <c r="J1935" t="s">
        <v>23</v>
      </c>
      <c r="K1935" t="s">
        <v>19</v>
      </c>
      <c r="L1935" t="s">
        <v>20</v>
      </c>
      <c r="M1935" t="s">
        <v>25</v>
      </c>
      <c r="N1935" t="s">
        <v>35</v>
      </c>
      <c r="O1935" t="s">
        <v>40</v>
      </c>
      <c r="P1935">
        <f t="shared" si="668"/>
        <v>1</v>
      </c>
      <c r="Q1935" s="5">
        <f t="shared" si="669"/>
        <v>44868</v>
      </c>
      <c r="R1935" s="32">
        <f>VLOOKUP(_xlfn.CONCAT(M1935," - ",E1935),Planning!$C$75:$D$99,2,0)</f>
        <v>21</v>
      </c>
      <c r="S1935" s="5">
        <f t="shared" si="670"/>
        <v>44887</v>
      </c>
      <c r="T1935" s="3" t="str">
        <f t="shared" si="671"/>
        <v/>
      </c>
      <c r="U1935" s="32">
        <f t="shared" ca="1" si="672"/>
        <v>21</v>
      </c>
      <c r="V1935" s="32">
        <f t="shared" si="673"/>
        <v>0</v>
      </c>
      <c r="W1935" s="5">
        <f t="shared" si="674"/>
        <v>44880</v>
      </c>
      <c r="X1935" s="5"/>
      <c r="Z1935" s="49"/>
      <c r="AA1935" s="50" cm="1">
        <f t="array" ref="AA1935">IF(AND(K1935="Pending",J1935='Date ouverte'!$A$2),INDEX(_xlfn.ANCHORARRAY('Date ouverte'!$B$2),MATCH(TRUE,_xlfn.ANCHORARRAY('Date ouverte'!$B$2)&gt;=$W1935,0)),IF(AND(K1935="Pending",J1935='Date ouverte'!$A$4),INDEX(_xlfn.ANCHORARRAY('Date ouverte'!$B$4),MATCH(TRUE,_xlfn.ANCHORARRAY('Date ouverte'!$B$4)&gt;=$W1935,0)),IF(AND(K1935="Pending",J1935='Date ouverte'!$A$6),INDEX(_xlfn.ANCHORARRAY('Date ouverte'!$B$6),MATCH(TRUE,_xlfn.ANCHORARRAY('Date ouverte'!$B$6)&gt;=$W1935,0)),IF(AND(K1935="Pending",J1935='Date ouverte'!$A$8),INDEX(_xlfn.ANCHORARRAY('Date ouverte'!$B$8),MATCH(TRUE,_xlfn.ANCHORARRAY('Date ouverte'!$B$8)&gt;=$W1935,0)),W1935))))</f>
        <v>44880</v>
      </c>
      <c r="AB1935" s="5">
        <f>IF(IF($K1935="Pending",(IF($J1935='Date ouverte'!$A$20,HLOOKUP($AA1935,'Date ouverte'!$20:$21,2,FALSE),IF($J1935='Date ouverte'!$A$22,HLOOKUP($AA1935,'Date ouverte'!$22:$23,2,FALSE),IF($J1935='Date ouverte'!$A$24,HLOOKUP($AA1935,'Date ouverte'!$24:$25,2,FALSE),IF($J1935='Date ouverte'!$A$26,HLOOKUP($AA1935,'Date ouverte'!$26:$27,2,FALSE),"j"))))),W1935)&lt;&gt;"alert",AA1935,"alert")</f>
        <v>44880</v>
      </c>
      <c r="AC1935" s="65">
        <f>IF($AB1935="alert",(IF($J1935='Date ouverte'!$A$29,HLOOKUP($AA1935,'Date ouverte'!$29:$30,2,FALSE),IF($J1935='Date ouverte'!$A$31,HLOOKUP($AA1935,'Date ouverte'!$31:$33,2,FALSE),IF($J1935='Date ouverte'!$A$33,HLOOKUP($AA1935,'Date ouverte'!$33:$34,2,FALSE),IF($J1935='Date ouverte'!$A$35,HLOOKUP($AA1935,'Date ouverte'!$35:$36,2,FALSE),"j"))))),0)</f>
        <v>0</v>
      </c>
      <c r="AD19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5" s="5"/>
    </row>
    <row r="1936" spans="1:31" x14ac:dyDescent="0.25">
      <c r="A1936" t="s">
        <v>2263</v>
      </c>
      <c r="B1936" t="s">
        <v>258</v>
      </c>
      <c r="C1936" t="s">
        <v>30</v>
      </c>
      <c r="D1936" t="s">
        <v>47</v>
      </c>
      <c r="E1936" t="s">
        <v>16</v>
      </c>
      <c r="F1936" t="s">
        <v>48</v>
      </c>
      <c r="G1936" s="1">
        <v>44852</v>
      </c>
      <c r="H1936" s="1">
        <v>44884</v>
      </c>
      <c r="I1936" s="2">
        <v>44889</v>
      </c>
      <c r="J1936" t="s">
        <v>23</v>
      </c>
      <c r="K1936" t="s">
        <v>29</v>
      </c>
      <c r="L1936" t="s">
        <v>24</v>
      </c>
      <c r="M1936" t="s">
        <v>32</v>
      </c>
      <c r="N1936" t="s">
        <v>41</v>
      </c>
      <c r="O1936" t="s">
        <v>1686</v>
      </c>
      <c r="P1936">
        <f t="shared" si="668"/>
        <v>1</v>
      </c>
      <c r="Q1936" s="5">
        <f t="shared" si="669"/>
        <v>44886</v>
      </c>
      <c r="R1936" s="32">
        <f>VLOOKUP(_xlfn.CONCAT(M1936," - ",E1936),Planning!$C$75:$D$99,2,0)</f>
        <v>10</v>
      </c>
      <c r="S1936" s="5">
        <f t="shared" si="670"/>
        <v>44894</v>
      </c>
      <c r="T1936" s="3" t="str">
        <f t="shared" si="671"/>
        <v/>
      </c>
      <c r="U1936" s="32">
        <f t="shared" ca="1" si="672"/>
        <v>10</v>
      </c>
      <c r="V1936" s="32">
        <f t="shared" si="673"/>
        <v>0</v>
      </c>
      <c r="W1936" s="5">
        <f t="shared" si="674"/>
        <v>44889</v>
      </c>
      <c r="X1936" s="5"/>
      <c r="Z1936" s="49"/>
      <c r="AA1936" s="50" cm="1">
        <f t="array" ref="AA1936">IF(AND(K1936="Pending",J1936='Date ouverte'!$A$2),INDEX(_xlfn.ANCHORARRAY('Date ouverte'!$B$2),MATCH(TRUE,_xlfn.ANCHORARRAY('Date ouverte'!$B$2)&gt;=$W1936,0)),IF(AND(K1936="Pending",J1936='Date ouverte'!$A$4),INDEX(_xlfn.ANCHORARRAY('Date ouverte'!$B$4),MATCH(TRUE,_xlfn.ANCHORARRAY('Date ouverte'!$B$4)&gt;=$W1936,0)),IF(AND(K1936="Pending",J1936='Date ouverte'!$A$6),INDEX(_xlfn.ANCHORARRAY('Date ouverte'!$B$6),MATCH(TRUE,_xlfn.ANCHORARRAY('Date ouverte'!$B$6)&gt;=$W1936,0)),IF(AND(K1936="Pending",J1936='Date ouverte'!$A$8),INDEX(_xlfn.ANCHORARRAY('Date ouverte'!$B$8),MATCH(TRUE,_xlfn.ANCHORARRAY('Date ouverte'!$B$8)&gt;=$W1936,0)),W1936))))</f>
        <v>44889</v>
      </c>
      <c r="AB1936" s="5" t="str">
        <f>IF(IF($K1936="Pending",(IF($J1936='Date ouverte'!$A$20,HLOOKUP($AA1936,'Date ouverte'!$20:$21,2,FALSE),IF($J1936='Date ouverte'!$A$22,HLOOKUP($AA1936,'Date ouverte'!$22:$23,2,FALSE),IF($J1936='Date ouverte'!$A$24,HLOOKUP($AA1936,'Date ouverte'!$24:$25,2,FALSE),IF($J1936='Date ouverte'!$A$26,HLOOKUP($AA1936,'Date ouverte'!$26:$27,2,FALSE),"j"))))),W1936)&lt;&gt;"alert",AA1936,"alert")</f>
        <v>alert</v>
      </c>
      <c r="AC1936" s="65">
        <f>IF($AB1936="alert",(IF($J1936='Date ouverte'!$A$29,HLOOKUP($AA1936,'Date ouverte'!$29:$30,2,FALSE),IF($J1936='Date ouverte'!$A$31,HLOOKUP($AA1936,'Date ouverte'!$31:$33,2,FALSE),IF($J1936='Date ouverte'!$A$33,HLOOKUP($AA1936,'Date ouverte'!$33:$34,2,FALSE),IF($J1936='Date ouverte'!$A$35,HLOOKUP($AA1936,'Date ouverte'!$35:$36,2,FALSE),"j"))))),0)</f>
        <v>32</v>
      </c>
      <c r="AD19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6" s="5"/>
    </row>
    <row r="1937" spans="1:31" x14ac:dyDescent="0.25">
      <c r="A1937" t="s">
        <v>2534</v>
      </c>
      <c r="B1937" t="s">
        <v>258</v>
      </c>
      <c r="C1937" t="s">
        <v>38</v>
      </c>
      <c r="D1937" t="s">
        <v>47</v>
      </c>
      <c r="E1937" t="s">
        <v>16</v>
      </c>
      <c r="F1937" t="s">
        <v>48</v>
      </c>
      <c r="G1937" s="1">
        <v>44865</v>
      </c>
      <c r="H1937" s="1">
        <v>44893</v>
      </c>
      <c r="I1937" s="2">
        <v>44903</v>
      </c>
      <c r="J1937" t="s">
        <v>18</v>
      </c>
      <c r="K1937" t="s">
        <v>29</v>
      </c>
      <c r="L1937" t="s">
        <v>24</v>
      </c>
      <c r="M1937" t="s">
        <v>32</v>
      </c>
      <c r="N1937" t="s">
        <v>41</v>
      </c>
      <c r="O1937" t="s">
        <v>1728</v>
      </c>
      <c r="P1937">
        <f t="shared" si="668"/>
        <v>1</v>
      </c>
      <c r="Q1937" s="5">
        <f t="shared" si="669"/>
        <v>44895</v>
      </c>
      <c r="R1937" s="32">
        <f>VLOOKUP(_xlfn.CONCAT(M1937," - ",E1937),Planning!$C$75:$D$99,2,0)</f>
        <v>10</v>
      </c>
      <c r="S1937" s="5">
        <f t="shared" si="670"/>
        <v>44903</v>
      </c>
      <c r="T1937" s="3" t="str">
        <f t="shared" si="671"/>
        <v/>
      </c>
      <c r="U1937" s="32">
        <f t="shared" ca="1" si="672"/>
        <v>10</v>
      </c>
      <c r="V1937" s="32">
        <f t="shared" si="673"/>
        <v>0</v>
      </c>
      <c r="W1937" s="5">
        <f t="shared" si="674"/>
        <v>44903</v>
      </c>
      <c r="X1937" s="5"/>
      <c r="Z1937" s="49"/>
      <c r="AA1937" s="50" cm="1">
        <f t="array" ref="AA1937">IF(AND(K1937="Pending",J1937='Date ouverte'!$A$2),INDEX(_xlfn.ANCHORARRAY('Date ouverte'!$B$2),MATCH(TRUE,_xlfn.ANCHORARRAY('Date ouverte'!$B$2)&gt;=$W1937,0)),IF(AND(K1937="Pending",J1937='Date ouverte'!$A$4),INDEX(_xlfn.ANCHORARRAY('Date ouverte'!$B$4),MATCH(TRUE,_xlfn.ANCHORARRAY('Date ouverte'!$B$4)&gt;=$W1937,0)),IF(AND(K1937="Pending",J1937='Date ouverte'!$A$6),INDEX(_xlfn.ANCHORARRAY('Date ouverte'!$B$6),MATCH(TRUE,_xlfn.ANCHORARRAY('Date ouverte'!$B$6)&gt;=$W1937,0)),IF(AND(K1937="Pending",J1937='Date ouverte'!$A$8),INDEX(_xlfn.ANCHORARRAY('Date ouverte'!$B$8),MATCH(TRUE,_xlfn.ANCHORARRAY('Date ouverte'!$B$8)&gt;=$W1937,0)),W1937))))</f>
        <v>44903</v>
      </c>
      <c r="AB1937" s="5">
        <f>IF(IF($K1937="Pending",(IF($J1937='Date ouverte'!$A$20,HLOOKUP($AA1937,'Date ouverte'!$20:$21,2,FALSE),IF($J1937='Date ouverte'!$A$22,HLOOKUP($AA1937,'Date ouverte'!$22:$23,2,FALSE),IF($J1937='Date ouverte'!$A$24,HLOOKUP($AA1937,'Date ouverte'!$24:$25,2,FALSE),IF($J1937='Date ouverte'!$A$26,HLOOKUP($AA1937,'Date ouverte'!$26:$27,2,FALSE),"j"))))),W1937)&lt;&gt;"alert",AA1937,"alert")</f>
        <v>44903</v>
      </c>
      <c r="AC1937" s="65">
        <f>IF($AB1937="alert",(IF($J1937='Date ouverte'!$A$29,HLOOKUP($AA1937,'Date ouverte'!$29:$30,2,FALSE),IF($J1937='Date ouverte'!$A$31,HLOOKUP($AA1937,'Date ouverte'!$31:$33,2,FALSE),IF($J1937='Date ouverte'!$A$33,HLOOKUP($AA1937,'Date ouverte'!$33:$34,2,FALSE),IF($J1937='Date ouverte'!$A$35,HLOOKUP($AA1937,'Date ouverte'!$35:$36,2,FALSE),"j"))))),0)</f>
        <v>0</v>
      </c>
      <c r="AD19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7" s="5"/>
    </row>
    <row r="1938" spans="1:31" x14ac:dyDescent="0.25">
      <c r="A1938" t="s">
        <v>825</v>
      </c>
      <c r="B1938" t="s">
        <v>258</v>
      </c>
      <c r="C1938" t="s">
        <v>30</v>
      </c>
      <c r="D1938" t="s">
        <v>47</v>
      </c>
      <c r="E1938" t="s">
        <v>16</v>
      </c>
      <c r="F1938" t="s">
        <v>48</v>
      </c>
      <c r="G1938" s="1">
        <v>44827</v>
      </c>
      <c r="H1938" s="1">
        <v>44868</v>
      </c>
      <c r="I1938" s="2">
        <v>44873</v>
      </c>
      <c r="J1938" t="s">
        <v>28</v>
      </c>
      <c r="K1938" t="s">
        <v>29</v>
      </c>
      <c r="L1938" t="s">
        <v>24</v>
      </c>
      <c r="M1938" t="s">
        <v>32</v>
      </c>
      <c r="N1938" t="s">
        <v>41</v>
      </c>
      <c r="O1938" t="s">
        <v>387</v>
      </c>
      <c r="P1938">
        <f t="shared" si="668"/>
        <v>1</v>
      </c>
      <c r="Q1938" s="5">
        <f t="shared" si="669"/>
        <v>44870</v>
      </c>
      <c r="R1938" s="32">
        <f>VLOOKUP(_xlfn.CONCAT(M1938," - ",E1938),Planning!$C$75:$D$99,2,0)</f>
        <v>10</v>
      </c>
      <c r="S1938" s="5">
        <f t="shared" si="670"/>
        <v>44878</v>
      </c>
      <c r="T1938" s="3" t="str">
        <f t="shared" si="671"/>
        <v/>
      </c>
      <c r="U1938" s="32">
        <f t="shared" ca="1" si="672"/>
        <v>10</v>
      </c>
      <c r="V1938" s="32">
        <f t="shared" si="673"/>
        <v>0</v>
      </c>
      <c r="W1938" s="5">
        <f t="shared" si="674"/>
        <v>44873</v>
      </c>
      <c r="X1938" s="5"/>
      <c r="Z1938" s="49"/>
      <c r="AA1938" s="50" cm="1">
        <f t="array" ref="AA1938">IF(AND(K1938="Pending",J1938='Date ouverte'!$A$2),INDEX(_xlfn.ANCHORARRAY('Date ouverte'!$B$2),MATCH(TRUE,_xlfn.ANCHORARRAY('Date ouverte'!$B$2)&gt;=$W1938,0)),IF(AND(K1938="Pending",J1938='Date ouverte'!$A$4),INDEX(_xlfn.ANCHORARRAY('Date ouverte'!$B$4),MATCH(TRUE,_xlfn.ANCHORARRAY('Date ouverte'!$B$4)&gt;=$W1938,0)),IF(AND(K1938="Pending",J1938='Date ouverte'!$A$6),INDEX(_xlfn.ANCHORARRAY('Date ouverte'!$B$6),MATCH(TRUE,_xlfn.ANCHORARRAY('Date ouverte'!$B$6)&gt;=$W1938,0)),IF(AND(K1938="Pending",J1938='Date ouverte'!$A$8),INDEX(_xlfn.ANCHORARRAY('Date ouverte'!$B$8),MATCH(TRUE,_xlfn.ANCHORARRAY('Date ouverte'!$B$8)&gt;=$W1938,0)),W1938))))</f>
        <v>44873</v>
      </c>
      <c r="AB1938" s="5" t="str">
        <f>IF(IF($K1938="Pending",(IF($J1938='Date ouverte'!$A$20,HLOOKUP($AA1938,'Date ouverte'!$20:$21,2,FALSE),IF($J1938='Date ouverte'!$A$22,HLOOKUP($AA1938,'Date ouverte'!$22:$23,2,FALSE),IF($J1938='Date ouverte'!$A$24,HLOOKUP($AA1938,'Date ouverte'!$24:$25,2,FALSE),IF($J1938='Date ouverte'!$A$26,HLOOKUP($AA1938,'Date ouverte'!$26:$27,2,FALSE),"j"))))),W1938)&lt;&gt;"alert",AA1938,"alert")</f>
        <v>alert</v>
      </c>
      <c r="AC1938" s="65">
        <f>IF($AB1938="alert",(IF($J1938='Date ouverte'!$A$29,HLOOKUP($AA1938,'Date ouverte'!$29:$30,2,FALSE),IF($J1938='Date ouverte'!$A$31,HLOOKUP($AA1938,'Date ouverte'!$31:$33,2,FALSE),IF($J1938='Date ouverte'!$A$33,HLOOKUP($AA1938,'Date ouverte'!$33:$34,2,FALSE),IF($J1938='Date ouverte'!$A$35,HLOOKUP($AA1938,'Date ouverte'!$35:$36,2,FALSE),"j"))))),0)</f>
        <v>15</v>
      </c>
      <c r="AD19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8" s="5"/>
    </row>
    <row r="1939" spans="1:31" x14ac:dyDescent="0.25">
      <c r="A1939" t="s">
        <v>2264</v>
      </c>
      <c r="B1939" t="s">
        <v>258</v>
      </c>
      <c r="C1939" t="s">
        <v>30</v>
      </c>
      <c r="D1939" t="s">
        <v>47</v>
      </c>
      <c r="E1939" t="s">
        <v>16</v>
      </c>
      <c r="F1939" t="s">
        <v>48</v>
      </c>
      <c r="G1939" s="1">
        <v>44852</v>
      </c>
      <c r="H1939" s="1">
        <v>44884</v>
      </c>
      <c r="I1939" s="2">
        <v>44889</v>
      </c>
      <c r="J1939" t="s">
        <v>23</v>
      </c>
      <c r="K1939" t="s">
        <v>29</v>
      </c>
      <c r="L1939" t="s">
        <v>24</v>
      </c>
      <c r="M1939" t="s">
        <v>32</v>
      </c>
      <c r="N1939" t="s">
        <v>41</v>
      </c>
      <c r="O1939" t="s">
        <v>1686</v>
      </c>
      <c r="P1939">
        <f t="shared" si="668"/>
        <v>1</v>
      </c>
      <c r="Q1939" s="5">
        <f t="shared" si="669"/>
        <v>44886</v>
      </c>
      <c r="R1939" s="32">
        <f>VLOOKUP(_xlfn.CONCAT(M1939," - ",E1939),Planning!$C$75:$D$99,2,0)</f>
        <v>10</v>
      </c>
      <c r="S1939" s="5">
        <f t="shared" si="670"/>
        <v>44894</v>
      </c>
      <c r="T1939" s="3" t="str">
        <f t="shared" si="671"/>
        <v/>
      </c>
      <c r="U1939" s="32">
        <f t="shared" ca="1" si="672"/>
        <v>10</v>
      </c>
      <c r="V1939" s="32">
        <f t="shared" si="673"/>
        <v>0</v>
      </c>
      <c r="W1939" s="5">
        <f t="shared" si="674"/>
        <v>44889</v>
      </c>
      <c r="X1939" s="5"/>
      <c r="Z1939" s="49"/>
      <c r="AA1939" s="50" cm="1">
        <f t="array" ref="AA1939">IF(AND(K1939="Pending",J1939='Date ouverte'!$A$2),INDEX(_xlfn.ANCHORARRAY('Date ouverte'!$B$2),MATCH(TRUE,_xlfn.ANCHORARRAY('Date ouverte'!$B$2)&gt;=$W1939,0)),IF(AND(K1939="Pending",J1939='Date ouverte'!$A$4),INDEX(_xlfn.ANCHORARRAY('Date ouverte'!$B$4),MATCH(TRUE,_xlfn.ANCHORARRAY('Date ouverte'!$B$4)&gt;=$W1939,0)),IF(AND(K1939="Pending",J1939='Date ouverte'!$A$6),INDEX(_xlfn.ANCHORARRAY('Date ouverte'!$B$6),MATCH(TRUE,_xlfn.ANCHORARRAY('Date ouverte'!$B$6)&gt;=$W1939,0)),IF(AND(K1939="Pending",J1939='Date ouverte'!$A$8),INDEX(_xlfn.ANCHORARRAY('Date ouverte'!$B$8),MATCH(TRUE,_xlfn.ANCHORARRAY('Date ouverte'!$B$8)&gt;=$W1939,0)),W1939))))</f>
        <v>44889</v>
      </c>
      <c r="AB1939" s="5" t="str">
        <f>IF(IF($K1939="Pending",(IF($J1939='Date ouverte'!$A$20,HLOOKUP($AA1939,'Date ouverte'!$20:$21,2,FALSE),IF($J1939='Date ouverte'!$A$22,HLOOKUP($AA1939,'Date ouverte'!$22:$23,2,FALSE),IF($J1939='Date ouverte'!$A$24,HLOOKUP($AA1939,'Date ouverte'!$24:$25,2,FALSE),IF($J1939='Date ouverte'!$A$26,HLOOKUP($AA1939,'Date ouverte'!$26:$27,2,FALSE),"j"))))),W1939)&lt;&gt;"alert",AA1939,"alert")</f>
        <v>alert</v>
      </c>
      <c r="AC1939" s="65">
        <f>IF($AB1939="alert",(IF($J1939='Date ouverte'!$A$29,HLOOKUP($AA1939,'Date ouverte'!$29:$30,2,FALSE),IF($J1939='Date ouverte'!$A$31,HLOOKUP($AA1939,'Date ouverte'!$31:$33,2,FALSE),IF($J1939='Date ouverte'!$A$33,HLOOKUP($AA1939,'Date ouverte'!$33:$34,2,FALSE),IF($J1939='Date ouverte'!$A$35,HLOOKUP($AA1939,'Date ouverte'!$35:$36,2,FALSE),"j"))))),0)</f>
        <v>32</v>
      </c>
      <c r="AD19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39" s="5"/>
    </row>
    <row r="1940" spans="1:31" x14ac:dyDescent="0.25">
      <c r="A1940" t="s">
        <v>2265</v>
      </c>
      <c r="B1940" t="s">
        <v>258</v>
      </c>
      <c r="C1940" t="s">
        <v>30</v>
      </c>
      <c r="D1940" t="s">
        <v>47</v>
      </c>
      <c r="E1940" t="s">
        <v>16</v>
      </c>
      <c r="F1940" t="s">
        <v>48</v>
      </c>
      <c r="G1940" s="1">
        <v>44850</v>
      </c>
      <c r="H1940" s="1">
        <v>44885</v>
      </c>
      <c r="I1940" s="2">
        <v>44890</v>
      </c>
      <c r="J1940" t="s">
        <v>18</v>
      </c>
      <c r="K1940" t="s">
        <v>29</v>
      </c>
      <c r="L1940" t="s">
        <v>24</v>
      </c>
      <c r="M1940" t="s">
        <v>32</v>
      </c>
      <c r="N1940" t="s">
        <v>41</v>
      </c>
      <c r="O1940" t="s">
        <v>1106</v>
      </c>
      <c r="P1940">
        <f t="shared" si="668"/>
        <v>1</v>
      </c>
      <c r="Q1940" s="5">
        <f t="shared" si="669"/>
        <v>44887</v>
      </c>
      <c r="R1940" s="32">
        <f>VLOOKUP(_xlfn.CONCAT(M1940," - ",E1940),Planning!$C$75:$D$99,2,0)</f>
        <v>10</v>
      </c>
      <c r="S1940" s="5">
        <f t="shared" si="670"/>
        <v>44895</v>
      </c>
      <c r="T1940" s="3" t="str">
        <f t="shared" si="671"/>
        <v/>
      </c>
      <c r="U1940" s="32">
        <f t="shared" ca="1" si="672"/>
        <v>10</v>
      </c>
      <c r="V1940" s="32">
        <f t="shared" si="673"/>
        <v>0</v>
      </c>
      <c r="W1940" s="5">
        <f t="shared" si="674"/>
        <v>44890</v>
      </c>
      <c r="X1940" s="5"/>
      <c r="Z1940" s="49"/>
      <c r="AA1940" s="50" cm="1">
        <f t="array" ref="AA1940">IF(AND(K1940="Pending",J1940='Date ouverte'!$A$2),INDEX(_xlfn.ANCHORARRAY('Date ouverte'!$B$2),MATCH(TRUE,_xlfn.ANCHORARRAY('Date ouverte'!$B$2)&gt;=$W1940,0)),IF(AND(K1940="Pending",J1940='Date ouverte'!$A$4),INDEX(_xlfn.ANCHORARRAY('Date ouverte'!$B$4),MATCH(TRUE,_xlfn.ANCHORARRAY('Date ouverte'!$B$4)&gt;=$W1940,0)),IF(AND(K1940="Pending",J1940='Date ouverte'!$A$6),INDEX(_xlfn.ANCHORARRAY('Date ouverte'!$B$6),MATCH(TRUE,_xlfn.ANCHORARRAY('Date ouverte'!$B$6)&gt;=$W1940,0)),IF(AND(K1940="Pending",J1940='Date ouverte'!$A$8),INDEX(_xlfn.ANCHORARRAY('Date ouverte'!$B$8),MATCH(TRUE,_xlfn.ANCHORARRAY('Date ouverte'!$B$8)&gt;=$W1940,0)),W1940))))</f>
        <v>44890</v>
      </c>
      <c r="AB1940" s="5" t="str">
        <f>IF(IF($K1940="Pending",(IF($J1940='Date ouverte'!$A$20,HLOOKUP($AA1940,'Date ouverte'!$20:$21,2,FALSE),IF($J1940='Date ouverte'!$A$22,HLOOKUP($AA1940,'Date ouverte'!$22:$23,2,FALSE),IF($J1940='Date ouverte'!$A$24,HLOOKUP($AA1940,'Date ouverte'!$24:$25,2,FALSE),IF($J1940='Date ouverte'!$A$26,HLOOKUP($AA1940,'Date ouverte'!$26:$27,2,FALSE),"j"))))),W1940)&lt;&gt;"alert",AA1940,"alert")</f>
        <v>alert</v>
      </c>
      <c r="AC1940" s="65">
        <f>IF($AB1940="alert",(IF($J1940='Date ouverte'!$A$29,HLOOKUP($AA1940,'Date ouverte'!$29:$30,2,FALSE),IF($J1940='Date ouverte'!$A$31,HLOOKUP($AA1940,'Date ouverte'!$31:$33,2,FALSE),IF($J1940='Date ouverte'!$A$33,HLOOKUP($AA1940,'Date ouverte'!$33:$34,2,FALSE),IF($J1940='Date ouverte'!$A$35,HLOOKUP($AA1940,'Date ouverte'!$35:$36,2,FALSE),"j"))))),0)</f>
        <v>4</v>
      </c>
      <c r="AD19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0" s="5"/>
    </row>
    <row r="1941" spans="1:31" x14ac:dyDescent="0.25">
      <c r="A1941" t="s">
        <v>1525</v>
      </c>
      <c r="B1941" t="s">
        <v>258</v>
      </c>
      <c r="C1941" t="s">
        <v>14</v>
      </c>
      <c r="D1941" t="s">
        <v>47</v>
      </c>
      <c r="E1941" t="s">
        <v>34</v>
      </c>
      <c r="F1941" t="s">
        <v>48</v>
      </c>
      <c r="G1941" s="1">
        <v>44835</v>
      </c>
      <c r="H1941" s="1">
        <v>44877</v>
      </c>
      <c r="I1941" s="2">
        <v>44889</v>
      </c>
      <c r="J1941" t="s">
        <v>18</v>
      </c>
      <c r="K1941" t="s">
        <v>29</v>
      </c>
      <c r="L1941" t="s">
        <v>24</v>
      </c>
      <c r="M1941" t="s">
        <v>25</v>
      </c>
      <c r="N1941" t="s">
        <v>26</v>
      </c>
      <c r="O1941" t="s">
        <v>45</v>
      </c>
      <c r="P1941">
        <f t="shared" si="668"/>
        <v>1</v>
      </c>
      <c r="Q1941" s="5">
        <f t="shared" si="669"/>
        <v>44879</v>
      </c>
      <c r="R1941" s="32">
        <f>VLOOKUP(_xlfn.CONCAT(M1941," - ",E1941),Planning!$C$75:$D$99,2,0)</f>
        <v>21</v>
      </c>
      <c r="S1941" s="5">
        <f t="shared" si="670"/>
        <v>44898</v>
      </c>
      <c r="T1941" s="3" t="str">
        <f t="shared" si="671"/>
        <v/>
      </c>
      <c r="U1941" s="32">
        <f t="shared" ca="1" si="672"/>
        <v>21</v>
      </c>
      <c r="V1941" s="32">
        <f t="shared" si="673"/>
        <v>0</v>
      </c>
      <c r="W1941" s="5">
        <f t="shared" si="674"/>
        <v>44889</v>
      </c>
      <c r="X1941" s="5"/>
      <c r="Z1941" s="49"/>
      <c r="AA1941" s="50" cm="1">
        <f t="array" ref="AA1941">IF(AND(K1941="Pending",J1941='Date ouverte'!$A$2),INDEX(_xlfn.ANCHORARRAY('Date ouverte'!$B$2),MATCH(TRUE,_xlfn.ANCHORARRAY('Date ouverte'!$B$2)&gt;=$W1941,0)),IF(AND(K1941="Pending",J1941='Date ouverte'!$A$4),INDEX(_xlfn.ANCHORARRAY('Date ouverte'!$B$4),MATCH(TRUE,_xlfn.ANCHORARRAY('Date ouverte'!$B$4)&gt;=$W1941,0)),IF(AND(K1941="Pending",J1941='Date ouverte'!$A$6),INDEX(_xlfn.ANCHORARRAY('Date ouverte'!$B$6),MATCH(TRUE,_xlfn.ANCHORARRAY('Date ouverte'!$B$6)&gt;=$W1941,0)),IF(AND(K1941="Pending",J1941='Date ouverte'!$A$8),INDEX(_xlfn.ANCHORARRAY('Date ouverte'!$B$8),MATCH(TRUE,_xlfn.ANCHORARRAY('Date ouverte'!$B$8)&gt;=$W1941,0)),W1941))))</f>
        <v>44889</v>
      </c>
      <c r="AB1941" s="5" t="str">
        <f>IF(IF($K1941="Pending",(IF($J1941='Date ouverte'!$A$20,HLOOKUP($AA1941,'Date ouverte'!$20:$21,2,FALSE),IF($J1941='Date ouverte'!$A$22,HLOOKUP($AA1941,'Date ouverte'!$22:$23,2,FALSE),IF($J1941='Date ouverte'!$A$24,HLOOKUP($AA1941,'Date ouverte'!$24:$25,2,FALSE),IF($J1941='Date ouverte'!$A$26,HLOOKUP($AA1941,'Date ouverte'!$26:$27,2,FALSE),"j"))))),W1941)&lt;&gt;"alert",AA1941,"alert")</f>
        <v>alert</v>
      </c>
      <c r="AC1941" s="65">
        <f>IF($AB1941="alert",(IF($J1941='Date ouverte'!$A$29,HLOOKUP($AA1941,'Date ouverte'!$29:$30,2,FALSE),IF($J1941='Date ouverte'!$A$31,HLOOKUP($AA1941,'Date ouverte'!$31:$33,2,FALSE),IF($J1941='Date ouverte'!$A$33,HLOOKUP($AA1941,'Date ouverte'!$33:$34,2,FALSE),IF($J1941='Date ouverte'!$A$35,HLOOKUP($AA1941,'Date ouverte'!$35:$36,2,FALSE),"j"))))),0)</f>
        <v>17</v>
      </c>
      <c r="AD19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1" s="5"/>
    </row>
    <row r="1942" spans="1:31" x14ac:dyDescent="0.25">
      <c r="A1942" t="s">
        <v>237</v>
      </c>
      <c r="B1942" t="s">
        <v>258</v>
      </c>
      <c r="C1942" t="s">
        <v>30</v>
      </c>
      <c r="D1942" t="s">
        <v>47</v>
      </c>
      <c r="E1942" t="s">
        <v>16</v>
      </c>
      <c r="F1942" t="s">
        <v>48</v>
      </c>
      <c r="G1942" s="1">
        <v>44802</v>
      </c>
      <c r="H1942" s="1">
        <v>44860</v>
      </c>
      <c r="I1942" s="2">
        <v>44868.416666666664</v>
      </c>
      <c r="J1942" t="s">
        <v>23</v>
      </c>
      <c r="K1942" t="s">
        <v>19</v>
      </c>
      <c r="L1942" t="s">
        <v>24</v>
      </c>
      <c r="M1942" t="s">
        <v>32</v>
      </c>
      <c r="N1942" t="s">
        <v>41</v>
      </c>
      <c r="O1942" t="s">
        <v>122</v>
      </c>
      <c r="P1942">
        <f t="shared" si="668"/>
        <v>1</v>
      </c>
      <c r="Q1942" s="5">
        <f t="shared" si="669"/>
        <v>44862</v>
      </c>
      <c r="R1942" s="32">
        <f>VLOOKUP(_xlfn.CONCAT(M1942," - ",E1942),Planning!$C$75:$D$99,2,0)</f>
        <v>10</v>
      </c>
      <c r="S1942" s="5">
        <f t="shared" si="670"/>
        <v>44870</v>
      </c>
      <c r="T1942" s="3" t="str">
        <f t="shared" si="671"/>
        <v/>
      </c>
      <c r="U1942" s="32">
        <f t="shared" ca="1" si="672"/>
        <v>10</v>
      </c>
      <c r="V1942" s="32">
        <f t="shared" si="673"/>
        <v>0</v>
      </c>
      <c r="W1942" s="5">
        <f t="shared" si="674"/>
        <v>44868</v>
      </c>
      <c r="X1942" s="5"/>
      <c r="Z1942" s="49"/>
      <c r="AA1942" s="50" cm="1">
        <f t="array" ref="AA1942">IF(AND(K1942="Pending",J1942='Date ouverte'!$A$2),INDEX(_xlfn.ANCHORARRAY('Date ouverte'!$B$2),MATCH(TRUE,_xlfn.ANCHORARRAY('Date ouverte'!$B$2)&gt;=$W1942,0)),IF(AND(K1942="Pending",J1942='Date ouverte'!$A$4),INDEX(_xlfn.ANCHORARRAY('Date ouverte'!$B$4),MATCH(TRUE,_xlfn.ANCHORARRAY('Date ouverte'!$B$4)&gt;=$W1942,0)),IF(AND(K1942="Pending",J1942='Date ouverte'!$A$6),INDEX(_xlfn.ANCHORARRAY('Date ouverte'!$B$6),MATCH(TRUE,_xlfn.ANCHORARRAY('Date ouverte'!$B$6)&gt;=$W1942,0)),IF(AND(K1942="Pending",J1942='Date ouverte'!$A$8),INDEX(_xlfn.ANCHORARRAY('Date ouverte'!$B$8),MATCH(TRUE,_xlfn.ANCHORARRAY('Date ouverte'!$B$8)&gt;=$W1942,0)),W1942))))</f>
        <v>44868</v>
      </c>
      <c r="AB1942" s="5">
        <f>IF(IF($K1942="Pending",(IF($J1942='Date ouverte'!$A$20,HLOOKUP($AA1942,'Date ouverte'!$20:$21,2,FALSE),IF($J1942='Date ouverte'!$A$22,HLOOKUP($AA1942,'Date ouverte'!$22:$23,2,FALSE),IF($J1942='Date ouverte'!$A$24,HLOOKUP($AA1942,'Date ouverte'!$24:$25,2,FALSE),IF($J1942='Date ouverte'!$A$26,HLOOKUP($AA1942,'Date ouverte'!$26:$27,2,FALSE),"j"))))),W1942)&lt;&gt;"alert",AA1942,"alert")</f>
        <v>44868</v>
      </c>
      <c r="AC1942" s="65">
        <f>IF($AB1942="alert",(IF($J1942='Date ouverte'!$A$29,HLOOKUP($AA1942,'Date ouverte'!$29:$30,2,FALSE),IF($J1942='Date ouverte'!$A$31,HLOOKUP($AA1942,'Date ouverte'!$31:$33,2,FALSE),IF($J1942='Date ouverte'!$A$33,HLOOKUP($AA1942,'Date ouverte'!$33:$34,2,FALSE),IF($J1942='Date ouverte'!$A$35,HLOOKUP($AA1942,'Date ouverte'!$35:$36,2,FALSE),"j"))))),0)</f>
        <v>0</v>
      </c>
      <c r="AD19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2" s="5"/>
    </row>
    <row r="1943" spans="1:31" x14ac:dyDescent="0.25">
      <c r="A1943" t="s">
        <v>2266</v>
      </c>
      <c r="B1943" t="s">
        <v>258</v>
      </c>
      <c r="C1943" t="s">
        <v>30</v>
      </c>
      <c r="D1943" t="s">
        <v>47</v>
      </c>
      <c r="E1943" t="s">
        <v>34</v>
      </c>
      <c r="F1943" t="s">
        <v>48</v>
      </c>
      <c r="G1943" s="1">
        <v>44847</v>
      </c>
      <c r="H1943" s="1">
        <v>44877</v>
      </c>
      <c r="I1943" s="2">
        <v>44897.3125</v>
      </c>
      <c r="J1943" t="s">
        <v>23</v>
      </c>
      <c r="K1943" t="s">
        <v>19</v>
      </c>
      <c r="L1943" t="s">
        <v>20</v>
      </c>
      <c r="M1943" t="s">
        <v>25</v>
      </c>
      <c r="N1943" t="s">
        <v>35</v>
      </c>
      <c r="O1943" t="s">
        <v>45</v>
      </c>
      <c r="P1943">
        <f t="shared" si="668"/>
        <v>1</v>
      </c>
      <c r="Q1943" s="5">
        <f t="shared" si="669"/>
        <v>44879</v>
      </c>
      <c r="R1943" s="32">
        <f>VLOOKUP(_xlfn.CONCAT(M1943," - ",E1943),Planning!$C$75:$D$99,2,0)</f>
        <v>21</v>
      </c>
      <c r="S1943" s="5">
        <f t="shared" si="670"/>
        <v>44898</v>
      </c>
      <c r="T1943" s="3" t="str">
        <f t="shared" si="671"/>
        <v/>
      </c>
      <c r="U1943" s="32">
        <f t="shared" ca="1" si="672"/>
        <v>21</v>
      </c>
      <c r="V1943" s="32">
        <f t="shared" si="673"/>
        <v>0</v>
      </c>
      <c r="W1943" s="5">
        <f t="shared" si="674"/>
        <v>44897</v>
      </c>
      <c r="X1943" s="5"/>
      <c r="Z1943" s="49"/>
      <c r="AA1943" s="50" cm="1">
        <f t="array" ref="AA1943">IF(AND(K1943="Pending",J1943='Date ouverte'!$A$2),INDEX(_xlfn.ANCHORARRAY('Date ouverte'!$B$2),MATCH(TRUE,_xlfn.ANCHORARRAY('Date ouverte'!$B$2)&gt;=$W1943,0)),IF(AND(K1943="Pending",J1943='Date ouverte'!$A$4),INDEX(_xlfn.ANCHORARRAY('Date ouverte'!$B$4),MATCH(TRUE,_xlfn.ANCHORARRAY('Date ouverte'!$B$4)&gt;=$W1943,0)),IF(AND(K1943="Pending",J1943='Date ouverte'!$A$6),INDEX(_xlfn.ANCHORARRAY('Date ouverte'!$B$6),MATCH(TRUE,_xlfn.ANCHORARRAY('Date ouverte'!$B$6)&gt;=$W1943,0)),IF(AND(K1943="Pending",J1943='Date ouverte'!$A$8),INDEX(_xlfn.ANCHORARRAY('Date ouverte'!$B$8),MATCH(TRUE,_xlfn.ANCHORARRAY('Date ouverte'!$B$8)&gt;=$W1943,0)),W1943))))</f>
        <v>44897</v>
      </c>
      <c r="AB1943" s="5">
        <f>IF(IF($K1943="Pending",(IF($J1943='Date ouverte'!$A$20,HLOOKUP($AA1943,'Date ouverte'!$20:$21,2,FALSE),IF($J1943='Date ouverte'!$A$22,HLOOKUP($AA1943,'Date ouverte'!$22:$23,2,FALSE),IF($J1943='Date ouverte'!$A$24,HLOOKUP($AA1943,'Date ouverte'!$24:$25,2,FALSE),IF($J1943='Date ouverte'!$A$26,HLOOKUP($AA1943,'Date ouverte'!$26:$27,2,FALSE),"j"))))),W1943)&lt;&gt;"alert",AA1943,"alert")</f>
        <v>44897</v>
      </c>
      <c r="AC1943" s="65">
        <f>IF($AB1943="alert",(IF($J1943='Date ouverte'!$A$29,HLOOKUP($AA1943,'Date ouverte'!$29:$30,2,FALSE),IF($J1943='Date ouverte'!$A$31,HLOOKUP($AA1943,'Date ouverte'!$31:$33,2,FALSE),IF($J1943='Date ouverte'!$A$33,HLOOKUP($AA1943,'Date ouverte'!$33:$34,2,FALSE),IF($J1943='Date ouverte'!$A$35,HLOOKUP($AA1943,'Date ouverte'!$35:$36,2,FALSE),"j"))))),0)</f>
        <v>0</v>
      </c>
      <c r="AD19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3" s="5"/>
    </row>
    <row r="1944" spans="1:31" x14ac:dyDescent="0.25">
      <c r="A1944" t="s">
        <v>1526</v>
      </c>
      <c r="B1944" t="s">
        <v>258</v>
      </c>
      <c r="C1944" t="s">
        <v>30</v>
      </c>
      <c r="D1944" t="s">
        <v>47</v>
      </c>
      <c r="E1944" t="s">
        <v>16</v>
      </c>
      <c r="F1944" t="s">
        <v>48</v>
      </c>
      <c r="G1944" s="1">
        <v>44839</v>
      </c>
      <c r="H1944" s="1">
        <v>44882</v>
      </c>
      <c r="I1944" s="2">
        <v>44893</v>
      </c>
      <c r="J1944" t="s">
        <v>23</v>
      </c>
      <c r="K1944" t="s">
        <v>29</v>
      </c>
      <c r="L1944" t="s">
        <v>24</v>
      </c>
      <c r="M1944" t="s">
        <v>25</v>
      </c>
      <c r="N1944" t="s">
        <v>26</v>
      </c>
      <c r="O1944" t="s">
        <v>54</v>
      </c>
      <c r="P1944">
        <f t="shared" si="668"/>
        <v>1</v>
      </c>
      <c r="Q1944" s="5">
        <f t="shared" si="669"/>
        <v>44884</v>
      </c>
      <c r="R1944" s="32">
        <f>VLOOKUP(_xlfn.CONCAT(M1944," - ",E1944),Planning!$C$75:$D$99,2,0)</f>
        <v>4</v>
      </c>
      <c r="S1944" s="5">
        <f t="shared" si="670"/>
        <v>44886</v>
      </c>
      <c r="T1944" s="3" t="str">
        <f t="shared" si="671"/>
        <v/>
      </c>
      <c r="U1944" s="32">
        <f t="shared" ca="1" si="672"/>
        <v>4</v>
      </c>
      <c r="V1944" s="32">
        <f t="shared" si="673"/>
        <v>0</v>
      </c>
      <c r="W1944" s="5">
        <f t="shared" si="674"/>
        <v>44893</v>
      </c>
      <c r="X1944" s="5"/>
      <c r="Z1944" s="49"/>
      <c r="AA1944" s="50" cm="1">
        <f t="array" ref="AA1944">IF(AND(K1944="Pending",J1944='Date ouverte'!$A$2),INDEX(_xlfn.ANCHORARRAY('Date ouverte'!$B$2),MATCH(TRUE,_xlfn.ANCHORARRAY('Date ouverte'!$B$2)&gt;=$W1944,0)),IF(AND(K1944="Pending",J1944='Date ouverte'!$A$4),INDEX(_xlfn.ANCHORARRAY('Date ouverte'!$B$4),MATCH(TRUE,_xlfn.ANCHORARRAY('Date ouverte'!$B$4)&gt;=$W1944,0)),IF(AND(K1944="Pending",J1944='Date ouverte'!$A$6),INDEX(_xlfn.ANCHORARRAY('Date ouverte'!$B$6),MATCH(TRUE,_xlfn.ANCHORARRAY('Date ouverte'!$B$6)&gt;=$W1944,0)),IF(AND(K1944="Pending",J1944='Date ouverte'!$A$8),INDEX(_xlfn.ANCHORARRAY('Date ouverte'!$B$8),MATCH(TRUE,_xlfn.ANCHORARRAY('Date ouverte'!$B$8)&gt;=$W1944,0)),W1944))))</f>
        <v>44893</v>
      </c>
      <c r="AB1944" s="5">
        <f>IF(IF($K1944="Pending",(IF($J1944='Date ouverte'!$A$20,HLOOKUP($AA1944,'Date ouverte'!$20:$21,2,FALSE),IF($J1944='Date ouverte'!$A$22,HLOOKUP($AA1944,'Date ouverte'!$22:$23,2,FALSE),IF($J1944='Date ouverte'!$A$24,HLOOKUP($AA1944,'Date ouverte'!$24:$25,2,FALSE),IF($J1944='Date ouverte'!$A$26,HLOOKUP($AA1944,'Date ouverte'!$26:$27,2,FALSE),"j"))))),W1944)&lt;&gt;"alert",AA1944,"alert")</f>
        <v>44893</v>
      </c>
      <c r="AC1944" s="65">
        <f>IF($AB1944="alert",(IF($J1944='Date ouverte'!$A$29,HLOOKUP($AA1944,'Date ouverte'!$29:$30,2,FALSE),IF($J1944='Date ouverte'!$A$31,HLOOKUP($AA1944,'Date ouverte'!$31:$33,2,FALSE),IF($J1944='Date ouverte'!$A$33,HLOOKUP($AA1944,'Date ouverte'!$33:$34,2,FALSE),IF($J1944='Date ouverte'!$A$35,HLOOKUP($AA1944,'Date ouverte'!$35:$36,2,FALSE),"j"))))),0)</f>
        <v>0</v>
      </c>
      <c r="AD19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4" s="5"/>
    </row>
    <row r="1945" spans="1:31" x14ac:dyDescent="0.25">
      <c r="A1945" t="s">
        <v>1527</v>
      </c>
      <c r="B1945" t="s">
        <v>258</v>
      </c>
      <c r="C1945" t="s">
        <v>14</v>
      </c>
      <c r="D1945" t="s">
        <v>47</v>
      </c>
      <c r="E1945" t="s">
        <v>34</v>
      </c>
      <c r="F1945" t="s">
        <v>48</v>
      </c>
      <c r="G1945" s="1">
        <v>44836</v>
      </c>
      <c r="H1945" s="1">
        <v>44866</v>
      </c>
      <c r="I1945" s="2">
        <v>44882.208333333336</v>
      </c>
      <c r="J1945" t="s">
        <v>28</v>
      </c>
      <c r="K1945" t="s">
        <v>19</v>
      </c>
      <c r="L1945" t="s">
        <v>20</v>
      </c>
      <c r="M1945" t="s">
        <v>25</v>
      </c>
      <c r="N1945" t="s">
        <v>35</v>
      </c>
      <c r="O1945" t="s">
        <v>40</v>
      </c>
      <c r="P1945">
        <f t="shared" si="668"/>
        <v>1</v>
      </c>
      <c r="Q1945" s="5">
        <f t="shared" si="669"/>
        <v>44868</v>
      </c>
      <c r="R1945" s="32">
        <f>VLOOKUP(_xlfn.CONCAT(M1945," - ",E1945),Planning!$C$75:$D$99,2,0)</f>
        <v>21</v>
      </c>
      <c r="S1945" s="5">
        <f t="shared" si="670"/>
        <v>44887</v>
      </c>
      <c r="T1945" s="3" t="str">
        <f t="shared" si="671"/>
        <v/>
      </c>
      <c r="U1945" s="32">
        <f t="shared" ca="1" si="672"/>
        <v>21</v>
      </c>
      <c r="V1945" s="32">
        <f t="shared" si="673"/>
        <v>0</v>
      </c>
      <c r="W1945" s="5">
        <f t="shared" si="674"/>
        <v>44882</v>
      </c>
      <c r="X1945" s="5"/>
      <c r="Z1945" s="49"/>
      <c r="AA1945" s="50" cm="1">
        <f t="array" ref="AA1945">IF(AND(K1945="Pending",J1945='Date ouverte'!$A$2),INDEX(_xlfn.ANCHORARRAY('Date ouverte'!$B$2),MATCH(TRUE,_xlfn.ANCHORARRAY('Date ouverte'!$B$2)&gt;=$W1945,0)),IF(AND(K1945="Pending",J1945='Date ouverte'!$A$4),INDEX(_xlfn.ANCHORARRAY('Date ouverte'!$B$4),MATCH(TRUE,_xlfn.ANCHORARRAY('Date ouverte'!$B$4)&gt;=$W1945,0)),IF(AND(K1945="Pending",J1945='Date ouverte'!$A$6),INDEX(_xlfn.ANCHORARRAY('Date ouverte'!$B$6),MATCH(TRUE,_xlfn.ANCHORARRAY('Date ouverte'!$B$6)&gt;=$W1945,0)),IF(AND(K1945="Pending",J1945='Date ouverte'!$A$8),INDEX(_xlfn.ANCHORARRAY('Date ouverte'!$B$8),MATCH(TRUE,_xlfn.ANCHORARRAY('Date ouverte'!$B$8)&gt;=$W1945,0)),W1945))))</f>
        <v>44882</v>
      </c>
      <c r="AB1945" s="5">
        <f>IF(IF($K1945="Pending",(IF($J1945='Date ouverte'!$A$20,HLOOKUP($AA1945,'Date ouverte'!$20:$21,2,FALSE),IF($J1945='Date ouverte'!$A$22,HLOOKUP($AA1945,'Date ouverte'!$22:$23,2,FALSE),IF($J1945='Date ouverte'!$A$24,HLOOKUP($AA1945,'Date ouverte'!$24:$25,2,FALSE),IF($J1945='Date ouverte'!$A$26,HLOOKUP($AA1945,'Date ouverte'!$26:$27,2,FALSE),"j"))))),W1945)&lt;&gt;"alert",AA1945,"alert")</f>
        <v>44882</v>
      </c>
      <c r="AC1945" s="65">
        <f>IF($AB1945="alert",(IF($J1945='Date ouverte'!$A$29,HLOOKUP($AA1945,'Date ouverte'!$29:$30,2,FALSE),IF($J1945='Date ouverte'!$A$31,HLOOKUP($AA1945,'Date ouverte'!$31:$33,2,FALSE),IF($J1945='Date ouverte'!$A$33,HLOOKUP($AA1945,'Date ouverte'!$33:$34,2,FALSE),IF($J1945='Date ouverte'!$A$35,HLOOKUP($AA1945,'Date ouverte'!$35:$36,2,FALSE),"j"))))),0)</f>
        <v>0</v>
      </c>
      <c r="AD19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45" s="5"/>
    </row>
    <row r="1946" spans="1:31" x14ac:dyDescent="0.25">
      <c r="A1946" t="s">
        <v>64</v>
      </c>
      <c r="B1946" t="s">
        <v>258</v>
      </c>
      <c r="C1946" t="s">
        <v>30</v>
      </c>
      <c r="D1946" t="s">
        <v>15</v>
      </c>
      <c r="E1946" t="s">
        <v>34</v>
      </c>
      <c r="F1946" t="s">
        <v>17</v>
      </c>
      <c r="G1946" s="1">
        <v>44787</v>
      </c>
      <c r="H1946" s="1">
        <v>44847</v>
      </c>
      <c r="I1946" s="2">
        <v>44862.375</v>
      </c>
      <c r="J1946" t="s">
        <v>18</v>
      </c>
      <c r="K1946" t="s">
        <v>19</v>
      </c>
      <c r="L1946" t="s">
        <v>20</v>
      </c>
      <c r="M1946" t="s">
        <v>25</v>
      </c>
      <c r="N1946" t="s">
        <v>35</v>
      </c>
      <c r="O1946" t="s">
        <v>27</v>
      </c>
      <c r="P1946">
        <f t="shared" si="668"/>
        <v>1</v>
      </c>
      <c r="Q1946" s="5">
        <f t="shared" si="669"/>
        <v>44849</v>
      </c>
      <c r="R1946" s="32">
        <f>VLOOKUP(_xlfn.CONCAT(M1946," - ",E1946),Planning!$C$75:$D$99,2,0)</f>
        <v>21</v>
      </c>
      <c r="S1946" s="5">
        <f t="shared" si="670"/>
        <v>44868</v>
      </c>
      <c r="T1946" s="3" t="str">
        <f t="shared" si="671"/>
        <v/>
      </c>
      <c r="U1946" s="32">
        <f t="shared" ca="1" si="672"/>
        <v>9</v>
      </c>
      <c r="V1946" s="32">
        <f t="shared" si="673"/>
        <v>0</v>
      </c>
      <c r="W1946" s="5">
        <f t="shared" si="674"/>
        <v>44862</v>
      </c>
      <c r="X1946" s="5"/>
      <c r="Z1946" s="49"/>
      <c r="AA1946" s="50" cm="1">
        <f t="array" ref="AA1946">IF(AND(K1946="Pending",J1946='Date ouverte'!$A$2),INDEX(_xlfn.ANCHORARRAY('Date ouverte'!$B$2),MATCH(TRUE,_xlfn.ANCHORARRAY('Date ouverte'!$B$2)&gt;=$W1946,0)),IF(AND(K1946="Pending",J1946='Date ouverte'!$A$4),INDEX(_xlfn.ANCHORARRAY('Date ouverte'!$B$4),MATCH(TRUE,_xlfn.ANCHORARRAY('Date ouverte'!$B$4)&gt;=$W1946,0)),IF(AND(K1946="Pending",J1946='Date ouverte'!$A$6),INDEX(_xlfn.ANCHORARRAY('Date ouverte'!$B$6),MATCH(TRUE,_xlfn.ANCHORARRAY('Date ouverte'!$B$6)&gt;=$W1946,0)),IF(AND(K1946="Pending",J1946='Date ouverte'!$A$8),INDEX(_xlfn.ANCHORARRAY('Date ouverte'!$B$8),MATCH(TRUE,_xlfn.ANCHORARRAY('Date ouverte'!$B$8)&gt;=$W1946,0)),W1946))))</f>
        <v>44862</v>
      </c>
      <c r="AB1946" s="5">
        <f>IF(IF($K1946="Pending",(IF($J1946='Date ouverte'!$A$20,HLOOKUP($AA1946,'Date ouverte'!$20:$21,2,FALSE),IF($J1946='Date ouverte'!$A$22,HLOOKUP($AA1946,'Date ouverte'!$22:$23,2,FALSE),IF($J1946='Date ouverte'!$A$24,HLOOKUP($AA1946,'Date ouverte'!$24:$25,2,FALSE),IF($J1946='Date ouverte'!$A$26,HLOOKUP($AA1946,'Date ouverte'!$26:$27,2,FALSE),"j"))))),W1946)&lt;&gt;"alert",AA1946,"alert")</f>
        <v>44862</v>
      </c>
      <c r="AC1946" s="65">
        <f>IF($AB1946="alert",(IF($J1946='Date ouverte'!$A$29,HLOOKUP($AA1946,'Date ouverte'!$29:$30,2,FALSE),IF($J1946='Date ouverte'!$A$31,HLOOKUP($AA1946,'Date ouverte'!$31:$33,2,FALSE),IF($J1946='Date ouverte'!$A$33,HLOOKUP($AA1946,'Date ouverte'!$33:$34,2,FALSE),IF($J1946='Date ouverte'!$A$35,HLOOKUP($AA1946,'Date ouverte'!$35:$36,2,FALSE),"j"))))),0)</f>
        <v>0</v>
      </c>
      <c r="AD19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6" s="5"/>
    </row>
    <row r="1947" spans="1:31" x14ac:dyDescent="0.25">
      <c r="A1947" t="s">
        <v>1046</v>
      </c>
      <c r="B1947" t="s">
        <v>258</v>
      </c>
      <c r="C1947" t="s">
        <v>30</v>
      </c>
      <c r="D1947" t="s">
        <v>47</v>
      </c>
      <c r="E1947" t="s">
        <v>16</v>
      </c>
      <c r="F1947" t="s">
        <v>48</v>
      </c>
      <c r="G1947" s="1">
        <v>44831</v>
      </c>
      <c r="H1947" s="1">
        <v>44872</v>
      </c>
      <c r="I1947" s="2">
        <v>44877</v>
      </c>
      <c r="J1947" t="s">
        <v>39</v>
      </c>
      <c r="K1947" t="s">
        <v>29</v>
      </c>
      <c r="L1947" t="s">
        <v>24</v>
      </c>
      <c r="M1947" t="s">
        <v>32</v>
      </c>
      <c r="N1947" t="s">
        <v>41</v>
      </c>
      <c r="O1947" t="s">
        <v>609</v>
      </c>
      <c r="P1947">
        <f t="shared" si="668"/>
        <v>1</v>
      </c>
      <c r="Q1947" s="5">
        <f t="shared" si="669"/>
        <v>44874</v>
      </c>
      <c r="R1947" s="32">
        <f>VLOOKUP(_xlfn.CONCAT(M1947," - ",E1947),Planning!$C$75:$D$99,2,0)</f>
        <v>10</v>
      </c>
      <c r="S1947" s="5">
        <f t="shared" si="670"/>
        <v>44882</v>
      </c>
      <c r="T1947" s="3" t="str">
        <f t="shared" si="671"/>
        <v/>
      </c>
      <c r="U1947" s="32">
        <f t="shared" ca="1" si="672"/>
        <v>10</v>
      </c>
      <c r="V1947" s="32">
        <f t="shared" si="673"/>
        <v>0</v>
      </c>
      <c r="W1947" s="5">
        <f t="shared" si="674"/>
        <v>44877</v>
      </c>
      <c r="X1947" s="5"/>
      <c r="Z1947" s="49"/>
      <c r="AA1947" s="50" cm="1">
        <f t="array" ref="AA1947">IF(AND(K1947="Pending",J1947='Date ouverte'!$A$2),INDEX(_xlfn.ANCHORARRAY('Date ouverte'!$B$2),MATCH(TRUE,_xlfn.ANCHORARRAY('Date ouverte'!$B$2)&gt;=$W1947,0)),IF(AND(K1947="Pending",J1947='Date ouverte'!$A$4),INDEX(_xlfn.ANCHORARRAY('Date ouverte'!$B$4),MATCH(TRUE,_xlfn.ANCHORARRAY('Date ouverte'!$B$4)&gt;=$W1947,0)),IF(AND(K1947="Pending",J1947='Date ouverte'!$A$6),INDEX(_xlfn.ANCHORARRAY('Date ouverte'!$B$6),MATCH(TRUE,_xlfn.ANCHORARRAY('Date ouverte'!$B$6)&gt;=$W1947,0)),IF(AND(K1947="Pending",J1947='Date ouverte'!$A$8),INDEX(_xlfn.ANCHORARRAY('Date ouverte'!$B$8),MATCH(TRUE,_xlfn.ANCHORARRAY('Date ouverte'!$B$8)&gt;=$W1947,0)),W1947))))</f>
        <v>44879</v>
      </c>
      <c r="AB1947" s="5" t="str">
        <f>IF(IF($K1947="Pending",(IF($J1947='Date ouverte'!$A$20,HLOOKUP($AA1947,'Date ouverte'!$20:$21,2,FALSE),IF($J1947='Date ouverte'!$A$22,HLOOKUP($AA1947,'Date ouverte'!$22:$23,2,FALSE),IF($J1947='Date ouverte'!$A$24,HLOOKUP($AA1947,'Date ouverte'!$24:$25,2,FALSE),IF($J1947='Date ouverte'!$A$26,HLOOKUP($AA1947,'Date ouverte'!$26:$27,2,FALSE),"j"))))),W1947)&lt;&gt;"alert",AA1947,"alert")</f>
        <v>alert</v>
      </c>
      <c r="AC1947" s="65">
        <f>IF($AB1947="alert",(IF($J1947='Date ouverte'!$A$29,HLOOKUP($AA1947,'Date ouverte'!$29:$30,2,FALSE),IF($J1947='Date ouverte'!$A$31,HLOOKUP($AA1947,'Date ouverte'!$31:$33,2,FALSE),IF($J1947='Date ouverte'!$A$33,HLOOKUP($AA1947,'Date ouverte'!$33:$34,2,FALSE),IF($J1947='Date ouverte'!$A$35,HLOOKUP($AA1947,'Date ouverte'!$35:$36,2,FALSE),"j"))))),0)</f>
        <v>52</v>
      </c>
      <c r="AD19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47" s="5"/>
    </row>
    <row r="1948" spans="1:31" x14ac:dyDescent="0.25">
      <c r="A1948" t="s">
        <v>2267</v>
      </c>
      <c r="B1948" t="s">
        <v>258</v>
      </c>
      <c r="C1948" t="s">
        <v>14</v>
      </c>
      <c r="D1948" t="s">
        <v>47</v>
      </c>
      <c r="E1948" t="s">
        <v>34</v>
      </c>
      <c r="F1948" t="s">
        <v>48</v>
      </c>
      <c r="G1948" s="1">
        <v>44859</v>
      </c>
      <c r="H1948" s="1">
        <v>44897</v>
      </c>
      <c r="I1948" s="2">
        <v>44912</v>
      </c>
      <c r="J1948" t="s">
        <v>28</v>
      </c>
      <c r="K1948" t="s">
        <v>29</v>
      </c>
      <c r="L1948" t="s">
        <v>20</v>
      </c>
      <c r="M1948" t="s">
        <v>25</v>
      </c>
      <c r="P1948">
        <f t="shared" si="668"/>
        <v>1</v>
      </c>
      <c r="Q1948" s="5">
        <f t="shared" si="669"/>
        <v>44899</v>
      </c>
      <c r="R1948" s="32">
        <f>VLOOKUP(_xlfn.CONCAT(M1948," - ",E1948),Planning!$C$75:$D$99,2,0)</f>
        <v>21</v>
      </c>
      <c r="S1948" s="5">
        <f t="shared" si="670"/>
        <v>44918</v>
      </c>
      <c r="T1948" s="3" t="str">
        <f t="shared" si="671"/>
        <v/>
      </c>
      <c r="U1948" s="32">
        <f t="shared" ca="1" si="672"/>
        <v>21</v>
      </c>
      <c r="V1948" s="32">
        <f t="shared" si="673"/>
        <v>0</v>
      </c>
      <c r="W1948" s="5">
        <f t="shared" si="674"/>
        <v>44912</v>
      </c>
      <c r="X1948" s="5"/>
      <c r="Z1948" s="49"/>
      <c r="AA1948" s="50" cm="1">
        <f t="array" ref="AA1948">IF(AND(K1948="Pending",J1948='Date ouverte'!$A$2),INDEX(_xlfn.ANCHORARRAY('Date ouverte'!$B$2),MATCH(TRUE,_xlfn.ANCHORARRAY('Date ouverte'!$B$2)&gt;=$W1948,0)),IF(AND(K1948="Pending",J1948='Date ouverte'!$A$4),INDEX(_xlfn.ANCHORARRAY('Date ouverte'!$B$4),MATCH(TRUE,_xlfn.ANCHORARRAY('Date ouverte'!$B$4)&gt;=$W1948,0)),IF(AND(K1948="Pending",J1948='Date ouverte'!$A$6),INDEX(_xlfn.ANCHORARRAY('Date ouverte'!$B$6),MATCH(TRUE,_xlfn.ANCHORARRAY('Date ouverte'!$B$6)&gt;=$W1948,0)),IF(AND(K1948="Pending",J1948='Date ouverte'!$A$8),INDEX(_xlfn.ANCHORARRAY('Date ouverte'!$B$8),MATCH(TRUE,_xlfn.ANCHORARRAY('Date ouverte'!$B$8)&gt;=$W1948,0)),W1948))))</f>
        <v>44914</v>
      </c>
      <c r="AB1948" s="5" t="str">
        <f>IF(IF($K1948="Pending",(IF($J1948='Date ouverte'!$A$20,HLOOKUP($AA1948,'Date ouverte'!$20:$21,2,FALSE),IF($J1948='Date ouverte'!$A$22,HLOOKUP($AA1948,'Date ouverte'!$22:$23,2,FALSE),IF($J1948='Date ouverte'!$A$24,HLOOKUP($AA1948,'Date ouverte'!$24:$25,2,FALSE),IF($J1948='Date ouverte'!$A$26,HLOOKUP($AA1948,'Date ouverte'!$26:$27,2,FALSE),"j"))))),W1948)&lt;&gt;"alert",AA1948,"alert")</f>
        <v>alert</v>
      </c>
      <c r="AC1948" s="65">
        <f>IF($AB1948="alert",(IF($J1948='Date ouverte'!$A$29,HLOOKUP($AA1948,'Date ouverte'!$29:$30,2,FALSE),IF($J1948='Date ouverte'!$A$31,HLOOKUP($AA1948,'Date ouverte'!$31:$33,2,FALSE),IF($J1948='Date ouverte'!$A$33,HLOOKUP($AA1948,'Date ouverte'!$33:$34,2,FALSE),IF($J1948='Date ouverte'!$A$35,HLOOKUP($AA1948,'Date ouverte'!$35:$36,2,FALSE),"j"))))),0)</f>
        <v>2</v>
      </c>
      <c r="AD19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48" s="5"/>
    </row>
    <row r="1949" spans="1:31" x14ac:dyDescent="0.25">
      <c r="A1949" t="s">
        <v>2268</v>
      </c>
      <c r="B1949" t="s">
        <v>258</v>
      </c>
      <c r="C1949" t="s">
        <v>38</v>
      </c>
      <c r="D1949" t="s">
        <v>47</v>
      </c>
      <c r="E1949" t="s">
        <v>16</v>
      </c>
      <c r="F1949" t="s">
        <v>48</v>
      </c>
      <c r="G1949" s="1">
        <v>44844</v>
      </c>
      <c r="H1949" s="1">
        <v>44885</v>
      </c>
      <c r="I1949" s="2">
        <v>44895</v>
      </c>
      <c r="J1949" t="s">
        <v>18</v>
      </c>
      <c r="K1949" t="s">
        <v>29</v>
      </c>
      <c r="L1949" t="s">
        <v>24</v>
      </c>
      <c r="M1949" t="s">
        <v>32</v>
      </c>
      <c r="N1949" t="s">
        <v>41</v>
      </c>
      <c r="O1949" t="s">
        <v>1106</v>
      </c>
      <c r="P1949">
        <f t="shared" si="668"/>
        <v>1</v>
      </c>
      <c r="Q1949" s="5">
        <f t="shared" si="669"/>
        <v>44887</v>
      </c>
      <c r="R1949" s="32">
        <f>VLOOKUP(_xlfn.CONCAT(M1949," - ",E1949),Planning!$C$75:$D$99,2,0)</f>
        <v>10</v>
      </c>
      <c r="S1949" s="5">
        <f t="shared" si="670"/>
        <v>44895</v>
      </c>
      <c r="T1949" s="3" t="str">
        <f t="shared" si="671"/>
        <v/>
      </c>
      <c r="U1949" s="32">
        <f t="shared" ca="1" si="672"/>
        <v>10</v>
      </c>
      <c r="V1949" s="32">
        <f t="shared" si="673"/>
        <v>0</v>
      </c>
      <c r="W1949" s="5">
        <f t="shared" si="674"/>
        <v>44895</v>
      </c>
      <c r="X1949" s="5"/>
      <c r="Z1949" s="49"/>
      <c r="AA1949" s="50" cm="1">
        <f t="array" ref="AA1949">IF(AND(K1949="Pending",J1949='Date ouverte'!$A$2),INDEX(_xlfn.ANCHORARRAY('Date ouverte'!$B$2),MATCH(TRUE,_xlfn.ANCHORARRAY('Date ouverte'!$B$2)&gt;=$W1949,0)),IF(AND(K1949="Pending",J1949='Date ouverte'!$A$4),INDEX(_xlfn.ANCHORARRAY('Date ouverte'!$B$4),MATCH(TRUE,_xlfn.ANCHORARRAY('Date ouverte'!$B$4)&gt;=$W1949,0)),IF(AND(K1949="Pending",J1949='Date ouverte'!$A$6),INDEX(_xlfn.ANCHORARRAY('Date ouverte'!$B$6),MATCH(TRUE,_xlfn.ANCHORARRAY('Date ouverte'!$B$6)&gt;=$W1949,0)),IF(AND(K1949="Pending",J1949='Date ouverte'!$A$8),INDEX(_xlfn.ANCHORARRAY('Date ouverte'!$B$8),MATCH(TRUE,_xlfn.ANCHORARRAY('Date ouverte'!$B$8)&gt;=$W1949,0)),W1949))))</f>
        <v>44895</v>
      </c>
      <c r="AB1949" s="5">
        <f>IF(IF($K1949="Pending",(IF($J1949='Date ouverte'!$A$20,HLOOKUP($AA1949,'Date ouverte'!$20:$21,2,FALSE),IF($J1949='Date ouverte'!$A$22,HLOOKUP($AA1949,'Date ouverte'!$22:$23,2,FALSE),IF($J1949='Date ouverte'!$A$24,HLOOKUP($AA1949,'Date ouverte'!$24:$25,2,FALSE),IF($J1949='Date ouverte'!$A$26,HLOOKUP($AA1949,'Date ouverte'!$26:$27,2,FALSE),"j"))))),W1949)&lt;&gt;"alert",AA1949,"alert")</f>
        <v>44895</v>
      </c>
      <c r="AC1949" s="65">
        <f>IF($AB1949="alert",(IF($J1949='Date ouverte'!$A$29,HLOOKUP($AA1949,'Date ouverte'!$29:$30,2,FALSE),IF($J1949='Date ouverte'!$A$31,HLOOKUP($AA1949,'Date ouverte'!$31:$33,2,FALSE),IF($J1949='Date ouverte'!$A$33,HLOOKUP($AA1949,'Date ouverte'!$33:$34,2,FALSE),IF($J1949='Date ouverte'!$A$35,HLOOKUP($AA1949,'Date ouverte'!$35:$36,2,FALSE),"j"))))),0)</f>
        <v>0</v>
      </c>
      <c r="AD19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49" s="5"/>
    </row>
    <row r="1950" spans="1:31" x14ac:dyDescent="0.25">
      <c r="A1950" t="s">
        <v>305</v>
      </c>
      <c r="B1950" t="s">
        <v>258</v>
      </c>
      <c r="C1950" t="s">
        <v>30</v>
      </c>
      <c r="D1950" t="s">
        <v>47</v>
      </c>
      <c r="E1950" t="s">
        <v>16</v>
      </c>
      <c r="F1950" t="s">
        <v>48</v>
      </c>
      <c r="G1950" s="1">
        <v>44808</v>
      </c>
      <c r="H1950" s="1">
        <v>44860</v>
      </c>
      <c r="I1950" s="2">
        <v>44867.208333333336</v>
      </c>
      <c r="J1950" t="s">
        <v>23</v>
      </c>
      <c r="K1950" t="s">
        <v>19</v>
      </c>
      <c r="L1950" t="s">
        <v>24</v>
      </c>
      <c r="M1950" t="s">
        <v>32</v>
      </c>
      <c r="N1950" t="s">
        <v>41</v>
      </c>
      <c r="O1950" t="s">
        <v>122</v>
      </c>
      <c r="P1950">
        <f t="shared" si="668"/>
        <v>1</v>
      </c>
      <c r="Q1950" s="5">
        <f t="shared" si="669"/>
        <v>44862</v>
      </c>
      <c r="R1950" s="32">
        <f>VLOOKUP(_xlfn.CONCAT(M1950," - ",E1950),Planning!$C$75:$D$99,2,0)</f>
        <v>10</v>
      </c>
      <c r="S1950" s="5">
        <f t="shared" si="670"/>
        <v>44870</v>
      </c>
      <c r="T1950" s="3" t="str">
        <f t="shared" si="671"/>
        <v/>
      </c>
      <c r="U1950" s="32">
        <f t="shared" ca="1" si="672"/>
        <v>10</v>
      </c>
      <c r="V1950" s="32">
        <f t="shared" si="673"/>
        <v>0</v>
      </c>
      <c r="W1950" s="5">
        <f t="shared" si="674"/>
        <v>44867</v>
      </c>
      <c r="X1950" s="5"/>
      <c r="Z1950" s="49"/>
      <c r="AA1950" s="50" cm="1">
        <f t="array" ref="AA1950">IF(AND(K1950="Pending",J1950='Date ouverte'!$A$2),INDEX(_xlfn.ANCHORARRAY('Date ouverte'!$B$2),MATCH(TRUE,_xlfn.ANCHORARRAY('Date ouverte'!$B$2)&gt;=$W1950,0)),IF(AND(K1950="Pending",J1950='Date ouverte'!$A$4),INDEX(_xlfn.ANCHORARRAY('Date ouverte'!$B$4),MATCH(TRUE,_xlfn.ANCHORARRAY('Date ouverte'!$B$4)&gt;=$W1950,0)),IF(AND(K1950="Pending",J1950='Date ouverte'!$A$6),INDEX(_xlfn.ANCHORARRAY('Date ouverte'!$B$6),MATCH(TRUE,_xlfn.ANCHORARRAY('Date ouverte'!$B$6)&gt;=$W1950,0)),IF(AND(K1950="Pending",J1950='Date ouverte'!$A$8),INDEX(_xlfn.ANCHORARRAY('Date ouverte'!$B$8),MATCH(TRUE,_xlfn.ANCHORARRAY('Date ouverte'!$B$8)&gt;=$W1950,0)),W1950))))</f>
        <v>44867</v>
      </c>
      <c r="AB1950" s="5">
        <f>IF(IF($K1950="Pending",(IF($J1950='Date ouverte'!$A$20,HLOOKUP($AA1950,'Date ouverte'!$20:$21,2,FALSE),IF($J1950='Date ouverte'!$A$22,HLOOKUP($AA1950,'Date ouverte'!$22:$23,2,FALSE),IF($J1950='Date ouverte'!$A$24,HLOOKUP($AA1950,'Date ouverte'!$24:$25,2,FALSE),IF($J1950='Date ouverte'!$A$26,HLOOKUP($AA1950,'Date ouverte'!$26:$27,2,FALSE),"j"))))),W1950)&lt;&gt;"alert",AA1950,"alert")</f>
        <v>44867</v>
      </c>
      <c r="AC1950" s="65">
        <f>IF($AB1950="alert",(IF($J1950='Date ouverte'!$A$29,HLOOKUP($AA1950,'Date ouverte'!$29:$30,2,FALSE),IF($J1950='Date ouverte'!$A$31,HLOOKUP($AA1950,'Date ouverte'!$31:$33,2,FALSE),IF($J1950='Date ouverte'!$A$33,HLOOKUP($AA1950,'Date ouverte'!$33:$34,2,FALSE),IF($J1950='Date ouverte'!$A$35,HLOOKUP($AA1950,'Date ouverte'!$35:$36,2,FALSE),"j"))))),0)</f>
        <v>0</v>
      </c>
      <c r="AD19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0" s="5"/>
    </row>
    <row r="1951" spans="1:31" x14ac:dyDescent="0.25">
      <c r="A1951" t="s">
        <v>880</v>
      </c>
      <c r="B1951" t="s">
        <v>258</v>
      </c>
      <c r="C1951" t="s">
        <v>30</v>
      </c>
      <c r="D1951" t="s">
        <v>47</v>
      </c>
      <c r="E1951" t="s">
        <v>16</v>
      </c>
      <c r="F1951" t="s">
        <v>48</v>
      </c>
      <c r="G1951" s="1">
        <v>44830</v>
      </c>
      <c r="H1951" s="1">
        <v>44873</v>
      </c>
      <c r="I1951" s="2">
        <v>44890</v>
      </c>
      <c r="J1951" t="s">
        <v>28</v>
      </c>
      <c r="K1951" t="s">
        <v>29</v>
      </c>
      <c r="L1951" t="s">
        <v>24</v>
      </c>
      <c r="M1951" t="s">
        <v>21</v>
      </c>
      <c r="N1951" t="s">
        <v>22</v>
      </c>
      <c r="O1951" t="s">
        <v>1152</v>
      </c>
      <c r="P1951">
        <f t="shared" si="668"/>
        <v>1</v>
      </c>
      <c r="Q1951" s="5">
        <f t="shared" si="669"/>
        <v>44875</v>
      </c>
      <c r="R1951" s="32">
        <f>VLOOKUP(_xlfn.CONCAT(M1951," - ",E1951),Planning!$C$75:$D$99,2,0)</f>
        <v>7</v>
      </c>
      <c r="S1951" s="5">
        <f t="shared" si="670"/>
        <v>44880</v>
      </c>
      <c r="T1951" s="3" t="str">
        <f t="shared" si="671"/>
        <v/>
      </c>
      <c r="U1951" s="32">
        <f t="shared" ca="1" si="672"/>
        <v>7</v>
      </c>
      <c r="V1951" s="32">
        <f t="shared" si="673"/>
        <v>0</v>
      </c>
      <c r="W1951" s="5">
        <f t="shared" si="674"/>
        <v>44890</v>
      </c>
      <c r="X1951" s="5"/>
      <c r="Z1951" s="49"/>
      <c r="AA1951" s="50" cm="1">
        <f t="array" ref="AA1951">IF(AND(K1951="Pending",J1951='Date ouverte'!$A$2),INDEX(_xlfn.ANCHORARRAY('Date ouverte'!$B$2),MATCH(TRUE,_xlfn.ANCHORARRAY('Date ouverte'!$B$2)&gt;=$W1951,0)),IF(AND(K1951="Pending",J1951='Date ouverte'!$A$4),INDEX(_xlfn.ANCHORARRAY('Date ouverte'!$B$4),MATCH(TRUE,_xlfn.ANCHORARRAY('Date ouverte'!$B$4)&gt;=$W1951,0)),IF(AND(K1951="Pending",J1951='Date ouverte'!$A$6),INDEX(_xlfn.ANCHORARRAY('Date ouverte'!$B$6),MATCH(TRUE,_xlfn.ANCHORARRAY('Date ouverte'!$B$6)&gt;=$W1951,0)),IF(AND(K1951="Pending",J1951='Date ouverte'!$A$8),INDEX(_xlfn.ANCHORARRAY('Date ouverte'!$B$8),MATCH(TRUE,_xlfn.ANCHORARRAY('Date ouverte'!$B$8)&gt;=$W1951,0)),W1951))))</f>
        <v>44890</v>
      </c>
      <c r="AB1951" s="5" t="str">
        <f>IF(IF($K1951="Pending",(IF($J1951='Date ouverte'!$A$20,HLOOKUP($AA1951,'Date ouverte'!$20:$21,2,FALSE),IF($J1951='Date ouverte'!$A$22,HLOOKUP($AA1951,'Date ouverte'!$22:$23,2,FALSE),IF($J1951='Date ouverte'!$A$24,HLOOKUP($AA1951,'Date ouverte'!$24:$25,2,FALSE),IF($J1951='Date ouverte'!$A$26,HLOOKUP($AA1951,'Date ouverte'!$26:$27,2,FALSE),"j"))))),W1951)&lt;&gt;"alert",AA1951,"alert")</f>
        <v>alert</v>
      </c>
      <c r="AC1951" s="65">
        <f>IF($AB1951="alert",(IF($J1951='Date ouverte'!$A$29,HLOOKUP($AA1951,'Date ouverte'!$29:$30,2,FALSE),IF($J1951='Date ouverte'!$A$31,HLOOKUP($AA1951,'Date ouverte'!$31:$33,2,FALSE),IF($J1951='Date ouverte'!$A$33,HLOOKUP($AA1951,'Date ouverte'!$33:$34,2,FALSE),IF($J1951='Date ouverte'!$A$35,HLOOKUP($AA1951,'Date ouverte'!$35:$36,2,FALSE),"j"))))),0)</f>
        <v>8</v>
      </c>
      <c r="AD19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51" s="5"/>
    </row>
    <row r="1952" spans="1:31" x14ac:dyDescent="0.25">
      <c r="A1952" t="s">
        <v>1528</v>
      </c>
      <c r="B1952" t="s">
        <v>258</v>
      </c>
      <c r="C1952" t="s">
        <v>30</v>
      </c>
      <c r="D1952" t="s">
        <v>47</v>
      </c>
      <c r="E1952" t="s">
        <v>16</v>
      </c>
      <c r="F1952" t="s">
        <v>48</v>
      </c>
      <c r="G1952" s="1">
        <v>44842</v>
      </c>
      <c r="H1952" s="1">
        <v>44881</v>
      </c>
      <c r="I1952" s="2">
        <v>44890</v>
      </c>
      <c r="J1952" t="s">
        <v>23</v>
      </c>
      <c r="K1952" t="s">
        <v>29</v>
      </c>
      <c r="L1952" t="s">
        <v>24</v>
      </c>
      <c r="M1952" t="s">
        <v>32</v>
      </c>
      <c r="N1952" t="s">
        <v>41</v>
      </c>
      <c r="O1952" t="s">
        <v>43</v>
      </c>
      <c r="P1952">
        <f t="shared" si="668"/>
        <v>1</v>
      </c>
      <c r="Q1952" s="5">
        <f t="shared" si="669"/>
        <v>44883</v>
      </c>
      <c r="R1952" s="32">
        <f>VLOOKUP(_xlfn.CONCAT(M1952," - ",E1952),Planning!$C$75:$D$99,2,0)</f>
        <v>10</v>
      </c>
      <c r="S1952" s="5">
        <f t="shared" si="670"/>
        <v>44891</v>
      </c>
      <c r="T1952" s="3" t="str">
        <f t="shared" si="671"/>
        <v/>
      </c>
      <c r="U1952" s="32">
        <f t="shared" ca="1" si="672"/>
        <v>10</v>
      </c>
      <c r="V1952" s="32">
        <f t="shared" si="673"/>
        <v>0</v>
      </c>
      <c r="W1952" s="5">
        <f t="shared" si="674"/>
        <v>44890</v>
      </c>
      <c r="X1952" s="5"/>
      <c r="Z1952" s="49"/>
      <c r="AA1952" s="50" cm="1">
        <f t="array" ref="AA1952">IF(AND(K1952="Pending",J1952='Date ouverte'!$A$2),INDEX(_xlfn.ANCHORARRAY('Date ouverte'!$B$2),MATCH(TRUE,_xlfn.ANCHORARRAY('Date ouverte'!$B$2)&gt;=$W1952,0)),IF(AND(K1952="Pending",J1952='Date ouverte'!$A$4),INDEX(_xlfn.ANCHORARRAY('Date ouverte'!$B$4),MATCH(TRUE,_xlfn.ANCHORARRAY('Date ouverte'!$B$4)&gt;=$W1952,0)),IF(AND(K1952="Pending",J1952='Date ouverte'!$A$6),INDEX(_xlfn.ANCHORARRAY('Date ouverte'!$B$6),MATCH(TRUE,_xlfn.ANCHORARRAY('Date ouverte'!$B$6)&gt;=$W1952,0)),IF(AND(K1952="Pending",J1952='Date ouverte'!$A$8),INDEX(_xlfn.ANCHORARRAY('Date ouverte'!$B$8),MATCH(TRUE,_xlfn.ANCHORARRAY('Date ouverte'!$B$8)&gt;=$W1952,0)),W1952))))</f>
        <v>44890</v>
      </c>
      <c r="AB1952" s="5" t="str">
        <f>IF(IF($K1952="Pending",(IF($J1952='Date ouverte'!$A$20,HLOOKUP($AA1952,'Date ouverte'!$20:$21,2,FALSE),IF($J1952='Date ouverte'!$A$22,HLOOKUP($AA1952,'Date ouverte'!$22:$23,2,FALSE),IF($J1952='Date ouverte'!$A$24,HLOOKUP($AA1952,'Date ouverte'!$24:$25,2,FALSE),IF($J1952='Date ouverte'!$A$26,HLOOKUP($AA1952,'Date ouverte'!$26:$27,2,FALSE),"j"))))),W1952)&lt;&gt;"alert",AA1952,"alert")</f>
        <v>alert</v>
      </c>
      <c r="AC1952" s="65">
        <f>IF($AB1952="alert",(IF($J1952='Date ouverte'!$A$29,HLOOKUP($AA1952,'Date ouverte'!$29:$30,2,FALSE),IF($J1952='Date ouverte'!$A$31,HLOOKUP($AA1952,'Date ouverte'!$31:$33,2,FALSE),IF($J1952='Date ouverte'!$A$33,HLOOKUP($AA1952,'Date ouverte'!$33:$34,2,FALSE),IF($J1952='Date ouverte'!$A$35,HLOOKUP($AA1952,'Date ouverte'!$35:$36,2,FALSE),"j"))))),0)</f>
        <v>96</v>
      </c>
      <c r="AD19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2" s="5"/>
    </row>
    <row r="1953" spans="1:31" x14ac:dyDescent="0.25">
      <c r="A1953" t="s">
        <v>1529</v>
      </c>
      <c r="B1953" t="s">
        <v>258</v>
      </c>
      <c r="C1953" t="s">
        <v>30</v>
      </c>
      <c r="D1953" t="s">
        <v>47</v>
      </c>
      <c r="E1953" t="s">
        <v>34</v>
      </c>
      <c r="F1953" t="s">
        <v>48</v>
      </c>
      <c r="G1953" s="1">
        <v>44836</v>
      </c>
      <c r="H1953" s="1">
        <v>44866</v>
      </c>
      <c r="I1953" s="2">
        <v>44878</v>
      </c>
      <c r="J1953" t="s">
        <v>28</v>
      </c>
      <c r="K1953" t="s">
        <v>29</v>
      </c>
      <c r="L1953" t="s">
        <v>24</v>
      </c>
      <c r="M1953" t="s">
        <v>25</v>
      </c>
      <c r="N1953" t="s">
        <v>26</v>
      </c>
      <c r="O1953" t="s">
        <v>40</v>
      </c>
      <c r="P1953">
        <f t="shared" si="668"/>
        <v>1</v>
      </c>
      <c r="Q1953" s="5">
        <f t="shared" si="669"/>
        <v>44868</v>
      </c>
      <c r="R1953" s="32">
        <f>VLOOKUP(_xlfn.CONCAT(M1953," - ",E1953),Planning!$C$75:$D$99,2,0)</f>
        <v>21</v>
      </c>
      <c r="S1953" s="5">
        <f t="shared" si="670"/>
        <v>44887</v>
      </c>
      <c r="T1953" s="3" t="str">
        <f t="shared" si="671"/>
        <v/>
      </c>
      <c r="U1953" s="32">
        <f t="shared" ca="1" si="672"/>
        <v>21</v>
      </c>
      <c r="V1953" s="32">
        <f t="shared" si="673"/>
        <v>0</v>
      </c>
      <c r="W1953" s="5">
        <f t="shared" si="674"/>
        <v>44878</v>
      </c>
      <c r="X1953" s="5"/>
      <c r="Z1953" s="49"/>
      <c r="AA1953" s="50" cm="1">
        <f t="array" ref="AA1953">IF(AND(K1953="Pending",J1953='Date ouverte'!$A$2),INDEX(_xlfn.ANCHORARRAY('Date ouverte'!$B$2),MATCH(TRUE,_xlfn.ANCHORARRAY('Date ouverte'!$B$2)&gt;=$W1953,0)),IF(AND(K1953="Pending",J1953='Date ouverte'!$A$4),INDEX(_xlfn.ANCHORARRAY('Date ouverte'!$B$4),MATCH(TRUE,_xlfn.ANCHORARRAY('Date ouverte'!$B$4)&gt;=$W1953,0)),IF(AND(K1953="Pending",J1953='Date ouverte'!$A$6),INDEX(_xlfn.ANCHORARRAY('Date ouverte'!$B$6),MATCH(TRUE,_xlfn.ANCHORARRAY('Date ouverte'!$B$6)&gt;=$W1953,0)),IF(AND(K1953="Pending",J1953='Date ouverte'!$A$8),INDEX(_xlfn.ANCHORARRAY('Date ouverte'!$B$8),MATCH(TRUE,_xlfn.ANCHORARRAY('Date ouverte'!$B$8)&gt;=$W1953,0)),W1953))))</f>
        <v>44879</v>
      </c>
      <c r="AB1953" s="5" t="str">
        <f>IF(IF($K1953="Pending",(IF($J1953='Date ouverte'!$A$20,HLOOKUP($AA1953,'Date ouverte'!$20:$21,2,FALSE),IF($J1953='Date ouverte'!$A$22,HLOOKUP($AA1953,'Date ouverte'!$22:$23,2,FALSE),IF($J1953='Date ouverte'!$A$24,HLOOKUP($AA1953,'Date ouverte'!$24:$25,2,FALSE),IF($J1953='Date ouverte'!$A$26,HLOOKUP($AA1953,'Date ouverte'!$26:$27,2,FALSE),"j"))))),W1953)&lt;&gt;"alert",AA1953,"alert")</f>
        <v>alert</v>
      </c>
      <c r="AC1953" s="65">
        <f>IF($AB1953="alert",(IF($J1953='Date ouverte'!$A$29,HLOOKUP($AA1953,'Date ouverte'!$29:$30,2,FALSE),IF($J1953='Date ouverte'!$A$31,HLOOKUP($AA1953,'Date ouverte'!$31:$33,2,FALSE),IF($J1953='Date ouverte'!$A$33,HLOOKUP($AA1953,'Date ouverte'!$33:$34,2,FALSE),IF($J1953='Date ouverte'!$A$35,HLOOKUP($AA1953,'Date ouverte'!$35:$36,2,FALSE),"j"))))),0)</f>
        <v>12</v>
      </c>
      <c r="AD19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53" s="5"/>
    </row>
    <row r="1954" spans="1:31" x14ac:dyDescent="0.25">
      <c r="A1954" t="s">
        <v>1062</v>
      </c>
      <c r="B1954" t="s">
        <v>258</v>
      </c>
      <c r="C1954" t="s">
        <v>30</v>
      </c>
      <c r="D1954" t="s">
        <v>47</v>
      </c>
      <c r="E1954" t="s">
        <v>16</v>
      </c>
      <c r="F1954" t="s">
        <v>48</v>
      </c>
      <c r="G1954" s="1">
        <v>44831</v>
      </c>
      <c r="H1954" s="1">
        <v>44872</v>
      </c>
      <c r="I1954" s="2">
        <v>44877</v>
      </c>
      <c r="J1954" t="s">
        <v>18</v>
      </c>
      <c r="K1954" t="s">
        <v>29</v>
      </c>
      <c r="L1954" t="s">
        <v>24</v>
      </c>
      <c r="M1954" t="s">
        <v>32</v>
      </c>
      <c r="N1954" t="s">
        <v>41</v>
      </c>
      <c r="O1954" t="s">
        <v>609</v>
      </c>
      <c r="P1954">
        <f t="shared" si="668"/>
        <v>1</v>
      </c>
      <c r="Q1954" s="5">
        <f t="shared" si="669"/>
        <v>44874</v>
      </c>
      <c r="R1954" s="32">
        <f>VLOOKUP(_xlfn.CONCAT(M1954," - ",E1954),Planning!$C$75:$D$99,2,0)</f>
        <v>10</v>
      </c>
      <c r="S1954" s="5">
        <f t="shared" si="670"/>
        <v>44882</v>
      </c>
      <c r="T1954" s="3" t="str">
        <f t="shared" si="671"/>
        <v/>
      </c>
      <c r="U1954" s="32">
        <f t="shared" ca="1" si="672"/>
        <v>10</v>
      </c>
      <c r="V1954" s="32">
        <f t="shared" si="673"/>
        <v>0</v>
      </c>
      <c r="W1954" s="5">
        <f t="shared" si="674"/>
        <v>44877</v>
      </c>
      <c r="X1954" s="5"/>
      <c r="Z1954" s="49"/>
      <c r="AA1954" s="50" cm="1">
        <f t="array" ref="AA1954">IF(AND(K1954="Pending",J1954='Date ouverte'!$A$2),INDEX(_xlfn.ANCHORARRAY('Date ouverte'!$B$2),MATCH(TRUE,_xlfn.ANCHORARRAY('Date ouverte'!$B$2)&gt;=$W1954,0)),IF(AND(K1954="Pending",J1954='Date ouverte'!$A$4),INDEX(_xlfn.ANCHORARRAY('Date ouverte'!$B$4),MATCH(TRUE,_xlfn.ANCHORARRAY('Date ouverte'!$B$4)&gt;=$W1954,0)),IF(AND(K1954="Pending",J1954='Date ouverte'!$A$6),INDEX(_xlfn.ANCHORARRAY('Date ouverte'!$B$6),MATCH(TRUE,_xlfn.ANCHORARRAY('Date ouverte'!$B$6)&gt;=$W1954,0)),IF(AND(K1954="Pending",J1954='Date ouverte'!$A$8),INDEX(_xlfn.ANCHORARRAY('Date ouverte'!$B$8),MATCH(TRUE,_xlfn.ANCHORARRAY('Date ouverte'!$B$8)&gt;=$W1954,0)),W1954))))</f>
        <v>44879</v>
      </c>
      <c r="AB1954" s="5" t="str">
        <f>IF(IF($K1954="Pending",(IF($J1954='Date ouverte'!$A$20,HLOOKUP($AA1954,'Date ouverte'!$20:$21,2,FALSE),IF($J1954='Date ouverte'!$A$22,HLOOKUP($AA1954,'Date ouverte'!$22:$23,2,FALSE),IF($J1954='Date ouverte'!$A$24,HLOOKUP($AA1954,'Date ouverte'!$24:$25,2,FALSE),IF($J1954='Date ouverte'!$A$26,HLOOKUP($AA1954,'Date ouverte'!$26:$27,2,FALSE),"j"))))),W1954)&lt;&gt;"alert",AA1954,"alert")</f>
        <v>alert</v>
      </c>
      <c r="AC1954" s="65">
        <f>IF($AB1954="alert",(IF($J1954='Date ouverte'!$A$29,HLOOKUP($AA1954,'Date ouverte'!$29:$30,2,FALSE),IF($J1954='Date ouverte'!$A$31,HLOOKUP($AA1954,'Date ouverte'!$31:$33,2,FALSE),IF($J1954='Date ouverte'!$A$33,HLOOKUP($AA1954,'Date ouverte'!$33:$34,2,FALSE),IF($J1954='Date ouverte'!$A$35,HLOOKUP($AA1954,'Date ouverte'!$35:$36,2,FALSE),"j"))))),0)</f>
        <v>11</v>
      </c>
      <c r="AD19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4" s="5"/>
    </row>
    <row r="1955" spans="1:31" x14ac:dyDescent="0.25">
      <c r="A1955" t="s">
        <v>312</v>
      </c>
      <c r="B1955" t="s">
        <v>258</v>
      </c>
      <c r="C1955" t="s">
        <v>30</v>
      </c>
      <c r="D1955" t="s">
        <v>47</v>
      </c>
      <c r="E1955" t="s">
        <v>16</v>
      </c>
      <c r="F1955" t="s">
        <v>48</v>
      </c>
      <c r="G1955" s="1">
        <v>44808</v>
      </c>
      <c r="H1955" s="1">
        <v>44860</v>
      </c>
      <c r="I1955" s="2">
        <v>44867.541666666664</v>
      </c>
      <c r="J1955" t="s">
        <v>23</v>
      </c>
      <c r="K1955" t="s">
        <v>19</v>
      </c>
      <c r="L1955" t="s">
        <v>24</v>
      </c>
      <c r="M1955" t="s">
        <v>32</v>
      </c>
      <c r="N1955" t="s">
        <v>41</v>
      </c>
      <c r="O1955" t="s">
        <v>122</v>
      </c>
      <c r="P1955">
        <f t="shared" si="668"/>
        <v>1</v>
      </c>
      <c r="Q1955" s="5">
        <f t="shared" si="669"/>
        <v>44862</v>
      </c>
      <c r="R1955" s="32">
        <f>VLOOKUP(_xlfn.CONCAT(M1955," - ",E1955),Planning!$C$75:$D$99,2,0)</f>
        <v>10</v>
      </c>
      <c r="S1955" s="5">
        <f t="shared" si="670"/>
        <v>44870</v>
      </c>
      <c r="T1955" s="3" t="str">
        <f t="shared" si="671"/>
        <v/>
      </c>
      <c r="U1955" s="32">
        <f t="shared" ca="1" si="672"/>
        <v>10</v>
      </c>
      <c r="V1955" s="32">
        <f t="shared" si="673"/>
        <v>0</v>
      </c>
      <c r="W1955" s="5">
        <f t="shared" si="674"/>
        <v>44867</v>
      </c>
      <c r="X1955" s="5"/>
      <c r="Z1955" s="49"/>
      <c r="AA1955" s="50" cm="1">
        <f t="array" ref="AA1955">IF(AND(K1955="Pending",J1955='Date ouverte'!$A$2),INDEX(_xlfn.ANCHORARRAY('Date ouverte'!$B$2),MATCH(TRUE,_xlfn.ANCHORARRAY('Date ouverte'!$B$2)&gt;=$W1955,0)),IF(AND(K1955="Pending",J1955='Date ouverte'!$A$4),INDEX(_xlfn.ANCHORARRAY('Date ouverte'!$B$4),MATCH(TRUE,_xlfn.ANCHORARRAY('Date ouverte'!$B$4)&gt;=$W1955,0)),IF(AND(K1955="Pending",J1955='Date ouverte'!$A$6),INDEX(_xlfn.ANCHORARRAY('Date ouverte'!$B$6),MATCH(TRUE,_xlfn.ANCHORARRAY('Date ouverte'!$B$6)&gt;=$W1955,0)),IF(AND(K1955="Pending",J1955='Date ouverte'!$A$8),INDEX(_xlfn.ANCHORARRAY('Date ouverte'!$B$8),MATCH(TRUE,_xlfn.ANCHORARRAY('Date ouverte'!$B$8)&gt;=$W1955,0)),W1955))))</f>
        <v>44867</v>
      </c>
      <c r="AB1955" s="5">
        <f>IF(IF($K1955="Pending",(IF($J1955='Date ouverte'!$A$20,HLOOKUP($AA1955,'Date ouverte'!$20:$21,2,FALSE),IF($J1955='Date ouverte'!$A$22,HLOOKUP($AA1955,'Date ouverte'!$22:$23,2,FALSE),IF($J1955='Date ouverte'!$A$24,HLOOKUP($AA1955,'Date ouverte'!$24:$25,2,FALSE),IF($J1955='Date ouverte'!$A$26,HLOOKUP($AA1955,'Date ouverte'!$26:$27,2,FALSE),"j"))))),W1955)&lt;&gt;"alert",AA1955,"alert")</f>
        <v>44867</v>
      </c>
      <c r="AC1955" s="65">
        <f>IF($AB1955="alert",(IF($J1955='Date ouverte'!$A$29,HLOOKUP($AA1955,'Date ouverte'!$29:$30,2,FALSE),IF($J1955='Date ouverte'!$A$31,HLOOKUP($AA1955,'Date ouverte'!$31:$33,2,FALSE),IF($J1955='Date ouverte'!$A$33,HLOOKUP($AA1955,'Date ouverte'!$33:$34,2,FALSE),IF($J1955='Date ouverte'!$A$35,HLOOKUP($AA1955,'Date ouverte'!$35:$36,2,FALSE),"j"))))),0)</f>
        <v>0</v>
      </c>
      <c r="AD19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5" s="5"/>
    </row>
    <row r="1956" spans="1:31" x14ac:dyDescent="0.25">
      <c r="A1956" t="s">
        <v>313</v>
      </c>
      <c r="B1956" t="s">
        <v>258</v>
      </c>
      <c r="C1956" t="s">
        <v>30</v>
      </c>
      <c r="D1956" t="s">
        <v>47</v>
      </c>
      <c r="E1956" t="s">
        <v>16</v>
      </c>
      <c r="F1956" t="s">
        <v>48</v>
      </c>
      <c r="G1956" s="1">
        <v>44808</v>
      </c>
      <c r="H1956" s="1">
        <v>44860</v>
      </c>
      <c r="I1956" s="2">
        <v>44867.666666666664</v>
      </c>
      <c r="J1956" t="s">
        <v>23</v>
      </c>
      <c r="K1956" t="s">
        <v>19</v>
      </c>
      <c r="L1956" t="s">
        <v>24</v>
      </c>
      <c r="M1956" t="s">
        <v>32</v>
      </c>
      <c r="N1956" t="s">
        <v>41</v>
      </c>
      <c r="O1956" t="s">
        <v>122</v>
      </c>
      <c r="P1956">
        <f t="shared" si="668"/>
        <v>1</v>
      </c>
      <c r="Q1956" s="5">
        <f t="shared" si="669"/>
        <v>44862</v>
      </c>
      <c r="R1956" s="32">
        <f>VLOOKUP(_xlfn.CONCAT(M1956," - ",E1956),Planning!$C$75:$D$99,2,0)</f>
        <v>10</v>
      </c>
      <c r="S1956" s="5">
        <f t="shared" si="670"/>
        <v>44870</v>
      </c>
      <c r="T1956" s="3" t="str">
        <f t="shared" si="671"/>
        <v/>
      </c>
      <c r="U1956" s="32">
        <f t="shared" ca="1" si="672"/>
        <v>10</v>
      </c>
      <c r="V1956" s="32">
        <f t="shared" si="673"/>
        <v>0</v>
      </c>
      <c r="W1956" s="5">
        <f t="shared" si="674"/>
        <v>44867</v>
      </c>
      <c r="X1956" s="5"/>
      <c r="Z1956" s="49"/>
      <c r="AA1956" s="50" cm="1">
        <f t="array" ref="AA1956">IF(AND(K1956="Pending",J1956='Date ouverte'!$A$2),INDEX(_xlfn.ANCHORARRAY('Date ouverte'!$B$2),MATCH(TRUE,_xlfn.ANCHORARRAY('Date ouverte'!$B$2)&gt;=$W1956,0)),IF(AND(K1956="Pending",J1956='Date ouverte'!$A$4),INDEX(_xlfn.ANCHORARRAY('Date ouverte'!$B$4),MATCH(TRUE,_xlfn.ANCHORARRAY('Date ouverte'!$B$4)&gt;=$W1956,0)),IF(AND(K1956="Pending",J1956='Date ouverte'!$A$6),INDEX(_xlfn.ANCHORARRAY('Date ouverte'!$B$6),MATCH(TRUE,_xlfn.ANCHORARRAY('Date ouverte'!$B$6)&gt;=$W1956,0)),IF(AND(K1956="Pending",J1956='Date ouverte'!$A$8),INDEX(_xlfn.ANCHORARRAY('Date ouverte'!$B$8),MATCH(TRUE,_xlfn.ANCHORARRAY('Date ouverte'!$B$8)&gt;=$W1956,0)),W1956))))</f>
        <v>44867</v>
      </c>
      <c r="AB1956" s="5">
        <f>IF(IF($K1956="Pending",(IF($J1956='Date ouverte'!$A$20,HLOOKUP($AA1956,'Date ouverte'!$20:$21,2,FALSE),IF($J1956='Date ouverte'!$A$22,HLOOKUP($AA1956,'Date ouverte'!$22:$23,2,FALSE),IF($J1956='Date ouverte'!$A$24,HLOOKUP($AA1956,'Date ouverte'!$24:$25,2,FALSE),IF($J1956='Date ouverte'!$A$26,HLOOKUP($AA1956,'Date ouverte'!$26:$27,2,FALSE),"j"))))),W1956)&lt;&gt;"alert",AA1956,"alert")</f>
        <v>44867</v>
      </c>
      <c r="AC1956" s="65">
        <f>IF($AB1956="alert",(IF($J1956='Date ouverte'!$A$29,HLOOKUP($AA1956,'Date ouverte'!$29:$30,2,FALSE),IF($J1956='Date ouverte'!$A$31,HLOOKUP($AA1956,'Date ouverte'!$31:$33,2,FALSE),IF($J1956='Date ouverte'!$A$33,HLOOKUP($AA1956,'Date ouverte'!$33:$34,2,FALSE),IF($J1956='Date ouverte'!$A$35,HLOOKUP($AA1956,'Date ouverte'!$35:$36,2,FALSE),"j"))))),0)</f>
        <v>0</v>
      </c>
      <c r="AD19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6" s="5"/>
    </row>
    <row r="1957" spans="1:31" x14ac:dyDescent="0.25">
      <c r="A1957" t="s">
        <v>1530</v>
      </c>
      <c r="B1957" t="s">
        <v>258</v>
      </c>
      <c r="C1957" t="s">
        <v>14</v>
      </c>
      <c r="D1957" t="s">
        <v>47</v>
      </c>
      <c r="E1957" t="s">
        <v>16</v>
      </c>
      <c r="F1957" t="s">
        <v>48</v>
      </c>
      <c r="G1957" s="1">
        <v>44837</v>
      </c>
      <c r="H1957" s="1">
        <v>44869</v>
      </c>
      <c r="I1957" s="2">
        <v>44876</v>
      </c>
      <c r="J1957" t="s">
        <v>39</v>
      </c>
      <c r="K1957" t="s">
        <v>29</v>
      </c>
      <c r="L1957" t="s">
        <v>24</v>
      </c>
      <c r="M1957" t="s">
        <v>25</v>
      </c>
      <c r="N1957" t="s">
        <v>26</v>
      </c>
      <c r="O1957" t="s">
        <v>40</v>
      </c>
      <c r="P1957">
        <f t="shared" si="668"/>
        <v>1</v>
      </c>
      <c r="Q1957" s="5">
        <f t="shared" si="669"/>
        <v>44871</v>
      </c>
      <c r="R1957" s="32">
        <f>VLOOKUP(_xlfn.CONCAT(M1957," - ",E1957),Planning!$C$75:$D$99,2,0)</f>
        <v>4</v>
      </c>
      <c r="S1957" s="5">
        <f t="shared" si="670"/>
        <v>44873</v>
      </c>
      <c r="T1957" s="3" t="str">
        <f t="shared" si="671"/>
        <v/>
      </c>
      <c r="U1957" s="32">
        <f t="shared" ca="1" si="672"/>
        <v>4</v>
      </c>
      <c r="V1957" s="32">
        <f t="shared" si="673"/>
        <v>0</v>
      </c>
      <c r="W1957" s="5">
        <f t="shared" si="674"/>
        <v>44876</v>
      </c>
      <c r="X1957" s="5"/>
      <c r="Z1957" s="49"/>
      <c r="AA1957" s="50" cm="1">
        <f t="array" ref="AA1957">IF(AND(K1957="Pending",J1957='Date ouverte'!$A$2),INDEX(_xlfn.ANCHORARRAY('Date ouverte'!$B$2),MATCH(TRUE,_xlfn.ANCHORARRAY('Date ouverte'!$B$2)&gt;=$W1957,0)),IF(AND(K1957="Pending",J1957='Date ouverte'!$A$4),INDEX(_xlfn.ANCHORARRAY('Date ouverte'!$B$4),MATCH(TRUE,_xlfn.ANCHORARRAY('Date ouverte'!$B$4)&gt;=$W1957,0)),IF(AND(K1957="Pending",J1957='Date ouverte'!$A$6),INDEX(_xlfn.ANCHORARRAY('Date ouverte'!$B$6),MATCH(TRUE,_xlfn.ANCHORARRAY('Date ouverte'!$B$6)&gt;=$W1957,0)),IF(AND(K1957="Pending",J1957='Date ouverte'!$A$8),INDEX(_xlfn.ANCHORARRAY('Date ouverte'!$B$8),MATCH(TRUE,_xlfn.ANCHORARRAY('Date ouverte'!$B$8)&gt;=$W1957,0)),W1957))))</f>
        <v>44876</v>
      </c>
      <c r="AB1957" s="5">
        <f>IF(IF($K1957="Pending",(IF($J1957='Date ouverte'!$A$20,HLOOKUP($AA1957,'Date ouverte'!$20:$21,2,FALSE),IF($J1957='Date ouverte'!$A$22,HLOOKUP($AA1957,'Date ouverte'!$22:$23,2,FALSE),IF($J1957='Date ouverte'!$A$24,HLOOKUP($AA1957,'Date ouverte'!$24:$25,2,FALSE),IF($J1957='Date ouverte'!$A$26,HLOOKUP($AA1957,'Date ouverte'!$26:$27,2,FALSE),"j"))))),W1957)&lt;&gt;"alert",AA1957,"alert")</f>
        <v>44876</v>
      </c>
      <c r="AC1957" s="65">
        <f>IF($AB1957="alert",(IF($J1957='Date ouverte'!$A$29,HLOOKUP($AA1957,'Date ouverte'!$29:$30,2,FALSE),IF($J1957='Date ouverte'!$A$31,HLOOKUP($AA1957,'Date ouverte'!$31:$33,2,FALSE),IF($J1957='Date ouverte'!$A$33,HLOOKUP($AA1957,'Date ouverte'!$33:$34,2,FALSE),IF($J1957='Date ouverte'!$A$35,HLOOKUP($AA1957,'Date ouverte'!$35:$36,2,FALSE),"j"))))),0)</f>
        <v>0</v>
      </c>
      <c r="AD19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57" s="5"/>
    </row>
    <row r="1958" spans="1:31" x14ac:dyDescent="0.25">
      <c r="A1958" t="s">
        <v>1531</v>
      </c>
      <c r="B1958" t="s">
        <v>258</v>
      </c>
      <c r="C1958" t="s">
        <v>30</v>
      </c>
      <c r="D1958" t="s">
        <v>47</v>
      </c>
      <c r="E1958" t="s">
        <v>34</v>
      </c>
      <c r="F1958" t="s">
        <v>48</v>
      </c>
      <c r="G1958" s="1">
        <v>44847</v>
      </c>
      <c r="H1958" s="1">
        <v>44877</v>
      </c>
      <c r="I1958" s="2">
        <v>44887.208333333336</v>
      </c>
      <c r="J1958" t="s">
        <v>23</v>
      </c>
      <c r="K1958" t="s">
        <v>19</v>
      </c>
      <c r="L1958" t="s">
        <v>20</v>
      </c>
      <c r="M1958" t="s">
        <v>25</v>
      </c>
      <c r="N1958" t="s">
        <v>35</v>
      </c>
      <c r="O1958" t="s">
        <v>45</v>
      </c>
      <c r="P1958">
        <f t="shared" si="668"/>
        <v>1</v>
      </c>
      <c r="Q1958" s="5">
        <f t="shared" si="669"/>
        <v>44879</v>
      </c>
      <c r="R1958" s="32">
        <f>VLOOKUP(_xlfn.CONCAT(M1958," - ",E1958),Planning!$C$75:$D$99,2,0)</f>
        <v>21</v>
      </c>
      <c r="S1958" s="5">
        <f t="shared" si="670"/>
        <v>44898</v>
      </c>
      <c r="T1958" s="3" t="str">
        <f t="shared" si="671"/>
        <v/>
      </c>
      <c r="U1958" s="32">
        <f t="shared" ca="1" si="672"/>
        <v>21</v>
      </c>
      <c r="V1958" s="32">
        <f t="shared" si="673"/>
        <v>0</v>
      </c>
      <c r="W1958" s="5">
        <f t="shared" si="674"/>
        <v>44887</v>
      </c>
      <c r="X1958" s="5"/>
      <c r="Z1958" s="49"/>
      <c r="AA1958" s="50" cm="1">
        <f t="array" ref="AA1958">IF(AND(K1958="Pending",J1958='Date ouverte'!$A$2),INDEX(_xlfn.ANCHORARRAY('Date ouverte'!$B$2),MATCH(TRUE,_xlfn.ANCHORARRAY('Date ouverte'!$B$2)&gt;=$W1958,0)),IF(AND(K1958="Pending",J1958='Date ouverte'!$A$4),INDEX(_xlfn.ANCHORARRAY('Date ouverte'!$B$4),MATCH(TRUE,_xlfn.ANCHORARRAY('Date ouverte'!$B$4)&gt;=$W1958,0)),IF(AND(K1958="Pending",J1958='Date ouverte'!$A$6),INDEX(_xlfn.ANCHORARRAY('Date ouverte'!$B$6),MATCH(TRUE,_xlfn.ANCHORARRAY('Date ouverte'!$B$6)&gt;=$W1958,0)),IF(AND(K1958="Pending",J1958='Date ouverte'!$A$8),INDEX(_xlfn.ANCHORARRAY('Date ouverte'!$B$8),MATCH(TRUE,_xlfn.ANCHORARRAY('Date ouverte'!$B$8)&gt;=$W1958,0)),W1958))))</f>
        <v>44887</v>
      </c>
      <c r="AB1958" s="5">
        <f>IF(IF($K1958="Pending",(IF($J1958='Date ouverte'!$A$20,HLOOKUP($AA1958,'Date ouverte'!$20:$21,2,FALSE),IF($J1958='Date ouverte'!$A$22,HLOOKUP($AA1958,'Date ouverte'!$22:$23,2,FALSE),IF($J1958='Date ouverte'!$A$24,HLOOKUP($AA1958,'Date ouverte'!$24:$25,2,FALSE),IF($J1958='Date ouverte'!$A$26,HLOOKUP($AA1958,'Date ouverte'!$26:$27,2,FALSE),"j"))))),W1958)&lt;&gt;"alert",AA1958,"alert")</f>
        <v>44887</v>
      </c>
      <c r="AC1958" s="65">
        <f>IF($AB1958="alert",(IF($J1958='Date ouverte'!$A$29,HLOOKUP($AA1958,'Date ouverte'!$29:$30,2,FALSE),IF($J1958='Date ouverte'!$A$31,HLOOKUP($AA1958,'Date ouverte'!$31:$33,2,FALSE),IF($J1958='Date ouverte'!$A$33,HLOOKUP($AA1958,'Date ouverte'!$33:$34,2,FALSE),IF($J1958='Date ouverte'!$A$35,HLOOKUP($AA1958,'Date ouverte'!$35:$36,2,FALSE),"j"))))),0)</f>
        <v>0</v>
      </c>
      <c r="AD19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8" s="5"/>
    </row>
    <row r="1959" spans="1:31" x14ac:dyDescent="0.25">
      <c r="A1959" t="s">
        <v>420</v>
      </c>
      <c r="B1959" t="s">
        <v>258</v>
      </c>
      <c r="C1959" t="s">
        <v>30</v>
      </c>
      <c r="D1959" t="s">
        <v>15</v>
      </c>
      <c r="E1959" t="s">
        <v>34</v>
      </c>
      <c r="F1959" t="s">
        <v>17</v>
      </c>
      <c r="G1959" s="1">
        <v>44815</v>
      </c>
      <c r="H1959" s="1">
        <v>44853</v>
      </c>
      <c r="I1959" s="2">
        <v>44861.354166666664</v>
      </c>
      <c r="J1959" t="s">
        <v>28</v>
      </c>
      <c r="K1959" t="s">
        <v>19</v>
      </c>
      <c r="L1959" t="s">
        <v>20</v>
      </c>
      <c r="M1959" t="s">
        <v>25</v>
      </c>
      <c r="N1959" t="s">
        <v>35</v>
      </c>
      <c r="O1959" t="s">
        <v>42</v>
      </c>
      <c r="P1959">
        <f t="shared" si="668"/>
        <v>1</v>
      </c>
      <c r="Q1959" s="5">
        <f t="shared" si="669"/>
        <v>44855</v>
      </c>
      <c r="R1959" s="32">
        <f>VLOOKUP(_xlfn.CONCAT(M1959," - ",E1959),Planning!$C$75:$D$99,2,0)</f>
        <v>21</v>
      </c>
      <c r="S1959" s="5">
        <f t="shared" si="670"/>
        <v>44874</v>
      </c>
      <c r="T1959" s="3" t="str">
        <f t="shared" si="671"/>
        <v/>
      </c>
      <c r="U1959" s="32">
        <f t="shared" ca="1" si="672"/>
        <v>15</v>
      </c>
      <c r="V1959" s="32">
        <f t="shared" si="673"/>
        <v>0</v>
      </c>
      <c r="W1959" s="5">
        <f t="shared" si="674"/>
        <v>44861</v>
      </c>
      <c r="X1959" s="5"/>
      <c r="Z1959" s="49"/>
      <c r="AA1959" s="50" cm="1">
        <f t="array" ref="AA1959">IF(AND(K1959="Pending",J1959='Date ouverte'!$A$2),INDEX(_xlfn.ANCHORARRAY('Date ouverte'!$B$2),MATCH(TRUE,_xlfn.ANCHORARRAY('Date ouverte'!$B$2)&gt;=$W1959,0)),IF(AND(K1959="Pending",J1959='Date ouverte'!$A$4),INDEX(_xlfn.ANCHORARRAY('Date ouverte'!$B$4),MATCH(TRUE,_xlfn.ANCHORARRAY('Date ouverte'!$B$4)&gt;=$W1959,0)),IF(AND(K1959="Pending",J1959='Date ouverte'!$A$6),INDEX(_xlfn.ANCHORARRAY('Date ouverte'!$B$6),MATCH(TRUE,_xlfn.ANCHORARRAY('Date ouverte'!$B$6)&gt;=$W1959,0)),IF(AND(K1959="Pending",J1959='Date ouverte'!$A$8),INDEX(_xlfn.ANCHORARRAY('Date ouverte'!$B$8),MATCH(TRUE,_xlfn.ANCHORARRAY('Date ouverte'!$B$8)&gt;=$W1959,0)),W1959))))</f>
        <v>44861</v>
      </c>
      <c r="AB1959" s="5">
        <f>IF(IF($K1959="Pending",(IF($J1959='Date ouverte'!$A$20,HLOOKUP($AA1959,'Date ouverte'!$20:$21,2,FALSE),IF($J1959='Date ouverte'!$A$22,HLOOKUP($AA1959,'Date ouverte'!$22:$23,2,FALSE),IF($J1959='Date ouverte'!$A$24,HLOOKUP($AA1959,'Date ouverte'!$24:$25,2,FALSE),IF($J1959='Date ouverte'!$A$26,HLOOKUP($AA1959,'Date ouverte'!$26:$27,2,FALSE),"j"))))),W1959)&lt;&gt;"alert",AA1959,"alert")</f>
        <v>44861</v>
      </c>
      <c r="AC1959" s="65">
        <f>IF($AB1959="alert",(IF($J1959='Date ouverte'!$A$29,HLOOKUP($AA1959,'Date ouverte'!$29:$30,2,FALSE),IF($J1959='Date ouverte'!$A$31,HLOOKUP($AA1959,'Date ouverte'!$31:$33,2,FALSE),IF($J1959='Date ouverte'!$A$33,HLOOKUP($AA1959,'Date ouverte'!$33:$34,2,FALSE),IF($J1959='Date ouverte'!$A$35,HLOOKUP($AA1959,'Date ouverte'!$35:$36,2,FALSE),"j"))))),0)</f>
        <v>0</v>
      </c>
      <c r="AD19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59" s="5"/>
    </row>
    <row r="1960" spans="1:31" x14ac:dyDescent="0.25">
      <c r="A1960" t="s">
        <v>874</v>
      </c>
      <c r="B1960" t="s">
        <v>258</v>
      </c>
      <c r="C1960" t="s">
        <v>30</v>
      </c>
      <c r="D1960" t="s">
        <v>47</v>
      </c>
      <c r="E1960" t="s">
        <v>34</v>
      </c>
      <c r="F1960" t="s">
        <v>48</v>
      </c>
      <c r="G1960" s="1">
        <v>44826</v>
      </c>
      <c r="H1960" s="1">
        <v>44860</v>
      </c>
      <c r="I1960" s="2">
        <v>44862.541666666664</v>
      </c>
      <c r="J1960" t="s">
        <v>23</v>
      </c>
      <c r="K1960" t="s">
        <v>19</v>
      </c>
      <c r="L1960" t="s">
        <v>20</v>
      </c>
      <c r="M1960" t="s">
        <v>25</v>
      </c>
      <c r="N1960" t="s">
        <v>35</v>
      </c>
      <c r="O1960" t="s">
        <v>36</v>
      </c>
      <c r="P1960">
        <f t="shared" si="668"/>
        <v>1</v>
      </c>
      <c r="Q1960" s="5">
        <f t="shared" si="669"/>
        <v>44862</v>
      </c>
      <c r="R1960" s="32">
        <f>VLOOKUP(_xlfn.CONCAT(M1960," - ",E1960),Planning!$C$75:$D$99,2,0)</f>
        <v>21</v>
      </c>
      <c r="S1960" s="5">
        <f t="shared" si="670"/>
        <v>44881</v>
      </c>
      <c r="T1960" s="3" t="str">
        <f t="shared" si="671"/>
        <v/>
      </c>
      <c r="U1960" s="32">
        <f t="shared" ca="1" si="672"/>
        <v>21</v>
      </c>
      <c r="V1960" s="32">
        <f t="shared" si="673"/>
        <v>0</v>
      </c>
      <c r="W1960" s="5">
        <f t="shared" si="674"/>
        <v>44862</v>
      </c>
      <c r="X1960" s="5"/>
      <c r="Z1960" s="49"/>
      <c r="AA1960" s="50" cm="1">
        <f t="array" ref="AA1960">IF(AND(K1960="Pending",J1960='Date ouverte'!$A$2),INDEX(_xlfn.ANCHORARRAY('Date ouverte'!$B$2),MATCH(TRUE,_xlfn.ANCHORARRAY('Date ouverte'!$B$2)&gt;=$W1960,0)),IF(AND(K1960="Pending",J1960='Date ouverte'!$A$4),INDEX(_xlfn.ANCHORARRAY('Date ouverte'!$B$4),MATCH(TRUE,_xlfn.ANCHORARRAY('Date ouverte'!$B$4)&gt;=$W1960,0)),IF(AND(K1960="Pending",J1960='Date ouverte'!$A$6),INDEX(_xlfn.ANCHORARRAY('Date ouverte'!$B$6),MATCH(TRUE,_xlfn.ANCHORARRAY('Date ouverte'!$B$6)&gt;=$W1960,0)),IF(AND(K1960="Pending",J1960='Date ouverte'!$A$8),INDEX(_xlfn.ANCHORARRAY('Date ouverte'!$B$8),MATCH(TRUE,_xlfn.ANCHORARRAY('Date ouverte'!$B$8)&gt;=$W1960,0)),W1960))))</f>
        <v>44862</v>
      </c>
      <c r="AB1960" s="5">
        <f>IF(IF($K1960="Pending",(IF($J1960='Date ouverte'!$A$20,HLOOKUP($AA1960,'Date ouverte'!$20:$21,2,FALSE),IF($J1960='Date ouverte'!$A$22,HLOOKUP($AA1960,'Date ouverte'!$22:$23,2,FALSE),IF($J1960='Date ouverte'!$A$24,HLOOKUP($AA1960,'Date ouverte'!$24:$25,2,FALSE),IF($J1960='Date ouverte'!$A$26,HLOOKUP($AA1960,'Date ouverte'!$26:$27,2,FALSE),"j"))))),W1960)&lt;&gt;"alert",AA1960,"alert")</f>
        <v>44862</v>
      </c>
      <c r="AC1960" s="65">
        <f>IF($AB1960="alert",(IF($J1960='Date ouverte'!$A$29,HLOOKUP($AA1960,'Date ouverte'!$29:$30,2,FALSE),IF($J1960='Date ouverte'!$A$31,HLOOKUP($AA1960,'Date ouverte'!$31:$33,2,FALSE),IF($J1960='Date ouverte'!$A$33,HLOOKUP($AA1960,'Date ouverte'!$33:$34,2,FALSE),IF($J1960='Date ouverte'!$A$35,HLOOKUP($AA1960,'Date ouverte'!$35:$36,2,FALSE),"j"))))),0)</f>
        <v>0</v>
      </c>
      <c r="AD19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0" s="5"/>
    </row>
    <row r="1961" spans="1:31" x14ac:dyDescent="0.25">
      <c r="A1961" t="s">
        <v>580</v>
      </c>
      <c r="B1961" t="s">
        <v>258</v>
      </c>
      <c r="C1961" t="s">
        <v>14</v>
      </c>
      <c r="D1961" t="s">
        <v>47</v>
      </c>
      <c r="E1961" t="s">
        <v>34</v>
      </c>
      <c r="F1961" t="s">
        <v>48</v>
      </c>
      <c r="G1961" s="1">
        <v>44818</v>
      </c>
      <c r="H1961" s="1">
        <v>44860</v>
      </c>
      <c r="I1961" s="2">
        <v>44875.458333333336</v>
      </c>
      <c r="J1961" t="s">
        <v>28</v>
      </c>
      <c r="K1961" t="s">
        <v>19</v>
      </c>
      <c r="L1961" t="s">
        <v>20</v>
      </c>
      <c r="M1961" t="s">
        <v>25</v>
      </c>
      <c r="N1961" t="s">
        <v>35</v>
      </c>
      <c r="O1961" t="s">
        <v>36</v>
      </c>
      <c r="P1961">
        <f t="shared" si="668"/>
        <v>1</v>
      </c>
      <c r="Q1961" s="5">
        <f t="shared" si="669"/>
        <v>44862</v>
      </c>
      <c r="R1961" s="32">
        <f>VLOOKUP(_xlfn.CONCAT(M1961," - ",E1961),Planning!$C$75:$D$99,2,0)</f>
        <v>21</v>
      </c>
      <c r="S1961" s="5">
        <f t="shared" si="670"/>
        <v>44881</v>
      </c>
      <c r="T1961" s="3" t="str">
        <f t="shared" si="671"/>
        <v/>
      </c>
      <c r="U1961" s="32">
        <f t="shared" ca="1" si="672"/>
        <v>21</v>
      </c>
      <c r="V1961" s="32">
        <f t="shared" si="673"/>
        <v>0</v>
      </c>
      <c r="W1961" s="5">
        <f t="shared" si="674"/>
        <v>44875</v>
      </c>
      <c r="X1961" s="5"/>
      <c r="Z1961" s="49"/>
      <c r="AA1961" s="50" cm="1">
        <f t="array" ref="AA1961">IF(AND(K1961="Pending",J1961='Date ouverte'!$A$2),INDEX(_xlfn.ANCHORARRAY('Date ouverte'!$B$2),MATCH(TRUE,_xlfn.ANCHORARRAY('Date ouverte'!$B$2)&gt;=$W1961,0)),IF(AND(K1961="Pending",J1961='Date ouverte'!$A$4),INDEX(_xlfn.ANCHORARRAY('Date ouverte'!$B$4),MATCH(TRUE,_xlfn.ANCHORARRAY('Date ouverte'!$B$4)&gt;=$W1961,0)),IF(AND(K1961="Pending",J1961='Date ouverte'!$A$6),INDEX(_xlfn.ANCHORARRAY('Date ouverte'!$B$6),MATCH(TRUE,_xlfn.ANCHORARRAY('Date ouverte'!$B$6)&gt;=$W1961,0)),IF(AND(K1961="Pending",J1961='Date ouverte'!$A$8),INDEX(_xlfn.ANCHORARRAY('Date ouverte'!$B$8),MATCH(TRUE,_xlfn.ANCHORARRAY('Date ouverte'!$B$8)&gt;=$W1961,0)),W1961))))</f>
        <v>44875</v>
      </c>
      <c r="AB1961" s="5">
        <f>IF(IF($K1961="Pending",(IF($J1961='Date ouverte'!$A$20,HLOOKUP($AA1961,'Date ouverte'!$20:$21,2,FALSE),IF($J1961='Date ouverte'!$A$22,HLOOKUP($AA1961,'Date ouverte'!$22:$23,2,FALSE),IF($J1961='Date ouverte'!$A$24,HLOOKUP($AA1961,'Date ouverte'!$24:$25,2,FALSE),IF($J1961='Date ouverte'!$A$26,HLOOKUP($AA1961,'Date ouverte'!$26:$27,2,FALSE),"j"))))),W1961)&lt;&gt;"alert",AA1961,"alert")</f>
        <v>44875</v>
      </c>
      <c r="AC1961" s="65">
        <f>IF($AB1961="alert",(IF($J1961='Date ouverte'!$A$29,HLOOKUP($AA1961,'Date ouverte'!$29:$30,2,FALSE),IF($J1961='Date ouverte'!$A$31,HLOOKUP($AA1961,'Date ouverte'!$31:$33,2,FALSE),IF($J1961='Date ouverte'!$A$33,HLOOKUP($AA1961,'Date ouverte'!$33:$34,2,FALSE),IF($J1961='Date ouverte'!$A$35,HLOOKUP($AA1961,'Date ouverte'!$35:$36,2,FALSE),"j"))))),0)</f>
        <v>0</v>
      </c>
      <c r="AD19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1" s="5"/>
    </row>
    <row r="1962" spans="1:31" x14ac:dyDescent="0.25">
      <c r="A1962" t="s">
        <v>2269</v>
      </c>
      <c r="B1962" t="s">
        <v>258</v>
      </c>
      <c r="C1962" t="s">
        <v>30</v>
      </c>
      <c r="D1962" t="s">
        <v>47</v>
      </c>
      <c r="E1962" t="s">
        <v>16</v>
      </c>
      <c r="F1962" t="s">
        <v>48</v>
      </c>
      <c r="G1962" s="1">
        <v>44857</v>
      </c>
      <c r="H1962" s="1">
        <v>44884</v>
      </c>
      <c r="I1962" s="2">
        <v>44889</v>
      </c>
      <c r="J1962" t="s">
        <v>18</v>
      </c>
      <c r="K1962" t="s">
        <v>29</v>
      </c>
      <c r="L1962" t="s">
        <v>24</v>
      </c>
      <c r="M1962" t="s">
        <v>32</v>
      </c>
      <c r="N1962" t="s">
        <v>41</v>
      </c>
      <c r="O1962" t="s">
        <v>1686</v>
      </c>
      <c r="P1962">
        <f t="shared" si="668"/>
        <v>1</v>
      </c>
      <c r="Q1962" s="5">
        <f t="shared" si="669"/>
        <v>44886</v>
      </c>
      <c r="R1962" s="32">
        <f>VLOOKUP(_xlfn.CONCAT(M1962," - ",E1962),Planning!$C$75:$D$99,2,0)</f>
        <v>10</v>
      </c>
      <c r="S1962" s="5">
        <f t="shared" si="670"/>
        <v>44894</v>
      </c>
      <c r="T1962" s="3" t="str">
        <f t="shared" si="671"/>
        <v/>
      </c>
      <c r="U1962" s="32">
        <f t="shared" ca="1" si="672"/>
        <v>10</v>
      </c>
      <c r="V1962" s="32">
        <f t="shared" si="673"/>
        <v>0</v>
      </c>
      <c r="W1962" s="5">
        <f t="shared" si="674"/>
        <v>44889</v>
      </c>
      <c r="X1962" s="5"/>
      <c r="Z1962" s="49"/>
      <c r="AA1962" s="50" cm="1">
        <f t="array" ref="AA1962">IF(AND(K1962="Pending",J1962='Date ouverte'!$A$2),INDEX(_xlfn.ANCHORARRAY('Date ouverte'!$B$2),MATCH(TRUE,_xlfn.ANCHORARRAY('Date ouverte'!$B$2)&gt;=$W1962,0)),IF(AND(K1962="Pending",J1962='Date ouverte'!$A$4),INDEX(_xlfn.ANCHORARRAY('Date ouverte'!$B$4),MATCH(TRUE,_xlfn.ANCHORARRAY('Date ouverte'!$B$4)&gt;=$W1962,0)),IF(AND(K1962="Pending",J1962='Date ouverte'!$A$6),INDEX(_xlfn.ANCHORARRAY('Date ouverte'!$B$6),MATCH(TRUE,_xlfn.ANCHORARRAY('Date ouverte'!$B$6)&gt;=$W1962,0)),IF(AND(K1962="Pending",J1962='Date ouverte'!$A$8),INDEX(_xlfn.ANCHORARRAY('Date ouverte'!$B$8),MATCH(TRUE,_xlfn.ANCHORARRAY('Date ouverte'!$B$8)&gt;=$W1962,0)),W1962))))</f>
        <v>44889</v>
      </c>
      <c r="AB1962" s="5" t="str">
        <f>IF(IF($K1962="Pending",(IF($J1962='Date ouverte'!$A$20,HLOOKUP($AA1962,'Date ouverte'!$20:$21,2,FALSE),IF($J1962='Date ouverte'!$A$22,HLOOKUP($AA1962,'Date ouverte'!$22:$23,2,FALSE),IF($J1962='Date ouverte'!$A$24,HLOOKUP($AA1962,'Date ouverte'!$24:$25,2,FALSE),IF($J1962='Date ouverte'!$A$26,HLOOKUP($AA1962,'Date ouverte'!$26:$27,2,FALSE),"j"))))),W1962)&lt;&gt;"alert",AA1962,"alert")</f>
        <v>alert</v>
      </c>
      <c r="AC1962" s="65">
        <f>IF($AB1962="alert",(IF($J1962='Date ouverte'!$A$29,HLOOKUP($AA1962,'Date ouverte'!$29:$30,2,FALSE),IF($J1962='Date ouverte'!$A$31,HLOOKUP($AA1962,'Date ouverte'!$31:$33,2,FALSE),IF($J1962='Date ouverte'!$A$33,HLOOKUP($AA1962,'Date ouverte'!$33:$34,2,FALSE),IF($J1962='Date ouverte'!$A$35,HLOOKUP($AA1962,'Date ouverte'!$35:$36,2,FALSE),"j"))))),0)</f>
        <v>17</v>
      </c>
      <c r="AD19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2" s="5"/>
    </row>
    <row r="1963" spans="1:31" x14ac:dyDescent="0.25">
      <c r="A1963" t="s">
        <v>2270</v>
      </c>
      <c r="B1963" t="s">
        <v>258</v>
      </c>
      <c r="C1963" t="s">
        <v>30</v>
      </c>
      <c r="D1963" t="s">
        <v>47</v>
      </c>
      <c r="E1963" t="s">
        <v>34</v>
      </c>
      <c r="F1963" t="s">
        <v>48</v>
      </c>
      <c r="G1963" s="1">
        <v>44847</v>
      </c>
      <c r="H1963" s="1">
        <v>44877</v>
      </c>
      <c r="I1963" s="2">
        <v>44888.395833333336</v>
      </c>
      <c r="J1963" t="s">
        <v>23</v>
      </c>
      <c r="K1963" t="s">
        <v>19</v>
      </c>
      <c r="L1963" t="s">
        <v>20</v>
      </c>
      <c r="M1963" t="s">
        <v>25</v>
      </c>
      <c r="N1963" t="s">
        <v>35</v>
      </c>
      <c r="O1963" t="s">
        <v>45</v>
      </c>
      <c r="P1963">
        <f t="shared" si="668"/>
        <v>1</v>
      </c>
      <c r="Q1963" s="5">
        <f t="shared" si="669"/>
        <v>44879</v>
      </c>
      <c r="R1963" s="32">
        <f>VLOOKUP(_xlfn.CONCAT(M1963," - ",E1963),Planning!$C$75:$D$99,2,0)</f>
        <v>21</v>
      </c>
      <c r="S1963" s="5">
        <f t="shared" si="670"/>
        <v>44898</v>
      </c>
      <c r="T1963" s="3" t="str">
        <f t="shared" si="671"/>
        <v/>
      </c>
      <c r="U1963" s="32">
        <f t="shared" ca="1" si="672"/>
        <v>21</v>
      </c>
      <c r="V1963" s="32">
        <f t="shared" si="673"/>
        <v>0</v>
      </c>
      <c r="W1963" s="5">
        <f t="shared" si="674"/>
        <v>44888</v>
      </c>
      <c r="X1963" s="5"/>
      <c r="Z1963" s="49"/>
      <c r="AA1963" s="50" cm="1">
        <f t="array" ref="AA1963">IF(AND(K1963="Pending",J1963='Date ouverte'!$A$2),INDEX(_xlfn.ANCHORARRAY('Date ouverte'!$B$2),MATCH(TRUE,_xlfn.ANCHORARRAY('Date ouverte'!$B$2)&gt;=$W1963,0)),IF(AND(K1963="Pending",J1963='Date ouverte'!$A$4),INDEX(_xlfn.ANCHORARRAY('Date ouverte'!$B$4),MATCH(TRUE,_xlfn.ANCHORARRAY('Date ouverte'!$B$4)&gt;=$W1963,0)),IF(AND(K1963="Pending",J1963='Date ouverte'!$A$6),INDEX(_xlfn.ANCHORARRAY('Date ouverte'!$B$6),MATCH(TRUE,_xlfn.ANCHORARRAY('Date ouverte'!$B$6)&gt;=$W1963,0)),IF(AND(K1963="Pending",J1963='Date ouverte'!$A$8),INDEX(_xlfn.ANCHORARRAY('Date ouverte'!$B$8),MATCH(TRUE,_xlfn.ANCHORARRAY('Date ouverte'!$B$8)&gt;=$W1963,0)),W1963))))</f>
        <v>44888</v>
      </c>
      <c r="AB1963" s="5">
        <f>IF(IF($K1963="Pending",(IF($J1963='Date ouverte'!$A$20,HLOOKUP($AA1963,'Date ouverte'!$20:$21,2,FALSE),IF($J1963='Date ouverte'!$A$22,HLOOKUP($AA1963,'Date ouverte'!$22:$23,2,FALSE),IF($J1963='Date ouverte'!$A$24,HLOOKUP($AA1963,'Date ouverte'!$24:$25,2,FALSE),IF($J1963='Date ouverte'!$A$26,HLOOKUP($AA1963,'Date ouverte'!$26:$27,2,FALSE),"j"))))),W1963)&lt;&gt;"alert",AA1963,"alert")</f>
        <v>44888</v>
      </c>
      <c r="AC1963" s="65">
        <f>IF($AB1963="alert",(IF($J1963='Date ouverte'!$A$29,HLOOKUP($AA1963,'Date ouverte'!$29:$30,2,FALSE),IF($J1963='Date ouverte'!$A$31,HLOOKUP($AA1963,'Date ouverte'!$31:$33,2,FALSE),IF($J1963='Date ouverte'!$A$33,HLOOKUP($AA1963,'Date ouverte'!$33:$34,2,FALSE),IF($J1963='Date ouverte'!$A$35,HLOOKUP($AA1963,'Date ouverte'!$35:$36,2,FALSE),"j"))))),0)</f>
        <v>0</v>
      </c>
      <c r="AD19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3" s="5"/>
    </row>
    <row r="1964" spans="1:31" x14ac:dyDescent="0.25">
      <c r="A1964" t="s">
        <v>505</v>
      </c>
      <c r="B1964" t="s">
        <v>258</v>
      </c>
      <c r="C1964" t="s">
        <v>30</v>
      </c>
      <c r="D1964" t="s">
        <v>15</v>
      </c>
      <c r="E1964" t="s">
        <v>34</v>
      </c>
      <c r="F1964" t="s">
        <v>17</v>
      </c>
      <c r="G1964" s="1">
        <v>44815</v>
      </c>
      <c r="H1964" s="1">
        <v>44853</v>
      </c>
      <c r="I1964" s="2">
        <v>44865.375</v>
      </c>
      <c r="J1964" t="s">
        <v>23</v>
      </c>
      <c r="K1964" t="s">
        <v>19</v>
      </c>
      <c r="L1964" t="s">
        <v>20</v>
      </c>
      <c r="M1964" t="s">
        <v>25</v>
      </c>
      <c r="N1964" t="s">
        <v>35</v>
      </c>
      <c r="O1964" t="s">
        <v>42</v>
      </c>
      <c r="P1964">
        <f t="shared" si="668"/>
        <v>1</v>
      </c>
      <c r="Q1964" s="5">
        <f t="shared" si="669"/>
        <v>44855</v>
      </c>
      <c r="R1964" s="32">
        <f>VLOOKUP(_xlfn.CONCAT(M1964," - ",E1964),Planning!$C$75:$D$99,2,0)</f>
        <v>21</v>
      </c>
      <c r="S1964" s="5">
        <f t="shared" si="670"/>
        <v>44874</v>
      </c>
      <c r="T1964" s="3" t="str">
        <f t="shared" si="671"/>
        <v/>
      </c>
      <c r="U1964" s="32">
        <f t="shared" ca="1" si="672"/>
        <v>15</v>
      </c>
      <c r="V1964" s="32">
        <f t="shared" si="673"/>
        <v>0</v>
      </c>
      <c r="W1964" s="5">
        <f t="shared" si="674"/>
        <v>44865</v>
      </c>
      <c r="X1964" s="5"/>
      <c r="Z1964" s="49"/>
      <c r="AA1964" s="50" cm="1">
        <f t="array" ref="AA1964">IF(AND(K1964="Pending",J1964='Date ouverte'!$A$2),INDEX(_xlfn.ANCHORARRAY('Date ouverte'!$B$2),MATCH(TRUE,_xlfn.ANCHORARRAY('Date ouverte'!$B$2)&gt;=$W1964,0)),IF(AND(K1964="Pending",J1964='Date ouverte'!$A$4),INDEX(_xlfn.ANCHORARRAY('Date ouverte'!$B$4),MATCH(TRUE,_xlfn.ANCHORARRAY('Date ouverte'!$B$4)&gt;=$W1964,0)),IF(AND(K1964="Pending",J1964='Date ouverte'!$A$6),INDEX(_xlfn.ANCHORARRAY('Date ouverte'!$B$6),MATCH(TRUE,_xlfn.ANCHORARRAY('Date ouverte'!$B$6)&gt;=$W1964,0)),IF(AND(K1964="Pending",J1964='Date ouverte'!$A$8),INDEX(_xlfn.ANCHORARRAY('Date ouverte'!$B$8),MATCH(TRUE,_xlfn.ANCHORARRAY('Date ouverte'!$B$8)&gt;=$W1964,0)),W1964))))</f>
        <v>44865</v>
      </c>
      <c r="AB1964" s="5">
        <f>IF(IF($K1964="Pending",(IF($J1964='Date ouverte'!$A$20,HLOOKUP($AA1964,'Date ouverte'!$20:$21,2,FALSE),IF($J1964='Date ouverte'!$A$22,HLOOKUP($AA1964,'Date ouverte'!$22:$23,2,FALSE),IF($J1964='Date ouverte'!$A$24,HLOOKUP($AA1964,'Date ouverte'!$24:$25,2,FALSE),IF($J1964='Date ouverte'!$A$26,HLOOKUP($AA1964,'Date ouverte'!$26:$27,2,FALSE),"j"))))),W1964)&lt;&gt;"alert",AA1964,"alert")</f>
        <v>44865</v>
      </c>
      <c r="AC1964" s="65">
        <f>IF($AB1964="alert",(IF($J1964='Date ouverte'!$A$29,HLOOKUP($AA1964,'Date ouverte'!$29:$30,2,FALSE),IF($J1964='Date ouverte'!$A$31,HLOOKUP($AA1964,'Date ouverte'!$31:$33,2,FALSE),IF($J1964='Date ouverte'!$A$33,HLOOKUP($AA1964,'Date ouverte'!$33:$34,2,FALSE),IF($J1964='Date ouverte'!$A$35,HLOOKUP($AA1964,'Date ouverte'!$35:$36,2,FALSE),"j"))))),0)</f>
        <v>0</v>
      </c>
      <c r="AD19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4" s="5"/>
    </row>
    <row r="1965" spans="1:31" x14ac:dyDescent="0.25">
      <c r="A1965" t="s">
        <v>1066</v>
      </c>
      <c r="B1965" t="s">
        <v>258</v>
      </c>
      <c r="C1965" t="s">
        <v>30</v>
      </c>
      <c r="D1965" t="s">
        <v>47</v>
      </c>
      <c r="E1965" t="s">
        <v>16</v>
      </c>
      <c r="F1965" t="s">
        <v>48</v>
      </c>
      <c r="G1965" s="1">
        <v>44828</v>
      </c>
      <c r="H1965" s="1">
        <v>44865</v>
      </c>
      <c r="I1965" s="2">
        <v>44869.208333333336</v>
      </c>
      <c r="J1965" t="s">
        <v>23</v>
      </c>
      <c r="K1965" t="s">
        <v>19</v>
      </c>
      <c r="L1965" t="s">
        <v>20</v>
      </c>
      <c r="M1965" t="s">
        <v>21</v>
      </c>
      <c r="N1965" t="s">
        <v>22</v>
      </c>
      <c r="O1965" t="s">
        <v>50</v>
      </c>
      <c r="P1965">
        <f t="shared" si="668"/>
        <v>1</v>
      </c>
      <c r="Q1965" s="5">
        <f t="shared" si="669"/>
        <v>44867</v>
      </c>
      <c r="R1965" s="32">
        <f>VLOOKUP(_xlfn.CONCAT(M1965," - ",E1965),Planning!$C$75:$D$99,2,0)</f>
        <v>7</v>
      </c>
      <c r="S1965" s="5">
        <f t="shared" si="670"/>
        <v>44872</v>
      </c>
      <c r="T1965" s="3" t="str">
        <f t="shared" si="671"/>
        <v/>
      </c>
      <c r="U1965" s="32">
        <f t="shared" ca="1" si="672"/>
        <v>7</v>
      </c>
      <c r="V1965" s="32">
        <f t="shared" si="673"/>
        <v>0</v>
      </c>
      <c r="W1965" s="5">
        <f t="shared" si="674"/>
        <v>44869</v>
      </c>
      <c r="X1965" s="5"/>
      <c r="Z1965" s="49"/>
      <c r="AA1965" s="50" cm="1">
        <f t="array" ref="AA1965">IF(AND(K1965="Pending",J1965='Date ouverte'!$A$2),INDEX(_xlfn.ANCHORARRAY('Date ouverte'!$B$2),MATCH(TRUE,_xlfn.ANCHORARRAY('Date ouverte'!$B$2)&gt;=$W1965,0)),IF(AND(K1965="Pending",J1965='Date ouverte'!$A$4),INDEX(_xlfn.ANCHORARRAY('Date ouverte'!$B$4),MATCH(TRUE,_xlfn.ANCHORARRAY('Date ouverte'!$B$4)&gt;=$W1965,0)),IF(AND(K1965="Pending",J1965='Date ouverte'!$A$6),INDEX(_xlfn.ANCHORARRAY('Date ouverte'!$B$6),MATCH(TRUE,_xlfn.ANCHORARRAY('Date ouverte'!$B$6)&gt;=$W1965,0)),IF(AND(K1965="Pending",J1965='Date ouverte'!$A$8),INDEX(_xlfn.ANCHORARRAY('Date ouverte'!$B$8),MATCH(TRUE,_xlfn.ANCHORARRAY('Date ouverte'!$B$8)&gt;=$W1965,0)),W1965))))</f>
        <v>44869</v>
      </c>
      <c r="AB1965" s="5">
        <f>IF(IF($K1965="Pending",(IF($J1965='Date ouverte'!$A$20,HLOOKUP($AA1965,'Date ouverte'!$20:$21,2,FALSE),IF($J1965='Date ouverte'!$A$22,HLOOKUP($AA1965,'Date ouverte'!$22:$23,2,FALSE),IF($J1965='Date ouverte'!$A$24,HLOOKUP($AA1965,'Date ouverte'!$24:$25,2,FALSE),IF($J1965='Date ouverte'!$A$26,HLOOKUP($AA1965,'Date ouverte'!$26:$27,2,FALSE),"j"))))),W1965)&lt;&gt;"alert",AA1965,"alert")</f>
        <v>44869</v>
      </c>
      <c r="AC1965" s="65">
        <f>IF($AB1965="alert",(IF($J1965='Date ouverte'!$A$29,HLOOKUP($AA1965,'Date ouverte'!$29:$30,2,FALSE),IF($J1965='Date ouverte'!$A$31,HLOOKUP($AA1965,'Date ouverte'!$31:$33,2,FALSE),IF($J1965='Date ouverte'!$A$33,HLOOKUP($AA1965,'Date ouverte'!$33:$34,2,FALSE),IF($J1965='Date ouverte'!$A$35,HLOOKUP($AA1965,'Date ouverte'!$35:$36,2,FALSE),"j"))))),0)</f>
        <v>0</v>
      </c>
      <c r="AD19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5" s="5"/>
    </row>
    <row r="1966" spans="1:31" x14ac:dyDescent="0.25">
      <c r="A1966" t="s">
        <v>866</v>
      </c>
      <c r="B1966" t="s">
        <v>258</v>
      </c>
      <c r="C1966" t="s">
        <v>30</v>
      </c>
      <c r="D1966" t="s">
        <v>47</v>
      </c>
      <c r="E1966" t="s">
        <v>16</v>
      </c>
      <c r="F1966" t="s">
        <v>48</v>
      </c>
      <c r="G1966" s="1">
        <v>44826</v>
      </c>
      <c r="H1966" s="1">
        <v>44872</v>
      </c>
      <c r="I1966" s="2">
        <v>44877</v>
      </c>
      <c r="J1966" t="s">
        <v>23</v>
      </c>
      <c r="K1966" t="s">
        <v>29</v>
      </c>
      <c r="L1966" t="s">
        <v>24</v>
      </c>
      <c r="M1966" t="s">
        <v>32</v>
      </c>
      <c r="N1966" t="s">
        <v>41</v>
      </c>
      <c r="O1966" t="s">
        <v>609</v>
      </c>
      <c r="P1966">
        <f t="shared" si="668"/>
        <v>1</v>
      </c>
      <c r="Q1966" s="5">
        <f t="shared" si="669"/>
        <v>44874</v>
      </c>
      <c r="R1966" s="32">
        <f>VLOOKUP(_xlfn.CONCAT(M1966," - ",E1966),Planning!$C$75:$D$99,2,0)</f>
        <v>10</v>
      </c>
      <c r="S1966" s="5">
        <f t="shared" si="670"/>
        <v>44882</v>
      </c>
      <c r="T1966" s="3" t="str">
        <f t="shared" si="671"/>
        <v/>
      </c>
      <c r="U1966" s="32">
        <f t="shared" ca="1" si="672"/>
        <v>10</v>
      </c>
      <c r="V1966" s="32">
        <f t="shared" si="673"/>
        <v>0</v>
      </c>
      <c r="W1966" s="5">
        <f t="shared" si="674"/>
        <v>44877</v>
      </c>
      <c r="X1966" s="5"/>
      <c r="Z1966" s="49"/>
      <c r="AA1966" s="50" cm="1">
        <f t="array" ref="AA1966">IF(AND(K1966="Pending",J1966='Date ouverte'!$A$2),INDEX(_xlfn.ANCHORARRAY('Date ouverte'!$B$2),MATCH(TRUE,_xlfn.ANCHORARRAY('Date ouverte'!$B$2)&gt;=$W1966,0)),IF(AND(K1966="Pending",J1966='Date ouverte'!$A$4),INDEX(_xlfn.ANCHORARRAY('Date ouverte'!$B$4),MATCH(TRUE,_xlfn.ANCHORARRAY('Date ouverte'!$B$4)&gt;=$W1966,0)),IF(AND(K1966="Pending",J1966='Date ouverte'!$A$6),INDEX(_xlfn.ANCHORARRAY('Date ouverte'!$B$6),MATCH(TRUE,_xlfn.ANCHORARRAY('Date ouverte'!$B$6)&gt;=$W1966,0)),IF(AND(K1966="Pending",J1966='Date ouverte'!$A$8),INDEX(_xlfn.ANCHORARRAY('Date ouverte'!$B$8),MATCH(TRUE,_xlfn.ANCHORARRAY('Date ouverte'!$B$8)&gt;=$W1966,0)),W1966))))</f>
        <v>44879</v>
      </c>
      <c r="AB1966" s="5">
        <f>IF(IF($K1966="Pending",(IF($J1966='Date ouverte'!$A$20,HLOOKUP($AA1966,'Date ouverte'!$20:$21,2,FALSE),IF($J1966='Date ouverte'!$A$22,HLOOKUP($AA1966,'Date ouverte'!$22:$23,2,FALSE),IF($J1966='Date ouverte'!$A$24,HLOOKUP($AA1966,'Date ouverte'!$24:$25,2,FALSE),IF($J1966='Date ouverte'!$A$26,HLOOKUP($AA1966,'Date ouverte'!$26:$27,2,FALSE),"j"))))),W1966)&lt;&gt;"alert",AA1966,"alert")</f>
        <v>44879</v>
      </c>
      <c r="AC1966" s="65">
        <f>IF($AB1966="alert",(IF($J1966='Date ouverte'!$A$29,HLOOKUP($AA1966,'Date ouverte'!$29:$30,2,FALSE),IF($J1966='Date ouverte'!$A$31,HLOOKUP($AA1966,'Date ouverte'!$31:$33,2,FALSE),IF($J1966='Date ouverte'!$A$33,HLOOKUP($AA1966,'Date ouverte'!$33:$34,2,FALSE),IF($J1966='Date ouverte'!$A$35,HLOOKUP($AA1966,'Date ouverte'!$35:$36,2,FALSE),"j"))))),0)</f>
        <v>0</v>
      </c>
      <c r="AD19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6" s="5"/>
    </row>
    <row r="1967" spans="1:31" x14ac:dyDescent="0.25">
      <c r="A1967" t="s">
        <v>2271</v>
      </c>
      <c r="B1967" t="s">
        <v>258</v>
      </c>
      <c r="C1967" t="s">
        <v>30</v>
      </c>
      <c r="D1967" t="s">
        <v>47</v>
      </c>
      <c r="E1967" t="s">
        <v>34</v>
      </c>
      <c r="F1967" t="s">
        <v>48</v>
      </c>
      <c r="G1967" s="1">
        <v>44847</v>
      </c>
      <c r="H1967" s="1">
        <v>44877</v>
      </c>
      <c r="I1967" s="2">
        <v>44894.395833333336</v>
      </c>
      <c r="J1967" t="s">
        <v>23</v>
      </c>
      <c r="K1967" t="s">
        <v>19</v>
      </c>
      <c r="L1967" t="s">
        <v>20</v>
      </c>
      <c r="M1967" t="s">
        <v>25</v>
      </c>
      <c r="N1967" t="s">
        <v>35</v>
      </c>
      <c r="O1967" t="s">
        <v>45</v>
      </c>
      <c r="P1967">
        <f t="shared" si="668"/>
        <v>1</v>
      </c>
      <c r="Q1967" s="5">
        <f t="shared" si="669"/>
        <v>44879</v>
      </c>
      <c r="R1967" s="32">
        <f>VLOOKUP(_xlfn.CONCAT(M1967," - ",E1967),Planning!$C$75:$D$99,2,0)</f>
        <v>21</v>
      </c>
      <c r="S1967" s="5">
        <f t="shared" si="670"/>
        <v>44898</v>
      </c>
      <c r="T1967" s="3" t="str">
        <f t="shared" si="671"/>
        <v/>
      </c>
      <c r="U1967" s="32">
        <f t="shared" ca="1" si="672"/>
        <v>21</v>
      </c>
      <c r="V1967" s="32">
        <f t="shared" si="673"/>
        <v>0</v>
      </c>
      <c r="W1967" s="5">
        <f t="shared" si="674"/>
        <v>44894</v>
      </c>
      <c r="X1967" s="5"/>
      <c r="Z1967" s="49"/>
      <c r="AA1967" s="50" cm="1">
        <f t="array" ref="AA1967">IF(AND(K1967="Pending",J1967='Date ouverte'!$A$2),INDEX(_xlfn.ANCHORARRAY('Date ouverte'!$B$2),MATCH(TRUE,_xlfn.ANCHORARRAY('Date ouverte'!$B$2)&gt;=$W1967,0)),IF(AND(K1967="Pending",J1967='Date ouverte'!$A$4),INDEX(_xlfn.ANCHORARRAY('Date ouverte'!$B$4),MATCH(TRUE,_xlfn.ANCHORARRAY('Date ouverte'!$B$4)&gt;=$W1967,0)),IF(AND(K1967="Pending",J1967='Date ouverte'!$A$6),INDEX(_xlfn.ANCHORARRAY('Date ouverte'!$B$6),MATCH(TRUE,_xlfn.ANCHORARRAY('Date ouverte'!$B$6)&gt;=$W1967,0)),IF(AND(K1967="Pending",J1967='Date ouverte'!$A$8),INDEX(_xlfn.ANCHORARRAY('Date ouverte'!$B$8),MATCH(TRUE,_xlfn.ANCHORARRAY('Date ouverte'!$B$8)&gt;=$W1967,0)),W1967))))</f>
        <v>44894</v>
      </c>
      <c r="AB1967" s="5">
        <f>IF(IF($K1967="Pending",(IF($J1967='Date ouverte'!$A$20,HLOOKUP($AA1967,'Date ouverte'!$20:$21,2,FALSE),IF($J1967='Date ouverte'!$A$22,HLOOKUP($AA1967,'Date ouverte'!$22:$23,2,FALSE),IF($J1967='Date ouverte'!$A$24,HLOOKUP($AA1967,'Date ouverte'!$24:$25,2,FALSE),IF($J1967='Date ouverte'!$A$26,HLOOKUP($AA1967,'Date ouverte'!$26:$27,2,FALSE),"j"))))),W1967)&lt;&gt;"alert",AA1967,"alert")</f>
        <v>44894</v>
      </c>
      <c r="AC1967" s="65">
        <f>IF($AB1967="alert",(IF($J1967='Date ouverte'!$A$29,HLOOKUP($AA1967,'Date ouverte'!$29:$30,2,FALSE),IF($J1967='Date ouverte'!$A$31,HLOOKUP($AA1967,'Date ouverte'!$31:$33,2,FALSE),IF($J1967='Date ouverte'!$A$33,HLOOKUP($AA1967,'Date ouverte'!$33:$34,2,FALSE),IF($J1967='Date ouverte'!$A$35,HLOOKUP($AA1967,'Date ouverte'!$35:$36,2,FALSE),"j"))))),0)</f>
        <v>0</v>
      </c>
      <c r="AD19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7" s="5"/>
    </row>
    <row r="1968" spans="1:31" x14ac:dyDescent="0.25">
      <c r="A1968" t="s">
        <v>2272</v>
      </c>
      <c r="B1968" t="s">
        <v>258</v>
      </c>
      <c r="C1968" t="s">
        <v>30</v>
      </c>
      <c r="D1968" t="s">
        <v>47</v>
      </c>
      <c r="E1968" t="s">
        <v>16</v>
      </c>
      <c r="F1968" t="s">
        <v>48</v>
      </c>
      <c r="G1968" s="1">
        <v>44847</v>
      </c>
      <c r="H1968" s="1">
        <v>44880</v>
      </c>
      <c r="I1968" s="2">
        <v>44887</v>
      </c>
      <c r="J1968" t="s">
        <v>23</v>
      </c>
      <c r="K1968" t="s">
        <v>29</v>
      </c>
      <c r="L1968" t="s">
        <v>24</v>
      </c>
      <c r="M1968" t="s">
        <v>25</v>
      </c>
      <c r="N1968" t="s">
        <v>26</v>
      </c>
      <c r="O1968" t="s">
        <v>45</v>
      </c>
      <c r="P1968">
        <f t="shared" si="668"/>
        <v>1</v>
      </c>
      <c r="Q1968" s="5">
        <f t="shared" si="669"/>
        <v>44882</v>
      </c>
      <c r="R1968" s="32">
        <f>VLOOKUP(_xlfn.CONCAT(M1968," - ",E1968),Planning!$C$75:$D$99,2,0)</f>
        <v>4</v>
      </c>
      <c r="S1968" s="5">
        <f t="shared" si="670"/>
        <v>44884</v>
      </c>
      <c r="T1968" s="3" t="str">
        <f t="shared" si="671"/>
        <v/>
      </c>
      <c r="U1968" s="32">
        <f t="shared" ca="1" si="672"/>
        <v>4</v>
      </c>
      <c r="V1968" s="32">
        <f t="shared" si="673"/>
        <v>0</v>
      </c>
      <c r="W1968" s="5">
        <f t="shared" si="674"/>
        <v>44887</v>
      </c>
      <c r="X1968" s="5"/>
      <c r="Z1968" s="49"/>
      <c r="AA1968" s="50" cm="1">
        <f t="array" ref="AA1968">IF(AND(K1968="Pending",J1968='Date ouverte'!$A$2),INDEX(_xlfn.ANCHORARRAY('Date ouverte'!$B$2),MATCH(TRUE,_xlfn.ANCHORARRAY('Date ouverte'!$B$2)&gt;=$W1968,0)),IF(AND(K1968="Pending",J1968='Date ouverte'!$A$4),INDEX(_xlfn.ANCHORARRAY('Date ouverte'!$B$4),MATCH(TRUE,_xlfn.ANCHORARRAY('Date ouverte'!$B$4)&gt;=$W1968,0)),IF(AND(K1968="Pending",J1968='Date ouverte'!$A$6),INDEX(_xlfn.ANCHORARRAY('Date ouverte'!$B$6),MATCH(TRUE,_xlfn.ANCHORARRAY('Date ouverte'!$B$6)&gt;=$W1968,0)),IF(AND(K1968="Pending",J1968='Date ouverte'!$A$8),INDEX(_xlfn.ANCHORARRAY('Date ouverte'!$B$8),MATCH(TRUE,_xlfn.ANCHORARRAY('Date ouverte'!$B$8)&gt;=$W1968,0)),W1968))))</f>
        <v>44887</v>
      </c>
      <c r="AB1968" s="5">
        <f>IF(IF($K1968="Pending",(IF($J1968='Date ouverte'!$A$20,HLOOKUP($AA1968,'Date ouverte'!$20:$21,2,FALSE),IF($J1968='Date ouverte'!$A$22,HLOOKUP($AA1968,'Date ouverte'!$22:$23,2,FALSE),IF($J1968='Date ouverte'!$A$24,HLOOKUP($AA1968,'Date ouverte'!$24:$25,2,FALSE),IF($J1968='Date ouverte'!$A$26,HLOOKUP($AA1968,'Date ouverte'!$26:$27,2,FALSE),"j"))))),W1968)&lt;&gt;"alert",AA1968,"alert")</f>
        <v>44887</v>
      </c>
      <c r="AC1968" s="65">
        <f>IF($AB1968="alert",(IF($J1968='Date ouverte'!$A$29,HLOOKUP($AA1968,'Date ouverte'!$29:$30,2,FALSE),IF($J1968='Date ouverte'!$A$31,HLOOKUP($AA1968,'Date ouverte'!$31:$33,2,FALSE),IF($J1968='Date ouverte'!$A$33,HLOOKUP($AA1968,'Date ouverte'!$33:$34,2,FALSE),IF($J1968='Date ouverte'!$A$35,HLOOKUP($AA1968,'Date ouverte'!$35:$36,2,FALSE),"j"))))),0)</f>
        <v>0</v>
      </c>
      <c r="AD19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8" s="5"/>
    </row>
    <row r="1969" spans="1:31" x14ac:dyDescent="0.25">
      <c r="A1969" t="s">
        <v>2535</v>
      </c>
      <c r="B1969" t="s">
        <v>258</v>
      </c>
      <c r="C1969" t="s">
        <v>30</v>
      </c>
      <c r="D1969" t="s">
        <v>57</v>
      </c>
      <c r="E1969" t="s">
        <v>34</v>
      </c>
      <c r="F1969" t="s">
        <v>48</v>
      </c>
      <c r="G1969" s="1">
        <v>44863</v>
      </c>
      <c r="H1969" s="1">
        <v>44899</v>
      </c>
      <c r="I1969" s="2">
        <v>44914</v>
      </c>
      <c r="J1969" t="s">
        <v>18</v>
      </c>
      <c r="K1969" t="s">
        <v>29</v>
      </c>
      <c r="L1969" t="s">
        <v>20</v>
      </c>
      <c r="M1969" t="s">
        <v>25</v>
      </c>
      <c r="N1969" t="s">
        <v>35</v>
      </c>
      <c r="O1969" t="s">
        <v>49</v>
      </c>
      <c r="P1969">
        <f t="shared" si="668"/>
        <v>1</v>
      </c>
      <c r="Q1969" s="5">
        <f t="shared" si="669"/>
        <v>44901</v>
      </c>
      <c r="R1969" s="32">
        <f>VLOOKUP(_xlfn.CONCAT(M1969," - ",E1969),Planning!$C$75:$D$99,2,0)</f>
        <v>21</v>
      </c>
      <c r="S1969" s="5">
        <f t="shared" si="670"/>
        <v>44920</v>
      </c>
      <c r="T1969" s="3" t="str">
        <f t="shared" si="671"/>
        <v/>
      </c>
      <c r="U1969" s="32">
        <f t="shared" ca="1" si="672"/>
        <v>21</v>
      </c>
      <c r="V1969" s="32">
        <f t="shared" si="673"/>
        <v>0</v>
      </c>
      <c r="W1969" s="5">
        <f t="shared" si="674"/>
        <v>44914</v>
      </c>
      <c r="X1969" s="5"/>
      <c r="Z1969" s="49"/>
      <c r="AA1969" s="50" cm="1">
        <f t="array" ref="AA1969">IF(AND(K1969="Pending",J1969='Date ouverte'!$A$2),INDEX(_xlfn.ANCHORARRAY('Date ouverte'!$B$2),MATCH(TRUE,_xlfn.ANCHORARRAY('Date ouverte'!$B$2)&gt;=$W1969,0)),IF(AND(K1969="Pending",J1969='Date ouverte'!$A$4),INDEX(_xlfn.ANCHORARRAY('Date ouverte'!$B$4),MATCH(TRUE,_xlfn.ANCHORARRAY('Date ouverte'!$B$4)&gt;=$W1969,0)),IF(AND(K1969="Pending",J1969='Date ouverte'!$A$6),INDEX(_xlfn.ANCHORARRAY('Date ouverte'!$B$6),MATCH(TRUE,_xlfn.ANCHORARRAY('Date ouverte'!$B$6)&gt;=$W1969,0)),IF(AND(K1969="Pending",J1969='Date ouverte'!$A$8),INDEX(_xlfn.ANCHORARRAY('Date ouverte'!$B$8),MATCH(TRUE,_xlfn.ANCHORARRAY('Date ouverte'!$B$8)&gt;=$W1969,0)),W1969))))</f>
        <v>44914</v>
      </c>
      <c r="AB1969" s="5" t="str">
        <f>IF(IF($K1969="Pending",(IF($J1969='Date ouverte'!$A$20,HLOOKUP($AA1969,'Date ouverte'!$20:$21,2,FALSE),IF($J1969='Date ouverte'!$A$22,HLOOKUP($AA1969,'Date ouverte'!$22:$23,2,FALSE),IF($J1969='Date ouverte'!$A$24,HLOOKUP($AA1969,'Date ouverte'!$24:$25,2,FALSE),IF($J1969='Date ouverte'!$A$26,HLOOKUP($AA1969,'Date ouverte'!$26:$27,2,FALSE),"j"))))),W1969)&lt;&gt;"alert",AA1969,"alert")</f>
        <v>alert</v>
      </c>
      <c r="AC1969" s="65">
        <f>IF($AB1969="alert",(IF($J1969='Date ouverte'!$A$29,HLOOKUP($AA1969,'Date ouverte'!$29:$30,2,FALSE),IF($J1969='Date ouverte'!$A$31,HLOOKUP($AA1969,'Date ouverte'!$31:$33,2,FALSE),IF($J1969='Date ouverte'!$A$33,HLOOKUP($AA1969,'Date ouverte'!$33:$34,2,FALSE),IF($J1969='Date ouverte'!$A$35,HLOOKUP($AA1969,'Date ouverte'!$35:$36,2,FALSE),"j"))))),0)</f>
        <v>18</v>
      </c>
      <c r="AD19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69" s="5"/>
    </row>
    <row r="1970" spans="1:31" x14ac:dyDescent="0.25">
      <c r="A1970" t="s">
        <v>2273</v>
      </c>
      <c r="B1970" t="s">
        <v>258</v>
      </c>
      <c r="C1970" t="s">
        <v>30</v>
      </c>
      <c r="D1970" t="s">
        <v>47</v>
      </c>
      <c r="E1970" t="s">
        <v>34</v>
      </c>
      <c r="F1970" t="s">
        <v>48</v>
      </c>
      <c r="G1970" s="1">
        <v>44847</v>
      </c>
      <c r="H1970" s="1">
        <v>44877</v>
      </c>
      <c r="I1970" s="2">
        <v>44894.604166666664</v>
      </c>
      <c r="J1970" t="s">
        <v>23</v>
      </c>
      <c r="K1970" t="s">
        <v>19</v>
      </c>
      <c r="L1970" t="s">
        <v>20</v>
      </c>
      <c r="M1970" t="s">
        <v>25</v>
      </c>
      <c r="N1970" t="s">
        <v>35</v>
      </c>
      <c r="O1970" t="s">
        <v>45</v>
      </c>
      <c r="P1970">
        <f t="shared" si="668"/>
        <v>1</v>
      </c>
      <c r="Q1970" s="5">
        <f t="shared" si="669"/>
        <v>44879</v>
      </c>
      <c r="R1970" s="32">
        <f>VLOOKUP(_xlfn.CONCAT(M1970," - ",E1970),Planning!$C$75:$D$99,2,0)</f>
        <v>21</v>
      </c>
      <c r="S1970" s="5">
        <f t="shared" si="670"/>
        <v>44898</v>
      </c>
      <c r="T1970" s="3" t="str">
        <f t="shared" si="671"/>
        <v/>
      </c>
      <c r="U1970" s="32">
        <f t="shared" ca="1" si="672"/>
        <v>21</v>
      </c>
      <c r="V1970" s="32">
        <f t="shared" si="673"/>
        <v>0</v>
      </c>
      <c r="W1970" s="5">
        <f t="shared" si="674"/>
        <v>44894</v>
      </c>
      <c r="X1970" s="5"/>
      <c r="Z1970" s="49"/>
      <c r="AA1970" s="50" cm="1">
        <f t="array" ref="AA1970">IF(AND(K1970="Pending",J1970='Date ouverte'!$A$2),INDEX(_xlfn.ANCHORARRAY('Date ouverte'!$B$2),MATCH(TRUE,_xlfn.ANCHORARRAY('Date ouverte'!$B$2)&gt;=$W1970,0)),IF(AND(K1970="Pending",J1970='Date ouverte'!$A$4),INDEX(_xlfn.ANCHORARRAY('Date ouverte'!$B$4),MATCH(TRUE,_xlfn.ANCHORARRAY('Date ouverte'!$B$4)&gt;=$W1970,0)),IF(AND(K1970="Pending",J1970='Date ouverte'!$A$6),INDEX(_xlfn.ANCHORARRAY('Date ouverte'!$B$6),MATCH(TRUE,_xlfn.ANCHORARRAY('Date ouverte'!$B$6)&gt;=$W1970,0)),IF(AND(K1970="Pending",J1970='Date ouverte'!$A$8),INDEX(_xlfn.ANCHORARRAY('Date ouverte'!$B$8),MATCH(TRUE,_xlfn.ANCHORARRAY('Date ouverte'!$B$8)&gt;=$W1970,0)),W1970))))</f>
        <v>44894</v>
      </c>
      <c r="AB1970" s="5">
        <f>IF(IF($K1970="Pending",(IF($J1970='Date ouverte'!$A$20,HLOOKUP($AA1970,'Date ouverte'!$20:$21,2,FALSE),IF($J1970='Date ouverte'!$A$22,HLOOKUP($AA1970,'Date ouverte'!$22:$23,2,FALSE),IF($J1970='Date ouverte'!$A$24,HLOOKUP($AA1970,'Date ouverte'!$24:$25,2,FALSE),IF($J1970='Date ouverte'!$A$26,HLOOKUP($AA1970,'Date ouverte'!$26:$27,2,FALSE),"j"))))),W1970)&lt;&gt;"alert",AA1970,"alert")</f>
        <v>44894</v>
      </c>
      <c r="AC1970" s="65">
        <f>IF($AB1970="alert",(IF($J1970='Date ouverte'!$A$29,HLOOKUP($AA1970,'Date ouverte'!$29:$30,2,FALSE),IF($J1970='Date ouverte'!$A$31,HLOOKUP($AA1970,'Date ouverte'!$31:$33,2,FALSE),IF($J1970='Date ouverte'!$A$33,HLOOKUP($AA1970,'Date ouverte'!$33:$34,2,FALSE),IF($J1970='Date ouverte'!$A$35,HLOOKUP($AA1970,'Date ouverte'!$35:$36,2,FALSE),"j"))))),0)</f>
        <v>0</v>
      </c>
      <c r="AD19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70" s="5"/>
    </row>
    <row r="1971" spans="1:31" x14ac:dyDescent="0.25">
      <c r="A1971" t="s">
        <v>2274</v>
      </c>
      <c r="B1971" t="s">
        <v>258</v>
      </c>
      <c r="C1971" t="s">
        <v>30</v>
      </c>
      <c r="D1971" t="s">
        <v>47</v>
      </c>
      <c r="E1971" t="s">
        <v>34</v>
      </c>
      <c r="F1971" t="s">
        <v>48</v>
      </c>
      <c r="G1971" s="1">
        <v>44854</v>
      </c>
      <c r="H1971" s="1">
        <v>44877</v>
      </c>
      <c r="I1971" s="2">
        <v>44884</v>
      </c>
      <c r="J1971" t="s">
        <v>28</v>
      </c>
      <c r="K1971" t="s">
        <v>29</v>
      </c>
      <c r="L1971" t="s">
        <v>24</v>
      </c>
      <c r="M1971" t="s">
        <v>25</v>
      </c>
      <c r="N1971" t="s">
        <v>26</v>
      </c>
      <c r="O1971" t="s">
        <v>45</v>
      </c>
      <c r="P1971">
        <f t="shared" si="668"/>
        <v>1</v>
      </c>
      <c r="Q1971" s="5">
        <f t="shared" si="669"/>
        <v>44879</v>
      </c>
      <c r="R1971" s="32">
        <f>VLOOKUP(_xlfn.CONCAT(M1971," - ",E1971),Planning!$C$75:$D$99,2,0)</f>
        <v>21</v>
      </c>
      <c r="S1971" s="5">
        <f t="shared" si="670"/>
        <v>44898</v>
      </c>
      <c r="T1971" s="3" t="str">
        <f t="shared" si="671"/>
        <v/>
      </c>
      <c r="U1971" s="32">
        <f t="shared" ca="1" si="672"/>
        <v>21</v>
      </c>
      <c r="V1971" s="32">
        <f t="shared" si="673"/>
        <v>0</v>
      </c>
      <c r="W1971" s="5">
        <f t="shared" si="674"/>
        <v>44884</v>
      </c>
      <c r="X1971" s="5"/>
      <c r="Z1971" s="49"/>
      <c r="AA1971" s="50" cm="1">
        <f t="array" ref="AA1971">IF(AND(K1971="Pending",J1971='Date ouverte'!$A$2),INDEX(_xlfn.ANCHORARRAY('Date ouverte'!$B$2),MATCH(TRUE,_xlfn.ANCHORARRAY('Date ouverte'!$B$2)&gt;=$W1971,0)),IF(AND(K1971="Pending",J1971='Date ouverte'!$A$4),INDEX(_xlfn.ANCHORARRAY('Date ouverte'!$B$4),MATCH(TRUE,_xlfn.ANCHORARRAY('Date ouverte'!$B$4)&gt;=$W1971,0)),IF(AND(K1971="Pending",J1971='Date ouverte'!$A$6),INDEX(_xlfn.ANCHORARRAY('Date ouverte'!$B$6),MATCH(TRUE,_xlfn.ANCHORARRAY('Date ouverte'!$B$6)&gt;=$W1971,0)),IF(AND(K1971="Pending",J1971='Date ouverte'!$A$8),INDEX(_xlfn.ANCHORARRAY('Date ouverte'!$B$8),MATCH(TRUE,_xlfn.ANCHORARRAY('Date ouverte'!$B$8)&gt;=$W1971,0)),W1971))))</f>
        <v>44886</v>
      </c>
      <c r="AB1971" s="5">
        <f>IF(IF($K1971="Pending",(IF($J1971='Date ouverte'!$A$20,HLOOKUP($AA1971,'Date ouverte'!$20:$21,2,FALSE),IF($J1971='Date ouverte'!$A$22,HLOOKUP($AA1971,'Date ouverte'!$22:$23,2,FALSE),IF($J1971='Date ouverte'!$A$24,HLOOKUP($AA1971,'Date ouverte'!$24:$25,2,FALSE),IF($J1971='Date ouverte'!$A$26,HLOOKUP($AA1971,'Date ouverte'!$26:$27,2,FALSE),"j"))))),W1971)&lt;&gt;"alert",AA1971,"alert")</f>
        <v>44886</v>
      </c>
      <c r="AC1971" s="65">
        <f>IF($AB1971="alert",(IF($J1971='Date ouverte'!$A$29,HLOOKUP($AA1971,'Date ouverte'!$29:$30,2,FALSE),IF($J1971='Date ouverte'!$A$31,HLOOKUP($AA1971,'Date ouverte'!$31:$33,2,FALSE),IF($J1971='Date ouverte'!$A$33,HLOOKUP($AA1971,'Date ouverte'!$33:$34,2,FALSE),IF($J1971='Date ouverte'!$A$35,HLOOKUP($AA1971,'Date ouverte'!$35:$36,2,FALSE),"j"))))),0)</f>
        <v>0</v>
      </c>
      <c r="AD19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71" s="5"/>
    </row>
    <row r="1972" spans="1:31" x14ac:dyDescent="0.25">
      <c r="A1972" t="s">
        <v>1532</v>
      </c>
      <c r="B1972" t="s">
        <v>258</v>
      </c>
      <c r="C1972" t="s">
        <v>14</v>
      </c>
      <c r="D1972" t="s">
        <v>47</v>
      </c>
      <c r="E1972" t="s">
        <v>34</v>
      </c>
      <c r="F1972" t="s">
        <v>48</v>
      </c>
      <c r="G1972" s="1">
        <v>44835</v>
      </c>
      <c r="H1972" s="1">
        <v>44877</v>
      </c>
      <c r="I1972" s="2">
        <v>44888.270833333336</v>
      </c>
      <c r="J1972" t="s">
        <v>28</v>
      </c>
      <c r="K1972" t="s">
        <v>19</v>
      </c>
      <c r="L1972" t="s">
        <v>20</v>
      </c>
      <c r="M1972" t="s">
        <v>25</v>
      </c>
      <c r="N1972" t="s">
        <v>35</v>
      </c>
      <c r="O1972" t="s">
        <v>45</v>
      </c>
      <c r="P1972">
        <f t="shared" si="668"/>
        <v>1</v>
      </c>
      <c r="Q1972" s="5">
        <f t="shared" si="669"/>
        <v>44879</v>
      </c>
      <c r="R1972" s="32">
        <f>VLOOKUP(_xlfn.CONCAT(M1972," - ",E1972),Planning!$C$75:$D$99,2,0)</f>
        <v>21</v>
      </c>
      <c r="S1972" s="5">
        <f t="shared" si="670"/>
        <v>44898</v>
      </c>
      <c r="T1972" s="3" t="str">
        <f t="shared" si="671"/>
        <v/>
      </c>
      <c r="U1972" s="32">
        <f t="shared" ca="1" si="672"/>
        <v>21</v>
      </c>
      <c r="V1972" s="32">
        <f t="shared" si="673"/>
        <v>0</v>
      </c>
      <c r="W1972" s="5">
        <f t="shared" si="674"/>
        <v>44888</v>
      </c>
      <c r="X1972" s="5"/>
      <c r="Z1972" s="49"/>
      <c r="AA1972" s="50" cm="1">
        <f t="array" ref="AA1972">IF(AND(K1972="Pending",J1972='Date ouverte'!$A$2),INDEX(_xlfn.ANCHORARRAY('Date ouverte'!$B$2),MATCH(TRUE,_xlfn.ANCHORARRAY('Date ouverte'!$B$2)&gt;=$W1972,0)),IF(AND(K1972="Pending",J1972='Date ouverte'!$A$4),INDEX(_xlfn.ANCHORARRAY('Date ouverte'!$B$4),MATCH(TRUE,_xlfn.ANCHORARRAY('Date ouverte'!$B$4)&gt;=$W1972,0)),IF(AND(K1972="Pending",J1972='Date ouverte'!$A$6),INDEX(_xlfn.ANCHORARRAY('Date ouverte'!$B$6),MATCH(TRUE,_xlfn.ANCHORARRAY('Date ouverte'!$B$6)&gt;=$W1972,0)),IF(AND(K1972="Pending",J1972='Date ouverte'!$A$8),INDEX(_xlfn.ANCHORARRAY('Date ouverte'!$B$8),MATCH(TRUE,_xlfn.ANCHORARRAY('Date ouverte'!$B$8)&gt;=$W1972,0)),W1972))))</f>
        <v>44888</v>
      </c>
      <c r="AB1972" s="5">
        <f>IF(IF($K1972="Pending",(IF($J1972='Date ouverte'!$A$20,HLOOKUP($AA1972,'Date ouverte'!$20:$21,2,FALSE),IF($J1972='Date ouverte'!$A$22,HLOOKUP($AA1972,'Date ouverte'!$22:$23,2,FALSE),IF($J1972='Date ouverte'!$A$24,HLOOKUP($AA1972,'Date ouverte'!$24:$25,2,FALSE),IF($J1972='Date ouverte'!$A$26,HLOOKUP($AA1972,'Date ouverte'!$26:$27,2,FALSE),"j"))))),W1972)&lt;&gt;"alert",AA1972,"alert")</f>
        <v>44888</v>
      </c>
      <c r="AC1972" s="65">
        <f>IF($AB1972="alert",(IF($J1972='Date ouverte'!$A$29,HLOOKUP($AA1972,'Date ouverte'!$29:$30,2,FALSE),IF($J1972='Date ouverte'!$A$31,HLOOKUP($AA1972,'Date ouverte'!$31:$33,2,FALSE),IF($J1972='Date ouverte'!$A$33,HLOOKUP($AA1972,'Date ouverte'!$33:$34,2,FALSE),IF($J1972='Date ouverte'!$A$35,HLOOKUP($AA1972,'Date ouverte'!$35:$36,2,FALSE),"j"))))),0)</f>
        <v>0</v>
      </c>
      <c r="AD19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72" s="5"/>
    </row>
    <row r="1973" spans="1:31" x14ac:dyDescent="0.25">
      <c r="A1973" t="s">
        <v>1533</v>
      </c>
      <c r="B1973" t="s">
        <v>258</v>
      </c>
      <c r="C1973" t="s">
        <v>30</v>
      </c>
      <c r="D1973" t="s">
        <v>47</v>
      </c>
      <c r="E1973" t="s">
        <v>34</v>
      </c>
      <c r="F1973" t="s">
        <v>48</v>
      </c>
      <c r="G1973" s="1">
        <v>44832</v>
      </c>
      <c r="H1973" s="1">
        <v>44866</v>
      </c>
      <c r="I1973" s="2">
        <v>44880.604166666664</v>
      </c>
      <c r="J1973" t="s">
        <v>23</v>
      </c>
      <c r="K1973" t="s">
        <v>19</v>
      </c>
      <c r="L1973" t="s">
        <v>20</v>
      </c>
      <c r="M1973" t="s">
        <v>25</v>
      </c>
      <c r="N1973" t="s">
        <v>35</v>
      </c>
      <c r="O1973" t="s">
        <v>40</v>
      </c>
      <c r="P1973">
        <f t="shared" si="668"/>
        <v>1</v>
      </c>
      <c r="Q1973" s="5">
        <f t="shared" si="669"/>
        <v>44868</v>
      </c>
      <c r="R1973" s="32">
        <f>VLOOKUP(_xlfn.CONCAT(M1973," - ",E1973),Planning!$C$75:$D$99,2,0)</f>
        <v>21</v>
      </c>
      <c r="S1973" s="5">
        <f t="shared" si="670"/>
        <v>44887</v>
      </c>
      <c r="T1973" s="3" t="str">
        <f t="shared" si="671"/>
        <v/>
      </c>
      <c r="U1973" s="32">
        <f t="shared" ca="1" si="672"/>
        <v>21</v>
      </c>
      <c r="V1973" s="32">
        <f t="shared" si="673"/>
        <v>0</v>
      </c>
      <c r="W1973" s="5">
        <f t="shared" si="674"/>
        <v>44880</v>
      </c>
      <c r="X1973" s="5"/>
      <c r="Z1973" s="49"/>
      <c r="AA1973" s="50" cm="1">
        <f t="array" ref="AA1973">IF(AND(K1973="Pending",J1973='Date ouverte'!$A$2),INDEX(_xlfn.ANCHORARRAY('Date ouverte'!$B$2),MATCH(TRUE,_xlfn.ANCHORARRAY('Date ouverte'!$B$2)&gt;=$W1973,0)),IF(AND(K1973="Pending",J1973='Date ouverte'!$A$4),INDEX(_xlfn.ANCHORARRAY('Date ouverte'!$B$4),MATCH(TRUE,_xlfn.ANCHORARRAY('Date ouverte'!$B$4)&gt;=$W1973,0)),IF(AND(K1973="Pending",J1973='Date ouverte'!$A$6),INDEX(_xlfn.ANCHORARRAY('Date ouverte'!$B$6),MATCH(TRUE,_xlfn.ANCHORARRAY('Date ouverte'!$B$6)&gt;=$W1973,0)),IF(AND(K1973="Pending",J1973='Date ouverte'!$A$8),INDEX(_xlfn.ANCHORARRAY('Date ouverte'!$B$8),MATCH(TRUE,_xlfn.ANCHORARRAY('Date ouverte'!$B$8)&gt;=$W1973,0)),W1973))))</f>
        <v>44880</v>
      </c>
      <c r="AB1973" s="5">
        <f>IF(IF($K1973="Pending",(IF($J1973='Date ouverte'!$A$20,HLOOKUP($AA1973,'Date ouverte'!$20:$21,2,FALSE),IF($J1973='Date ouverte'!$A$22,HLOOKUP($AA1973,'Date ouverte'!$22:$23,2,FALSE),IF($J1973='Date ouverte'!$A$24,HLOOKUP($AA1973,'Date ouverte'!$24:$25,2,FALSE),IF($J1973='Date ouverte'!$A$26,HLOOKUP($AA1973,'Date ouverte'!$26:$27,2,FALSE),"j"))))),W1973)&lt;&gt;"alert",AA1973,"alert")</f>
        <v>44880</v>
      </c>
      <c r="AC1973" s="65">
        <f>IF($AB1973="alert",(IF($J1973='Date ouverte'!$A$29,HLOOKUP($AA1973,'Date ouverte'!$29:$30,2,FALSE),IF($J1973='Date ouverte'!$A$31,HLOOKUP($AA1973,'Date ouverte'!$31:$33,2,FALSE),IF($J1973='Date ouverte'!$A$33,HLOOKUP($AA1973,'Date ouverte'!$33:$34,2,FALSE),IF($J1973='Date ouverte'!$A$35,HLOOKUP($AA1973,'Date ouverte'!$35:$36,2,FALSE),"j"))))),0)</f>
        <v>0</v>
      </c>
      <c r="AD19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73" s="5"/>
    </row>
    <row r="1974" spans="1:31" x14ac:dyDescent="0.25">
      <c r="A1974" t="s">
        <v>2275</v>
      </c>
      <c r="B1974" t="s">
        <v>258</v>
      </c>
      <c r="C1974" t="s">
        <v>30</v>
      </c>
      <c r="D1974" t="s">
        <v>47</v>
      </c>
      <c r="E1974" t="s">
        <v>16</v>
      </c>
      <c r="F1974" t="s">
        <v>48</v>
      </c>
      <c r="G1974" s="1">
        <v>44847</v>
      </c>
      <c r="H1974" s="1">
        <v>44884</v>
      </c>
      <c r="I1974" s="2">
        <v>44889</v>
      </c>
      <c r="J1974" t="s">
        <v>28</v>
      </c>
      <c r="K1974" t="s">
        <v>29</v>
      </c>
      <c r="L1974" t="s">
        <v>24</v>
      </c>
      <c r="M1974" t="s">
        <v>32</v>
      </c>
      <c r="N1974" t="s">
        <v>41</v>
      </c>
      <c r="O1974" t="s">
        <v>1686</v>
      </c>
      <c r="P1974">
        <f t="shared" si="668"/>
        <v>1</v>
      </c>
      <c r="Q1974" s="5">
        <f t="shared" si="669"/>
        <v>44886</v>
      </c>
      <c r="R1974" s="32">
        <f>VLOOKUP(_xlfn.CONCAT(M1974," - ",E1974),Planning!$C$75:$D$99,2,0)</f>
        <v>10</v>
      </c>
      <c r="S1974" s="5">
        <f t="shared" si="670"/>
        <v>44894</v>
      </c>
      <c r="T1974" s="3" t="str">
        <f t="shared" si="671"/>
        <v/>
      </c>
      <c r="U1974" s="32">
        <f t="shared" ca="1" si="672"/>
        <v>10</v>
      </c>
      <c r="V1974" s="32">
        <f t="shared" si="673"/>
        <v>0</v>
      </c>
      <c r="W1974" s="5">
        <f t="shared" si="674"/>
        <v>44889</v>
      </c>
      <c r="X1974" s="5"/>
      <c r="Z1974" s="49"/>
      <c r="AA1974" s="50" cm="1">
        <f t="array" ref="AA1974">IF(AND(K1974="Pending",J1974='Date ouverte'!$A$2),INDEX(_xlfn.ANCHORARRAY('Date ouverte'!$B$2),MATCH(TRUE,_xlfn.ANCHORARRAY('Date ouverte'!$B$2)&gt;=$W1974,0)),IF(AND(K1974="Pending",J1974='Date ouverte'!$A$4),INDEX(_xlfn.ANCHORARRAY('Date ouverte'!$B$4),MATCH(TRUE,_xlfn.ANCHORARRAY('Date ouverte'!$B$4)&gt;=$W1974,0)),IF(AND(K1974="Pending",J1974='Date ouverte'!$A$6),INDEX(_xlfn.ANCHORARRAY('Date ouverte'!$B$6),MATCH(TRUE,_xlfn.ANCHORARRAY('Date ouverte'!$B$6)&gt;=$W1974,0)),IF(AND(K1974="Pending",J1974='Date ouverte'!$A$8),INDEX(_xlfn.ANCHORARRAY('Date ouverte'!$B$8),MATCH(TRUE,_xlfn.ANCHORARRAY('Date ouverte'!$B$8)&gt;=$W1974,0)),W1974))))</f>
        <v>44889</v>
      </c>
      <c r="AB1974" s="5">
        <f>IF(IF($K1974="Pending",(IF($J1974='Date ouverte'!$A$20,HLOOKUP($AA1974,'Date ouverte'!$20:$21,2,FALSE),IF($J1974='Date ouverte'!$A$22,HLOOKUP($AA1974,'Date ouverte'!$22:$23,2,FALSE),IF($J1974='Date ouverte'!$A$24,HLOOKUP($AA1974,'Date ouverte'!$24:$25,2,FALSE),IF($J1974='Date ouverte'!$A$26,HLOOKUP($AA1974,'Date ouverte'!$26:$27,2,FALSE),"j"))))),W1974)&lt;&gt;"alert",AA1974,"alert")</f>
        <v>44889</v>
      </c>
      <c r="AC1974" s="65">
        <f>IF($AB1974="alert",(IF($J1974='Date ouverte'!$A$29,HLOOKUP($AA1974,'Date ouverte'!$29:$30,2,FALSE),IF($J1974='Date ouverte'!$A$31,HLOOKUP($AA1974,'Date ouverte'!$31:$33,2,FALSE),IF($J1974='Date ouverte'!$A$33,HLOOKUP($AA1974,'Date ouverte'!$33:$34,2,FALSE),IF($J1974='Date ouverte'!$A$35,HLOOKUP($AA1974,'Date ouverte'!$35:$36,2,FALSE),"j"))))),0)</f>
        <v>0</v>
      </c>
      <c r="AD19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74" s="5"/>
    </row>
    <row r="1975" spans="1:31" x14ac:dyDescent="0.25">
      <c r="A1975" t="s">
        <v>1534</v>
      </c>
      <c r="B1975" t="s">
        <v>258</v>
      </c>
      <c r="C1975" t="s">
        <v>14</v>
      </c>
      <c r="D1975" t="s">
        <v>47</v>
      </c>
      <c r="E1975" t="s">
        <v>16</v>
      </c>
      <c r="F1975" t="s">
        <v>48</v>
      </c>
      <c r="G1975" s="1">
        <v>44830</v>
      </c>
      <c r="H1975" s="1">
        <v>44858</v>
      </c>
      <c r="I1975" s="2">
        <v>44865</v>
      </c>
      <c r="J1975" t="s">
        <v>39</v>
      </c>
      <c r="K1975" t="s">
        <v>29</v>
      </c>
      <c r="L1975" t="s">
        <v>20</v>
      </c>
      <c r="M1975" t="s">
        <v>25</v>
      </c>
      <c r="O1975" t="s">
        <v>1183</v>
      </c>
      <c r="P1975">
        <f t="shared" ref="P1975" si="675">IF(A1975&lt;&gt;"",1,0)</f>
        <v>1</v>
      </c>
      <c r="Q1975" s="5">
        <f t="shared" ref="Q1975" si="676">ROUNDDOWN(H1975,0)+2</f>
        <v>44860</v>
      </c>
      <c r="R1975" s="32">
        <f>VLOOKUP(_xlfn.CONCAT(M1975," - ",E1975),Planning!$C$75:$D$99,2,0)</f>
        <v>4</v>
      </c>
      <c r="S1975" s="5">
        <f t="shared" ref="S1975" si="677">H1975+R1975</f>
        <v>44862</v>
      </c>
      <c r="T1975" s="3" t="str">
        <f t="shared" ref="T1975" si="678">IF(X1975-H1975&gt;R1975,"Alert","")</f>
        <v/>
      </c>
      <c r="U1975" s="32">
        <f t="shared" ref="U1975" ca="1" si="679">IF(Q1975&lt;=TODAY(),(H1975+R1975)-TODAY(),R1975)</f>
        <v>4</v>
      </c>
      <c r="V1975" s="32">
        <f t="shared" ref="V1975" si="680">IF(X1975-H1975-R1975&gt;0,X1975-H1975-R1975,0)</f>
        <v>0</v>
      </c>
      <c r="W1975" s="5">
        <f t="shared" ref="W1975" si="681">ROUNDDOWN(I1975,0)</f>
        <v>44865</v>
      </c>
      <c r="X1975" s="5"/>
      <c r="Z1975" s="49"/>
      <c r="AA1975" s="50" cm="1">
        <f t="array" ref="AA1975">IF(AND(K1975="Pending",J1975='Date ouverte'!$A$2),INDEX(_xlfn.ANCHORARRAY('Date ouverte'!$B$2),MATCH(TRUE,_xlfn.ANCHORARRAY('Date ouverte'!$B$2)&gt;=$W1975,0)),IF(AND(K1975="Pending",J1975='Date ouverte'!$A$4),INDEX(_xlfn.ANCHORARRAY('Date ouverte'!$B$4),MATCH(TRUE,_xlfn.ANCHORARRAY('Date ouverte'!$B$4)&gt;=$W1975,0)),IF(AND(K1975="Pending",J1975='Date ouverte'!$A$6),INDEX(_xlfn.ANCHORARRAY('Date ouverte'!$B$6),MATCH(TRUE,_xlfn.ANCHORARRAY('Date ouverte'!$B$6)&gt;=$W1975,0)),IF(AND(K1975="Pending",J1975='Date ouverte'!$A$8),INDEX(_xlfn.ANCHORARRAY('Date ouverte'!$B$8),MATCH(TRUE,_xlfn.ANCHORARRAY('Date ouverte'!$B$8)&gt;=$W1975,0)),W1975))))</f>
        <v>44865</v>
      </c>
      <c r="AB1975" s="5">
        <f>IF(IF($K1975="Pending",(IF($J1975='Date ouverte'!$A$20,HLOOKUP($AA1975,'Date ouverte'!$20:$21,2,FALSE),IF($J1975='Date ouverte'!$A$22,HLOOKUP($AA1975,'Date ouverte'!$22:$23,2,FALSE),IF($J1975='Date ouverte'!$A$24,HLOOKUP($AA1975,'Date ouverte'!$24:$25,2,FALSE),IF($J1975='Date ouverte'!$A$26,HLOOKUP($AA1975,'Date ouverte'!$26:$27,2,FALSE),"j"))))),W1975)&lt;&gt;"alert",AA1975,"alert")</f>
        <v>44865</v>
      </c>
      <c r="AC1975" s="65">
        <f>IF($AB1975="alert",(IF($J1975='Date ouverte'!$A$29,HLOOKUP($AA1975,'Date ouverte'!$29:$30,2,FALSE),IF($J1975='Date ouverte'!$A$31,HLOOKUP($AA1975,'Date ouverte'!$31:$33,2,FALSE),IF($J1975='Date ouverte'!$A$33,HLOOKUP($AA1975,'Date ouverte'!$33:$34,2,FALSE),IF($J1975='Date ouverte'!$A$35,HLOOKUP($AA1975,'Date ouverte'!$35:$36,2,FALSE),"j"))))),0)</f>
        <v>0</v>
      </c>
      <c r="AD19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75" s="5"/>
    </row>
    <row r="1976" spans="1:31" x14ac:dyDescent="0.25">
      <c r="A1976" t="s">
        <v>1535</v>
      </c>
      <c r="B1976" t="s">
        <v>258</v>
      </c>
      <c r="C1976" t="s">
        <v>30</v>
      </c>
      <c r="D1976" t="s">
        <v>47</v>
      </c>
      <c r="E1976" t="s">
        <v>16</v>
      </c>
      <c r="F1976" t="s">
        <v>48</v>
      </c>
      <c r="G1976" s="1">
        <v>44837</v>
      </c>
      <c r="H1976" s="1">
        <v>44881</v>
      </c>
      <c r="I1976" s="2">
        <v>44890</v>
      </c>
      <c r="J1976" t="s">
        <v>18</v>
      </c>
      <c r="K1976" t="s">
        <v>29</v>
      </c>
      <c r="L1976" t="s">
        <v>24</v>
      </c>
      <c r="M1976" t="s">
        <v>32</v>
      </c>
      <c r="N1976" t="s">
        <v>41</v>
      </c>
      <c r="O1976" t="s">
        <v>43</v>
      </c>
      <c r="P1976">
        <f t="shared" ref="P1976:P1988" si="682">IF(A1976&lt;&gt;"",1,0)</f>
        <v>1</v>
      </c>
      <c r="Q1976" s="5">
        <f t="shared" ref="Q1976:Q1988" si="683">ROUNDDOWN(H1976,0)+2</f>
        <v>44883</v>
      </c>
      <c r="R1976" s="32">
        <f>VLOOKUP(_xlfn.CONCAT(M1976," - ",E1976),Planning!$C$75:$D$99,2,0)</f>
        <v>10</v>
      </c>
      <c r="S1976" s="5">
        <f t="shared" ref="S1976:S1988" si="684">H1976+R1976</f>
        <v>44891</v>
      </c>
      <c r="T1976" s="3" t="str">
        <f t="shared" ref="T1976:T1988" si="685">IF(X1976-H1976&gt;R1976,"Alert","")</f>
        <v/>
      </c>
      <c r="U1976" s="32">
        <f t="shared" ref="U1976:U1988" ca="1" si="686">IF(Q1976&lt;=TODAY(),(H1976+R1976)-TODAY(),R1976)</f>
        <v>10</v>
      </c>
      <c r="V1976" s="32">
        <f t="shared" ref="V1976:V1988" si="687">IF(X1976-H1976-R1976&gt;0,X1976-H1976-R1976,0)</f>
        <v>0</v>
      </c>
      <c r="W1976" s="5">
        <f t="shared" ref="W1976:W1988" si="688">ROUNDDOWN(I1976,0)</f>
        <v>44890</v>
      </c>
      <c r="X1976" s="5"/>
      <c r="Z1976" s="49"/>
      <c r="AA1976" s="50" cm="1">
        <f t="array" ref="AA1976">IF(AND(K1976="Pending",J1976='Date ouverte'!$A$2),INDEX(_xlfn.ANCHORARRAY('Date ouverte'!$B$2),MATCH(TRUE,_xlfn.ANCHORARRAY('Date ouverte'!$B$2)&gt;=$W1976,0)),IF(AND(K1976="Pending",J1976='Date ouverte'!$A$4),INDEX(_xlfn.ANCHORARRAY('Date ouverte'!$B$4),MATCH(TRUE,_xlfn.ANCHORARRAY('Date ouverte'!$B$4)&gt;=$W1976,0)),IF(AND(K1976="Pending",J1976='Date ouverte'!$A$6),INDEX(_xlfn.ANCHORARRAY('Date ouverte'!$B$6),MATCH(TRUE,_xlfn.ANCHORARRAY('Date ouverte'!$B$6)&gt;=$W1976,0)),IF(AND(K1976="Pending",J1976='Date ouverte'!$A$8),INDEX(_xlfn.ANCHORARRAY('Date ouverte'!$B$8),MATCH(TRUE,_xlfn.ANCHORARRAY('Date ouverte'!$B$8)&gt;=$W1976,0)),W1976))))</f>
        <v>44890</v>
      </c>
      <c r="AB1976" s="5" t="str">
        <f>IF(IF($K1976="Pending",(IF($J1976='Date ouverte'!$A$20,HLOOKUP($AA1976,'Date ouverte'!$20:$21,2,FALSE),IF($J1976='Date ouverte'!$A$22,HLOOKUP($AA1976,'Date ouverte'!$22:$23,2,FALSE),IF($J1976='Date ouverte'!$A$24,HLOOKUP($AA1976,'Date ouverte'!$24:$25,2,FALSE),IF($J1976='Date ouverte'!$A$26,HLOOKUP($AA1976,'Date ouverte'!$26:$27,2,FALSE),"j"))))),W1976)&lt;&gt;"alert",AA1976,"alert")</f>
        <v>alert</v>
      </c>
      <c r="AC1976" s="65">
        <f>IF($AB1976="alert",(IF($J1976='Date ouverte'!$A$29,HLOOKUP($AA1976,'Date ouverte'!$29:$30,2,FALSE),IF($J1976='Date ouverte'!$A$31,HLOOKUP($AA1976,'Date ouverte'!$31:$33,2,FALSE),IF($J1976='Date ouverte'!$A$33,HLOOKUP($AA1976,'Date ouverte'!$33:$34,2,FALSE),IF($J1976='Date ouverte'!$A$35,HLOOKUP($AA1976,'Date ouverte'!$35:$36,2,FALSE),"j"))))),0)</f>
        <v>4</v>
      </c>
      <c r="AD19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76" s="5"/>
    </row>
    <row r="1977" spans="1:31" x14ac:dyDescent="0.25">
      <c r="A1977" t="s">
        <v>2536</v>
      </c>
      <c r="B1977" t="s">
        <v>258</v>
      </c>
      <c r="C1977" t="s">
        <v>14</v>
      </c>
      <c r="D1977" t="s">
        <v>57</v>
      </c>
      <c r="E1977" t="s">
        <v>16</v>
      </c>
      <c r="F1977" t="s">
        <v>48</v>
      </c>
      <c r="G1977" s="1">
        <v>44860</v>
      </c>
      <c r="H1977" s="1">
        <v>44895</v>
      </c>
      <c r="I1977" s="2">
        <v>44902</v>
      </c>
      <c r="J1977" t="s">
        <v>18</v>
      </c>
      <c r="K1977" t="s">
        <v>29</v>
      </c>
      <c r="L1977" t="s">
        <v>24</v>
      </c>
      <c r="M1977" t="s">
        <v>25</v>
      </c>
      <c r="P1977">
        <f t="shared" si="682"/>
        <v>1</v>
      </c>
      <c r="Q1977" s="5">
        <f t="shared" si="683"/>
        <v>44897</v>
      </c>
      <c r="R1977" s="32">
        <f>VLOOKUP(_xlfn.CONCAT(M1977," - ",E1977),Planning!$C$75:$D$99,2,0)</f>
        <v>4</v>
      </c>
      <c r="S1977" s="5">
        <f t="shared" si="684"/>
        <v>44899</v>
      </c>
      <c r="T1977" s="3" t="str">
        <f t="shared" si="685"/>
        <v/>
      </c>
      <c r="U1977" s="32">
        <f t="shared" ca="1" si="686"/>
        <v>4</v>
      </c>
      <c r="V1977" s="32">
        <f t="shared" si="687"/>
        <v>0</v>
      </c>
      <c r="W1977" s="5">
        <f t="shared" si="688"/>
        <v>44902</v>
      </c>
      <c r="X1977" s="5"/>
      <c r="Z1977" s="49"/>
      <c r="AA1977" s="50" cm="1">
        <f t="array" ref="AA1977">IF(AND(K1977="Pending",J1977='Date ouverte'!$A$2),INDEX(_xlfn.ANCHORARRAY('Date ouverte'!$B$2),MATCH(TRUE,_xlfn.ANCHORARRAY('Date ouverte'!$B$2)&gt;=$W1977,0)),IF(AND(K1977="Pending",J1977='Date ouverte'!$A$4),INDEX(_xlfn.ANCHORARRAY('Date ouverte'!$B$4),MATCH(TRUE,_xlfn.ANCHORARRAY('Date ouverte'!$B$4)&gt;=$W1977,0)),IF(AND(K1977="Pending",J1977='Date ouverte'!$A$6),INDEX(_xlfn.ANCHORARRAY('Date ouverte'!$B$6),MATCH(TRUE,_xlfn.ANCHORARRAY('Date ouverte'!$B$6)&gt;=$W1977,0)),IF(AND(K1977="Pending",J1977='Date ouverte'!$A$8),INDEX(_xlfn.ANCHORARRAY('Date ouverte'!$B$8),MATCH(TRUE,_xlfn.ANCHORARRAY('Date ouverte'!$B$8)&gt;=$W1977,0)),W1977))))</f>
        <v>44902</v>
      </c>
      <c r="AB1977" s="5">
        <f>IF(IF($K1977="Pending",(IF($J1977='Date ouverte'!$A$20,HLOOKUP($AA1977,'Date ouverte'!$20:$21,2,FALSE),IF($J1977='Date ouverte'!$A$22,HLOOKUP($AA1977,'Date ouverte'!$22:$23,2,FALSE),IF($J1977='Date ouverte'!$A$24,HLOOKUP($AA1977,'Date ouverte'!$24:$25,2,FALSE),IF($J1977='Date ouverte'!$A$26,HLOOKUP($AA1977,'Date ouverte'!$26:$27,2,FALSE),"j"))))),W1977)&lt;&gt;"alert",AA1977,"alert")</f>
        <v>44902</v>
      </c>
      <c r="AC1977" s="65">
        <f>IF($AB1977="alert",(IF($J1977='Date ouverte'!$A$29,HLOOKUP($AA1977,'Date ouverte'!$29:$30,2,FALSE),IF($J1977='Date ouverte'!$A$31,HLOOKUP($AA1977,'Date ouverte'!$31:$33,2,FALSE),IF($J1977='Date ouverte'!$A$33,HLOOKUP($AA1977,'Date ouverte'!$33:$34,2,FALSE),IF($J1977='Date ouverte'!$A$35,HLOOKUP($AA1977,'Date ouverte'!$35:$36,2,FALSE),"j"))))),0)</f>
        <v>0</v>
      </c>
      <c r="AD19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77" s="5"/>
    </row>
    <row r="1978" spans="1:31" x14ac:dyDescent="0.25">
      <c r="A1978" t="s">
        <v>1536</v>
      </c>
      <c r="B1978" t="s">
        <v>258</v>
      </c>
      <c r="C1978" t="s">
        <v>14</v>
      </c>
      <c r="D1978" t="s">
        <v>47</v>
      </c>
      <c r="E1978" t="s">
        <v>16</v>
      </c>
      <c r="F1978" t="s">
        <v>48</v>
      </c>
      <c r="G1978" s="1">
        <v>44829</v>
      </c>
      <c r="H1978" s="1">
        <v>44864</v>
      </c>
      <c r="I1978" s="2">
        <v>44871</v>
      </c>
      <c r="J1978" t="s">
        <v>39</v>
      </c>
      <c r="K1978" t="s">
        <v>29</v>
      </c>
      <c r="L1978" t="s">
        <v>24</v>
      </c>
      <c r="M1978" t="s">
        <v>25</v>
      </c>
      <c r="N1978" t="s">
        <v>26</v>
      </c>
      <c r="O1978" t="s">
        <v>36</v>
      </c>
      <c r="P1978">
        <f t="shared" si="682"/>
        <v>1</v>
      </c>
      <c r="Q1978" s="5">
        <f t="shared" si="683"/>
        <v>44866</v>
      </c>
      <c r="R1978" s="32">
        <f>VLOOKUP(_xlfn.CONCAT(M1978," - ",E1978),Planning!$C$75:$D$99,2,0)</f>
        <v>4</v>
      </c>
      <c r="S1978" s="5">
        <f t="shared" si="684"/>
        <v>44868</v>
      </c>
      <c r="T1978" s="3" t="str">
        <f t="shared" si="685"/>
        <v/>
      </c>
      <c r="U1978" s="32">
        <f t="shared" ca="1" si="686"/>
        <v>4</v>
      </c>
      <c r="V1978" s="32">
        <f t="shared" si="687"/>
        <v>0</v>
      </c>
      <c r="W1978" s="5">
        <f t="shared" si="688"/>
        <v>44871</v>
      </c>
      <c r="X1978" s="5"/>
      <c r="Z1978" s="49"/>
      <c r="AA1978" s="50" cm="1">
        <f t="array" ref="AA1978">IF(AND(K1978="Pending",J1978='Date ouverte'!$A$2),INDEX(_xlfn.ANCHORARRAY('Date ouverte'!$B$2),MATCH(TRUE,_xlfn.ANCHORARRAY('Date ouverte'!$B$2)&gt;=$W1978,0)),IF(AND(K1978="Pending",J1978='Date ouverte'!$A$4),INDEX(_xlfn.ANCHORARRAY('Date ouverte'!$B$4),MATCH(TRUE,_xlfn.ANCHORARRAY('Date ouverte'!$B$4)&gt;=$W1978,0)),IF(AND(K1978="Pending",J1978='Date ouverte'!$A$6),INDEX(_xlfn.ANCHORARRAY('Date ouverte'!$B$6),MATCH(TRUE,_xlfn.ANCHORARRAY('Date ouverte'!$B$6)&gt;=$W1978,0)),IF(AND(K1978="Pending",J1978='Date ouverte'!$A$8),INDEX(_xlfn.ANCHORARRAY('Date ouverte'!$B$8),MATCH(TRUE,_xlfn.ANCHORARRAY('Date ouverte'!$B$8)&gt;=$W1978,0)),W1978))))</f>
        <v>44872</v>
      </c>
      <c r="AB1978" s="5" t="str">
        <f>IF(IF($K1978="Pending",(IF($J1978='Date ouverte'!$A$20,HLOOKUP($AA1978,'Date ouverte'!$20:$21,2,FALSE),IF($J1978='Date ouverte'!$A$22,HLOOKUP($AA1978,'Date ouverte'!$22:$23,2,FALSE),IF($J1978='Date ouverte'!$A$24,HLOOKUP($AA1978,'Date ouverte'!$24:$25,2,FALSE),IF($J1978='Date ouverte'!$A$26,HLOOKUP($AA1978,'Date ouverte'!$26:$27,2,FALSE),"j"))))),W1978)&lt;&gt;"alert",AA1978,"alert")</f>
        <v>alert</v>
      </c>
      <c r="AC1978" s="65">
        <f>IF($AB1978="alert",(IF($J1978='Date ouverte'!$A$29,HLOOKUP($AA1978,'Date ouverte'!$29:$30,2,FALSE),IF($J1978='Date ouverte'!$A$31,HLOOKUP($AA1978,'Date ouverte'!$31:$33,2,FALSE),IF($J1978='Date ouverte'!$A$33,HLOOKUP($AA1978,'Date ouverte'!$33:$34,2,FALSE),IF($J1978='Date ouverte'!$A$35,HLOOKUP($AA1978,'Date ouverte'!$35:$36,2,FALSE),"j"))))),0)</f>
        <v>1</v>
      </c>
      <c r="AD19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78" s="5"/>
    </row>
    <row r="1979" spans="1:31" x14ac:dyDescent="0.25">
      <c r="A1979" t="s">
        <v>1537</v>
      </c>
      <c r="B1979" t="s">
        <v>258</v>
      </c>
      <c r="C1979" t="s">
        <v>30</v>
      </c>
      <c r="D1979" t="s">
        <v>47</v>
      </c>
      <c r="E1979" t="s">
        <v>16</v>
      </c>
      <c r="F1979" t="s">
        <v>48</v>
      </c>
      <c r="G1979" s="1">
        <v>44837</v>
      </c>
      <c r="H1979" s="1">
        <v>44881</v>
      </c>
      <c r="I1979" s="2">
        <v>44890</v>
      </c>
      <c r="J1979" t="s">
        <v>28</v>
      </c>
      <c r="K1979" t="s">
        <v>29</v>
      </c>
      <c r="L1979" t="s">
        <v>24</v>
      </c>
      <c r="M1979" t="s">
        <v>32</v>
      </c>
      <c r="N1979" t="s">
        <v>41</v>
      </c>
      <c r="O1979" t="s">
        <v>43</v>
      </c>
      <c r="P1979">
        <f t="shared" si="682"/>
        <v>1</v>
      </c>
      <c r="Q1979" s="5">
        <f t="shared" si="683"/>
        <v>44883</v>
      </c>
      <c r="R1979" s="32">
        <f>VLOOKUP(_xlfn.CONCAT(M1979," - ",E1979),Planning!$C$75:$D$99,2,0)</f>
        <v>10</v>
      </c>
      <c r="S1979" s="5">
        <f t="shared" si="684"/>
        <v>44891</v>
      </c>
      <c r="T1979" s="3" t="str">
        <f t="shared" si="685"/>
        <v/>
      </c>
      <c r="U1979" s="32">
        <f t="shared" ca="1" si="686"/>
        <v>10</v>
      </c>
      <c r="V1979" s="32">
        <f t="shared" si="687"/>
        <v>0</v>
      </c>
      <c r="W1979" s="5">
        <f t="shared" si="688"/>
        <v>44890</v>
      </c>
      <c r="X1979" s="5"/>
      <c r="Z1979" s="49"/>
      <c r="AA1979" s="50" cm="1">
        <f t="array" ref="AA1979">IF(AND(K1979="Pending",J1979='Date ouverte'!$A$2),INDEX(_xlfn.ANCHORARRAY('Date ouverte'!$B$2),MATCH(TRUE,_xlfn.ANCHORARRAY('Date ouverte'!$B$2)&gt;=$W1979,0)),IF(AND(K1979="Pending",J1979='Date ouverte'!$A$4),INDEX(_xlfn.ANCHORARRAY('Date ouverte'!$B$4),MATCH(TRUE,_xlfn.ANCHORARRAY('Date ouverte'!$B$4)&gt;=$W1979,0)),IF(AND(K1979="Pending",J1979='Date ouverte'!$A$6),INDEX(_xlfn.ANCHORARRAY('Date ouverte'!$B$6),MATCH(TRUE,_xlfn.ANCHORARRAY('Date ouverte'!$B$6)&gt;=$W1979,0)),IF(AND(K1979="Pending",J1979='Date ouverte'!$A$8),INDEX(_xlfn.ANCHORARRAY('Date ouverte'!$B$8),MATCH(TRUE,_xlfn.ANCHORARRAY('Date ouverte'!$B$8)&gt;=$W1979,0)),W1979))))</f>
        <v>44890</v>
      </c>
      <c r="AB1979" s="5" t="str">
        <f>IF(IF($K1979="Pending",(IF($J1979='Date ouverte'!$A$20,HLOOKUP($AA1979,'Date ouverte'!$20:$21,2,FALSE),IF($J1979='Date ouverte'!$A$22,HLOOKUP($AA1979,'Date ouverte'!$22:$23,2,FALSE),IF($J1979='Date ouverte'!$A$24,HLOOKUP($AA1979,'Date ouverte'!$24:$25,2,FALSE),IF($J1979='Date ouverte'!$A$26,HLOOKUP($AA1979,'Date ouverte'!$26:$27,2,FALSE),"j"))))),W1979)&lt;&gt;"alert",AA1979,"alert")</f>
        <v>alert</v>
      </c>
      <c r="AC1979" s="65">
        <f>IF($AB1979="alert",(IF($J1979='Date ouverte'!$A$29,HLOOKUP($AA1979,'Date ouverte'!$29:$30,2,FALSE),IF($J1979='Date ouverte'!$A$31,HLOOKUP($AA1979,'Date ouverte'!$31:$33,2,FALSE),IF($J1979='Date ouverte'!$A$33,HLOOKUP($AA1979,'Date ouverte'!$33:$34,2,FALSE),IF($J1979='Date ouverte'!$A$35,HLOOKUP($AA1979,'Date ouverte'!$35:$36,2,FALSE),"j"))))),0)</f>
        <v>8</v>
      </c>
      <c r="AD19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79" s="5"/>
    </row>
    <row r="1980" spans="1:31" x14ac:dyDescent="0.25">
      <c r="A1980" t="s">
        <v>1010</v>
      </c>
      <c r="B1980" t="s">
        <v>258</v>
      </c>
      <c r="C1980" t="s">
        <v>30</v>
      </c>
      <c r="D1980" t="s">
        <v>47</v>
      </c>
      <c r="E1980" t="s">
        <v>34</v>
      </c>
      <c r="F1980" t="s">
        <v>48</v>
      </c>
      <c r="G1980" s="1">
        <v>44826</v>
      </c>
      <c r="H1980" s="1">
        <v>44860</v>
      </c>
      <c r="I1980" s="2">
        <v>44868.208333333336</v>
      </c>
      <c r="J1980" t="s">
        <v>23</v>
      </c>
      <c r="K1980" t="s">
        <v>19</v>
      </c>
      <c r="L1980" t="s">
        <v>20</v>
      </c>
      <c r="M1980" t="s">
        <v>25</v>
      </c>
      <c r="N1980" t="s">
        <v>35</v>
      </c>
      <c r="O1980" t="s">
        <v>36</v>
      </c>
      <c r="P1980">
        <f t="shared" si="682"/>
        <v>1</v>
      </c>
      <c r="Q1980" s="5">
        <f t="shared" si="683"/>
        <v>44862</v>
      </c>
      <c r="R1980" s="32">
        <f>VLOOKUP(_xlfn.CONCAT(M1980," - ",E1980),Planning!$C$75:$D$99,2,0)</f>
        <v>21</v>
      </c>
      <c r="S1980" s="5">
        <f t="shared" si="684"/>
        <v>44881</v>
      </c>
      <c r="T1980" s="3" t="str">
        <f t="shared" si="685"/>
        <v/>
      </c>
      <c r="U1980" s="32">
        <f t="shared" ca="1" si="686"/>
        <v>21</v>
      </c>
      <c r="V1980" s="32">
        <f t="shared" si="687"/>
        <v>0</v>
      </c>
      <c r="W1980" s="5">
        <f t="shared" si="688"/>
        <v>44868</v>
      </c>
      <c r="X1980" s="5"/>
      <c r="Z1980" s="49"/>
      <c r="AA1980" s="50" cm="1">
        <f t="array" ref="AA1980">IF(AND(K1980="Pending",J1980='Date ouverte'!$A$2),INDEX(_xlfn.ANCHORARRAY('Date ouverte'!$B$2),MATCH(TRUE,_xlfn.ANCHORARRAY('Date ouverte'!$B$2)&gt;=$W1980,0)),IF(AND(K1980="Pending",J1980='Date ouverte'!$A$4),INDEX(_xlfn.ANCHORARRAY('Date ouverte'!$B$4),MATCH(TRUE,_xlfn.ANCHORARRAY('Date ouverte'!$B$4)&gt;=$W1980,0)),IF(AND(K1980="Pending",J1980='Date ouverte'!$A$6),INDEX(_xlfn.ANCHORARRAY('Date ouverte'!$B$6),MATCH(TRUE,_xlfn.ANCHORARRAY('Date ouverte'!$B$6)&gt;=$W1980,0)),IF(AND(K1980="Pending",J1980='Date ouverte'!$A$8),INDEX(_xlfn.ANCHORARRAY('Date ouverte'!$B$8),MATCH(TRUE,_xlfn.ANCHORARRAY('Date ouverte'!$B$8)&gt;=$W1980,0)),W1980))))</f>
        <v>44868</v>
      </c>
      <c r="AB1980" s="5">
        <f>IF(IF($K1980="Pending",(IF($J1980='Date ouverte'!$A$20,HLOOKUP($AA1980,'Date ouverte'!$20:$21,2,FALSE),IF($J1980='Date ouverte'!$A$22,HLOOKUP($AA1980,'Date ouverte'!$22:$23,2,FALSE),IF($J1980='Date ouverte'!$A$24,HLOOKUP($AA1980,'Date ouverte'!$24:$25,2,FALSE),IF($J1980='Date ouverte'!$A$26,HLOOKUP($AA1980,'Date ouverte'!$26:$27,2,FALSE),"j"))))),W1980)&lt;&gt;"alert",AA1980,"alert")</f>
        <v>44868</v>
      </c>
      <c r="AC1980" s="65">
        <f>IF($AB1980="alert",(IF($J1980='Date ouverte'!$A$29,HLOOKUP($AA1980,'Date ouverte'!$29:$30,2,FALSE),IF($J1980='Date ouverte'!$A$31,HLOOKUP($AA1980,'Date ouverte'!$31:$33,2,FALSE),IF($J1980='Date ouverte'!$A$33,HLOOKUP($AA1980,'Date ouverte'!$33:$34,2,FALSE),IF($J1980='Date ouverte'!$A$35,HLOOKUP($AA1980,'Date ouverte'!$35:$36,2,FALSE),"j"))))),0)</f>
        <v>0</v>
      </c>
      <c r="AD19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0" s="5"/>
    </row>
    <row r="1981" spans="1:31" x14ac:dyDescent="0.25">
      <c r="A1981" t="s">
        <v>2276</v>
      </c>
      <c r="B1981" t="s">
        <v>258</v>
      </c>
      <c r="C1981" t="s">
        <v>30</v>
      </c>
      <c r="D1981" t="s">
        <v>47</v>
      </c>
      <c r="E1981" t="s">
        <v>16</v>
      </c>
      <c r="F1981" t="s">
        <v>48</v>
      </c>
      <c r="G1981" s="1">
        <v>44852</v>
      </c>
      <c r="H1981" s="1">
        <v>44884</v>
      </c>
      <c r="I1981" s="2">
        <v>44889</v>
      </c>
      <c r="J1981" t="s">
        <v>23</v>
      </c>
      <c r="K1981" t="s">
        <v>29</v>
      </c>
      <c r="L1981" t="s">
        <v>24</v>
      </c>
      <c r="M1981" t="s">
        <v>32</v>
      </c>
      <c r="N1981" t="s">
        <v>41</v>
      </c>
      <c r="O1981" t="s">
        <v>1686</v>
      </c>
      <c r="P1981">
        <f t="shared" si="682"/>
        <v>1</v>
      </c>
      <c r="Q1981" s="5">
        <f t="shared" si="683"/>
        <v>44886</v>
      </c>
      <c r="R1981" s="32">
        <f>VLOOKUP(_xlfn.CONCAT(M1981," - ",E1981),Planning!$C$75:$D$99,2,0)</f>
        <v>10</v>
      </c>
      <c r="S1981" s="5">
        <f t="shared" si="684"/>
        <v>44894</v>
      </c>
      <c r="T1981" s="3" t="str">
        <f t="shared" si="685"/>
        <v/>
      </c>
      <c r="U1981" s="32">
        <f t="shared" ca="1" si="686"/>
        <v>10</v>
      </c>
      <c r="V1981" s="32">
        <f t="shared" si="687"/>
        <v>0</v>
      </c>
      <c r="W1981" s="5">
        <f t="shared" si="688"/>
        <v>44889</v>
      </c>
      <c r="X1981" s="5"/>
      <c r="Z1981" s="49"/>
      <c r="AA1981" s="50" cm="1">
        <f t="array" ref="AA1981">IF(AND(K1981="Pending",J1981='Date ouverte'!$A$2),INDEX(_xlfn.ANCHORARRAY('Date ouverte'!$B$2),MATCH(TRUE,_xlfn.ANCHORARRAY('Date ouverte'!$B$2)&gt;=$W1981,0)),IF(AND(K1981="Pending",J1981='Date ouverte'!$A$4),INDEX(_xlfn.ANCHORARRAY('Date ouverte'!$B$4),MATCH(TRUE,_xlfn.ANCHORARRAY('Date ouverte'!$B$4)&gt;=$W1981,0)),IF(AND(K1981="Pending",J1981='Date ouverte'!$A$6),INDEX(_xlfn.ANCHORARRAY('Date ouverte'!$B$6),MATCH(TRUE,_xlfn.ANCHORARRAY('Date ouverte'!$B$6)&gt;=$W1981,0)),IF(AND(K1981="Pending",J1981='Date ouverte'!$A$8),INDEX(_xlfn.ANCHORARRAY('Date ouverte'!$B$8),MATCH(TRUE,_xlfn.ANCHORARRAY('Date ouverte'!$B$8)&gt;=$W1981,0)),W1981))))</f>
        <v>44889</v>
      </c>
      <c r="AB1981" s="5" t="str">
        <f>IF(IF($K1981="Pending",(IF($J1981='Date ouverte'!$A$20,HLOOKUP($AA1981,'Date ouverte'!$20:$21,2,FALSE),IF($J1981='Date ouverte'!$A$22,HLOOKUP($AA1981,'Date ouverte'!$22:$23,2,FALSE),IF($J1981='Date ouverte'!$A$24,HLOOKUP($AA1981,'Date ouverte'!$24:$25,2,FALSE),IF($J1981='Date ouverte'!$A$26,HLOOKUP($AA1981,'Date ouverte'!$26:$27,2,FALSE),"j"))))),W1981)&lt;&gt;"alert",AA1981,"alert")</f>
        <v>alert</v>
      </c>
      <c r="AC1981" s="65">
        <f>IF($AB1981="alert",(IF($J1981='Date ouverte'!$A$29,HLOOKUP($AA1981,'Date ouverte'!$29:$30,2,FALSE),IF($J1981='Date ouverte'!$A$31,HLOOKUP($AA1981,'Date ouverte'!$31:$33,2,FALSE),IF($J1981='Date ouverte'!$A$33,HLOOKUP($AA1981,'Date ouverte'!$33:$34,2,FALSE),IF($J1981='Date ouverte'!$A$35,HLOOKUP($AA1981,'Date ouverte'!$35:$36,2,FALSE),"j"))))),0)</f>
        <v>32</v>
      </c>
      <c r="AD19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1" s="5"/>
    </row>
    <row r="1982" spans="1:31" x14ac:dyDescent="0.25">
      <c r="A1982" t="s">
        <v>238</v>
      </c>
      <c r="B1982" t="s">
        <v>258</v>
      </c>
      <c r="C1982" t="s">
        <v>14</v>
      </c>
      <c r="D1982" t="s">
        <v>15</v>
      </c>
      <c r="E1982" t="s">
        <v>34</v>
      </c>
      <c r="F1982" t="s">
        <v>17</v>
      </c>
      <c r="G1982" s="1">
        <v>44800</v>
      </c>
      <c r="H1982" s="1">
        <v>44853</v>
      </c>
      <c r="I1982" s="2">
        <v>44860.208333333336</v>
      </c>
      <c r="J1982" t="s">
        <v>18</v>
      </c>
      <c r="K1982" t="s">
        <v>19</v>
      </c>
      <c r="L1982" t="s">
        <v>24</v>
      </c>
      <c r="M1982" t="s">
        <v>25</v>
      </c>
      <c r="N1982" t="s">
        <v>26</v>
      </c>
      <c r="O1982" t="s">
        <v>42</v>
      </c>
      <c r="P1982">
        <f t="shared" si="682"/>
        <v>1</v>
      </c>
      <c r="Q1982" s="5">
        <f t="shared" si="683"/>
        <v>44855</v>
      </c>
      <c r="R1982" s="32">
        <f>VLOOKUP(_xlfn.CONCAT(M1982," - ",E1982),Planning!$C$75:$D$99,2,0)</f>
        <v>21</v>
      </c>
      <c r="S1982" s="5">
        <f t="shared" si="684"/>
        <v>44874</v>
      </c>
      <c r="T1982" s="3" t="str">
        <f t="shared" si="685"/>
        <v/>
      </c>
      <c r="U1982" s="32">
        <f t="shared" ca="1" si="686"/>
        <v>15</v>
      </c>
      <c r="V1982" s="32">
        <f t="shared" si="687"/>
        <v>0</v>
      </c>
      <c r="W1982" s="5">
        <f t="shared" si="688"/>
        <v>44860</v>
      </c>
      <c r="X1982" s="5"/>
      <c r="Z1982" s="49"/>
      <c r="AA1982" s="50" cm="1">
        <f t="array" ref="AA1982">IF(AND(K1982="Pending",J1982='Date ouverte'!$A$2),INDEX(_xlfn.ANCHORARRAY('Date ouverte'!$B$2),MATCH(TRUE,_xlfn.ANCHORARRAY('Date ouverte'!$B$2)&gt;=$W1982,0)),IF(AND(K1982="Pending",J1982='Date ouverte'!$A$4),INDEX(_xlfn.ANCHORARRAY('Date ouverte'!$B$4),MATCH(TRUE,_xlfn.ANCHORARRAY('Date ouverte'!$B$4)&gt;=$W1982,0)),IF(AND(K1982="Pending",J1982='Date ouverte'!$A$6),INDEX(_xlfn.ANCHORARRAY('Date ouverte'!$B$6),MATCH(TRUE,_xlfn.ANCHORARRAY('Date ouverte'!$B$6)&gt;=$W1982,0)),IF(AND(K1982="Pending",J1982='Date ouverte'!$A$8),INDEX(_xlfn.ANCHORARRAY('Date ouverte'!$B$8),MATCH(TRUE,_xlfn.ANCHORARRAY('Date ouverte'!$B$8)&gt;=$W1982,0)),W1982))))</f>
        <v>44860</v>
      </c>
      <c r="AB1982" s="5">
        <f>IF(IF($K1982="Pending",(IF($J1982='Date ouverte'!$A$20,HLOOKUP($AA1982,'Date ouverte'!$20:$21,2,FALSE),IF($J1982='Date ouverte'!$A$22,HLOOKUP($AA1982,'Date ouverte'!$22:$23,2,FALSE),IF($J1982='Date ouverte'!$A$24,HLOOKUP($AA1982,'Date ouverte'!$24:$25,2,FALSE),IF($J1982='Date ouverte'!$A$26,HLOOKUP($AA1982,'Date ouverte'!$26:$27,2,FALSE),"j"))))),W1982)&lt;&gt;"alert",AA1982,"alert")</f>
        <v>44860</v>
      </c>
      <c r="AC1982" s="65">
        <f>IF($AB1982="alert",(IF($J1982='Date ouverte'!$A$29,HLOOKUP($AA1982,'Date ouverte'!$29:$30,2,FALSE),IF($J1982='Date ouverte'!$A$31,HLOOKUP($AA1982,'Date ouverte'!$31:$33,2,FALSE),IF($J1982='Date ouverte'!$A$33,HLOOKUP($AA1982,'Date ouverte'!$33:$34,2,FALSE),IF($J1982='Date ouverte'!$A$35,HLOOKUP($AA1982,'Date ouverte'!$35:$36,2,FALSE),"j"))))),0)</f>
        <v>0</v>
      </c>
      <c r="AD19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2" s="5"/>
    </row>
    <row r="1983" spans="1:31" x14ac:dyDescent="0.25">
      <c r="A1983" t="s">
        <v>916</v>
      </c>
      <c r="B1983" t="s">
        <v>258</v>
      </c>
      <c r="C1983" t="s">
        <v>30</v>
      </c>
      <c r="D1983" t="s">
        <v>47</v>
      </c>
      <c r="E1983" t="s">
        <v>51</v>
      </c>
      <c r="F1983" t="s">
        <v>48</v>
      </c>
      <c r="G1983" s="1">
        <v>44825</v>
      </c>
      <c r="H1983" s="1">
        <v>44862</v>
      </c>
      <c r="I1983" s="2">
        <v>44875.625</v>
      </c>
      <c r="J1983" t="s">
        <v>28</v>
      </c>
      <c r="K1983" t="s">
        <v>19</v>
      </c>
      <c r="L1983" t="s">
        <v>24</v>
      </c>
      <c r="M1983" t="s">
        <v>32</v>
      </c>
      <c r="N1983" t="s">
        <v>41</v>
      </c>
      <c r="O1983" t="s">
        <v>664</v>
      </c>
      <c r="P1983">
        <f t="shared" si="682"/>
        <v>1</v>
      </c>
      <c r="Q1983" s="5">
        <f t="shared" si="683"/>
        <v>44864</v>
      </c>
      <c r="R1983" s="32">
        <f>VLOOKUP(_xlfn.CONCAT(M1983," - ",E1983),Planning!$C$75:$D$99,2,0)</f>
        <v>5</v>
      </c>
      <c r="S1983" s="5">
        <f t="shared" si="684"/>
        <v>44867</v>
      </c>
      <c r="T1983" s="3" t="str">
        <f t="shared" si="685"/>
        <v/>
      </c>
      <c r="U1983" s="32">
        <f t="shared" ca="1" si="686"/>
        <v>5</v>
      </c>
      <c r="V1983" s="32">
        <f t="shared" si="687"/>
        <v>0</v>
      </c>
      <c r="W1983" s="5">
        <f t="shared" si="688"/>
        <v>44875</v>
      </c>
      <c r="X1983" s="5"/>
      <c r="Z1983" s="49"/>
      <c r="AA1983" s="50" cm="1">
        <f t="array" ref="AA1983">IF(AND(K1983="Pending",J1983='Date ouverte'!$A$2),INDEX(_xlfn.ANCHORARRAY('Date ouverte'!$B$2),MATCH(TRUE,_xlfn.ANCHORARRAY('Date ouverte'!$B$2)&gt;=$W1983,0)),IF(AND(K1983="Pending",J1983='Date ouverte'!$A$4),INDEX(_xlfn.ANCHORARRAY('Date ouverte'!$B$4),MATCH(TRUE,_xlfn.ANCHORARRAY('Date ouverte'!$B$4)&gt;=$W1983,0)),IF(AND(K1983="Pending",J1983='Date ouverte'!$A$6),INDEX(_xlfn.ANCHORARRAY('Date ouverte'!$B$6),MATCH(TRUE,_xlfn.ANCHORARRAY('Date ouverte'!$B$6)&gt;=$W1983,0)),IF(AND(K1983="Pending",J1983='Date ouverte'!$A$8),INDEX(_xlfn.ANCHORARRAY('Date ouverte'!$B$8),MATCH(TRUE,_xlfn.ANCHORARRAY('Date ouverte'!$B$8)&gt;=$W1983,0)),W1983))))</f>
        <v>44875</v>
      </c>
      <c r="AB1983" s="5">
        <f>IF(IF($K1983="Pending",(IF($J1983='Date ouverte'!$A$20,HLOOKUP($AA1983,'Date ouverte'!$20:$21,2,FALSE),IF($J1983='Date ouverte'!$A$22,HLOOKUP($AA1983,'Date ouverte'!$22:$23,2,FALSE),IF($J1983='Date ouverte'!$A$24,HLOOKUP($AA1983,'Date ouverte'!$24:$25,2,FALSE),IF($J1983='Date ouverte'!$A$26,HLOOKUP($AA1983,'Date ouverte'!$26:$27,2,FALSE),"j"))))),W1983)&lt;&gt;"alert",AA1983,"alert")</f>
        <v>44875</v>
      </c>
      <c r="AC1983" s="65">
        <f>IF($AB1983="alert",(IF($J1983='Date ouverte'!$A$29,HLOOKUP($AA1983,'Date ouverte'!$29:$30,2,FALSE),IF($J1983='Date ouverte'!$A$31,HLOOKUP($AA1983,'Date ouverte'!$31:$33,2,FALSE),IF($J1983='Date ouverte'!$A$33,HLOOKUP($AA1983,'Date ouverte'!$33:$34,2,FALSE),IF($J1983='Date ouverte'!$A$35,HLOOKUP($AA1983,'Date ouverte'!$35:$36,2,FALSE),"j"))))),0)</f>
        <v>0</v>
      </c>
      <c r="AD19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3" s="5"/>
    </row>
    <row r="1984" spans="1:31" x14ac:dyDescent="0.25">
      <c r="A1984" t="s">
        <v>2277</v>
      </c>
      <c r="B1984" t="s">
        <v>258</v>
      </c>
      <c r="C1984" t="s">
        <v>14</v>
      </c>
      <c r="D1984" t="s">
        <v>47</v>
      </c>
      <c r="E1984" t="s">
        <v>34</v>
      </c>
      <c r="F1984" t="s">
        <v>48</v>
      </c>
      <c r="G1984" s="1">
        <v>44850</v>
      </c>
      <c r="H1984" s="1">
        <v>44900</v>
      </c>
      <c r="I1984" s="2">
        <v>44915</v>
      </c>
      <c r="J1984" t="s">
        <v>18</v>
      </c>
      <c r="K1984" t="s">
        <v>29</v>
      </c>
      <c r="L1984" t="s">
        <v>24</v>
      </c>
      <c r="M1984" t="s">
        <v>25</v>
      </c>
      <c r="N1984" t="s">
        <v>26</v>
      </c>
      <c r="O1984" t="s">
        <v>49</v>
      </c>
      <c r="P1984">
        <f t="shared" si="682"/>
        <v>1</v>
      </c>
      <c r="Q1984" s="5">
        <f t="shared" si="683"/>
        <v>44902</v>
      </c>
      <c r="R1984" s="32">
        <f>VLOOKUP(_xlfn.CONCAT(M1984," - ",E1984),Planning!$C$75:$D$99,2,0)</f>
        <v>21</v>
      </c>
      <c r="S1984" s="5">
        <f t="shared" si="684"/>
        <v>44921</v>
      </c>
      <c r="T1984" s="3" t="str">
        <f t="shared" si="685"/>
        <v/>
      </c>
      <c r="U1984" s="32">
        <f t="shared" ca="1" si="686"/>
        <v>21</v>
      </c>
      <c r="V1984" s="32">
        <f t="shared" si="687"/>
        <v>0</v>
      </c>
      <c r="W1984" s="5">
        <f t="shared" si="688"/>
        <v>44915</v>
      </c>
      <c r="X1984" s="5"/>
      <c r="Z1984" s="49"/>
      <c r="AA1984" s="50" cm="1">
        <f t="array" ref="AA1984">IF(AND(K1984="Pending",J1984='Date ouverte'!$A$2),INDEX(_xlfn.ANCHORARRAY('Date ouverte'!$B$2),MATCH(TRUE,_xlfn.ANCHORARRAY('Date ouverte'!$B$2)&gt;=$W1984,0)),IF(AND(K1984="Pending",J1984='Date ouverte'!$A$4),INDEX(_xlfn.ANCHORARRAY('Date ouverte'!$B$4),MATCH(TRUE,_xlfn.ANCHORARRAY('Date ouverte'!$B$4)&gt;=$W1984,0)),IF(AND(K1984="Pending",J1984='Date ouverte'!$A$6),INDEX(_xlfn.ANCHORARRAY('Date ouverte'!$B$6),MATCH(TRUE,_xlfn.ANCHORARRAY('Date ouverte'!$B$6)&gt;=$W1984,0)),IF(AND(K1984="Pending",J1984='Date ouverte'!$A$8),INDEX(_xlfn.ANCHORARRAY('Date ouverte'!$B$8),MATCH(TRUE,_xlfn.ANCHORARRAY('Date ouverte'!$B$8)&gt;=$W1984,0)),W1984))))</f>
        <v>44915</v>
      </c>
      <c r="AB1984" s="5">
        <f>IF(IF($K1984="Pending",(IF($J1984='Date ouverte'!$A$20,HLOOKUP($AA1984,'Date ouverte'!$20:$21,2,FALSE),IF($J1984='Date ouverte'!$A$22,HLOOKUP($AA1984,'Date ouverte'!$22:$23,2,FALSE),IF($J1984='Date ouverte'!$A$24,HLOOKUP($AA1984,'Date ouverte'!$24:$25,2,FALSE),IF($J1984='Date ouverte'!$A$26,HLOOKUP($AA1984,'Date ouverte'!$26:$27,2,FALSE),"j"))))),W1984)&lt;&gt;"alert",AA1984,"alert")</f>
        <v>44915</v>
      </c>
      <c r="AC1984" s="65">
        <f>IF($AB1984="alert",(IF($J1984='Date ouverte'!$A$29,HLOOKUP($AA1984,'Date ouverte'!$29:$30,2,FALSE),IF($J1984='Date ouverte'!$A$31,HLOOKUP($AA1984,'Date ouverte'!$31:$33,2,FALSE),IF($J1984='Date ouverte'!$A$33,HLOOKUP($AA1984,'Date ouverte'!$33:$34,2,FALSE),IF($J1984='Date ouverte'!$A$35,HLOOKUP($AA1984,'Date ouverte'!$35:$36,2,FALSE),"j"))))),0)</f>
        <v>0</v>
      </c>
      <c r="AD19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4" s="5"/>
    </row>
    <row r="1985" spans="1:31" x14ac:dyDescent="0.25">
      <c r="A1985" t="s">
        <v>2278</v>
      </c>
      <c r="B1985" t="s">
        <v>258</v>
      </c>
      <c r="C1985" t="s">
        <v>30</v>
      </c>
      <c r="D1985" t="s">
        <v>47</v>
      </c>
      <c r="E1985" t="s">
        <v>16</v>
      </c>
      <c r="F1985" t="s">
        <v>48</v>
      </c>
      <c r="G1985" s="1">
        <v>44861</v>
      </c>
      <c r="H1985" s="1">
        <v>44893</v>
      </c>
      <c r="I1985" s="2">
        <v>44900</v>
      </c>
      <c r="J1985" t="s">
        <v>23</v>
      </c>
      <c r="K1985" t="s">
        <v>29</v>
      </c>
      <c r="L1985" t="s">
        <v>24</v>
      </c>
      <c r="M1985" t="s">
        <v>32</v>
      </c>
      <c r="N1985" t="s">
        <v>41</v>
      </c>
      <c r="O1985" t="s">
        <v>1728</v>
      </c>
      <c r="P1985">
        <f t="shared" si="682"/>
        <v>1</v>
      </c>
      <c r="Q1985" s="5">
        <f t="shared" si="683"/>
        <v>44895</v>
      </c>
      <c r="R1985" s="32">
        <f>VLOOKUP(_xlfn.CONCAT(M1985," - ",E1985),Planning!$C$75:$D$99,2,0)</f>
        <v>10</v>
      </c>
      <c r="S1985" s="5">
        <f t="shared" si="684"/>
        <v>44903</v>
      </c>
      <c r="T1985" s="3" t="str">
        <f t="shared" si="685"/>
        <v/>
      </c>
      <c r="U1985" s="32">
        <f t="shared" ca="1" si="686"/>
        <v>10</v>
      </c>
      <c r="V1985" s="32">
        <f t="shared" si="687"/>
        <v>0</v>
      </c>
      <c r="W1985" s="5">
        <f t="shared" si="688"/>
        <v>44900</v>
      </c>
      <c r="X1985" s="5"/>
      <c r="Z1985" s="49"/>
      <c r="AA1985" s="50" cm="1">
        <f t="array" ref="AA1985">IF(AND(K1985="Pending",J1985='Date ouverte'!$A$2),INDEX(_xlfn.ANCHORARRAY('Date ouverte'!$B$2),MATCH(TRUE,_xlfn.ANCHORARRAY('Date ouverte'!$B$2)&gt;=$W1985,0)),IF(AND(K1985="Pending",J1985='Date ouverte'!$A$4),INDEX(_xlfn.ANCHORARRAY('Date ouverte'!$B$4),MATCH(TRUE,_xlfn.ANCHORARRAY('Date ouverte'!$B$4)&gt;=$W1985,0)),IF(AND(K1985="Pending",J1985='Date ouverte'!$A$6),INDEX(_xlfn.ANCHORARRAY('Date ouverte'!$B$6),MATCH(TRUE,_xlfn.ANCHORARRAY('Date ouverte'!$B$6)&gt;=$W1985,0)),IF(AND(K1985="Pending",J1985='Date ouverte'!$A$8),INDEX(_xlfn.ANCHORARRAY('Date ouverte'!$B$8),MATCH(TRUE,_xlfn.ANCHORARRAY('Date ouverte'!$B$8)&gt;=$W1985,0)),W1985))))</f>
        <v>44900</v>
      </c>
      <c r="AB1985" s="5" t="str">
        <f>IF(IF($K1985="Pending",(IF($J1985='Date ouverte'!$A$20,HLOOKUP($AA1985,'Date ouverte'!$20:$21,2,FALSE),IF($J1985='Date ouverte'!$A$22,HLOOKUP($AA1985,'Date ouverte'!$22:$23,2,FALSE),IF($J1985='Date ouverte'!$A$24,HLOOKUP($AA1985,'Date ouverte'!$24:$25,2,FALSE),IF($J1985='Date ouverte'!$A$26,HLOOKUP($AA1985,'Date ouverte'!$26:$27,2,FALSE),"j"))))),W1985)&lt;&gt;"alert",AA1985,"alert")</f>
        <v>alert</v>
      </c>
      <c r="AC1985" s="65">
        <f>IF($AB1985="alert",(IF($J1985='Date ouverte'!$A$29,HLOOKUP($AA1985,'Date ouverte'!$29:$30,2,FALSE),IF($J1985='Date ouverte'!$A$31,HLOOKUP($AA1985,'Date ouverte'!$31:$33,2,FALSE),IF($J1985='Date ouverte'!$A$33,HLOOKUP($AA1985,'Date ouverte'!$33:$34,2,FALSE),IF($J1985='Date ouverte'!$A$35,HLOOKUP($AA1985,'Date ouverte'!$35:$36,2,FALSE),"j"))))),0)</f>
        <v>26</v>
      </c>
      <c r="AD19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5" s="5"/>
    </row>
    <row r="1986" spans="1:31" x14ac:dyDescent="0.25">
      <c r="A1986" t="s">
        <v>2279</v>
      </c>
      <c r="B1986" t="s">
        <v>258</v>
      </c>
      <c r="C1986" t="s">
        <v>30</v>
      </c>
      <c r="D1986" t="s">
        <v>47</v>
      </c>
      <c r="E1986" t="s">
        <v>34</v>
      </c>
      <c r="F1986" t="s">
        <v>48</v>
      </c>
      <c r="G1986" s="1">
        <v>44847</v>
      </c>
      <c r="H1986" s="1">
        <v>44877</v>
      </c>
      <c r="I1986" s="2">
        <v>44889.3125</v>
      </c>
      <c r="J1986" t="s">
        <v>23</v>
      </c>
      <c r="K1986" t="s">
        <v>19</v>
      </c>
      <c r="L1986" t="s">
        <v>20</v>
      </c>
      <c r="M1986" t="s">
        <v>25</v>
      </c>
      <c r="N1986" t="s">
        <v>35</v>
      </c>
      <c r="O1986" t="s">
        <v>45</v>
      </c>
      <c r="P1986">
        <f t="shared" si="682"/>
        <v>1</v>
      </c>
      <c r="Q1986" s="5">
        <f t="shared" si="683"/>
        <v>44879</v>
      </c>
      <c r="R1986" s="32">
        <f>VLOOKUP(_xlfn.CONCAT(M1986," - ",E1986),Planning!$C$75:$D$99,2,0)</f>
        <v>21</v>
      </c>
      <c r="S1986" s="5">
        <f t="shared" si="684"/>
        <v>44898</v>
      </c>
      <c r="T1986" s="3" t="str">
        <f t="shared" si="685"/>
        <v/>
      </c>
      <c r="U1986" s="32">
        <f t="shared" ca="1" si="686"/>
        <v>21</v>
      </c>
      <c r="V1986" s="32">
        <f t="shared" si="687"/>
        <v>0</v>
      </c>
      <c r="W1986" s="5">
        <f t="shared" si="688"/>
        <v>44889</v>
      </c>
      <c r="X1986" s="5"/>
      <c r="Z1986" s="49"/>
      <c r="AA1986" s="50" cm="1">
        <f t="array" ref="AA1986">IF(AND(K1986="Pending",J1986='Date ouverte'!$A$2),INDEX(_xlfn.ANCHORARRAY('Date ouverte'!$B$2),MATCH(TRUE,_xlfn.ANCHORARRAY('Date ouverte'!$B$2)&gt;=$W1986,0)),IF(AND(K1986="Pending",J1986='Date ouverte'!$A$4),INDEX(_xlfn.ANCHORARRAY('Date ouverte'!$B$4),MATCH(TRUE,_xlfn.ANCHORARRAY('Date ouverte'!$B$4)&gt;=$W1986,0)),IF(AND(K1986="Pending",J1986='Date ouverte'!$A$6),INDEX(_xlfn.ANCHORARRAY('Date ouverte'!$B$6),MATCH(TRUE,_xlfn.ANCHORARRAY('Date ouverte'!$B$6)&gt;=$W1986,0)),IF(AND(K1986="Pending",J1986='Date ouverte'!$A$8),INDEX(_xlfn.ANCHORARRAY('Date ouverte'!$B$8),MATCH(TRUE,_xlfn.ANCHORARRAY('Date ouverte'!$B$8)&gt;=$W1986,0)),W1986))))</f>
        <v>44889</v>
      </c>
      <c r="AB1986" s="5">
        <f>IF(IF($K1986="Pending",(IF($J1986='Date ouverte'!$A$20,HLOOKUP($AA1986,'Date ouverte'!$20:$21,2,FALSE),IF($J1986='Date ouverte'!$A$22,HLOOKUP($AA1986,'Date ouverte'!$22:$23,2,FALSE),IF($J1986='Date ouverte'!$A$24,HLOOKUP($AA1986,'Date ouverte'!$24:$25,2,FALSE),IF($J1986='Date ouverte'!$A$26,HLOOKUP($AA1986,'Date ouverte'!$26:$27,2,FALSE),"j"))))),W1986)&lt;&gt;"alert",AA1986,"alert")</f>
        <v>44889</v>
      </c>
      <c r="AC1986" s="65">
        <f>IF($AB1986="alert",(IF($J1986='Date ouverte'!$A$29,HLOOKUP($AA1986,'Date ouverte'!$29:$30,2,FALSE),IF($J1986='Date ouverte'!$A$31,HLOOKUP($AA1986,'Date ouverte'!$31:$33,2,FALSE),IF($J1986='Date ouverte'!$A$33,HLOOKUP($AA1986,'Date ouverte'!$33:$34,2,FALSE),IF($J1986='Date ouverte'!$A$35,HLOOKUP($AA1986,'Date ouverte'!$35:$36,2,FALSE),"j"))))),0)</f>
        <v>0</v>
      </c>
      <c r="AD19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6" s="5"/>
    </row>
    <row r="1987" spans="1:31" x14ac:dyDescent="0.25">
      <c r="A1987" t="s">
        <v>2280</v>
      </c>
      <c r="B1987" t="s">
        <v>258</v>
      </c>
      <c r="C1987" t="s">
        <v>30</v>
      </c>
      <c r="D1987" t="s">
        <v>47</v>
      </c>
      <c r="E1987" t="s">
        <v>34</v>
      </c>
      <c r="F1987" t="s">
        <v>48</v>
      </c>
      <c r="G1987" s="1">
        <v>44847</v>
      </c>
      <c r="H1987" s="1">
        <v>44877</v>
      </c>
      <c r="I1987" s="2">
        <v>44883</v>
      </c>
      <c r="J1987" t="s">
        <v>28</v>
      </c>
      <c r="K1987" t="s">
        <v>29</v>
      </c>
      <c r="L1987" t="s">
        <v>24</v>
      </c>
      <c r="M1987" t="s">
        <v>25</v>
      </c>
      <c r="N1987" t="s">
        <v>26</v>
      </c>
      <c r="O1987" t="s">
        <v>45</v>
      </c>
      <c r="P1987">
        <f t="shared" si="682"/>
        <v>1</v>
      </c>
      <c r="Q1987" s="5">
        <f t="shared" si="683"/>
        <v>44879</v>
      </c>
      <c r="R1987" s="32">
        <f>VLOOKUP(_xlfn.CONCAT(M1987," - ",E1987),Planning!$C$75:$D$99,2,0)</f>
        <v>21</v>
      </c>
      <c r="S1987" s="5">
        <f t="shared" si="684"/>
        <v>44898</v>
      </c>
      <c r="T1987" s="3" t="str">
        <f t="shared" si="685"/>
        <v/>
      </c>
      <c r="U1987" s="32">
        <f t="shared" ca="1" si="686"/>
        <v>21</v>
      </c>
      <c r="V1987" s="32">
        <f t="shared" si="687"/>
        <v>0</v>
      </c>
      <c r="W1987" s="5">
        <f t="shared" si="688"/>
        <v>44883</v>
      </c>
      <c r="X1987" s="5"/>
      <c r="Z1987" s="49"/>
      <c r="AA1987" s="50" cm="1">
        <f t="array" ref="AA1987">IF(AND(K1987="Pending",J1987='Date ouverte'!$A$2),INDEX(_xlfn.ANCHORARRAY('Date ouverte'!$B$2),MATCH(TRUE,_xlfn.ANCHORARRAY('Date ouverte'!$B$2)&gt;=$W1987,0)),IF(AND(K1987="Pending",J1987='Date ouverte'!$A$4),INDEX(_xlfn.ANCHORARRAY('Date ouverte'!$B$4),MATCH(TRUE,_xlfn.ANCHORARRAY('Date ouverte'!$B$4)&gt;=$W1987,0)),IF(AND(K1987="Pending",J1987='Date ouverte'!$A$6),INDEX(_xlfn.ANCHORARRAY('Date ouverte'!$B$6),MATCH(TRUE,_xlfn.ANCHORARRAY('Date ouverte'!$B$6)&gt;=$W1987,0)),IF(AND(K1987="Pending",J1987='Date ouverte'!$A$8),INDEX(_xlfn.ANCHORARRAY('Date ouverte'!$B$8),MATCH(TRUE,_xlfn.ANCHORARRAY('Date ouverte'!$B$8)&gt;=$W1987,0)),W1987))))</f>
        <v>44883</v>
      </c>
      <c r="AB1987" s="5">
        <f>IF(IF($K1987="Pending",(IF($J1987='Date ouverte'!$A$20,HLOOKUP($AA1987,'Date ouverte'!$20:$21,2,FALSE),IF($J1987='Date ouverte'!$A$22,HLOOKUP($AA1987,'Date ouverte'!$22:$23,2,FALSE),IF($J1987='Date ouverte'!$A$24,HLOOKUP($AA1987,'Date ouverte'!$24:$25,2,FALSE),IF($J1987='Date ouverte'!$A$26,HLOOKUP($AA1987,'Date ouverte'!$26:$27,2,FALSE),"j"))))),W1987)&lt;&gt;"alert",AA1987,"alert")</f>
        <v>44883</v>
      </c>
      <c r="AC1987" s="65">
        <f>IF($AB1987="alert",(IF($J1987='Date ouverte'!$A$29,HLOOKUP($AA1987,'Date ouverte'!$29:$30,2,FALSE),IF($J1987='Date ouverte'!$A$31,HLOOKUP($AA1987,'Date ouverte'!$31:$33,2,FALSE),IF($J1987='Date ouverte'!$A$33,HLOOKUP($AA1987,'Date ouverte'!$33:$34,2,FALSE),IF($J1987='Date ouverte'!$A$35,HLOOKUP($AA1987,'Date ouverte'!$35:$36,2,FALSE),"j"))))),0)</f>
        <v>0</v>
      </c>
      <c r="AD19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87" s="5"/>
    </row>
    <row r="1988" spans="1:31" x14ac:dyDescent="0.25">
      <c r="A1988" t="s">
        <v>2281</v>
      </c>
      <c r="B1988" t="s">
        <v>258</v>
      </c>
      <c r="C1988" t="s">
        <v>30</v>
      </c>
      <c r="D1988" t="s">
        <v>47</v>
      </c>
      <c r="E1988" t="s">
        <v>16</v>
      </c>
      <c r="F1988" t="s">
        <v>48</v>
      </c>
      <c r="G1988" s="1">
        <v>44852</v>
      </c>
      <c r="H1988" s="1">
        <v>44884</v>
      </c>
      <c r="I1988" s="2">
        <v>44889</v>
      </c>
      <c r="J1988" t="s">
        <v>23</v>
      </c>
      <c r="K1988" t="s">
        <v>29</v>
      </c>
      <c r="L1988" t="s">
        <v>24</v>
      </c>
      <c r="M1988" t="s">
        <v>32</v>
      </c>
      <c r="N1988" t="s">
        <v>41</v>
      </c>
      <c r="O1988" t="s">
        <v>1686</v>
      </c>
      <c r="P1988">
        <f t="shared" si="682"/>
        <v>1</v>
      </c>
      <c r="Q1988" s="5">
        <f t="shared" si="683"/>
        <v>44886</v>
      </c>
      <c r="R1988" s="32">
        <f>VLOOKUP(_xlfn.CONCAT(M1988," - ",E1988),Planning!$C$75:$D$99,2,0)</f>
        <v>10</v>
      </c>
      <c r="S1988" s="5">
        <f t="shared" si="684"/>
        <v>44894</v>
      </c>
      <c r="T1988" s="3" t="str">
        <f t="shared" si="685"/>
        <v/>
      </c>
      <c r="U1988" s="32">
        <f t="shared" ca="1" si="686"/>
        <v>10</v>
      </c>
      <c r="V1988" s="32">
        <f t="shared" si="687"/>
        <v>0</v>
      </c>
      <c r="W1988" s="5">
        <f t="shared" si="688"/>
        <v>44889</v>
      </c>
      <c r="X1988" s="5"/>
      <c r="Z1988" s="49"/>
      <c r="AA1988" s="50" cm="1">
        <f t="array" ref="AA1988">IF(AND(K1988="Pending",J1988='Date ouverte'!$A$2),INDEX(_xlfn.ANCHORARRAY('Date ouverte'!$B$2),MATCH(TRUE,_xlfn.ANCHORARRAY('Date ouverte'!$B$2)&gt;=$W1988,0)),IF(AND(K1988="Pending",J1988='Date ouverte'!$A$4),INDEX(_xlfn.ANCHORARRAY('Date ouverte'!$B$4),MATCH(TRUE,_xlfn.ANCHORARRAY('Date ouverte'!$B$4)&gt;=$W1988,0)),IF(AND(K1988="Pending",J1988='Date ouverte'!$A$6),INDEX(_xlfn.ANCHORARRAY('Date ouverte'!$B$6),MATCH(TRUE,_xlfn.ANCHORARRAY('Date ouverte'!$B$6)&gt;=$W1988,0)),IF(AND(K1988="Pending",J1988='Date ouverte'!$A$8),INDEX(_xlfn.ANCHORARRAY('Date ouverte'!$B$8),MATCH(TRUE,_xlfn.ANCHORARRAY('Date ouverte'!$B$8)&gt;=$W1988,0)),W1988))))</f>
        <v>44889</v>
      </c>
      <c r="AB1988" s="5" t="str">
        <f>IF(IF($K1988="Pending",(IF($J1988='Date ouverte'!$A$20,HLOOKUP($AA1988,'Date ouverte'!$20:$21,2,FALSE),IF($J1988='Date ouverte'!$A$22,HLOOKUP($AA1988,'Date ouverte'!$22:$23,2,FALSE),IF($J1988='Date ouverte'!$A$24,HLOOKUP($AA1988,'Date ouverte'!$24:$25,2,FALSE),IF($J1988='Date ouverte'!$A$26,HLOOKUP($AA1988,'Date ouverte'!$26:$27,2,FALSE),"j"))))),W1988)&lt;&gt;"alert",AA1988,"alert")</f>
        <v>alert</v>
      </c>
      <c r="AC1988" s="65">
        <f>IF($AB1988="alert",(IF($J1988='Date ouverte'!$A$29,HLOOKUP($AA1988,'Date ouverte'!$29:$30,2,FALSE),IF($J1988='Date ouverte'!$A$31,HLOOKUP($AA1988,'Date ouverte'!$31:$33,2,FALSE),IF($J1988='Date ouverte'!$A$33,HLOOKUP($AA1988,'Date ouverte'!$33:$34,2,FALSE),IF($J1988='Date ouverte'!$A$35,HLOOKUP($AA1988,'Date ouverte'!$35:$36,2,FALSE),"j"))))),0)</f>
        <v>32</v>
      </c>
      <c r="AD19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88" s="5"/>
    </row>
    <row r="1989" spans="1:31" x14ac:dyDescent="0.25">
      <c r="A1989" t="s">
        <v>672</v>
      </c>
      <c r="B1989" t="s">
        <v>258</v>
      </c>
      <c r="C1989" t="s">
        <v>30</v>
      </c>
      <c r="D1989" t="s">
        <v>15</v>
      </c>
      <c r="E1989" t="s">
        <v>16</v>
      </c>
      <c r="F1989" t="s">
        <v>17</v>
      </c>
      <c r="G1989" s="1">
        <v>44826</v>
      </c>
      <c r="H1989" s="1">
        <v>44858</v>
      </c>
      <c r="I1989" s="2">
        <v>44872</v>
      </c>
      <c r="J1989" t="s">
        <v>39</v>
      </c>
      <c r="K1989" t="s">
        <v>29</v>
      </c>
      <c r="L1989" t="s">
        <v>20</v>
      </c>
      <c r="M1989" t="s">
        <v>21</v>
      </c>
      <c r="N1989" t="s">
        <v>22</v>
      </c>
      <c r="O1989" t="s">
        <v>592</v>
      </c>
      <c r="P1989">
        <f t="shared" ref="P1989:P1991" si="689">IF(A1989&lt;&gt;"",1,0)</f>
        <v>1</v>
      </c>
      <c r="Q1989" s="5">
        <f t="shared" ref="Q1989:Q1991" si="690">ROUNDDOWN(H1989,0)+2</f>
        <v>44860</v>
      </c>
      <c r="R1989" s="32">
        <f>VLOOKUP(_xlfn.CONCAT(M1989," - ",E1989),Planning!$C$75:$D$99,2,0)</f>
        <v>7</v>
      </c>
      <c r="S1989" s="5">
        <f t="shared" ref="S1989:S1991" si="691">H1989+R1989</f>
        <v>44865</v>
      </c>
      <c r="T1989" s="3" t="str">
        <f t="shared" ref="T1989:T1991" si="692">IF(X1989-H1989&gt;R1989,"Alert","")</f>
        <v/>
      </c>
      <c r="U1989" s="32">
        <f t="shared" ref="U1989:U1991" ca="1" si="693">IF(Q1989&lt;=TODAY(),(H1989+R1989)-TODAY(),R1989)</f>
        <v>7</v>
      </c>
      <c r="V1989" s="32">
        <f t="shared" ref="V1989:V1991" si="694">IF(X1989-H1989-R1989&gt;0,X1989-H1989-R1989,0)</f>
        <v>0</v>
      </c>
      <c r="W1989" s="5">
        <f t="shared" ref="W1989:W1991" si="695">ROUNDDOWN(I1989,0)</f>
        <v>44872</v>
      </c>
      <c r="X1989" s="5"/>
      <c r="Z1989" s="49"/>
      <c r="AA1989" s="50" cm="1">
        <f t="array" ref="AA1989">IF(AND(K1989="Pending",J1989='Date ouverte'!$A$2),INDEX(_xlfn.ANCHORARRAY('Date ouverte'!$B$2),MATCH(TRUE,_xlfn.ANCHORARRAY('Date ouverte'!$B$2)&gt;=$W1989,0)),IF(AND(K1989="Pending",J1989='Date ouverte'!$A$4),INDEX(_xlfn.ANCHORARRAY('Date ouverte'!$B$4),MATCH(TRUE,_xlfn.ANCHORARRAY('Date ouverte'!$B$4)&gt;=$W1989,0)),IF(AND(K1989="Pending",J1989='Date ouverte'!$A$6),INDEX(_xlfn.ANCHORARRAY('Date ouverte'!$B$6),MATCH(TRUE,_xlfn.ANCHORARRAY('Date ouverte'!$B$6)&gt;=$W1989,0)),IF(AND(K1989="Pending",J1989='Date ouverte'!$A$8),INDEX(_xlfn.ANCHORARRAY('Date ouverte'!$B$8),MATCH(TRUE,_xlfn.ANCHORARRAY('Date ouverte'!$B$8)&gt;=$W1989,0)),W1989))))</f>
        <v>44872</v>
      </c>
      <c r="AB1989" s="5" t="str">
        <f>IF(IF($K1989="Pending",(IF($J1989='Date ouverte'!$A$20,HLOOKUP($AA1989,'Date ouverte'!$20:$21,2,FALSE),IF($J1989='Date ouverte'!$A$22,HLOOKUP($AA1989,'Date ouverte'!$22:$23,2,FALSE),IF($J1989='Date ouverte'!$A$24,HLOOKUP($AA1989,'Date ouverte'!$24:$25,2,FALSE),IF($J1989='Date ouverte'!$A$26,HLOOKUP($AA1989,'Date ouverte'!$26:$27,2,FALSE),"j"))))),W1989)&lt;&gt;"alert",AA1989,"alert")</f>
        <v>alert</v>
      </c>
      <c r="AC1989" s="65">
        <f>IF($AB1989="alert",(IF($J1989='Date ouverte'!$A$29,HLOOKUP($AA1989,'Date ouverte'!$29:$30,2,FALSE),IF($J1989='Date ouverte'!$A$31,HLOOKUP($AA1989,'Date ouverte'!$31:$33,2,FALSE),IF($J1989='Date ouverte'!$A$33,HLOOKUP($AA1989,'Date ouverte'!$33:$34,2,FALSE),IF($J1989='Date ouverte'!$A$35,HLOOKUP($AA1989,'Date ouverte'!$35:$36,2,FALSE),"j"))))),0)</f>
        <v>1</v>
      </c>
      <c r="AD19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89" s="5"/>
    </row>
    <row r="1990" spans="1:31" x14ac:dyDescent="0.25">
      <c r="A1990" t="s">
        <v>572</v>
      </c>
      <c r="B1990" t="s">
        <v>258</v>
      </c>
      <c r="C1990" t="s">
        <v>14</v>
      </c>
      <c r="D1990" t="s">
        <v>47</v>
      </c>
      <c r="E1990" t="s">
        <v>34</v>
      </c>
      <c r="F1990" t="s">
        <v>48</v>
      </c>
      <c r="G1990" s="1">
        <v>44818</v>
      </c>
      <c r="H1990" s="1">
        <v>44860</v>
      </c>
      <c r="I1990" s="2">
        <v>44869.541666666664</v>
      </c>
      <c r="J1990" t="s">
        <v>28</v>
      </c>
      <c r="K1990" t="s">
        <v>19</v>
      </c>
      <c r="L1990" t="s">
        <v>20</v>
      </c>
      <c r="M1990" t="s">
        <v>25</v>
      </c>
      <c r="N1990" t="s">
        <v>35</v>
      </c>
      <c r="O1990" t="s">
        <v>36</v>
      </c>
      <c r="P1990">
        <f t="shared" si="689"/>
        <v>1</v>
      </c>
      <c r="Q1990" s="5">
        <f t="shared" si="690"/>
        <v>44862</v>
      </c>
      <c r="R1990" s="32">
        <f>VLOOKUP(_xlfn.CONCAT(M1990," - ",E1990),Planning!$C$75:$D$99,2,0)</f>
        <v>21</v>
      </c>
      <c r="S1990" s="5">
        <f t="shared" si="691"/>
        <v>44881</v>
      </c>
      <c r="T1990" s="3" t="str">
        <f t="shared" si="692"/>
        <v/>
      </c>
      <c r="U1990" s="32">
        <f t="shared" ca="1" si="693"/>
        <v>21</v>
      </c>
      <c r="V1990" s="32">
        <f t="shared" si="694"/>
        <v>0</v>
      </c>
      <c r="W1990" s="5">
        <f t="shared" si="695"/>
        <v>44869</v>
      </c>
      <c r="X1990" s="5"/>
      <c r="Z1990" s="49"/>
      <c r="AA1990" s="50" cm="1">
        <f t="array" ref="AA1990">IF(AND(K1990="Pending",J1990='Date ouverte'!$A$2),INDEX(_xlfn.ANCHORARRAY('Date ouverte'!$B$2),MATCH(TRUE,_xlfn.ANCHORARRAY('Date ouverte'!$B$2)&gt;=$W1990,0)),IF(AND(K1990="Pending",J1990='Date ouverte'!$A$4),INDEX(_xlfn.ANCHORARRAY('Date ouverte'!$B$4),MATCH(TRUE,_xlfn.ANCHORARRAY('Date ouverte'!$B$4)&gt;=$W1990,0)),IF(AND(K1990="Pending",J1990='Date ouverte'!$A$6),INDEX(_xlfn.ANCHORARRAY('Date ouverte'!$B$6),MATCH(TRUE,_xlfn.ANCHORARRAY('Date ouverte'!$B$6)&gt;=$W1990,0)),IF(AND(K1990="Pending",J1990='Date ouverte'!$A$8),INDEX(_xlfn.ANCHORARRAY('Date ouverte'!$B$8),MATCH(TRUE,_xlfn.ANCHORARRAY('Date ouverte'!$B$8)&gt;=$W1990,0)),W1990))))</f>
        <v>44869</v>
      </c>
      <c r="AB1990" s="5">
        <f>IF(IF($K1990="Pending",(IF($J1990='Date ouverte'!$A$20,HLOOKUP($AA1990,'Date ouverte'!$20:$21,2,FALSE),IF($J1990='Date ouverte'!$A$22,HLOOKUP($AA1990,'Date ouverte'!$22:$23,2,FALSE),IF($J1990='Date ouverte'!$A$24,HLOOKUP($AA1990,'Date ouverte'!$24:$25,2,FALSE),IF($J1990='Date ouverte'!$A$26,HLOOKUP($AA1990,'Date ouverte'!$26:$27,2,FALSE),"j"))))),W1990)&lt;&gt;"alert",AA1990,"alert")</f>
        <v>44869</v>
      </c>
      <c r="AC1990" s="65">
        <f>IF($AB1990="alert",(IF($J1990='Date ouverte'!$A$29,HLOOKUP($AA1990,'Date ouverte'!$29:$30,2,FALSE),IF($J1990='Date ouverte'!$A$31,HLOOKUP($AA1990,'Date ouverte'!$31:$33,2,FALSE),IF($J1990='Date ouverte'!$A$33,HLOOKUP($AA1990,'Date ouverte'!$33:$34,2,FALSE),IF($J1990='Date ouverte'!$A$35,HLOOKUP($AA1990,'Date ouverte'!$35:$36,2,FALSE),"j"))))),0)</f>
        <v>0</v>
      </c>
      <c r="AD19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0" s="5"/>
    </row>
    <row r="1991" spans="1:31" x14ac:dyDescent="0.25">
      <c r="A1991" t="s">
        <v>2282</v>
      </c>
      <c r="B1991" t="s">
        <v>258</v>
      </c>
      <c r="C1991" t="s">
        <v>30</v>
      </c>
      <c r="D1991" t="s">
        <v>47</v>
      </c>
      <c r="E1991" t="s">
        <v>34</v>
      </c>
      <c r="F1991" t="s">
        <v>48</v>
      </c>
      <c r="G1991" s="1">
        <v>44858</v>
      </c>
      <c r="H1991" s="1">
        <v>44890</v>
      </c>
      <c r="I1991" s="2">
        <v>44902</v>
      </c>
      <c r="J1991" t="s">
        <v>23</v>
      </c>
      <c r="K1991" t="s">
        <v>29</v>
      </c>
      <c r="L1991" t="s">
        <v>20</v>
      </c>
      <c r="M1991" t="s">
        <v>25</v>
      </c>
      <c r="N1991" t="s">
        <v>35</v>
      </c>
      <c r="O1991" t="s">
        <v>46</v>
      </c>
      <c r="P1991">
        <f t="shared" si="689"/>
        <v>1</v>
      </c>
      <c r="Q1991" s="5">
        <f t="shared" si="690"/>
        <v>44892</v>
      </c>
      <c r="R1991" s="32">
        <f>VLOOKUP(_xlfn.CONCAT(M1991," - ",E1991),Planning!$C$75:$D$99,2,0)</f>
        <v>21</v>
      </c>
      <c r="S1991" s="5">
        <f t="shared" si="691"/>
        <v>44911</v>
      </c>
      <c r="T1991" s="3" t="str">
        <f t="shared" si="692"/>
        <v/>
      </c>
      <c r="U1991" s="32">
        <f t="shared" ca="1" si="693"/>
        <v>21</v>
      </c>
      <c r="V1991" s="32">
        <f t="shared" si="694"/>
        <v>0</v>
      </c>
      <c r="W1991" s="5">
        <f t="shared" si="695"/>
        <v>44902</v>
      </c>
      <c r="X1991" s="5"/>
      <c r="Z1991" s="49"/>
      <c r="AA1991" s="50" cm="1">
        <f t="array" ref="AA1991">IF(AND(K1991="Pending",J1991='Date ouverte'!$A$2),INDEX(_xlfn.ANCHORARRAY('Date ouverte'!$B$2),MATCH(TRUE,_xlfn.ANCHORARRAY('Date ouverte'!$B$2)&gt;=$W1991,0)),IF(AND(K1991="Pending",J1991='Date ouverte'!$A$4),INDEX(_xlfn.ANCHORARRAY('Date ouverte'!$B$4),MATCH(TRUE,_xlfn.ANCHORARRAY('Date ouverte'!$B$4)&gt;=$W1991,0)),IF(AND(K1991="Pending",J1991='Date ouverte'!$A$6),INDEX(_xlfn.ANCHORARRAY('Date ouverte'!$B$6),MATCH(TRUE,_xlfn.ANCHORARRAY('Date ouverte'!$B$6)&gt;=$W1991,0)),IF(AND(K1991="Pending",J1991='Date ouverte'!$A$8),INDEX(_xlfn.ANCHORARRAY('Date ouverte'!$B$8),MATCH(TRUE,_xlfn.ANCHORARRAY('Date ouverte'!$B$8)&gt;=$W1991,0)),W1991))))</f>
        <v>44902</v>
      </c>
      <c r="AB1991" s="5" t="str">
        <f>IF(IF($K1991="Pending",(IF($J1991='Date ouverte'!$A$20,HLOOKUP($AA1991,'Date ouverte'!$20:$21,2,FALSE),IF($J1991='Date ouverte'!$A$22,HLOOKUP($AA1991,'Date ouverte'!$22:$23,2,FALSE),IF($J1991='Date ouverte'!$A$24,HLOOKUP($AA1991,'Date ouverte'!$24:$25,2,FALSE),IF($J1991='Date ouverte'!$A$26,HLOOKUP($AA1991,'Date ouverte'!$26:$27,2,FALSE),"j"))))),W1991)&lt;&gt;"alert",AA1991,"alert")</f>
        <v>alert</v>
      </c>
      <c r="AC1991" s="65">
        <f>IF($AB1991="alert",(IF($J1991='Date ouverte'!$A$29,HLOOKUP($AA1991,'Date ouverte'!$29:$30,2,FALSE),IF($J1991='Date ouverte'!$A$31,HLOOKUP($AA1991,'Date ouverte'!$31:$33,2,FALSE),IF($J1991='Date ouverte'!$A$33,HLOOKUP($AA1991,'Date ouverte'!$33:$34,2,FALSE),IF($J1991='Date ouverte'!$A$35,HLOOKUP($AA1991,'Date ouverte'!$35:$36,2,FALSE),"j"))))),0)</f>
        <v>40</v>
      </c>
      <c r="AD19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1" s="5"/>
    </row>
    <row r="1992" spans="1:31" x14ac:dyDescent="0.25">
      <c r="A1992" t="s">
        <v>2283</v>
      </c>
      <c r="B1992" t="s">
        <v>258</v>
      </c>
      <c r="C1992" t="s">
        <v>30</v>
      </c>
      <c r="D1992" t="s">
        <v>47</v>
      </c>
      <c r="E1992" t="s">
        <v>16</v>
      </c>
      <c r="F1992" t="s">
        <v>48</v>
      </c>
      <c r="G1992" s="1">
        <v>44858</v>
      </c>
      <c r="H1992" s="1">
        <v>44893</v>
      </c>
      <c r="I1992" s="2">
        <v>44898</v>
      </c>
      <c r="J1992" t="s">
        <v>23</v>
      </c>
      <c r="K1992" t="s">
        <v>29</v>
      </c>
      <c r="L1992" t="s">
        <v>24</v>
      </c>
      <c r="M1992" t="s">
        <v>25</v>
      </c>
      <c r="N1992" t="s">
        <v>26</v>
      </c>
      <c r="O1992" t="s">
        <v>46</v>
      </c>
      <c r="P1992">
        <f t="shared" ref="P1992:P2055" si="696">IF(A1992&lt;&gt;"",1,0)</f>
        <v>1</v>
      </c>
      <c r="Q1992" s="5">
        <f t="shared" ref="Q1992:Q2055" si="697">ROUNDDOWN(H1992,0)+2</f>
        <v>44895</v>
      </c>
      <c r="R1992" s="32">
        <f>VLOOKUP(_xlfn.CONCAT(M1992," - ",E1992),Planning!$C$75:$D$99,2,0)</f>
        <v>4</v>
      </c>
      <c r="S1992" s="5">
        <f t="shared" ref="S1992:S2055" si="698">H1992+R1992</f>
        <v>44897</v>
      </c>
      <c r="T1992" s="3" t="str">
        <f t="shared" ref="T1992:T2055" si="699">IF(X1992-H1992&gt;R1992,"Alert","")</f>
        <v/>
      </c>
      <c r="U1992" s="32">
        <f t="shared" ref="U1992:U2055" ca="1" si="700">IF(Q1992&lt;=TODAY(),(H1992+R1992)-TODAY(),R1992)</f>
        <v>4</v>
      </c>
      <c r="V1992" s="32">
        <f t="shared" ref="V1992:V2055" si="701">IF(X1992-H1992-R1992&gt;0,X1992-H1992-R1992,0)</f>
        <v>0</v>
      </c>
      <c r="W1992" s="5">
        <f t="shared" ref="W1992:W2055" si="702">ROUNDDOWN(I1992,0)</f>
        <v>44898</v>
      </c>
      <c r="X1992" s="5"/>
      <c r="Z1992" s="49"/>
      <c r="AA1992" s="50" cm="1">
        <f t="array" ref="AA1992">IF(AND(K1992="Pending",J1992='Date ouverte'!$A$2),INDEX(_xlfn.ANCHORARRAY('Date ouverte'!$B$2),MATCH(TRUE,_xlfn.ANCHORARRAY('Date ouverte'!$B$2)&gt;=$W1992,0)),IF(AND(K1992="Pending",J1992='Date ouverte'!$A$4),INDEX(_xlfn.ANCHORARRAY('Date ouverte'!$B$4),MATCH(TRUE,_xlfn.ANCHORARRAY('Date ouverte'!$B$4)&gt;=$W1992,0)),IF(AND(K1992="Pending",J1992='Date ouverte'!$A$6),INDEX(_xlfn.ANCHORARRAY('Date ouverte'!$B$6),MATCH(TRUE,_xlfn.ANCHORARRAY('Date ouverte'!$B$6)&gt;=$W1992,0)),IF(AND(K1992="Pending",J1992='Date ouverte'!$A$8),INDEX(_xlfn.ANCHORARRAY('Date ouverte'!$B$8),MATCH(TRUE,_xlfn.ANCHORARRAY('Date ouverte'!$B$8)&gt;=$W1992,0)),W1992))))</f>
        <v>44900</v>
      </c>
      <c r="AB1992" s="5" t="str">
        <f>IF(IF($K1992="Pending",(IF($J1992='Date ouverte'!$A$20,HLOOKUP($AA1992,'Date ouverte'!$20:$21,2,FALSE),IF($J1992='Date ouverte'!$A$22,HLOOKUP($AA1992,'Date ouverte'!$22:$23,2,FALSE),IF($J1992='Date ouverte'!$A$24,HLOOKUP($AA1992,'Date ouverte'!$24:$25,2,FALSE),IF($J1992='Date ouverte'!$A$26,HLOOKUP($AA1992,'Date ouverte'!$26:$27,2,FALSE),"j"))))),W1992)&lt;&gt;"alert",AA1992,"alert")</f>
        <v>alert</v>
      </c>
      <c r="AC1992" s="65">
        <f>IF($AB1992="alert",(IF($J1992='Date ouverte'!$A$29,HLOOKUP($AA1992,'Date ouverte'!$29:$30,2,FALSE),IF($J1992='Date ouverte'!$A$31,HLOOKUP($AA1992,'Date ouverte'!$31:$33,2,FALSE),IF($J1992='Date ouverte'!$A$33,HLOOKUP($AA1992,'Date ouverte'!$33:$34,2,FALSE),IF($J1992='Date ouverte'!$A$35,HLOOKUP($AA1992,'Date ouverte'!$35:$36,2,FALSE),"j"))))),0)</f>
        <v>26</v>
      </c>
      <c r="AD19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2" s="71"/>
    </row>
    <row r="1993" spans="1:31" x14ac:dyDescent="0.25">
      <c r="A1993" t="s">
        <v>2284</v>
      </c>
      <c r="B1993" t="s">
        <v>258</v>
      </c>
      <c r="C1993" t="s">
        <v>14</v>
      </c>
      <c r="D1993" t="s">
        <v>47</v>
      </c>
      <c r="E1993" t="s">
        <v>34</v>
      </c>
      <c r="F1993" t="s">
        <v>48</v>
      </c>
      <c r="G1993" s="1">
        <v>44841</v>
      </c>
      <c r="H1993" s="1">
        <v>44877</v>
      </c>
      <c r="I1993" s="2">
        <v>44890.3125</v>
      </c>
      <c r="J1993" t="s">
        <v>28</v>
      </c>
      <c r="K1993" t="s">
        <v>19</v>
      </c>
      <c r="L1993" t="s">
        <v>20</v>
      </c>
      <c r="M1993" t="s">
        <v>25</v>
      </c>
      <c r="N1993" t="s">
        <v>35</v>
      </c>
      <c r="O1993" t="s">
        <v>45</v>
      </c>
      <c r="P1993">
        <f t="shared" si="696"/>
        <v>1</v>
      </c>
      <c r="Q1993" s="5">
        <f t="shared" si="697"/>
        <v>44879</v>
      </c>
      <c r="R1993" s="32">
        <f>VLOOKUP(_xlfn.CONCAT(M1993," - ",E1993),Planning!$C$75:$D$99,2,0)</f>
        <v>21</v>
      </c>
      <c r="S1993" s="5">
        <f t="shared" si="698"/>
        <v>44898</v>
      </c>
      <c r="T1993" s="3" t="str">
        <f t="shared" si="699"/>
        <v/>
      </c>
      <c r="U1993" s="32">
        <f t="shared" ca="1" si="700"/>
        <v>21</v>
      </c>
      <c r="V1993" s="32">
        <f t="shared" si="701"/>
        <v>0</v>
      </c>
      <c r="W1993" s="5">
        <f t="shared" si="702"/>
        <v>44890</v>
      </c>
      <c r="X1993" s="5"/>
      <c r="Z1993" s="49"/>
      <c r="AA1993" s="50" cm="1">
        <f t="array" ref="AA1993">IF(AND(K1993="Pending",J1993='Date ouverte'!$A$2),INDEX(_xlfn.ANCHORARRAY('Date ouverte'!$B$2),MATCH(TRUE,_xlfn.ANCHORARRAY('Date ouverte'!$B$2)&gt;=$W1993,0)),IF(AND(K1993="Pending",J1993='Date ouverte'!$A$4),INDEX(_xlfn.ANCHORARRAY('Date ouverte'!$B$4),MATCH(TRUE,_xlfn.ANCHORARRAY('Date ouverte'!$B$4)&gt;=$W1993,0)),IF(AND(K1993="Pending",J1993='Date ouverte'!$A$6),INDEX(_xlfn.ANCHORARRAY('Date ouverte'!$B$6),MATCH(TRUE,_xlfn.ANCHORARRAY('Date ouverte'!$B$6)&gt;=$W1993,0)),IF(AND(K1993="Pending",J1993='Date ouverte'!$A$8),INDEX(_xlfn.ANCHORARRAY('Date ouverte'!$B$8),MATCH(TRUE,_xlfn.ANCHORARRAY('Date ouverte'!$B$8)&gt;=$W1993,0)),W1993))))</f>
        <v>44890</v>
      </c>
      <c r="AB1993" s="5">
        <f>IF(IF($K1993="Pending",(IF($J1993='Date ouverte'!$A$20,HLOOKUP($AA1993,'Date ouverte'!$20:$21,2,FALSE),IF($J1993='Date ouverte'!$A$22,HLOOKUP($AA1993,'Date ouverte'!$22:$23,2,FALSE),IF($J1993='Date ouverte'!$A$24,HLOOKUP($AA1993,'Date ouverte'!$24:$25,2,FALSE),IF($J1993='Date ouverte'!$A$26,HLOOKUP($AA1993,'Date ouverte'!$26:$27,2,FALSE),"j"))))),W1993)&lt;&gt;"alert",AA1993,"alert")</f>
        <v>44890</v>
      </c>
      <c r="AC1993" s="65">
        <f>IF($AB1993="alert",(IF($J1993='Date ouverte'!$A$29,HLOOKUP($AA1993,'Date ouverte'!$29:$30,2,FALSE),IF($J1993='Date ouverte'!$A$31,HLOOKUP($AA1993,'Date ouverte'!$31:$33,2,FALSE),IF($J1993='Date ouverte'!$A$33,HLOOKUP($AA1993,'Date ouverte'!$33:$34,2,FALSE),IF($J1993='Date ouverte'!$A$35,HLOOKUP($AA1993,'Date ouverte'!$35:$36,2,FALSE),"j"))))),0)</f>
        <v>0</v>
      </c>
      <c r="AD19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1993" s="71"/>
    </row>
    <row r="1994" spans="1:31" x14ac:dyDescent="0.25">
      <c r="A1994" t="s">
        <v>1538</v>
      </c>
      <c r="B1994" t="s">
        <v>258</v>
      </c>
      <c r="C1994" t="s">
        <v>30</v>
      </c>
      <c r="D1994" t="s">
        <v>47</v>
      </c>
      <c r="E1994" t="s">
        <v>16</v>
      </c>
      <c r="F1994" t="s">
        <v>48</v>
      </c>
      <c r="G1994" s="1">
        <v>44837</v>
      </c>
      <c r="H1994" s="1">
        <v>44880</v>
      </c>
      <c r="I1994" s="2">
        <v>44890</v>
      </c>
      <c r="J1994" t="s">
        <v>39</v>
      </c>
      <c r="K1994" t="s">
        <v>29</v>
      </c>
      <c r="L1994" t="s">
        <v>24</v>
      </c>
      <c r="M1994" t="s">
        <v>25</v>
      </c>
      <c r="N1994" t="s">
        <v>26</v>
      </c>
      <c r="O1994" t="s">
        <v>45</v>
      </c>
      <c r="P1994">
        <f t="shared" si="696"/>
        <v>1</v>
      </c>
      <c r="Q1994" s="5">
        <f t="shared" si="697"/>
        <v>44882</v>
      </c>
      <c r="R1994" s="32">
        <f>VLOOKUP(_xlfn.CONCAT(M1994," - ",E1994),Planning!$C$75:$D$99,2,0)</f>
        <v>4</v>
      </c>
      <c r="S1994" s="5">
        <f t="shared" si="698"/>
        <v>44884</v>
      </c>
      <c r="T1994" s="3" t="str">
        <f t="shared" si="699"/>
        <v/>
      </c>
      <c r="U1994" s="32">
        <f t="shared" ca="1" si="700"/>
        <v>4</v>
      </c>
      <c r="V1994" s="32">
        <f t="shared" si="701"/>
        <v>0</v>
      </c>
      <c r="W1994" s="5">
        <f t="shared" si="702"/>
        <v>44890</v>
      </c>
      <c r="X1994" s="5"/>
      <c r="Z1994" s="49"/>
      <c r="AA1994" s="50" cm="1">
        <f t="array" ref="AA1994">IF(AND(K1994="Pending",J1994='Date ouverte'!$A$2),INDEX(_xlfn.ANCHORARRAY('Date ouverte'!$B$2),MATCH(TRUE,_xlfn.ANCHORARRAY('Date ouverte'!$B$2)&gt;=$W1994,0)),IF(AND(K1994="Pending",J1994='Date ouverte'!$A$4),INDEX(_xlfn.ANCHORARRAY('Date ouverte'!$B$4),MATCH(TRUE,_xlfn.ANCHORARRAY('Date ouverte'!$B$4)&gt;=$W1994,0)),IF(AND(K1994="Pending",J1994='Date ouverte'!$A$6),INDEX(_xlfn.ANCHORARRAY('Date ouverte'!$B$6),MATCH(TRUE,_xlfn.ANCHORARRAY('Date ouverte'!$B$6)&gt;=$W1994,0)),IF(AND(K1994="Pending",J1994='Date ouverte'!$A$8),INDEX(_xlfn.ANCHORARRAY('Date ouverte'!$B$8),MATCH(TRUE,_xlfn.ANCHORARRAY('Date ouverte'!$B$8)&gt;=$W1994,0)),W1994))))</f>
        <v>44890</v>
      </c>
      <c r="AB1994" s="5" t="str">
        <f>IF(IF($K1994="Pending",(IF($J1994='Date ouverte'!$A$20,HLOOKUP($AA1994,'Date ouverte'!$20:$21,2,FALSE),IF($J1994='Date ouverte'!$A$22,HLOOKUP($AA1994,'Date ouverte'!$22:$23,2,FALSE),IF($J1994='Date ouverte'!$A$24,HLOOKUP($AA1994,'Date ouverte'!$24:$25,2,FALSE),IF($J1994='Date ouverte'!$A$26,HLOOKUP($AA1994,'Date ouverte'!$26:$27,2,FALSE),"j"))))),W1994)&lt;&gt;"alert",AA1994,"alert")</f>
        <v>alert</v>
      </c>
      <c r="AC1994" s="65">
        <f>IF($AB1994="alert",(IF($J1994='Date ouverte'!$A$29,HLOOKUP($AA1994,'Date ouverte'!$29:$30,2,FALSE),IF($J1994='Date ouverte'!$A$31,HLOOKUP($AA1994,'Date ouverte'!$31:$33,2,FALSE),IF($J1994='Date ouverte'!$A$33,HLOOKUP($AA1994,'Date ouverte'!$33:$34,2,FALSE),IF($J1994='Date ouverte'!$A$35,HLOOKUP($AA1994,'Date ouverte'!$35:$36,2,FALSE),"j"))))),0)</f>
        <v>8</v>
      </c>
      <c r="AD19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94" s="71"/>
    </row>
    <row r="1995" spans="1:31" x14ac:dyDescent="0.25">
      <c r="A1995" t="s">
        <v>744</v>
      </c>
      <c r="B1995" t="s">
        <v>258</v>
      </c>
      <c r="C1995" t="s">
        <v>30</v>
      </c>
      <c r="D1995" t="s">
        <v>15</v>
      </c>
      <c r="E1995" t="s">
        <v>16</v>
      </c>
      <c r="F1995" t="s">
        <v>17</v>
      </c>
      <c r="G1995" s="1">
        <v>44826</v>
      </c>
      <c r="H1995" s="1">
        <v>44858</v>
      </c>
      <c r="I1995" s="2">
        <v>44872</v>
      </c>
      <c r="J1995" t="s">
        <v>39</v>
      </c>
      <c r="K1995" t="s">
        <v>29</v>
      </c>
      <c r="L1995" t="s">
        <v>20</v>
      </c>
      <c r="M1995" t="s">
        <v>21</v>
      </c>
      <c r="N1995" t="s">
        <v>22</v>
      </c>
      <c r="O1995" t="s">
        <v>592</v>
      </c>
      <c r="P1995">
        <f t="shared" si="696"/>
        <v>1</v>
      </c>
      <c r="Q1995" s="5">
        <f t="shared" si="697"/>
        <v>44860</v>
      </c>
      <c r="R1995" s="32">
        <f>VLOOKUP(_xlfn.CONCAT(M1995," - ",E1995),Planning!$C$75:$D$99,2,0)</f>
        <v>7</v>
      </c>
      <c r="S1995" s="5">
        <f t="shared" si="698"/>
        <v>44865</v>
      </c>
      <c r="T1995" s="3" t="str">
        <f t="shared" si="699"/>
        <v/>
      </c>
      <c r="U1995" s="32">
        <f t="shared" ca="1" si="700"/>
        <v>7</v>
      </c>
      <c r="V1995" s="32">
        <f t="shared" si="701"/>
        <v>0</v>
      </c>
      <c r="W1995" s="5">
        <f t="shared" si="702"/>
        <v>44872</v>
      </c>
      <c r="X1995" s="5"/>
      <c r="Z1995" s="49"/>
      <c r="AA1995" s="50" cm="1">
        <f t="array" ref="AA1995">IF(AND(K1995="Pending",J1995='Date ouverte'!$A$2),INDEX(_xlfn.ANCHORARRAY('Date ouverte'!$B$2),MATCH(TRUE,_xlfn.ANCHORARRAY('Date ouverte'!$B$2)&gt;=$W1995,0)),IF(AND(K1995="Pending",J1995='Date ouverte'!$A$4),INDEX(_xlfn.ANCHORARRAY('Date ouverte'!$B$4),MATCH(TRUE,_xlfn.ANCHORARRAY('Date ouverte'!$B$4)&gt;=$W1995,0)),IF(AND(K1995="Pending",J1995='Date ouverte'!$A$6),INDEX(_xlfn.ANCHORARRAY('Date ouverte'!$B$6),MATCH(TRUE,_xlfn.ANCHORARRAY('Date ouverte'!$B$6)&gt;=$W1995,0)),IF(AND(K1995="Pending",J1995='Date ouverte'!$A$8),INDEX(_xlfn.ANCHORARRAY('Date ouverte'!$B$8),MATCH(TRUE,_xlfn.ANCHORARRAY('Date ouverte'!$B$8)&gt;=$W1995,0)),W1995))))</f>
        <v>44872</v>
      </c>
      <c r="AB1995" s="5" t="str">
        <f>IF(IF($K1995="Pending",(IF($J1995='Date ouverte'!$A$20,HLOOKUP($AA1995,'Date ouverte'!$20:$21,2,FALSE),IF($J1995='Date ouverte'!$A$22,HLOOKUP($AA1995,'Date ouverte'!$22:$23,2,FALSE),IF($J1995='Date ouverte'!$A$24,HLOOKUP($AA1995,'Date ouverte'!$24:$25,2,FALSE),IF($J1995='Date ouverte'!$A$26,HLOOKUP($AA1995,'Date ouverte'!$26:$27,2,FALSE),"j"))))),W1995)&lt;&gt;"alert",AA1995,"alert")</f>
        <v>alert</v>
      </c>
      <c r="AC1995" s="65">
        <f>IF($AB1995="alert",(IF($J1995='Date ouverte'!$A$29,HLOOKUP($AA1995,'Date ouverte'!$29:$30,2,FALSE),IF($J1995='Date ouverte'!$A$31,HLOOKUP($AA1995,'Date ouverte'!$31:$33,2,FALSE),IF($J1995='Date ouverte'!$A$33,HLOOKUP($AA1995,'Date ouverte'!$33:$34,2,FALSE),IF($J1995='Date ouverte'!$A$35,HLOOKUP($AA1995,'Date ouverte'!$35:$36,2,FALSE),"j"))))),0)</f>
        <v>1</v>
      </c>
      <c r="AD19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95" s="71"/>
    </row>
    <row r="1996" spans="1:31" x14ac:dyDescent="0.25">
      <c r="A1996" t="s">
        <v>1539</v>
      </c>
      <c r="B1996" t="s">
        <v>258</v>
      </c>
      <c r="C1996" t="s">
        <v>30</v>
      </c>
      <c r="D1996" t="s">
        <v>47</v>
      </c>
      <c r="E1996" t="s">
        <v>16</v>
      </c>
      <c r="F1996" t="s">
        <v>48</v>
      </c>
      <c r="G1996" s="1">
        <v>44834</v>
      </c>
      <c r="H1996" s="1">
        <v>44880</v>
      </c>
      <c r="I1996" s="2">
        <v>44888</v>
      </c>
      <c r="J1996" t="s">
        <v>39</v>
      </c>
      <c r="K1996" t="s">
        <v>29</v>
      </c>
      <c r="L1996" t="s">
        <v>20</v>
      </c>
      <c r="M1996" t="s">
        <v>25</v>
      </c>
      <c r="N1996" t="s">
        <v>35</v>
      </c>
      <c r="O1996" t="s">
        <v>45</v>
      </c>
      <c r="P1996">
        <f t="shared" si="696"/>
        <v>1</v>
      </c>
      <c r="Q1996" s="5">
        <f t="shared" si="697"/>
        <v>44882</v>
      </c>
      <c r="R1996" s="32">
        <f>VLOOKUP(_xlfn.CONCAT(M1996," - ",E1996),Planning!$C$75:$D$99,2,0)</f>
        <v>4</v>
      </c>
      <c r="S1996" s="5">
        <f t="shared" si="698"/>
        <v>44884</v>
      </c>
      <c r="T1996" s="3" t="str">
        <f t="shared" si="699"/>
        <v/>
      </c>
      <c r="U1996" s="32">
        <f t="shared" ca="1" si="700"/>
        <v>4</v>
      </c>
      <c r="V1996" s="32">
        <f t="shared" si="701"/>
        <v>0</v>
      </c>
      <c r="W1996" s="5">
        <f t="shared" si="702"/>
        <v>44888</v>
      </c>
      <c r="X1996" s="5"/>
      <c r="Z1996" s="49"/>
      <c r="AA1996" s="50" cm="1">
        <f t="array" ref="AA1996">IF(AND(K1996="Pending",J1996='Date ouverte'!$A$2),INDEX(_xlfn.ANCHORARRAY('Date ouverte'!$B$2),MATCH(TRUE,_xlfn.ANCHORARRAY('Date ouverte'!$B$2)&gt;=$W1996,0)),IF(AND(K1996="Pending",J1996='Date ouverte'!$A$4),INDEX(_xlfn.ANCHORARRAY('Date ouverte'!$B$4),MATCH(TRUE,_xlfn.ANCHORARRAY('Date ouverte'!$B$4)&gt;=$W1996,0)),IF(AND(K1996="Pending",J1996='Date ouverte'!$A$6),INDEX(_xlfn.ANCHORARRAY('Date ouverte'!$B$6),MATCH(TRUE,_xlfn.ANCHORARRAY('Date ouverte'!$B$6)&gt;=$W1996,0)),IF(AND(K1996="Pending",J1996='Date ouverte'!$A$8),INDEX(_xlfn.ANCHORARRAY('Date ouverte'!$B$8),MATCH(TRUE,_xlfn.ANCHORARRAY('Date ouverte'!$B$8)&gt;=$W1996,0)),W1996))))</f>
        <v>44888</v>
      </c>
      <c r="AB1996" s="5">
        <f>IF(IF($K1996="Pending",(IF($J1996='Date ouverte'!$A$20,HLOOKUP($AA1996,'Date ouverte'!$20:$21,2,FALSE),IF($J1996='Date ouverte'!$A$22,HLOOKUP($AA1996,'Date ouverte'!$22:$23,2,FALSE),IF($J1996='Date ouverte'!$A$24,HLOOKUP($AA1996,'Date ouverte'!$24:$25,2,FALSE),IF($J1996='Date ouverte'!$A$26,HLOOKUP($AA1996,'Date ouverte'!$26:$27,2,FALSE),"j"))))),W1996)&lt;&gt;"alert",AA1996,"alert")</f>
        <v>44888</v>
      </c>
      <c r="AC1996" s="65">
        <f>IF($AB1996="alert",(IF($J1996='Date ouverte'!$A$29,HLOOKUP($AA1996,'Date ouverte'!$29:$30,2,FALSE),IF($J1996='Date ouverte'!$A$31,HLOOKUP($AA1996,'Date ouverte'!$31:$33,2,FALSE),IF($J1996='Date ouverte'!$A$33,HLOOKUP($AA1996,'Date ouverte'!$33:$34,2,FALSE),IF($J1996='Date ouverte'!$A$35,HLOOKUP($AA1996,'Date ouverte'!$35:$36,2,FALSE),"j"))))),0)</f>
        <v>0</v>
      </c>
      <c r="AD19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1996" s="71"/>
    </row>
    <row r="1997" spans="1:31" x14ac:dyDescent="0.25">
      <c r="A1997" t="s">
        <v>797</v>
      </c>
      <c r="B1997" t="s">
        <v>258</v>
      </c>
      <c r="C1997" t="s">
        <v>14</v>
      </c>
      <c r="D1997" t="s">
        <v>47</v>
      </c>
      <c r="E1997" t="s">
        <v>34</v>
      </c>
      <c r="F1997" t="s">
        <v>48</v>
      </c>
      <c r="G1997" s="1">
        <v>44823</v>
      </c>
      <c r="H1997" s="1">
        <v>44866</v>
      </c>
      <c r="I1997" s="2">
        <v>44881</v>
      </c>
      <c r="J1997" t="s">
        <v>18</v>
      </c>
      <c r="K1997" t="s">
        <v>29</v>
      </c>
      <c r="L1997" t="s">
        <v>24</v>
      </c>
      <c r="M1997" t="s">
        <v>25</v>
      </c>
      <c r="N1997" t="s">
        <v>26</v>
      </c>
      <c r="O1997" t="s">
        <v>40</v>
      </c>
      <c r="P1997">
        <f t="shared" si="696"/>
        <v>1</v>
      </c>
      <c r="Q1997" s="5">
        <f t="shared" si="697"/>
        <v>44868</v>
      </c>
      <c r="R1997" s="32">
        <f>VLOOKUP(_xlfn.CONCAT(M1997," - ",E1997),Planning!$C$75:$D$99,2,0)</f>
        <v>21</v>
      </c>
      <c r="S1997" s="5">
        <f t="shared" si="698"/>
        <v>44887</v>
      </c>
      <c r="T1997" s="3" t="str">
        <f t="shared" si="699"/>
        <v/>
      </c>
      <c r="U1997" s="32">
        <f t="shared" ca="1" si="700"/>
        <v>21</v>
      </c>
      <c r="V1997" s="32">
        <f t="shared" si="701"/>
        <v>0</v>
      </c>
      <c r="W1997" s="5">
        <f t="shared" si="702"/>
        <v>44881</v>
      </c>
      <c r="X1997" s="5"/>
      <c r="Z1997" s="49"/>
      <c r="AA1997" s="50" cm="1">
        <f t="array" ref="AA1997">IF(AND(K1997="Pending",J1997='Date ouverte'!$A$2),INDEX(_xlfn.ANCHORARRAY('Date ouverte'!$B$2),MATCH(TRUE,_xlfn.ANCHORARRAY('Date ouverte'!$B$2)&gt;=$W1997,0)),IF(AND(K1997="Pending",J1997='Date ouverte'!$A$4),INDEX(_xlfn.ANCHORARRAY('Date ouverte'!$B$4),MATCH(TRUE,_xlfn.ANCHORARRAY('Date ouverte'!$B$4)&gt;=$W1997,0)),IF(AND(K1997="Pending",J1997='Date ouverte'!$A$6),INDEX(_xlfn.ANCHORARRAY('Date ouverte'!$B$6),MATCH(TRUE,_xlfn.ANCHORARRAY('Date ouverte'!$B$6)&gt;=$W1997,0)),IF(AND(K1997="Pending",J1997='Date ouverte'!$A$8),INDEX(_xlfn.ANCHORARRAY('Date ouverte'!$B$8),MATCH(TRUE,_xlfn.ANCHORARRAY('Date ouverte'!$B$8)&gt;=$W1997,0)),W1997))))</f>
        <v>44881</v>
      </c>
      <c r="AB1997" s="5">
        <f>IF(IF($K1997="Pending",(IF($J1997='Date ouverte'!$A$20,HLOOKUP($AA1997,'Date ouverte'!$20:$21,2,FALSE),IF($J1997='Date ouverte'!$A$22,HLOOKUP($AA1997,'Date ouverte'!$22:$23,2,FALSE),IF($J1997='Date ouverte'!$A$24,HLOOKUP($AA1997,'Date ouverte'!$24:$25,2,FALSE),IF($J1997='Date ouverte'!$A$26,HLOOKUP($AA1997,'Date ouverte'!$26:$27,2,FALSE),"j"))))),W1997)&lt;&gt;"alert",AA1997,"alert")</f>
        <v>44881</v>
      </c>
      <c r="AC1997" s="65">
        <f>IF($AB1997="alert",(IF($J1997='Date ouverte'!$A$29,HLOOKUP($AA1997,'Date ouverte'!$29:$30,2,FALSE),IF($J1997='Date ouverte'!$A$31,HLOOKUP($AA1997,'Date ouverte'!$31:$33,2,FALSE),IF($J1997='Date ouverte'!$A$33,HLOOKUP($AA1997,'Date ouverte'!$33:$34,2,FALSE),IF($J1997='Date ouverte'!$A$35,HLOOKUP($AA1997,'Date ouverte'!$35:$36,2,FALSE),"j"))))),0)</f>
        <v>0</v>
      </c>
      <c r="AD19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7" s="71"/>
    </row>
    <row r="1998" spans="1:31" x14ac:dyDescent="0.25">
      <c r="A1998" t="s">
        <v>654</v>
      </c>
      <c r="B1998" t="s">
        <v>258</v>
      </c>
      <c r="C1998" t="s">
        <v>14</v>
      </c>
      <c r="D1998" t="s">
        <v>47</v>
      </c>
      <c r="E1998" t="s">
        <v>34</v>
      </c>
      <c r="F1998" t="s">
        <v>48</v>
      </c>
      <c r="G1998" s="1">
        <v>44818</v>
      </c>
      <c r="H1998" s="1">
        <v>44860</v>
      </c>
      <c r="I1998" s="2">
        <v>44868.208333333336</v>
      </c>
      <c r="J1998" t="s">
        <v>28</v>
      </c>
      <c r="K1998" t="s">
        <v>19</v>
      </c>
      <c r="L1998" t="s">
        <v>20</v>
      </c>
      <c r="M1998" t="s">
        <v>25</v>
      </c>
      <c r="N1998" t="s">
        <v>35</v>
      </c>
      <c r="O1998" t="s">
        <v>36</v>
      </c>
      <c r="P1998">
        <f t="shared" si="696"/>
        <v>1</v>
      </c>
      <c r="Q1998" s="5">
        <f t="shared" si="697"/>
        <v>44862</v>
      </c>
      <c r="R1998" s="32">
        <f>VLOOKUP(_xlfn.CONCAT(M1998," - ",E1998),Planning!$C$75:$D$99,2,0)</f>
        <v>21</v>
      </c>
      <c r="S1998" s="5">
        <f t="shared" si="698"/>
        <v>44881</v>
      </c>
      <c r="T1998" s="3" t="str">
        <f t="shared" si="699"/>
        <v/>
      </c>
      <c r="U1998" s="32">
        <f t="shared" ca="1" si="700"/>
        <v>21</v>
      </c>
      <c r="V1998" s="32">
        <f t="shared" si="701"/>
        <v>0</v>
      </c>
      <c r="W1998" s="5">
        <f t="shared" si="702"/>
        <v>44868</v>
      </c>
      <c r="X1998" s="5"/>
      <c r="Z1998" s="49"/>
      <c r="AA1998" s="50" cm="1">
        <f t="array" ref="AA1998">IF(AND(K1998="Pending",J1998='Date ouverte'!$A$2),INDEX(_xlfn.ANCHORARRAY('Date ouverte'!$B$2),MATCH(TRUE,_xlfn.ANCHORARRAY('Date ouverte'!$B$2)&gt;=$W1998,0)),IF(AND(K1998="Pending",J1998='Date ouverte'!$A$4),INDEX(_xlfn.ANCHORARRAY('Date ouverte'!$B$4),MATCH(TRUE,_xlfn.ANCHORARRAY('Date ouverte'!$B$4)&gt;=$W1998,0)),IF(AND(K1998="Pending",J1998='Date ouverte'!$A$6),INDEX(_xlfn.ANCHORARRAY('Date ouverte'!$B$6),MATCH(TRUE,_xlfn.ANCHORARRAY('Date ouverte'!$B$6)&gt;=$W1998,0)),IF(AND(K1998="Pending",J1998='Date ouverte'!$A$8),INDEX(_xlfn.ANCHORARRAY('Date ouverte'!$B$8),MATCH(TRUE,_xlfn.ANCHORARRAY('Date ouverte'!$B$8)&gt;=$W1998,0)),W1998))))</f>
        <v>44868</v>
      </c>
      <c r="AB1998" s="5">
        <f>IF(IF($K1998="Pending",(IF($J1998='Date ouverte'!$A$20,HLOOKUP($AA1998,'Date ouverte'!$20:$21,2,FALSE),IF($J1998='Date ouverte'!$A$22,HLOOKUP($AA1998,'Date ouverte'!$22:$23,2,FALSE),IF($J1998='Date ouverte'!$A$24,HLOOKUP($AA1998,'Date ouverte'!$24:$25,2,FALSE),IF($J1998='Date ouverte'!$A$26,HLOOKUP($AA1998,'Date ouverte'!$26:$27,2,FALSE),"j"))))),W1998)&lt;&gt;"alert",AA1998,"alert")</f>
        <v>44868</v>
      </c>
      <c r="AC1998" s="65">
        <f>IF($AB1998="alert",(IF($J1998='Date ouverte'!$A$29,HLOOKUP($AA1998,'Date ouverte'!$29:$30,2,FALSE),IF($J1998='Date ouverte'!$A$31,HLOOKUP($AA1998,'Date ouverte'!$31:$33,2,FALSE),IF($J1998='Date ouverte'!$A$33,HLOOKUP($AA1998,'Date ouverte'!$33:$34,2,FALSE),IF($J1998='Date ouverte'!$A$35,HLOOKUP($AA1998,'Date ouverte'!$35:$36,2,FALSE),"j"))))),0)</f>
        <v>0</v>
      </c>
      <c r="AD19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8" s="71"/>
    </row>
    <row r="1999" spans="1:31" x14ac:dyDescent="0.25">
      <c r="A1999" t="s">
        <v>1540</v>
      </c>
      <c r="B1999" t="s">
        <v>258</v>
      </c>
      <c r="C1999" t="s">
        <v>30</v>
      </c>
      <c r="D1999" t="s">
        <v>47</v>
      </c>
      <c r="E1999" t="s">
        <v>34</v>
      </c>
      <c r="F1999" t="s">
        <v>48</v>
      </c>
      <c r="G1999" s="1">
        <v>44832</v>
      </c>
      <c r="H1999" s="1">
        <v>44866</v>
      </c>
      <c r="I1999" s="2">
        <v>44879.541666666664</v>
      </c>
      <c r="J1999" t="s">
        <v>23</v>
      </c>
      <c r="K1999" t="s">
        <v>19</v>
      </c>
      <c r="L1999" t="s">
        <v>20</v>
      </c>
      <c r="M1999" t="s">
        <v>25</v>
      </c>
      <c r="N1999" t="s">
        <v>35</v>
      </c>
      <c r="O1999" t="s">
        <v>40</v>
      </c>
      <c r="P1999">
        <f t="shared" si="696"/>
        <v>1</v>
      </c>
      <c r="Q1999" s="5">
        <f t="shared" si="697"/>
        <v>44868</v>
      </c>
      <c r="R1999" s="32">
        <f>VLOOKUP(_xlfn.CONCAT(M1999," - ",E1999),Planning!$C$75:$D$99,2,0)</f>
        <v>21</v>
      </c>
      <c r="S1999" s="5">
        <f t="shared" si="698"/>
        <v>44887</v>
      </c>
      <c r="T1999" s="3" t="str">
        <f t="shared" si="699"/>
        <v/>
      </c>
      <c r="U1999" s="32">
        <f t="shared" ca="1" si="700"/>
        <v>21</v>
      </c>
      <c r="V1999" s="32">
        <f t="shared" si="701"/>
        <v>0</v>
      </c>
      <c r="W1999" s="5">
        <f t="shared" si="702"/>
        <v>44879</v>
      </c>
      <c r="X1999" s="5"/>
      <c r="Z1999" s="49"/>
      <c r="AA1999" s="50" cm="1">
        <f t="array" ref="AA1999">IF(AND(K1999="Pending",J1999='Date ouverte'!$A$2),INDEX(_xlfn.ANCHORARRAY('Date ouverte'!$B$2),MATCH(TRUE,_xlfn.ANCHORARRAY('Date ouverte'!$B$2)&gt;=$W1999,0)),IF(AND(K1999="Pending",J1999='Date ouverte'!$A$4),INDEX(_xlfn.ANCHORARRAY('Date ouverte'!$B$4),MATCH(TRUE,_xlfn.ANCHORARRAY('Date ouverte'!$B$4)&gt;=$W1999,0)),IF(AND(K1999="Pending",J1999='Date ouverte'!$A$6),INDEX(_xlfn.ANCHORARRAY('Date ouverte'!$B$6),MATCH(TRUE,_xlfn.ANCHORARRAY('Date ouverte'!$B$6)&gt;=$W1999,0)),IF(AND(K1999="Pending",J1999='Date ouverte'!$A$8),INDEX(_xlfn.ANCHORARRAY('Date ouverte'!$B$8),MATCH(TRUE,_xlfn.ANCHORARRAY('Date ouverte'!$B$8)&gt;=$W1999,0)),W1999))))</f>
        <v>44879</v>
      </c>
      <c r="AB1999" s="5">
        <f>IF(IF($K1999="Pending",(IF($J1999='Date ouverte'!$A$20,HLOOKUP($AA1999,'Date ouverte'!$20:$21,2,FALSE),IF($J1999='Date ouverte'!$A$22,HLOOKUP($AA1999,'Date ouverte'!$22:$23,2,FALSE),IF($J1999='Date ouverte'!$A$24,HLOOKUP($AA1999,'Date ouverte'!$24:$25,2,FALSE),IF($J1999='Date ouverte'!$A$26,HLOOKUP($AA1999,'Date ouverte'!$26:$27,2,FALSE),"j"))))),W1999)&lt;&gt;"alert",AA1999,"alert")</f>
        <v>44879</v>
      </c>
      <c r="AC1999" s="65">
        <f>IF($AB1999="alert",(IF($J1999='Date ouverte'!$A$29,HLOOKUP($AA1999,'Date ouverte'!$29:$30,2,FALSE),IF($J1999='Date ouverte'!$A$31,HLOOKUP($AA1999,'Date ouverte'!$31:$33,2,FALSE),IF($J1999='Date ouverte'!$A$33,HLOOKUP($AA1999,'Date ouverte'!$33:$34,2,FALSE),IF($J1999='Date ouverte'!$A$35,HLOOKUP($AA1999,'Date ouverte'!$35:$36,2,FALSE),"j"))))),0)</f>
        <v>0</v>
      </c>
      <c r="AD19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1999" s="71"/>
    </row>
    <row r="2000" spans="1:31" x14ac:dyDescent="0.25">
      <c r="A2000" t="s">
        <v>1541</v>
      </c>
      <c r="B2000" t="s">
        <v>258</v>
      </c>
      <c r="C2000" t="s">
        <v>14</v>
      </c>
      <c r="D2000" t="s">
        <v>47</v>
      </c>
      <c r="E2000" t="s">
        <v>34</v>
      </c>
      <c r="F2000" t="s">
        <v>48</v>
      </c>
      <c r="G2000" s="1">
        <v>44835</v>
      </c>
      <c r="H2000" s="1">
        <v>44877</v>
      </c>
      <c r="I2000" s="2">
        <v>44889</v>
      </c>
      <c r="J2000" t="s">
        <v>28</v>
      </c>
      <c r="K2000" t="s">
        <v>29</v>
      </c>
      <c r="L2000" t="s">
        <v>24</v>
      </c>
      <c r="M2000" t="s">
        <v>25</v>
      </c>
      <c r="N2000" t="s">
        <v>26</v>
      </c>
      <c r="O2000" t="s">
        <v>45</v>
      </c>
      <c r="P2000">
        <f t="shared" si="696"/>
        <v>1</v>
      </c>
      <c r="Q2000" s="5">
        <f t="shared" si="697"/>
        <v>44879</v>
      </c>
      <c r="R2000" s="32">
        <f>VLOOKUP(_xlfn.CONCAT(M2000," - ",E2000),Planning!$C$75:$D$99,2,0)</f>
        <v>21</v>
      </c>
      <c r="S2000" s="5">
        <f t="shared" si="698"/>
        <v>44898</v>
      </c>
      <c r="T2000" s="3" t="str">
        <f t="shared" si="699"/>
        <v/>
      </c>
      <c r="U2000" s="32">
        <f t="shared" ca="1" si="700"/>
        <v>21</v>
      </c>
      <c r="V2000" s="32">
        <f t="shared" si="701"/>
        <v>0</v>
      </c>
      <c r="W2000" s="5">
        <f t="shared" si="702"/>
        <v>44889</v>
      </c>
      <c r="X2000" s="5"/>
      <c r="Z2000" s="49"/>
      <c r="AA2000" s="50" cm="1">
        <f t="array" ref="AA2000">IF(AND(K2000="Pending",J2000='Date ouverte'!$A$2),INDEX(_xlfn.ANCHORARRAY('Date ouverte'!$B$2),MATCH(TRUE,_xlfn.ANCHORARRAY('Date ouverte'!$B$2)&gt;=$W2000,0)),IF(AND(K2000="Pending",J2000='Date ouverte'!$A$4),INDEX(_xlfn.ANCHORARRAY('Date ouverte'!$B$4),MATCH(TRUE,_xlfn.ANCHORARRAY('Date ouverte'!$B$4)&gt;=$W2000,0)),IF(AND(K2000="Pending",J2000='Date ouverte'!$A$6),INDEX(_xlfn.ANCHORARRAY('Date ouverte'!$B$6),MATCH(TRUE,_xlfn.ANCHORARRAY('Date ouverte'!$B$6)&gt;=$W2000,0)),IF(AND(K2000="Pending",J2000='Date ouverte'!$A$8),INDEX(_xlfn.ANCHORARRAY('Date ouverte'!$B$8),MATCH(TRUE,_xlfn.ANCHORARRAY('Date ouverte'!$B$8)&gt;=$W2000,0)),W2000))))</f>
        <v>44889</v>
      </c>
      <c r="AB2000" s="5">
        <f>IF(IF($K2000="Pending",(IF($J2000='Date ouverte'!$A$20,HLOOKUP($AA2000,'Date ouverte'!$20:$21,2,FALSE),IF($J2000='Date ouverte'!$A$22,HLOOKUP($AA2000,'Date ouverte'!$22:$23,2,FALSE),IF($J2000='Date ouverte'!$A$24,HLOOKUP($AA2000,'Date ouverte'!$24:$25,2,FALSE),IF($J2000='Date ouverte'!$A$26,HLOOKUP($AA2000,'Date ouverte'!$26:$27,2,FALSE),"j"))))),W2000)&lt;&gt;"alert",AA2000,"alert")</f>
        <v>44889</v>
      </c>
      <c r="AC2000" s="65">
        <f>IF($AB2000="alert",(IF($J2000='Date ouverte'!$A$29,HLOOKUP($AA2000,'Date ouverte'!$29:$30,2,FALSE),IF($J2000='Date ouverte'!$A$31,HLOOKUP($AA2000,'Date ouverte'!$31:$33,2,FALSE),IF($J2000='Date ouverte'!$A$33,HLOOKUP($AA2000,'Date ouverte'!$33:$34,2,FALSE),IF($J2000='Date ouverte'!$A$35,HLOOKUP($AA2000,'Date ouverte'!$35:$36,2,FALSE),"j"))))),0)</f>
        <v>0</v>
      </c>
      <c r="AD20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00" s="71"/>
    </row>
    <row r="2001" spans="1:31" x14ac:dyDescent="0.25">
      <c r="A2001" t="s">
        <v>2285</v>
      </c>
      <c r="B2001" t="s">
        <v>258</v>
      </c>
      <c r="C2001" t="s">
        <v>30</v>
      </c>
      <c r="D2001" t="s">
        <v>47</v>
      </c>
      <c r="E2001" t="s">
        <v>34</v>
      </c>
      <c r="F2001" t="s">
        <v>48</v>
      </c>
      <c r="G2001" s="1">
        <v>44859</v>
      </c>
      <c r="H2001" s="1">
        <v>44895</v>
      </c>
      <c r="I2001" s="2">
        <v>44907</v>
      </c>
      <c r="J2001" t="s">
        <v>18</v>
      </c>
      <c r="K2001" t="s">
        <v>29</v>
      </c>
      <c r="L2001" t="s">
        <v>20</v>
      </c>
      <c r="M2001" t="s">
        <v>25</v>
      </c>
      <c r="N2001" t="s">
        <v>35</v>
      </c>
      <c r="O2001" t="s">
        <v>1641</v>
      </c>
      <c r="P2001">
        <f t="shared" si="696"/>
        <v>1</v>
      </c>
      <c r="Q2001" s="5">
        <f t="shared" si="697"/>
        <v>44897</v>
      </c>
      <c r="R2001" s="32">
        <f>VLOOKUP(_xlfn.CONCAT(M2001," - ",E2001),Planning!$C$75:$D$99,2,0)</f>
        <v>21</v>
      </c>
      <c r="S2001" s="5">
        <f t="shared" si="698"/>
        <v>44916</v>
      </c>
      <c r="T2001" s="3" t="str">
        <f t="shared" si="699"/>
        <v/>
      </c>
      <c r="U2001" s="32">
        <f t="shared" ca="1" si="700"/>
        <v>21</v>
      </c>
      <c r="V2001" s="32">
        <f t="shared" si="701"/>
        <v>0</v>
      </c>
      <c r="W2001" s="5">
        <f t="shared" si="702"/>
        <v>44907</v>
      </c>
      <c r="X2001" s="5"/>
      <c r="Z2001" s="49"/>
      <c r="AA2001" s="50" cm="1">
        <f t="array" ref="AA2001">IF(AND(K2001="Pending",J2001='Date ouverte'!$A$2),INDEX(_xlfn.ANCHORARRAY('Date ouverte'!$B$2),MATCH(TRUE,_xlfn.ANCHORARRAY('Date ouverte'!$B$2)&gt;=$W2001,0)),IF(AND(K2001="Pending",J2001='Date ouverte'!$A$4),INDEX(_xlfn.ANCHORARRAY('Date ouverte'!$B$4),MATCH(TRUE,_xlfn.ANCHORARRAY('Date ouverte'!$B$4)&gt;=$W2001,0)),IF(AND(K2001="Pending",J2001='Date ouverte'!$A$6),INDEX(_xlfn.ANCHORARRAY('Date ouverte'!$B$6),MATCH(TRUE,_xlfn.ANCHORARRAY('Date ouverte'!$B$6)&gt;=$W2001,0)),IF(AND(K2001="Pending",J2001='Date ouverte'!$A$8),INDEX(_xlfn.ANCHORARRAY('Date ouverte'!$B$8),MATCH(TRUE,_xlfn.ANCHORARRAY('Date ouverte'!$B$8)&gt;=$W2001,0)),W2001))))</f>
        <v>44907</v>
      </c>
      <c r="AB2001" s="5" t="str">
        <f>IF(IF($K2001="Pending",(IF($J2001='Date ouverte'!$A$20,HLOOKUP($AA2001,'Date ouverte'!$20:$21,2,FALSE),IF($J2001='Date ouverte'!$A$22,HLOOKUP($AA2001,'Date ouverte'!$22:$23,2,FALSE),IF($J2001='Date ouverte'!$A$24,HLOOKUP($AA2001,'Date ouverte'!$24:$25,2,FALSE),IF($J2001='Date ouverte'!$A$26,HLOOKUP($AA2001,'Date ouverte'!$26:$27,2,FALSE),"j"))))),W2001)&lt;&gt;"alert",AA2001,"alert")</f>
        <v>alert</v>
      </c>
      <c r="AC2001" s="65">
        <f>IF($AB2001="alert",(IF($J2001='Date ouverte'!$A$29,HLOOKUP($AA2001,'Date ouverte'!$29:$30,2,FALSE),IF($J2001='Date ouverte'!$A$31,HLOOKUP($AA2001,'Date ouverte'!$31:$33,2,FALSE),IF($J2001='Date ouverte'!$A$33,HLOOKUP($AA2001,'Date ouverte'!$33:$34,2,FALSE),IF($J2001='Date ouverte'!$A$35,HLOOKUP($AA2001,'Date ouverte'!$35:$36,2,FALSE),"j"))))),0)</f>
        <v>11</v>
      </c>
      <c r="AD20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1" s="71"/>
    </row>
    <row r="2002" spans="1:31" x14ac:dyDescent="0.25">
      <c r="A2002" t="s">
        <v>1542</v>
      </c>
      <c r="B2002" t="s">
        <v>258</v>
      </c>
      <c r="C2002" t="s">
        <v>30</v>
      </c>
      <c r="D2002" t="s">
        <v>47</v>
      </c>
      <c r="E2002" t="s">
        <v>34</v>
      </c>
      <c r="F2002" t="s">
        <v>48</v>
      </c>
      <c r="G2002" s="1">
        <v>44847</v>
      </c>
      <c r="H2002" s="1">
        <v>44877</v>
      </c>
      <c r="I2002" s="2">
        <v>44883</v>
      </c>
      <c r="J2002" t="s">
        <v>18</v>
      </c>
      <c r="K2002" t="s">
        <v>29</v>
      </c>
      <c r="L2002" t="s">
        <v>24</v>
      </c>
      <c r="M2002" t="s">
        <v>25</v>
      </c>
      <c r="N2002" t="s">
        <v>26</v>
      </c>
      <c r="O2002" t="s">
        <v>45</v>
      </c>
      <c r="P2002">
        <f t="shared" si="696"/>
        <v>1</v>
      </c>
      <c r="Q2002" s="5">
        <f t="shared" si="697"/>
        <v>44879</v>
      </c>
      <c r="R2002" s="32">
        <f>VLOOKUP(_xlfn.CONCAT(M2002," - ",E2002),Planning!$C$75:$D$99,2,0)</f>
        <v>21</v>
      </c>
      <c r="S2002" s="5">
        <f t="shared" si="698"/>
        <v>44898</v>
      </c>
      <c r="T2002" s="3" t="str">
        <f t="shared" si="699"/>
        <v/>
      </c>
      <c r="U2002" s="32">
        <f t="shared" ca="1" si="700"/>
        <v>21</v>
      </c>
      <c r="V2002" s="32">
        <f t="shared" si="701"/>
        <v>0</v>
      </c>
      <c r="W2002" s="5">
        <f t="shared" si="702"/>
        <v>44883</v>
      </c>
      <c r="X2002" s="5"/>
      <c r="Z2002" s="49"/>
      <c r="AA2002" s="50" cm="1">
        <f t="array" ref="AA2002">IF(AND(K2002="Pending",J2002='Date ouverte'!$A$2),INDEX(_xlfn.ANCHORARRAY('Date ouverte'!$B$2),MATCH(TRUE,_xlfn.ANCHORARRAY('Date ouverte'!$B$2)&gt;=$W2002,0)),IF(AND(K2002="Pending",J2002='Date ouverte'!$A$4),INDEX(_xlfn.ANCHORARRAY('Date ouverte'!$B$4),MATCH(TRUE,_xlfn.ANCHORARRAY('Date ouverte'!$B$4)&gt;=$W2002,0)),IF(AND(K2002="Pending",J2002='Date ouverte'!$A$6),INDEX(_xlfn.ANCHORARRAY('Date ouverte'!$B$6),MATCH(TRUE,_xlfn.ANCHORARRAY('Date ouverte'!$B$6)&gt;=$W2002,0)),IF(AND(K2002="Pending",J2002='Date ouverte'!$A$8),INDEX(_xlfn.ANCHORARRAY('Date ouverte'!$B$8),MATCH(TRUE,_xlfn.ANCHORARRAY('Date ouverte'!$B$8)&gt;=$W2002,0)),W2002))))</f>
        <v>44883</v>
      </c>
      <c r="AB2002" s="5">
        <f>IF(IF($K2002="Pending",(IF($J2002='Date ouverte'!$A$20,HLOOKUP($AA2002,'Date ouverte'!$20:$21,2,FALSE),IF($J2002='Date ouverte'!$A$22,HLOOKUP($AA2002,'Date ouverte'!$22:$23,2,FALSE),IF($J2002='Date ouverte'!$A$24,HLOOKUP($AA2002,'Date ouverte'!$24:$25,2,FALSE),IF($J2002='Date ouverte'!$A$26,HLOOKUP($AA2002,'Date ouverte'!$26:$27,2,FALSE),"j"))))),W2002)&lt;&gt;"alert",AA2002,"alert")</f>
        <v>44883</v>
      </c>
      <c r="AC2002" s="65">
        <f>IF($AB2002="alert",(IF($J2002='Date ouverte'!$A$29,HLOOKUP($AA2002,'Date ouverte'!$29:$30,2,FALSE),IF($J2002='Date ouverte'!$A$31,HLOOKUP($AA2002,'Date ouverte'!$31:$33,2,FALSE),IF($J2002='Date ouverte'!$A$33,HLOOKUP($AA2002,'Date ouverte'!$33:$34,2,FALSE),IF($J2002='Date ouverte'!$A$35,HLOOKUP($AA2002,'Date ouverte'!$35:$36,2,FALSE),"j"))))),0)</f>
        <v>0</v>
      </c>
      <c r="AD20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2" s="71"/>
    </row>
    <row r="2003" spans="1:31" x14ac:dyDescent="0.25">
      <c r="A2003" t="s">
        <v>112</v>
      </c>
      <c r="B2003" t="s">
        <v>258</v>
      </c>
      <c r="C2003" t="s">
        <v>30</v>
      </c>
      <c r="D2003" t="s">
        <v>15</v>
      </c>
      <c r="E2003" t="s">
        <v>16</v>
      </c>
      <c r="F2003" t="s">
        <v>17</v>
      </c>
      <c r="G2003" s="1">
        <v>44795</v>
      </c>
      <c r="H2003" s="1">
        <v>44853</v>
      </c>
      <c r="I2003" s="2">
        <v>44859.4375</v>
      </c>
      <c r="J2003" t="s">
        <v>28</v>
      </c>
      <c r="K2003" t="s">
        <v>19</v>
      </c>
      <c r="L2003" t="s">
        <v>24</v>
      </c>
      <c r="M2003" t="s">
        <v>32</v>
      </c>
      <c r="N2003" t="s">
        <v>41</v>
      </c>
      <c r="O2003" t="s">
        <v>76</v>
      </c>
      <c r="P2003">
        <f t="shared" si="696"/>
        <v>1</v>
      </c>
      <c r="Q2003" s="5">
        <f t="shared" si="697"/>
        <v>44855</v>
      </c>
      <c r="R2003" s="32">
        <f>VLOOKUP(_xlfn.CONCAT(M2003," - ",E2003),Planning!$C$75:$D$99,2,0)</f>
        <v>10</v>
      </c>
      <c r="S2003" s="5">
        <f t="shared" si="698"/>
        <v>44863</v>
      </c>
      <c r="T2003" s="3" t="str">
        <f t="shared" si="699"/>
        <v/>
      </c>
      <c r="U2003" s="32">
        <f t="shared" ca="1" si="700"/>
        <v>4</v>
      </c>
      <c r="V2003" s="32">
        <f t="shared" si="701"/>
        <v>0</v>
      </c>
      <c r="W2003" s="5">
        <f t="shared" si="702"/>
        <v>44859</v>
      </c>
      <c r="X2003" s="5"/>
      <c r="Z2003" s="49"/>
      <c r="AA2003" s="50" cm="1">
        <f t="array" ref="AA2003">IF(AND(K2003="Pending",J2003='Date ouverte'!$A$2),INDEX(_xlfn.ANCHORARRAY('Date ouverte'!$B$2),MATCH(TRUE,_xlfn.ANCHORARRAY('Date ouverte'!$B$2)&gt;=$W2003,0)),IF(AND(K2003="Pending",J2003='Date ouverte'!$A$4),INDEX(_xlfn.ANCHORARRAY('Date ouverte'!$B$4),MATCH(TRUE,_xlfn.ANCHORARRAY('Date ouverte'!$B$4)&gt;=$W2003,0)),IF(AND(K2003="Pending",J2003='Date ouverte'!$A$6),INDEX(_xlfn.ANCHORARRAY('Date ouverte'!$B$6),MATCH(TRUE,_xlfn.ANCHORARRAY('Date ouverte'!$B$6)&gt;=$W2003,0)),IF(AND(K2003="Pending",J2003='Date ouverte'!$A$8),INDEX(_xlfn.ANCHORARRAY('Date ouverte'!$B$8),MATCH(TRUE,_xlfn.ANCHORARRAY('Date ouverte'!$B$8)&gt;=$W2003,0)),W2003))))</f>
        <v>44859</v>
      </c>
      <c r="AB2003" s="5">
        <f>IF(IF($K2003="Pending",(IF($J2003='Date ouverte'!$A$20,HLOOKUP($AA2003,'Date ouverte'!$20:$21,2,FALSE),IF($J2003='Date ouverte'!$A$22,HLOOKUP($AA2003,'Date ouverte'!$22:$23,2,FALSE),IF($J2003='Date ouverte'!$A$24,HLOOKUP($AA2003,'Date ouverte'!$24:$25,2,FALSE),IF($J2003='Date ouverte'!$A$26,HLOOKUP($AA2003,'Date ouverte'!$26:$27,2,FALSE),"j"))))),W2003)&lt;&gt;"alert",AA2003,"alert")</f>
        <v>44859</v>
      </c>
      <c r="AC2003" s="65">
        <f>IF($AB2003="alert",(IF($J2003='Date ouverte'!$A$29,HLOOKUP($AA2003,'Date ouverte'!$29:$30,2,FALSE),IF($J2003='Date ouverte'!$A$31,HLOOKUP($AA2003,'Date ouverte'!$31:$33,2,FALSE),IF($J2003='Date ouverte'!$A$33,HLOOKUP($AA2003,'Date ouverte'!$33:$34,2,FALSE),IF($J2003='Date ouverte'!$A$35,HLOOKUP($AA2003,'Date ouverte'!$35:$36,2,FALSE),"j"))))),0)</f>
        <v>0</v>
      </c>
      <c r="AD20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3" s="71"/>
    </row>
    <row r="2004" spans="1:31" x14ac:dyDescent="0.25">
      <c r="A2004" t="s">
        <v>88</v>
      </c>
      <c r="B2004" t="s">
        <v>258</v>
      </c>
      <c r="C2004" t="s">
        <v>30</v>
      </c>
      <c r="D2004" t="s">
        <v>15</v>
      </c>
      <c r="E2004" t="s">
        <v>16</v>
      </c>
      <c r="F2004" t="s">
        <v>17</v>
      </c>
      <c r="G2004" s="1">
        <v>44795</v>
      </c>
      <c r="H2004" s="1">
        <v>44853</v>
      </c>
      <c r="I2004" s="2">
        <v>44859.208333333336</v>
      </c>
      <c r="J2004" t="s">
        <v>18</v>
      </c>
      <c r="K2004" t="s">
        <v>19</v>
      </c>
      <c r="L2004" t="s">
        <v>24</v>
      </c>
      <c r="M2004" t="s">
        <v>32</v>
      </c>
      <c r="N2004" t="s">
        <v>41</v>
      </c>
      <c r="O2004" t="s">
        <v>76</v>
      </c>
      <c r="P2004">
        <f t="shared" si="696"/>
        <v>1</v>
      </c>
      <c r="Q2004" s="5">
        <f t="shared" si="697"/>
        <v>44855</v>
      </c>
      <c r="R2004" s="32">
        <f>VLOOKUP(_xlfn.CONCAT(M2004," - ",E2004),Planning!$C$75:$D$99,2,0)</f>
        <v>10</v>
      </c>
      <c r="S2004" s="5">
        <f t="shared" si="698"/>
        <v>44863</v>
      </c>
      <c r="T2004" s="3" t="str">
        <f t="shared" si="699"/>
        <v/>
      </c>
      <c r="U2004" s="32">
        <f t="shared" ca="1" si="700"/>
        <v>4</v>
      </c>
      <c r="V2004" s="32">
        <f t="shared" si="701"/>
        <v>0</v>
      </c>
      <c r="W2004" s="5">
        <f t="shared" si="702"/>
        <v>44859</v>
      </c>
      <c r="X2004" s="5"/>
      <c r="Z2004" s="49"/>
      <c r="AA2004" s="50" cm="1">
        <f t="array" ref="AA2004">IF(AND(K2004="Pending",J2004='Date ouverte'!$A$2),INDEX(_xlfn.ANCHORARRAY('Date ouverte'!$B$2),MATCH(TRUE,_xlfn.ANCHORARRAY('Date ouverte'!$B$2)&gt;=$W2004,0)),IF(AND(K2004="Pending",J2004='Date ouverte'!$A$4),INDEX(_xlfn.ANCHORARRAY('Date ouverte'!$B$4),MATCH(TRUE,_xlfn.ANCHORARRAY('Date ouverte'!$B$4)&gt;=$W2004,0)),IF(AND(K2004="Pending",J2004='Date ouverte'!$A$6),INDEX(_xlfn.ANCHORARRAY('Date ouverte'!$B$6),MATCH(TRUE,_xlfn.ANCHORARRAY('Date ouverte'!$B$6)&gt;=$W2004,0)),IF(AND(K2004="Pending",J2004='Date ouverte'!$A$8),INDEX(_xlfn.ANCHORARRAY('Date ouverte'!$B$8),MATCH(TRUE,_xlfn.ANCHORARRAY('Date ouverte'!$B$8)&gt;=$W2004,0)),W2004))))</f>
        <v>44859</v>
      </c>
      <c r="AB2004" s="5">
        <f>IF(IF($K2004="Pending",(IF($J2004='Date ouverte'!$A$20,HLOOKUP($AA2004,'Date ouverte'!$20:$21,2,FALSE),IF($J2004='Date ouverte'!$A$22,HLOOKUP($AA2004,'Date ouverte'!$22:$23,2,FALSE),IF($J2004='Date ouverte'!$A$24,HLOOKUP($AA2004,'Date ouverte'!$24:$25,2,FALSE),IF($J2004='Date ouverte'!$A$26,HLOOKUP($AA2004,'Date ouverte'!$26:$27,2,FALSE),"j"))))),W2004)&lt;&gt;"alert",AA2004,"alert")</f>
        <v>44859</v>
      </c>
      <c r="AC2004" s="65">
        <f>IF($AB2004="alert",(IF($J2004='Date ouverte'!$A$29,HLOOKUP($AA2004,'Date ouverte'!$29:$30,2,FALSE),IF($J2004='Date ouverte'!$A$31,HLOOKUP($AA2004,'Date ouverte'!$31:$33,2,FALSE),IF($J2004='Date ouverte'!$A$33,HLOOKUP($AA2004,'Date ouverte'!$33:$34,2,FALSE),IF($J2004='Date ouverte'!$A$35,HLOOKUP($AA2004,'Date ouverte'!$35:$36,2,FALSE),"j"))))),0)</f>
        <v>0</v>
      </c>
      <c r="AD20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4" s="71"/>
    </row>
    <row r="2005" spans="1:31" x14ac:dyDescent="0.25">
      <c r="A2005" t="s">
        <v>271</v>
      </c>
      <c r="B2005" t="s">
        <v>258</v>
      </c>
      <c r="C2005" t="s">
        <v>30</v>
      </c>
      <c r="D2005" t="s">
        <v>47</v>
      </c>
      <c r="E2005" t="s">
        <v>16</v>
      </c>
      <c r="F2005" t="s">
        <v>48</v>
      </c>
      <c r="G2005" s="1">
        <v>44802</v>
      </c>
      <c r="H2005" s="1">
        <v>44860</v>
      </c>
      <c r="I2005" s="2">
        <v>44865.395833333336</v>
      </c>
      <c r="J2005" t="s">
        <v>18</v>
      </c>
      <c r="K2005" t="s">
        <v>19</v>
      </c>
      <c r="L2005" t="s">
        <v>24</v>
      </c>
      <c r="M2005" t="s">
        <v>32</v>
      </c>
      <c r="N2005" t="s">
        <v>41</v>
      </c>
      <c r="O2005" t="s">
        <v>122</v>
      </c>
      <c r="P2005">
        <f t="shared" si="696"/>
        <v>1</v>
      </c>
      <c r="Q2005" s="5">
        <f t="shared" si="697"/>
        <v>44862</v>
      </c>
      <c r="R2005" s="32">
        <f>VLOOKUP(_xlfn.CONCAT(M2005," - ",E2005),Planning!$C$75:$D$99,2,0)</f>
        <v>10</v>
      </c>
      <c r="S2005" s="5">
        <f t="shared" si="698"/>
        <v>44870</v>
      </c>
      <c r="T2005" s="3" t="str">
        <f t="shared" si="699"/>
        <v/>
      </c>
      <c r="U2005" s="32">
        <f t="shared" ca="1" si="700"/>
        <v>10</v>
      </c>
      <c r="V2005" s="32">
        <f t="shared" si="701"/>
        <v>0</v>
      </c>
      <c r="W2005" s="5">
        <f t="shared" si="702"/>
        <v>44865</v>
      </c>
      <c r="X2005" s="5"/>
      <c r="Z2005" s="49"/>
      <c r="AA2005" s="50" cm="1">
        <f t="array" ref="AA2005">IF(AND(K2005="Pending",J2005='Date ouverte'!$A$2),INDEX(_xlfn.ANCHORARRAY('Date ouverte'!$B$2),MATCH(TRUE,_xlfn.ANCHORARRAY('Date ouverte'!$B$2)&gt;=$W2005,0)),IF(AND(K2005="Pending",J2005='Date ouverte'!$A$4),INDEX(_xlfn.ANCHORARRAY('Date ouverte'!$B$4),MATCH(TRUE,_xlfn.ANCHORARRAY('Date ouverte'!$B$4)&gt;=$W2005,0)),IF(AND(K2005="Pending",J2005='Date ouverte'!$A$6),INDEX(_xlfn.ANCHORARRAY('Date ouverte'!$B$6),MATCH(TRUE,_xlfn.ANCHORARRAY('Date ouverte'!$B$6)&gt;=$W2005,0)),IF(AND(K2005="Pending",J2005='Date ouverte'!$A$8),INDEX(_xlfn.ANCHORARRAY('Date ouverte'!$B$8),MATCH(TRUE,_xlfn.ANCHORARRAY('Date ouverte'!$B$8)&gt;=$W2005,0)),W2005))))</f>
        <v>44865</v>
      </c>
      <c r="AB2005" s="5">
        <f>IF(IF($K2005="Pending",(IF($J2005='Date ouverte'!$A$20,HLOOKUP($AA2005,'Date ouverte'!$20:$21,2,FALSE),IF($J2005='Date ouverte'!$A$22,HLOOKUP($AA2005,'Date ouverte'!$22:$23,2,FALSE),IF($J2005='Date ouverte'!$A$24,HLOOKUP($AA2005,'Date ouverte'!$24:$25,2,FALSE),IF($J2005='Date ouverte'!$A$26,HLOOKUP($AA2005,'Date ouverte'!$26:$27,2,FALSE),"j"))))),W2005)&lt;&gt;"alert",AA2005,"alert")</f>
        <v>44865</v>
      </c>
      <c r="AC2005" s="65">
        <f>IF($AB2005="alert",(IF($J2005='Date ouverte'!$A$29,HLOOKUP($AA2005,'Date ouverte'!$29:$30,2,FALSE),IF($J2005='Date ouverte'!$A$31,HLOOKUP($AA2005,'Date ouverte'!$31:$33,2,FALSE),IF($J2005='Date ouverte'!$A$33,HLOOKUP($AA2005,'Date ouverte'!$33:$34,2,FALSE),IF($J2005='Date ouverte'!$A$35,HLOOKUP($AA2005,'Date ouverte'!$35:$36,2,FALSE),"j"))))),0)</f>
        <v>0</v>
      </c>
      <c r="AD20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5" s="71"/>
    </row>
    <row r="2006" spans="1:31" x14ac:dyDescent="0.25">
      <c r="A2006" t="s">
        <v>1543</v>
      </c>
      <c r="B2006" t="s">
        <v>258</v>
      </c>
      <c r="C2006" t="s">
        <v>30</v>
      </c>
      <c r="D2006" t="s">
        <v>47</v>
      </c>
      <c r="E2006" t="s">
        <v>34</v>
      </c>
      <c r="F2006" t="s">
        <v>48</v>
      </c>
      <c r="G2006" s="1">
        <v>44832</v>
      </c>
      <c r="H2006" s="1">
        <v>44866</v>
      </c>
      <c r="I2006" s="2">
        <v>44879.708333333336</v>
      </c>
      <c r="J2006" t="s">
        <v>23</v>
      </c>
      <c r="K2006" t="s">
        <v>19</v>
      </c>
      <c r="L2006" t="s">
        <v>20</v>
      </c>
      <c r="M2006" t="s">
        <v>25</v>
      </c>
      <c r="N2006" t="s">
        <v>35</v>
      </c>
      <c r="O2006" t="s">
        <v>40</v>
      </c>
      <c r="P2006">
        <f t="shared" si="696"/>
        <v>1</v>
      </c>
      <c r="Q2006" s="5">
        <f t="shared" si="697"/>
        <v>44868</v>
      </c>
      <c r="R2006" s="32">
        <f>VLOOKUP(_xlfn.CONCAT(M2006," - ",E2006),Planning!$C$75:$D$99,2,0)</f>
        <v>21</v>
      </c>
      <c r="S2006" s="5">
        <f t="shared" si="698"/>
        <v>44887</v>
      </c>
      <c r="T2006" s="3" t="str">
        <f t="shared" si="699"/>
        <v/>
      </c>
      <c r="U2006" s="32">
        <f t="shared" ca="1" si="700"/>
        <v>21</v>
      </c>
      <c r="V2006" s="32">
        <f t="shared" si="701"/>
        <v>0</v>
      </c>
      <c r="W2006" s="5">
        <f t="shared" si="702"/>
        <v>44879</v>
      </c>
      <c r="X2006" s="5"/>
      <c r="Z2006" s="49"/>
      <c r="AA2006" s="50" cm="1">
        <f t="array" ref="AA2006">IF(AND(K2006="Pending",J2006='Date ouverte'!$A$2),INDEX(_xlfn.ANCHORARRAY('Date ouverte'!$B$2),MATCH(TRUE,_xlfn.ANCHORARRAY('Date ouverte'!$B$2)&gt;=$W2006,0)),IF(AND(K2006="Pending",J2006='Date ouverte'!$A$4),INDEX(_xlfn.ANCHORARRAY('Date ouverte'!$B$4),MATCH(TRUE,_xlfn.ANCHORARRAY('Date ouverte'!$B$4)&gt;=$W2006,0)),IF(AND(K2006="Pending",J2006='Date ouverte'!$A$6),INDEX(_xlfn.ANCHORARRAY('Date ouverte'!$B$6),MATCH(TRUE,_xlfn.ANCHORARRAY('Date ouverte'!$B$6)&gt;=$W2006,0)),IF(AND(K2006="Pending",J2006='Date ouverte'!$A$8),INDEX(_xlfn.ANCHORARRAY('Date ouverte'!$B$8),MATCH(TRUE,_xlfn.ANCHORARRAY('Date ouverte'!$B$8)&gt;=$W2006,0)),W2006))))</f>
        <v>44879</v>
      </c>
      <c r="AB2006" s="5">
        <f>IF(IF($K2006="Pending",(IF($J2006='Date ouverte'!$A$20,HLOOKUP($AA2006,'Date ouverte'!$20:$21,2,FALSE),IF($J2006='Date ouverte'!$A$22,HLOOKUP($AA2006,'Date ouverte'!$22:$23,2,FALSE),IF($J2006='Date ouverte'!$A$24,HLOOKUP($AA2006,'Date ouverte'!$24:$25,2,FALSE),IF($J2006='Date ouverte'!$A$26,HLOOKUP($AA2006,'Date ouverte'!$26:$27,2,FALSE),"j"))))),W2006)&lt;&gt;"alert",AA2006,"alert")</f>
        <v>44879</v>
      </c>
      <c r="AC2006" s="65">
        <f>IF($AB2006="alert",(IF($J2006='Date ouverte'!$A$29,HLOOKUP($AA2006,'Date ouverte'!$29:$30,2,FALSE),IF($J2006='Date ouverte'!$A$31,HLOOKUP($AA2006,'Date ouverte'!$31:$33,2,FALSE),IF($J2006='Date ouverte'!$A$33,HLOOKUP($AA2006,'Date ouverte'!$33:$34,2,FALSE),IF($J2006='Date ouverte'!$A$35,HLOOKUP($AA2006,'Date ouverte'!$35:$36,2,FALSE),"j"))))),0)</f>
        <v>0</v>
      </c>
      <c r="AD20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6" s="71"/>
    </row>
    <row r="2007" spans="1:31" x14ac:dyDescent="0.25">
      <c r="A2007" t="s">
        <v>2286</v>
      </c>
      <c r="B2007" t="s">
        <v>258</v>
      </c>
      <c r="C2007" t="s">
        <v>30</v>
      </c>
      <c r="D2007" t="s">
        <v>47</v>
      </c>
      <c r="E2007" t="s">
        <v>16</v>
      </c>
      <c r="F2007" t="s">
        <v>48</v>
      </c>
      <c r="G2007" s="1">
        <v>44847</v>
      </c>
      <c r="H2007" s="1">
        <v>44884</v>
      </c>
      <c r="I2007" s="2">
        <v>44889</v>
      </c>
      <c r="J2007" t="s">
        <v>28</v>
      </c>
      <c r="K2007" t="s">
        <v>29</v>
      </c>
      <c r="L2007" t="s">
        <v>24</v>
      </c>
      <c r="M2007" t="s">
        <v>32</v>
      </c>
      <c r="N2007" t="s">
        <v>41</v>
      </c>
      <c r="O2007" t="s">
        <v>1686</v>
      </c>
      <c r="P2007">
        <f t="shared" si="696"/>
        <v>1</v>
      </c>
      <c r="Q2007" s="5">
        <f t="shared" si="697"/>
        <v>44886</v>
      </c>
      <c r="R2007" s="32">
        <f>VLOOKUP(_xlfn.CONCAT(M2007," - ",E2007),Planning!$C$75:$D$99,2,0)</f>
        <v>10</v>
      </c>
      <c r="S2007" s="5">
        <f t="shared" si="698"/>
        <v>44894</v>
      </c>
      <c r="T2007" s="3" t="str">
        <f t="shared" si="699"/>
        <v/>
      </c>
      <c r="U2007" s="32">
        <f t="shared" ca="1" si="700"/>
        <v>10</v>
      </c>
      <c r="V2007" s="32">
        <f t="shared" si="701"/>
        <v>0</v>
      </c>
      <c r="W2007" s="5">
        <f t="shared" si="702"/>
        <v>44889</v>
      </c>
      <c r="X2007" s="5"/>
      <c r="Z2007" s="49"/>
      <c r="AA2007" s="50" cm="1">
        <f t="array" ref="AA2007">IF(AND(K2007="Pending",J2007='Date ouverte'!$A$2),INDEX(_xlfn.ANCHORARRAY('Date ouverte'!$B$2),MATCH(TRUE,_xlfn.ANCHORARRAY('Date ouverte'!$B$2)&gt;=$W2007,0)),IF(AND(K2007="Pending",J2007='Date ouverte'!$A$4),INDEX(_xlfn.ANCHORARRAY('Date ouverte'!$B$4),MATCH(TRUE,_xlfn.ANCHORARRAY('Date ouverte'!$B$4)&gt;=$W2007,0)),IF(AND(K2007="Pending",J2007='Date ouverte'!$A$6),INDEX(_xlfn.ANCHORARRAY('Date ouverte'!$B$6),MATCH(TRUE,_xlfn.ANCHORARRAY('Date ouverte'!$B$6)&gt;=$W2007,0)),IF(AND(K2007="Pending",J2007='Date ouverte'!$A$8),INDEX(_xlfn.ANCHORARRAY('Date ouverte'!$B$8),MATCH(TRUE,_xlfn.ANCHORARRAY('Date ouverte'!$B$8)&gt;=$W2007,0)),W2007))))</f>
        <v>44889</v>
      </c>
      <c r="AB2007" s="5">
        <f>IF(IF($K2007="Pending",(IF($J2007='Date ouverte'!$A$20,HLOOKUP($AA2007,'Date ouverte'!$20:$21,2,FALSE),IF($J2007='Date ouverte'!$A$22,HLOOKUP($AA2007,'Date ouverte'!$22:$23,2,FALSE),IF($J2007='Date ouverte'!$A$24,HLOOKUP($AA2007,'Date ouverte'!$24:$25,2,FALSE),IF($J2007='Date ouverte'!$A$26,HLOOKUP($AA2007,'Date ouverte'!$26:$27,2,FALSE),"j"))))),W2007)&lt;&gt;"alert",AA2007,"alert")</f>
        <v>44889</v>
      </c>
      <c r="AC2007" s="65">
        <f>IF($AB2007="alert",(IF($J2007='Date ouverte'!$A$29,HLOOKUP($AA2007,'Date ouverte'!$29:$30,2,FALSE),IF($J2007='Date ouverte'!$A$31,HLOOKUP($AA2007,'Date ouverte'!$31:$33,2,FALSE),IF($J2007='Date ouverte'!$A$33,HLOOKUP($AA2007,'Date ouverte'!$33:$34,2,FALSE),IF($J2007='Date ouverte'!$A$35,HLOOKUP($AA2007,'Date ouverte'!$35:$36,2,FALSE),"j"))))),0)</f>
        <v>0</v>
      </c>
      <c r="AD20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07" s="71"/>
    </row>
    <row r="2008" spans="1:31" x14ac:dyDescent="0.25">
      <c r="A2008" t="s">
        <v>1544</v>
      </c>
      <c r="B2008" t="s">
        <v>258</v>
      </c>
      <c r="C2008" t="s">
        <v>30</v>
      </c>
      <c r="D2008" t="s">
        <v>47</v>
      </c>
      <c r="E2008" t="s">
        <v>16</v>
      </c>
      <c r="F2008" t="s">
        <v>48</v>
      </c>
      <c r="G2008" s="1">
        <v>44846</v>
      </c>
      <c r="H2008" s="1">
        <v>44885</v>
      </c>
      <c r="I2008" s="2">
        <v>44890</v>
      </c>
      <c r="J2008" t="s">
        <v>23</v>
      </c>
      <c r="K2008" t="s">
        <v>29</v>
      </c>
      <c r="L2008" t="s">
        <v>24</v>
      </c>
      <c r="M2008" t="s">
        <v>32</v>
      </c>
      <c r="N2008" t="s">
        <v>41</v>
      </c>
      <c r="O2008" t="s">
        <v>1106</v>
      </c>
      <c r="P2008">
        <f t="shared" si="696"/>
        <v>1</v>
      </c>
      <c r="Q2008" s="5">
        <f t="shared" si="697"/>
        <v>44887</v>
      </c>
      <c r="R2008" s="32">
        <f>VLOOKUP(_xlfn.CONCAT(M2008," - ",E2008),Planning!$C$75:$D$99,2,0)</f>
        <v>10</v>
      </c>
      <c r="S2008" s="5">
        <f t="shared" si="698"/>
        <v>44895</v>
      </c>
      <c r="T2008" s="3" t="str">
        <f t="shared" si="699"/>
        <v/>
      </c>
      <c r="U2008" s="32">
        <f t="shared" ca="1" si="700"/>
        <v>10</v>
      </c>
      <c r="V2008" s="32">
        <f t="shared" si="701"/>
        <v>0</v>
      </c>
      <c r="W2008" s="5">
        <f t="shared" si="702"/>
        <v>44890</v>
      </c>
      <c r="X2008" s="5"/>
      <c r="Z2008" s="49"/>
      <c r="AA2008" s="50" cm="1">
        <f t="array" ref="AA2008">IF(AND(K2008="Pending",J2008='Date ouverte'!$A$2),INDEX(_xlfn.ANCHORARRAY('Date ouverte'!$B$2),MATCH(TRUE,_xlfn.ANCHORARRAY('Date ouverte'!$B$2)&gt;=$W2008,0)),IF(AND(K2008="Pending",J2008='Date ouverte'!$A$4),INDEX(_xlfn.ANCHORARRAY('Date ouverte'!$B$4),MATCH(TRUE,_xlfn.ANCHORARRAY('Date ouverte'!$B$4)&gt;=$W2008,0)),IF(AND(K2008="Pending",J2008='Date ouverte'!$A$6),INDEX(_xlfn.ANCHORARRAY('Date ouverte'!$B$6),MATCH(TRUE,_xlfn.ANCHORARRAY('Date ouverte'!$B$6)&gt;=$W2008,0)),IF(AND(K2008="Pending",J2008='Date ouverte'!$A$8),INDEX(_xlfn.ANCHORARRAY('Date ouverte'!$B$8),MATCH(TRUE,_xlfn.ANCHORARRAY('Date ouverte'!$B$8)&gt;=$W2008,0)),W2008))))</f>
        <v>44890</v>
      </c>
      <c r="AB2008" s="5" t="str">
        <f>IF(IF($K2008="Pending",(IF($J2008='Date ouverte'!$A$20,HLOOKUP($AA2008,'Date ouverte'!$20:$21,2,FALSE),IF($J2008='Date ouverte'!$A$22,HLOOKUP($AA2008,'Date ouverte'!$22:$23,2,FALSE),IF($J2008='Date ouverte'!$A$24,HLOOKUP($AA2008,'Date ouverte'!$24:$25,2,FALSE),IF($J2008='Date ouverte'!$A$26,HLOOKUP($AA2008,'Date ouverte'!$26:$27,2,FALSE),"j"))))),W2008)&lt;&gt;"alert",AA2008,"alert")</f>
        <v>alert</v>
      </c>
      <c r="AC2008" s="65">
        <f>IF($AB2008="alert",(IF($J2008='Date ouverte'!$A$29,HLOOKUP($AA2008,'Date ouverte'!$29:$30,2,FALSE),IF($J2008='Date ouverte'!$A$31,HLOOKUP($AA2008,'Date ouverte'!$31:$33,2,FALSE),IF($J2008='Date ouverte'!$A$33,HLOOKUP($AA2008,'Date ouverte'!$33:$34,2,FALSE),IF($J2008='Date ouverte'!$A$35,HLOOKUP($AA2008,'Date ouverte'!$35:$36,2,FALSE),"j"))))),0)</f>
        <v>96</v>
      </c>
      <c r="AD20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08" s="71"/>
    </row>
    <row r="2009" spans="1:31" x14ac:dyDescent="0.25">
      <c r="A2009" t="s">
        <v>239</v>
      </c>
      <c r="B2009" t="s">
        <v>258</v>
      </c>
      <c r="C2009" t="s">
        <v>30</v>
      </c>
      <c r="D2009" t="s">
        <v>15</v>
      </c>
      <c r="E2009" t="s">
        <v>16</v>
      </c>
      <c r="F2009" t="s">
        <v>17</v>
      </c>
      <c r="G2009" s="1">
        <v>44795</v>
      </c>
      <c r="H2009" s="1">
        <v>44853</v>
      </c>
      <c r="I2009" s="2">
        <v>44860.291666666664</v>
      </c>
      <c r="J2009" t="s">
        <v>39</v>
      </c>
      <c r="K2009" t="s">
        <v>19</v>
      </c>
      <c r="L2009" t="s">
        <v>24</v>
      </c>
      <c r="M2009" t="s">
        <v>32</v>
      </c>
      <c r="N2009" t="s">
        <v>41</v>
      </c>
      <c r="O2009" t="s">
        <v>76</v>
      </c>
      <c r="P2009">
        <f t="shared" si="696"/>
        <v>1</v>
      </c>
      <c r="Q2009" s="5">
        <f t="shared" si="697"/>
        <v>44855</v>
      </c>
      <c r="R2009" s="32">
        <f>VLOOKUP(_xlfn.CONCAT(M2009," - ",E2009),Planning!$C$75:$D$99,2,0)</f>
        <v>10</v>
      </c>
      <c r="S2009" s="5">
        <f t="shared" si="698"/>
        <v>44863</v>
      </c>
      <c r="T2009" s="3" t="str">
        <f t="shared" si="699"/>
        <v/>
      </c>
      <c r="U2009" s="32">
        <f t="shared" ca="1" si="700"/>
        <v>4</v>
      </c>
      <c r="V2009" s="32">
        <f t="shared" si="701"/>
        <v>0</v>
      </c>
      <c r="W2009" s="5">
        <f t="shared" si="702"/>
        <v>44860</v>
      </c>
      <c r="X2009" s="5"/>
      <c r="Z2009" s="49"/>
      <c r="AA2009" s="50" cm="1">
        <f t="array" ref="AA2009">IF(AND(K2009="Pending",J2009='Date ouverte'!$A$2),INDEX(_xlfn.ANCHORARRAY('Date ouverte'!$B$2),MATCH(TRUE,_xlfn.ANCHORARRAY('Date ouverte'!$B$2)&gt;=$W2009,0)),IF(AND(K2009="Pending",J2009='Date ouverte'!$A$4),INDEX(_xlfn.ANCHORARRAY('Date ouverte'!$B$4),MATCH(TRUE,_xlfn.ANCHORARRAY('Date ouverte'!$B$4)&gt;=$W2009,0)),IF(AND(K2009="Pending",J2009='Date ouverte'!$A$6),INDEX(_xlfn.ANCHORARRAY('Date ouverte'!$B$6),MATCH(TRUE,_xlfn.ANCHORARRAY('Date ouverte'!$B$6)&gt;=$W2009,0)),IF(AND(K2009="Pending",J2009='Date ouverte'!$A$8),INDEX(_xlfn.ANCHORARRAY('Date ouverte'!$B$8),MATCH(TRUE,_xlfn.ANCHORARRAY('Date ouverte'!$B$8)&gt;=$W2009,0)),W2009))))</f>
        <v>44860</v>
      </c>
      <c r="AB2009" s="5">
        <f>IF(IF($K2009="Pending",(IF($J2009='Date ouverte'!$A$20,HLOOKUP($AA2009,'Date ouverte'!$20:$21,2,FALSE),IF($J2009='Date ouverte'!$A$22,HLOOKUP($AA2009,'Date ouverte'!$22:$23,2,FALSE),IF($J2009='Date ouverte'!$A$24,HLOOKUP($AA2009,'Date ouverte'!$24:$25,2,FALSE),IF($J2009='Date ouverte'!$A$26,HLOOKUP($AA2009,'Date ouverte'!$26:$27,2,FALSE),"j"))))),W2009)&lt;&gt;"alert",AA2009,"alert")</f>
        <v>44860</v>
      </c>
      <c r="AC2009" s="65">
        <f>IF($AB2009="alert",(IF($J2009='Date ouverte'!$A$29,HLOOKUP($AA2009,'Date ouverte'!$29:$30,2,FALSE),IF($J2009='Date ouverte'!$A$31,HLOOKUP($AA2009,'Date ouverte'!$31:$33,2,FALSE),IF($J2009='Date ouverte'!$A$33,HLOOKUP($AA2009,'Date ouverte'!$33:$34,2,FALSE),IF($J2009='Date ouverte'!$A$35,HLOOKUP($AA2009,'Date ouverte'!$35:$36,2,FALSE),"j"))))),0)</f>
        <v>0</v>
      </c>
      <c r="AD20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09" s="71"/>
    </row>
    <row r="2010" spans="1:31" x14ac:dyDescent="0.25">
      <c r="A2010" t="s">
        <v>2287</v>
      </c>
      <c r="B2010" t="s">
        <v>258</v>
      </c>
      <c r="C2010" t="s">
        <v>30</v>
      </c>
      <c r="D2010" t="s">
        <v>47</v>
      </c>
      <c r="E2010" t="s">
        <v>16</v>
      </c>
      <c r="F2010" t="s">
        <v>48</v>
      </c>
      <c r="G2010" s="1">
        <v>44850</v>
      </c>
      <c r="H2010" s="1">
        <v>44881</v>
      </c>
      <c r="I2010" s="2">
        <v>44886</v>
      </c>
      <c r="J2010" t="s">
        <v>28</v>
      </c>
      <c r="K2010" t="s">
        <v>29</v>
      </c>
      <c r="L2010" t="s">
        <v>24</v>
      </c>
      <c r="M2010" t="s">
        <v>32</v>
      </c>
      <c r="N2010" t="s">
        <v>33</v>
      </c>
      <c r="O2010" t="s">
        <v>58</v>
      </c>
      <c r="P2010">
        <f t="shared" si="696"/>
        <v>1</v>
      </c>
      <c r="Q2010" s="5">
        <f t="shared" si="697"/>
        <v>44883</v>
      </c>
      <c r="R2010" s="32">
        <f>VLOOKUP(_xlfn.CONCAT(M2010," - ",E2010),Planning!$C$75:$D$99,2,0)</f>
        <v>10</v>
      </c>
      <c r="S2010" s="5">
        <f t="shared" si="698"/>
        <v>44891</v>
      </c>
      <c r="T2010" s="3" t="str">
        <f t="shared" si="699"/>
        <v/>
      </c>
      <c r="U2010" s="32">
        <f t="shared" ca="1" si="700"/>
        <v>10</v>
      </c>
      <c r="V2010" s="32">
        <f t="shared" si="701"/>
        <v>0</v>
      </c>
      <c r="W2010" s="5">
        <f t="shared" si="702"/>
        <v>44886</v>
      </c>
      <c r="X2010" s="5"/>
      <c r="Z2010" s="49"/>
      <c r="AA2010" s="50" cm="1">
        <f t="array" ref="AA2010">IF(AND(K2010="Pending",J2010='Date ouverte'!$A$2),INDEX(_xlfn.ANCHORARRAY('Date ouverte'!$B$2),MATCH(TRUE,_xlfn.ANCHORARRAY('Date ouverte'!$B$2)&gt;=$W2010,0)),IF(AND(K2010="Pending",J2010='Date ouverte'!$A$4),INDEX(_xlfn.ANCHORARRAY('Date ouverte'!$B$4),MATCH(TRUE,_xlfn.ANCHORARRAY('Date ouverte'!$B$4)&gt;=$W2010,0)),IF(AND(K2010="Pending",J2010='Date ouverte'!$A$6),INDEX(_xlfn.ANCHORARRAY('Date ouverte'!$B$6),MATCH(TRUE,_xlfn.ANCHORARRAY('Date ouverte'!$B$6)&gt;=$W2010,0)),IF(AND(K2010="Pending",J2010='Date ouverte'!$A$8),INDEX(_xlfn.ANCHORARRAY('Date ouverte'!$B$8),MATCH(TRUE,_xlfn.ANCHORARRAY('Date ouverte'!$B$8)&gt;=$W2010,0)),W2010))))</f>
        <v>44886</v>
      </c>
      <c r="AB2010" s="5">
        <f>IF(IF($K2010="Pending",(IF($J2010='Date ouverte'!$A$20,HLOOKUP($AA2010,'Date ouverte'!$20:$21,2,FALSE),IF($J2010='Date ouverte'!$A$22,HLOOKUP($AA2010,'Date ouverte'!$22:$23,2,FALSE),IF($J2010='Date ouverte'!$A$24,HLOOKUP($AA2010,'Date ouverte'!$24:$25,2,FALSE),IF($J2010='Date ouverte'!$A$26,HLOOKUP($AA2010,'Date ouverte'!$26:$27,2,FALSE),"j"))))),W2010)&lt;&gt;"alert",AA2010,"alert")</f>
        <v>44886</v>
      </c>
      <c r="AC2010" s="65">
        <f>IF($AB2010="alert",(IF($J2010='Date ouverte'!$A$29,HLOOKUP($AA2010,'Date ouverte'!$29:$30,2,FALSE),IF($J2010='Date ouverte'!$A$31,HLOOKUP($AA2010,'Date ouverte'!$31:$33,2,FALSE),IF($J2010='Date ouverte'!$A$33,HLOOKUP($AA2010,'Date ouverte'!$33:$34,2,FALSE),IF($J2010='Date ouverte'!$A$35,HLOOKUP($AA2010,'Date ouverte'!$35:$36,2,FALSE),"j"))))),0)</f>
        <v>0</v>
      </c>
      <c r="AD20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10" s="71"/>
    </row>
    <row r="2011" spans="1:31" x14ac:dyDescent="0.25">
      <c r="A2011" t="s">
        <v>483</v>
      </c>
      <c r="B2011" t="s">
        <v>258</v>
      </c>
      <c r="C2011" t="s">
        <v>30</v>
      </c>
      <c r="D2011" t="s">
        <v>47</v>
      </c>
      <c r="E2011" t="s">
        <v>16</v>
      </c>
      <c r="F2011" t="s">
        <v>48</v>
      </c>
      <c r="G2011" s="1">
        <v>44823</v>
      </c>
      <c r="H2011" s="1">
        <v>44868</v>
      </c>
      <c r="I2011" s="2">
        <v>44873</v>
      </c>
      <c r="J2011" t="s">
        <v>18</v>
      </c>
      <c r="K2011" t="s">
        <v>29</v>
      </c>
      <c r="L2011" t="s">
        <v>24</v>
      </c>
      <c r="M2011" t="s">
        <v>32</v>
      </c>
      <c r="N2011" t="s">
        <v>41</v>
      </c>
      <c r="O2011" t="s">
        <v>387</v>
      </c>
      <c r="P2011">
        <f t="shared" si="696"/>
        <v>1</v>
      </c>
      <c r="Q2011" s="5">
        <f t="shared" si="697"/>
        <v>44870</v>
      </c>
      <c r="R2011" s="32">
        <f>VLOOKUP(_xlfn.CONCAT(M2011," - ",E2011),Planning!$C$75:$D$99,2,0)</f>
        <v>10</v>
      </c>
      <c r="S2011" s="5">
        <f t="shared" si="698"/>
        <v>44878</v>
      </c>
      <c r="T2011" s="3" t="str">
        <f t="shared" si="699"/>
        <v/>
      </c>
      <c r="U2011" s="32">
        <f t="shared" ca="1" si="700"/>
        <v>10</v>
      </c>
      <c r="V2011" s="32">
        <f t="shared" si="701"/>
        <v>0</v>
      </c>
      <c r="W2011" s="5">
        <f t="shared" si="702"/>
        <v>44873</v>
      </c>
      <c r="X2011" s="5"/>
      <c r="Z2011" s="49"/>
      <c r="AA2011" s="50" cm="1">
        <f t="array" ref="AA2011">IF(AND(K2011="Pending",J2011='Date ouverte'!$A$2),INDEX(_xlfn.ANCHORARRAY('Date ouverte'!$B$2),MATCH(TRUE,_xlfn.ANCHORARRAY('Date ouverte'!$B$2)&gt;=$W2011,0)),IF(AND(K2011="Pending",J2011='Date ouverte'!$A$4),INDEX(_xlfn.ANCHORARRAY('Date ouverte'!$B$4),MATCH(TRUE,_xlfn.ANCHORARRAY('Date ouverte'!$B$4)&gt;=$W2011,0)),IF(AND(K2011="Pending",J2011='Date ouverte'!$A$6),INDEX(_xlfn.ANCHORARRAY('Date ouverte'!$B$6),MATCH(TRUE,_xlfn.ANCHORARRAY('Date ouverte'!$B$6)&gt;=$W2011,0)),IF(AND(K2011="Pending",J2011='Date ouverte'!$A$8),INDEX(_xlfn.ANCHORARRAY('Date ouverte'!$B$8),MATCH(TRUE,_xlfn.ANCHORARRAY('Date ouverte'!$B$8)&gt;=$W2011,0)),W2011))))</f>
        <v>44873</v>
      </c>
      <c r="AB2011" s="5">
        <f>IF(IF($K2011="Pending",(IF($J2011='Date ouverte'!$A$20,HLOOKUP($AA2011,'Date ouverte'!$20:$21,2,FALSE),IF($J2011='Date ouverte'!$A$22,HLOOKUP($AA2011,'Date ouverte'!$22:$23,2,FALSE),IF($J2011='Date ouverte'!$A$24,HLOOKUP($AA2011,'Date ouverte'!$24:$25,2,FALSE),IF($J2011='Date ouverte'!$A$26,HLOOKUP($AA2011,'Date ouverte'!$26:$27,2,FALSE),"j"))))),W2011)&lt;&gt;"alert",AA2011,"alert")</f>
        <v>44873</v>
      </c>
      <c r="AC2011" s="65">
        <f>IF($AB2011="alert",(IF($J2011='Date ouverte'!$A$29,HLOOKUP($AA2011,'Date ouverte'!$29:$30,2,FALSE),IF($J2011='Date ouverte'!$A$31,HLOOKUP($AA2011,'Date ouverte'!$31:$33,2,FALSE),IF($J2011='Date ouverte'!$A$33,HLOOKUP($AA2011,'Date ouverte'!$33:$34,2,FALSE),IF($J2011='Date ouverte'!$A$35,HLOOKUP($AA2011,'Date ouverte'!$35:$36,2,FALSE),"j"))))),0)</f>
        <v>0</v>
      </c>
      <c r="AD20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1" s="71"/>
    </row>
    <row r="2012" spans="1:31" x14ac:dyDescent="0.25">
      <c r="A2012" t="s">
        <v>240</v>
      </c>
      <c r="B2012" t="s">
        <v>258</v>
      </c>
      <c r="C2012" t="s">
        <v>30</v>
      </c>
      <c r="D2012" t="s">
        <v>47</v>
      </c>
      <c r="E2012" t="s">
        <v>16</v>
      </c>
      <c r="F2012" t="s">
        <v>48</v>
      </c>
      <c r="G2012" s="1">
        <v>44802</v>
      </c>
      <c r="H2012" s="1">
        <v>44860</v>
      </c>
      <c r="I2012" s="2">
        <v>44865.208333333336</v>
      </c>
      <c r="J2012" t="s">
        <v>18</v>
      </c>
      <c r="K2012" t="s">
        <v>19</v>
      </c>
      <c r="L2012" t="s">
        <v>24</v>
      </c>
      <c r="M2012" t="s">
        <v>32</v>
      </c>
      <c r="N2012" t="s">
        <v>41</v>
      </c>
      <c r="O2012" t="s">
        <v>122</v>
      </c>
      <c r="P2012">
        <f t="shared" si="696"/>
        <v>1</v>
      </c>
      <c r="Q2012" s="5">
        <f t="shared" si="697"/>
        <v>44862</v>
      </c>
      <c r="R2012" s="32">
        <f>VLOOKUP(_xlfn.CONCAT(M2012," - ",E2012),Planning!$C$75:$D$99,2,0)</f>
        <v>10</v>
      </c>
      <c r="S2012" s="5">
        <f t="shared" si="698"/>
        <v>44870</v>
      </c>
      <c r="T2012" s="3" t="str">
        <f t="shared" si="699"/>
        <v/>
      </c>
      <c r="U2012" s="32">
        <f t="shared" ca="1" si="700"/>
        <v>10</v>
      </c>
      <c r="V2012" s="32">
        <f t="shared" si="701"/>
        <v>0</v>
      </c>
      <c r="W2012" s="5">
        <f t="shared" si="702"/>
        <v>44865</v>
      </c>
      <c r="X2012" s="5"/>
      <c r="Z2012" s="49"/>
      <c r="AA2012" s="50" cm="1">
        <f t="array" ref="AA2012">IF(AND(K2012="Pending",J2012='Date ouverte'!$A$2),INDEX(_xlfn.ANCHORARRAY('Date ouverte'!$B$2),MATCH(TRUE,_xlfn.ANCHORARRAY('Date ouverte'!$B$2)&gt;=$W2012,0)),IF(AND(K2012="Pending",J2012='Date ouverte'!$A$4),INDEX(_xlfn.ANCHORARRAY('Date ouverte'!$B$4),MATCH(TRUE,_xlfn.ANCHORARRAY('Date ouverte'!$B$4)&gt;=$W2012,0)),IF(AND(K2012="Pending",J2012='Date ouverte'!$A$6),INDEX(_xlfn.ANCHORARRAY('Date ouverte'!$B$6),MATCH(TRUE,_xlfn.ANCHORARRAY('Date ouverte'!$B$6)&gt;=$W2012,0)),IF(AND(K2012="Pending",J2012='Date ouverte'!$A$8),INDEX(_xlfn.ANCHORARRAY('Date ouverte'!$B$8),MATCH(TRUE,_xlfn.ANCHORARRAY('Date ouverte'!$B$8)&gt;=$W2012,0)),W2012))))</f>
        <v>44865</v>
      </c>
      <c r="AB2012" s="5">
        <f>IF(IF($K2012="Pending",(IF($J2012='Date ouverte'!$A$20,HLOOKUP($AA2012,'Date ouverte'!$20:$21,2,FALSE),IF($J2012='Date ouverte'!$A$22,HLOOKUP($AA2012,'Date ouverte'!$22:$23,2,FALSE),IF($J2012='Date ouverte'!$A$24,HLOOKUP($AA2012,'Date ouverte'!$24:$25,2,FALSE),IF($J2012='Date ouverte'!$A$26,HLOOKUP($AA2012,'Date ouverte'!$26:$27,2,FALSE),"j"))))),W2012)&lt;&gt;"alert",AA2012,"alert")</f>
        <v>44865</v>
      </c>
      <c r="AC2012" s="65">
        <f>IF($AB2012="alert",(IF($J2012='Date ouverte'!$A$29,HLOOKUP($AA2012,'Date ouverte'!$29:$30,2,FALSE),IF($J2012='Date ouverte'!$A$31,HLOOKUP($AA2012,'Date ouverte'!$31:$33,2,FALSE),IF($J2012='Date ouverte'!$A$33,HLOOKUP($AA2012,'Date ouverte'!$33:$34,2,FALSE),IF($J2012='Date ouverte'!$A$35,HLOOKUP($AA2012,'Date ouverte'!$35:$36,2,FALSE),"j"))))),0)</f>
        <v>0</v>
      </c>
      <c r="AD20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2" s="71"/>
    </row>
    <row r="2013" spans="1:31" x14ac:dyDescent="0.25">
      <c r="A2013" t="s">
        <v>822</v>
      </c>
      <c r="B2013" t="s">
        <v>258</v>
      </c>
      <c r="C2013" t="s">
        <v>30</v>
      </c>
      <c r="D2013" t="s">
        <v>47</v>
      </c>
      <c r="E2013" t="s">
        <v>16</v>
      </c>
      <c r="F2013" t="s">
        <v>48</v>
      </c>
      <c r="G2013" s="1">
        <v>44827</v>
      </c>
      <c r="H2013" s="1">
        <v>44868</v>
      </c>
      <c r="I2013" s="2">
        <v>44873</v>
      </c>
      <c r="J2013" t="s">
        <v>28</v>
      </c>
      <c r="K2013" t="s">
        <v>29</v>
      </c>
      <c r="L2013" t="s">
        <v>24</v>
      </c>
      <c r="M2013" t="s">
        <v>32</v>
      </c>
      <c r="N2013" t="s">
        <v>41</v>
      </c>
      <c r="O2013" t="s">
        <v>387</v>
      </c>
      <c r="P2013">
        <f t="shared" si="696"/>
        <v>1</v>
      </c>
      <c r="Q2013" s="5">
        <f t="shared" si="697"/>
        <v>44870</v>
      </c>
      <c r="R2013" s="32">
        <f>VLOOKUP(_xlfn.CONCAT(M2013," - ",E2013),Planning!$C$75:$D$99,2,0)</f>
        <v>10</v>
      </c>
      <c r="S2013" s="5">
        <f t="shared" si="698"/>
        <v>44878</v>
      </c>
      <c r="T2013" s="3" t="str">
        <f t="shared" si="699"/>
        <v/>
      </c>
      <c r="U2013" s="32">
        <f t="shared" ca="1" si="700"/>
        <v>10</v>
      </c>
      <c r="V2013" s="32">
        <f t="shared" si="701"/>
        <v>0</v>
      </c>
      <c r="W2013" s="5">
        <f t="shared" si="702"/>
        <v>44873</v>
      </c>
      <c r="X2013" s="5"/>
      <c r="Z2013" s="49"/>
      <c r="AA2013" s="50" cm="1">
        <f t="array" ref="AA2013">IF(AND(K2013="Pending",J2013='Date ouverte'!$A$2),INDEX(_xlfn.ANCHORARRAY('Date ouverte'!$B$2),MATCH(TRUE,_xlfn.ANCHORARRAY('Date ouverte'!$B$2)&gt;=$W2013,0)),IF(AND(K2013="Pending",J2013='Date ouverte'!$A$4),INDEX(_xlfn.ANCHORARRAY('Date ouverte'!$B$4),MATCH(TRUE,_xlfn.ANCHORARRAY('Date ouverte'!$B$4)&gt;=$W2013,0)),IF(AND(K2013="Pending",J2013='Date ouverte'!$A$6),INDEX(_xlfn.ANCHORARRAY('Date ouverte'!$B$6),MATCH(TRUE,_xlfn.ANCHORARRAY('Date ouverte'!$B$6)&gt;=$W2013,0)),IF(AND(K2013="Pending",J2013='Date ouverte'!$A$8),INDEX(_xlfn.ANCHORARRAY('Date ouverte'!$B$8),MATCH(TRUE,_xlfn.ANCHORARRAY('Date ouverte'!$B$8)&gt;=$W2013,0)),W2013))))</f>
        <v>44873</v>
      </c>
      <c r="AB2013" s="5" t="str">
        <f>IF(IF($K2013="Pending",(IF($J2013='Date ouverte'!$A$20,HLOOKUP($AA2013,'Date ouverte'!$20:$21,2,FALSE),IF($J2013='Date ouverte'!$A$22,HLOOKUP($AA2013,'Date ouverte'!$22:$23,2,FALSE),IF($J2013='Date ouverte'!$A$24,HLOOKUP($AA2013,'Date ouverte'!$24:$25,2,FALSE),IF($J2013='Date ouverte'!$A$26,HLOOKUP($AA2013,'Date ouverte'!$26:$27,2,FALSE),"j"))))),W2013)&lt;&gt;"alert",AA2013,"alert")</f>
        <v>alert</v>
      </c>
      <c r="AC2013" s="65">
        <f>IF($AB2013="alert",(IF($J2013='Date ouverte'!$A$29,HLOOKUP($AA2013,'Date ouverte'!$29:$30,2,FALSE),IF($J2013='Date ouverte'!$A$31,HLOOKUP($AA2013,'Date ouverte'!$31:$33,2,FALSE),IF($J2013='Date ouverte'!$A$33,HLOOKUP($AA2013,'Date ouverte'!$33:$34,2,FALSE),IF($J2013='Date ouverte'!$A$35,HLOOKUP($AA2013,'Date ouverte'!$35:$36,2,FALSE),"j"))))),0)</f>
        <v>15</v>
      </c>
      <c r="AD20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3" s="71"/>
    </row>
    <row r="2014" spans="1:31" x14ac:dyDescent="0.25">
      <c r="A2014" t="s">
        <v>954</v>
      </c>
      <c r="B2014" t="s">
        <v>258</v>
      </c>
      <c r="C2014" t="s">
        <v>30</v>
      </c>
      <c r="D2014" t="s">
        <v>47</v>
      </c>
      <c r="E2014" t="s">
        <v>16</v>
      </c>
      <c r="F2014" t="s">
        <v>48</v>
      </c>
      <c r="G2014" s="1">
        <v>44826</v>
      </c>
      <c r="H2014" s="1">
        <v>44872</v>
      </c>
      <c r="I2014" s="2">
        <v>44877</v>
      </c>
      <c r="J2014" t="s">
        <v>39</v>
      </c>
      <c r="K2014" t="s">
        <v>29</v>
      </c>
      <c r="L2014" t="s">
        <v>24</v>
      </c>
      <c r="M2014" t="s">
        <v>32</v>
      </c>
      <c r="N2014" t="s">
        <v>41</v>
      </c>
      <c r="O2014" t="s">
        <v>609</v>
      </c>
      <c r="P2014">
        <f t="shared" si="696"/>
        <v>1</v>
      </c>
      <c r="Q2014" s="5">
        <f t="shared" si="697"/>
        <v>44874</v>
      </c>
      <c r="R2014" s="32">
        <f>VLOOKUP(_xlfn.CONCAT(M2014," - ",E2014),Planning!$C$75:$D$99,2,0)</f>
        <v>10</v>
      </c>
      <c r="S2014" s="5">
        <f t="shared" si="698"/>
        <v>44882</v>
      </c>
      <c r="T2014" s="3" t="str">
        <f t="shared" si="699"/>
        <v/>
      </c>
      <c r="U2014" s="32">
        <f t="shared" ca="1" si="700"/>
        <v>10</v>
      </c>
      <c r="V2014" s="32">
        <f t="shared" si="701"/>
        <v>0</v>
      </c>
      <c r="W2014" s="5">
        <f t="shared" si="702"/>
        <v>44877</v>
      </c>
      <c r="X2014" s="5"/>
      <c r="Z2014" s="49"/>
      <c r="AA2014" s="50" cm="1">
        <f t="array" ref="AA2014">IF(AND(K2014="Pending",J2014='Date ouverte'!$A$2),INDEX(_xlfn.ANCHORARRAY('Date ouverte'!$B$2),MATCH(TRUE,_xlfn.ANCHORARRAY('Date ouverte'!$B$2)&gt;=$W2014,0)),IF(AND(K2014="Pending",J2014='Date ouverte'!$A$4),INDEX(_xlfn.ANCHORARRAY('Date ouverte'!$B$4),MATCH(TRUE,_xlfn.ANCHORARRAY('Date ouverte'!$B$4)&gt;=$W2014,0)),IF(AND(K2014="Pending",J2014='Date ouverte'!$A$6),INDEX(_xlfn.ANCHORARRAY('Date ouverte'!$B$6),MATCH(TRUE,_xlfn.ANCHORARRAY('Date ouverte'!$B$6)&gt;=$W2014,0)),IF(AND(K2014="Pending",J2014='Date ouverte'!$A$8),INDEX(_xlfn.ANCHORARRAY('Date ouverte'!$B$8),MATCH(TRUE,_xlfn.ANCHORARRAY('Date ouverte'!$B$8)&gt;=$W2014,0)),W2014))))</f>
        <v>44879</v>
      </c>
      <c r="AB2014" s="5" t="str">
        <f>IF(IF($K2014="Pending",(IF($J2014='Date ouverte'!$A$20,HLOOKUP($AA2014,'Date ouverte'!$20:$21,2,FALSE),IF($J2014='Date ouverte'!$A$22,HLOOKUP($AA2014,'Date ouverte'!$22:$23,2,FALSE),IF($J2014='Date ouverte'!$A$24,HLOOKUP($AA2014,'Date ouverte'!$24:$25,2,FALSE),IF($J2014='Date ouverte'!$A$26,HLOOKUP($AA2014,'Date ouverte'!$26:$27,2,FALSE),"j"))))),W2014)&lt;&gt;"alert",AA2014,"alert")</f>
        <v>alert</v>
      </c>
      <c r="AC2014" s="65">
        <f>IF($AB2014="alert",(IF($J2014='Date ouverte'!$A$29,HLOOKUP($AA2014,'Date ouverte'!$29:$30,2,FALSE),IF($J2014='Date ouverte'!$A$31,HLOOKUP($AA2014,'Date ouverte'!$31:$33,2,FALSE),IF($J2014='Date ouverte'!$A$33,HLOOKUP($AA2014,'Date ouverte'!$33:$34,2,FALSE),IF($J2014='Date ouverte'!$A$35,HLOOKUP($AA2014,'Date ouverte'!$35:$36,2,FALSE),"j"))))),0)</f>
        <v>52</v>
      </c>
      <c r="AD20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14" s="71"/>
    </row>
    <row r="2015" spans="1:31" x14ac:dyDescent="0.25">
      <c r="A2015" t="s">
        <v>1545</v>
      </c>
      <c r="B2015" t="s">
        <v>258</v>
      </c>
      <c r="C2015" t="s">
        <v>30</v>
      </c>
      <c r="D2015" t="s">
        <v>47</v>
      </c>
      <c r="E2015" t="s">
        <v>16</v>
      </c>
      <c r="F2015" t="s">
        <v>48</v>
      </c>
      <c r="G2015" s="1">
        <v>44839</v>
      </c>
      <c r="H2015" s="1">
        <v>44881</v>
      </c>
      <c r="I2015" s="2">
        <v>44890</v>
      </c>
      <c r="J2015" t="s">
        <v>23</v>
      </c>
      <c r="K2015" t="s">
        <v>29</v>
      </c>
      <c r="L2015" t="s">
        <v>24</v>
      </c>
      <c r="M2015" t="s">
        <v>32</v>
      </c>
      <c r="N2015" t="s">
        <v>41</v>
      </c>
      <c r="O2015" t="s">
        <v>43</v>
      </c>
      <c r="P2015">
        <f t="shared" si="696"/>
        <v>1</v>
      </c>
      <c r="Q2015" s="5">
        <f t="shared" si="697"/>
        <v>44883</v>
      </c>
      <c r="R2015" s="32">
        <f>VLOOKUP(_xlfn.CONCAT(M2015," - ",E2015),Planning!$C$75:$D$99,2,0)</f>
        <v>10</v>
      </c>
      <c r="S2015" s="5">
        <f t="shared" si="698"/>
        <v>44891</v>
      </c>
      <c r="T2015" s="3" t="str">
        <f t="shared" si="699"/>
        <v/>
      </c>
      <c r="U2015" s="32">
        <f t="shared" ca="1" si="700"/>
        <v>10</v>
      </c>
      <c r="V2015" s="32">
        <f t="shared" si="701"/>
        <v>0</v>
      </c>
      <c r="W2015" s="5">
        <f t="shared" si="702"/>
        <v>44890</v>
      </c>
      <c r="X2015" s="5"/>
      <c r="Z2015" s="49"/>
      <c r="AA2015" s="50" cm="1">
        <f t="array" ref="AA2015">IF(AND(K2015="Pending",J2015='Date ouverte'!$A$2),INDEX(_xlfn.ANCHORARRAY('Date ouverte'!$B$2),MATCH(TRUE,_xlfn.ANCHORARRAY('Date ouverte'!$B$2)&gt;=$W2015,0)),IF(AND(K2015="Pending",J2015='Date ouverte'!$A$4),INDEX(_xlfn.ANCHORARRAY('Date ouverte'!$B$4),MATCH(TRUE,_xlfn.ANCHORARRAY('Date ouverte'!$B$4)&gt;=$W2015,0)),IF(AND(K2015="Pending",J2015='Date ouverte'!$A$6),INDEX(_xlfn.ANCHORARRAY('Date ouverte'!$B$6),MATCH(TRUE,_xlfn.ANCHORARRAY('Date ouverte'!$B$6)&gt;=$W2015,0)),IF(AND(K2015="Pending",J2015='Date ouverte'!$A$8),INDEX(_xlfn.ANCHORARRAY('Date ouverte'!$B$8),MATCH(TRUE,_xlfn.ANCHORARRAY('Date ouverte'!$B$8)&gt;=$W2015,0)),W2015))))</f>
        <v>44890</v>
      </c>
      <c r="AB2015" s="5" t="str">
        <f>IF(IF($K2015="Pending",(IF($J2015='Date ouverte'!$A$20,HLOOKUP($AA2015,'Date ouverte'!$20:$21,2,FALSE),IF($J2015='Date ouverte'!$A$22,HLOOKUP($AA2015,'Date ouverte'!$22:$23,2,FALSE),IF($J2015='Date ouverte'!$A$24,HLOOKUP($AA2015,'Date ouverte'!$24:$25,2,FALSE),IF($J2015='Date ouverte'!$A$26,HLOOKUP($AA2015,'Date ouverte'!$26:$27,2,FALSE),"j"))))),W2015)&lt;&gt;"alert",AA2015,"alert")</f>
        <v>alert</v>
      </c>
      <c r="AC2015" s="65">
        <f>IF($AB2015="alert",(IF($J2015='Date ouverte'!$A$29,HLOOKUP($AA2015,'Date ouverte'!$29:$30,2,FALSE),IF($J2015='Date ouverte'!$A$31,HLOOKUP($AA2015,'Date ouverte'!$31:$33,2,FALSE),IF($J2015='Date ouverte'!$A$33,HLOOKUP($AA2015,'Date ouverte'!$33:$34,2,FALSE),IF($J2015='Date ouverte'!$A$35,HLOOKUP($AA2015,'Date ouverte'!$35:$36,2,FALSE),"j"))))),0)</f>
        <v>96</v>
      </c>
      <c r="AD20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5" s="71"/>
    </row>
    <row r="2016" spans="1:31" x14ac:dyDescent="0.25">
      <c r="A2016" t="s">
        <v>2537</v>
      </c>
      <c r="B2016" t="s">
        <v>258</v>
      </c>
      <c r="C2016" t="s">
        <v>14</v>
      </c>
      <c r="D2016" t="s">
        <v>47</v>
      </c>
      <c r="E2016" t="s">
        <v>16</v>
      </c>
      <c r="F2016" t="s">
        <v>48</v>
      </c>
      <c r="G2016" s="1">
        <v>44865</v>
      </c>
      <c r="H2016" s="1">
        <v>44893</v>
      </c>
      <c r="I2016" s="2">
        <v>44900</v>
      </c>
      <c r="J2016" t="s">
        <v>28</v>
      </c>
      <c r="K2016" t="s">
        <v>29</v>
      </c>
      <c r="L2016" t="s">
        <v>24</v>
      </c>
      <c r="M2016" t="s">
        <v>32</v>
      </c>
      <c r="N2016" t="s">
        <v>41</v>
      </c>
      <c r="O2016" t="s">
        <v>1728</v>
      </c>
      <c r="P2016">
        <f t="shared" si="696"/>
        <v>1</v>
      </c>
      <c r="Q2016" s="5">
        <f t="shared" si="697"/>
        <v>44895</v>
      </c>
      <c r="R2016" s="32">
        <f>VLOOKUP(_xlfn.CONCAT(M2016," - ",E2016),Planning!$C$75:$D$99,2,0)</f>
        <v>10</v>
      </c>
      <c r="S2016" s="5">
        <f t="shared" si="698"/>
        <v>44903</v>
      </c>
      <c r="T2016" s="3" t="str">
        <f t="shared" si="699"/>
        <v/>
      </c>
      <c r="U2016" s="32">
        <f t="shared" ca="1" si="700"/>
        <v>10</v>
      </c>
      <c r="V2016" s="32">
        <f t="shared" si="701"/>
        <v>0</v>
      </c>
      <c r="W2016" s="5">
        <f t="shared" si="702"/>
        <v>44900</v>
      </c>
      <c r="X2016" s="5"/>
      <c r="Z2016" s="49"/>
      <c r="AA2016" s="50" cm="1">
        <f t="array" ref="AA2016">IF(AND(K2016="Pending",J2016='Date ouverte'!$A$2),INDEX(_xlfn.ANCHORARRAY('Date ouverte'!$B$2),MATCH(TRUE,_xlfn.ANCHORARRAY('Date ouverte'!$B$2)&gt;=$W2016,0)),IF(AND(K2016="Pending",J2016='Date ouverte'!$A$4),INDEX(_xlfn.ANCHORARRAY('Date ouverte'!$B$4),MATCH(TRUE,_xlfn.ANCHORARRAY('Date ouverte'!$B$4)&gt;=$W2016,0)),IF(AND(K2016="Pending",J2016='Date ouverte'!$A$6),INDEX(_xlfn.ANCHORARRAY('Date ouverte'!$B$6),MATCH(TRUE,_xlfn.ANCHORARRAY('Date ouverte'!$B$6)&gt;=$W2016,0)),IF(AND(K2016="Pending",J2016='Date ouverte'!$A$8),INDEX(_xlfn.ANCHORARRAY('Date ouverte'!$B$8),MATCH(TRUE,_xlfn.ANCHORARRAY('Date ouverte'!$B$8)&gt;=$W2016,0)),W2016))))</f>
        <v>44900</v>
      </c>
      <c r="AB2016" s="5" t="str">
        <f>IF(IF($K2016="Pending",(IF($J2016='Date ouverte'!$A$20,HLOOKUP($AA2016,'Date ouverte'!$20:$21,2,FALSE),IF($J2016='Date ouverte'!$A$22,HLOOKUP($AA2016,'Date ouverte'!$22:$23,2,FALSE),IF($J2016='Date ouverte'!$A$24,HLOOKUP($AA2016,'Date ouverte'!$24:$25,2,FALSE),IF($J2016='Date ouverte'!$A$26,HLOOKUP($AA2016,'Date ouverte'!$26:$27,2,FALSE),"j"))))),W2016)&lt;&gt;"alert",AA2016,"alert")</f>
        <v>alert</v>
      </c>
      <c r="AC2016" s="65">
        <f>IF($AB2016="alert",(IF($J2016='Date ouverte'!$A$29,HLOOKUP($AA2016,'Date ouverte'!$29:$30,2,FALSE),IF($J2016='Date ouverte'!$A$31,HLOOKUP($AA2016,'Date ouverte'!$31:$33,2,FALSE),IF($J2016='Date ouverte'!$A$33,HLOOKUP($AA2016,'Date ouverte'!$33:$34,2,FALSE),IF($J2016='Date ouverte'!$A$35,HLOOKUP($AA2016,'Date ouverte'!$35:$36,2,FALSE),"j"))))),0)</f>
        <v>15</v>
      </c>
      <c r="AD20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16" s="71"/>
    </row>
    <row r="2017" spans="1:31" x14ac:dyDescent="0.25">
      <c r="A2017" t="s">
        <v>662</v>
      </c>
      <c r="B2017" t="s">
        <v>258</v>
      </c>
      <c r="C2017" t="s">
        <v>30</v>
      </c>
      <c r="D2017" t="s">
        <v>47</v>
      </c>
      <c r="E2017" t="s">
        <v>16</v>
      </c>
      <c r="F2017" t="s">
        <v>48</v>
      </c>
      <c r="G2017" s="1">
        <v>44827</v>
      </c>
      <c r="H2017" s="1">
        <v>44872</v>
      </c>
      <c r="I2017" s="2">
        <v>44877</v>
      </c>
      <c r="J2017" t="s">
        <v>28</v>
      </c>
      <c r="K2017" t="s">
        <v>29</v>
      </c>
      <c r="L2017" t="s">
        <v>24</v>
      </c>
      <c r="M2017" t="s">
        <v>32</v>
      </c>
      <c r="N2017" t="s">
        <v>41</v>
      </c>
      <c r="O2017" t="s">
        <v>609</v>
      </c>
      <c r="P2017">
        <f t="shared" si="696"/>
        <v>1</v>
      </c>
      <c r="Q2017" s="5">
        <f t="shared" si="697"/>
        <v>44874</v>
      </c>
      <c r="R2017" s="32">
        <f>VLOOKUP(_xlfn.CONCAT(M2017," - ",E2017),Planning!$C$75:$D$99,2,0)</f>
        <v>10</v>
      </c>
      <c r="S2017" s="5">
        <f t="shared" si="698"/>
        <v>44882</v>
      </c>
      <c r="T2017" s="3" t="str">
        <f t="shared" si="699"/>
        <v/>
      </c>
      <c r="U2017" s="32">
        <f t="shared" ca="1" si="700"/>
        <v>10</v>
      </c>
      <c r="V2017" s="32">
        <f t="shared" si="701"/>
        <v>0</v>
      </c>
      <c r="W2017" s="5">
        <f t="shared" si="702"/>
        <v>44877</v>
      </c>
      <c r="X2017" s="5"/>
      <c r="Z2017" s="49"/>
      <c r="AA2017" s="50" cm="1">
        <f t="array" ref="AA2017">IF(AND(K2017="Pending",J2017='Date ouverte'!$A$2),INDEX(_xlfn.ANCHORARRAY('Date ouverte'!$B$2),MATCH(TRUE,_xlfn.ANCHORARRAY('Date ouverte'!$B$2)&gt;=$W2017,0)),IF(AND(K2017="Pending",J2017='Date ouverte'!$A$4),INDEX(_xlfn.ANCHORARRAY('Date ouverte'!$B$4),MATCH(TRUE,_xlfn.ANCHORARRAY('Date ouverte'!$B$4)&gt;=$W2017,0)),IF(AND(K2017="Pending",J2017='Date ouverte'!$A$6),INDEX(_xlfn.ANCHORARRAY('Date ouverte'!$B$6),MATCH(TRUE,_xlfn.ANCHORARRAY('Date ouverte'!$B$6)&gt;=$W2017,0)),IF(AND(K2017="Pending",J2017='Date ouverte'!$A$8),INDEX(_xlfn.ANCHORARRAY('Date ouverte'!$B$8),MATCH(TRUE,_xlfn.ANCHORARRAY('Date ouverte'!$B$8)&gt;=$W2017,0)),W2017))))</f>
        <v>44879</v>
      </c>
      <c r="AB2017" s="5" t="str">
        <f>IF(IF($K2017="Pending",(IF($J2017='Date ouverte'!$A$20,HLOOKUP($AA2017,'Date ouverte'!$20:$21,2,FALSE),IF($J2017='Date ouverte'!$A$22,HLOOKUP($AA2017,'Date ouverte'!$22:$23,2,FALSE),IF($J2017='Date ouverte'!$A$24,HLOOKUP($AA2017,'Date ouverte'!$24:$25,2,FALSE),IF($J2017='Date ouverte'!$A$26,HLOOKUP($AA2017,'Date ouverte'!$26:$27,2,FALSE),"j"))))),W2017)&lt;&gt;"alert",AA2017,"alert")</f>
        <v>alert</v>
      </c>
      <c r="AC2017" s="65">
        <f>IF($AB2017="alert",(IF($J2017='Date ouverte'!$A$29,HLOOKUP($AA2017,'Date ouverte'!$29:$30,2,FALSE),IF($J2017='Date ouverte'!$A$31,HLOOKUP($AA2017,'Date ouverte'!$31:$33,2,FALSE),IF($J2017='Date ouverte'!$A$33,HLOOKUP($AA2017,'Date ouverte'!$33:$34,2,FALSE),IF($J2017='Date ouverte'!$A$35,HLOOKUP($AA2017,'Date ouverte'!$35:$36,2,FALSE),"j"))))),0)</f>
        <v>12</v>
      </c>
      <c r="AD20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17" s="71"/>
    </row>
    <row r="2018" spans="1:31" x14ac:dyDescent="0.25">
      <c r="A2018" t="s">
        <v>407</v>
      </c>
      <c r="B2018" t="s">
        <v>258</v>
      </c>
      <c r="C2018" t="s">
        <v>14</v>
      </c>
      <c r="D2018" t="s">
        <v>47</v>
      </c>
      <c r="E2018" t="s">
        <v>16</v>
      </c>
      <c r="F2018" t="s">
        <v>48</v>
      </c>
      <c r="G2018" s="1">
        <v>44814</v>
      </c>
      <c r="H2018" s="1">
        <v>44868</v>
      </c>
      <c r="I2018" s="2">
        <v>44875</v>
      </c>
      <c r="J2018" t="s">
        <v>39</v>
      </c>
      <c r="K2018" t="s">
        <v>29</v>
      </c>
      <c r="L2018" t="s">
        <v>24</v>
      </c>
      <c r="M2018" t="s">
        <v>32</v>
      </c>
      <c r="N2018" t="s">
        <v>41</v>
      </c>
      <c r="O2018" t="s">
        <v>387</v>
      </c>
      <c r="P2018">
        <f t="shared" si="696"/>
        <v>1</v>
      </c>
      <c r="Q2018" s="5">
        <f t="shared" si="697"/>
        <v>44870</v>
      </c>
      <c r="R2018" s="32">
        <f>VLOOKUP(_xlfn.CONCAT(M2018," - ",E2018),Planning!$C$75:$D$99,2,0)</f>
        <v>10</v>
      </c>
      <c r="S2018" s="5">
        <f t="shared" si="698"/>
        <v>44878</v>
      </c>
      <c r="T2018" s="3" t="str">
        <f t="shared" si="699"/>
        <v/>
      </c>
      <c r="U2018" s="32">
        <f t="shared" ca="1" si="700"/>
        <v>10</v>
      </c>
      <c r="V2018" s="32">
        <f t="shared" si="701"/>
        <v>0</v>
      </c>
      <c r="W2018" s="5">
        <f t="shared" si="702"/>
        <v>44875</v>
      </c>
      <c r="X2018" s="5"/>
      <c r="Z2018" s="49"/>
      <c r="AA2018" s="50" cm="1">
        <f t="array" ref="AA2018">IF(AND(K2018="Pending",J2018='Date ouverte'!$A$2),INDEX(_xlfn.ANCHORARRAY('Date ouverte'!$B$2),MATCH(TRUE,_xlfn.ANCHORARRAY('Date ouverte'!$B$2)&gt;=$W2018,0)),IF(AND(K2018="Pending",J2018='Date ouverte'!$A$4),INDEX(_xlfn.ANCHORARRAY('Date ouverte'!$B$4),MATCH(TRUE,_xlfn.ANCHORARRAY('Date ouverte'!$B$4)&gt;=$W2018,0)),IF(AND(K2018="Pending",J2018='Date ouverte'!$A$6),INDEX(_xlfn.ANCHORARRAY('Date ouverte'!$B$6),MATCH(TRUE,_xlfn.ANCHORARRAY('Date ouverte'!$B$6)&gt;=$W2018,0)),IF(AND(K2018="Pending",J2018='Date ouverte'!$A$8),INDEX(_xlfn.ANCHORARRAY('Date ouverte'!$B$8),MATCH(TRUE,_xlfn.ANCHORARRAY('Date ouverte'!$B$8)&gt;=$W2018,0)),W2018))))</f>
        <v>44875</v>
      </c>
      <c r="AB2018" s="5">
        <f>IF(IF($K2018="Pending",(IF($J2018='Date ouverte'!$A$20,HLOOKUP($AA2018,'Date ouverte'!$20:$21,2,FALSE),IF($J2018='Date ouverte'!$A$22,HLOOKUP($AA2018,'Date ouverte'!$22:$23,2,FALSE),IF($J2018='Date ouverte'!$A$24,HLOOKUP($AA2018,'Date ouverte'!$24:$25,2,FALSE),IF($J2018='Date ouverte'!$A$26,HLOOKUP($AA2018,'Date ouverte'!$26:$27,2,FALSE),"j"))))),W2018)&lt;&gt;"alert",AA2018,"alert")</f>
        <v>44875</v>
      </c>
      <c r="AC2018" s="65">
        <f>IF($AB2018="alert",(IF($J2018='Date ouverte'!$A$29,HLOOKUP($AA2018,'Date ouverte'!$29:$30,2,FALSE),IF($J2018='Date ouverte'!$A$31,HLOOKUP($AA2018,'Date ouverte'!$31:$33,2,FALSE),IF($J2018='Date ouverte'!$A$33,HLOOKUP($AA2018,'Date ouverte'!$33:$34,2,FALSE),IF($J2018='Date ouverte'!$A$35,HLOOKUP($AA2018,'Date ouverte'!$35:$36,2,FALSE),"j"))))),0)</f>
        <v>0</v>
      </c>
      <c r="AD20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18" s="71"/>
    </row>
    <row r="2019" spans="1:31" x14ac:dyDescent="0.25">
      <c r="A2019" t="s">
        <v>680</v>
      </c>
      <c r="B2019" t="s">
        <v>258</v>
      </c>
      <c r="C2019" t="s">
        <v>14</v>
      </c>
      <c r="D2019" t="s">
        <v>47</v>
      </c>
      <c r="E2019" t="s">
        <v>16</v>
      </c>
      <c r="F2019" t="s">
        <v>48</v>
      </c>
      <c r="G2019" s="1">
        <v>44827</v>
      </c>
      <c r="H2019" s="1">
        <v>44868</v>
      </c>
      <c r="I2019" s="2">
        <v>44875</v>
      </c>
      <c r="J2019" t="s">
        <v>28</v>
      </c>
      <c r="K2019" t="s">
        <v>29</v>
      </c>
      <c r="L2019" t="s">
        <v>24</v>
      </c>
      <c r="M2019" t="s">
        <v>32</v>
      </c>
      <c r="N2019" t="s">
        <v>41</v>
      </c>
      <c r="O2019" t="s">
        <v>387</v>
      </c>
      <c r="P2019">
        <f t="shared" si="696"/>
        <v>1</v>
      </c>
      <c r="Q2019" s="5">
        <f t="shared" si="697"/>
        <v>44870</v>
      </c>
      <c r="R2019" s="32">
        <f>VLOOKUP(_xlfn.CONCAT(M2019," - ",E2019),Planning!$C$75:$D$99,2,0)</f>
        <v>10</v>
      </c>
      <c r="S2019" s="5">
        <f t="shared" si="698"/>
        <v>44878</v>
      </c>
      <c r="T2019" s="3" t="str">
        <f t="shared" si="699"/>
        <v/>
      </c>
      <c r="U2019" s="32">
        <f t="shared" ca="1" si="700"/>
        <v>10</v>
      </c>
      <c r="V2019" s="32">
        <f t="shared" si="701"/>
        <v>0</v>
      </c>
      <c r="W2019" s="5">
        <f t="shared" si="702"/>
        <v>44875</v>
      </c>
      <c r="X2019" s="5"/>
      <c r="Z2019" s="49"/>
      <c r="AA2019" s="50" cm="1">
        <f t="array" ref="AA2019">IF(AND(K2019="Pending",J2019='Date ouverte'!$A$2),INDEX(_xlfn.ANCHORARRAY('Date ouverte'!$B$2),MATCH(TRUE,_xlfn.ANCHORARRAY('Date ouverte'!$B$2)&gt;=$W2019,0)),IF(AND(K2019="Pending",J2019='Date ouverte'!$A$4),INDEX(_xlfn.ANCHORARRAY('Date ouverte'!$B$4),MATCH(TRUE,_xlfn.ANCHORARRAY('Date ouverte'!$B$4)&gt;=$W2019,0)),IF(AND(K2019="Pending",J2019='Date ouverte'!$A$6),INDEX(_xlfn.ANCHORARRAY('Date ouverte'!$B$6),MATCH(TRUE,_xlfn.ANCHORARRAY('Date ouverte'!$B$6)&gt;=$W2019,0)),IF(AND(K2019="Pending",J2019='Date ouverte'!$A$8),INDEX(_xlfn.ANCHORARRAY('Date ouverte'!$B$8),MATCH(TRUE,_xlfn.ANCHORARRAY('Date ouverte'!$B$8)&gt;=$W2019,0)),W2019))))</f>
        <v>44875</v>
      </c>
      <c r="AB2019" s="5">
        <f>IF(IF($K2019="Pending",(IF($J2019='Date ouverte'!$A$20,HLOOKUP($AA2019,'Date ouverte'!$20:$21,2,FALSE),IF($J2019='Date ouverte'!$A$22,HLOOKUP($AA2019,'Date ouverte'!$22:$23,2,FALSE),IF($J2019='Date ouverte'!$A$24,HLOOKUP($AA2019,'Date ouverte'!$24:$25,2,FALSE),IF($J2019='Date ouverte'!$A$26,HLOOKUP($AA2019,'Date ouverte'!$26:$27,2,FALSE),"j"))))),W2019)&lt;&gt;"alert",AA2019,"alert")</f>
        <v>44875</v>
      </c>
      <c r="AC2019" s="65">
        <f>IF($AB2019="alert",(IF($J2019='Date ouverte'!$A$29,HLOOKUP($AA2019,'Date ouverte'!$29:$30,2,FALSE),IF($J2019='Date ouverte'!$A$31,HLOOKUP($AA2019,'Date ouverte'!$31:$33,2,FALSE),IF($J2019='Date ouverte'!$A$33,HLOOKUP($AA2019,'Date ouverte'!$33:$34,2,FALSE),IF($J2019='Date ouverte'!$A$35,HLOOKUP($AA2019,'Date ouverte'!$35:$36,2,FALSE),"j"))))),0)</f>
        <v>0</v>
      </c>
      <c r="AD20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19" s="71"/>
    </row>
    <row r="2020" spans="1:31" x14ac:dyDescent="0.25">
      <c r="A2020" t="s">
        <v>1546</v>
      </c>
      <c r="B2020" t="s">
        <v>258</v>
      </c>
      <c r="C2020" t="s">
        <v>30</v>
      </c>
      <c r="D2020" t="s">
        <v>47</v>
      </c>
      <c r="E2020" t="s">
        <v>16</v>
      </c>
      <c r="F2020" t="s">
        <v>48</v>
      </c>
      <c r="G2020" s="1">
        <v>44839</v>
      </c>
      <c r="H2020" s="1">
        <v>44881</v>
      </c>
      <c r="I2020" s="2">
        <v>44890</v>
      </c>
      <c r="J2020" t="s">
        <v>23</v>
      </c>
      <c r="K2020" t="s">
        <v>29</v>
      </c>
      <c r="L2020" t="s">
        <v>24</v>
      </c>
      <c r="M2020" t="s">
        <v>32</v>
      </c>
      <c r="N2020" t="s">
        <v>41</v>
      </c>
      <c r="O2020" t="s">
        <v>43</v>
      </c>
      <c r="P2020">
        <f t="shared" si="696"/>
        <v>1</v>
      </c>
      <c r="Q2020" s="5">
        <f t="shared" si="697"/>
        <v>44883</v>
      </c>
      <c r="R2020" s="32">
        <f>VLOOKUP(_xlfn.CONCAT(M2020," - ",E2020),Planning!$C$75:$D$99,2,0)</f>
        <v>10</v>
      </c>
      <c r="S2020" s="5">
        <f t="shared" si="698"/>
        <v>44891</v>
      </c>
      <c r="T2020" s="3" t="str">
        <f t="shared" si="699"/>
        <v/>
      </c>
      <c r="U2020" s="32">
        <f t="shared" ca="1" si="700"/>
        <v>10</v>
      </c>
      <c r="V2020" s="32">
        <f t="shared" si="701"/>
        <v>0</v>
      </c>
      <c r="W2020" s="5">
        <f t="shared" si="702"/>
        <v>44890</v>
      </c>
      <c r="X2020" s="5"/>
      <c r="Z2020" s="49"/>
      <c r="AA2020" s="50" cm="1">
        <f t="array" ref="AA2020">IF(AND(K2020="Pending",J2020='Date ouverte'!$A$2),INDEX(_xlfn.ANCHORARRAY('Date ouverte'!$B$2),MATCH(TRUE,_xlfn.ANCHORARRAY('Date ouverte'!$B$2)&gt;=$W2020,0)),IF(AND(K2020="Pending",J2020='Date ouverte'!$A$4),INDEX(_xlfn.ANCHORARRAY('Date ouverte'!$B$4),MATCH(TRUE,_xlfn.ANCHORARRAY('Date ouverte'!$B$4)&gt;=$W2020,0)),IF(AND(K2020="Pending",J2020='Date ouverte'!$A$6),INDEX(_xlfn.ANCHORARRAY('Date ouverte'!$B$6),MATCH(TRUE,_xlfn.ANCHORARRAY('Date ouverte'!$B$6)&gt;=$W2020,0)),IF(AND(K2020="Pending",J2020='Date ouverte'!$A$8),INDEX(_xlfn.ANCHORARRAY('Date ouverte'!$B$8),MATCH(TRUE,_xlfn.ANCHORARRAY('Date ouverte'!$B$8)&gt;=$W2020,0)),W2020))))</f>
        <v>44890</v>
      </c>
      <c r="AB2020" s="5" t="str">
        <f>IF(IF($K2020="Pending",(IF($J2020='Date ouverte'!$A$20,HLOOKUP($AA2020,'Date ouverte'!$20:$21,2,FALSE),IF($J2020='Date ouverte'!$A$22,HLOOKUP($AA2020,'Date ouverte'!$22:$23,2,FALSE),IF($J2020='Date ouverte'!$A$24,HLOOKUP($AA2020,'Date ouverte'!$24:$25,2,FALSE),IF($J2020='Date ouverte'!$A$26,HLOOKUP($AA2020,'Date ouverte'!$26:$27,2,FALSE),"j"))))),W2020)&lt;&gt;"alert",AA2020,"alert")</f>
        <v>alert</v>
      </c>
      <c r="AC2020" s="65">
        <f>IF($AB2020="alert",(IF($J2020='Date ouverte'!$A$29,HLOOKUP($AA2020,'Date ouverte'!$29:$30,2,FALSE),IF($J2020='Date ouverte'!$A$31,HLOOKUP($AA2020,'Date ouverte'!$31:$33,2,FALSE),IF($J2020='Date ouverte'!$A$33,HLOOKUP($AA2020,'Date ouverte'!$33:$34,2,FALSE),IF($J2020='Date ouverte'!$A$35,HLOOKUP($AA2020,'Date ouverte'!$35:$36,2,FALSE),"j"))))),0)</f>
        <v>96</v>
      </c>
      <c r="AD20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0" s="71"/>
    </row>
    <row r="2021" spans="1:31" x14ac:dyDescent="0.25">
      <c r="A2021" t="s">
        <v>753</v>
      </c>
      <c r="B2021" t="s">
        <v>258</v>
      </c>
      <c r="C2021" t="s">
        <v>38</v>
      </c>
      <c r="D2021" t="s">
        <v>47</v>
      </c>
      <c r="E2021" t="s">
        <v>16</v>
      </c>
      <c r="F2021" t="s">
        <v>48</v>
      </c>
      <c r="G2021" s="1">
        <v>44825</v>
      </c>
      <c r="H2021" s="1">
        <v>44859</v>
      </c>
      <c r="I2021" s="2">
        <v>44862.75</v>
      </c>
      <c r="J2021" t="s">
        <v>39</v>
      </c>
      <c r="K2021" t="s">
        <v>19</v>
      </c>
      <c r="L2021" t="s">
        <v>24</v>
      </c>
      <c r="M2021" t="s">
        <v>25</v>
      </c>
      <c r="N2021" t="s">
        <v>26</v>
      </c>
      <c r="O2021" t="s">
        <v>52</v>
      </c>
      <c r="P2021">
        <f t="shared" si="696"/>
        <v>1</v>
      </c>
      <c r="Q2021" s="5">
        <f t="shared" si="697"/>
        <v>44861</v>
      </c>
      <c r="R2021" s="32">
        <f>VLOOKUP(_xlfn.CONCAT(M2021," - ",E2021),Planning!$C$75:$D$99,2,0)</f>
        <v>4</v>
      </c>
      <c r="S2021" s="5">
        <f t="shared" si="698"/>
        <v>44863</v>
      </c>
      <c r="T2021" s="3" t="str">
        <f t="shared" si="699"/>
        <v/>
      </c>
      <c r="U2021" s="32">
        <f t="shared" ca="1" si="700"/>
        <v>4</v>
      </c>
      <c r="V2021" s="32">
        <f t="shared" si="701"/>
        <v>0</v>
      </c>
      <c r="W2021" s="5">
        <f t="shared" si="702"/>
        <v>44862</v>
      </c>
      <c r="X2021" s="5"/>
      <c r="Z2021" s="49"/>
      <c r="AA2021" s="50" cm="1">
        <f t="array" ref="AA2021">IF(AND(K2021="Pending",J2021='Date ouverte'!$A$2),INDEX(_xlfn.ANCHORARRAY('Date ouverte'!$B$2),MATCH(TRUE,_xlfn.ANCHORARRAY('Date ouverte'!$B$2)&gt;=$W2021,0)),IF(AND(K2021="Pending",J2021='Date ouverte'!$A$4),INDEX(_xlfn.ANCHORARRAY('Date ouverte'!$B$4),MATCH(TRUE,_xlfn.ANCHORARRAY('Date ouverte'!$B$4)&gt;=$W2021,0)),IF(AND(K2021="Pending",J2021='Date ouverte'!$A$6),INDEX(_xlfn.ANCHORARRAY('Date ouverte'!$B$6),MATCH(TRUE,_xlfn.ANCHORARRAY('Date ouverte'!$B$6)&gt;=$W2021,0)),IF(AND(K2021="Pending",J2021='Date ouverte'!$A$8),INDEX(_xlfn.ANCHORARRAY('Date ouverte'!$B$8),MATCH(TRUE,_xlfn.ANCHORARRAY('Date ouverte'!$B$8)&gt;=$W2021,0)),W2021))))</f>
        <v>44862</v>
      </c>
      <c r="AB2021" s="5">
        <f>IF(IF($K2021="Pending",(IF($J2021='Date ouverte'!$A$20,HLOOKUP($AA2021,'Date ouverte'!$20:$21,2,FALSE),IF($J2021='Date ouverte'!$A$22,HLOOKUP($AA2021,'Date ouverte'!$22:$23,2,FALSE),IF($J2021='Date ouverte'!$A$24,HLOOKUP($AA2021,'Date ouverte'!$24:$25,2,FALSE),IF($J2021='Date ouverte'!$A$26,HLOOKUP($AA2021,'Date ouverte'!$26:$27,2,FALSE),"j"))))),W2021)&lt;&gt;"alert",AA2021,"alert")</f>
        <v>44862</v>
      </c>
      <c r="AC2021" s="65">
        <f>IF($AB2021="alert",(IF($J2021='Date ouverte'!$A$29,HLOOKUP($AA2021,'Date ouverte'!$29:$30,2,FALSE),IF($J2021='Date ouverte'!$A$31,HLOOKUP($AA2021,'Date ouverte'!$31:$33,2,FALSE),IF($J2021='Date ouverte'!$A$33,HLOOKUP($AA2021,'Date ouverte'!$33:$34,2,FALSE),IF($J2021='Date ouverte'!$A$35,HLOOKUP($AA2021,'Date ouverte'!$35:$36,2,FALSE),"j"))))),0)</f>
        <v>0</v>
      </c>
      <c r="AD20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21" s="71"/>
    </row>
    <row r="2022" spans="1:31" x14ac:dyDescent="0.25">
      <c r="A2022" t="s">
        <v>2288</v>
      </c>
      <c r="B2022" t="s">
        <v>258</v>
      </c>
      <c r="C2022" t="s">
        <v>30</v>
      </c>
      <c r="D2022" t="s">
        <v>47</v>
      </c>
      <c r="E2022" t="s">
        <v>16</v>
      </c>
      <c r="F2022" t="s">
        <v>48</v>
      </c>
      <c r="G2022" s="1">
        <v>44858</v>
      </c>
      <c r="H2022" s="1">
        <v>44893</v>
      </c>
      <c r="I2022" s="2">
        <v>44898</v>
      </c>
      <c r="J2022" t="s">
        <v>39</v>
      </c>
      <c r="K2022" t="s">
        <v>29</v>
      </c>
      <c r="L2022" t="s">
        <v>20</v>
      </c>
      <c r="M2022" t="s">
        <v>25</v>
      </c>
      <c r="N2022" t="s">
        <v>35</v>
      </c>
      <c r="O2022" t="s">
        <v>46</v>
      </c>
      <c r="P2022">
        <f t="shared" si="696"/>
        <v>1</v>
      </c>
      <c r="Q2022" s="5">
        <f t="shared" si="697"/>
        <v>44895</v>
      </c>
      <c r="R2022" s="32">
        <f>VLOOKUP(_xlfn.CONCAT(M2022," - ",E2022),Planning!$C$75:$D$99,2,0)</f>
        <v>4</v>
      </c>
      <c r="S2022" s="5">
        <f t="shared" si="698"/>
        <v>44897</v>
      </c>
      <c r="T2022" s="3" t="str">
        <f t="shared" si="699"/>
        <v/>
      </c>
      <c r="U2022" s="32">
        <f t="shared" ca="1" si="700"/>
        <v>4</v>
      </c>
      <c r="V2022" s="32">
        <f t="shared" si="701"/>
        <v>0</v>
      </c>
      <c r="W2022" s="5">
        <f t="shared" si="702"/>
        <v>44898</v>
      </c>
      <c r="X2022" s="5"/>
      <c r="Z2022" s="49"/>
      <c r="AA2022" s="50" cm="1">
        <f t="array" ref="AA2022">IF(AND(K2022="Pending",J2022='Date ouverte'!$A$2),INDEX(_xlfn.ANCHORARRAY('Date ouverte'!$B$2),MATCH(TRUE,_xlfn.ANCHORARRAY('Date ouverte'!$B$2)&gt;=$W2022,0)),IF(AND(K2022="Pending",J2022='Date ouverte'!$A$4),INDEX(_xlfn.ANCHORARRAY('Date ouverte'!$B$4),MATCH(TRUE,_xlfn.ANCHORARRAY('Date ouverte'!$B$4)&gt;=$W2022,0)),IF(AND(K2022="Pending",J2022='Date ouverte'!$A$6),INDEX(_xlfn.ANCHORARRAY('Date ouverte'!$B$6),MATCH(TRUE,_xlfn.ANCHORARRAY('Date ouverte'!$B$6)&gt;=$W2022,0)),IF(AND(K2022="Pending",J2022='Date ouverte'!$A$8),INDEX(_xlfn.ANCHORARRAY('Date ouverte'!$B$8),MATCH(TRUE,_xlfn.ANCHORARRAY('Date ouverte'!$B$8)&gt;=$W2022,0)),W2022))))</f>
        <v>44900</v>
      </c>
      <c r="AB2022" s="5">
        <f>IF(IF($K2022="Pending",(IF($J2022='Date ouverte'!$A$20,HLOOKUP($AA2022,'Date ouverte'!$20:$21,2,FALSE),IF($J2022='Date ouverte'!$A$22,HLOOKUP($AA2022,'Date ouverte'!$22:$23,2,FALSE),IF($J2022='Date ouverte'!$A$24,HLOOKUP($AA2022,'Date ouverte'!$24:$25,2,FALSE),IF($J2022='Date ouverte'!$A$26,HLOOKUP($AA2022,'Date ouverte'!$26:$27,2,FALSE),"j"))))),W2022)&lt;&gt;"alert",AA2022,"alert")</f>
        <v>44900</v>
      </c>
      <c r="AC2022" s="65">
        <f>IF($AB2022="alert",(IF($J2022='Date ouverte'!$A$29,HLOOKUP($AA2022,'Date ouverte'!$29:$30,2,FALSE),IF($J2022='Date ouverte'!$A$31,HLOOKUP($AA2022,'Date ouverte'!$31:$33,2,FALSE),IF($J2022='Date ouverte'!$A$33,HLOOKUP($AA2022,'Date ouverte'!$33:$34,2,FALSE),IF($J2022='Date ouverte'!$A$35,HLOOKUP($AA2022,'Date ouverte'!$35:$36,2,FALSE),"j"))))),0)</f>
        <v>0</v>
      </c>
      <c r="AD20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22" s="71"/>
    </row>
    <row r="2023" spans="1:31" x14ac:dyDescent="0.25">
      <c r="A2023" t="s">
        <v>1547</v>
      </c>
      <c r="B2023" t="s">
        <v>258</v>
      </c>
      <c r="C2023" t="s">
        <v>30</v>
      </c>
      <c r="D2023" t="s">
        <v>47</v>
      </c>
      <c r="E2023" t="s">
        <v>34</v>
      </c>
      <c r="F2023" t="s">
        <v>48</v>
      </c>
      <c r="G2023" s="1">
        <v>44832</v>
      </c>
      <c r="H2023" s="1">
        <v>44866</v>
      </c>
      <c r="I2023" s="2">
        <v>44879.604166666664</v>
      </c>
      <c r="J2023" t="s">
        <v>23</v>
      </c>
      <c r="K2023" t="s">
        <v>19</v>
      </c>
      <c r="L2023" t="s">
        <v>20</v>
      </c>
      <c r="M2023" t="s">
        <v>25</v>
      </c>
      <c r="N2023" t="s">
        <v>35</v>
      </c>
      <c r="O2023" t="s">
        <v>40</v>
      </c>
      <c r="P2023">
        <f t="shared" si="696"/>
        <v>1</v>
      </c>
      <c r="Q2023" s="5">
        <f t="shared" si="697"/>
        <v>44868</v>
      </c>
      <c r="R2023" s="32">
        <f>VLOOKUP(_xlfn.CONCAT(M2023," - ",E2023),Planning!$C$75:$D$99,2,0)</f>
        <v>21</v>
      </c>
      <c r="S2023" s="5">
        <f t="shared" si="698"/>
        <v>44887</v>
      </c>
      <c r="T2023" s="3" t="str">
        <f t="shared" si="699"/>
        <v/>
      </c>
      <c r="U2023" s="32">
        <f t="shared" ca="1" si="700"/>
        <v>21</v>
      </c>
      <c r="V2023" s="32">
        <f t="shared" si="701"/>
        <v>0</v>
      </c>
      <c r="W2023" s="5">
        <f t="shared" si="702"/>
        <v>44879</v>
      </c>
      <c r="X2023" s="5"/>
      <c r="Z2023" s="49"/>
      <c r="AA2023" s="50" cm="1">
        <f t="array" ref="AA2023">IF(AND(K2023="Pending",J2023='Date ouverte'!$A$2),INDEX(_xlfn.ANCHORARRAY('Date ouverte'!$B$2),MATCH(TRUE,_xlfn.ANCHORARRAY('Date ouverte'!$B$2)&gt;=$W2023,0)),IF(AND(K2023="Pending",J2023='Date ouverte'!$A$4),INDEX(_xlfn.ANCHORARRAY('Date ouverte'!$B$4),MATCH(TRUE,_xlfn.ANCHORARRAY('Date ouverte'!$B$4)&gt;=$W2023,0)),IF(AND(K2023="Pending",J2023='Date ouverte'!$A$6),INDEX(_xlfn.ANCHORARRAY('Date ouverte'!$B$6),MATCH(TRUE,_xlfn.ANCHORARRAY('Date ouverte'!$B$6)&gt;=$W2023,0)),IF(AND(K2023="Pending",J2023='Date ouverte'!$A$8),INDEX(_xlfn.ANCHORARRAY('Date ouverte'!$B$8),MATCH(TRUE,_xlfn.ANCHORARRAY('Date ouverte'!$B$8)&gt;=$W2023,0)),W2023))))</f>
        <v>44879</v>
      </c>
      <c r="AB2023" s="5">
        <f>IF(IF($K2023="Pending",(IF($J2023='Date ouverte'!$A$20,HLOOKUP($AA2023,'Date ouverte'!$20:$21,2,FALSE),IF($J2023='Date ouverte'!$A$22,HLOOKUP($AA2023,'Date ouverte'!$22:$23,2,FALSE),IF($J2023='Date ouverte'!$A$24,HLOOKUP($AA2023,'Date ouverte'!$24:$25,2,FALSE),IF($J2023='Date ouverte'!$A$26,HLOOKUP($AA2023,'Date ouverte'!$26:$27,2,FALSE),"j"))))),W2023)&lt;&gt;"alert",AA2023,"alert")</f>
        <v>44879</v>
      </c>
      <c r="AC2023" s="65">
        <f>IF($AB2023="alert",(IF($J2023='Date ouverte'!$A$29,HLOOKUP($AA2023,'Date ouverte'!$29:$30,2,FALSE),IF($J2023='Date ouverte'!$A$31,HLOOKUP($AA2023,'Date ouverte'!$31:$33,2,FALSE),IF($J2023='Date ouverte'!$A$33,HLOOKUP($AA2023,'Date ouverte'!$33:$34,2,FALSE),IF($J2023='Date ouverte'!$A$35,HLOOKUP($AA2023,'Date ouverte'!$35:$36,2,FALSE),"j"))))),0)</f>
        <v>0</v>
      </c>
      <c r="AD20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3" s="71"/>
    </row>
    <row r="2024" spans="1:31" x14ac:dyDescent="0.25">
      <c r="A2024" t="s">
        <v>1548</v>
      </c>
      <c r="B2024" t="s">
        <v>258</v>
      </c>
      <c r="C2024" t="s">
        <v>30</v>
      </c>
      <c r="D2024" t="s">
        <v>47</v>
      </c>
      <c r="E2024" t="s">
        <v>34</v>
      </c>
      <c r="F2024" t="s">
        <v>48</v>
      </c>
      <c r="G2024" s="1">
        <v>44832</v>
      </c>
      <c r="H2024" s="1">
        <v>44866</v>
      </c>
      <c r="I2024" s="2">
        <v>44883.291666666664</v>
      </c>
      <c r="J2024" t="s">
        <v>23</v>
      </c>
      <c r="K2024" t="s">
        <v>19</v>
      </c>
      <c r="L2024" t="s">
        <v>20</v>
      </c>
      <c r="M2024" t="s">
        <v>25</v>
      </c>
      <c r="N2024" t="s">
        <v>35</v>
      </c>
      <c r="O2024" t="s">
        <v>40</v>
      </c>
      <c r="P2024">
        <f t="shared" si="696"/>
        <v>1</v>
      </c>
      <c r="Q2024" s="5">
        <f t="shared" si="697"/>
        <v>44868</v>
      </c>
      <c r="R2024" s="32">
        <f>VLOOKUP(_xlfn.CONCAT(M2024," - ",E2024),Planning!$C$75:$D$99,2,0)</f>
        <v>21</v>
      </c>
      <c r="S2024" s="5">
        <f t="shared" si="698"/>
        <v>44887</v>
      </c>
      <c r="T2024" s="3" t="str">
        <f t="shared" si="699"/>
        <v/>
      </c>
      <c r="U2024" s="32">
        <f t="shared" ca="1" si="700"/>
        <v>21</v>
      </c>
      <c r="V2024" s="32">
        <f t="shared" si="701"/>
        <v>0</v>
      </c>
      <c r="W2024" s="5">
        <f t="shared" si="702"/>
        <v>44883</v>
      </c>
      <c r="X2024" s="5"/>
      <c r="Z2024" s="49"/>
      <c r="AA2024" s="50" cm="1">
        <f t="array" ref="AA2024">IF(AND(K2024="Pending",J2024='Date ouverte'!$A$2),INDEX(_xlfn.ANCHORARRAY('Date ouverte'!$B$2),MATCH(TRUE,_xlfn.ANCHORARRAY('Date ouverte'!$B$2)&gt;=$W2024,0)),IF(AND(K2024="Pending",J2024='Date ouverte'!$A$4),INDEX(_xlfn.ANCHORARRAY('Date ouverte'!$B$4),MATCH(TRUE,_xlfn.ANCHORARRAY('Date ouverte'!$B$4)&gt;=$W2024,0)),IF(AND(K2024="Pending",J2024='Date ouverte'!$A$6),INDEX(_xlfn.ANCHORARRAY('Date ouverte'!$B$6),MATCH(TRUE,_xlfn.ANCHORARRAY('Date ouverte'!$B$6)&gt;=$W2024,0)),IF(AND(K2024="Pending",J2024='Date ouverte'!$A$8),INDEX(_xlfn.ANCHORARRAY('Date ouverte'!$B$8),MATCH(TRUE,_xlfn.ANCHORARRAY('Date ouverte'!$B$8)&gt;=$W2024,0)),W2024))))</f>
        <v>44883</v>
      </c>
      <c r="AB2024" s="5">
        <f>IF(IF($K2024="Pending",(IF($J2024='Date ouverte'!$A$20,HLOOKUP($AA2024,'Date ouverte'!$20:$21,2,FALSE),IF($J2024='Date ouverte'!$A$22,HLOOKUP($AA2024,'Date ouverte'!$22:$23,2,FALSE),IF($J2024='Date ouverte'!$A$24,HLOOKUP($AA2024,'Date ouverte'!$24:$25,2,FALSE),IF($J2024='Date ouverte'!$A$26,HLOOKUP($AA2024,'Date ouverte'!$26:$27,2,FALSE),"j"))))),W2024)&lt;&gt;"alert",AA2024,"alert")</f>
        <v>44883</v>
      </c>
      <c r="AC2024" s="65">
        <f>IF($AB2024="alert",(IF($J2024='Date ouverte'!$A$29,HLOOKUP($AA2024,'Date ouverte'!$29:$30,2,FALSE),IF($J2024='Date ouverte'!$A$31,HLOOKUP($AA2024,'Date ouverte'!$31:$33,2,FALSE),IF($J2024='Date ouverte'!$A$33,HLOOKUP($AA2024,'Date ouverte'!$33:$34,2,FALSE),IF($J2024='Date ouverte'!$A$35,HLOOKUP($AA2024,'Date ouverte'!$35:$36,2,FALSE),"j"))))),0)</f>
        <v>0</v>
      </c>
      <c r="AD20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4" s="71"/>
    </row>
    <row r="2025" spans="1:31" x14ac:dyDescent="0.25">
      <c r="A2025" t="s">
        <v>2289</v>
      </c>
      <c r="B2025" t="s">
        <v>258</v>
      </c>
      <c r="C2025" t="s">
        <v>30</v>
      </c>
      <c r="D2025" t="s">
        <v>47</v>
      </c>
      <c r="E2025" t="s">
        <v>34</v>
      </c>
      <c r="F2025" t="s">
        <v>48</v>
      </c>
      <c r="G2025" s="1">
        <v>44847</v>
      </c>
      <c r="H2025" s="1">
        <v>44877</v>
      </c>
      <c r="I2025" s="2">
        <v>44889.541666666664</v>
      </c>
      <c r="J2025" t="s">
        <v>23</v>
      </c>
      <c r="K2025" t="s">
        <v>19</v>
      </c>
      <c r="L2025" t="s">
        <v>20</v>
      </c>
      <c r="M2025" t="s">
        <v>25</v>
      </c>
      <c r="N2025" t="s">
        <v>35</v>
      </c>
      <c r="O2025" t="s">
        <v>45</v>
      </c>
      <c r="P2025">
        <f t="shared" si="696"/>
        <v>1</v>
      </c>
      <c r="Q2025" s="5">
        <f t="shared" si="697"/>
        <v>44879</v>
      </c>
      <c r="R2025" s="32">
        <f>VLOOKUP(_xlfn.CONCAT(M2025," - ",E2025),Planning!$C$75:$D$99,2,0)</f>
        <v>21</v>
      </c>
      <c r="S2025" s="5">
        <f t="shared" si="698"/>
        <v>44898</v>
      </c>
      <c r="T2025" s="3" t="str">
        <f t="shared" si="699"/>
        <v/>
      </c>
      <c r="U2025" s="32">
        <f t="shared" ca="1" si="700"/>
        <v>21</v>
      </c>
      <c r="V2025" s="32">
        <f t="shared" si="701"/>
        <v>0</v>
      </c>
      <c r="W2025" s="5">
        <f t="shared" si="702"/>
        <v>44889</v>
      </c>
      <c r="X2025" s="5"/>
      <c r="Z2025" s="49"/>
      <c r="AA2025" s="50" cm="1">
        <f t="array" ref="AA2025">IF(AND(K2025="Pending",J2025='Date ouverte'!$A$2),INDEX(_xlfn.ANCHORARRAY('Date ouverte'!$B$2),MATCH(TRUE,_xlfn.ANCHORARRAY('Date ouverte'!$B$2)&gt;=$W2025,0)),IF(AND(K2025="Pending",J2025='Date ouverte'!$A$4),INDEX(_xlfn.ANCHORARRAY('Date ouverte'!$B$4),MATCH(TRUE,_xlfn.ANCHORARRAY('Date ouverte'!$B$4)&gt;=$W2025,0)),IF(AND(K2025="Pending",J2025='Date ouverte'!$A$6),INDEX(_xlfn.ANCHORARRAY('Date ouverte'!$B$6),MATCH(TRUE,_xlfn.ANCHORARRAY('Date ouverte'!$B$6)&gt;=$W2025,0)),IF(AND(K2025="Pending",J2025='Date ouverte'!$A$8),INDEX(_xlfn.ANCHORARRAY('Date ouverte'!$B$8),MATCH(TRUE,_xlfn.ANCHORARRAY('Date ouverte'!$B$8)&gt;=$W2025,0)),W2025))))</f>
        <v>44889</v>
      </c>
      <c r="AB2025" s="5">
        <f>IF(IF($K2025="Pending",(IF($J2025='Date ouverte'!$A$20,HLOOKUP($AA2025,'Date ouverte'!$20:$21,2,FALSE),IF($J2025='Date ouverte'!$A$22,HLOOKUP($AA2025,'Date ouverte'!$22:$23,2,FALSE),IF($J2025='Date ouverte'!$A$24,HLOOKUP($AA2025,'Date ouverte'!$24:$25,2,FALSE),IF($J2025='Date ouverte'!$A$26,HLOOKUP($AA2025,'Date ouverte'!$26:$27,2,FALSE),"j"))))),W2025)&lt;&gt;"alert",AA2025,"alert")</f>
        <v>44889</v>
      </c>
      <c r="AC2025" s="65">
        <f>IF($AB2025="alert",(IF($J2025='Date ouverte'!$A$29,HLOOKUP($AA2025,'Date ouverte'!$29:$30,2,FALSE),IF($J2025='Date ouverte'!$A$31,HLOOKUP($AA2025,'Date ouverte'!$31:$33,2,FALSE),IF($J2025='Date ouverte'!$A$33,HLOOKUP($AA2025,'Date ouverte'!$33:$34,2,FALSE),IF($J2025='Date ouverte'!$A$35,HLOOKUP($AA2025,'Date ouverte'!$35:$36,2,FALSE),"j"))))),0)</f>
        <v>0</v>
      </c>
      <c r="AD20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5" s="71"/>
    </row>
    <row r="2026" spans="1:31" x14ac:dyDescent="0.25">
      <c r="A2026" t="s">
        <v>2538</v>
      </c>
      <c r="B2026" t="s">
        <v>258</v>
      </c>
      <c r="C2026" t="s">
        <v>30</v>
      </c>
      <c r="D2026" t="s">
        <v>47</v>
      </c>
      <c r="E2026" t="s">
        <v>34</v>
      </c>
      <c r="F2026" t="s">
        <v>48</v>
      </c>
      <c r="G2026" s="1">
        <v>44864</v>
      </c>
      <c r="H2026" s="1">
        <v>44890</v>
      </c>
      <c r="I2026" s="2">
        <v>44897</v>
      </c>
      <c r="J2026" t="s">
        <v>18</v>
      </c>
      <c r="K2026" t="s">
        <v>29</v>
      </c>
      <c r="L2026" t="s">
        <v>24</v>
      </c>
      <c r="M2026" t="s">
        <v>25</v>
      </c>
      <c r="N2026" t="s">
        <v>26</v>
      </c>
      <c r="O2026" t="s">
        <v>46</v>
      </c>
      <c r="P2026">
        <f t="shared" si="696"/>
        <v>1</v>
      </c>
      <c r="Q2026" s="5">
        <f t="shared" si="697"/>
        <v>44892</v>
      </c>
      <c r="R2026" s="32">
        <f>VLOOKUP(_xlfn.CONCAT(M2026," - ",E2026),Planning!$C$75:$D$99,2,0)</f>
        <v>21</v>
      </c>
      <c r="S2026" s="5">
        <f t="shared" si="698"/>
        <v>44911</v>
      </c>
      <c r="T2026" s="3" t="str">
        <f t="shared" si="699"/>
        <v/>
      </c>
      <c r="U2026" s="32">
        <f t="shared" ca="1" si="700"/>
        <v>21</v>
      </c>
      <c r="V2026" s="32">
        <f t="shared" si="701"/>
        <v>0</v>
      </c>
      <c r="W2026" s="5">
        <f t="shared" si="702"/>
        <v>44897</v>
      </c>
      <c r="X2026" s="5"/>
      <c r="Z2026" s="49"/>
      <c r="AA2026" s="50" cm="1">
        <f t="array" ref="AA2026">IF(AND(K2026="Pending",J2026='Date ouverte'!$A$2),INDEX(_xlfn.ANCHORARRAY('Date ouverte'!$B$2),MATCH(TRUE,_xlfn.ANCHORARRAY('Date ouverte'!$B$2)&gt;=$W2026,0)),IF(AND(K2026="Pending",J2026='Date ouverte'!$A$4),INDEX(_xlfn.ANCHORARRAY('Date ouverte'!$B$4),MATCH(TRUE,_xlfn.ANCHORARRAY('Date ouverte'!$B$4)&gt;=$W2026,0)),IF(AND(K2026="Pending",J2026='Date ouverte'!$A$6),INDEX(_xlfn.ANCHORARRAY('Date ouverte'!$B$6),MATCH(TRUE,_xlfn.ANCHORARRAY('Date ouverte'!$B$6)&gt;=$W2026,0)),IF(AND(K2026="Pending",J2026='Date ouverte'!$A$8),INDEX(_xlfn.ANCHORARRAY('Date ouverte'!$B$8),MATCH(TRUE,_xlfn.ANCHORARRAY('Date ouverte'!$B$8)&gt;=$W2026,0)),W2026))))</f>
        <v>44897</v>
      </c>
      <c r="AB2026" s="5">
        <f>IF(IF($K2026="Pending",(IF($J2026='Date ouverte'!$A$20,HLOOKUP($AA2026,'Date ouverte'!$20:$21,2,FALSE),IF($J2026='Date ouverte'!$A$22,HLOOKUP($AA2026,'Date ouverte'!$22:$23,2,FALSE),IF($J2026='Date ouverte'!$A$24,HLOOKUP($AA2026,'Date ouverte'!$24:$25,2,FALSE),IF($J2026='Date ouverte'!$A$26,HLOOKUP($AA2026,'Date ouverte'!$26:$27,2,FALSE),"j"))))),W2026)&lt;&gt;"alert",AA2026,"alert")</f>
        <v>44897</v>
      </c>
      <c r="AC2026" s="65">
        <f>IF($AB2026="alert",(IF($J2026='Date ouverte'!$A$29,HLOOKUP($AA2026,'Date ouverte'!$29:$30,2,FALSE),IF($J2026='Date ouverte'!$A$31,HLOOKUP($AA2026,'Date ouverte'!$31:$33,2,FALSE),IF($J2026='Date ouverte'!$A$33,HLOOKUP($AA2026,'Date ouverte'!$33:$34,2,FALSE),IF($J2026='Date ouverte'!$A$35,HLOOKUP($AA2026,'Date ouverte'!$35:$36,2,FALSE),"j"))))),0)</f>
        <v>0</v>
      </c>
      <c r="AD20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6" s="71"/>
    </row>
    <row r="2027" spans="1:31" x14ac:dyDescent="0.25">
      <c r="A2027" t="s">
        <v>862</v>
      </c>
      <c r="B2027" t="s">
        <v>258</v>
      </c>
      <c r="C2027" t="s">
        <v>30</v>
      </c>
      <c r="D2027" t="s">
        <v>47</v>
      </c>
      <c r="E2027" t="s">
        <v>16</v>
      </c>
      <c r="F2027" t="s">
        <v>48</v>
      </c>
      <c r="G2027" s="1">
        <v>44826</v>
      </c>
      <c r="H2027" s="1">
        <v>44864</v>
      </c>
      <c r="I2027" s="2">
        <v>44869</v>
      </c>
      <c r="J2027" t="s">
        <v>18</v>
      </c>
      <c r="K2027" t="s">
        <v>29</v>
      </c>
      <c r="L2027" t="s">
        <v>24</v>
      </c>
      <c r="M2027" t="s">
        <v>25</v>
      </c>
      <c r="N2027" t="s">
        <v>26</v>
      </c>
      <c r="O2027" t="s">
        <v>36</v>
      </c>
      <c r="P2027">
        <f t="shared" si="696"/>
        <v>1</v>
      </c>
      <c r="Q2027" s="5">
        <f t="shared" si="697"/>
        <v>44866</v>
      </c>
      <c r="R2027" s="32">
        <f>VLOOKUP(_xlfn.CONCAT(M2027," - ",E2027),Planning!$C$75:$D$99,2,0)</f>
        <v>4</v>
      </c>
      <c r="S2027" s="5">
        <f t="shared" si="698"/>
        <v>44868</v>
      </c>
      <c r="T2027" s="3" t="str">
        <f t="shared" si="699"/>
        <v/>
      </c>
      <c r="U2027" s="32">
        <f t="shared" ca="1" si="700"/>
        <v>4</v>
      </c>
      <c r="V2027" s="32">
        <f t="shared" si="701"/>
        <v>0</v>
      </c>
      <c r="W2027" s="5">
        <f t="shared" si="702"/>
        <v>44869</v>
      </c>
      <c r="X2027" s="5"/>
      <c r="Z2027" s="49"/>
      <c r="AA2027" s="50" cm="1">
        <f t="array" ref="AA2027">IF(AND(K2027="Pending",J2027='Date ouverte'!$A$2),INDEX(_xlfn.ANCHORARRAY('Date ouverte'!$B$2),MATCH(TRUE,_xlfn.ANCHORARRAY('Date ouverte'!$B$2)&gt;=$W2027,0)),IF(AND(K2027="Pending",J2027='Date ouverte'!$A$4),INDEX(_xlfn.ANCHORARRAY('Date ouverte'!$B$4),MATCH(TRUE,_xlfn.ANCHORARRAY('Date ouverte'!$B$4)&gt;=$W2027,0)),IF(AND(K2027="Pending",J2027='Date ouverte'!$A$6),INDEX(_xlfn.ANCHORARRAY('Date ouverte'!$B$6),MATCH(TRUE,_xlfn.ANCHORARRAY('Date ouverte'!$B$6)&gt;=$W2027,0)),IF(AND(K2027="Pending",J2027='Date ouverte'!$A$8),INDEX(_xlfn.ANCHORARRAY('Date ouverte'!$B$8),MATCH(TRUE,_xlfn.ANCHORARRAY('Date ouverte'!$B$8)&gt;=$W2027,0)),W2027))))</f>
        <v>44869</v>
      </c>
      <c r="AB2027" s="5">
        <f>IF(IF($K2027="Pending",(IF($J2027='Date ouverte'!$A$20,HLOOKUP($AA2027,'Date ouverte'!$20:$21,2,FALSE),IF($J2027='Date ouverte'!$A$22,HLOOKUP($AA2027,'Date ouverte'!$22:$23,2,FALSE),IF($J2027='Date ouverte'!$A$24,HLOOKUP($AA2027,'Date ouverte'!$24:$25,2,FALSE),IF($J2027='Date ouverte'!$A$26,HLOOKUP($AA2027,'Date ouverte'!$26:$27,2,FALSE),"j"))))),W2027)&lt;&gt;"alert",AA2027,"alert")</f>
        <v>44869</v>
      </c>
      <c r="AC2027" s="65">
        <f>IF($AB2027="alert",(IF($J2027='Date ouverte'!$A$29,HLOOKUP($AA2027,'Date ouverte'!$29:$30,2,FALSE),IF($J2027='Date ouverte'!$A$31,HLOOKUP($AA2027,'Date ouverte'!$31:$33,2,FALSE),IF($J2027='Date ouverte'!$A$33,HLOOKUP($AA2027,'Date ouverte'!$33:$34,2,FALSE),IF($J2027='Date ouverte'!$A$35,HLOOKUP($AA2027,'Date ouverte'!$35:$36,2,FALSE),"j"))))),0)</f>
        <v>0</v>
      </c>
      <c r="AD20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7" s="71"/>
    </row>
    <row r="2028" spans="1:31" x14ac:dyDescent="0.25">
      <c r="A2028" t="s">
        <v>75</v>
      </c>
      <c r="B2028" t="s">
        <v>258</v>
      </c>
      <c r="C2028" t="s">
        <v>30</v>
      </c>
      <c r="D2028" t="s">
        <v>15</v>
      </c>
      <c r="E2028" t="s">
        <v>16</v>
      </c>
      <c r="F2028" t="s">
        <v>17</v>
      </c>
      <c r="G2028" s="1">
        <v>44792</v>
      </c>
      <c r="H2028" s="1">
        <v>44853</v>
      </c>
      <c r="I2028" s="2">
        <v>44861.208333333336</v>
      </c>
      <c r="J2028" t="s">
        <v>28</v>
      </c>
      <c r="K2028" t="s">
        <v>19</v>
      </c>
      <c r="L2028" t="s">
        <v>24</v>
      </c>
      <c r="M2028" t="s">
        <v>32</v>
      </c>
      <c r="N2028" t="s">
        <v>41</v>
      </c>
      <c r="O2028" t="s">
        <v>76</v>
      </c>
      <c r="P2028">
        <f t="shared" si="696"/>
        <v>1</v>
      </c>
      <c r="Q2028" s="5">
        <f t="shared" si="697"/>
        <v>44855</v>
      </c>
      <c r="R2028" s="32">
        <f>VLOOKUP(_xlfn.CONCAT(M2028," - ",E2028),Planning!$C$75:$D$99,2,0)</f>
        <v>10</v>
      </c>
      <c r="S2028" s="5">
        <f t="shared" si="698"/>
        <v>44863</v>
      </c>
      <c r="T2028" s="3" t="str">
        <f t="shared" si="699"/>
        <v/>
      </c>
      <c r="U2028" s="32">
        <f t="shared" ca="1" si="700"/>
        <v>4</v>
      </c>
      <c r="V2028" s="32">
        <f t="shared" si="701"/>
        <v>0</v>
      </c>
      <c r="W2028" s="5">
        <f t="shared" si="702"/>
        <v>44861</v>
      </c>
      <c r="X2028" s="5"/>
      <c r="Z2028" s="49"/>
      <c r="AA2028" s="50" cm="1">
        <f t="array" ref="AA2028">IF(AND(K2028="Pending",J2028='Date ouverte'!$A$2),INDEX(_xlfn.ANCHORARRAY('Date ouverte'!$B$2),MATCH(TRUE,_xlfn.ANCHORARRAY('Date ouverte'!$B$2)&gt;=$W2028,0)),IF(AND(K2028="Pending",J2028='Date ouverte'!$A$4),INDEX(_xlfn.ANCHORARRAY('Date ouverte'!$B$4),MATCH(TRUE,_xlfn.ANCHORARRAY('Date ouverte'!$B$4)&gt;=$W2028,0)),IF(AND(K2028="Pending",J2028='Date ouverte'!$A$6),INDEX(_xlfn.ANCHORARRAY('Date ouverte'!$B$6),MATCH(TRUE,_xlfn.ANCHORARRAY('Date ouverte'!$B$6)&gt;=$W2028,0)),IF(AND(K2028="Pending",J2028='Date ouverte'!$A$8),INDEX(_xlfn.ANCHORARRAY('Date ouverte'!$B$8),MATCH(TRUE,_xlfn.ANCHORARRAY('Date ouverte'!$B$8)&gt;=$W2028,0)),W2028))))</f>
        <v>44861</v>
      </c>
      <c r="AB2028" s="5">
        <f>IF(IF($K2028="Pending",(IF($J2028='Date ouverte'!$A$20,HLOOKUP($AA2028,'Date ouverte'!$20:$21,2,FALSE),IF($J2028='Date ouverte'!$A$22,HLOOKUP($AA2028,'Date ouverte'!$22:$23,2,FALSE),IF($J2028='Date ouverte'!$A$24,HLOOKUP($AA2028,'Date ouverte'!$24:$25,2,FALSE),IF($J2028='Date ouverte'!$A$26,HLOOKUP($AA2028,'Date ouverte'!$26:$27,2,FALSE),"j"))))),W2028)&lt;&gt;"alert",AA2028,"alert")</f>
        <v>44861</v>
      </c>
      <c r="AC2028" s="65">
        <f>IF($AB2028="alert",(IF($J2028='Date ouverte'!$A$29,HLOOKUP($AA2028,'Date ouverte'!$29:$30,2,FALSE),IF($J2028='Date ouverte'!$A$31,HLOOKUP($AA2028,'Date ouverte'!$31:$33,2,FALSE),IF($J2028='Date ouverte'!$A$33,HLOOKUP($AA2028,'Date ouverte'!$33:$34,2,FALSE),IF($J2028='Date ouverte'!$A$35,HLOOKUP($AA2028,'Date ouverte'!$35:$36,2,FALSE),"j"))))),0)</f>
        <v>0</v>
      </c>
      <c r="AD20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8" s="71"/>
    </row>
    <row r="2029" spans="1:31" x14ac:dyDescent="0.25">
      <c r="A2029" t="s">
        <v>2290</v>
      </c>
      <c r="B2029" t="s">
        <v>258</v>
      </c>
      <c r="C2029" t="s">
        <v>30</v>
      </c>
      <c r="D2029" t="s">
        <v>47</v>
      </c>
      <c r="E2029" t="s">
        <v>16</v>
      </c>
      <c r="F2029" t="s">
        <v>48</v>
      </c>
      <c r="G2029" s="1">
        <v>44861</v>
      </c>
      <c r="H2029" s="1">
        <v>44893</v>
      </c>
      <c r="I2029" s="2">
        <v>44900</v>
      </c>
      <c r="J2029" t="s">
        <v>23</v>
      </c>
      <c r="K2029" t="s">
        <v>29</v>
      </c>
      <c r="L2029" t="s">
        <v>24</v>
      </c>
      <c r="M2029" t="s">
        <v>32</v>
      </c>
      <c r="N2029" t="s">
        <v>41</v>
      </c>
      <c r="O2029" t="s">
        <v>1728</v>
      </c>
      <c r="P2029">
        <f t="shared" si="696"/>
        <v>1</v>
      </c>
      <c r="Q2029" s="5">
        <f t="shared" si="697"/>
        <v>44895</v>
      </c>
      <c r="R2029" s="32">
        <f>VLOOKUP(_xlfn.CONCAT(M2029," - ",E2029),Planning!$C$75:$D$99,2,0)</f>
        <v>10</v>
      </c>
      <c r="S2029" s="5">
        <f t="shared" si="698"/>
        <v>44903</v>
      </c>
      <c r="T2029" s="3" t="str">
        <f t="shared" si="699"/>
        <v/>
      </c>
      <c r="U2029" s="32">
        <f t="shared" ca="1" si="700"/>
        <v>10</v>
      </c>
      <c r="V2029" s="32">
        <f t="shared" si="701"/>
        <v>0</v>
      </c>
      <c r="W2029" s="5">
        <f t="shared" si="702"/>
        <v>44900</v>
      </c>
      <c r="X2029" s="5"/>
      <c r="Z2029" s="49"/>
      <c r="AA2029" s="50" cm="1">
        <f t="array" ref="AA2029">IF(AND(K2029="Pending",J2029='Date ouverte'!$A$2),INDEX(_xlfn.ANCHORARRAY('Date ouverte'!$B$2),MATCH(TRUE,_xlfn.ANCHORARRAY('Date ouverte'!$B$2)&gt;=$W2029,0)),IF(AND(K2029="Pending",J2029='Date ouverte'!$A$4),INDEX(_xlfn.ANCHORARRAY('Date ouverte'!$B$4),MATCH(TRUE,_xlfn.ANCHORARRAY('Date ouverte'!$B$4)&gt;=$W2029,0)),IF(AND(K2029="Pending",J2029='Date ouverte'!$A$6),INDEX(_xlfn.ANCHORARRAY('Date ouverte'!$B$6),MATCH(TRUE,_xlfn.ANCHORARRAY('Date ouverte'!$B$6)&gt;=$W2029,0)),IF(AND(K2029="Pending",J2029='Date ouverte'!$A$8),INDEX(_xlfn.ANCHORARRAY('Date ouverte'!$B$8),MATCH(TRUE,_xlfn.ANCHORARRAY('Date ouverte'!$B$8)&gt;=$W2029,0)),W2029))))</f>
        <v>44900</v>
      </c>
      <c r="AB2029" s="5" t="str">
        <f>IF(IF($K2029="Pending",(IF($J2029='Date ouverte'!$A$20,HLOOKUP($AA2029,'Date ouverte'!$20:$21,2,FALSE),IF($J2029='Date ouverte'!$A$22,HLOOKUP($AA2029,'Date ouverte'!$22:$23,2,FALSE),IF($J2029='Date ouverte'!$A$24,HLOOKUP($AA2029,'Date ouverte'!$24:$25,2,FALSE),IF($J2029='Date ouverte'!$A$26,HLOOKUP($AA2029,'Date ouverte'!$26:$27,2,FALSE),"j"))))),W2029)&lt;&gt;"alert",AA2029,"alert")</f>
        <v>alert</v>
      </c>
      <c r="AC2029" s="65">
        <f>IF($AB2029="alert",(IF($J2029='Date ouverte'!$A$29,HLOOKUP($AA2029,'Date ouverte'!$29:$30,2,FALSE),IF($J2029='Date ouverte'!$A$31,HLOOKUP($AA2029,'Date ouverte'!$31:$33,2,FALSE),IF($J2029='Date ouverte'!$A$33,HLOOKUP($AA2029,'Date ouverte'!$33:$34,2,FALSE),IF($J2029='Date ouverte'!$A$35,HLOOKUP($AA2029,'Date ouverte'!$35:$36,2,FALSE),"j"))))),0)</f>
        <v>26</v>
      </c>
      <c r="AD20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29" s="71"/>
    </row>
    <row r="2030" spans="1:31" x14ac:dyDescent="0.25">
      <c r="A2030" t="s">
        <v>2291</v>
      </c>
      <c r="B2030" t="s">
        <v>258</v>
      </c>
      <c r="C2030" t="s">
        <v>30</v>
      </c>
      <c r="D2030" t="s">
        <v>47</v>
      </c>
      <c r="E2030" t="s">
        <v>16</v>
      </c>
      <c r="F2030" t="s">
        <v>48</v>
      </c>
      <c r="G2030" s="1">
        <v>44848</v>
      </c>
      <c r="H2030" s="1">
        <v>44861</v>
      </c>
      <c r="I2030" s="2">
        <v>44865.208333333336</v>
      </c>
      <c r="J2030" t="s">
        <v>18</v>
      </c>
      <c r="K2030" t="s">
        <v>19</v>
      </c>
      <c r="L2030" t="s">
        <v>20</v>
      </c>
      <c r="M2030" t="s">
        <v>21</v>
      </c>
      <c r="N2030" t="s">
        <v>2292</v>
      </c>
      <c r="O2030" t="s">
        <v>2293</v>
      </c>
      <c r="P2030">
        <f t="shared" si="696"/>
        <v>1</v>
      </c>
      <c r="Q2030" s="5">
        <f t="shared" si="697"/>
        <v>44863</v>
      </c>
      <c r="R2030" s="32">
        <f>VLOOKUP(_xlfn.CONCAT(M2030," - ",E2030),Planning!$C$75:$D$99,2,0)</f>
        <v>7</v>
      </c>
      <c r="S2030" s="5">
        <f t="shared" si="698"/>
        <v>44868</v>
      </c>
      <c r="T2030" s="3" t="str">
        <f t="shared" si="699"/>
        <v/>
      </c>
      <c r="U2030" s="32">
        <f t="shared" ca="1" si="700"/>
        <v>7</v>
      </c>
      <c r="V2030" s="32">
        <f t="shared" si="701"/>
        <v>0</v>
      </c>
      <c r="W2030" s="5">
        <f t="shared" si="702"/>
        <v>44865</v>
      </c>
      <c r="X2030" s="5"/>
      <c r="Z2030" s="49"/>
      <c r="AA2030" s="50" cm="1">
        <f t="array" ref="AA2030">IF(AND(K2030="Pending",J2030='Date ouverte'!$A$2),INDEX(_xlfn.ANCHORARRAY('Date ouverte'!$B$2),MATCH(TRUE,_xlfn.ANCHORARRAY('Date ouverte'!$B$2)&gt;=$W2030,0)),IF(AND(K2030="Pending",J2030='Date ouverte'!$A$4),INDEX(_xlfn.ANCHORARRAY('Date ouverte'!$B$4),MATCH(TRUE,_xlfn.ANCHORARRAY('Date ouverte'!$B$4)&gt;=$W2030,0)),IF(AND(K2030="Pending",J2030='Date ouverte'!$A$6),INDEX(_xlfn.ANCHORARRAY('Date ouverte'!$B$6),MATCH(TRUE,_xlfn.ANCHORARRAY('Date ouverte'!$B$6)&gt;=$W2030,0)),IF(AND(K2030="Pending",J2030='Date ouverte'!$A$8),INDEX(_xlfn.ANCHORARRAY('Date ouverte'!$B$8),MATCH(TRUE,_xlfn.ANCHORARRAY('Date ouverte'!$B$8)&gt;=$W2030,0)),W2030))))</f>
        <v>44865</v>
      </c>
      <c r="AB2030" s="5">
        <f>IF(IF($K2030="Pending",(IF($J2030='Date ouverte'!$A$20,HLOOKUP($AA2030,'Date ouverte'!$20:$21,2,FALSE),IF($J2030='Date ouverte'!$A$22,HLOOKUP($AA2030,'Date ouverte'!$22:$23,2,FALSE),IF($J2030='Date ouverte'!$A$24,HLOOKUP($AA2030,'Date ouverte'!$24:$25,2,FALSE),IF($J2030='Date ouverte'!$A$26,HLOOKUP($AA2030,'Date ouverte'!$26:$27,2,FALSE),"j"))))),W2030)&lt;&gt;"alert",AA2030,"alert")</f>
        <v>44865</v>
      </c>
      <c r="AC2030" s="65">
        <f>IF($AB2030="alert",(IF($J2030='Date ouverte'!$A$29,HLOOKUP($AA2030,'Date ouverte'!$29:$30,2,FALSE),IF($J2030='Date ouverte'!$A$31,HLOOKUP($AA2030,'Date ouverte'!$31:$33,2,FALSE),IF($J2030='Date ouverte'!$A$33,HLOOKUP($AA2030,'Date ouverte'!$33:$34,2,FALSE),IF($J2030='Date ouverte'!$A$35,HLOOKUP($AA2030,'Date ouverte'!$35:$36,2,FALSE),"j"))))),0)</f>
        <v>0</v>
      </c>
      <c r="AD20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0" s="71"/>
    </row>
    <row r="2031" spans="1:31" x14ac:dyDescent="0.25">
      <c r="A2031" t="s">
        <v>494</v>
      </c>
      <c r="B2031" t="s">
        <v>258</v>
      </c>
      <c r="C2031" t="s">
        <v>14</v>
      </c>
      <c r="D2031" t="s">
        <v>15</v>
      </c>
      <c r="E2031" t="s">
        <v>16</v>
      </c>
      <c r="F2031" t="s">
        <v>17</v>
      </c>
      <c r="G2031" s="1">
        <v>44817</v>
      </c>
      <c r="H2031" s="1">
        <v>44858</v>
      </c>
      <c r="I2031" s="2">
        <v>44865</v>
      </c>
      <c r="J2031" t="s">
        <v>39</v>
      </c>
      <c r="K2031" t="s">
        <v>29</v>
      </c>
      <c r="L2031" t="s">
        <v>20</v>
      </c>
      <c r="M2031" t="s">
        <v>21</v>
      </c>
      <c r="N2031" t="s">
        <v>22</v>
      </c>
      <c r="O2031" t="s">
        <v>592</v>
      </c>
      <c r="P2031">
        <f t="shared" si="696"/>
        <v>1</v>
      </c>
      <c r="Q2031" s="5">
        <f t="shared" si="697"/>
        <v>44860</v>
      </c>
      <c r="R2031" s="32">
        <f>VLOOKUP(_xlfn.CONCAT(M2031," - ",E2031),Planning!$C$75:$D$99,2,0)</f>
        <v>7</v>
      </c>
      <c r="S2031" s="5">
        <f t="shared" si="698"/>
        <v>44865</v>
      </c>
      <c r="T2031" s="3" t="str">
        <f t="shared" si="699"/>
        <v/>
      </c>
      <c r="U2031" s="32">
        <f t="shared" ca="1" si="700"/>
        <v>7</v>
      </c>
      <c r="V2031" s="32">
        <f t="shared" si="701"/>
        <v>0</v>
      </c>
      <c r="W2031" s="5">
        <f t="shared" si="702"/>
        <v>44865</v>
      </c>
      <c r="X2031" s="5"/>
      <c r="Z2031" s="49"/>
      <c r="AA2031" s="50" cm="1">
        <f t="array" ref="AA2031">IF(AND(K2031="Pending",J2031='Date ouverte'!$A$2),INDEX(_xlfn.ANCHORARRAY('Date ouverte'!$B$2),MATCH(TRUE,_xlfn.ANCHORARRAY('Date ouverte'!$B$2)&gt;=$W2031,0)),IF(AND(K2031="Pending",J2031='Date ouverte'!$A$4),INDEX(_xlfn.ANCHORARRAY('Date ouverte'!$B$4),MATCH(TRUE,_xlfn.ANCHORARRAY('Date ouverte'!$B$4)&gt;=$W2031,0)),IF(AND(K2031="Pending",J2031='Date ouverte'!$A$6),INDEX(_xlfn.ANCHORARRAY('Date ouverte'!$B$6),MATCH(TRUE,_xlfn.ANCHORARRAY('Date ouverte'!$B$6)&gt;=$W2031,0)),IF(AND(K2031="Pending",J2031='Date ouverte'!$A$8),INDEX(_xlfn.ANCHORARRAY('Date ouverte'!$B$8),MATCH(TRUE,_xlfn.ANCHORARRAY('Date ouverte'!$B$8)&gt;=$W2031,0)),W2031))))</f>
        <v>44865</v>
      </c>
      <c r="AB2031" s="5">
        <f>IF(IF($K2031="Pending",(IF($J2031='Date ouverte'!$A$20,HLOOKUP($AA2031,'Date ouverte'!$20:$21,2,FALSE),IF($J2031='Date ouverte'!$A$22,HLOOKUP($AA2031,'Date ouverte'!$22:$23,2,FALSE),IF($J2031='Date ouverte'!$A$24,HLOOKUP($AA2031,'Date ouverte'!$24:$25,2,FALSE),IF($J2031='Date ouverte'!$A$26,HLOOKUP($AA2031,'Date ouverte'!$26:$27,2,FALSE),"j"))))),W2031)&lt;&gt;"alert",AA2031,"alert")</f>
        <v>44865</v>
      </c>
      <c r="AC2031" s="65">
        <f>IF($AB2031="alert",(IF($J2031='Date ouverte'!$A$29,HLOOKUP($AA2031,'Date ouverte'!$29:$30,2,FALSE),IF($J2031='Date ouverte'!$A$31,HLOOKUP($AA2031,'Date ouverte'!$31:$33,2,FALSE),IF($J2031='Date ouverte'!$A$33,HLOOKUP($AA2031,'Date ouverte'!$33:$34,2,FALSE),IF($J2031='Date ouverte'!$A$35,HLOOKUP($AA2031,'Date ouverte'!$35:$36,2,FALSE),"j"))))),0)</f>
        <v>0</v>
      </c>
      <c r="AD20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31" s="71"/>
    </row>
    <row r="2032" spans="1:31" x14ac:dyDescent="0.25">
      <c r="A2032" t="s">
        <v>2294</v>
      </c>
      <c r="B2032" t="s">
        <v>258</v>
      </c>
      <c r="C2032" t="s">
        <v>30</v>
      </c>
      <c r="D2032" t="s">
        <v>47</v>
      </c>
      <c r="E2032" t="s">
        <v>34</v>
      </c>
      <c r="F2032" t="s">
        <v>48</v>
      </c>
      <c r="G2032" s="1">
        <v>44858</v>
      </c>
      <c r="H2032" s="1">
        <v>44890</v>
      </c>
      <c r="I2032" s="2">
        <v>44902</v>
      </c>
      <c r="J2032" t="s">
        <v>23</v>
      </c>
      <c r="K2032" t="s">
        <v>29</v>
      </c>
      <c r="L2032" t="s">
        <v>20</v>
      </c>
      <c r="M2032" t="s">
        <v>25</v>
      </c>
      <c r="N2032" t="s">
        <v>35</v>
      </c>
      <c r="O2032" t="s">
        <v>46</v>
      </c>
      <c r="P2032">
        <f t="shared" si="696"/>
        <v>1</v>
      </c>
      <c r="Q2032" s="5">
        <f t="shared" si="697"/>
        <v>44892</v>
      </c>
      <c r="R2032" s="32">
        <f>VLOOKUP(_xlfn.CONCAT(M2032," - ",E2032),Planning!$C$75:$D$99,2,0)</f>
        <v>21</v>
      </c>
      <c r="S2032" s="5">
        <f t="shared" si="698"/>
        <v>44911</v>
      </c>
      <c r="T2032" s="3" t="str">
        <f t="shared" si="699"/>
        <v/>
      </c>
      <c r="U2032" s="32">
        <f t="shared" ca="1" si="700"/>
        <v>21</v>
      </c>
      <c r="V2032" s="32">
        <f t="shared" si="701"/>
        <v>0</v>
      </c>
      <c r="W2032" s="5">
        <f t="shared" si="702"/>
        <v>44902</v>
      </c>
      <c r="X2032" s="5"/>
      <c r="Z2032" s="49"/>
      <c r="AA2032" s="50" cm="1">
        <f t="array" ref="AA2032">IF(AND(K2032="Pending",J2032='Date ouverte'!$A$2),INDEX(_xlfn.ANCHORARRAY('Date ouverte'!$B$2),MATCH(TRUE,_xlfn.ANCHORARRAY('Date ouverte'!$B$2)&gt;=$W2032,0)),IF(AND(K2032="Pending",J2032='Date ouverte'!$A$4),INDEX(_xlfn.ANCHORARRAY('Date ouverte'!$B$4),MATCH(TRUE,_xlfn.ANCHORARRAY('Date ouverte'!$B$4)&gt;=$W2032,0)),IF(AND(K2032="Pending",J2032='Date ouverte'!$A$6),INDEX(_xlfn.ANCHORARRAY('Date ouverte'!$B$6),MATCH(TRUE,_xlfn.ANCHORARRAY('Date ouverte'!$B$6)&gt;=$W2032,0)),IF(AND(K2032="Pending",J2032='Date ouverte'!$A$8),INDEX(_xlfn.ANCHORARRAY('Date ouverte'!$B$8),MATCH(TRUE,_xlfn.ANCHORARRAY('Date ouverte'!$B$8)&gt;=$W2032,0)),W2032))))</f>
        <v>44902</v>
      </c>
      <c r="AB2032" s="5" t="str">
        <f>IF(IF($K2032="Pending",(IF($J2032='Date ouverte'!$A$20,HLOOKUP($AA2032,'Date ouverte'!$20:$21,2,FALSE),IF($J2032='Date ouverte'!$A$22,HLOOKUP($AA2032,'Date ouverte'!$22:$23,2,FALSE),IF($J2032='Date ouverte'!$A$24,HLOOKUP($AA2032,'Date ouverte'!$24:$25,2,FALSE),IF($J2032='Date ouverte'!$A$26,HLOOKUP($AA2032,'Date ouverte'!$26:$27,2,FALSE),"j"))))),W2032)&lt;&gt;"alert",AA2032,"alert")</f>
        <v>alert</v>
      </c>
      <c r="AC2032" s="65">
        <f>IF($AB2032="alert",(IF($J2032='Date ouverte'!$A$29,HLOOKUP($AA2032,'Date ouverte'!$29:$30,2,FALSE),IF($J2032='Date ouverte'!$A$31,HLOOKUP($AA2032,'Date ouverte'!$31:$33,2,FALSE),IF($J2032='Date ouverte'!$A$33,HLOOKUP($AA2032,'Date ouverte'!$33:$34,2,FALSE),IF($J2032='Date ouverte'!$A$35,HLOOKUP($AA2032,'Date ouverte'!$35:$36,2,FALSE),"j"))))),0)</f>
        <v>40</v>
      </c>
      <c r="AD20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2" s="71"/>
    </row>
    <row r="2033" spans="1:31" x14ac:dyDescent="0.25">
      <c r="A2033" t="s">
        <v>1549</v>
      </c>
      <c r="B2033" t="s">
        <v>258</v>
      </c>
      <c r="C2033" t="s">
        <v>30</v>
      </c>
      <c r="D2033" t="s">
        <v>47</v>
      </c>
      <c r="E2033" t="s">
        <v>34</v>
      </c>
      <c r="F2033" t="s">
        <v>48</v>
      </c>
      <c r="G2033" s="1">
        <v>44847</v>
      </c>
      <c r="H2033" s="1">
        <v>44877</v>
      </c>
      <c r="I2033" s="2">
        <v>44881.354166666664</v>
      </c>
      <c r="J2033" t="s">
        <v>28</v>
      </c>
      <c r="K2033" t="s">
        <v>19</v>
      </c>
      <c r="L2033" t="s">
        <v>20</v>
      </c>
      <c r="M2033" t="s">
        <v>25</v>
      </c>
      <c r="N2033" t="s">
        <v>35</v>
      </c>
      <c r="O2033" t="s">
        <v>45</v>
      </c>
      <c r="P2033">
        <f t="shared" si="696"/>
        <v>1</v>
      </c>
      <c r="Q2033" s="5">
        <f t="shared" si="697"/>
        <v>44879</v>
      </c>
      <c r="R2033" s="32">
        <f>VLOOKUP(_xlfn.CONCAT(M2033," - ",E2033),Planning!$C$75:$D$99,2,0)</f>
        <v>21</v>
      </c>
      <c r="S2033" s="5">
        <f t="shared" si="698"/>
        <v>44898</v>
      </c>
      <c r="T2033" s="3" t="str">
        <f t="shared" si="699"/>
        <v/>
      </c>
      <c r="U2033" s="32">
        <f t="shared" ca="1" si="700"/>
        <v>21</v>
      </c>
      <c r="V2033" s="32">
        <f t="shared" si="701"/>
        <v>0</v>
      </c>
      <c r="W2033" s="5">
        <f t="shared" si="702"/>
        <v>44881</v>
      </c>
      <c r="X2033" s="5"/>
      <c r="Z2033" s="49"/>
      <c r="AA2033" s="50" cm="1">
        <f t="array" ref="AA2033">IF(AND(K2033="Pending",J2033='Date ouverte'!$A$2),INDEX(_xlfn.ANCHORARRAY('Date ouverte'!$B$2),MATCH(TRUE,_xlfn.ANCHORARRAY('Date ouverte'!$B$2)&gt;=$W2033,0)),IF(AND(K2033="Pending",J2033='Date ouverte'!$A$4),INDEX(_xlfn.ANCHORARRAY('Date ouverte'!$B$4),MATCH(TRUE,_xlfn.ANCHORARRAY('Date ouverte'!$B$4)&gt;=$W2033,0)),IF(AND(K2033="Pending",J2033='Date ouverte'!$A$6),INDEX(_xlfn.ANCHORARRAY('Date ouverte'!$B$6),MATCH(TRUE,_xlfn.ANCHORARRAY('Date ouverte'!$B$6)&gt;=$W2033,0)),IF(AND(K2033="Pending",J2033='Date ouverte'!$A$8),INDEX(_xlfn.ANCHORARRAY('Date ouverte'!$B$8),MATCH(TRUE,_xlfn.ANCHORARRAY('Date ouverte'!$B$8)&gt;=$W2033,0)),W2033))))</f>
        <v>44881</v>
      </c>
      <c r="AB2033" s="5">
        <f>IF(IF($K2033="Pending",(IF($J2033='Date ouverte'!$A$20,HLOOKUP($AA2033,'Date ouverte'!$20:$21,2,FALSE),IF($J2033='Date ouverte'!$A$22,HLOOKUP($AA2033,'Date ouverte'!$22:$23,2,FALSE),IF($J2033='Date ouverte'!$A$24,HLOOKUP($AA2033,'Date ouverte'!$24:$25,2,FALSE),IF($J2033='Date ouverte'!$A$26,HLOOKUP($AA2033,'Date ouverte'!$26:$27,2,FALSE),"j"))))),W2033)&lt;&gt;"alert",AA2033,"alert")</f>
        <v>44881</v>
      </c>
      <c r="AC2033" s="65">
        <f>IF($AB2033="alert",(IF($J2033='Date ouverte'!$A$29,HLOOKUP($AA2033,'Date ouverte'!$29:$30,2,FALSE),IF($J2033='Date ouverte'!$A$31,HLOOKUP($AA2033,'Date ouverte'!$31:$33,2,FALSE),IF($J2033='Date ouverte'!$A$33,HLOOKUP($AA2033,'Date ouverte'!$33:$34,2,FALSE),IF($J2033='Date ouverte'!$A$35,HLOOKUP($AA2033,'Date ouverte'!$35:$36,2,FALSE),"j"))))),0)</f>
        <v>0</v>
      </c>
      <c r="AD20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33" s="71"/>
    </row>
    <row r="2034" spans="1:31" x14ac:dyDescent="0.25">
      <c r="A2034" t="s">
        <v>1550</v>
      </c>
      <c r="B2034" t="s">
        <v>258</v>
      </c>
      <c r="C2034" t="s">
        <v>30</v>
      </c>
      <c r="D2034" t="s">
        <v>47</v>
      </c>
      <c r="E2034" t="s">
        <v>16</v>
      </c>
      <c r="F2034" t="s">
        <v>48</v>
      </c>
      <c r="G2034" s="1">
        <v>44828</v>
      </c>
      <c r="H2034" s="1">
        <v>44865</v>
      </c>
      <c r="I2034" s="2">
        <v>44869.541666666664</v>
      </c>
      <c r="J2034" t="s">
        <v>23</v>
      </c>
      <c r="K2034" t="s">
        <v>19</v>
      </c>
      <c r="L2034" t="s">
        <v>20</v>
      </c>
      <c r="M2034" t="s">
        <v>21</v>
      </c>
      <c r="N2034" t="s">
        <v>22</v>
      </c>
      <c r="O2034" t="s">
        <v>50</v>
      </c>
      <c r="P2034">
        <f t="shared" si="696"/>
        <v>1</v>
      </c>
      <c r="Q2034" s="5">
        <f t="shared" si="697"/>
        <v>44867</v>
      </c>
      <c r="R2034" s="32">
        <f>VLOOKUP(_xlfn.CONCAT(M2034," - ",E2034),Planning!$C$75:$D$99,2,0)</f>
        <v>7</v>
      </c>
      <c r="S2034" s="5">
        <f t="shared" si="698"/>
        <v>44872</v>
      </c>
      <c r="T2034" s="3" t="str">
        <f t="shared" si="699"/>
        <v/>
      </c>
      <c r="U2034" s="32">
        <f t="shared" ca="1" si="700"/>
        <v>7</v>
      </c>
      <c r="V2034" s="32">
        <f t="shared" si="701"/>
        <v>0</v>
      </c>
      <c r="W2034" s="5">
        <f t="shared" si="702"/>
        <v>44869</v>
      </c>
      <c r="X2034" s="5"/>
      <c r="Z2034" s="49"/>
      <c r="AA2034" s="50" cm="1">
        <f t="array" ref="AA2034">IF(AND(K2034="Pending",J2034='Date ouverte'!$A$2),INDEX(_xlfn.ANCHORARRAY('Date ouverte'!$B$2),MATCH(TRUE,_xlfn.ANCHORARRAY('Date ouverte'!$B$2)&gt;=$W2034,0)),IF(AND(K2034="Pending",J2034='Date ouverte'!$A$4),INDEX(_xlfn.ANCHORARRAY('Date ouverte'!$B$4),MATCH(TRUE,_xlfn.ANCHORARRAY('Date ouverte'!$B$4)&gt;=$W2034,0)),IF(AND(K2034="Pending",J2034='Date ouverte'!$A$6),INDEX(_xlfn.ANCHORARRAY('Date ouverte'!$B$6),MATCH(TRUE,_xlfn.ANCHORARRAY('Date ouverte'!$B$6)&gt;=$W2034,0)),IF(AND(K2034="Pending",J2034='Date ouverte'!$A$8),INDEX(_xlfn.ANCHORARRAY('Date ouverte'!$B$8),MATCH(TRUE,_xlfn.ANCHORARRAY('Date ouverte'!$B$8)&gt;=$W2034,0)),W2034))))</f>
        <v>44869</v>
      </c>
      <c r="AB2034" s="5">
        <f>IF(IF($K2034="Pending",(IF($J2034='Date ouverte'!$A$20,HLOOKUP($AA2034,'Date ouverte'!$20:$21,2,FALSE),IF($J2034='Date ouverte'!$A$22,HLOOKUP($AA2034,'Date ouverte'!$22:$23,2,FALSE),IF($J2034='Date ouverte'!$A$24,HLOOKUP($AA2034,'Date ouverte'!$24:$25,2,FALSE),IF($J2034='Date ouverte'!$A$26,HLOOKUP($AA2034,'Date ouverte'!$26:$27,2,FALSE),"j"))))),W2034)&lt;&gt;"alert",AA2034,"alert")</f>
        <v>44869</v>
      </c>
      <c r="AC2034" s="65">
        <f>IF($AB2034="alert",(IF($J2034='Date ouverte'!$A$29,HLOOKUP($AA2034,'Date ouverte'!$29:$30,2,FALSE),IF($J2034='Date ouverte'!$A$31,HLOOKUP($AA2034,'Date ouverte'!$31:$33,2,FALSE),IF($J2034='Date ouverte'!$A$33,HLOOKUP($AA2034,'Date ouverte'!$33:$34,2,FALSE),IF($J2034='Date ouverte'!$A$35,HLOOKUP($AA2034,'Date ouverte'!$35:$36,2,FALSE),"j"))))),0)</f>
        <v>0</v>
      </c>
      <c r="AD20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4" s="71"/>
    </row>
    <row r="2035" spans="1:31" x14ac:dyDescent="0.25">
      <c r="A2035" t="s">
        <v>788</v>
      </c>
      <c r="B2035" t="s">
        <v>258</v>
      </c>
      <c r="C2035" t="s">
        <v>14</v>
      </c>
      <c r="D2035" t="s">
        <v>47</v>
      </c>
      <c r="E2035" t="s">
        <v>34</v>
      </c>
      <c r="F2035" t="s">
        <v>48</v>
      </c>
      <c r="G2035" s="1">
        <v>44822</v>
      </c>
      <c r="H2035" s="1">
        <v>44860</v>
      </c>
      <c r="I2035" s="2">
        <v>44873.354166666664</v>
      </c>
      <c r="J2035" t="s">
        <v>28</v>
      </c>
      <c r="K2035" t="s">
        <v>19</v>
      </c>
      <c r="L2035" t="s">
        <v>20</v>
      </c>
      <c r="M2035" t="s">
        <v>25</v>
      </c>
      <c r="N2035" t="s">
        <v>35</v>
      </c>
      <c r="O2035" t="s">
        <v>36</v>
      </c>
      <c r="P2035">
        <f t="shared" si="696"/>
        <v>1</v>
      </c>
      <c r="Q2035" s="5">
        <f t="shared" si="697"/>
        <v>44862</v>
      </c>
      <c r="R2035" s="32">
        <f>VLOOKUP(_xlfn.CONCAT(M2035," - ",E2035),Planning!$C$75:$D$99,2,0)</f>
        <v>21</v>
      </c>
      <c r="S2035" s="5">
        <f t="shared" si="698"/>
        <v>44881</v>
      </c>
      <c r="T2035" s="3" t="str">
        <f t="shared" si="699"/>
        <v/>
      </c>
      <c r="U2035" s="32">
        <f t="shared" ca="1" si="700"/>
        <v>21</v>
      </c>
      <c r="V2035" s="32">
        <f t="shared" si="701"/>
        <v>0</v>
      </c>
      <c r="W2035" s="5">
        <f t="shared" si="702"/>
        <v>44873</v>
      </c>
      <c r="X2035" s="5"/>
      <c r="Z2035" s="49"/>
      <c r="AA2035" s="50" cm="1">
        <f t="array" ref="AA2035">IF(AND(K2035="Pending",J2035='Date ouverte'!$A$2),INDEX(_xlfn.ANCHORARRAY('Date ouverte'!$B$2),MATCH(TRUE,_xlfn.ANCHORARRAY('Date ouverte'!$B$2)&gt;=$W2035,0)),IF(AND(K2035="Pending",J2035='Date ouverte'!$A$4),INDEX(_xlfn.ANCHORARRAY('Date ouverte'!$B$4),MATCH(TRUE,_xlfn.ANCHORARRAY('Date ouverte'!$B$4)&gt;=$W2035,0)),IF(AND(K2035="Pending",J2035='Date ouverte'!$A$6),INDEX(_xlfn.ANCHORARRAY('Date ouverte'!$B$6),MATCH(TRUE,_xlfn.ANCHORARRAY('Date ouverte'!$B$6)&gt;=$W2035,0)),IF(AND(K2035="Pending",J2035='Date ouverte'!$A$8),INDEX(_xlfn.ANCHORARRAY('Date ouverte'!$B$8),MATCH(TRUE,_xlfn.ANCHORARRAY('Date ouverte'!$B$8)&gt;=$W2035,0)),W2035))))</f>
        <v>44873</v>
      </c>
      <c r="AB2035" s="5">
        <f>IF(IF($K2035="Pending",(IF($J2035='Date ouverte'!$A$20,HLOOKUP($AA2035,'Date ouverte'!$20:$21,2,FALSE),IF($J2035='Date ouverte'!$A$22,HLOOKUP($AA2035,'Date ouverte'!$22:$23,2,FALSE),IF($J2035='Date ouverte'!$A$24,HLOOKUP($AA2035,'Date ouverte'!$24:$25,2,FALSE),IF($J2035='Date ouverte'!$A$26,HLOOKUP($AA2035,'Date ouverte'!$26:$27,2,FALSE),"j"))))),W2035)&lt;&gt;"alert",AA2035,"alert")</f>
        <v>44873</v>
      </c>
      <c r="AC2035" s="65">
        <f>IF($AB2035="alert",(IF($J2035='Date ouverte'!$A$29,HLOOKUP($AA2035,'Date ouverte'!$29:$30,2,FALSE),IF($J2035='Date ouverte'!$A$31,HLOOKUP($AA2035,'Date ouverte'!$31:$33,2,FALSE),IF($J2035='Date ouverte'!$A$33,HLOOKUP($AA2035,'Date ouverte'!$33:$34,2,FALSE),IF($J2035='Date ouverte'!$A$35,HLOOKUP($AA2035,'Date ouverte'!$35:$36,2,FALSE),"j"))))),0)</f>
        <v>0</v>
      </c>
      <c r="AD20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5" s="71"/>
    </row>
    <row r="2036" spans="1:31" x14ac:dyDescent="0.25">
      <c r="A2036" t="s">
        <v>298</v>
      </c>
      <c r="B2036" t="s">
        <v>258</v>
      </c>
      <c r="C2036" t="s">
        <v>14</v>
      </c>
      <c r="D2036" t="s">
        <v>15</v>
      </c>
      <c r="E2036" t="s">
        <v>34</v>
      </c>
      <c r="F2036" t="s">
        <v>17</v>
      </c>
      <c r="G2036" s="1">
        <v>44810</v>
      </c>
      <c r="H2036" s="1">
        <v>44853</v>
      </c>
      <c r="I2036" s="2">
        <v>44860.375</v>
      </c>
      <c r="J2036" t="s">
        <v>18</v>
      </c>
      <c r="K2036" t="s">
        <v>19</v>
      </c>
      <c r="L2036" t="s">
        <v>20</v>
      </c>
      <c r="M2036" t="s">
        <v>25</v>
      </c>
      <c r="N2036" t="s">
        <v>35</v>
      </c>
      <c r="O2036" t="s">
        <v>42</v>
      </c>
      <c r="P2036">
        <f t="shared" si="696"/>
        <v>1</v>
      </c>
      <c r="Q2036" s="5">
        <f t="shared" si="697"/>
        <v>44855</v>
      </c>
      <c r="R2036" s="32">
        <f>VLOOKUP(_xlfn.CONCAT(M2036," - ",E2036),Planning!$C$75:$D$99,2,0)</f>
        <v>21</v>
      </c>
      <c r="S2036" s="5">
        <f t="shared" si="698"/>
        <v>44874</v>
      </c>
      <c r="T2036" s="3" t="str">
        <f t="shared" si="699"/>
        <v/>
      </c>
      <c r="U2036" s="32">
        <f t="shared" ca="1" si="700"/>
        <v>15</v>
      </c>
      <c r="V2036" s="32">
        <f t="shared" si="701"/>
        <v>0</v>
      </c>
      <c r="W2036" s="5">
        <f t="shared" si="702"/>
        <v>44860</v>
      </c>
      <c r="X2036" s="5"/>
      <c r="Z2036" s="49"/>
      <c r="AA2036" s="50" cm="1">
        <f t="array" ref="AA2036">IF(AND(K2036="Pending",J2036='Date ouverte'!$A$2),INDEX(_xlfn.ANCHORARRAY('Date ouverte'!$B$2),MATCH(TRUE,_xlfn.ANCHORARRAY('Date ouverte'!$B$2)&gt;=$W2036,0)),IF(AND(K2036="Pending",J2036='Date ouverte'!$A$4),INDEX(_xlfn.ANCHORARRAY('Date ouverte'!$B$4),MATCH(TRUE,_xlfn.ANCHORARRAY('Date ouverte'!$B$4)&gt;=$W2036,0)),IF(AND(K2036="Pending",J2036='Date ouverte'!$A$6),INDEX(_xlfn.ANCHORARRAY('Date ouverte'!$B$6),MATCH(TRUE,_xlfn.ANCHORARRAY('Date ouverte'!$B$6)&gt;=$W2036,0)),IF(AND(K2036="Pending",J2036='Date ouverte'!$A$8),INDEX(_xlfn.ANCHORARRAY('Date ouverte'!$B$8),MATCH(TRUE,_xlfn.ANCHORARRAY('Date ouverte'!$B$8)&gt;=$W2036,0)),W2036))))</f>
        <v>44860</v>
      </c>
      <c r="AB2036" s="5">
        <f>IF(IF($K2036="Pending",(IF($J2036='Date ouverte'!$A$20,HLOOKUP($AA2036,'Date ouverte'!$20:$21,2,FALSE),IF($J2036='Date ouverte'!$A$22,HLOOKUP($AA2036,'Date ouverte'!$22:$23,2,FALSE),IF($J2036='Date ouverte'!$A$24,HLOOKUP($AA2036,'Date ouverte'!$24:$25,2,FALSE),IF($J2036='Date ouverte'!$A$26,HLOOKUP($AA2036,'Date ouverte'!$26:$27,2,FALSE),"j"))))),W2036)&lt;&gt;"alert",AA2036,"alert")</f>
        <v>44860</v>
      </c>
      <c r="AC2036" s="65">
        <f>IF($AB2036="alert",(IF($J2036='Date ouverte'!$A$29,HLOOKUP($AA2036,'Date ouverte'!$29:$30,2,FALSE),IF($J2036='Date ouverte'!$A$31,HLOOKUP($AA2036,'Date ouverte'!$31:$33,2,FALSE),IF($J2036='Date ouverte'!$A$33,HLOOKUP($AA2036,'Date ouverte'!$33:$34,2,FALSE),IF($J2036='Date ouverte'!$A$35,HLOOKUP($AA2036,'Date ouverte'!$35:$36,2,FALSE),"j"))))),0)</f>
        <v>0</v>
      </c>
      <c r="AD20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6" s="71"/>
    </row>
    <row r="2037" spans="1:31" x14ac:dyDescent="0.25">
      <c r="A2037" t="s">
        <v>2539</v>
      </c>
      <c r="B2037" t="s">
        <v>258</v>
      </c>
      <c r="C2037" t="s">
        <v>30</v>
      </c>
      <c r="D2037" t="s">
        <v>47</v>
      </c>
      <c r="E2037" t="s">
        <v>34</v>
      </c>
      <c r="F2037" t="s">
        <v>48</v>
      </c>
      <c r="G2037" s="1">
        <v>44861</v>
      </c>
      <c r="H2037" s="1">
        <v>44898</v>
      </c>
      <c r="I2037" s="2">
        <v>44913</v>
      </c>
      <c r="J2037" t="s">
        <v>28</v>
      </c>
      <c r="K2037" t="s">
        <v>29</v>
      </c>
      <c r="L2037" t="s">
        <v>24</v>
      </c>
      <c r="M2037" t="s">
        <v>25</v>
      </c>
      <c r="P2037">
        <f t="shared" si="696"/>
        <v>1</v>
      </c>
      <c r="Q2037" s="5">
        <f t="shared" si="697"/>
        <v>44900</v>
      </c>
      <c r="R2037" s="32">
        <f>VLOOKUP(_xlfn.CONCAT(M2037," - ",E2037),Planning!$C$75:$D$99,2,0)</f>
        <v>21</v>
      </c>
      <c r="S2037" s="5">
        <f t="shared" si="698"/>
        <v>44919</v>
      </c>
      <c r="T2037" s="3" t="str">
        <f t="shared" si="699"/>
        <v/>
      </c>
      <c r="U2037" s="32">
        <f t="shared" ca="1" si="700"/>
        <v>21</v>
      </c>
      <c r="V2037" s="32">
        <f t="shared" si="701"/>
        <v>0</v>
      </c>
      <c r="W2037" s="5">
        <f t="shared" si="702"/>
        <v>44913</v>
      </c>
      <c r="X2037" s="5"/>
      <c r="Z2037" s="49"/>
      <c r="AA2037" s="50" cm="1">
        <f t="array" ref="AA2037">IF(AND(K2037="Pending",J2037='Date ouverte'!$A$2),INDEX(_xlfn.ANCHORARRAY('Date ouverte'!$B$2),MATCH(TRUE,_xlfn.ANCHORARRAY('Date ouverte'!$B$2)&gt;=$W2037,0)),IF(AND(K2037="Pending",J2037='Date ouverte'!$A$4),INDEX(_xlfn.ANCHORARRAY('Date ouverte'!$B$4),MATCH(TRUE,_xlfn.ANCHORARRAY('Date ouverte'!$B$4)&gt;=$W2037,0)),IF(AND(K2037="Pending",J2037='Date ouverte'!$A$6),INDEX(_xlfn.ANCHORARRAY('Date ouverte'!$B$6),MATCH(TRUE,_xlfn.ANCHORARRAY('Date ouverte'!$B$6)&gt;=$W2037,0)),IF(AND(K2037="Pending",J2037='Date ouverte'!$A$8),INDEX(_xlfn.ANCHORARRAY('Date ouverte'!$B$8),MATCH(TRUE,_xlfn.ANCHORARRAY('Date ouverte'!$B$8)&gt;=$W2037,0)),W2037))))</f>
        <v>44914</v>
      </c>
      <c r="AB2037" s="5" t="str">
        <f>IF(IF($K2037="Pending",(IF($J2037='Date ouverte'!$A$20,HLOOKUP($AA2037,'Date ouverte'!$20:$21,2,FALSE),IF($J2037='Date ouverte'!$A$22,HLOOKUP($AA2037,'Date ouverte'!$22:$23,2,FALSE),IF($J2037='Date ouverte'!$A$24,HLOOKUP($AA2037,'Date ouverte'!$24:$25,2,FALSE),IF($J2037='Date ouverte'!$A$26,HLOOKUP($AA2037,'Date ouverte'!$26:$27,2,FALSE),"j"))))),W2037)&lt;&gt;"alert",AA2037,"alert")</f>
        <v>alert</v>
      </c>
      <c r="AC2037" s="65">
        <f>IF($AB2037="alert",(IF($J2037='Date ouverte'!$A$29,HLOOKUP($AA2037,'Date ouverte'!$29:$30,2,FALSE),IF($J2037='Date ouverte'!$A$31,HLOOKUP($AA2037,'Date ouverte'!$31:$33,2,FALSE),IF($J2037='Date ouverte'!$A$33,HLOOKUP($AA2037,'Date ouverte'!$33:$34,2,FALSE),IF($J2037='Date ouverte'!$A$35,HLOOKUP($AA2037,'Date ouverte'!$35:$36,2,FALSE),"j"))))),0)</f>
        <v>2</v>
      </c>
      <c r="AD20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37" s="71"/>
    </row>
    <row r="2038" spans="1:31" x14ac:dyDescent="0.25">
      <c r="A2038" t="s">
        <v>550</v>
      </c>
      <c r="B2038" t="s">
        <v>258</v>
      </c>
      <c r="C2038" t="s">
        <v>30</v>
      </c>
      <c r="D2038" t="s">
        <v>47</v>
      </c>
      <c r="E2038" t="s">
        <v>34</v>
      </c>
      <c r="F2038" t="s">
        <v>48</v>
      </c>
      <c r="G2038" s="1">
        <v>44817</v>
      </c>
      <c r="H2038" s="1">
        <v>44860</v>
      </c>
      <c r="I2038" s="2">
        <v>44866</v>
      </c>
      <c r="J2038" t="s">
        <v>28</v>
      </c>
      <c r="K2038" t="s">
        <v>29</v>
      </c>
      <c r="L2038" t="s">
        <v>24</v>
      </c>
      <c r="M2038" t="s">
        <v>25</v>
      </c>
      <c r="N2038" t="s">
        <v>26</v>
      </c>
      <c r="O2038" t="s">
        <v>36</v>
      </c>
      <c r="P2038">
        <f t="shared" si="696"/>
        <v>1</v>
      </c>
      <c r="Q2038" s="5">
        <f t="shared" si="697"/>
        <v>44862</v>
      </c>
      <c r="R2038" s="32">
        <f>VLOOKUP(_xlfn.CONCAT(M2038," - ",E2038),Planning!$C$75:$D$99,2,0)</f>
        <v>21</v>
      </c>
      <c r="S2038" s="5">
        <f t="shared" si="698"/>
        <v>44881</v>
      </c>
      <c r="T2038" s="3" t="str">
        <f t="shared" si="699"/>
        <v/>
      </c>
      <c r="U2038" s="32">
        <f t="shared" ca="1" si="700"/>
        <v>21</v>
      </c>
      <c r="V2038" s="32">
        <f t="shared" si="701"/>
        <v>0</v>
      </c>
      <c r="W2038" s="5">
        <f t="shared" si="702"/>
        <v>44866</v>
      </c>
      <c r="X2038" s="5"/>
      <c r="Z2038" s="49"/>
      <c r="AA2038" s="50" cm="1">
        <f t="array" ref="AA2038">IF(AND(K2038="Pending",J2038='Date ouverte'!$A$2),INDEX(_xlfn.ANCHORARRAY('Date ouverte'!$B$2),MATCH(TRUE,_xlfn.ANCHORARRAY('Date ouverte'!$B$2)&gt;=$W2038,0)),IF(AND(K2038="Pending",J2038='Date ouverte'!$A$4),INDEX(_xlfn.ANCHORARRAY('Date ouverte'!$B$4),MATCH(TRUE,_xlfn.ANCHORARRAY('Date ouverte'!$B$4)&gt;=$W2038,0)),IF(AND(K2038="Pending",J2038='Date ouverte'!$A$6),INDEX(_xlfn.ANCHORARRAY('Date ouverte'!$B$6),MATCH(TRUE,_xlfn.ANCHORARRAY('Date ouverte'!$B$6)&gt;=$W2038,0)),IF(AND(K2038="Pending",J2038='Date ouverte'!$A$8),INDEX(_xlfn.ANCHORARRAY('Date ouverte'!$B$8),MATCH(TRUE,_xlfn.ANCHORARRAY('Date ouverte'!$B$8)&gt;=$W2038,0)),W2038))))</f>
        <v>44866</v>
      </c>
      <c r="AB2038" s="5">
        <f>IF(IF($K2038="Pending",(IF($J2038='Date ouverte'!$A$20,HLOOKUP($AA2038,'Date ouverte'!$20:$21,2,FALSE),IF($J2038='Date ouverte'!$A$22,HLOOKUP($AA2038,'Date ouverte'!$22:$23,2,FALSE),IF($J2038='Date ouverte'!$A$24,HLOOKUP($AA2038,'Date ouverte'!$24:$25,2,FALSE),IF($J2038='Date ouverte'!$A$26,HLOOKUP($AA2038,'Date ouverte'!$26:$27,2,FALSE),"j"))))),W2038)&lt;&gt;"alert",AA2038,"alert")</f>
        <v>44866</v>
      </c>
      <c r="AC2038" s="65">
        <f>IF($AB2038="alert",(IF($J2038='Date ouverte'!$A$29,HLOOKUP($AA2038,'Date ouverte'!$29:$30,2,FALSE),IF($J2038='Date ouverte'!$A$31,HLOOKUP($AA2038,'Date ouverte'!$31:$33,2,FALSE),IF($J2038='Date ouverte'!$A$33,HLOOKUP($AA2038,'Date ouverte'!$33:$34,2,FALSE),IF($J2038='Date ouverte'!$A$35,HLOOKUP($AA2038,'Date ouverte'!$35:$36,2,FALSE),"j"))))),0)</f>
        <v>0</v>
      </c>
      <c r="AD20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8" s="71"/>
    </row>
    <row r="2039" spans="1:31" x14ac:dyDescent="0.25">
      <c r="A2039" t="s">
        <v>1016</v>
      </c>
      <c r="B2039" t="s">
        <v>258</v>
      </c>
      <c r="C2039" t="s">
        <v>14</v>
      </c>
      <c r="D2039" t="s">
        <v>47</v>
      </c>
      <c r="E2039" t="s">
        <v>34</v>
      </c>
      <c r="F2039" t="s">
        <v>48</v>
      </c>
      <c r="G2039" s="1">
        <v>44827</v>
      </c>
      <c r="H2039" s="1">
        <v>44860</v>
      </c>
      <c r="I2039" s="2">
        <v>44875.666666666664</v>
      </c>
      <c r="J2039" t="s">
        <v>18</v>
      </c>
      <c r="K2039" t="s">
        <v>19</v>
      </c>
      <c r="L2039" t="s">
        <v>24</v>
      </c>
      <c r="M2039" t="s">
        <v>25</v>
      </c>
      <c r="N2039" t="s">
        <v>26</v>
      </c>
      <c r="O2039" t="s">
        <v>36</v>
      </c>
      <c r="P2039">
        <f t="shared" si="696"/>
        <v>1</v>
      </c>
      <c r="Q2039" s="5">
        <f t="shared" si="697"/>
        <v>44862</v>
      </c>
      <c r="R2039" s="32">
        <f>VLOOKUP(_xlfn.CONCAT(M2039," - ",E2039),Planning!$C$75:$D$99,2,0)</f>
        <v>21</v>
      </c>
      <c r="S2039" s="5">
        <f t="shared" si="698"/>
        <v>44881</v>
      </c>
      <c r="T2039" s="3" t="str">
        <f t="shared" si="699"/>
        <v/>
      </c>
      <c r="U2039" s="32">
        <f t="shared" ca="1" si="700"/>
        <v>21</v>
      </c>
      <c r="V2039" s="32">
        <f t="shared" si="701"/>
        <v>0</v>
      </c>
      <c r="W2039" s="5">
        <f t="shared" si="702"/>
        <v>44875</v>
      </c>
      <c r="X2039" s="5"/>
      <c r="Z2039" s="49"/>
      <c r="AA2039" s="50" cm="1">
        <f t="array" ref="AA2039">IF(AND(K2039="Pending",J2039='Date ouverte'!$A$2),INDEX(_xlfn.ANCHORARRAY('Date ouverte'!$B$2),MATCH(TRUE,_xlfn.ANCHORARRAY('Date ouverte'!$B$2)&gt;=$W2039,0)),IF(AND(K2039="Pending",J2039='Date ouverte'!$A$4),INDEX(_xlfn.ANCHORARRAY('Date ouverte'!$B$4),MATCH(TRUE,_xlfn.ANCHORARRAY('Date ouverte'!$B$4)&gt;=$W2039,0)),IF(AND(K2039="Pending",J2039='Date ouverte'!$A$6),INDEX(_xlfn.ANCHORARRAY('Date ouverte'!$B$6),MATCH(TRUE,_xlfn.ANCHORARRAY('Date ouverte'!$B$6)&gt;=$W2039,0)),IF(AND(K2039="Pending",J2039='Date ouverte'!$A$8),INDEX(_xlfn.ANCHORARRAY('Date ouverte'!$B$8),MATCH(TRUE,_xlfn.ANCHORARRAY('Date ouverte'!$B$8)&gt;=$W2039,0)),W2039))))</f>
        <v>44875</v>
      </c>
      <c r="AB2039" s="5">
        <f>IF(IF($K2039="Pending",(IF($J2039='Date ouverte'!$A$20,HLOOKUP($AA2039,'Date ouverte'!$20:$21,2,FALSE),IF($J2039='Date ouverte'!$A$22,HLOOKUP($AA2039,'Date ouverte'!$22:$23,2,FALSE),IF($J2039='Date ouverte'!$A$24,HLOOKUP($AA2039,'Date ouverte'!$24:$25,2,FALSE),IF($J2039='Date ouverte'!$A$26,HLOOKUP($AA2039,'Date ouverte'!$26:$27,2,FALSE),"j"))))),W2039)&lt;&gt;"alert",AA2039,"alert")</f>
        <v>44875</v>
      </c>
      <c r="AC2039" s="65">
        <f>IF($AB2039="alert",(IF($J2039='Date ouverte'!$A$29,HLOOKUP($AA2039,'Date ouverte'!$29:$30,2,FALSE),IF($J2039='Date ouverte'!$A$31,HLOOKUP($AA2039,'Date ouverte'!$31:$33,2,FALSE),IF($J2039='Date ouverte'!$A$33,HLOOKUP($AA2039,'Date ouverte'!$33:$34,2,FALSE),IF($J2039='Date ouverte'!$A$35,HLOOKUP($AA2039,'Date ouverte'!$35:$36,2,FALSE),"j"))))),0)</f>
        <v>0</v>
      </c>
      <c r="AD20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39" s="71"/>
    </row>
    <row r="2040" spans="1:31" x14ac:dyDescent="0.25">
      <c r="A2040" t="s">
        <v>363</v>
      </c>
      <c r="B2040" t="s">
        <v>258</v>
      </c>
      <c r="C2040" t="s">
        <v>30</v>
      </c>
      <c r="D2040" t="s">
        <v>47</v>
      </c>
      <c r="E2040" t="s">
        <v>34</v>
      </c>
      <c r="F2040" t="s">
        <v>48</v>
      </c>
      <c r="G2040" s="1">
        <v>44807</v>
      </c>
      <c r="H2040" s="1">
        <v>44860</v>
      </c>
      <c r="I2040" s="2">
        <v>44872.4375</v>
      </c>
      <c r="J2040" t="s">
        <v>18</v>
      </c>
      <c r="K2040" t="s">
        <v>19</v>
      </c>
      <c r="L2040" t="s">
        <v>24</v>
      </c>
      <c r="M2040" t="s">
        <v>25</v>
      </c>
      <c r="N2040" t="s">
        <v>26</v>
      </c>
      <c r="O2040" t="s">
        <v>36</v>
      </c>
      <c r="P2040">
        <f t="shared" si="696"/>
        <v>1</v>
      </c>
      <c r="Q2040" s="5">
        <f t="shared" si="697"/>
        <v>44862</v>
      </c>
      <c r="R2040" s="32">
        <f>VLOOKUP(_xlfn.CONCAT(M2040," - ",E2040),Planning!$C$75:$D$99,2,0)</f>
        <v>21</v>
      </c>
      <c r="S2040" s="5">
        <f t="shared" si="698"/>
        <v>44881</v>
      </c>
      <c r="T2040" s="3" t="str">
        <f t="shared" si="699"/>
        <v/>
      </c>
      <c r="U2040" s="32">
        <f t="shared" ca="1" si="700"/>
        <v>21</v>
      </c>
      <c r="V2040" s="32">
        <f t="shared" si="701"/>
        <v>0</v>
      </c>
      <c r="W2040" s="5">
        <f t="shared" si="702"/>
        <v>44872</v>
      </c>
      <c r="X2040" s="5"/>
      <c r="Z2040" s="49"/>
      <c r="AA2040" s="50" cm="1">
        <f t="array" ref="AA2040">IF(AND(K2040="Pending",J2040='Date ouverte'!$A$2),INDEX(_xlfn.ANCHORARRAY('Date ouverte'!$B$2),MATCH(TRUE,_xlfn.ANCHORARRAY('Date ouverte'!$B$2)&gt;=$W2040,0)),IF(AND(K2040="Pending",J2040='Date ouverte'!$A$4),INDEX(_xlfn.ANCHORARRAY('Date ouverte'!$B$4),MATCH(TRUE,_xlfn.ANCHORARRAY('Date ouverte'!$B$4)&gt;=$W2040,0)),IF(AND(K2040="Pending",J2040='Date ouverte'!$A$6),INDEX(_xlfn.ANCHORARRAY('Date ouverte'!$B$6),MATCH(TRUE,_xlfn.ANCHORARRAY('Date ouverte'!$B$6)&gt;=$W2040,0)),IF(AND(K2040="Pending",J2040='Date ouverte'!$A$8),INDEX(_xlfn.ANCHORARRAY('Date ouverte'!$B$8),MATCH(TRUE,_xlfn.ANCHORARRAY('Date ouverte'!$B$8)&gt;=$W2040,0)),W2040))))</f>
        <v>44872</v>
      </c>
      <c r="AB2040" s="5">
        <f>IF(IF($K2040="Pending",(IF($J2040='Date ouverte'!$A$20,HLOOKUP($AA2040,'Date ouverte'!$20:$21,2,FALSE),IF($J2040='Date ouverte'!$A$22,HLOOKUP($AA2040,'Date ouverte'!$22:$23,2,FALSE),IF($J2040='Date ouverte'!$A$24,HLOOKUP($AA2040,'Date ouverte'!$24:$25,2,FALSE),IF($J2040='Date ouverte'!$A$26,HLOOKUP($AA2040,'Date ouverte'!$26:$27,2,FALSE),"j"))))),W2040)&lt;&gt;"alert",AA2040,"alert")</f>
        <v>44872</v>
      </c>
      <c r="AC2040" s="65">
        <f>IF($AB2040="alert",(IF($J2040='Date ouverte'!$A$29,HLOOKUP($AA2040,'Date ouverte'!$29:$30,2,FALSE),IF($J2040='Date ouverte'!$A$31,HLOOKUP($AA2040,'Date ouverte'!$31:$33,2,FALSE),IF($J2040='Date ouverte'!$A$33,HLOOKUP($AA2040,'Date ouverte'!$33:$34,2,FALSE),IF($J2040='Date ouverte'!$A$35,HLOOKUP($AA2040,'Date ouverte'!$35:$36,2,FALSE),"j"))))),0)</f>
        <v>0</v>
      </c>
      <c r="AD20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0" s="71"/>
    </row>
    <row r="2041" spans="1:31" x14ac:dyDescent="0.25">
      <c r="A2041" t="s">
        <v>601</v>
      </c>
      <c r="B2041" t="s">
        <v>258</v>
      </c>
      <c r="C2041" t="s">
        <v>30</v>
      </c>
      <c r="D2041" t="s">
        <v>15</v>
      </c>
      <c r="E2041" t="s">
        <v>51</v>
      </c>
      <c r="F2041" t="s">
        <v>17</v>
      </c>
      <c r="G2041" s="1">
        <v>44820</v>
      </c>
      <c r="H2041" s="1">
        <v>44853</v>
      </c>
      <c r="I2041" s="2">
        <v>44867.416666666664</v>
      </c>
      <c r="J2041" t="s">
        <v>28</v>
      </c>
      <c r="K2041" t="s">
        <v>19</v>
      </c>
      <c r="L2041" t="s">
        <v>24</v>
      </c>
      <c r="M2041" t="s">
        <v>32</v>
      </c>
      <c r="N2041" t="s">
        <v>41</v>
      </c>
      <c r="O2041" t="s">
        <v>445</v>
      </c>
      <c r="P2041">
        <f t="shared" si="696"/>
        <v>1</v>
      </c>
      <c r="Q2041" s="5">
        <f t="shared" si="697"/>
        <v>44855</v>
      </c>
      <c r="R2041" s="32">
        <f>VLOOKUP(_xlfn.CONCAT(M2041," - ",E2041),Planning!$C$75:$D$99,2,0)</f>
        <v>5</v>
      </c>
      <c r="S2041" s="5">
        <f t="shared" si="698"/>
        <v>44858</v>
      </c>
      <c r="T2041" s="3" t="str">
        <f t="shared" si="699"/>
        <v/>
      </c>
      <c r="U2041" s="32">
        <f t="shared" ca="1" si="700"/>
        <v>-1</v>
      </c>
      <c r="V2041" s="32">
        <f t="shared" si="701"/>
        <v>0</v>
      </c>
      <c r="W2041" s="5">
        <f t="shared" si="702"/>
        <v>44867</v>
      </c>
      <c r="X2041" s="5"/>
      <c r="Z2041" s="49"/>
      <c r="AA2041" s="50" cm="1">
        <f t="array" ref="AA2041">IF(AND(K2041="Pending",J2041='Date ouverte'!$A$2),INDEX(_xlfn.ANCHORARRAY('Date ouverte'!$B$2),MATCH(TRUE,_xlfn.ANCHORARRAY('Date ouverte'!$B$2)&gt;=$W2041,0)),IF(AND(K2041="Pending",J2041='Date ouverte'!$A$4),INDEX(_xlfn.ANCHORARRAY('Date ouverte'!$B$4),MATCH(TRUE,_xlfn.ANCHORARRAY('Date ouverte'!$B$4)&gt;=$W2041,0)),IF(AND(K2041="Pending",J2041='Date ouverte'!$A$6),INDEX(_xlfn.ANCHORARRAY('Date ouverte'!$B$6),MATCH(TRUE,_xlfn.ANCHORARRAY('Date ouverte'!$B$6)&gt;=$W2041,0)),IF(AND(K2041="Pending",J2041='Date ouverte'!$A$8),INDEX(_xlfn.ANCHORARRAY('Date ouverte'!$B$8),MATCH(TRUE,_xlfn.ANCHORARRAY('Date ouverte'!$B$8)&gt;=$W2041,0)),W2041))))</f>
        <v>44867</v>
      </c>
      <c r="AB2041" s="5">
        <f>IF(IF($K2041="Pending",(IF($J2041='Date ouverte'!$A$20,HLOOKUP($AA2041,'Date ouverte'!$20:$21,2,FALSE),IF($J2041='Date ouverte'!$A$22,HLOOKUP($AA2041,'Date ouverte'!$22:$23,2,FALSE),IF($J2041='Date ouverte'!$A$24,HLOOKUP($AA2041,'Date ouverte'!$24:$25,2,FALSE),IF($J2041='Date ouverte'!$A$26,HLOOKUP($AA2041,'Date ouverte'!$26:$27,2,FALSE),"j"))))),W2041)&lt;&gt;"alert",AA2041,"alert")</f>
        <v>44867</v>
      </c>
      <c r="AC2041" s="65">
        <f>IF($AB2041="alert",(IF($J2041='Date ouverte'!$A$29,HLOOKUP($AA2041,'Date ouverte'!$29:$30,2,FALSE),IF($J2041='Date ouverte'!$A$31,HLOOKUP($AA2041,'Date ouverte'!$31:$33,2,FALSE),IF($J2041='Date ouverte'!$A$33,HLOOKUP($AA2041,'Date ouverte'!$33:$34,2,FALSE),IF($J2041='Date ouverte'!$A$35,HLOOKUP($AA2041,'Date ouverte'!$35:$36,2,FALSE),"j"))))),0)</f>
        <v>0</v>
      </c>
      <c r="AD20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1" s="71"/>
    </row>
    <row r="2042" spans="1:31" x14ac:dyDescent="0.25">
      <c r="A2042" t="s">
        <v>339</v>
      </c>
      <c r="B2042" t="s">
        <v>258</v>
      </c>
      <c r="C2042" t="s">
        <v>30</v>
      </c>
      <c r="D2042" t="s">
        <v>47</v>
      </c>
      <c r="E2042" t="s">
        <v>34</v>
      </c>
      <c r="F2042" t="s">
        <v>48</v>
      </c>
      <c r="G2042" s="1">
        <v>44807</v>
      </c>
      <c r="H2042" s="1">
        <v>44860</v>
      </c>
      <c r="I2042" s="2">
        <v>44869.625</v>
      </c>
      <c r="J2042" t="s">
        <v>18</v>
      </c>
      <c r="K2042" t="s">
        <v>19</v>
      </c>
      <c r="L2042" t="s">
        <v>24</v>
      </c>
      <c r="M2042" t="s">
        <v>25</v>
      </c>
      <c r="N2042" t="s">
        <v>26</v>
      </c>
      <c r="O2042" t="s">
        <v>36</v>
      </c>
      <c r="P2042">
        <f t="shared" si="696"/>
        <v>1</v>
      </c>
      <c r="Q2042" s="5">
        <f t="shared" si="697"/>
        <v>44862</v>
      </c>
      <c r="R2042" s="32">
        <f>VLOOKUP(_xlfn.CONCAT(M2042," - ",E2042),Planning!$C$75:$D$99,2,0)</f>
        <v>21</v>
      </c>
      <c r="S2042" s="5">
        <f t="shared" si="698"/>
        <v>44881</v>
      </c>
      <c r="T2042" s="3" t="str">
        <f t="shared" si="699"/>
        <v/>
      </c>
      <c r="U2042" s="32">
        <f t="shared" ca="1" si="700"/>
        <v>21</v>
      </c>
      <c r="V2042" s="32">
        <f t="shared" si="701"/>
        <v>0</v>
      </c>
      <c r="W2042" s="5">
        <f t="shared" si="702"/>
        <v>44869</v>
      </c>
      <c r="X2042" s="5"/>
      <c r="Z2042" s="49"/>
      <c r="AA2042" s="50" cm="1">
        <f t="array" ref="AA2042">IF(AND(K2042="Pending",J2042='Date ouverte'!$A$2),INDEX(_xlfn.ANCHORARRAY('Date ouverte'!$B$2),MATCH(TRUE,_xlfn.ANCHORARRAY('Date ouverte'!$B$2)&gt;=$W2042,0)),IF(AND(K2042="Pending",J2042='Date ouverte'!$A$4),INDEX(_xlfn.ANCHORARRAY('Date ouverte'!$B$4),MATCH(TRUE,_xlfn.ANCHORARRAY('Date ouverte'!$B$4)&gt;=$W2042,0)),IF(AND(K2042="Pending",J2042='Date ouverte'!$A$6),INDEX(_xlfn.ANCHORARRAY('Date ouverte'!$B$6),MATCH(TRUE,_xlfn.ANCHORARRAY('Date ouverte'!$B$6)&gt;=$W2042,0)),IF(AND(K2042="Pending",J2042='Date ouverte'!$A$8),INDEX(_xlfn.ANCHORARRAY('Date ouverte'!$B$8),MATCH(TRUE,_xlfn.ANCHORARRAY('Date ouverte'!$B$8)&gt;=$W2042,0)),W2042))))</f>
        <v>44869</v>
      </c>
      <c r="AB2042" s="5">
        <f>IF(IF($K2042="Pending",(IF($J2042='Date ouverte'!$A$20,HLOOKUP($AA2042,'Date ouverte'!$20:$21,2,FALSE),IF($J2042='Date ouverte'!$A$22,HLOOKUP($AA2042,'Date ouverte'!$22:$23,2,FALSE),IF($J2042='Date ouverte'!$A$24,HLOOKUP($AA2042,'Date ouverte'!$24:$25,2,FALSE),IF($J2042='Date ouverte'!$A$26,HLOOKUP($AA2042,'Date ouverte'!$26:$27,2,FALSE),"j"))))),W2042)&lt;&gt;"alert",AA2042,"alert")</f>
        <v>44869</v>
      </c>
      <c r="AC2042" s="65">
        <f>IF($AB2042="alert",(IF($J2042='Date ouverte'!$A$29,HLOOKUP($AA2042,'Date ouverte'!$29:$30,2,FALSE),IF($J2042='Date ouverte'!$A$31,HLOOKUP($AA2042,'Date ouverte'!$31:$33,2,FALSE),IF($J2042='Date ouverte'!$A$33,HLOOKUP($AA2042,'Date ouverte'!$33:$34,2,FALSE),IF($J2042='Date ouverte'!$A$35,HLOOKUP($AA2042,'Date ouverte'!$35:$36,2,FALSE),"j"))))),0)</f>
        <v>0</v>
      </c>
      <c r="AD20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2" s="71"/>
    </row>
    <row r="2043" spans="1:31" x14ac:dyDescent="0.25">
      <c r="A2043" t="s">
        <v>371</v>
      </c>
      <c r="B2043" t="s">
        <v>258</v>
      </c>
      <c r="C2043" t="s">
        <v>14</v>
      </c>
      <c r="D2043" t="s">
        <v>15</v>
      </c>
      <c r="E2043" t="s">
        <v>34</v>
      </c>
      <c r="F2043" t="s">
        <v>17</v>
      </c>
      <c r="G2043" s="1">
        <v>44810</v>
      </c>
      <c r="H2043" s="1">
        <v>44853</v>
      </c>
      <c r="I2043" s="2">
        <v>44868.708333333336</v>
      </c>
      <c r="J2043" t="s">
        <v>18</v>
      </c>
      <c r="K2043" t="s">
        <v>19</v>
      </c>
      <c r="L2043" t="s">
        <v>20</v>
      </c>
      <c r="M2043" t="s">
        <v>25</v>
      </c>
      <c r="N2043" t="s">
        <v>35</v>
      </c>
      <c r="O2043" t="s">
        <v>42</v>
      </c>
      <c r="P2043">
        <f t="shared" si="696"/>
        <v>1</v>
      </c>
      <c r="Q2043" s="5">
        <f t="shared" si="697"/>
        <v>44855</v>
      </c>
      <c r="R2043" s="32">
        <f>VLOOKUP(_xlfn.CONCAT(M2043," - ",E2043),Planning!$C$75:$D$99,2,0)</f>
        <v>21</v>
      </c>
      <c r="S2043" s="5">
        <f t="shared" si="698"/>
        <v>44874</v>
      </c>
      <c r="T2043" s="3" t="str">
        <f t="shared" si="699"/>
        <v/>
      </c>
      <c r="U2043" s="32">
        <f t="shared" ca="1" si="700"/>
        <v>15</v>
      </c>
      <c r="V2043" s="32">
        <f t="shared" si="701"/>
        <v>0</v>
      </c>
      <c r="W2043" s="5">
        <f t="shared" si="702"/>
        <v>44868</v>
      </c>
      <c r="X2043" s="5"/>
      <c r="Z2043" s="49"/>
      <c r="AA2043" s="50" cm="1">
        <f t="array" ref="AA2043">IF(AND(K2043="Pending",J2043='Date ouverte'!$A$2),INDEX(_xlfn.ANCHORARRAY('Date ouverte'!$B$2),MATCH(TRUE,_xlfn.ANCHORARRAY('Date ouverte'!$B$2)&gt;=$W2043,0)),IF(AND(K2043="Pending",J2043='Date ouverte'!$A$4),INDEX(_xlfn.ANCHORARRAY('Date ouverte'!$B$4),MATCH(TRUE,_xlfn.ANCHORARRAY('Date ouverte'!$B$4)&gt;=$W2043,0)),IF(AND(K2043="Pending",J2043='Date ouverte'!$A$6),INDEX(_xlfn.ANCHORARRAY('Date ouverte'!$B$6),MATCH(TRUE,_xlfn.ANCHORARRAY('Date ouverte'!$B$6)&gt;=$W2043,0)),IF(AND(K2043="Pending",J2043='Date ouverte'!$A$8),INDEX(_xlfn.ANCHORARRAY('Date ouverte'!$B$8),MATCH(TRUE,_xlfn.ANCHORARRAY('Date ouverte'!$B$8)&gt;=$W2043,0)),W2043))))</f>
        <v>44868</v>
      </c>
      <c r="AB2043" s="5">
        <f>IF(IF($K2043="Pending",(IF($J2043='Date ouverte'!$A$20,HLOOKUP($AA2043,'Date ouverte'!$20:$21,2,FALSE),IF($J2043='Date ouverte'!$A$22,HLOOKUP($AA2043,'Date ouverte'!$22:$23,2,FALSE),IF($J2043='Date ouverte'!$A$24,HLOOKUP($AA2043,'Date ouverte'!$24:$25,2,FALSE),IF($J2043='Date ouverte'!$A$26,HLOOKUP($AA2043,'Date ouverte'!$26:$27,2,FALSE),"j"))))),W2043)&lt;&gt;"alert",AA2043,"alert")</f>
        <v>44868</v>
      </c>
      <c r="AC2043" s="65">
        <f>IF($AB2043="alert",(IF($J2043='Date ouverte'!$A$29,HLOOKUP($AA2043,'Date ouverte'!$29:$30,2,FALSE),IF($J2043='Date ouverte'!$A$31,HLOOKUP($AA2043,'Date ouverte'!$31:$33,2,FALSE),IF($J2043='Date ouverte'!$A$33,HLOOKUP($AA2043,'Date ouverte'!$33:$34,2,FALSE),IF($J2043='Date ouverte'!$A$35,HLOOKUP($AA2043,'Date ouverte'!$35:$36,2,FALSE),"j"))))),0)</f>
        <v>0</v>
      </c>
      <c r="AD20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3" s="71"/>
    </row>
    <row r="2044" spans="1:31" x14ac:dyDescent="0.25">
      <c r="A2044" t="s">
        <v>2295</v>
      </c>
      <c r="B2044" t="s">
        <v>258</v>
      </c>
      <c r="C2044" t="s">
        <v>14</v>
      </c>
      <c r="D2044" t="s">
        <v>47</v>
      </c>
      <c r="E2044" t="s">
        <v>34</v>
      </c>
      <c r="F2044" t="s">
        <v>48</v>
      </c>
      <c r="G2044" s="1">
        <v>44855</v>
      </c>
      <c r="H2044" s="1">
        <v>44890</v>
      </c>
      <c r="I2044" s="2">
        <v>44905</v>
      </c>
      <c r="J2044" t="s">
        <v>18</v>
      </c>
      <c r="K2044" t="s">
        <v>29</v>
      </c>
      <c r="L2044" t="s">
        <v>24</v>
      </c>
      <c r="M2044" t="s">
        <v>25</v>
      </c>
      <c r="N2044" t="s">
        <v>26</v>
      </c>
      <c r="O2044" t="s">
        <v>46</v>
      </c>
      <c r="P2044">
        <f t="shared" si="696"/>
        <v>1</v>
      </c>
      <c r="Q2044" s="5">
        <f t="shared" si="697"/>
        <v>44892</v>
      </c>
      <c r="R2044" s="32">
        <f>VLOOKUP(_xlfn.CONCAT(M2044," - ",E2044),Planning!$C$75:$D$99,2,0)</f>
        <v>21</v>
      </c>
      <c r="S2044" s="5">
        <f t="shared" si="698"/>
        <v>44911</v>
      </c>
      <c r="T2044" s="3" t="str">
        <f t="shared" si="699"/>
        <v/>
      </c>
      <c r="U2044" s="32">
        <f t="shared" ca="1" si="700"/>
        <v>21</v>
      </c>
      <c r="V2044" s="32">
        <f t="shared" si="701"/>
        <v>0</v>
      </c>
      <c r="W2044" s="5">
        <f t="shared" si="702"/>
        <v>44905</v>
      </c>
      <c r="X2044" s="5"/>
      <c r="Z2044" s="49"/>
      <c r="AA2044" s="50" cm="1">
        <f t="array" ref="AA2044">IF(AND(K2044="Pending",J2044='Date ouverte'!$A$2),INDEX(_xlfn.ANCHORARRAY('Date ouverte'!$B$2),MATCH(TRUE,_xlfn.ANCHORARRAY('Date ouverte'!$B$2)&gt;=$W2044,0)),IF(AND(K2044="Pending",J2044='Date ouverte'!$A$4),INDEX(_xlfn.ANCHORARRAY('Date ouverte'!$B$4),MATCH(TRUE,_xlfn.ANCHORARRAY('Date ouverte'!$B$4)&gt;=$W2044,0)),IF(AND(K2044="Pending",J2044='Date ouverte'!$A$6),INDEX(_xlfn.ANCHORARRAY('Date ouverte'!$B$6),MATCH(TRUE,_xlfn.ANCHORARRAY('Date ouverte'!$B$6)&gt;=$W2044,0)),IF(AND(K2044="Pending",J2044='Date ouverte'!$A$8),INDEX(_xlfn.ANCHORARRAY('Date ouverte'!$B$8),MATCH(TRUE,_xlfn.ANCHORARRAY('Date ouverte'!$B$8)&gt;=$W2044,0)),W2044))))</f>
        <v>44907</v>
      </c>
      <c r="AB2044" s="5" t="str">
        <f>IF(IF($K2044="Pending",(IF($J2044='Date ouverte'!$A$20,HLOOKUP($AA2044,'Date ouverte'!$20:$21,2,FALSE),IF($J2044='Date ouverte'!$A$22,HLOOKUP($AA2044,'Date ouverte'!$22:$23,2,FALSE),IF($J2044='Date ouverte'!$A$24,HLOOKUP($AA2044,'Date ouverte'!$24:$25,2,FALSE),IF($J2044='Date ouverte'!$A$26,HLOOKUP($AA2044,'Date ouverte'!$26:$27,2,FALSE),"j"))))),W2044)&lt;&gt;"alert",AA2044,"alert")</f>
        <v>alert</v>
      </c>
      <c r="AC2044" s="65">
        <f>IF($AB2044="alert",(IF($J2044='Date ouverte'!$A$29,HLOOKUP($AA2044,'Date ouverte'!$29:$30,2,FALSE),IF($J2044='Date ouverte'!$A$31,HLOOKUP($AA2044,'Date ouverte'!$31:$33,2,FALSE),IF($J2044='Date ouverte'!$A$33,HLOOKUP($AA2044,'Date ouverte'!$33:$34,2,FALSE),IF($J2044='Date ouverte'!$A$35,HLOOKUP($AA2044,'Date ouverte'!$35:$36,2,FALSE),"j"))))),0)</f>
        <v>11</v>
      </c>
      <c r="AD20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4" s="71"/>
    </row>
    <row r="2045" spans="1:31" x14ac:dyDescent="0.25">
      <c r="A2045" t="s">
        <v>2296</v>
      </c>
      <c r="B2045" t="s">
        <v>258</v>
      </c>
      <c r="C2045" t="s">
        <v>30</v>
      </c>
      <c r="D2045" t="s">
        <v>47</v>
      </c>
      <c r="E2045" t="s">
        <v>34</v>
      </c>
      <c r="F2045" t="s">
        <v>48</v>
      </c>
      <c r="G2045" s="1">
        <v>44863</v>
      </c>
      <c r="H2045" s="1">
        <v>44890</v>
      </c>
      <c r="I2045" s="2">
        <v>44902</v>
      </c>
      <c r="J2045" t="s">
        <v>18</v>
      </c>
      <c r="K2045" t="s">
        <v>29</v>
      </c>
      <c r="L2045" t="s">
        <v>24</v>
      </c>
      <c r="M2045" t="s">
        <v>25</v>
      </c>
      <c r="N2045" t="s">
        <v>26</v>
      </c>
      <c r="O2045" t="s">
        <v>46</v>
      </c>
      <c r="P2045">
        <f t="shared" si="696"/>
        <v>1</v>
      </c>
      <c r="Q2045" s="5">
        <f t="shared" si="697"/>
        <v>44892</v>
      </c>
      <c r="R2045" s="32">
        <f>VLOOKUP(_xlfn.CONCAT(M2045," - ",E2045),Planning!$C$75:$D$99,2,0)</f>
        <v>21</v>
      </c>
      <c r="S2045" s="5">
        <f t="shared" si="698"/>
        <v>44911</v>
      </c>
      <c r="T2045" s="3" t="str">
        <f t="shared" si="699"/>
        <v/>
      </c>
      <c r="U2045" s="32">
        <f t="shared" ca="1" si="700"/>
        <v>21</v>
      </c>
      <c r="V2045" s="32">
        <f t="shared" si="701"/>
        <v>0</v>
      </c>
      <c r="W2045" s="5">
        <f t="shared" si="702"/>
        <v>44902</v>
      </c>
      <c r="X2045" s="5"/>
      <c r="Z2045" s="49"/>
      <c r="AA2045" s="50" cm="1">
        <f t="array" ref="AA2045">IF(AND(K2045="Pending",J2045='Date ouverte'!$A$2),INDEX(_xlfn.ANCHORARRAY('Date ouverte'!$B$2),MATCH(TRUE,_xlfn.ANCHORARRAY('Date ouverte'!$B$2)&gt;=$W2045,0)),IF(AND(K2045="Pending",J2045='Date ouverte'!$A$4),INDEX(_xlfn.ANCHORARRAY('Date ouverte'!$B$4),MATCH(TRUE,_xlfn.ANCHORARRAY('Date ouverte'!$B$4)&gt;=$W2045,0)),IF(AND(K2045="Pending",J2045='Date ouverte'!$A$6),INDEX(_xlfn.ANCHORARRAY('Date ouverte'!$B$6),MATCH(TRUE,_xlfn.ANCHORARRAY('Date ouverte'!$B$6)&gt;=$W2045,0)),IF(AND(K2045="Pending",J2045='Date ouverte'!$A$8),INDEX(_xlfn.ANCHORARRAY('Date ouverte'!$B$8),MATCH(TRUE,_xlfn.ANCHORARRAY('Date ouverte'!$B$8)&gt;=$W2045,0)),W2045))))</f>
        <v>44902</v>
      </c>
      <c r="AB2045" s="5">
        <f>IF(IF($K2045="Pending",(IF($J2045='Date ouverte'!$A$20,HLOOKUP($AA2045,'Date ouverte'!$20:$21,2,FALSE),IF($J2045='Date ouverte'!$A$22,HLOOKUP($AA2045,'Date ouverte'!$22:$23,2,FALSE),IF($J2045='Date ouverte'!$A$24,HLOOKUP($AA2045,'Date ouverte'!$24:$25,2,FALSE),IF($J2045='Date ouverte'!$A$26,HLOOKUP($AA2045,'Date ouverte'!$26:$27,2,FALSE),"j"))))),W2045)&lt;&gt;"alert",AA2045,"alert")</f>
        <v>44902</v>
      </c>
      <c r="AC2045" s="65">
        <f>IF($AB2045="alert",(IF($J2045='Date ouverte'!$A$29,HLOOKUP($AA2045,'Date ouverte'!$29:$30,2,FALSE),IF($J2045='Date ouverte'!$A$31,HLOOKUP($AA2045,'Date ouverte'!$31:$33,2,FALSE),IF($J2045='Date ouverte'!$A$33,HLOOKUP($AA2045,'Date ouverte'!$33:$34,2,FALSE),IF($J2045='Date ouverte'!$A$35,HLOOKUP($AA2045,'Date ouverte'!$35:$36,2,FALSE),"j"))))),0)</f>
        <v>0</v>
      </c>
      <c r="AD20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5" s="71"/>
    </row>
    <row r="2046" spans="1:31" x14ac:dyDescent="0.25">
      <c r="A2046" t="s">
        <v>1551</v>
      </c>
      <c r="B2046" t="s">
        <v>258</v>
      </c>
      <c r="C2046" t="s">
        <v>30</v>
      </c>
      <c r="D2046" t="s">
        <v>47</v>
      </c>
      <c r="E2046" t="s">
        <v>34</v>
      </c>
      <c r="F2046" t="s">
        <v>48</v>
      </c>
      <c r="G2046" s="1">
        <v>44835</v>
      </c>
      <c r="H2046" s="1">
        <v>44866</v>
      </c>
      <c r="I2046" s="2">
        <v>44874.541666666664</v>
      </c>
      <c r="J2046" t="s">
        <v>18</v>
      </c>
      <c r="K2046" t="s">
        <v>19</v>
      </c>
      <c r="L2046" t="s">
        <v>20</v>
      </c>
      <c r="M2046" t="s">
        <v>25</v>
      </c>
      <c r="N2046" t="s">
        <v>35</v>
      </c>
      <c r="O2046" t="s">
        <v>40</v>
      </c>
      <c r="P2046">
        <f t="shared" si="696"/>
        <v>1</v>
      </c>
      <c r="Q2046" s="5">
        <f t="shared" si="697"/>
        <v>44868</v>
      </c>
      <c r="R2046" s="32">
        <f>VLOOKUP(_xlfn.CONCAT(M2046," - ",E2046),Planning!$C$75:$D$99,2,0)</f>
        <v>21</v>
      </c>
      <c r="S2046" s="5">
        <f t="shared" si="698"/>
        <v>44887</v>
      </c>
      <c r="T2046" s="3" t="str">
        <f t="shared" si="699"/>
        <v/>
      </c>
      <c r="U2046" s="32">
        <f t="shared" ca="1" si="700"/>
        <v>21</v>
      </c>
      <c r="V2046" s="32">
        <f t="shared" si="701"/>
        <v>0</v>
      </c>
      <c r="W2046" s="5">
        <f t="shared" si="702"/>
        <v>44874</v>
      </c>
      <c r="X2046" s="5"/>
      <c r="Z2046" s="49"/>
      <c r="AA2046" s="50" cm="1">
        <f t="array" ref="AA2046">IF(AND(K2046="Pending",J2046='Date ouverte'!$A$2),INDEX(_xlfn.ANCHORARRAY('Date ouverte'!$B$2),MATCH(TRUE,_xlfn.ANCHORARRAY('Date ouverte'!$B$2)&gt;=$W2046,0)),IF(AND(K2046="Pending",J2046='Date ouverte'!$A$4),INDEX(_xlfn.ANCHORARRAY('Date ouverte'!$B$4),MATCH(TRUE,_xlfn.ANCHORARRAY('Date ouverte'!$B$4)&gt;=$W2046,0)),IF(AND(K2046="Pending",J2046='Date ouverte'!$A$6),INDEX(_xlfn.ANCHORARRAY('Date ouverte'!$B$6),MATCH(TRUE,_xlfn.ANCHORARRAY('Date ouverte'!$B$6)&gt;=$W2046,0)),IF(AND(K2046="Pending",J2046='Date ouverte'!$A$8),INDEX(_xlfn.ANCHORARRAY('Date ouverte'!$B$8),MATCH(TRUE,_xlfn.ANCHORARRAY('Date ouverte'!$B$8)&gt;=$W2046,0)),W2046))))</f>
        <v>44874</v>
      </c>
      <c r="AB2046" s="5">
        <f>IF(IF($K2046="Pending",(IF($J2046='Date ouverte'!$A$20,HLOOKUP($AA2046,'Date ouverte'!$20:$21,2,FALSE),IF($J2046='Date ouverte'!$A$22,HLOOKUP($AA2046,'Date ouverte'!$22:$23,2,FALSE),IF($J2046='Date ouverte'!$A$24,HLOOKUP($AA2046,'Date ouverte'!$24:$25,2,FALSE),IF($J2046='Date ouverte'!$A$26,HLOOKUP($AA2046,'Date ouverte'!$26:$27,2,FALSE),"j"))))),W2046)&lt;&gt;"alert",AA2046,"alert")</f>
        <v>44874</v>
      </c>
      <c r="AC2046" s="65">
        <f>IF($AB2046="alert",(IF($J2046='Date ouverte'!$A$29,HLOOKUP($AA2046,'Date ouverte'!$29:$30,2,FALSE),IF($J2046='Date ouverte'!$A$31,HLOOKUP($AA2046,'Date ouverte'!$31:$33,2,FALSE),IF($J2046='Date ouverte'!$A$33,HLOOKUP($AA2046,'Date ouverte'!$33:$34,2,FALSE),IF($J2046='Date ouverte'!$A$35,HLOOKUP($AA2046,'Date ouverte'!$35:$36,2,FALSE),"j"))))),0)</f>
        <v>0</v>
      </c>
      <c r="AD20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6" s="71"/>
    </row>
    <row r="2047" spans="1:31" x14ac:dyDescent="0.25">
      <c r="A2047" t="s">
        <v>617</v>
      </c>
      <c r="B2047" t="s">
        <v>258</v>
      </c>
      <c r="C2047" t="s">
        <v>14</v>
      </c>
      <c r="D2047" t="s">
        <v>47</v>
      </c>
      <c r="E2047" t="s">
        <v>34</v>
      </c>
      <c r="F2047" t="s">
        <v>48</v>
      </c>
      <c r="G2047" s="1">
        <v>44818</v>
      </c>
      <c r="H2047" s="1">
        <v>44860</v>
      </c>
      <c r="I2047" s="2">
        <v>44872.729166666664</v>
      </c>
      <c r="J2047" t="s">
        <v>28</v>
      </c>
      <c r="K2047" t="s">
        <v>19</v>
      </c>
      <c r="L2047" t="s">
        <v>20</v>
      </c>
      <c r="M2047" t="s">
        <v>25</v>
      </c>
      <c r="N2047" t="s">
        <v>35</v>
      </c>
      <c r="O2047" t="s">
        <v>36</v>
      </c>
      <c r="P2047">
        <f t="shared" si="696"/>
        <v>1</v>
      </c>
      <c r="Q2047" s="5">
        <f t="shared" si="697"/>
        <v>44862</v>
      </c>
      <c r="R2047" s="32">
        <f>VLOOKUP(_xlfn.CONCAT(M2047," - ",E2047),Planning!$C$75:$D$99,2,0)</f>
        <v>21</v>
      </c>
      <c r="S2047" s="5">
        <f t="shared" si="698"/>
        <v>44881</v>
      </c>
      <c r="T2047" s="3" t="str">
        <f t="shared" si="699"/>
        <v/>
      </c>
      <c r="U2047" s="32">
        <f t="shared" ca="1" si="700"/>
        <v>21</v>
      </c>
      <c r="V2047" s="32">
        <f t="shared" si="701"/>
        <v>0</v>
      </c>
      <c r="W2047" s="5">
        <f t="shared" si="702"/>
        <v>44872</v>
      </c>
      <c r="X2047" s="5"/>
      <c r="Z2047" s="49"/>
      <c r="AA2047" s="50" cm="1">
        <f t="array" ref="AA2047">IF(AND(K2047="Pending",J2047='Date ouverte'!$A$2),INDEX(_xlfn.ANCHORARRAY('Date ouverte'!$B$2),MATCH(TRUE,_xlfn.ANCHORARRAY('Date ouverte'!$B$2)&gt;=$W2047,0)),IF(AND(K2047="Pending",J2047='Date ouverte'!$A$4),INDEX(_xlfn.ANCHORARRAY('Date ouverte'!$B$4),MATCH(TRUE,_xlfn.ANCHORARRAY('Date ouverte'!$B$4)&gt;=$W2047,0)),IF(AND(K2047="Pending",J2047='Date ouverte'!$A$6),INDEX(_xlfn.ANCHORARRAY('Date ouverte'!$B$6),MATCH(TRUE,_xlfn.ANCHORARRAY('Date ouverte'!$B$6)&gt;=$W2047,0)),IF(AND(K2047="Pending",J2047='Date ouverte'!$A$8),INDEX(_xlfn.ANCHORARRAY('Date ouverte'!$B$8),MATCH(TRUE,_xlfn.ANCHORARRAY('Date ouverte'!$B$8)&gt;=$W2047,0)),W2047))))</f>
        <v>44872</v>
      </c>
      <c r="AB2047" s="5">
        <f>IF(IF($K2047="Pending",(IF($J2047='Date ouverte'!$A$20,HLOOKUP($AA2047,'Date ouverte'!$20:$21,2,FALSE),IF($J2047='Date ouverte'!$A$22,HLOOKUP($AA2047,'Date ouverte'!$22:$23,2,FALSE),IF($J2047='Date ouverte'!$A$24,HLOOKUP($AA2047,'Date ouverte'!$24:$25,2,FALSE),IF($J2047='Date ouverte'!$A$26,HLOOKUP($AA2047,'Date ouverte'!$26:$27,2,FALSE),"j"))))),W2047)&lt;&gt;"alert",AA2047,"alert")</f>
        <v>44872</v>
      </c>
      <c r="AC2047" s="65">
        <f>IF($AB2047="alert",(IF($J2047='Date ouverte'!$A$29,HLOOKUP($AA2047,'Date ouverte'!$29:$30,2,FALSE),IF($J2047='Date ouverte'!$A$31,HLOOKUP($AA2047,'Date ouverte'!$31:$33,2,FALSE),IF($J2047='Date ouverte'!$A$33,HLOOKUP($AA2047,'Date ouverte'!$33:$34,2,FALSE),IF($J2047='Date ouverte'!$A$35,HLOOKUP($AA2047,'Date ouverte'!$35:$36,2,FALSE),"j"))))),0)</f>
        <v>0</v>
      </c>
      <c r="AD20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7" s="71"/>
    </row>
    <row r="2048" spans="1:31" x14ac:dyDescent="0.25">
      <c r="A2048" t="s">
        <v>1552</v>
      </c>
      <c r="B2048" t="s">
        <v>258</v>
      </c>
      <c r="C2048" t="s">
        <v>14</v>
      </c>
      <c r="D2048" t="s">
        <v>47</v>
      </c>
      <c r="E2048" t="s">
        <v>34</v>
      </c>
      <c r="F2048" t="s">
        <v>48</v>
      </c>
      <c r="G2048" s="1">
        <v>44836</v>
      </c>
      <c r="H2048" s="1">
        <v>44866</v>
      </c>
      <c r="I2048" s="2">
        <v>44881</v>
      </c>
      <c r="J2048" t="s">
        <v>18</v>
      </c>
      <c r="K2048" t="s">
        <v>29</v>
      </c>
      <c r="L2048" t="s">
        <v>24</v>
      </c>
      <c r="M2048" t="s">
        <v>25</v>
      </c>
      <c r="N2048" t="s">
        <v>26</v>
      </c>
      <c r="O2048" t="s">
        <v>40</v>
      </c>
      <c r="P2048">
        <f t="shared" si="696"/>
        <v>1</v>
      </c>
      <c r="Q2048" s="5">
        <f t="shared" si="697"/>
        <v>44868</v>
      </c>
      <c r="R2048" s="32">
        <f>VLOOKUP(_xlfn.CONCAT(M2048," - ",E2048),Planning!$C$75:$D$99,2,0)</f>
        <v>21</v>
      </c>
      <c r="S2048" s="5">
        <f t="shared" si="698"/>
        <v>44887</v>
      </c>
      <c r="T2048" s="3" t="str">
        <f t="shared" si="699"/>
        <v/>
      </c>
      <c r="U2048" s="32">
        <f t="shared" ca="1" si="700"/>
        <v>21</v>
      </c>
      <c r="V2048" s="32">
        <f t="shared" si="701"/>
        <v>0</v>
      </c>
      <c r="W2048" s="5">
        <f t="shared" si="702"/>
        <v>44881</v>
      </c>
      <c r="X2048" s="5"/>
      <c r="Z2048" s="49"/>
      <c r="AA2048" s="50" cm="1">
        <f t="array" ref="AA2048">IF(AND(K2048="Pending",J2048='Date ouverte'!$A$2),INDEX(_xlfn.ANCHORARRAY('Date ouverte'!$B$2),MATCH(TRUE,_xlfn.ANCHORARRAY('Date ouverte'!$B$2)&gt;=$W2048,0)),IF(AND(K2048="Pending",J2048='Date ouverte'!$A$4),INDEX(_xlfn.ANCHORARRAY('Date ouverte'!$B$4),MATCH(TRUE,_xlfn.ANCHORARRAY('Date ouverte'!$B$4)&gt;=$W2048,0)),IF(AND(K2048="Pending",J2048='Date ouverte'!$A$6),INDEX(_xlfn.ANCHORARRAY('Date ouverte'!$B$6),MATCH(TRUE,_xlfn.ANCHORARRAY('Date ouverte'!$B$6)&gt;=$W2048,0)),IF(AND(K2048="Pending",J2048='Date ouverte'!$A$8),INDEX(_xlfn.ANCHORARRAY('Date ouverte'!$B$8),MATCH(TRUE,_xlfn.ANCHORARRAY('Date ouverte'!$B$8)&gt;=$W2048,0)),W2048))))</f>
        <v>44881</v>
      </c>
      <c r="AB2048" s="5">
        <f>IF(IF($K2048="Pending",(IF($J2048='Date ouverte'!$A$20,HLOOKUP($AA2048,'Date ouverte'!$20:$21,2,FALSE),IF($J2048='Date ouverte'!$A$22,HLOOKUP($AA2048,'Date ouverte'!$22:$23,2,FALSE),IF($J2048='Date ouverte'!$A$24,HLOOKUP($AA2048,'Date ouverte'!$24:$25,2,FALSE),IF($J2048='Date ouverte'!$A$26,HLOOKUP($AA2048,'Date ouverte'!$26:$27,2,FALSE),"j"))))),W2048)&lt;&gt;"alert",AA2048,"alert")</f>
        <v>44881</v>
      </c>
      <c r="AC2048" s="65">
        <f>IF($AB2048="alert",(IF($J2048='Date ouverte'!$A$29,HLOOKUP($AA2048,'Date ouverte'!$29:$30,2,FALSE),IF($J2048='Date ouverte'!$A$31,HLOOKUP($AA2048,'Date ouverte'!$31:$33,2,FALSE),IF($J2048='Date ouverte'!$A$33,HLOOKUP($AA2048,'Date ouverte'!$33:$34,2,FALSE),IF($J2048='Date ouverte'!$A$35,HLOOKUP($AA2048,'Date ouverte'!$35:$36,2,FALSE),"j"))))),0)</f>
        <v>0</v>
      </c>
      <c r="AD20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8" s="71"/>
    </row>
    <row r="2049" spans="1:31" x14ac:dyDescent="0.25">
      <c r="A2049" t="s">
        <v>2297</v>
      </c>
      <c r="B2049" t="s">
        <v>258</v>
      </c>
      <c r="C2049" t="s">
        <v>30</v>
      </c>
      <c r="D2049" t="s">
        <v>47</v>
      </c>
      <c r="E2049" t="s">
        <v>16</v>
      </c>
      <c r="F2049" t="s">
        <v>48</v>
      </c>
      <c r="G2049" s="1">
        <v>44852</v>
      </c>
      <c r="H2049" s="1">
        <v>44884</v>
      </c>
      <c r="I2049" s="2">
        <v>44889</v>
      </c>
      <c r="J2049" t="s">
        <v>23</v>
      </c>
      <c r="K2049" t="s">
        <v>29</v>
      </c>
      <c r="L2049" t="s">
        <v>24</v>
      </c>
      <c r="M2049" t="s">
        <v>32</v>
      </c>
      <c r="N2049" t="s">
        <v>41</v>
      </c>
      <c r="O2049" t="s">
        <v>1686</v>
      </c>
      <c r="P2049">
        <f t="shared" si="696"/>
        <v>1</v>
      </c>
      <c r="Q2049" s="5">
        <f t="shared" si="697"/>
        <v>44886</v>
      </c>
      <c r="R2049" s="32">
        <f>VLOOKUP(_xlfn.CONCAT(M2049," - ",E2049),Planning!$C$75:$D$99,2,0)</f>
        <v>10</v>
      </c>
      <c r="S2049" s="5">
        <f t="shared" si="698"/>
        <v>44894</v>
      </c>
      <c r="T2049" s="3" t="str">
        <f t="shared" si="699"/>
        <v/>
      </c>
      <c r="U2049" s="32">
        <f t="shared" ca="1" si="700"/>
        <v>10</v>
      </c>
      <c r="V2049" s="32">
        <f t="shared" si="701"/>
        <v>0</v>
      </c>
      <c r="W2049" s="5">
        <f t="shared" si="702"/>
        <v>44889</v>
      </c>
      <c r="X2049" s="5"/>
      <c r="Z2049" s="49"/>
      <c r="AA2049" s="50" cm="1">
        <f t="array" ref="AA2049">IF(AND(K2049="Pending",J2049='Date ouverte'!$A$2),INDEX(_xlfn.ANCHORARRAY('Date ouverte'!$B$2),MATCH(TRUE,_xlfn.ANCHORARRAY('Date ouverte'!$B$2)&gt;=$W2049,0)),IF(AND(K2049="Pending",J2049='Date ouverte'!$A$4),INDEX(_xlfn.ANCHORARRAY('Date ouverte'!$B$4),MATCH(TRUE,_xlfn.ANCHORARRAY('Date ouverte'!$B$4)&gt;=$W2049,0)),IF(AND(K2049="Pending",J2049='Date ouverte'!$A$6),INDEX(_xlfn.ANCHORARRAY('Date ouverte'!$B$6),MATCH(TRUE,_xlfn.ANCHORARRAY('Date ouverte'!$B$6)&gt;=$W2049,0)),IF(AND(K2049="Pending",J2049='Date ouverte'!$A$8),INDEX(_xlfn.ANCHORARRAY('Date ouverte'!$B$8),MATCH(TRUE,_xlfn.ANCHORARRAY('Date ouverte'!$B$8)&gt;=$W2049,0)),W2049))))</f>
        <v>44889</v>
      </c>
      <c r="AB2049" s="5" t="str">
        <f>IF(IF($K2049="Pending",(IF($J2049='Date ouverte'!$A$20,HLOOKUP($AA2049,'Date ouverte'!$20:$21,2,FALSE),IF($J2049='Date ouverte'!$A$22,HLOOKUP($AA2049,'Date ouverte'!$22:$23,2,FALSE),IF($J2049='Date ouverte'!$A$24,HLOOKUP($AA2049,'Date ouverte'!$24:$25,2,FALSE),IF($J2049='Date ouverte'!$A$26,HLOOKUP($AA2049,'Date ouverte'!$26:$27,2,FALSE),"j"))))),W2049)&lt;&gt;"alert",AA2049,"alert")</f>
        <v>alert</v>
      </c>
      <c r="AC2049" s="65">
        <f>IF($AB2049="alert",(IF($J2049='Date ouverte'!$A$29,HLOOKUP($AA2049,'Date ouverte'!$29:$30,2,FALSE),IF($J2049='Date ouverte'!$A$31,HLOOKUP($AA2049,'Date ouverte'!$31:$33,2,FALSE),IF($J2049='Date ouverte'!$A$33,HLOOKUP($AA2049,'Date ouverte'!$33:$34,2,FALSE),IF($J2049='Date ouverte'!$A$35,HLOOKUP($AA2049,'Date ouverte'!$35:$36,2,FALSE),"j"))))),0)</f>
        <v>32</v>
      </c>
      <c r="AD20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49" s="71"/>
    </row>
    <row r="2050" spans="1:31" x14ac:dyDescent="0.25">
      <c r="A2050" t="s">
        <v>1075</v>
      </c>
      <c r="B2050" t="s">
        <v>258</v>
      </c>
      <c r="C2050" t="s">
        <v>30</v>
      </c>
      <c r="D2050" t="s">
        <v>47</v>
      </c>
      <c r="E2050" t="s">
        <v>34</v>
      </c>
      <c r="F2050" t="s">
        <v>48</v>
      </c>
      <c r="G2050" s="1">
        <v>44829</v>
      </c>
      <c r="H2050" s="1">
        <v>44860</v>
      </c>
      <c r="I2050" s="2">
        <v>44869.395833333336</v>
      </c>
      <c r="J2050" t="s">
        <v>28</v>
      </c>
      <c r="K2050" t="s">
        <v>19</v>
      </c>
      <c r="L2050" t="s">
        <v>20</v>
      </c>
      <c r="M2050" t="s">
        <v>25</v>
      </c>
      <c r="N2050" t="s">
        <v>35</v>
      </c>
      <c r="O2050" t="s">
        <v>36</v>
      </c>
      <c r="P2050">
        <f t="shared" si="696"/>
        <v>1</v>
      </c>
      <c r="Q2050" s="5">
        <f t="shared" si="697"/>
        <v>44862</v>
      </c>
      <c r="R2050" s="32">
        <f>VLOOKUP(_xlfn.CONCAT(M2050," - ",E2050),Planning!$C$75:$D$99,2,0)</f>
        <v>21</v>
      </c>
      <c r="S2050" s="5">
        <f t="shared" si="698"/>
        <v>44881</v>
      </c>
      <c r="T2050" s="3" t="str">
        <f t="shared" si="699"/>
        <v/>
      </c>
      <c r="U2050" s="32">
        <f t="shared" ca="1" si="700"/>
        <v>21</v>
      </c>
      <c r="V2050" s="32">
        <f t="shared" si="701"/>
        <v>0</v>
      </c>
      <c r="W2050" s="5">
        <f t="shared" si="702"/>
        <v>44869</v>
      </c>
      <c r="X2050" s="5"/>
      <c r="Z2050" s="49"/>
      <c r="AA2050" s="50" cm="1">
        <f t="array" ref="AA2050">IF(AND(K2050="Pending",J2050='Date ouverte'!$A$2),INDEX(_xlfn.ANCHORARRAY('Date ouverte'!$B$2),MATCH(TRUE,_xlfn.ANCHORARRAY('Date ouverte'!$B$2)&gt;=$W2050,0)),IF(AND(K2050="Pending",J2050='Date ouverte'!$A$4),INDEX(_xlfn.ANCHORARRAY('Date ouverte'!$B$4),MATCH(TRUE,_xlfn.ANCHORARRAY('Date ouverte'!$B$4)&gt;=$W2050,0)),IF(AND(K2050="Pending",J2050='Date ouverte'!$A$6),INDEX(_xlfn.ANCHORARRAY('Date ouverte'!$B$6),MATCH(TRUE,_xlfn.ANCHORARRAY('Date ouverte'!$B$6)&gt;=$W2050,0)),IF(AND(K2050="Pending",J2050='Date ouverte'!$A$8),INDEX(_xlfn.ANCHORARRAY('Date ouverte'!$B$8),MATCH(TRUE,_xlfn.ANCHORARRAY('Date ouverte'!$B$8)&gt;=$W2050,0)),W2050))))</f>
        <v>44869</v>
      </c>
      <c r="AB2050" s="5">
        <f>IF(IF($K2050="Pending",(IF($J2050='Date ouverte'!$A$20,HLOOKUP($AA2050,'Date ouverte'!$20:$21,2,FALSE),IF($J2050='Date ouverte'!$A$22,HLOOKUP($AA2050,'Date ouverte'!$22:$23,2,FALSE),IF($J2050='Date ouverte'!$A$24,HLOOKUP($AA2050,'Date ouverte'!$24:$25,2,FALSE),IF($J2050='Date ouverte'!$A$26,HLOOKUP($AA2050,'Date ouverte'!$26:$27,2,FALSE),"j"))))),W2050)&lt;&gt;"alert",AA2050,"alert")</f>
        <v>44869</v>
      </c>
      <c r="AC2050" s="65">
        <f>IF($AB2050="alert",(IF($J2050='Date ouverte'!$A$29,HLOOKUP($AA2050,'Date ouverte'!$29:$30,2,FALSE),IF($J2050='Date ouverte'!$A$31,HLOOKUP($AA2050,'Date ouverte'!$31:$33,2,FALSE),IF($J2050='Date ouverte'!$A$33,HLOOKUP($AA2050,'Date ouverte'!$33:$34,2,FALSE),IF($J2050='Date ouverte'!$A$35,HLOOKUP($AA2050,'Date ouverte'!$35:$36,2,FALSE),"j"))))),0)</f>
        <v>0</v>
      </c>
      <c r="AD20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0" s="71"/>
    </row>
    <row r="2051" spans="1:31" x14ac:dyDescent="0.25">
      <c r="A2051" t="s">
        <v>2298</v>
      </c>
      <c r="B2051" t="s">
        <v>258</v>
      </c>
      <c r="C2051" t="s">
        <v>30</v>
      </c>
      <c r="D2051" t="s">
        <v>47</v>
      </c>
      <c r="E2051" t="s">
        <v>34</v>
      </c>
      <c r="F2051" t="s">
        <v>48</v>
      </c>
      <c r="G2051" s="1">
        <v>44847</v>
      </c>
      <c r="H2051" s="1">
        <v>44877</v>
      </c>
      <c r="I2051" s="2">
        <v>44897.354166666664</v>
      </c>
      <c r="J2051" t="s">
        <v>23</v>
      </c>
      <c r="K2051" t="s">
        <v>19</v>
      </c>
      <c r="L2051" t="s">
        <v>20</v>
      </c>
      <c r="M2051" t="s">
        <v>25</v>
      </c>
      <c r="N2051" t="s">
        <v>35</v>
      </c>
      <c r="O2051" t="s">
        <v>45</v>
      </c>
      <c r="P2051">
        <f t="shared" si="696"/>
        <v>1</v>
      </c>
      <c r="Q2051" s="5">
        <f t="shared" si="697"/>
        <v>44879</v>
      </c>
      <c r="R2051" s="32">
        <f>VLOOKUP(_xlfn.CONCAT(M2051," - ",E2051),Planning!$C$75:$D$99,2,0)</f>
        <v>21</v>
      </c>
      <c r="S2051" s="5">
        <f t="shared" si="698"/>
        <v>44898</v>
      </c>
      <c r="T2051" s="3" t="str">
        <f t="shared" si="699"/>
        <v/>
      </c>
      <c r="U2051" s="32">
        <f t="shared" ca="1" si="700"/>
        <v>21</v>
      </c>
      <c r="V2051" s="32">
        <f t="shared" si="701"/>
        <v>0</v>
      </c>
      <c r="W2051" s="5">
        <f t="shared" si="702"/>
        <v>44897</v>
      </c>
      <c r="X2051" s="5"/>
      <c r="Z2051" s="49"/>
      <c r="AA2051" s="50" cm="1">
        <f t="array" ref="AA2051">IF(AND(K2051="Pending",J2051='Date ouverte'!$A$2),INDEX(_xlfn.ANCHORARRAY('Date ouverte'!$B$2),MATCH(TRUE,_xlfn.ANCHORARRAY('Date ouverte'!$B$2)&gt;=$W2051,0)),IF(AND(K2051="Pending",J2051='Date ouverte'!$A$4),INDEX(_xlfn.ANCHORARRAY('Date ouverte'!$B$4),MATCH(TRUE,_xlfn.ANCHORARRAY('Date ouverte'!$B$4)&gt;=$W2051,0)),IF(AND(K2051="Pending",J2051='Date ouverte'!$A$6),INDEX(_xlfn.ANCHORARRAY('Date ouverte'!$B$6),MATCH(TRUE,_xlfn.ANCHORARRAY('Date ouverte'!$B$6)&gt;=$W2051,0)),IF(AND(K2051="Pending",J2051='Date ouverte'!$A$8),INDEX(_xlfn.ANCHORARRAY('Date ouverte'!$B$8),MATCH(TRUE,_xlfn.ANCHORARRAY('Date ouverte'!$B$8)&gt;=$W2051,0)),W2051))))</f>
        <v>44897</v>
      </c>
      <c r="AB2051" s="5">
        <f>IF(IF($K2051="Pending",(IF($J2051='Date ouverte'!$A$20,HLOOKUP($AA2051,'Date ouverte'!$20:$21,2,FALSE),IF($J2051='Date ouverte'!$A$22,HLOOKUP($AA2051,'Date ouverte'!$22:$23,2,FALSE),IF($J2051='Date ouverte'!$A$24,HLOOKUP($AA2051,'Date ouverte'!$24:$25,2,FALSE),IF($J2051='Date ouverte'!$A$26,HLOOKUP($AA2051,'Date ouverte'!$26:$27,2,FALSE),"j"))))),W2051)&lt;&gt;"alert",AA2051,"alert")</f>
        <v>44897</v>
      </c>
      <c r="AC2051" s="65">
        <f>IF($AB2051="alert",(IF($J2051='Date ouverte'!$A$29,HLOOKUP($AA2051,'Date ouverte'!$29:$30,2,FALSE),IF($J2051='Date ouverte'!$A$31,HLOOKUP($AA2051,'Date ouverte'!$31:$33,2,FALSE),IF($J2051='Date ouverte'!$A$33,HLOOKUP($AA2051,'Date ouverte'!$33:$34,2,FALSE),IF($J2051='Date ouverte'!$A$35,HLOOKUP($AA2051,'Date ouverte'!$35:$36,2,FALSE),"j"))))),0)</f>
        <v>0</v>
      </c>
      <c r="AD20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1" s="71"/>
    </row>
    <row r="2052" spans="1:31" x14ac:dyDescent="0.25">
      <c r="A2052" t="s">
        <v>725</v>
      </c>
      <c r="B2052" t="s">
        <v>258</v>
      </c>
      <c r="C2052" t="s">
        <v>30</v>
      </c>
      <c r="D2052" t="s">
        <v>47</v>
      </c>
      <c r="E2052" t="s">
        <v>34</v>
      </c>
      <c r="F2052" t="s">
        <v>48</v>
      </c>
      <c r="G2052" s="1">
        <v>44826</v>
      </c>
      <c r="H2052" s="1">
        <v>44860</v>
      </c>
      <c r="I2052" s="2">
        <v>44869.395833333336</v>
      </c>
      <c r="J2052" t="s">
        <v>23</v>
      </c>
      <c r="K2052" t="s">
        <v>19</v>
      </c>
      <c r="L2052" t="s">
        <v>20</v>
      </c>
      <c r="M2052" t="s">
        <v>25</v>
      </c>
      <c r="N2052" t="s">
        <v>35</v>
      </c>
      <c r="O2052" t="s">
        <v>36</v>
      </c>
      <c r="P2052">
        <f t="shared" si="696"/>
        <v>1</v>
      </c>
      <c r="Q2052" s="5">
        <f t="shared" si="697"/>
        <v>44862</v>
      </c>
      <c r="R2052" s="32">
        <f>VLOOKUP(_xlfn.CONCAT(M2052," - ",E2052),Planning!$C$75:$D$99,2,0)</f>
        <v>21</v>
      </c>
      <c r="S2052" s="5">
        <f t="shared" si="698"/>
        <v>44881</v>
      </c>
      <c r="T2052" s="3" t="str">
        <f t="shared" si="699"/>
        <v/>
      </c>
      <c r="U2052" s="32">
        <f t="shared" ca="1" si="700"/>
        <v>21</v>
      </c>
      <c r="V2052" s="32">
        <f t="shared" si="701"/>
        <v>0</v>
      </c>
      <c r="W2052" s="5">
        <f t="shared" si="702"/>
        <v>44869</v>
      </c>
      <c r="X2052" s="5"/>
      <c r="Z2052" s="49"/>
      <c r="AA2052" s="50" cm="1">
        <f t="array" ref="AA2052">IF(AND(K2052="Pending",J2052='Date ouverte'!$A$2),INDEX(_xlfn.ANCHORARRAY('Date ouverte'!$B$2),MATCH(TRUE,_xlfn.ANCHORARRAY('Date ouverte'!$B$2)&gt;=$W2052,0)),IF(AND(K2052="Pending",J2052='Date ouverte'!$A$4),INDEX(_xlfn.ANCHORARRAY('Date ouverte'!$B$4),MATCH(TRUE,_xlfn.ANCHORARRAY('Date ouverte'!$B$4)&gt;=$W2052,0)),IF(AND(K2052="Pending",J2052='Date ouverte'!$A$6),INDEX(_xlfn.ANCHORARRAY('Date ouverte'!$B$6),MATCH(TRUE,_xlfn.ANCHORARRAY('Date ouverte'!$B$6)&gt;=$W2052,0)),IF(AND(K2052="Pending",J2052='Date ouverte'!$A$8),INDEX(_xlfn.ANCHORARRAY('Date ouverte'!$B$8),MATCH(TRUE,_xlfn.ANCHORARRAY('Date ouverte'!$B$8)&gt;=$W2052,0)),W2052))))</f>
        <v>44869</v>
      </c>
      <c r="AB2052" s="5">
        <f>IF(IF($K2052="Pending",(IF($J2052='Date ouverte'!$A$20,HLOOKUP($AA2052,'Date ouverte'!$20:$21,2,FALSE),IF($J2052='Date ouverte'!$A$22,HLOOKUP($AA2052,'Date ouverte'!$22:$23,2,FALSE),IF($J2052='Date ouverte'!$A$24,HLOOKUP($AA2052,'Date ouverte'!$24:$25,2,FALSE),IF($J2052='Date ouverte'!$A$26,HLOOKUP($AA2052,'Date ouverte'!$26:$27,2,FALSE),"j"))))),W2052)&lt;&gt;"alert",AA2052,"alert")</f>
        <v>44869</v>
      </c>
      <c r="AC2052" s="65">
        <f>IF($AB2052="alert",(IF($J2052='Date ouverte'!$A$29,HLOOKUP($AA2052,'Date ouverte'!$29:$30,2,FALSE),IF($J2052='Date ouverte'!$A$31,HLOOKUP($AA2052,'Date ouverte'!$31:$33,2,FALSE),IF($J2052='Date ouverte'!$A$33,HLOOKUP($AA2052,'Date ouverte'!$33:$34,2,FALSE),IF($J2052='Date ouverte'!$A$35,HLOOKUP($AA2052,'Date ouverte'!$35:$36,2,FALSE),"j"))))),0)</f>
        <v>0</v>
      </c>
      <c r="AD20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2" s="71"/>
    </row>
    <row r="2053" spans="1:31" x14ac:dyDescent="0.25">
      <c r="A2053" t="s">
        <v>241</v>
      </c>
      <c r="B2053" t="s">
        <v>258</v>
      </c>
      <c r="C2053" t="s">
        <v>30</v>
      </c>
      <c r="D2053" t="s">
        <v>15</v>
      </c>
      <c r="E2053" t="s">
        <v>16</v>
      </c>
      <c r="F2053" t="s">
        <v>17</v>
      </c>
      <c r="G2053" s="1">
        <v>44795</v>
      </c>
      <c r="H2053" s="1">
        <v>44853</v>
      </c>
      <c r="I2053" s="2">
        <v>44862.645833333336</v>
      </c>
      <c r="J2053" t="s">
        <v>18</v>
      </c>
      <c r="K2053" t="s">
        <v>19</v>
      </c>
      <c r="L2053" t="s">
        <v>24</v>
      </c>
      <c r="M2053" t="s">
        <v>32</v>
      </c>
      <c r="N2053" t="s">
        <v>41</v>
      </c>
      <c r="O2053" t="s">
        <v>76</v>
      </c>
      <c r="P2053">
        <f t="shared" si="696"/>
        <v>1</v>
      </c>
      <c r="Q2053" s="5">
        <f t="shared" si="697"/>
        <v>44855</v>
      </c>
      <c r="R2053" s="32">
        <f>VLOOKUP(_xlfn.CONCAT(M2053," - ",E2053),Planning!$C$75:$D$99,2,0)</f>
        <v>10</v>
      </c>
      <c r="S2053" s="5">
        <f t="shared" si="698"/>
        <v>44863</v>
      </c>
      <c r="T2053" s="3" t="str">
        <f t="shared" si="699"/>
        <v/>
      </c>
      <c r="U2053" s="32">
        <f t="shared" ca="1" si="700"/>
        <v>4</v>
      </c>
      <c r="V2053" s="32">
        <f t="shared" si="701"/>
        <v>0</v>
      </c>
      <c r="W2053" s="5">
        <f t="shared" si="702"/>
        <v>44862</v>
      </c>
      <c r="X2053" s="5"/>
      <c r="Z2053" s="49"/>
      <c r="AA2053" s="50" cm="1">
        <f t="array" ref="AA2053">IF(AND(K2053="Pending",J2053='Date ouverte'!$A$2),INDEX(_xlfn.ANCHORARRAY('Date ouverte'!$B$2),MATCH(TRUE,_xlfn.ANCHORARRAY('Date ouverte'!$B$2)&gt;=$W2053,0)),IF(AND(K2053="Pending",J2053='Date ouverte'!$A$4),INDEX(_xlfn.ANCHORARRAY('Date ouverte'!$B$4),MATCH(TRUE,_xlfn.ANCHORARRAY('Date ouverte'!$B$4)&gt;=$W2053,0)),IF(AND(K2053="Pending",J2053='Date ouverte'!$A$6),INDEX(_xlfn.ANCHORARRAY('Date ouverte'!$B$6),MATCH(TRUE,_xlfn.ANCHORARRAY('Date ouverte'!$B$6)&gt;=$W2053,0)),IF(AND(K2053="Pending",J2053='Date ouverte'!$A$8),INDEX(_xlfn.ANCHORARRAY('Date ouverte'!$B$8),MATCH(TRUE,_xlfn.ANCHORARRAY('Date ouverte'!$B$8)&gt;=$W2053,0)),W2053))))</f>
        <v>44862</v>
      </c>
      <c r="AB2053" s="5">
        <f>IF(IF($K2053="Pending",(IF($J2053='Date ouverte'!$A$20,HLOOKUP($AA2053,'Date ouverte'!$20:$21,2,FALSE),IF($J2053='Date ouverte'!$A$22,HLOOKUP($AA2053,'Date ouverte'!$22:$23,2,FALSE),IF($J2053='Date ouverte'!$A$24,HLOOKUP($AA2053,'Date ouverte'!$24:$25,2,FALSE),IF($J2053='Date ouverte'!$A$26,HLOOKUP($AA2053,'Date ouverte'!$26:$27,2,FALSE),"j"))))),W2053)&lt;&gt;"alert",AA2053,"alert")</f>
        <v>44862</v>
      </c>
      <c r="AC2053" s="65">
        <f>IF($AB2053="alert",(IF($J2053='Date ouverte'!$A$29,HLOOKUP($AA2053,'Date ouverte'!$29:$30,2,FALSE),IF($J2053='Date ouverte'!$A$31,HLOOKUP($AA2053,'Date ouverte'!$31:$33,2,FALSE),IF($J2053='Date ouverte'!$A$33,HLOOKUP($AA2053,'Date ouverte'!$33:$34,2,FALSE),IF($J2053='Date ouverte'!$A$35,HLOOKUP($AA2053,'Date ouverte'!$35:$36,2,FALSE),"j"))))),0)</f>
        <v>0</v>
      </c>
      <c r="AD20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3" s="71"/>
    </row>
    <row r="2054" spans="1:31" x14ac:dyDescent="0.25">
      <c r="A2054" t="s">
        <v>720</v>
      </c>
      <c r="B2054" t="s">
        <v>258</v>
      </c>
      <c r="C2054" t="s">
        <v>30</v>
      </c>
      <c r="D2054" t="s">
        <v>47</v>
      </c>
      <c r="E2054" t="s">
        <v>51</v>
      </c>
      <c r="F2054" t="s">
        <v>48</v>
      </c>
      <c r="G2054" s="1">
        <v>44825</v>
      </c>
      <c r="H2054" s="1">
        <v>44862</v>
      </c>
      <c r="I2054" s="2">
        <v>44875.375</v>
      </c>
      <c r="J2054" t="s">
        <v>18</v>
      </c>
      <c r="K2054" t="s">
        <v>19</v>
      </c>
      <c r="L2054" t="s">
        <v>24</v>
      </c>
      <c r="M2054" t="s">
        <v>32</v>
      </c>
      <c r="N2054" t="s">
        <v>41</v>
      </c>
      <c r="O2054" t="s">
        <v>664</v>
      </c>
      <c r="P2054">
        <f t="shared" si="696"/>
        <v>1</v>
      </c>
      <c r="Q2054" s="5">
        <f t="shared" si="697"/>
        <v>44864</v>
      </c>
      <c r="R2054" s="32">
        <f>VLOOKUP(_xlfn.CONCAT(M2054," - ",E2054),Planning!$C$75:$D$99,2,0)</f>
        <v>5</v>
      </c>
      <c r="S2054" s="5">
        <f t="shared" si="698"/>
        <v>44867</v>
      </c>
      <c r="T2054" s="3" t="str">
        <f t="shared" si="699"/>
        <v/>
      </c>
      <c r="U2054" s="32">
        <f t="shared" ca="1" si="700"/>
        <v>5</v>
      </c>
      <c r="V2054" s="32">
        <f t="shared" si="701"/>
        <v>0</v>
      </c>
      <c r="W2054" s="5">
        <f t="shared" si="702"/>
        <v>44875</v>
      </c>
      <c r="X2054" s="5"/>
      <c r="Z2054" s="49"/>
      <c r="AA2054" s="50" cm="1">
        <f t="array" ref="AA2054">IF(AND(K2054="Pending",J2054='Date ouverte'!$A$2),INDEX(_xlfn.ANCHORARRAY('Date ouverte'!$B$2),MATCH(TRUE,_xlfn.ANCHORARRAY('Date ouverte'!$B$2)&gt;=$W2054,0)),IF(AND(K2054="Pending",J2054='Date ouverte'!$A$4),INDEX(_xlfn.ANCHORARRAY('Date ouverte'!$B$4),MATCH(TRUE,_xlfn.ANCHORARRAY('Date ouverte'!$B$4)&gt;=$W2054,0)),IF(AND(K2054="Pending",J2054='Date ouverte'!$A$6),INDEX(_xlfn.ANCHORARRAY('Date ouverte'!$B$6),MATCH(TRUE,_xlfn.ANCHORARRAY('Date ouverte'!$B$6)&gt;=$W2054,0)),IF(AND(K2054="Pending",J2054='Date ouverte'!$A$8),INDEX(_xlfn.ANCHORARRAY('Date ouverte'!$B$8),MATCH(TRUE,_xlfn.ANCHORARRAY('Date ouverte'!$B$8)&gt;=$W2054,0)),W2054))))</f>
        <v>44875</v>
      </c>
      <c r="AB2054" s="5">
        <f>IF(IF($K2054="Pending",(IF($J2054='Date ouverte'!$A$20,HLOOKUP($AA2054,'Date ouverte'!$20:$21,2,FALSE),IF($J2054='Date ouverte'!$A$22,HLOOKUP($AA2054,'Date ouverte'!$22:$23,2,FALSE),IF($J2054='Date ouverte'!$A$24,HLOOKUP($AA2054,'Date ouverte'!$24:$25,2,FALSE),IF($J2054='Date ouverte'!$A$26,HLOOKUP($AA2054,'Date ouverte'!$26:$27,2,FALSE),"j"))))),W2054)&lt;&gt;"alert",AA2054,"alert")</f>
        <v>44875</v>
      </c>
      <c r="AC2054" s="65">
        <f>IF($AB2054="alert",(IF($J2054='Date ouverte'!$A$29,HLOOKUP($AA2054,'Date ouverte'!$29:$30,2,FALSE),IF($J2054='Date ouverte'!$A$31,HLOOKUP($AA2054,'Date ouverte'!$31:$33,2,FALSE),IF($J2054='Date ouverte'!$A$33,HLOOKUP($AA2054,'Date ouverte'!$33:$34,2,FALSE),IF($J2054='Date ouverte'!$A$35,HLOOKUP($AA2054,'Date ouverte'!$35:$36,2,FALSE),"j"))))),0)</f>
        <v>0</v>
      </c>
      <c r="AD20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4" s="71"/>
    </row>
    <row r="2055" spans="1:31" x14ac:dyDescent="0.25">
      <c r="A2055" t="s">
        <v>2299</v>
      </c>
      <c r="B2055" t="s">
        <v>258</v>
      </c>
      <c r="C2055" t="s">
        <v>30</v>
      </c>
      <c r="D2055" t="s">
        <v>47</v>
      </c>
      <c r="E2055" t="s">
        <v>16</v>
      </c>
      <c r="F2055" t="s">
        <v>48</v>
      </c>
      <c r="G2055" s="1">
        <v>44857</v>
      </c>
      <c r="H2055" s="1">
        <v>44884</v>
      </c>
      <c r="I2055" s="2">
        <v>44889</v>
      </c>
      <c r="J2055" t="s">
        <v>28</v>
      </c>
      <c r="K2055" t="s">
        <v>29</v>
      </c>
      <c r="L2055" t="s">
        <v>24</v>
      </c>
      <c r="M2055" t="s">
        <v>32</v>
      </c>
      <c r="N2055" t="s">
        <v>41</v>
      </c>
      <c r="O2055" t="s">
        <v>1686</v>
      </c>
      <c r="P2055">
        <f t="shared" si="696"/>
        <v>1</v>
      </c>
      <c r="Q2055" s="5">
        <f t="shared" si="697"/>
        <v>44886</v>
      </c>
      <c r="R2055" s="32">
        <f>VLOOKUP(_xlfn.CONCAT(M2055," - ",E2055),Planning!$C$75:$D$99,2,0)</f>
        <v>10</v>
      </c>
      <c r="S2055" s="5">
        <f t="shared" si="698"/>
        <v>44894</v>
      </c>
      <c r="T2055" s="3" t="str">
        <f t="shared" si="699"/>
        <v/>
      </c>
      <c r="U2055" s="32">
        <f t="shared" ca="1" si="700"/>
        <v>10</v>
      </c>
      <c r="V2055" s="32">
        <f t="shared" si="701"/>
        <v>0</v>
      </c>
      <c r="W2055" s="5">
        <f t="shared" si="702"/>
        <v>44889</v>
      </c>
      <c r="X2055" s="5"/>
      <c r="Z2055" s="49"/>
      <c r="AA2055" s="50" cm="1">
        <f t="array" ref="AA2055">IF(AND(K2055="Pending",J2055='Date ouverte'!$A$2),INDEX(_xlfn.ANCHORARRAY('Date ouverte'!$B$2),MATCH(TRUE,_xlfn.ANCHORARRAY('Date ouverte'!$B$2)&gt;=$W2055,0)),IF(AND(K2055="Pending",J2055='Date ouverte'!$A$4),INDEX(_xlfn.ANCHORARRAY('Date ouverte'!$B$4),MATCH(TRUE,_xlfn.ANCHORARRAY('Date ouverte'!$B$4)&gt;=$W2055,0)),IF(AND(K2055="Pending",J2055='Date ouverte'!$A$6),INDEX(_xlfn.ANCHORARRAY('Date ouverte'!$B$6),MATCH(TRUE,_xlfn.ANCHORARRAY('Date ouverte'!$B$6)&gt;=$W2055,0)),IF(AND(K2055="Pending",J2055='Date ouverte'!$A$8),INDEX(_xlfn.ANCHORARRAY('Date ouverte'!$B$8),MATCH(TRUE,_xlfn.ANCHORARRAY('Date ouverte'!$B$8)&gt;=$W2055,0)),W2055))))</f>
        <v>44889</v>
      </c>
      <c r="AB2055" s="5">
        <f>IF(IF($K2055="Pending",(IF($J2055='Date ouverte'!$A$20,HLOOKUP($AA2055,'Date ouverte'!$20:$21,2,FALSE),IF($J2055='Date ouverte'!$A$22,HLOOKUP($AA2055,'Date ouverte'!$22:$23,2,FALSE),IF($J2055='Date ouverte'!$A$24,HLOOKUP($AA2055,'Date ouverte'!$24:$25,2,FALSE),IF($J2055='Date ouverte'!$A$26,HLOOKUP($AA2055,'Date ouverte'!$26:$27,2,FALSE),"j"))))),W2055)&lt;&gt;"alert",AA2055,"alert")</f>
        <v>44889</v>
      </c>
      <c r="AC2055" s="65">
        <f>IF($AB2055="alert",(IF($J2055='Date ouverte'!$A$29,HLOOKUP($AA2055,'Date ouverte'!$29:$30,2,FALSE),IF($J2055='Date ouverte'!$A$31,HLOOKUP($AA2055,'Date ouverte'!$31:$33,2,FALSE),IF($J2055='Date ouverte'!$A$33,HLOOKUP($AA2055,'Date ouverte'!$33:$34,2,FALSE),IF($J2055='Date ouverte'!$A$35,HLOOKUP($AA2055,'Date ouverte'!$35:$36,2,FALSE),"j"))))),0)</f>
        <v>0</v>
      </c>
      <c r="AD20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55" s="71"/>
    </row>
    <row r="2056" spans="1:31" x14ac:dyDescent="0.25">
      <c r="A2056" t="s">
        <v>605</v>
      </c>
      <c r="B2056" t="s">
        <v>258</v>
      </c>
      <c r="C2056" t="s">
        <v>30</v>
      </c>
      <c r="D2056" t="s">
        <v>47</v>
      </c>
      <c r="E2056" t="s">
        <v>34</v>
      </c>
      <c r="F2056" t="s">
        <v>48</v>
      </c>
      <c r="G2056" s="1">
        <v>44818</v>
      </c>
      <c r="H2056" s="1">
        <v>44860</v>
      </c>
      <c r="I2056" s="2">
        <v>44867.375</v>
      </c>
      <c r="J2056" t="s">
        <v>28</v>
      </c>
      <c r="K2056" t="s">
        <v>19</v>
      </c>
      <c r="L2056" t="s">
        <v>20</v>
      </c>
      <c r="M2056" t="s">
        <v>25</v>
      </c>
      <c r="N2056" t="s">
        <v>35</v>
      </c>
      <c r="O2056" t="s">
        <v>36</v>
      </c>
      <c r="P2056">
        <f t="shared" ref="P2056:P2119" si="703">IF(A2056&lt;&gt;"",1,0)</f>
        <v>1</v>
      </c>
      <c r="Q2056" s="5">
        <f t="shared" ref="Q2056:Q2119" si="704">ROUNDDOWN(H2056,0)+2</f>
        <v>44862</v>
      </c>
      <c r="R2056" s="32">
        <f>VLOOKUP(_xlfn.CONCAT(M2056," - ",E2056),Planning!$C$75:$D$99,2,0)</f>
        <v>21</v>
      </c>
      <c r="S2056" s="5">
        <f t="shared" ref="S2056:S2119" si="705">H2056+R2056</f>
        <v>44881</v>
      </c>
      <c r="T2056" s="3" t="str">
        <f t="shared" ref="T2056:T2119" si="706">IF(X2056-H2056&gt;R2056,"Alert","")</f>
        <v/>
      </c>
      <c r="U2056" s="32">
        <f t="shared" ref="U2056:U2119" ca="1" si="707">IF(Q2056&lt;=TODAY(),(H2056+R2056)-TODAY(),R2056)</f>
        <v>21</v>
      </c>
      <c r="V2056" s="32">
        <f t="shared" ref="V2056:V2119" si="708">IF(X2056-H2056-R2056&gt;0,X2056-H2056-R2056,0)</f>
        <v>0</v>
      </c>
      <c r="W2056" s="5">
        <f t="shared" ref="W2056:W2119" si="709">ROUNDDOWN(I2056,0)</f>
        <v>44867</v>
      </c>
      <c r="X2056" s="5"/>
      <c r="Z2056" s="49"/>
      <c r="AA2056" s="50" cm="1">
        <f t="array" ref="AA2056">IF(AND(K2056="Pending",J2056='Date ouverte'!$A$2),INDEX(_xlfn.ANCHORARRAY('Date ouverte'!$B$2),MATCH(TRUE,_xlfn.ANCHORARRAY('Date ouverte'!$B$2)&gt;=$W2056,0)),IF(AND(K2056="Pending",J2056='Date ouverte'!$A$4),INDEX(_xlfn.ANCHORARRAY('Date ouverte'!$B$4),MATCH(TRUE,_xlfn.ANCHORARRAY('Date ouverte'!$B$4)&gt;=$W2056,0)),IF(AND(K2056="Pending",J2056='Date ouverte'!$A$6),INDEX(_xlfn.ANCHORARRAY('Date ouverte'!$B$6),MATCH(TRUE,_xlfn.ANCHORARRAY('Date ouverte'!$B$6)&gt;=$W2056,0)),IF(AND(K2056="Pending",J2056='Date ouverte'!$A$8),INDEX(_xlfn.ANCHORARRAY('Date ouverte'!$B$8),MATCH(TRUE,_xlfn.ANCHORARRAY('Date ouverte'!$B$8)&gt;=$W2056,0)),W2056))))</f>
        <v>44867</v>
      </c>
      <c r="AB2056" s="5">
        <f>IF(IF($K2056="Pending",(IF($J2056='Date ouverte'!$A$20,HLOOKUP($AA2056,'Date ouverte'!$20:$21,2,FALSE),IF($J2056='Date ouverte'!$A$22,HLOOKUP($AA2056,'Date ouverte'!$22:$23,2,FALSE),IF($J2056='Date ouverte'!$A$24,HLOOKUP($AA2056,'Date ouverte'!$24:$25,2,FALSE),IF($J2056='Date ouverte'!$A$26,HLOOKUP($AA2056,'Date ouverte'!$26:$27,2,FALSE),"j"))))),W2056)&lt;&gt;"alert",AA2056,"alert")</f>
        <v>44867</v>
      </c>
      <c r="AC2056" s="65">
        <f>IF($AB2056="alert",(IF($J2056='Date ouverte'!$A$29,HLOOKUP($AA2056,'Date ouverte'!$29:$30,2,FALSE),IF($J2056='Date ouverte'!$A$31,HLOOKUP($AA2056,'Date ouverte'!$31:$33,2,FALSE),IF($J2056='Date ouverte'!$A$33,HLOOKUP($AA2056,'Date ouverte'!$33:$34,2,FALSE),IF($J2056='Date ouverte'!$A$35,HLOOKUP($AA2056,'Date ouverte'!$35:$36,2,FALSE),"j"))))),0)</f>
        <v>0</v>
      </c>
      <c r="AD20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6" s="71"/>
    </row>
    <row r="2057" spans="1:31" x14ac:dyDescent="0.25">
      <c r="A2057" t="s">
        <v>1041</v>
      </c>
      <c r="B2057" t="s">
        <v>258</v>
      </c>
      <c r="C2057" t="s">
        <v>30</v>
      </c>
      <c r="D2057" t="s">
        <v>47</v>
      </c>
      <c r="E2057" t="s">
        <v>34</v>
      </c>
      <c r="F2057" t="s">
        <v>48</v>
      </c>
      <c r="G2057" s="1">
        <v>44826</v>
      </c>
      <c r="H2057" s="1">
        <v>44860</v>
      </c>
      <c r="I2057" s="2">
        <v>44873.208333333336</v>
      </c>
      <c r="J2057" t="s">
        <v>28</v>
      </c>
      <c r="K2057" t="s">
        <v>19</v>
      </c>
      <c r="L2057" t="s">
        <v>20</v>
      </c>
      <c r="M2057" t="s">
        <v>25</v>
      </c>
      <c r="N2057" t="s">
        <v>35</v>
      </c>
      <c r="O2057" t="s">
        <v>36</v>
      </c>
      <c r="P2057">
        <f t="shared" si="703"/>
        <v>1</v>
      </c>
      <c r="Q2057" s="5">
        <f t="shared" si="704"/>
        <v>44862</v>
      </c>
      <c r="R2057" s="32">
        <f>VLOOKUP(_xlfn.CONCAT(M2057," - ",E2057),Planning!$C$75:$D$99,2,0)</f>
        <v>21</v>
      </c>
      <c r="S2057" s="5">
        <f t="shared" si="705"/>
        <v>44881</v>
      </c>
      <c r="T2057" s="3" t="str">
        <f t="shared" si="706"/>
        <v/>
      </c>
      <c r="U2057" s="32">
        <f t="shared" ca="1" si="707"/>
        <v>21</v>
      </c>
      <c r="V2057" s="32">
        <f t="shared" si="708"/>
        <v>0</v>
      </c>
      <c r="W2057" s="5">
        <f t="shared" si="709"/>
        <v>44873</v>
      </c>
      <c r="X2057" s="5"/>
      <c r="Z2057" s="49"/>
      <c r="AA2057" s="50" cm="1">
        <f t="array" ref="AA2057">IF(AND(K2057="Pending",J2057='Date ouverte'!$A$2),INDEX(_xlfn.ANCHORARRAY('Date ouverte'!$B$2),MATCH(TRUE,_xlfn.ANCHORARRAY('Date ouverte'!$B$2)&gt;=$W2057,0)),IF(AND(K2057="Pending",J2057='Date ouverte'!$A$4),INDEX(_xlfn.ANCHORARRAY('Date ouverte'!$B$4),MATCH(TRUE,_xlfn.ANCHORARRAY('Date ouverte'!$B$4)&gt;=$W2057,0)),IF(AND(K2057="Pending",J2057='Date ouverte'!$A$6),INDEX(_xlfn.ANCHORARRAY('Date ouverte'!$B$6),MATCH(TRUE,_xlfn.ANCHORARRAY('Date ouverte'!$B$6)&gt;=$W2057,0)),IF(AND(K2057="Pending",J2057='Date ouverte'!$A$8),INDEX(_xlfn.ANCHORARRAY('Date ouverte'!$B$8),MATCH(TRUE,_xlfn.ANCHORARRAY('Date ouverte'!$B$8)&gt;=$W2057,0)),W2057))))</f>
        <v>44873</v>
      </c>
      <c r="AB2057" s="5">
        <f>IF(IF($K2057="Pending",(IF($J2057='Date ouverte'!$A$20,HLOOKUP($AA2057,'Date ouverte'!$20:$21,2,FALSE),IF($J2057='Date ouverte'!$A$22,HLOOKUP($AA2057,'Date ouverte'!$22:$23,2,FALSE),IF($J2057='Date ouverte'!$A$24,HLOOKUP($AA2057,'Date ouverte'!$24:$25,2,FALSE),IF($J2057='Date ouverte'!$A$26,HLOOKUP($AA2057,'Date ouverte'!$26:$27,2,FALSE),"j"))))),W2057)&lt;&gt;"alert",AA2057,"alert")</f>
        <v>44873</v>
      </c>
      <c r="AC2057" s="65">
        <f>IF($AB2057="alert",(IF($J2057='Date ouverte'!$A$29,HLOOKUP($AA2057,'Date ouverte'!$29:$30,2,FALSE),IF($J2057='Date ouverte'!$A$31,HLOOKUP($AA2057,'Date ouverte'!$31:$33,2,FALSE),IF($J2057='Date ouverte'!$A$33,HLOOKUP($AA2057,'Date ouverte'!$33:$34,2,FALSE),IF($J2057='Date ouverte'!$A$35,HLOOKUP($AA2057,'Date ouverte'!$35:$36,2,FALSE),"j"))))),0)</f>
        <v>0</v>
      </c>
      <c r="AD20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7" s="71"/>
    </row>
    <row r="2058" spans="1:31" x14ac:dyDescent="0.25">
      <c r="A2058" t="s">
        <v>2300</v>
      </c>
      <c r="B2058" t="s">
        <v>258</v>
      </c>
      <c r="C2058" t="s">
        <v>30</v>
      </c>
      <c r="D2058" t="s">
        <v>47</v>
      </c>
      <c r="E2058" t="s">
        <v>16</v>
      </c>
      <c r="F2058" t="s">
        <v>48</v>
      </c>
      <c r="G2058" s="1">
        <v>44858</v>
      </c>
      <c r="H2058" s="1">
        <v>44893</v>
      </c>
      <c r="I2058" s="2">
        <v>44898</v>
      </c>
      <c r="J2058" t="s">
        <v>23</v>
      </c>
      <c r="K2058" t="s">
        <v>29</v>
      </c>
      <c r="L2058" t="s">
        <v>24</v>
      </c>
      <c r="M2058" t="s">
        <v>25</v>
      </c>
      <c r="N2058" t="s">
        <v>26</v>
      </c>
      <c r="O2058" t="s">
        <v>46</v>
      </c>
      <c r="P2058">
        <f t="shared" si="703"/>
        <v>1</v>
      </c>
      <c r="Q2058" s="5">
        <f t="shared" si="704"/>
        <v>44895</v>
      </c>
      <c r="R2058" s="32">
        <f>VLOOKUP(_xlfn.CONCAT(M2058," - ",E2058),Planning!$C$75:$D$99,2,0)</f>
        <v>4</v>
      </c>
      <c r="S2058" s="5">
        <f t="shared" si="705"/>
        <v>44897</v>
      </c>
      <c r="T2058" s="3" t="str">
        <f t="shared" si="706"/>
        <v/>
      </c>
      <c r="U2058" s="32">
        <f t="shared" ca="1" si="707"/>
        <v>4</v>
      </c>
      <c r="V2058" s="32">
        <f t="shared" si="708"/>
        <v>0</v>
      </c>
      <c r="W2058" s="5">
        <f t="shared" si="709"/>
        <v>44898</v>
      </c>
      <c r="X2058" s="5"/>
      <c r="Z2058" s="49"/>
      <c r="AA2058" s="50" cm="1">
        <f t="array" ref="AA2058">IF(AND(K2058="Pending",J2058='Date ouverte'!$A$2),INDEX(_xlfn.ANCHORARRAY('Date ouverte'!$B$2),MATCH(TRUE,_xlfn.ANCHORARRAY('Date ouverte'!$B$2)&gt;=$W2058,0)),IF(AND(K2058="Pending",J2058='Date ouverte'!$A$4),INDEX(_xlfn.ANCHORARRAY('Date ouverte'!$B$4),MATCH(TRUE,_xlfn.ANCHORARRAY('Date ouverte'!$B$4)&gt;=$W2058,0)),IF(AND(K2058="Pending",J2058='Date ouverte'!$A$6),INDEX(_xlfn.ANCHORARRAY('Date ouverte'!$B$6),MATCH(TRUE,_xlfn.ANCHORARRAY('Date ouverte'!$B$6)&gt;=$W2058,0)),IF(AND(K2058="Pending",J2058='Date ouverte'!$A$8),INDEX(_xlfn.ANCHORARRAY('Date ouverte'!$B$8),MATCH(TRUE,_xlfn.ANCHORARRAY('Date ouverte'!$B$8)&gt;=$W2058,0)),W2058))))</f>
        <v>44900</v>
      </c>
      <c r="AB2058" s="5" t="str">
        <f>IF(IF($K2058="Pending",(IF($J2058='Date ouverte'!$A$20,HLOOKUP($AA2058,'Date ouverte'!$20:$21,2,FALSE),IF($J2058='Date ouverte'!$A$22,HLOOKUP($AA2058,'Date ouverte'!$22:$23,2,FALSE),IF($J2058='Date ouverte'!$A$24,HLOOKUP($AA2058,'Date ouverte'!$24:$25,2,FALSE),IF($J2058='Date ouverte'!$A$26,HLOOKUP($AA2058,'Date ouverte'!$26:$27,2,FALSE),"j"))))),W2058)&lt;&gt;"alert",AA2058,"alert")</f>
        <v>alert</v>
      </c>
      <c r="AC2058" s="65">
        <f>IF($AB2058="alert",(IF($J2058='Date ouverte'!$A$29,HLOOKUP($AA2058,'Date ouverte'!$29:$30,2,FALSE),IF($J2058='Date ouverte'!$A$31,HLOOKUP($AA2058,'Date ouverte'!$31:$33,2,FALSE),IF($J2058='Date ouverte'!$A$33,HLOOKUP($AA2058,'Date ouverte'!$33:$34,2,FALSE),IF($J2058='Date ouverte'!$A$35,HLOOKUP($AA2058,'Date ouverte'!$35:$36,2,FALSE),"j"))))),0)</f>
        <v>26</v>
      </c>
      <c r="AD20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8" s="71"/>
    </row>
    <row r="2059" spans="1:31" x14ac:dyDescent="0.25">
      <c r="A2059" t="s">
        <v>562</v>
      </c>
      <c r="B2059" t="s">
        <v>258</v>
      </c>
      <c r="C2059" t="s">
        <v>30</v>
      </c>
      <c r="D2059" t="s">
        <v>15</v>
      </c>
      <c r="E2059" t="s">
        <v>16</v>
      </c>
      <c r="F2059" t="s">
        <v>17</v>
      </c>
      <c r="G2059" s="1">
        <v>44815</v>
      </c>
      <c r="H2059" s="1">
        <v>44852</v>
      </c>
      <c r="I2059" s="2">
        <v>44861.208333333336</v>
      </c>
      <c r="J2059" t="s">
        <v>23</v>
      </c>
      <c r="K2059" t="s">
        <v>19</v>
      </c>
      <c r="L2059" t="s">
        <v>20</v>
      </c>
      <c r="M2059" t="s">
        <v>25</v>
      </c>
      <c r="N2059" t="s">
        <v>35</v>
      </c>
      <c r="O2059" t="s">
        <v>42</v>
      </c>
      <c r="P2059">
        <f t="shared" si="703"/>
        <v>1</v>
      </c>
      <c r="Q2059" s="5">
        <f t="shared" si="704"/>
        <v>44854</v>
      </c>
      <c r="R2059" s="32">
        <f>VLOOKUP(_xlfn.CONCAT(M2059," - ",E2059),Planning!$C$75:$D$99,2,0)</f>
        <v>4</v>
      </c>
      <c r="S2059" s="5">
        <f t="shared" si="705"/>
        <v>44856</v>
      </c>
      <c r="T2059" s="3" t="str">
        <f t="shared" si="706"/>
        <v/>
      </c>
      <c r="U2059" s="32">
        <f t="shared" ca="1" si="707"/>
        <v>-3</v>
      </c>
      <c r="V2059" s="32">
        <f t="shared" si="708"/>
        <v>0</v>
      </c>
      <c r="W2059" s="5">
        <f t="shared" si="709"/>
        <v>44861</v>
      </c>
      <c r="X2059" s="5"/>
      <c r="Z2059" s="49"/>
      <c r="AA2059" s="50" cm="1">
        <f t="array" ref="AA2059">IF(AND(K2059="Pending",J2059='Date ouverte'!$A$2),INDEX(_xlfn.ANCHORARRAY('Date ouverte'!$B$2),MATCH(TRUE,_xlfn.ANCHORARRAY('Date ouverte'!$B$2)&gt;=$W2059,0)),IF(AND(K2059="Pending",J2059='Date ouverte'!$A$4),INDEX(_xlfn.ANCHORARRAY('Date ouverte'!$B$4),MATCH(TRUE,_xlfn.ANCHORARRAY('Date ouverte'!$B$4)&gt;=$W2059,0)),IF(AND(K2059="Pending",J2059='Date ouverte'!$A$6),INDEX(_xlfn.ANCHORARRAY('Date ouverte'!$B$6),MATCH(TRUE,_xlfn.ANCHORARRAY('Date ouverte'!$B$6)&gt;=$W2059,0)),IF(AND(K2059="Pending",J2059='Date ouverte'!$A$8),INDEX(_xlfn.ANCHORARRAY('Date ouverte'!$B$8),MATCH(TRUE,_xlfn.ANCHORARRAY('Date ouverte'!$B$8)&gt;=$W2059,0)),W2059))))</f>
        <v>44861</v>
      </c>
      <c r="AB2059" s="5">
        <f>IF(IF($K2059="Pending",(IF($J2059='Date ouverte'!$A$20,HLOOKUP($AA2059,'Date ouverte'!$20:$21,2,FALSE),IF($J2059='Date ouverte'!$A$22,HLOOKUP($AA2059,'Date ouverte'!$22:$23,2,FALSE),IF($J2059='Date ouverte'!$A$24,HLOOKUP($AA2059,'Date ouverte'!$24:$25,2,FALSE),IF($J2059='Date ouverte'!$A$26,HLOOKUP($AA2059,'Date ouverte'!$26:$27,2,FALSE),"j"))))),W2059)&lt;&gt;"alert",AA2059,"alert")</f>
        <v>44861</v>
      </c>
      <c r="AC2059" s="65">
        <f>IF($AB2059="alert",(IF($J2059='Date ouverte'!$A$29,HLOOKUP($AA2059,'Date ouverte'!$29:$30,2,FALSE),IF($J2059='Date ouverte'!$A$31,HLOOKUP($AA2059,'Date ouverte'!$31:$33,2,FALSE),IF($J2059='Date ouverte'!$A$33,HLOOKUP($AA2059,'Date ouverte'!$33:$34,2,FALSE),IF($J2059='Date ouverte'!$A$35,HLOOKUP($AA2059,'Date ouverte'!$35:$36,2,FALSE),"j"))))),0)</f>
        <v>0</v>
      </c>
      <c r="AD20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59" s="71"/>
    </row>
    <row r="2060" spans="1:31" x14ac:dyDescent="0.25">
      <c r="A2060" t="s">
        <v>2301</v>
      </c>
      <c r="B2060" t="s">
        <v>258</v>
      </c>
      <c r="C2060" t="s">
        <v>30</v>
      </c>
      <c r="D2060" t="s">
        <v>47</v>
      </c>
      <c r="E2060" t="s">
        <v>34</v>
      </c>
      <c r="F2060" t="s">
        <v>48</v>
      </c>
      <c r="G2060" s="1">
        <v>44858</v>
      </c>
      <c r="H2060" s="1">
        <v>44890</v>
      </c>
      <c r="I2060" s="2">
        <v>44902</v>
      </c>
      <c r="J2060" t="s">
        <v>23</v>
      </c>
      <c r="K2060" t="s">
        <v>29</v>
      </c>
      <c r="L2060" t="s">
        <v>20</v>
      </c>
      <c r="M2060" t="s">
        <v>25</v>
      </c>
      <c r="N2060" t="s">
        <v>35</v>
      </c>
      <c r="O2060" t="s">
        <v>46</v>
      </c>
      <c r="P2060">
        <f t="shared" si="703"/>
        <v>1</v>
      </c>
      <c r="Q2060" s="5">
        <f t="shared" si="704"/>
        <v>44892</v>
      </c>
      <c r="R2060" s="32">
        <f>VLOOKUP(_xlfn.CONCAT(M2060," - ",E2060),Planning!$C$75:$D$99,2,0)</f>
        <v>21</v>
      </c>
      <c r="S2060" s="5">
        <f t="shared" si="705"/>
        <v>44911</v>
      </c>
      <c r="T2060" s="3" t="str">
        <f t="shared" si="706"/>
        <v/>
      </c>
      <c r="U2060" s="32">
        <f t="shared" ca="1" si="707"/>
        <v>21</v>
      </c>
      <c r="V2060" s="32">
        <f t="shared" si="708"/>
        <v>0</v>
      </c>
      <c r="W2060" s="5">
        <f t="shared" si="709"/>
        <v>44902</v>
      </c>
      <c r="X2060" s="5"/>
      <c r="Z2060" s="49"/>
      <c r="AA2060" s="50" cm="1">
        <f t="array" ref="AA2060">IF(AND(K2060="Pending",J2060='Date ouverte'!$A$2),INDEX(_xlfn.ANCHORARRAY('Date ouverte'!$B$2),MATCH(TRUE,_xlfn.ANCHORARRAY('Date ouverte'!$B$2)&gt;=$W2060,0)),IF(AND(K2060="Pending",J2060='Date ouverte'!$A$4),INDEX(_xlfn.ANCHORARRAY('Date ouverte'!$B$4),MATCH(TRUE,_xlfn.ANCHORARRAY('Date ouverte'!$B$4)&gt;=$W2060,0)),IF(AND(K2060="Pending",J2060='Date ouverte'!$A$6),INDEX(_xlfn.ANCHORARRAY('Date ouverte'!$B$6),MATCH(TRUE,_xlfn.ANCHORARRAY('Date ouverte'!$B$6)&gt;=$W2060,0)),IF(AND(K2060="Pending",J2060='Date ouverte'!$A$8),INDEX(_xlfn.ANCHORARRAY('Date ouverte'!$B$8),MATCH(TRUE,_xlfn.ANCHORARRAY('Date ouverte'!$B$8)&gt;=$W2060,0)),W2060))))</f>
        <v>44902</v>
      </c>
      <c r="AB2060" s="5" t="str">
        <f>IF(IF($K2060="Pending",(IF($J2060='Date ouverte'!$A$20,HLOOKUP($AA2060,'Date ouverte'!$20:$21,2,FALSE),IF($J2060='Date ouverte'!$A$22,HLOOKUP($AA2060,'Date ouverte'!$22:$23,2,FALSE),IF($J2060='Date ouverte'!$A$24,HLOOKUP($AA2060,'Date ouverte'!$24:$25,2,FALSE),IF($J2060='Date ouverte'!$A$26,HLOOKUP($AA2060,'Date ouverte'!$26:$27,2,FALSE),"j"))))),W2060)&lt;&gt;"alert",AA2060,"alert")</f>
        <v>alert</v>
      </c>
      <c r="AC2060" s="65">
        <f>IF($AB2060="alert",(IF($J2060='Date ouverte'!$A$29,HLOOKUP($AA2060,'Date ouverte'!$29:$30,2,FALSE),IF($J2060='Date ouverte'!$A$31,HLOOKUP($AA2060,'Date ouverte'!$31:$33,2,FALSE),IF($J2060='Date ouverte'!$A$33,HLOOKUP($AA2060,'Date ouverte'!$33:$34,2,FALSE),IF($J2060='Date ouverte'!$A$35,HLOOKUP($AA2060,'Date ouverte'!$35:$36,2,FALSE),"j"))))),0)</f>
        <v>40</v>
      </c>
      <c r="AD20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0" s="71"/>
    </row>
    <row r="2061" spans="1:31" x14ac:dyDescent="0.25">
      <c r="A2061" t="s">
        <v>2302</v>
      </c>
      <c r="B2061" t="s">
        <v>258</v>
      </c>
      <c r="C2061" t="s">
        <v>14</v>
      </c>
      <c r="D2061" t="s">
        <v>47</v>
      </c>
      <c r="E2061" t="s">
        <v>34</v>
      </c>
      <c r="F2061" t="s">
        <v>48</v>
      </c>
      <c r="G2061" s="1">
        <v>44855</v>
      </c>
      <c r="H2061" s="1">
        <v>44890</v>
      </c>
      <c r="I2061" s="2">
        <v>44905</v>
      </c>
      <c r="J2061" t="s">
        <v>18</v>
      </c>
      <c r="K2061" t="s">
        <v>29</v>
      </c>
      <c r="L2061" t="s">
        <v>24</v>
      </c>
      <c r="M2061" t="s">
        <v>25</v>
      </c>
      <c r="N2061" t="s">
        <v>26</v>
      </c>
      <c r="O2061" t="s">
        <v>46</v>
      </c>
      <c r="P2061">
        <f t="shared" si="703"/>
        <v>1</v>
      </c>
      <c r="Q2061" s="5">
        <f t="shared" si="704"/>
        <v>44892</v>
      </c>
      <c r="R2061" s="32">
        <f>VLOOKUP(_xlfn.CONCAT(M2061," - ",E2061),Planning!$C$75:$D$99,2,0)</f>
        <v>21</v>
      </c>
      <c r="S2061" s="5">
        <f t="shared" si="705"/>
        <v>44911</v>
      </c>
      <c r="T2061" s="3" t="str">
        <f t="shared" si="706"/>
        <v/>
      </c>
      <c r="U2061" s="32">
        <f t="shared" ca="1" si="707"/>
        <v>21</v>
      </c>
      <c r="V2061" s="32">
        <f t="shared" si="708"/>
        <v>0</v>
      </c>
      <c r="W2061" s="5">
        <f t="shared" si="709"/>
        <v>44905</v>
      </c>
      <c r="X2061" s="5"/>
      <c r="Z2061" s="49"/>
      <c r="AA2061" s="50" cm="1">
        <f t="array" ref="AA2061">IF(AND(K2061="Pending",J2061='Date ouverte'!$A$2),INDEX(_xlfn.ANCHORARRAY('Date ouverte'!$B$2),MATCH(TRUE,_xlfn.ANCHORARRAY('Date ouverte'!$B$2)&gt;=$W2061,0)),IF(AND(K2061="Pending",J2061='Date ouverte'!$A$4),INDEX(_xlfn.ANCHORARRAY('Date ouverte'!$B$4),MATCH(TRUE,_xlfn.ANCHORARRAY('Date ouverte'!$B$4)&gt;=$W2061,0)),IF(AND(K2061="Pending",J2061='Date ouverte'!$A$6),INDEX(_xlfn.ANCHORARRAY('Date ouverte'!$B$6),MATCH(TRUE,_xlfn.ANCHORARRAY('Date ouverte'!$B$6)&gt;=$W2061,0)),IF(AND(K2061="Pending",J2061='Date ouverte'!$A$8),INDEX(_xlfn.ANCHORARRAY('Date ouverte'!$B$8),MATCH(TRUE,_xlfn.ANCHORARRAY('Date ouverte'!$B$8)&gt;=$W2061,0)),W2061))))</f>
        <v>44907</v>
      </c>
      <c r="AB2061" s="5" t="str">
        <f>IF(IF($K2061="Pending",(IF($J2061='Date ouverte'!$A$20,HLOOKUP($AA2061,'Date ouverte'!$20:$21,2,FALSE),IF($J2061='Date ouverte'!$A$22,HLOOKUP($AA2061,'Date ouverte'!$22:$23,2,FALSE),IF($J2061='Date ouverte'!$A$24,HLOOKUP($AA2061,'Date ouverte'!$24:$25,2,FALSE),IF($J2061='Date ouverte'!$A$26,HLOOKUP($AA2061,'Date ouverte'!$26:$27,2,FALSE),"j"))))),W2061)&lt;&gt;"alert",AA2061,"alert")</f>
        <v>alert</v>
      </c>
      <c r="AC2061" s="65">
        <f>IF($AB2061="alert",(IF($J2061='Date ouverte'!$A$29,HLOOKUP($AA2061,'Date ouverte'!$29:$30,2,FALSE),IF($J2061='Date ouverte'!$A$31,HLOOKUP($AA2061,'Date ouverte'!$31:$33,2,FALSE),IF($J2061='Date ouverte'!$A$33,HLOOKUP($AA2061,'Date ouverte'!$33:$34,2,FALSE),IF($J2061='Date ouverte'!$A$35,HLOOKUP($AA2061,'Date ouverte'!$35:$36,2,FALSE),"j"))))),0)</f>
        <v>11</v>
      </c>
      <c r="AD20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1" s="71"/>
    </row>
    <row r="2062" spans="1:31" x14ac:dyDescent="0.25">
      <c r="A2062" t="s">
        <v>586</v>
      </c>
      <c r="B2062" t="s">
        <v>258</v>
      </c>
      <c r="C2062" t="s">
        <v>30</v>
      </c>
      <c r="D2062" t="s">
        <v>47</v>
      </c>
      <c r="E2062" t="s">
        <v>34</v>
      </c>
      <c r="F2062" t="s">
        <v>48</v>
      </c>
      <c r="G2062" s="1">
        <v>44818</v>
      </c>
      <c r="H2062" s="1">
        <v>44860</v>
      </c>
      <c r="I2062" s="2">
        <v>44867.645833333336</v>
      </c>
      <c r="J2062" t="s">
        <v>18</v>
      </c>
      <c r="K2062" t="s">
        <v>19</v>
      </c>
      <c r="L2062" t="s">
        <v>20</v>
      </c>
      <c r="M2062" t="s">
        <v>25</v>
      </c>
      <c r="N2062" t="s">
        <v>35</v>
      </c>
      <c r="O2062" t="s">
        <v>36</v>
      </c>
      <c r="P2062">
        <f t="shared" si="703"/>
        <v>1</v>
      </c>
      <c r="Q2062" s="5">
        <f t="shared" si="704"/>
        <v>44862</v>
      </c>
      <c r="R2062" s="32">
        <f>VLOOKUP(_xlfn.CONCAT(M2062," - ",E2062),Planning!$C$75:$D$99,2,0)</f>
        <v>21</v>
      </c>
      <c r="S2062" s="5">
        <f t="shared" si="705"/>
        <v>44881</v>
      </c>
      <c r="T2062" s="3" t="str">
        <f t="shared" si="706"/>
        <v/>
      </c>
      <c r="U2062" s="32">
        <f t="shared" ca="1" si="707"/>
        <v>21</v>
      </c>
      <c r="V2062" s="32">
        <f t="shared" si="708"/>
        <v>0</v>
      </c>
      <c r="W2062" s="5">
        <f t="shared" si="709"/>
        <v>44867</v>
      </c>
      <c r="X2062" s="5"/>
      <c r="Z2062" s="49"/>
      <c r="AA2062" s="50" cm="1">
        <f t="array" ref="AA2062">IF(AND(K2062="Pending",J2062='Date ouverte'!$A$2),INDEX(_xlfn.ANCHORARRAY('Date ouverte'!$B$2),MATCH(TRUE,_xlfn.ANCHORARRAY('Date ouverte'!$B$2)&gt;=$W2062,0)),IF(AND(K2062="Pending",J2062='Date ouverte'!$A$4),INDEX(_xlfn.ANCHORARRAY('Date ouverte'!$B$4),MATCH(TRUE,_xlfn.ANCHORARRAY('Date ouverte'!$B$4)&gt;=$W2062,0)),IF(AND(K2062="Pending",J2062='Date ouverte'!$A$6),INDEX(_xlfn.ANCHORARRAY('Date ouverte'!$B$6),MATCH(TRUE,_xlfn.ANCHORARRAY('Date ouverte'!$B$6)&gt;=$W2062,0)),IF(AND(K2062="Pending",J2062='Date ouverte'!$A$8),INDEX(_xlfn.ANCHORARRAY('Date ouverte'!$B$8),MATCH(TRUE,_xlfn.ANCHORARRAY('Date ouverte'!$B$8)&gt;=$W2062,0)),W2062))))</f>
        <v>44867</v>
      </c>
      <c r="AB2062" s="5">
        <f>IF(IF($K2062="Pending",(IF($J2062='Date ouverte'!$A$20,HLOOKUP($AA2062,'Date ouverte'!$20:$21,2,FALSE),IF($J2062='Date ouverte'!$A$22,HLOOKUP($AA2062,'Date ouverte'!$22:$23,2,FALSE),IF($J2062='Date ouverte'!$A$24,HLOOKUP($AA2062,'Date ouverte'!$24:$25,2,FALSE),IF($J2062='Date ouverte'!$A$26,HLOOKUP($AA2062,'Date ouverte'!$26:$27,2,FALSE),"j"))))),W2062)&lt;&gt;"alert",AA2062,"alert")</f>
        <v>44867</v>
      </c>
      <c r="AC2062" s="65">
        <f>IF($AB2062="alert",(IF($J2062='Date ouverte'!$A$29,HLOOKUP($AA2062,'Date ouverte'!$29:$30,2,FALSE),IF($J2062='Date ouverte'!$A$31,HLOOKUP($AA2062,'Date ouverte'!$31:$33,2,FALSE),IF($J2062='Date ouverte'!$A$33,HLOOKUP($AA2062,'Date ouverte'!$33:$34,2,FALSE),IF($J2062='Date ouverte'!$A$35,HLOOKUP($AA2062,'Date ouverte'!$35:$36,2,FALSE),"j"))))),0)</f>
        <v>0</v>
      </c>
      <c r="AD20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2" s="71"/>
    </row>
    <row r="2063" spans="1:31" x14ac:dyDescent="0.25">
      <c r="A2063" t="s">
        <v>1553</v>
      </c>
      <c r="B2063" t="s">
        <v>258</v>
      </c>
      <c r="C2063" t="s">
        <v>14</v>
      </c>
      <c r="D2063" t="s">
        <v>47</v>
      </c>
      <c r="E2063" t="s">
        <v>34</v>
      </c>
      <c r="F2063" t="s">
        <v>48</v>
      </c>
      <c r="G2063" s="1">
        <v>44835</v>
      </c>
      <c r="H2063" s="1">
        <v>44877</v>
      </c>
      <c r="I2063" s="2">
        <v>44887.3125</v>
      </c>
      <c r="J2063" t="s">
        <v>28</v>
      </c>
      <c r="K2063" t="s">
        <v>19</v>
      </c>
      <c r="L2063" t="s">
        <v>20</v>
      </c>
      <c r="M2063" t="s">
        <v>25</v>
      </c>
      <c r="N2063" t="s">
        <v>35</v>
      </c>
      <c r="O2063" t="s">
        <v>45</v>
      </c>
      <c r="P2063">
        <f t="shared" si="703"/>
        <v>1</v>
      </c>
      <c r="Q2063" s="5">
        <f t="shared" si="704"/>
        <v>44879</v>
      </c>
      <c r="R2063" s="32">
        <f>VLOOKUP(_xlfn.CONCAT(M2063," - ",E2063),Planning!$C$75:$D$99,2,0)</f>
        <v>21</v>
      </c>
      <c r="S2063" s="5">
        <f t="shared" si="705"/>
        <v>44898</v>
      </c>
      <c r="T2063" s="3" t="str">
        <f t="shared" si="706"/>
        <v/>
      </c>
      <c r="U2063" s="32">
        <f t="shared" ca="1" si="707"/>
        <v>21</v>
      </c>
      <c r="V2063" s="32">
        <f t="shared" si="708"/>
        <v>0</v>
      </c>
      <c r="W2063" s="5">
        <f t="shared" si="709"/>
        <v>44887</v>
      </c>
      <c r="X2063" s="5"/>
      <c r="Z2063" s="49"/>
      <c r="AA2063" s="50" cm="1">
        <f t="array" ref="AA2063">IF(AND(K2063="Pending",J2063='Date ouverte'!$A$2),INDEX(_xlfn.ANCHORARRAY('Date ouverte'!$B$2),MATCH(TRUE,_xlfn.ANCHORARRAY('Date ouverte'!$B$2)&gt;=$W2063,0)),IF(AND(K2063="Pending",J2063='Date ouverte'!$A$4),INDEX(_xlfn.ANCHORARRAY('Date ouverte'!$B$4),MATCH(TRUE,_xlfn.ANCHORARRAY('Date ouverte'!$B$4)&gt;=$W2063,0)),IF(AND(K2063="Pending",J2063='Date ouverte'!$A$6),INDEX(_xlfn.ANCHORARRAY('Date ouverte'!$B$6),MATCH(TRUE,_xlfn.ANCHORARRAY('Date ouverte'!$B$6)&gt;=$W2063,0)),IF(AND(K2063="Pending",J2063='Date ouverte'!$A$8),INDEX(_xlfn.ANCHORARRAY('Date ouverte'!$B$8),MATCH(TRUE,_xlfn.ANCHORARRAY('Date ouverte'!$B$8)&gt;=$W2063,0)),W2063))))</f>
        <v>44887</v>
      </c>
      <c r="AB2063" s="5">
        <f>IF(IF($K2063="Pending",(IF($J2063='Date ouverte'!$A$20,HLOOKUP($AA2063,'Date ouverte'!$20:$21,2,FALSE),IF($J2063='Date ouverte'!$A$22,HLOOKUP($AA2063,'Date ouverte'!$22:$23,2,FALSE),IF($J2063='Date ouverte'!$A$24,HLOOKUP($AA2063,'Date ouverte'!$24:$25,2,FALSE),IF($J2063='Date ouverte'!$A$26,HLOOKUP($AA2063,'Date ouverte'!$26:$27,2,FALSE),"j"))))),W2063)&lt;&gt;"alert",AA2063,"alert")</f>
        <v>44887</v>
      </c>
      <c r="AC2063" s="65">
        <f>IF($AB2063="alert",(IF($J2063='Date ouverte'!$A$29,HLOOKUP($AA2063,'Date ouverte'!$29:$30,2,FALSE),IF($J2063='Date ouverte'!$A$31,HLOOKUP($AA2063,'Date ouverte'!$31:$33,2,FALSE),IF($J2063='Date ouverte'!$A$33,HLOOKUP($AA2063,'Date ouverte'!$33:$34,2,FALSE),IF($J2063='Date ouverte'!$A$35,HLOOKUP($AA2063,'Date ouverte'!$35:$36,2,FALSE),"j"))))),0)</f>
        <v>0</v>
      </c>
      <c r="AD20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63" s="71"/>
    </row>
    <row r="2064" spans="1:31" x14ac:dyDescent="0.25">
      <c r="A2064" t="s">
        <v>2303</v>
      </c>
      <c r="B2064" t="s">
        <v>258</v>
      </c>
      <c r="C2064" t="s">
        <v>30</v>
      </c>
      <c r="D2064" t="s">
        <v>47</v>
      </c>
      <c r="E2064" t="s">
        <v>34</v>
      </c>
      <c r="F2064" t="s">
        <v>48</v>
      </c>
      <c r="G2064" s="1">
        <v>44836</v>
      </c>
      <c r="H2064" s="1">
        <v>44866</v>
      </c>
      <c r="I2064" s="2">
        <v>44878</v>
      </c>
      <c r="J2064" t="s">
        <v>28</v>
      </c>
      <c r="K2064" t="s">
        <v>29</v>
      </c>
      <c r="L2064" t="s">
        <v>24</v>
      </c>
      <c r="M2064" t="s">
        <v>25</v>
      </c>
      <c r="N2064" t="s">
        <v>26</v>
      </c>
      <c r="O2064" t="s">
        <v>40</v>
      </c>
      <c r="P2064">
        <f t="shared" si="703"/>
        <v>1</v>
      </c>
      <c r="Q2064" s="5">
        <f t="shared" si="704"/>
        <v>44868</v>
      </c>
      <c r="R2064" s="32">
        <f>VLOOKUP(_xlfn.CONCAT(M2064," - ",E2064),Planning!$C$75:$D$99,2,0)</f>
        <v>21</v>
      </c>
      <c r="S2064" s="5">
        <f t="shared" si="705"/>
        <v>44887</v>
      </c>
      <c r="T2064" s="3" t="str">
        <f t="shared" si="706"/>
        <v/>
      </c>
      <c r="U2064" s="32">
        <f t="shared" ca="1" si="707"/>
        <v>21</v>
      </c>
      <c r="V2064" s="32">
        <f t="shared" si="708"/>
        <v>0</v>
      </c>
      <c r="W2064" s="5">
        <f t="shared" si="709"/>
        <v>44878</v>
      </c>
      <c r="X2064" s="5"/>
      <c r="Z2064" s="49"/>
      <c r="AA2064" s="50" cm="1">
        <f t="array" ref="AA2064">IF(AND(K2064="Pending",J2064='Date ouverte'!$A$2),INDEX(_xlfn.ANCHORARRAY('Date ouverte'!$B$2),MATCH(TRUE,_xlfn.ANCHORARRAY('Date ouverte'!$B$2)&gt;=$W2064,0)),IF(AND(K2064="Pending",J2064='Date ouverte'!$A$4),INDEX(_xlfn.ANCHORARRAY('Date ouverte'!$B$4),MATCH(TRUE,_xlfn.ANCHORARRAY('Date ouverte'!$B$4)&gt;=$W2064,0)),IF(AND(K2064="Pending",J2064='Date ouverte'!$A$6),INDEX(_xlfn.ANCHORARRAY('Date ouverte'!$B$6),MATCH(TRUE,_xlfn.ANCHORARRAY('Date ouverte'!$B$6)&gt;=$W2064,0)),IF(AND(K2064="Pending",J2064='Date ouverte'!$A$8),INDEX(_xlfn.ANCHORARRAY('Date ouverte'!$B$8),MATCH(TRUE,_xlfn.ANCHORARRAY('Date ouverte'!$B$8)&gt;=$W2064,0)),W2064))))</f>
        <v>44879</v>
      </c>
      <c r="AB2064" s="5" t="str">
        <f>IF(IF($K2064="Pending",(IF($J2064='Date ouverte'!$A$20,HLOOKUP($AA2064,'Date ouverte'!$20:$21,2,FALSE),IF($J2064='Date ouverte'!$A$22,HLOOKUP($AA2064,'Date ouverte'!$22:$23,2,FALSE),IF($J2064='Date ouverte'!$A$24,HLOOKUP($AA2064,'Date ouverte'!$24:$25,2,FALSE),IF($J2064='Date ouverte'!$A$26,HLOOKUP($AA2064,'Date ouverte'!$26:$27,2,FALSE),"j"))))),W2064)&lt;&gt;"alert",AA2064,"alert")</f>
        <v>alert</v>
      </c>
      <c r="AC2064" s="65">
        <f>IF($AB2064="alert",(IF($J2064='Date ouverte'!$A$29,HLOOKUP($AA2064,'Date ouverte'!$29:$30,2,FALSE),IF($J2064='Date ouverte'!$A$31,HLOOKUP($AA2064,'Date ouverte'!$31:$33,2,FALSE),IF($J2064='Date ouverte'!$A$33,HLOOKUP($AA2064,'Date ouverte'!$33:$34,2,FALSE),IF($J2064='Date ouverte'!$A$35,HLOOKUP($AA2064,'Date ouverte'!$35:$36,2,FALSE),"j"))))),0)</f>
        <v>12</v>
      </c>
      <c r="AD20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64" s="71"/>
    </row>
    <row r="2065" spans="1:31" x14ac:dyDescent="0.25">
      <c r="A2065" t="s">
        <v>2304</v>
      </c>
      <c r="B2065" t="s">
        <v>258</v>
      </c>
      <c r="C2065" t="s">
        <v>30</v>
      </c>
      <c r="D2065" t="s">
        <v>47</v>
      </c>
      <c r="E2065" t="s">
        <v>34</v>
      </c>
      <c r="F2065" t="s">
        <v>48</v>
      </c>
      <c r="G2065" s="1">
        <v>44847</v>
      </c>
      <c r="H2065" s="1">
        <v>44877</v>
      </c>
      <c r="I2065" s="2">
        <v>44897.604166666664</v>
      </c>
      <c r="J2065" t="s">
        <v>23</v>
      </c>
      <c r="K2065" t="s">
        <v>19</v>
      </c>
      <c r="L2065" t="s">
        <v>20</v>
      </c>
      <c r="M2065" t="s">
        <v>25</v>
      </c>
      <c r="N2065" t="s">
        <v>35</v>
      </c>
      <c r="O2065" t="s">
        <v>45</v>
      </c>
      <c r="P2065">
        <f t="shared" si="703"/>
        <v>1</v>
      </c>
      <c r="Q2065" s="5">
        <f t="shared" si="704"/>
        <v>44879</v>
      </c>
      <c r="R2065" s="32">
        <f>VLOOKUP(_xlfn.CONCAT(M2065," - ",E2065),Planning!$C$75:$D$99,2,0)</f>
        <v>21</v>
      </c>
      <c r="S2065" s="5">
        <f t="shared" si="705"/>
        <v>44898</v>
      </c>
      <c r="T2065" s="3" t="str">
        <f t="shared" si="706"/>
        <v/>
      </c>
      <c r="U2065" s="32">
        <f t="shared" ca="1" si="707"/>
        <v>21</v>
      </c>
      <c r="V2065" s="32">
        <f t="shared" si="708"/>
        <v>0</v>
      </c>
      <c r="W2065" s="5">
        <f t="shared" si="709"/>
        <v>44897</v>
      </c>
      <c r="X2065" s="5"/>
      <c r="Z2065" s="49"/>
      <c r="AA2065" s="50" cm="1">
        <f t="array" ref="AA2065">IF(AND(K2065="Pending",J2065='Date ouverte'!$A$2),INDEX(_xlfn.ANCHORARRAY('Date ouverte'!$B$2),MATCH(TRUE,_xlfn.ANCHORARRAY('Date ouverte'!$B$2)&gt;=$W2065,0)),IF(AND(K2065="Pending",J2065='Date ouverte'!$A$4),INDEX(_xlfn.ANCHORARRAY('Date ouverte'!$B$4),MATCH(TRUE,_xlfn.ANCHORARRAY('Date ouverte'!$B$4)&gt;=$W2065,0)),IF(AND(K2065="Pending",J2065='Date ouverte'!$A$6),INDEX(_xlfn.ANCHORARRAY('Date ouverte'!$B$6),MATCH(TRUE,_xlfn.ANCHORARRAY('Date ouverte'!$B$6)&gt;=$W2065,0)),IF(AND(K2065="Pending",J2065='Date ouverte'!$A$8),INDEX(_xlfn.ANCHORARRAY('Date ouverte'!$B$8),MATCH(TRUE,_xlfn.ANCHORARRAY('Date ouverte'!$B$8)&gt;=$W2065,0)),W2065))))</f>
        <v>44897</v>
      </c>
      <c r="AB2065" s="5">
        <f>IF(IF($K2065="Pending",(IF($J2065='Date ouverte'!$A$20,HLOOKUP($AA2065,'Date ouverte'!$20:$21,2,FALSE),IF($J2065='Date ouverte'!$A$22,HLOOKUP($AA2065,'Date ouverte'!$22:$23,2,FALSE),IF($J2065='Date ouverte'!$A$24,HLOOKUP($AA2065,'Date ouverte'!$24:$25,2,FALSE),IF($J2065='Date ouverte'!$A$26,HLOOKUP($AA2065,'Date ouverte'!$26:$27,2,FALSE),"j"))))),W2065)&lt;&gt;"alert",AA2065,"alert")</f>
        <v>44897</v>
      </c>
      <c r="AC2065" s="65">
        <f>IF($AB2065="alert",(IF($J2065='Date ouverte'!$A$29,HLOOKUP($AA2065,'Date ouverte'!$29:$30,2,FALSE),IF($J2065='Date ouverte'!$A$31,HLOOKUP($AA2065,'Date ouverte'!$31:$33,2,FALSE),IF($J2065='Date ouverte'!$A$33,HLOOKUP($AA2065,'Date ouverte'!$33:$34,2,FALSE),IF($J2065='Date ouverte'!$A$35,HLOOKUP($AA2065,'Date ouverte'!$35:$36,2,FALSE),"j"))))),0)</f>
        <v>0</v>
      </c>
      <c r="AD20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5" s="71"/>
    </row>
    <row r="2066" spans="1:31" x14ac:dyDescent="0.25">
      <c r="A2066" t="s">
        <v>1554</v>
      </c>
      <c r="B2066" t="s">
        <v>258</v>
      </c>
      <c r="C2066" t="s">
        <v>30</v>
      </c>
      <c r="D2066" t="s">
        <v>47</v>
      </c>
      <c r="E2066" t="s">
        <v>34</v>
      </c>
      <c r="F2066" t="s">
        <v>48</v>
      </c>
      <c r="G2066" s="1">
        <v>44844</v>
      </c>
      <c r="H2066" s="1">
        <v>44890</v>
      </c>
      <c r="I2066" s="2">
        <v>44902</v>
      </c>
      <c r="J2066" t="s">
        <v>18</v>
      </c>
      <c r="K2066" t="s">
        <v>29</v>
      </c>
      <c r="L2066" t="s">
        <v>20</v>
      </c>
      <c r="M2066" t="s">
        <v>25</v>
      </c>
      <c r="N2066" t="s">
        <v>35</v>
      </c>
      <c r="O2066" t="s">
        <v>46</v>
      </c>
      <c r="P2066">
        <f t="shared" si="703"/>
        <v>1</v>
      </c>
      <c r="Q2066" s="5">
        <f t="shared" si="704"/>
        <v>44892</v>
      </c>
      <c r="R2066" s="32">
        <f>VLOOKUP(_xlfn.CONCAT(M2066," - ",E2066),Planning!$C$75:$D$99,2,0)</f>
        <v>21</v>
      </c>
      <c r="S2066" s="5">
        <f t="shared" si="705"/>
        <v>44911</v>
      </c>
      <c r="T2066" s="3" t="str">
        <f t="shared" si="706"/>
        <v/>
      </c>
      <c r="U2066" s="32">
        <f t="shared" ca="1" si="707"/>
        <v>21</v>
      </c>
      <c r="V2066" s="32">
        <f t="shared" si="708"/>
        <v>0</v>
      </c>
      <c r="W2066" s="5">
        <f t="shared" si="709"/>
        <v>44902</v>
      </c>
      <c r="X2066" s="5"/>
      <c r="Z2066" s="49"/>
      <c r="AA2066" s="50" cm="1">
        <f t="array" ref="AA2066">IF(AND(K2066="Pending",J2066='Date ouverte'!$A$2),INDEX(_xlfn.ANCHORARRAY('Date ouverte'!$B$2),MATCH(TRUE,_xlfn.ANCHORARRAY('Date ouverte'!$B$2)&gt;=$W2066,0)),IF(AND(K2066="Pending",J2066='Date ouverte'!$A$4),INDEX(_xlfn.ANCHORARRAY('Date ouverte'!$B$4),MATCH(TRUE,_xlfn.ANCHORARRAY('Date ouverte'!$B$4)&gt;=$W2066,0)),IF(AND(K2066="Pending",J2066='Date ouverte'!$A$6),INDEX(_xlfn.ANCHORARRAY('Date ouverte'!$B$6),MATCH(TRUE,_xlfn.ANCHORARRAY('Date ouverte'!$B$6)&gt;=$W2066,0)),IF(AND(K2066="Pending",J2066='Date ouverte'!$A$8),INDEX(_xlfn.ANCHORARRAY('Date ouverte'!$B$8),MATCH(TRUE,_xlfn.ANCHORARRAY('Date ouverte'!$B$8)&gt;=$W2066,0)),W2066))))</f>
        <v>44902</v>
      </c>
      <c r="AB2066" s="5">
        <f>IF(IF($K2066="Pending",(IF($J2066='Date ouverte'!$A$20,HLOOKUP($AA2066,'Date ouverte'!$20:$21,2,FALSE),IF($J2066='Date ouverte'!$A$22,HLOOKUP($AA2066,'Date ouverte'!$22:$23,2,FALSE),IF($J2066='Date ouverte'!$A$24,HLOOKUP($AA2066,'Date ouverte'!$24:$25,2,FALSE),IF($J2066='Date ouverte'!$A$26,HLOOKUP($AA2066,'Date ouverte'!$26:$27,2,FALSE),"j"))))),W2066)&lt;&gt;"alert",AA2066,"alert")</f>
        <v>44902</v>
      </c>
      <c r="AC2066" s="65">
        <f>IF($AB2066="alert",(IF($J2066='Date ouverte'!$A$29,HLOOKUP($AA2066,'Date ouverte'!$29:$30,2,FALSE),IF($J2066='Date ouverte'!$A$31,HLOOKUP($AA2066,'Date ouverte'!$31:$33,2,FALSE),IF($J2066='Date ouverte'!$A$33,HLOOKUP($AA2066,'Date ouverte'!$33:$34,2,FALSE),IF($J2066='Date ouverte'!$A$35,HLOOKUP($AA2066,'Date ouverte'!$35:$36,2,FALSE),"j"))))),0)</f>
        <v>0</v>
      </c>
      <c r="AD20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6" s="71"/>
    </row>
    <row r="2067" spans="1:31" x14ac:dyDescent="0.25">
      <c r="A2067" t="s">
        <v>978</v>
      </c>
      <c r="B2067" t="s">
        <v>258</v>
      </c>
      <c r="C2067" t="s">
        <v>30</v>
      </c>
      <c r="D2067" t="s">
        <v>47</v>
      </c>
      <c r="E2067" t="s">
        <v>34</v>
      </c>
      <c r="F2067" t="s">
        <v>48</v>
      </c>
      <c r="G2067" s="1">
        <v>44826</v>
      </c>
      <c r="H2067" s="1">
        <v>44860</v>
      </c>
      <c r="I2067" s="2">
        <v>44865.666666666664</v>
      </c>
      <c r="J2067" t="s">
        <v>23</v>
      </c>
      <c r="K2067" t="s">
        <v>19</v>
      </c>
      <c r="L2067" t="s">
        <v>20</v>
      </c>
      <c r="M2067" t="s">
        <v>25</v>
      </c>
      <c r="N2067" t="s">
        <v>35</v>
      </c>
      <c r="O2067" t="s">
        <v>36</v>
      </c>
      <c r="P2067">
        <f t="shared" si="703"/>
        <v>1</v>
      </c>
      <c r="Q2067" s="5">
        <f t="shared" si="704"/>
        <v>44862</v>
      </c>
      <c r="R2067" s="32">
        <f>VLOOKUP(_xlfn.CONCAT(M2067," - ",E2067),Planning!$C$75:$D$99,2,0)</f>
        <v>21</v>
      </c>
      <c r="S2067" s="5">
        <f t="shared" si="705"/>
        <v>44881</v>
      </c>
      <c r="T2067" s="3" t="str">
        <f t="shared" si="706"/>
        <v/>
      </c>
      <c r="U2067" s="32">
        <f t="shared" ca="1" si="707"/>
        <v>21</v>
      </c>
      <c r="V2067" s="32">
        <f t="shared" si="708"/>
        <v>0</v>
      </c>
      <c r="W2067" s="5">
        <f t="shared" si="709"/>
        <v>44865</v>
      </c>
      <c r="X2067" s="5"/>
      <c r="Z2067" s="49"/>
      <c r="AA2067" s="50" cm="1">
        <f t="array" ref="AA2067">IF(AND(K2067="Pending",J2067='Date ouverte'!$A$2),INDEX(_xlfn.ANCHORARRAY('Date ouverte'!$B$2),MATCH(TRUE,_xlfn.ANCHORARRAY('Date ouverte'!$B$2)&gt;=$W2067,0)),IF(AND(K2067="Pending",J2067='Date ouverte'!$A$4),INDEX(_xlfn.ANCHORARRAY('Date ouverte'!$B$4),MATCH(TRUE,_xlfn.ANCHORARRAY('Date ouverte'!$B$4)&gt;=$W2067,0)),IF(AND(K2067="Pending",J2067='Date ouverte'!$A$6),INDEX(_xlfn.ANCHORARRAY('Date ouverte'!$B$6),MATCH(TRUE,_xlfn.ANCHORARRAY('Date ouverte'!$B$6)&gt;=$W2067,0)),IF(AND(K2067="Pending",J2067='Date ouverte'!$A$8),INDEX(_xlfn.ANCHORARRAY('Date ouverte'!$B$8),MATCH(TRUE,_xlfn.ANCHORARRAY('Date ouverte'!$B$8)&gt;=$W2067,0)),W2067))))</f>
        <v>44865</v>
      </c>
      <c r="AB2067" s="5">
        <f>IF(IF($K2067="Pending",(IF($J2067='Date ouverte'!$A$20,HLOOKUP($AA2067,'Date ouverte'!$20:$21,2,FALSE),IF($J2067='Date ouverte'!$A$22,HLOOKUP($AA2067,'Date ouverte'!$22:$23,2,FALSE),IF($J2067='Date ouverte'!$A$24,HLOOKUP($AA2067,'Date ouverte'!$24:$25,2,FALSE),IF($J2067='Date ouverte'!$A$26,HLOOKUP($AA2067,'Date ouverte'!$26:$27,2,FALSE),"j"))))),W2067)&lt;&gt;"alert",AA2067,"alert")</f>
        <v>44865</v>
      </c>
      <c r="AC2067" s="65">
        <f>IF($AB2067="alert",(IF($J2067='Date ouverte'!$A$29,HLOOKUP($AA2067,'Date ouverte'!$29:$30,2,FALSE),IF($J2067='Date ouverte'!$A$31,HLOOKUP($AA2067,'Date ouverte'!$31:$33,2,FALSE),IF($J2067='Date ouverte'!$A$33,HLOOKUP($AA2067,'Date ouverte'!$33:$34,2,FALSE),IF($J2067='Date ouverte'!$A$35,HLOOKUP($AA2067,'Date ouverte'!$35:$36,2,FALSE),"j"))))),0)</f>
        <v>0</v>
      </c>
      <c r="AD20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7" s="71"/>
    </row>
    <row r="2068" spans="1:31" x14ac:dyDescent="0.25">
      <c r="A2068" t="s">
        <v>2305</v>
      </c>
      <c r="B2068" t="s">
        <v>258</v>
      </c>
      <c r="C2068" t="s">
        <v>30</v>
      </c>
      <c r="D2068" t="s">
        <v>47</v>
      </c>
      <c r="E2068" t="s">
        <v>34</v>
      </c>
      <c r="F2068" t="s">
        <v>48</v>
      </c>
      <c r="G2068" s="1">
        <v>44858</v>
      </c>
      <c r="H2068" s="1">
        <v>44890</v>
      </c>
      <c r="I2068" s="2">
        <v>44902</v>
      </c>
      <c r="J2068" t="s">
        <v>23</v>
      </c>
      <c r="K2068" t="s">
        <v>29</v>
      </c>
      <c r="L2068" t="s">
        <v>20</v>
      </c>
      <c r="M2068" t="s">
        <v>25</v>
      </c>
      <c r="N2068" t="s">
        <v>35</v>
      </c>
      <c r="O2068" t="s">
        <v>46</v>
      </c>
      <c r="P2068">
        <f t="shared" si="703"/>
        <v>1</v>
      </c>
      <c r="Q2068" s="5">
        <f t="shared" si="704"/>
        <v>44892</v>
      </c>
      <c r="R2068" s="32">
        <f>VLOOKUP(_xlfn.CONCAT(M2068," - ",E2068),Planning!$C$75:$D$99,2,0)</f>
        <v>21</v>
      </c>
      <c r="S2068" s="5">
        <f t="shared" si="705"/>
        <v>44911</v>
      </c>
      <c r="T2068" s="3" t="str">
        <f t="shared" si="706"/>
        <v/>
      </c>
      <c r="U2068" s="32">
        <f t="shared" ca="1" si="707"/>
        <v>21</v>
      </c>
      <c r="V2068" s="32">
        <f t="shared" si="708"/>
        <v>0</v>
      </c>
      <c r="W2068" s="5">
        <f t="shared" si="709"/>
        <v>44902</v>
      </c>
      <c r="X2068" s="5"/>
      <c r="Z2068" s="49"/>
      <c r="AA2068" s="50" cm="1">
        <f t="array" ref="AA2068">IF(AND(K2068="Pending",J2068='Date ouverte'!$A$2),INDEX(_xlfn.ANCHORARRAY('Date ouverte'!$B$2),MATCH(TRUE,_xlfn.ANCHORARRAY('Date ouverte'!$B$2)&gt;=$W2068,0)),IF(AND(K2068="Pending",J2068='Date ouverte'!$A$4),INDEX(_xlfn.ANCHORARRAY('Date ouverte'!$B$4),MATCH(TRUE,_xlfn.ANCHORARRAY('Date ouverte'!$B$4)&gt;=$W2068,0)),IF(AND(K2068="Pending",J2068='Date ouverte'!$A$6),INDEX(_xlfn.ANCHORARRAY('Date ouverte'!$B$6),MATCH(TRUE,_xlfn.ANCHORARRAY('Date ouverte'!$B$6)&gt;=$W2068,0)),IF(AND(K2068="Pending",J2068='Date ouverte'!$A$8),INDEX(_xlfn.ANCHORARRAY('Date ouverte'!$B$8),MATCH(TRUE,_xlfn.ANCHORARRAY('Date ouverte'!$B$8)&gt;=$W2068,0)),W2068))))</f>
        <v>44902</v>
      </c>
      <c r="AB2068" s="5" t="str">
        <f>IF(IF($K2068="Pending",(IF($J2068='Date ouverte'!$A$20,HLOOKUP($AA2068,'Date ouverte'!$20:$21,2,FALSE),IF($J2068='Date ouverte'!$A$22,HLOOKUP($AA2068,'Date ouverte'!$22:$23,2,FALSE),IF($J2068='Date ouverte'!$A$24,HLOOKUP($AA2068,'Date ouverte'!$24:$25,2,FALSE),IF($J2068='Date ouverte'!$A$26,HLOOKUP($AA2068,'Date ouverte'!$26:$27,2,FALSE),"j"))))),W2068)&lt;&gt;"alert",AA2068,"alert")</f>
        <v>alert</v>
      </c>
      <c r="AC2068" s="65">
        <f>IF($AB2068="alert",(IF($J2068='Date ouverte'!$A$29,HLOOKUP($AA2068,'Date ouverte'!$29:$30,2,FALSE),IF($J2068='Date ouverte'!$A$31,HLOOKUP($AA2068,'Date ouverte'!$31:$33,2,FALSE),IF($J2068='Date ouverte'!$A$33,HLOOKUP($AA2068,'Date ouverte'!$33:$34,2,FALSE),IF($J2068='Date ouverte'!$A$35,HLOOKUP($AA2068,'Date ouverte'!$35:$36,2,FALSE),"j"))))),0)</f>
        <v>40</v>
      </c>
      <c r="AD20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8" s="71"/>
    </row>
    <row r="2069" spans="1:31" x14ac:dyDescent="0.25">
      <c r="A2069" t="s">
        <v>522</v>
      </c>
      <c r="B2069" t="s">
        <v>258</v>
      </c>
      <c r="C2069" t="s">
        <v>14</v>
      </c>
      <c r="D2069" t="s">
        <v>47</v>
      </c>
      <c r="E2069" t="s">
        <v>34</v>
      </c>
      <c r="F2069" t="s">
        <v>48</v>
      </c>
      <c r="G2069" s="1">
        <v>44816</v>
      </c>
      <c r="H2069" s="1">
        <v>44860</v>
      </c>
      <c r="I2069" s="2">
        <v>44875.354166666664</v>
      </c>
      <c r="J2069" t="s">
        <v>18</v>
      </c>
      <c r="K2069" t="s">
        <v>19</v>
      </c>
      <c r="L2069" t="s">
        <v>24</v>
      </c>
      <c r="M2069" t="s">
        <v>25</v>
      </c>
      <c r="N2069" t="s">
        <v>26</v>
      </c>
      <c r="O2069" t="s">
        <v>36</v>
      </c>
      <c r="P2069">
        <f t="shared" si="703"/>
        <v>1</v>
      </c>
      <c r="Q2069" s="5">
        <f t="shared" si="704"/>
        <v>44862</v>
      </c>
      <c r="R2069" s="32">
        <f>VLOOKUP(_xlfn.CONCAT(M2069," - ",E2069),Planning!$C$75:$D$99,2,0)</f>
        <v>21</v>
      </c>
      <c r="S2069" s="5">
        <f t="shared" si="705"/>
        <v>44881</v>
      </c>
      <c r="T2069" s="3" t="str">
        <f t="shared" si="706"/>
        <v/>
      </c>
      <c r="U2069" s="32">
        <f t="shared" ca="1" si="707"/>
        <v>21</v>
      </c>
      <c r="V2069" s="32">
        <f t="shared" si="708"/>
        <v>0</v>
      </c>
      <c r="W2069" s="5">
        <f t="shared" si="709"/>
        <v>44875</v>
      </c>
      <c r="X2069" s="5"/>
      <c r="Z2069" s="49"/>
      <c r="AA2069" s="50" cm="1">
        <f t="array" ref="AA2069">IF(AND(K2069="Pending",J2069='Date ouverte'!$A$2),INDEX(_xlfn.ANCHORARRAY('Date ouverte'!$B$2),MATCH(TRUE,_xlfn.ANCHORARRAY('Date ouverte'!$B$2)&gt;=$W2069,0)),IF(AND(K2069="Pending",J2069='Date ouverte'!$A$4),INDEX(_xlfn.ANCHORARRAY('Date ouverte'!$B$4),MATCH(TRUE,_xlfn.ANCHORARRAY('Date ouverte'!$B$4)&gt;=$W2069,0)),IF(AND(K2069="Pending",J2069='Date ouverte'!$A$6),INDEX(_xlfn.ANCHORARRAY('Date ouverte'!$B$6),MATCH(TRUE,_xlfn.ANCHORARRAY('Date ouverte'!$B$6)&gt;=$W2069,0)),IF(AND(K2069="Pending",J2069='Date ouverte'!$A$8),INDEX(_xlfn.ANCHORARRAY('Date ouverte'!$B$8),MATCH(TRUE,_xlfn.ANCHORARRAY('Date ouverte'!$B$8)&gt;=$W2069,0)),W2069))))</f>
        <v>44875</v>
      </c>
      <c r="AB2069" s="5">
        <f>IF(IF($K2069="Pending",(IF($J2069='Date ouverte'!$A$20,HLOOKUP($AA2069,'Date ouverte'!$20:$21,2,FALSE),IF($J2069='Date ouverte'!$A$22,HLOOKUP($AA2069,'Date ouverte'!$22:$23,2,FALSE),IF($J2069='Date ouverte'!$A$24,HLOOKUP($AA2069,'Date ouverte'!$24:$25,2,FALSE),IF($J2069='Date ouverte'!$A$26,HLOOKUP($AA2069,'Date ouverte'!$26:$27,2,FALSE),"j"))))),W2069)&lt;&gt;"alert",AA2069,"alert")</f>
        <v>44875</v>
      </c>
      <c r="AC2069" s="65">
        <f>IF($AB2069="alert",(IF($J2069='Date ouverte'!$A$29,HLOOKUP($AA2069,'Date ouverte'!$29:$30,2,FALSE),IF($J2069='Date ouverte'!$A$31,HLOOKUP($AA2069,'Date ouverte'!$31:$33,2,FALSE),IF($J2069='Date ouverte'!$A$33,HLOOKUP($AA2069,'Date ouverte'!$33:$34,2,FALSE),IF($J2069='Date ouverte'!$A$35,HLOOKUP($AA2069,'Date ouverte'!$35:$36,2,FALSE),"j"))))),0)</f>
        <v>0</v>
      </c>
      <c r="AD20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69" s="71"/>
    </row>
    <row r="2070" spans="1:31" x14ac:dyDescent="0.25">
      <c r="A2070" t="s">
        <v>599</v>
      </c>
      <c r="B2070" t="s">
        <v>258</v>
      </c>
      <c r="C2070" t="s">
        <v>30</v>
      </c>
      <c r="D2070" t="s">
        <v>47</v>
      </c>
      <c r="E2070" t="s">
        <v>16</v>
      </c>
      <c r="F2070" t="s">
        <v>48</v>
      </c>
      <c r="G2070" s="1">
        <v>44823</v>
      </c>
      <c r="H2070" s="1">
        <v>44867</v>
      </c>
      <c r="I2070" s="2">
        <v>44873.208333333336</v>
      </c>
      <c r="J2070" t="s">
        <v>23</v>
      </c>
      <c r="K2070" t="s">
        <v>19</v>
      </c>
      <c r="L2070" t="s">
        <v>20</v>
      </c>
      <c r="M2070" t="s">
        <v>21</v>
      </c>
      <c r="N2070" t="s">
        <v>22</v>
      </c>
      <c r="O2070" t="s">
        <v>282</v>
      </c>
      <c r="P2070">
        <f t="shared" si="703"/>
        <v>1</v>
      </c>
      <c r="Q2070" s="5">
        <f t="shared" si="704"/>
        <v>44869</v>
      </c>
      <c r="R2070" s="32">
        <f>VLOOKUP(_xlfn.CONCAT(M2070," - ",E2070),Planning!$C$75:$D$99,2,0)</f>
        <v>7</v>
      </c>
      <c r="S2070" s="5">
        <f t="shared" si="705"/>
        <v>44874</v>
      </c>
      <c r="T2070" s="3" t="str">
        <f t="shared" si="706"/>
        <v/>
      </c>
      <c r="U2070" s="32">
        <f t="shared" ca="1" si="707"/>
        <v>7</v>
      </c>
      <c r="V2070" s="32">
        <f t="shared" si="708"/>
        <v>0</v>
      </c>
      <c r="W2070" s="5">
        <f t="shared" si="709"/>
        <v>44873</v>
      </c>
      <c r="X2070" s="5"/>
      <c r="Z2070" s="49"/>
      <c r="AA2070" s="50" cm="1">
        <f t="array" ref="AA2070">IF(AND(K2070="Pending",J2070='Date ouverte'!$A$2),INDEX(_xlfn.ANCHORARRAY('Date ouverte'!$B$2),MATCH(TRUE,_xlfn.ANCHORARRAY('Date ouverte'!$B$2)&gt;=$W2070,0)),IF(AND(K2070="Pending",J2070='Date ouverte'!$A$4),INDEX(_xlfn.ANCHORARRAY('Date ouverte'!$B$4),MATCH(TRUE,_xlfn.ANCHORARRAY('Date ouverte'!$B$4)&gt;=$W2070,0)),IF(AND(K2070="Pending",J2070='Date ouverte'!$A$6),INDEX(_xlfn.ANCHORARRAY('Date ouverte'!$B$6),MATCH(TRUE,_xlfn.ANCHORARRAY('Date ouverte'!$B$6)&gt;=$W2070,0)),IF(AND(K2070="Pending",J2070='Date ouverte'!$A$8),INDEX(_xlfn.ANCHORARRAY('Date ouverte'!$B$8),MATCH(TRUE,_xlfn.ANCHORARRAY('Date ouverte'!$B$8)&gt;=$W2070,0)),W2070))))</f>
        <v>44873</v>
      </c>
      <c r="AB2070" s="5">
        <f>IF(IF($K2070="Pending",(IF($J2070='Date ouverte'!$A$20,HLOOKUP($AA2070,'Date ouverte'!$20:$21,2,FALSE),IF($J2070='Date ouverte'!$A$22,HLOOKUP($AA2070,'Date ouverte'!$22:$23,2,FALSE),IF($J2070='Date ouverte'!$A$24,HLOOKUP($AA2070,'Date ouverte'!$24:$25,2,FALSE),IF($J2070='Date ouverte'!$A$26,HLOOKUP($AA2070,'Date ouverte'!$26:$27,2,FALSE),"j"))))),W2070)&lt;&gt;"alert",AA2070,"alert")</f>
        <v>44873</v>
      </c>
      <c r="AC2070" s="65">
        <f>IF($AB2070="alert",(IF($J2070='Date ouverte'!$A$29,HLOOKUP($AA2070,'Date ouverte'!$29:$30,2,FALSE),IF($J2070='Date ouverte'!$A$31,HLOOKUP($AA2070,'Date ouverte'!$31:$33,2,FALSE),IF($J2070='Date ouverte'!$A$33,HLOOKUP($AA2070,'Date ouverte'!$33:$34,2,FALSE),IF($J2070='Date ouverte'!$A$35,HLOOKUP($AA2070,'Date ouverte'!$35:$36,2,FALSE),"j"))))),0)</f>
        <v>0</v>
      </c>
      <c r="AD20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0" s="71"/>
    </row>
    <row r="2071" spans="1:31" x14ac:dyDescent="0.25">
      <c r="A2071" t="s">
        <v>2540</v>
      </c>
      <c r="B2071" t="s">
        <v>258</v>
      </c>
      <c r="C2071" t="s">
        <v>30</v>
      </c>
      <c r="D2071" t="s">
        <v>57</v>
      </c>
      <c r="E2071" t="s">
        <v>34</v>
      </c>
      <c r="F2071" t="s">
        <v>48</v>
      </c>
      <c r="G2071" s="1">
        <v>44863</v>
      </c>
      <c r="H2071" s="1">
        <v>44899</v>
      </c>
      <c r="I2071" s="2">
        <v>44914</v>
      </c>
      <c r="J2071" t="s">
        <v>18</v>
      </c>
      <c r="K2071" t="s">
        <v>29</v>
      </c>
      <c r="L2071" t="s">
        <v>20</v>
      </c>
      <c r="M2071" t="s">
        <v>25</v>
      </c>
      <c r="N2071" t="s">
        <v>35</v>
      </c>
      <c r="O2071" t="s">
        <v>49</v>
      </c>
      <c r="P2071">
        <f t="shared" si="703"/>
        <v>1</v>
      </c>
      <c r="Q2071" s="5">
        <f t="shared" si="704"/>
        <v>44901</v>
      </c>
      <c r="R2071" s="32">
        <f>VLOOKUP(_xlfn.CONCAT(M2071," - ",E2071),Planning!$C$75:$D$99,2,0)</f>
        <v>21</v>
      </c>
      <c r="S2071" s="5">
        <f t="shared" si="705"/>
        <v>44920</v>
      </c>
      <c r="T2071" s="3" t="str">
        <f t="shared" si="706"/>
        <v/>
      </c>
      <c r="U2071" s="32">
        <f t="shared" ca="1" si="707"/>
        <v>21</v>
      </c>
      <c r="V2071" s="32">
        <f t="shared" si="708"/>
        <v>0</v>
      </c>
      <c r="W2071" s="5">
        <f t="shared" si="709"/>
        <v>44914</v>
      </c>
      <c r="X2071" s="5"/>
      <c r="Z2071" s="49"/>
      <c r="AA2071" s="50" cm="1">
        <f t="array" ref="AA2071">IF(AND(K2071="Pending",J2071='Date ouverte'!$A$2),INDEX(_xlfn.ANCHORARRAY('Date ouverte'!$B$2),MATCH(TRUE,_xlfn.ANCHORARRAY('Date ouverte'!$B$2)&gt;=$W2071,0)),IF(AND(K2071="Pending",J2071='Date ouverte'!$A$4),INDEX(_xlfn.ANCHORARRAY('Date ouverte'!$B$4),MATCH(TRUE,_xlfn.ANCHORARRAY('Date ouverte'!$B$4)&gt;=$W2071,0)),IF(AND(K2071="Pending",J2071='Date ouverte'!$A$6),INDEX(_xlfn.ANCHORARRAY('Date ouverte'!$B$6),MATCH(TRUE,_xlfn.ANCHORARRAY('Date ouverte'!$B$6)&gt;=$W2071,0)),IF(AND(K2071="Pending",J2071='Date ouverte'!$A$8),INDEX(_xlfn.ANCHORARRAY('Date ouverte'!$B$8),MATCH(TRUE,_xlfn.ANCHORARRAY('Date ouverte'!$B$8)&gt;=$W2071,0)),W2071))))</f>
        <v>44914</v>
      </c>
      <c r="AB2071" s="5" t="str">
        <f>IF(IF($K2071="Pending",(IF($J2071='Date ouverte'!$A$20,HLOOKUP($AA2071,'Date ouverte'!$20:$21,2,FALSE),IF($J2071='Date ouverte'!$A$22,HLOOKUP($AA2071,'Date ouverte'!$22:$23,2,FALSE),IF($J2071='Date ouverte'!$A$24,HLOOKUP($AA2071,'Date ouverte'!$24:$25,2,FALSE),IF($J2071='Date ouverte'!$A$26,HLOOKUP($AA2071,'Date ouverte'!$26:$27,2,FALSE),"j"))))),W2071)&lt;&gt;"alert",AA2071,"alert")</f>
        <v>alert</v>
      </c>
      <c r="AC2071" s="65">
        <f>IF($AB2071="alert",(IF($J2071='Date ouverte'!$A$29,HLOOKUP($AA2071,'Date ouverte'!$29:$30,2,FALSE),IF($J2071='Date ouverte'!$A$31,HLOOKUP($AA2071,'Date ouverte'!$31:$33,2,FALSE),IF($J2071='Date ouverte'!$A$33,HLOOKUP($AA2071,'Date ouverte'!$33:$34,2,FALSE),IF($J2071='Date ouverte'!$A$35,HLOOKUP($AA2071,'Date ouverte'!$35:$36,2,FALSE),"j"))))),0)</f>
        <v>18</v>
      </c>
      <c r="AD20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1" s="71"/>
    </row>
    <row r="2072" spans="1:31" x14ac:dyDescent="0.25">
      <c r="A2072" t="s">
        <v>625</v>
      </c>
      <c r="B2072" t="s">
        <v>258</v>
      </c>
      <c r="C2072" t="s">
        <v>30</v>
      </c>
      <c r="D2072" t="s">
        <v>47</v>
      </c>
      <c r="E2072" t="s">
        <v>16</v>
      </c>
      <c r="F2072" t="s">
        <v>48</v>
      </c>
      <c r="G2072" s="1">
        <v>44823</v>
      </c>
      <c r="H2072" s="1">
        <v>44868</v>
      </c>
      <c r="I2072" s="2">
        <v>44873</v>
      </c>
      <c r="J2072" t="s">
        <v>39</v>
      </c>
      <c r="K2072" t="s">
        <v>29</v>
      </c>
      <c r="L2072" t="s">
        <v>24</v>
      </c>
      <c r="M2072" t="s">
        <v>32</v>
      </c>
      <c r="N2072" t="s">
        <v>41</v>
      </c>
      <c r="O2072" t="s">
        <v>387</v>
      </c>
      <c r="P2072">
        <f t="shared" si="703"/>
        <v>1</v>
      </c>
      <c r="Q2072" s="5">
        <f t="shared" si="704"/>
        <v>44870</v>
      </c>
      <c r="R2072" s="32">
        <f>VLOOKUP(_xlfn.CONCAT(M2072," - ",E2072),Planning!$C$75:$D$99,2,0)</f>
        <v>10</v>
      </c>
      <c r="S2072" s="5">
        <f t="shared" si="705"/>
        <v>44878</v>
      </c>
      <c r="T2072" s="3" t="str">
        <f t="shared" si="706"/>
        <v/>
      </c>
      <c r="U2072" s="32">
        <f t="shared" ca="1" si="707"/>
        <v>10</v>
      </c>
      <c r="V2072" s="32">
        <f t="shared" si="708"/>
        <v>0</v>
      </c>
      <c r="W2072" s="5">
        <f t="shared" si="709"/>
        <v>44873</v>
      </c>
      <c r="X2072" s="5"/>
      <c r="Z2072" s="49"/>
      <c r="AA2072" s="50" cm="1">
        <f t="array" ref="AA2072">IF(AND(K2072="Pending",J2072='Date ouverte'!$A$2),INDEX(_xlfn.ANCHORARRAY('Date ouverte'!$B$2),MATCH(TRUE,_xlfn.ANCHORARRAY('Date ouverte'!$B$2)&gt;=$W2072,0)),IF(AND(K2072="Pending",J2072='Date ouverte'!$A$4),INDEX(_xlfn.ANCHORARRAY('Date ouverte'!$B$4),MATCH(TRUE,_xlfn.ANCHORARRAY('Date ouverte'!$B$4)&gt;=$W2072,0)),IF(AND(K2072="Pending",J2072='Date ouverte'!$A$6),INDEX(_xlfn.ANCHORARRAY('Date ouverte'!$B$6),MATCH(TRUE,_xlfn.ANCHORARRAY('Date ouverte'!$B$6)&gt;=$W2072,0)),IF(AND(K2072="Pending",J2072='Date ouverte'!$A$8),INDEX(_xlfn.ANCHORARRAY('Date ouverte'!$B$8),MATCH(TRUE,_xlfn.ANCHORARRAY('Date ouverte'!$B$8)&gt;=$W2072,0)),W2072))))</f>
        <v>44873</v>
      </c>
      <c r="AB2072" s="5" t="str">
        <f>IF(IF($K2072="Pending",(IF($J2072='Date ouverte'!$A$20,HLOOKUP($AA2072,'Date ouverte'!$20:$21,2,FALSE),IF($J2072='Date ouverte'!$A$22,HLOOKUP($AA2072,'Date ouverte'!$22:$23,2,FALSE),IF($J2072='Date ouverte'!$A$24,HLOOKUP($AA2072,'Date ouverte'!$24:$25,2,FALSE),IF($J2072='Date ouverte'!$A$26,HLOOKUP($AA2072,'Date ouverte'!$26:$27,2,FALSE),"j"))))),W2072)&lt;&gt;"alert",AA2072,"alert")</f>
        <v>alert</v>
      </c>
      <c r="AC2072" s="65">
        <f>IF($AB2072="alert",(IF($J2072='Date ouverte'!$A$29,HLOOKUP($AA2072,'Date ouverte'!$29:$30,2,FALSE),IF($J2072='Date ouverte'!$A$31,HLOOKUP($AA2072,'Date ouverte'!$31:$33,2,FALSE),IF($J2072='Date ouverte'!$A$33,HLOOKUP($AA2072,'Date ouverte'!$33:$34,2,FALSE),IF($J2072='Date ouverte'!$A$35,HLOOKUP($AA2072,'Date ouverte'!$35:$36,2,FALSE),"j"))))),0)</f>
        <v>1</v>
      </c>
      <c r="AD20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72" s="71"/>
    </row>
    <row r="2073" spans="1:31" x14ac:dyDescent="0.25">
      <c r="A2073" t="s">
        <v>2306</v>
      </c>
      <c r="B2073" t="s">
        <v>258</v>
      </c>
      <c r="C2073" t="s">
        <v>38</v>
      </c>
      <c r="D2073" t="s">
        <v>47</v>
      </c>
      <c r="E2073" t="s">
        <v>16</v>
      </c>
      <c r="F2073" t="s">
        <v>48</v>
      </c>
      <c r="G2073" s="1">
        <v>44857</v>
      </c>
      <c r="H2073" s="1">
        <v>44884</v>
      </c>
      <c r="I2073" s="2">
        <v>44891</v>
      </c>
      <c r="J2073" t="s">
        <v>18</v>
      </c>
      <c r="K2073" t="s">
        <v>29</v>
      </c>
      <c r="L2073" t="s">
        <v>24</v>
      </c>
      <c r="M2073" t="s">
        <v>32</v>
      </c>
      <c r="N2073" t="s">
        <v>41</v>
      </c>
      <c r="O2073" t="s">
        <v>1686</v>
      </c>
      <c r="P2073">
        <f t="shared" si="703"/>
        <v>1</v>
      </c>
      <c r="Q2073" s="5">
        <f t="shared" si="704"/>
        <v>44886</v>
      </c>
      <c r="R2073" s="32">
        <f>VLOOKUP(_xlfn.CONCAT(M2073," - ",E2073),Planning!$C$75:$D$99,2,0)</f>
        <v>10</v>
      </c>
      <c r="S2073" s="5">
        <f t="shared" si="705"/>
        <v>44894</v>
      </c>
      <c r="T2073" s="3" t="str">
        <f t="shared" si="706"/>
        <v/>
      </c>
      <c r="U2073" s="32">
        <f t="shared" ca="1" si="707"/>
        <v>10</v>
      </c>
      <c r="V2073" s="32">
        <f t="shared" si="708"/>
        <v>0</v>
      </c>
      <c r="W2073" s="5">
        <f t="shared" si="709"/>
        <v>44891</v>
      </c>
      <c r="X2073" s="5"/>
      <c r="Z2073" s="49"/>
      <c r="AA2073" s="50" cm="1">
        <f t="array" ref="AA2073">IF(AND(K2073="Pending",J2073='Date ouverte'!$A$2),INDEX(_xlfn.ANCHORARRAY('Date ouverte'!$B$2),MATCH(TRUE,_xlfn.ANCHORARRAY('Date ouverte'!$B$2)&gt;=$W2073,0)),IF(AND(K2073="Pending",J2073='Date ouverte'!$A$4),INDEX(_xlfn.ANCHORARRAY('Date ouverte'!$B$4),MATCH(TRUE,_xlfn.ANCHORARRAY('Date ouverte'!$B$4)&gt;=$W2073,0)),IF(AND(K2073="Pending",J2073='Date ouverte'!$A$6),INDEX(_xlfn.ANCHORARRAY('Date ouverte'!$B$6),MATCH(TRUE,_xlfn.ANCHORARRAY('Date ouverte'!$B$6)&gt;=$W2073,0)),IF(AND(K2073="Pending",J2073='Date ouverte'!$A$8),INDEX(_xlfn.ANCHORARRAY('Date ouverte'!$B$8),MATCH(TRUE,_xlfn.ANCHORARRAY('Date ouverte'!$B$8)&gt;=$W2073,0)),W2073))))</f>
        <v>44893</v>
      </c>
      <c r="AB2073" s="5">
        <f>IF(IF($K2073="Pending",(IF($J2073='Date ouverte'!$A$20,HLOOKUP($AA2073,'Date ouverte'!$20:$21,2,FALSE),IF($J2073='Date ouverte'!$A$22,HLOOKUP($AA2073,'Date ouverte'!$22:$23,2,FALSE),IF($J2073='Date ouverte'!$A$24,HLOOKUP($AA2073,'Date ouverte'!$24:$25,2,FALSE),IF($J2073='Date ouverte'!$A$26,HLOOKUP($AA2073,'Date ouverte'!$26:$27,2,FALSE),"j"))))),W2073)&lt;&gt;"alert",AA2073,"alert")</f>
        <v>44893</v>
      </c>
      <c r="AC2073" s="65">
        <f>IF($AB2073="alert",(IF($J2073='Date ouverte'!$A$29,HLOOKUP($AA2073,'Date ouverte'!$29:$30,2,FALSE),IF($J2073='Date ouverte'!$A$31,HLOOKUP($AA2073,'Date ouverte'!$31:$33,2,FALSE),IF($J2073='Date ouverte'!$A$33,HLOOKUP($AA2073,'Date ouverte'!$33:$34,2,FALSE),IF($J2073='Date ouverte'!$A$35,HLOOKUP($AA2073,'Date ouverte'!$35:$36,2,FALSE),"j"))))),0)</f>
        <v>0</v>
      </c>
      <c r="AD20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3" s="71"/>
    </row>
    <row r="2074" spans="1:31" x14ac:dyDescent="0.25">
      <c r="A2074" t="s">
        <v>716</v>
      </c>
      <c r="B2074" t="s">
        <v>258</v>
      </c>
      <c r="C2074" t="s">
        <v>14</v>
      </c>
      <c r="D2074" t="s">
        <v>47</v>
      </c>
      <c r="E2074" t="s">
        <v>34</v>
      </c>
      <c r="F2074" t="s">
        <v>48</v>
      </c>
      <c r="G2074" s="1">
        <v>44828</v>
      </c>
      <c r="H2074" s="1">
        <v>44877</v>
      </c>
      <c r="I2074" s="2">
        <v>44888.3125</v>
      </c>
      <c r="J2074" t="s">
        <v>18</v>
      </c>
      <c r="K2074" t="s">
        <v>19</v>
      </c>
      <c r="L2074" t="s">
        <v>20</v>
      </c>
      <c r="M2074" t="s">
        <v>25</v>
      </c>
      <c r="N2074" t="s">
        <v>35</v>
      </c>
      <c r="O2074" t="s">
        <v>45</v>
      </c>
      <c r="P2074">
        <f t="shared" si="703"/>
        <v>1</v>
      </c>
      <c r="Q2074" s="5">
        <f t="shared" si="704"/>
        <v>44879</v>
      </c>
      <c r="R2074" s="32">
        <f>VLOOKUP(_xlfn.CONCAT(M2074," - ",E2074),Planning!$C$75:$D$99,2,0)</f>
        <v>21</v>
      </c>
      <c r="S2074" s="5">
        <f t="shared" si="705"/>
        <v>44898</v>
      </c>
      <c r="T2074" s="3" t="str">
        <f t="shared" si="706"/>
        <v/>
      </c>
      <c r="U2074" s="32">
        <f t="shared" ca="1" si="707"/>
        <v>21</v>
      </c>
      <c r="V2074" s="32">
        <f t="shared" si="708"/>
        <v>0</v>
      </c>
      <c r="W2074" s="5">
        <f t="shared" si="709"/>
        <v>44888</v>
      </c>
      <c r="X2074" s="5"/>
      <c r="Z2074" s="49"/>
      <c r="AA2074" s="50" cm="1">
        <f t="array" ref="AA2074">IF(AND(K2074="Pending",J2074='Date ouverte'!$A$2),INDEX(_xlfn.ANCHORARRAY('Date ouverte'!$B$2),MATCH(TRUE,_xlfn.ANCHORARRAY('Date ouverte'!$B$2)&gt;=$W2074,0)),IF(AND(K2074="Pending",J2074='Date ouverte'!$A$4),INDEX(_xlfn.ANCHORARRAY('Date ouverte'!$B$4),MATCH(TRUE,_xlfn.ANCHORARRAY('Date ouverte'!$B$4)&gt;=$W2074,0)),IF(AND(K2074="Pending",J2074='Date ouverte'!$A$6),INDEX(_xlfn.ANCHORARRAY('Date ouverte'!$B$6),MATCH(TRUE,_xlfn.ANCHORARRAY('Date ouverte'!$B$6)&gt;=$W2074,0)),IF(AND(K2074="Pending",J2074='Date ouverte'!$A$8),INDEX(_xlfn.ANCHORARRAY('Date ouverte'!$B$8),MATCH(TRUE,_xlfn.ANCHORARRAY('Date ouverte'!$B$8)&gt;=$W2074,0)),W2074))))</f>
        <v>44888</v>
      </c>
      <c r="AB2074" s="5">
        <f>IF(IF($K2074="Pending",(IF($J2074='Date ouverte'!$A$20,HLOOKUP($AA2074,'Date ouverte'!$20:$21,2,FALSE),IF($J2074='Date ouverte'!$A$22,HLOOKUP($AA2074,'Date ouverte'!$22:$23,2,FALSE),IF($J2074='Date ouverte'!$A$24,HLOOKUP($AA2074,'Date ouverte'!$24:$25,2,FALSE),IF($J2074='Date ouverte'!$A$26,HLOOKUP($AA2074,'Date ouverte'!$26:$27,2,FALSE),"j"))))),W2074)&lt;&gt;"alert",AA2074,"alert")</f>
        <v>44888</v>
      </c>
      <c r="AC2074" s="65">
        <f>IF($AB2074="alert",(IF($J2074='Date ouverte'!$A$29,HLOOKUP($AA2074,'Date ouverte'!$29:$30,2,FALSE),IF($J2074='Date ouverte'!$A$31,HLOOKUP($AA2074,'Date ouverte'!$31:$33,2,FALSE),IF($J2074='Date ouverte'!$A$33,HLOOKUP($AA2074,'Date ouverte'!$33:$34,2,FALSE),IF($J2074='Date ouverte'!$A$35,HLOOKUP($AA2074,'Date ouverte'!$35:$36,2,FALSE),"j"))))),0)</f>
        <v>0</v>
      </c>
      <c r="AD20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4" s="71"/>
    </row>
    <row r="2075" spans="1:31" x14ac:dyDescent="0.25">
      <c r="A2075" t="s">
        <v>1555</v>
      </c>
      <c r="B2075" t="s">
        <v>258</v>
      </c>
      <c r="C2075" t="s">
        <v>30</v>
      </c>
      <c r="D2075" t="s">
        <v>47</v>
      </c>
      <c r="E2075" t="s">
        <v>16</v>
      </c>
      <c r="F2075" t="s">
        <v>48</v>
      </c>
      <c r="G2075" s="1">
        <v>44837</v>
      </c>
      <c r="H2075" s="1">
        <v>44880</v>
      </c>
      <c r="I2075" s="2">
        <v>44890</v>
      </c>
      <c r="J2075" t="s">
        <v>39</v>
      </c>
      <c r="K2075" t="s">
        <v>29</v>
      </c>
      <c r="L2075" t="s">
        <v>24</v>
      </c>
      <c r="M2075" t="s">
        <v>25</v>
      </c>
      <c r="N2075" t="s">
        <v>26</v>
      </c>
      <c r="O2075" t="s">
        <v>45</v>
      </c>
      <c r="P2075">
        <f t="shared" si="703"/>
        <v>1</v>
      </c>
      <c r="Q2075" s="5">
        <f t="shared" si="704"/>
        <v>44882</v>
      </c>
      <c r="R2075" s="32">
        <f>VLOOKUP(_xlfn.CONCAT(M2075," - ",E2075),Planning!$C$75:$D$99,2,0)</f>
        <v>4</v>
      </c>
      <c r="S2075" s="5">
        <f t="shared" si="705"/>
        <v>44884</v>
      </c>
      <c r="T2075" s="3" t="str">
        <f t="shared" si="706"/>
        <v/>
      </c>
      <c r="U2075" s="32">
        <f t="shared" ca="1" si="707"/>
        <v>4</v>
      </c>
      <c r="V2075" s="32">
        <f t="shared" si="708"/>
        <v>0</v>
      </c>
      <c r="W2075" s="5">
        <f t="shared" si="709"/>
        <v>44890</v>
      </c>
      <c r="X2075" s="5"/>
      <c r="Z2075" s="49"/>
      <c r="AA2075" s="50" cm="1">
        <f t="array" ref="AA2075">IF(AND(K2075="Pending",J2075='Date ouverte'!$A$2),INDEX(_xlfn.ANCHORARRAY('Date ouverte'!$B$2),MATCH(TRUE,_xlfn.ANCHORARRAY('Date ouverte'!$B$2)&gt;=$W2075,0)),IF(AND(K2075="Pending",J2075='Date ouverte'!$A$4),INDEX(_xlfn.ANCHORARRAY('Date ouverte'!$B$4),MATCH(TRUE,_xlfn.ANCHORARRAY('Date ouverte'!$B$4)&gt;=$W2075,0)),IF(AND(K2075="Pending",J2075='Date ouverte'!$A$6),INDEX(_xlfn.ANCHORARRAY('Date ouverte'!$B$6),MATCH(TRUE,_xlfn.ANCHORARRAY('Date ouverte'!$B$6)&gt;=$W2075,0)),IF(AND(K2075="Pending",J2075='Date ouverte'!$A$8),INDEX(_xlfn.ANCHORARRAY('Date ouverte'!$B$8),MATCH(TRUE,_xlfn.ANCHORARRAY('Date ouverte'!$B$8)&gt;=$W2075,0)),W2075))))</f>
        <v>44890</v>
      </c>
      <c r="AB2075" s="5" t="str">
        <f>IF(IF($K2075="Pending",(IF($J2075='Date ouverte'!$A$20,HLOOKUP($AA2075,'Date ouverte'!$20:$21,2,FALSE),IF($J2075='Date ouverte'!$A$22,HLOOKUP($AA2075,'Date ouverte'!$22:$23,2,FALSE),IF($J2075='Date ouverte'!$A$24,HLOOKUP($AA2075,'Date ouverte'!$24:$25,2,FALSE),IF($J2075='Date ouverte'!$A$26,HLOOKUP($AA2075,'Date ouverte'!$26:$27,2,FALSE),"j"))))),W2075)&lt;&gt;"alert",AA2075,"alert")</f>
        <v>alert</v>
      </c>
      <c r="AC2075" s="65">
        <f>IF($AB2075="alert",(IF($J2075='Date ouverte'!$A$29,HLOOKUP($AA2075,'Date ouverte'!$29:$30,2,FALSE),IF($J2075='Date ouverte'!$A$31,HLOOKUP($AA2075,'Date ouverte'!$31:$33,2,FALSE),IF($J2075='Date ouverte'!$A$33,HLOOKUP($AA2075,'Date ouverte'!$33:$34,2,FALSE),IF($J2075='Date ouverte'!$A$35,HLOOKUP($AA2075,'Date ouverte'!$35:$36,2,FALSE),"j"))))),0)</f>
        <v>8</v>
      </c>
      <c r="AD20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75" s="71"/>
    </row>
    <row r="2076" spans="1:31" x14ac:dyDescent="0.25">
      <c r="A2076" t="s">
        <v>1556</v>
      </c>
      <c r="B2076" t="s">
        <v>258</v>
      </c>
      <c r="C2076" t="s">
        <v>30</v>
      </c>
      <c r="D2076" t="s">
        <v>47</v>
      </c>
      <c r="E2076" t="s">
        <v>16</v>
      </c>
      <c r="F2076" t="s">
        <v>48</v>
      </c>
      <c r="G2076" s="1">
        <v>44839</v>
      </c>
      <c r="H2076" s="1">
        <v>44881</v>
      </c>
      <c r="I2076" s="2">
        <v>44890</v>
      </c>
      <c r="J2076" t="s">
        <v>23</v>
      </c>
      <c r="K2076" t="s">
        <v>29</v>
      </c>
      <c r="L2076" t="s">
        <v>24</v>
      </c>
      <c r="M2076" t="s">
        <v>32</v>
      </c>
      <c r="N2076" t="s">
        <v>41</v>
      </c>
      <c r="O2076" t="s">
        <v>43</v>
      </c>
      <c r="P2076">
        <f t="shared" si="703"/>
        <v>1</v>
      </c>
      <c r="Q2076" s="5">
        <f t="shared" si="704"/>
        <v>44883</v>
      </c>
      <c r="R2076" s="32">
        <f>VLOOKUP(_xlfn.CONCAT(M2076," - ",E2076),Planning!$C$75:$D$99,2,0)</f>
        <v>10</v>
      </c>
      <c r="S2076" s="5">
        <f t="shared" si="705"/>
        <v>44891</v>
      </c>
      <c r="T2076" s="3" t="str">
        <f t="shared" si="706"/>
        <v/>
      </c>
      <c r="U2076" s="32">
        <f t="shared" ca="1" si="707"/>
        <v>10</v>
      </c>
      <c r="V2076" s="32">
        <f t="shared" si="708"/>
        <v>0</v>
      </c>
      <c r="W2076" s="5">
        <f t="shared" si="709"/>
        <v>44890</v>
      </c>
      <c r="X2076" s="5"/>
      <c r="Z2076" s="49"/>
      <c r="AA2076" s="50" cm="1">
        <f t="array" ref="AA2076">IF(AND(K2076="Pending",J2076='Date ouverte'!$A$2),INDEX(_xlfn.ANCHORARRAY('Date ouverte'!$B$2),MATCH(TRUE,_xlfn.ANCHORARRAY('Date ouverte'!$B$2)&gt;=$W2076,0)),IF(AND(K2076="Pending",J2076='Date ouverte'!$A$4),INDEX(_xlfn.ANCHORARRAY('Date ouverte'!$B$4),MATCH(TRUE,_xlfn.ANCHORARRAY('Date ouverte'!$B$4)&gt;=$W2076,0)),IF(AND(K2076="Pending",J2076='Date ouverte'!$A$6),INDEX(_xlfn.ANCHORARRAY('Date ouverte'!$B$6),MATCH(TRUE,_xlfn.ANCHORARRAY('Date ouverte'!$B$6)&gt;=$W2076,0)),IF(AND(K2076="Pending",J2076='Date ouverte'!$A$8),INDEX(_xlfn.ANCHORARRAY('Date ouverte'!$B$8),MATCH(TRUE,_xlfn.ANCHORARRAY('Date ouverte'!$B$8)&gt;=$W2076,0)),W2076))))</f>
        <v>44890</v>
      </c>
      <c r="AB2076" s="5" t="str">
        <f>IF(IF($K2076="Pending",(IF($J2076='Date ouverte'!$A$20,HLOOKUP($AA2076,'Date ouverte'!$20:$21,2,FALSE),IF($J2076='Date ouverte'!$A$22,HLOOKUP($AA2076,'Date ouverte'!$22:$23,2,FALSE),IF($J2076='Date ouverte'!$A$24,HLOOKUP($AA2076,'Date ouverte'!$24:$25,2,FALSE),IF($J2076='Date ouverte'!$A$26,HLOOKUP($AA2076,'Date ouverte'!$26:$27,2,FALSE),"j"))))),W2076)&lt;&gt;"alert",AA2076,"alert")</f>
        <v>alert</v>
      </c>
      <c r="AC2076" s="65">
        <f>IF($AB2076="alert",(IF($J2076='Date ouverte'!$A$29,HLOOKUP($AA2076,'Date ouverte'!$29:$30,2,FALSE),IF($J2076='Date ouverte'!$A$31,HLOOKUP($AA2076,'Date ouverte'!$31:$33,2,FALSE),IF($J2076='Date ouverte'!$A$33,HLOOKUP($AA2076,'Date ouverte'!$33:$34,2,FALSE),IF($J2076='Date ouverte'!$A$35,HLOOKUP($AA2076,'Date ouverte'!$35:$36,2,FALSE),"j"))))),0)</f>
        <v>96</v>
      </c>
      <c r="AD20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6" s="71"/>
    </row>
    <row r="2077" spans="1:31" x14ac:dyDescent="0.25">
      <c r="A2077" t="s">
        <v>1557</v>
      </c>
      <c r="B2077" t="s">
        <v>258</v>
      </c>
      <c r="C2077" t="s">
        <v>30</v>
      </c>
      <c r="D2077" t="s">
        <v>47</v>
      </c>
      <c r="E2077" t="s">
        <v>16</v>
      </c>
      <c r="F2077" t="s">
        <v>48</v>
      </c>
      <c r="G2077" s="1">
        <v>44839</v>
      </c>
      <c r="H2077" s="1">
        <v>44881</v>
      </c>
      <c r="I2077" s="2">
        <v>44890</v>
      </c>
      <c r="J2077" t="s">
        <v>23</v>
      </c>
      <c r="K2077" t="s">
        <v>29</v>
      </c>
      <c r="L2077" t="s">
        <v>24</v>
      </c>
      <c r="M2077" t="s">
        <v>32</v>
      </c>
      <c r="N2077" t="s">
        <v>41</v>
      </c>
      <c r="O2077" t="s">
        <v>43</v>
      </c>
      <c r="P2077">
        <f t="shared" si="703"/>
        <v>1</v>
      </c>
      <c r="Q2077" s="5">
        <f t="shared" si="704"/>
        <v>44883</v>
      </c>
      <c r="R2077" s="32">
        <f>VLOOKUP(_xlfn.CONCAT(M2077," - ",E2077),Planning!$C$75:$D$99,2,0)</f>
        <v>10</v>
      </c>
      <c r="S2077" s="5">
        <f t="shared" si="705"/>
        <v>44891</v>
      </c>
      <c r="T2077" s="3" t="str">
        <f t="shared" si="706"/>
        <v/>
      </c>
      <c r="U2077" s="32">
        <f t="shared" ca="1" si="707"/>
        <v>10</v>
      </c>
      <c r="V2077" s="32">
        <f t="shared" si="708"/>
        <v>0</v>
      </c>
      <c r="W2077" s="5">
        <f t="shared" si="709"/>
        <v>44890</v>
      </c>
      <c r="X2077" s="5"/>
      <c r="Z2077" s="49"/>
      <c r="AA2077" s="50" cm="1">
        <f t="array" ref="AA2077">IF(AND(K2077="Pending",J2077='Date ouverte'!$A$2),INDEX(_xlfn.ANCHORARRAY('Date ouverte'!$B$2),MATCH(TRUE,_xlfn.ANCHORARRAY('Date ouverte'!$B$2)&gt;=$W2077,0)),IF(AND(K2077="Pending",J2077='Date ouverte'!$A$4),INDEX(_xlfn.ANCHORARRAY('Date ouverte'!$B$4),MATCH(TRUE,_xlfn.ANCHORARRAY('Date ouverte'!$B$4)&gt;=$W2077,0)),IF(AND(K2077="Pending",J2077='Date ouverte'!$A$6),INDEX(_xlfn.ANCHORARRAY('Date ouverte'!$B$6),MATCH(TRUE,_xlfn.ANCHORARRAY('Date ouverte'!$B$6)&gt;=$W2077,0)),IF(AND(K2077="Pending",J2077='Date ouverte'!$A$8),INDEX(_xlfn.ANCHORARRAY('Date ouverte'!$B$8),MATCH(TRUE,_xlfn.ANCHORARRAY('Date ouverte'!$B$8)&gt;=$W2077,0)),W2077))))</f>
        <v>44890</v>
      </c>
      <c r="AB2077" s="5" t="str">
        <f>IF(IF($K2077="Pending",(IF($J2077='Date ouverte'!$A$20,HLOOKUP($AA2077,'Date ouverte'!$20:$21,2,FALSE),IF($J2077='Date ouverte'!$A$22,HLOOKUP($AA2077,'Date ouverte'!$22:$23,2,FALSE),IF($J2077='Date ouverte'!$A$24,HLOOKUP($AA2077,'Date ouverte'!$24:$25,2,FALSE),IF($J2077='Date ouverte'!$A$26,HLOOKUP($AA2077,'Date ouverte'!$26:$27,2,FALSE),"j"))))),W2077)&lt;&gt;"alert",AA2077,"alert")</f>
        <v>alert</v>
      </c>
      <c r="AC2077" s="65">
        <f>IF($AB2077="alert",(IF($J2077='Date ouverte'!$A$29,HLOOKUP($AA2077,'Date ouverte'!$29:$30,2,FALSE),IF($J2077='Date ouverte'!$A$31,HLOOKUP($AA2077,'Date ouverte'!$31:$33,2,FALSE),IF($J2077='Date ouverte'!$A$33,HLOOKUP($AA2077,'Date ouverte'!$33:$34,2,FALSE),IF($J2077='Date ouverte'!$A$35,HLOOKUP($AA2077,'Date ouverte'!$35:$36,2,FALSE),"j"))))),0)</f>
        <v>96</v>
      </c>
      <c r="AD20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7" s="71"/>
    </row>
    <row r="2078" spans="1:31" x14ac:dyDescent="0.25">
      <c r="A2078" t="s">
        <v>520</v>
      </c>
      <c r="B2078" t="s">
        <v>258</v>
      </c>
      <c r="C2078" t="s">
        <v>30</v>
      </c>
      <c r="D2078" t="s">
        <v>47</v>
      </c>
      <c r="E2078" t="s">
        <v>16</v>
      </c>
      <c r="F2078" t="s">
        <v>48</v>
      </c>
      <c r="G2078" s="1">
        <v>44814</v>
      </c>
      <c r="H2078" s="1">
        <v>44868</v>
      </c>
      <c r="I2078" s="2">
        <v>44873</v>
      </c>
      <c r="J2078" t="s">
        <v>28</v>
      </c>
      <c r="K2078" t="s">
        <v>29</v>
      </c>
      <c r="L2078" t="s">
        <v>24</v>
      </c>
      <c r="M2078" t="s">
        <v>32</v>
      </c>
      <c r="N2078" t="s">
        <v>41</v>
      </c>
      <c r="O2078" t="s">
        <v>387</v>
      </c>
      <c r="P2078">
        <f t="shared" si="703"/>
        <v>1</v>
      </c>
      <c r="Q2078" s="5">
        <f t="shared" si="704"/>
        <v>44870</v>
      </c>
      <c r="R2078" s="32">
        <f>VLOOKUP(_xlfn.CONCAT(M2078," - ",E2078),Planning!$C$75:$D$99,2,0)</f>
        <v>10</v>
      </c>
      <c r="S2078" s="5">
        <f t="shared" si="705"/>
        <v>44878</v>
      </c>
      <c r="T2078" s="3" t="str">
        <f t="shared" si="706"/>
        <v/>
      </c>
      <c r="U2078" s="32">
        <f t="shared" ca="1" si="707"/>
        <v>10</v>
      </c>
      <c r="V2078" s="32">
        <f t="shared" si="708"/>
        <v>0</v>
      </c>
      <c r="W2078" s="5">
        <f t="shared" si="709"/>
        <v>44873</v>
      </c>
      <c r="X2078" s="5"/>
      <c r="Z2078" s="49"/>
      <c r="AA2078" s="50" cm="1">
        <f t="array" ref="AA2078">IF(AND(K2078="Pending",J2078='Date ouverte'!$A$2),INDEX(_xlfn.ANCHORARRAY('Date ouverte'!$B$2),MATCH(TRUE,_xlfn.ANCHORARRAY('Date ouverte'!$B$2)&gt;=$W2078,0)),IF(AND(K2078="Pending",J2078='Date ouverte'!$A$4),INDEX(_xlfn.ANCHORARRAY('Date ouverte'!$B$4),MATCH(TRUE,_xlfn.ANCHORARRAY('Date ouverte'!$B$4)&gt;=$W2078,0)),IF(AND(K2078="Pending",J2078='Date ouverte'!$A$6),INDEX(_xlfn.ANCHORARRAY('Date ouverte'!$B$6),MATCH(TRUE,_xlfn.ANCHORARRAY('Date ouverte'!$B$6)&gt;=$W2078,0)),IF(AND(K2078="Pending",J2078='Date ouverte'!$A$8),INDEX(_xlfn.ANCHORARRAY('Date ouverte'!$B$8),MATCH(TRUE,_xlfn.ANCHORARRAY('Date ouverte'!$B$8)&gt;=$W2078,0)),W2078))))</f>
        <v>44873</v>
      </c>
      <c r="AB2078" s="5" t="str">
        <f>IF(IF($K2078="Pending",(IF($J2078='Date ouverte'!$A$20,HLOOKUP($AA2078,'Date ouverte'!$20:$21,2,FALSE),IF($J2078='Date ouverte'!$A$22,HLOOKUP($AA2078,'Date ouverte'!$22:$23,2,FALSE),IF($J2078='Date ouverte'!$A$24,HLOOKUP($AA2078,'Date ouverte'!$24:$25,2,FALSE),IF($J2078='Date ouverte'!$A$26,HLOOKUP($AA2078,'Date ouverte'!$26:$27,2,FALSE),"j"))))),W2078)&lt;&gt;"alert",AA2078,"alert")</f>
        <v>alert</v>
      </c>
      <c r="AC2078" s="65">
        <f>IF($AB2078="alert",(IF($J2078='Date ouverte'!$A$29,HLOOKUP($AA2078,'Date ouverte'!$29:$30,2,FALSE),IF($J2078='Date ouverte'!$A$31,HLOOKUP($AA2078,'Date ouverte'!$31:$33,2,FALSE),IF($J2078='Date ouverte'!$A$33,HLOOKUP($AA2078,'Date ouverte'!$33:$34,2,FALSE),IF($J2078='Date ouverte'!$A$35,HLOOKUP($AA2078,'Date ouverte'!$35:$36,2,FALSE),"j"))))),0)</f>
        <v>15</v>
      </c>
      <c r="AD20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78" s="71"/>
    </row>
    <row r="2079" spans="1:31" x14ac:dyDescent="0.25">
      <c r="A2079" t="s">
        <v>451</v>
      </c>
      <c r="B2079" t="s">
        <v>258</v>
      </c>
      <c r="C2079" t="s">
        <v>30</v>
      </c>
      <c r="D2079" t="s">
        <v>15</v>
      </c>
      <c r="E2079" t="s">
        <v>34</v>
      </c>
      <c r="F2079" t="s">
        <v>17</v>
      </c>
      <c r="G2079" s="1">
        <v>44815</v>
      </c>
      <c r="H2079" s="1">
        <v>44854</v>
      </c>
      <c r="I2079" s="2">
        <v>44859.541666666664</v>
      </c>
      <c r="J2079" t="s">
        <v>39</v>
      </c>
      <c r="K2079" t="s">
        <v>19</v>
      </c>
      <c r="L2079" t="s">
        <v>20</v>
      </c>
      <c r="M2079" t="s">
        <v>25</v>
      </c>
      <c r="N2079" t="s">
        <v>35</v>
      </c>
      <c r="O2079" t="s">
        <v>42</v>
      </c>
      <c r="P2079">
        <f t="shared" si="703"/>
        <v>1</v>
      </c>
      <c r="Q2079" s="5">
        <f t="shared" si="704"/>
        <v>44856</v>
      </c>
      <c r="R2079" s="32">
        <f>VLOOKUP(_xlfn.CONCAT(M2079," - ",E2079),Planning!$C$75:$D$99,2,0)</f>
        <v>21</v>
      </c>
      <c r="S2079" s="5">
        <f t="shared" si="705"/>
        <v>44875</v>
      </c>
      <c r="T2079" s="3" t="str">
        <f t="shared" si="706"/>
        <v/>
      </c>
      <c r="U2079" s="32">
        <f t="shared" ca="1" si="707"/>
        <v>16</v>
      </c>
      <c r="V2079" s="32">
        <f t="shared" si="708"/>
        <v>0</v>
      </c>
      <c r="W2079" s="5">
        <f t="shared" si="709"/>
        <v>44859</v>
      </c>
      <c r="X2079" s="5"/>
      <c r="Z2079" s="49"/>
      <c r="AA2079" s="50" cm="1">
        <f t="array" ref="AA2079">IF(AND(K2079="Pending",J2079='Date ouverte'!$A$2),INDEX(_xlfn.ANCHORARRAY('Date ouverte'!$B$2),MATCH(TRUE,_xlfn.ANCHORARRAY('Date ouverte'!$B$2)&gt;=$W2079,0)),IF(AND(K2079="Pending",J2079='Date ouverte'!$A$4),INDEX(_xlfn.ANCHORARRAY('Date ouverte'!$B$4),MATCH(TRUE,_xlfn.ANCHORARRAY('Date ouverte'!$B$4)&gt;=$W2079,0)),IF(AND(K2079="Pending",J2079='Date ouverte'!$A$6),INDEX(_xlfn.ANCHORARRAY('Date ouverte'!$B$6),MATCH(TRUE,_xlfn.ANCHORARRAY('Date ouverte'!$B$6)&gt;=$W2079,0)),IF(AND(K2079="Pending",J2079='Date ouverte'!$A$8),INDEX(_xlfn.ANCHORARRAY('Date ouverte'!$B$8),MATCH(TRUE,_xlfn.ANCHORARRAY('Date ouverte'!$B$8)&gt;=$W2079,0)),W2079))))</f>
        <v>44859</v>
      </c>
      <c r="AB2079" s="5">
        <f>IF(IF($K2079="Pending",(IF($J2079='Date ouverte'!$A$20,HLOOKUP($AA2079,'Date ouverte'!$20:$21,2,FALSE),IF($J2079='Date ouverte'!$A$22,HLOOKUP($AA2079,'Date ouverte'!$22:$23,2,FALSE),IF($J2079='Date ouverte'!$A$24,HLOOKUP($AA2079,'Date ouverte'!$24:$25,2,FALSE),IF($J2079='Date ouverte'!$A$26,HLOOKUP($AA2079,'Date ouverte'!$26:$27,2,FALSE),"j"))))),W2079)&lt;&gt;"alert",AA2079,"alert")</f>
        <v>44859</v>
      </c>
      <c r="AC2079" s="65">
        <f>IF($AB2079="alert",(IF($J2079='Date ouverte'!$A$29,HLOOKUP($AA2079,'Date ouverte'!$29:$30,2,FALSE),IF($J2079='Date ouverte'!$A$31,HLOOKUP($AA2079,'Date ouverte'!$31:$33,2,FALSE),IF($J2079='Date ouverte'!$A$33,HLOOKUP($AA2079,'Date ouverte'!$33:$34,2,FALSE),IF($J2079='Date ouverte'!$A$35,HLOOKUP($AA2079,'Date ouverte'!$35:$36,2,FALSE),"j"))))),0)</f>
        <v>0</v>
      </c>
      <c r="AD20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79" s="71"/>
    </row>
    <row r="2080" spans="1:31" x14ac:dyDescent="0.25">
      <c r="A2080" t="s">
        <v>2307</v>
      </c>
      <c r="B2080" t="s">
        <v>258</v>
      </c>
      <c r="C2080" t="s">
        <v>30</v>
      </c>
      <c r="D2080" t="s">
        <v>47</v>
      </c>
      <c r="E2080" t="s">
        <v>16</v>
      </c>
      <c r="F2080" t="s">
        <v>48</v>
      </c>
      <c r="G2080" s="1">
        <v>44852</v>
      </c>
      <c r="H2080" s="1">
        <v>44884</v>
      </c>
      <c r="I2080" s="2">
        <v>44889</v>
      </c>
      <c r="J2080" t="s">
        <v>23</v>
      </c>
      <c r="K2080" t="s">
        <v>29</v>
      </c>
      <c r="L2080" t="s">
        <v>24</v>
      </c>
      <c r="M2080" t="s">
        <v>32</v>
      </c>
      <c r="N2080" t="s">
        <v>41</v>
      </c>
      <c r="O2080" t="s">
        <v>1686</v>
      </c>
      <c r="P2080">
        <f t="shared" si="703"/>
        <v>1</v>
      </c>
      <c r="Q2080" s="5">
        <f t="shared" si="704"/>
        <v>44886</v>
      </c>
      <c r="R2080" s="32">
        <f>VLOOKUP(_xlfn.CONCAT(M2080," - ",E2080),Planning!$C$75:$D$99,2,0)</f>
        <v>10</v>
      </c>
      <c r="S2080" s="5">
        <f t="shared" si="705"/>
        <v>44894</v>
      </c>
      <c r="T2080" s="3" t="str">
        <f t="shared" si="706"/>
        <v/>
      </c>
      <c r="U2080" s="32">
        <f t="shared" ca="1" si="707"/>
        <v>10</v>
      </c>
      <c r="V2080" s="32">
        <f t="shared" si="708"/>
        <v>0</v>
      </c>
      <c r="W2080" s="5">
        <f t="shared" si="709"/>
        <v>44889</v>
      </c>
      <c r="X2080" s="5"/>
      <c r="Z2080" s="49"/>
      <c r="AA2080" s="50" cm="1">
        <f t="array" ref="AA2080">IF(AND(K2080="Pending",J2080='Date ouverte'!$A$2),INDEX(_xlfn.ANCHORARRAY('Date ouverte'!$B$2),MATCH(TRUE,_xlfn.ANCHORARRAY('Date ouverte'!$B$2)&gt;=$W2080,0)),IF(AND(K2080="Pending",J2080='Date ouverte'!$A$4),INDEX(_xlfn.ANCHORARRAY('Date ouverte'!$B$4),MATCH(TRUE,_xlfn.ANCHORARRAY('Date ouverte'!$B$4)&gt;=$W2080,0)),IF(AND(K2080="Pending",J2080='Date ouverte'!$A$6),INDEX(_xlfn.ANCHORARRAY('Date ouverte'!$B$6),MATCH(TRUE,_xlfn.ANCHORARRAY('Date ouverte'!$B$6)&gt;=$W2080,0)),IF(AND(K2080="Pending",J2080='Date ouverte'!$A$8),INDEX(_xlfn.ANCHORARRAY('Date ouverte'!$B$8),MATCH(TRUE,_xlfn.ANCHORARRAY('Date ouverte'!$B$8)&gt;=$W2080,0)),W2080))))</f>
        <v>44889</v>
      </c>
      <c r="AB2080" s="5" t="str">
        <f>IF(IF($K2080="Pending",(IF($J2080='Date ouverte'!$A$20,HLOOKUP($AA2080,'Date ouverte'!$20:$21,2,FALSE),IF($J2080='Date ouverte'!$A$22,HLOOKUP($AA2080,'Date ouverte'!$22:$23,2,FALSE),IF($J2080='Date ouverte'!$A$24,HLOOKUP($AA2080,'Date ouverte'!$24:$25,2,FALSE),IF($J2080='Date ouverte'!$A$26,HLOOKUP($AA2080,'Date ouverte'!$26:$27,2,FALSE),"j"))))),W2080)&lt;&gt;"alert",AA2080,"alert")</f>
        <v>alert</v>
      </c>
      <c r="AC2080" s="65">
        <f>IF($AB2080="alert",(IF($J2080='Date ouverte'!$A$29,HLOOKUP($AA2080,'Date ouverte'!$29:$30,2,FALSE),IF($J2080='Date ouverte'!$A$31,HLOOKUP($AA2080,'Date ouverte'!$31:$33,2,FALSE),IF($J2080='Date ouverte'!$A$33,HLOOKUP($AA2080,'Date ouverte'!$33:$34,2,FALSE),IF($J2080='Date ouverte'!$A$35,HLOOKUP($AA2080,'Date ouverte'!$35:$36,2,FALSE),"j"))))),0)</f>
        <v>32</v>
      </c>
      <c r="AD20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0" s="71"/>
    </row>
    <row r="2081" spans="1:31" x14ac:dyDescent="0.25">
      <c r="A2081" t="s">
        <v>1558</v>
      </c>
      <c r="B2081" t="s">
        <v>258</v>
      </c>
      <c r="C2081" t="s">
        <v>30</v>
      </c>
      <c r="D2081" t="s">
        <v>47</v>
      </c>
      <c r="E2081" t="s">
        <v>16</v>
      </c>
      <c r="F2081" t="s">
        <v>48</v>
      </c>
      <c r="G2081" s="1">
        <v>44837</v>
      </c>
      <c r="H2081" s="1">
        <v>44880</v>
      </c>
      <c r="I2081" s="2">
        <v>44890</v>
      </c>
      <c r="J2081" t="s">
        <v>39</v>
      </c>
      <c r="K2081" t="s">
        <v>29</v>
      </c>
      <c r="L2081" t="s">
        <v>24</v>
      </c>
      <c r="M2081" t="s">
        <v>25</v>
      </c>
      <c r="N2081" t="s">
        <v>26</v>
      </c>
      <c r="O2081" t="s">
        <v>45</v>
      </c>
      <c r="P2081">
        <f t="shared" si="703"/>
        <v>1</v>
      </c>
      <c r="Q2081" s="5">
        <f t="shared" si="704"/>
        <v>44882</v>
      </c>
      <c r="R2081" s="32">
        <f>VLOOKUP(_xlfn.CONCAT(M2081," - ",E2081),Planning!$C$75:$D$99,2,0)</f>
        <v>4</v>
      </c>
      <c r="S2081" s="5">
        <f t="shared" si="705"/>
        <v>44884</v>
      </c>
      <c r="T2081" s="3" t="str">
        <f t="shared" si="706"/>
        <v/>
      </c>
      <c r="U2081" s="32">
        <f t="shared" ca="1" si="707"/>
        <v>4</v>
      </c>
      <c r="V2081" s="32">
        <f t="shared" si="708"/>
        <v>0</v>
      </c>
      <c r="W2081" s="5">
        <f t="shared" si="709"/>
        <v>44890</v>
      </c>
      <c r="X2081" s="5"/>
      <c r="Z2081" s="49"/>
      <c r="AA2081" s="50" cm="1">
        <f t="array" ref="AA2081">IF(AND(K2081="Pending",J2081='Date ouverte'!$A$2),INDEX(_xlfn.ANCHORARRAY('Date ouverte'!$B$2),MATCH(TRUE,_xlfn.ANCHORARRAY('Date ouverte'!$B$2)&gt;=$W2081,0)),IF(AND(K2081="Pending",J2081='Date ouverte'!$A$4),INDEX(_xlfn.ANCHORARRAY('Date ouverte'!$B$4),MATCH(TRUE,_xlfn.ANCHORARRAY('Date ouverte'!$B$4)&gt;=$W2081,0)),IF(AND(K2081="Pending",J2081='Date ouverte'!$A$6),INDEX(_xlfn.ANCHORARRAY('Date ouverte'!$B$6),MATCH(TRUE,_xlfn.ANCHORARRAY('Date ouverte'!$B$6)&gt;=$W2081,0)),IF(AND(K2081="Pending",J2081='Date ouverte'!$A$8),INDEX(_xlfn.ANCHORARRAY('Date ouverte'!$B$8),MATCH(TRUE,_xlfn.ANCHORARRAY('Date ouverte'!$B$8)&gt;=$W2081,0)),W2081))))</f>
        <v>44890</v>
      </c>
      <c r="AB2081" s="5" t="str">
        <f>IF(IF($K2081="Pending",(IF($J2081='Date ouverte'!$A$20,HLOOKUP($AA2081,'Date ouverte'!$20:$21,2,FALSE),IF($J2081='Date ouverte'!$A$22,HLOOKUP($AA2081,'Date ouverte'!$22:$23,2,FALSE),IF($J2081='Date ouverte'!$A$24,HLOOKUP($AA2081,'Date ouverte'!$24:$25,2,FALSE),IF($J2081='Date ouverte'!$A$26,HLOOKUP($AA2081,'Date ouverte'!$26:$27,2,FALSE),"j"))))),W2081)&lt;&gt;"alert",AA2081,"alert")</f>
        <v>alert</v>
      </c>
      <c r="AC2081" s="65">
        <f>IF($AB2081="alert",(IF($J2081='Date ouverte'!$A$29,HLOOKUP($AA2081,'Date ouverte'!$29:$30,2,FALSE),IF($J2081='Date ouverte'!$A$31,HLOOKUP($AA2081,'Date ouverte'!$31:$33,2,FALSE),IF($J2081='Date ouverte'!$A$33,HLOOKUP($AA2081,'Date ouverte'!$33:$34,2,FALSE),IF($J2081='Date ouverte'!$A$35,HLOOKUP($AA2081,'Date ouverte'!$35:$36,2,FALSE),"j"))))),0)</f>
        <v>8</v>
      </c>
      <c r="AD20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81" s="71"/>
    </row>
    <row r="2082" spans="1:31" x14ac:dyDescent="0.25">
      <c r="A2082" t="s">
        <v>448</v>
      </c>
      <c r="B2082" t="s">
        <v>258</v>
      </c>
      <c r="C2082" t="s">
        <v>14</v>
      </c>
      <c r="D2082" t="s">
        <v>47</v>
      </c>
      <c r="E2082" t="s">
        <v>34</v>
      </c>
      <c r="F2082" t="s">
        <v>48</v>
      </c>
      <c r="G2082" s="1">
        <v>44817</v>
      </c>
      <c r="H2082" s="1">
        <v>44860</v>
      </c>
      <c r="I2082" s="2">
        <v>44875</v>
      </c>
      <c r="J2082" t="s">
        <v>28</v>
      </c>
      <c r="K2082" t="s">
        <v>29</v>
      </c>
      <c r="L2082" t="s">
        <v>24</v>
      </c>
      <c r="M2082" t="s">
        <v>25</v>
      </c>
      <c r="N2082" t="s">
        <v>26</v>
      </c>
      <c r="O2082" t="s">
        <v>36</v>
      </c>
      <c r="P2082">
        <f t="shared" si="703"/>
        <v>1</v>
      </c>
      <c r="Q2082" s="5">
        <f t="shared" si="704"/>
        <v>44862</v>
      </c>
      <c r="R2082" s="32">
        <f>VLOOKUP(_xlfn.CONCAT(M2082," - ",E2082),Planning!$C$75:$D$99,2,0)</f>
        <v>21</v>
      </c>
      <c r="S2082" s="5">
        <f t="shared" si="705"/>
        <v>44881</v>
      </c>
      <c r="T2082" s="3" t="str">
        <f t="shared" si="706"/>
        <v/>
      </c>
      <c r="U2082" s="32">
        <f t="shared" ca="1" si="707"/>
        <v>21</v>
      </c>
      <c r="V2082" s="32">
        <f t="shared" si="708"/>
        <v>0</v>
      </c>
      <c r="W2082" s="5">
        <f t="shared" si="709"/>
        <v>44875</v>
      </c>
      <c r="X2082" s="5"/>
      <c r="Z2082" s="49"/>
      <c r="AA2082" s="50" cm="1">
        <f t="array" ref="AA2082">IF(AND(K2082="Pending",J2082='Date ouverte'!$A$2),INDEX(_xlfn.ANCHORARRAY('Date ouverte'!$B$2),MATCH(TRUE,_xlfn.ANCHORARRAY('Date ouverte'!$B$2)&gt;=$W2082,0)),IF(AND(K2082="Pending",J2082='Date ouverte'!$A$4),INDEX(_xlfn.ANCHORARRAY('Date ouverte'!$B$4),MATCH(TRUE,_xlfn.ANCHORARRAY('Date ouverte'!$B$4)&gt;=$W2082,0)),IF(AND(K2082="Pending",J2082='Date ouverte'!$A$6),INDEX(_xlfn.ANCHORARRAY('Date ouverte'!$B$6),MATCH(TRUE,_xlfn.ANCHORARRAY('Date ouverte'!$B$6)&gt;=$W2082,0)),IF(AND(K2082="Pending",J2082='Date ouverte'!$A$8),INDEX(_xlfn.ANCHORARRAY('Date ouverte'!$B$8),MATCH(TRUE,_xlfn.ANCHORARRAY('Date ouverte'!$B$8)&gt;=$W2082,0)),W2082))))</f>
        <v>44875</v>
      </c>
      <c r="AB2082" s="5">
        <f>IF(IF($K2082="Pending",(IF($J2082='Date ouverte'!$A$20,HLOOKUP($AA2082,'Date ouverte'!$20:$21,2,FALSE),IF($J2082='Date ouverte'!$A$22,HLOOKUP($AA2082,'Date ouverte'!$22:$23,2,FALSE),IF($J2082='Date ouverte'!$A$24,HLOOKUP($AA2082,'Date ouverte'!$24:$25,2,FALSE),IF($J2082='Date ouverte'!$A$26,HLOOKUP($AA2082,'Date ouverte'!$26:$27,2,FALSE),"j"))))),W2082)&lt;&gt;"alert",AA2082,"alert")</f>
        <v>44875</v>
      </c>
      <c r="AC2082" s="65">
        <f>IF($AB2082="alert",(IF($J2082='Date ouverte'!$A$29,HLOOKUP($AA2082,'Date ouverte'!$29:$30,2,FALSE),IF($J2082='Date ouverte'!$A$31,HLOOKUP($AA2082,'Date ouverte'!$31:$33,2,FALSE),IF($J2082='Date ouverte'!$A$33,HLOOKUP($AA2082,'Date ouverte'!$33:$34,2,FALSE),IF($J2082='Date ouverte'!$A$35,HLOOKUP($AA2082,'Date ouverte'!$35:$36,2,FALSE),"j"))))),0)</f>
        <v>0</v>
      </c>
      <c r="AD20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2" s="71"/>
    </row>
    <row r="2083" spans="1:31" x14ac:dyDescent="0.25">
      <c r="A2083" t="s">
        <v>565</v>
      </c>
      <c r="B2083" t="s">
        <v>258</v>
      </c>
      <c r="C2083" t="s">
        <v>30</v>
      </c>
      <c r="D2083" t="s">
        <v>15</v>
      </c>
      <c r="E2083" t="s">
        <v>16</v>
      </c>
      <c r="F2083" t="s">
        <v>17</v>
      </c>
      <c r="G2083" s="1">
        <v>44815</v>
      </c>
      <c r="H2083" s="1">
        <v>44852</v>
      </c>
      <c r="I2083" s="2">
        <v>44862.458333333336</v>
      </c>
      <c r="J2083" t="s">
        <v>23</v>
      </c>
      <c r="K2083" t="s">
        <v>19</v>
      </c>
      <c r="L2083" t="s">
        <v>20</v>
      </c>
      <c r="M2083" t="s">
        <v>25</v>
      </c>
      <c r="N2083" t="s">
        <v>35</v>
      </c>
      <c r="O2083" t="s">
        <v>42</v>
      </c>
      <c r="P2083">
        <f t="shared" si="703"/>
        <v>1</v>
      </c>
      <c r="Q2083" s="5">
        <f t="shared" si="704"/>
        <v>44854</v>
      </c>
      <c r="R2083" s="32">
        <f>VLOOKUP(_xlfn.CONCAT(M2083," - ",E2083),Planning!$C$75:$D$99,2,0)</f>
        <v>4</v>
      </c>
      <c r="S2083" s="5">
        <f t="shared" si="705"/>
        <v>44856</v>
      </c>
      <c r="T2083" s="3" t="str">
        <f t="shared" si="706"/>
        <v/>
      </c>
      <c r="U2083" s="32">
        <f t="shared" ca="1" si="707"/>
        <v>-3</v>
      </c>
      <c r="V2083" s="32">
        <f t="shared" si="708"/>
        <v>0</v>
      </c>
      <c r="W2083" s="5">
        <f t="shared" si="709"/>
        <v>44862</v>
      </c>
      <c r="X2083" s="5"/>
      <c r="Z2083" s="49"/>
      <c r="AA2083" s="50" cm="1">
        <f t="array" ref="AA2083">IF(AND(K2083="Pending",J2083='Date ouverte'!$A$2),INDEX(_xlfn.ANCHORARRAY('Date ouverte'!$B$2),MATCH(TRUE,_xlfn.ANCHORARRAY('Date ouverte'!$B$2)&gt;=$W2083,0)),IF(AND(K2083="Pending",J2083='Date ouverte'!$A$4),INDEX(_xlfn.ANCHORARRAY('Date ouverte'!$B$4),MATCH(TRUE,_xlfn.ANCHORARRAY('Date ouverte'!$B$4)&gt;=$W2083,0)),IF(AND(K2083="Pending",J2083='Date ouverte'!$A$6),INDEX(_xlfn.ANCHORARRAY('Date ouverte'!$B$6),MATCH(TRUE,_xlfn.ANCHORARRAY('Date ouverte'!$B$6)&gt;=$W2083,0)),IF(AND(K2083="Pending",J2083='Date ouverte'!$A$8),INDEX(_xlfn.ANCHORARRAY('Date ouverte'!$B$8),MATCH(TRUE,_xlfn.ANCHORARRAY('Date ouverte'!$B$8)&gt;=$W2083,0)),W2083))))</f>
        <v>44862</v>
      </c>
      <c r="AB2083" s="5">
        <f>IF(IF($K2083="Pending",(IF($J2083='Date ouverte'!$A$20,HLOOKUP($AA2083,'Date ouverte'!$20:$21,2,FALSE),IF($J2083='Date ouverte'!$A$22,HLOOKUP($AA2083,'Date ouverte'!$22:$23,2,FALSE),IF($J2083='Date ouverte'!$A$24,HLOOKUP($AA2083,'Date ouverte'!$24:$25,2,FALSE),IF($J2083='Date ouverte'!$A$26,HLOOKUP($AA2083,'Date ouverte'!$26:$27,2,FALSE),"j"))))),W2083)&lt;&gt;"alert",AA2083,"alert")</f>
        <v>44862</v>
      </c>
      <c r="AC2083" s="65">
        <f>IF($AB2083="alert",(IF($J2083='Date ouverte'!$A$29,HLOOKUP($AA2083,'Date ouverte'!$29:$30,2,FALSE),IF($J2083='Date ouverte'!$A$31,HLOOKUP($AA2083,'Date ouverte'!$31:$33,2,FALSE),IF($J2083='Date ouverte'!$A$33,HLOOKUP($AA2083,'Date ouverte'!$33:$34,2,FALSE),IF($J2083='Date ouverte'!$A$35,HLOOKUP($AA2083,'Date ouverte'!$35:$36,2,FALSE),"j"))))),0)</f>
        <v>0</v>
      </c>
      <c r="AD20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3" s="71"/>
    </row>
    <row r="2084" spans="1:31" x14ac:dyDescent="0.25">
      <c r="A2084" t="s">
        <v>1031</v>
      </c>
      <c r="B2084" t="s">
        <v>258</v>
      </c>
      <c r="C2084" t="s">
        <v>14</v>
      </c>
      <c r="D2084" t="s">
        <v>47</v>
      </c>
      <c r="E2084" t="s">
        <v>34</v>
      </c>
      <c r="F2084" t="s">
        <v>48</v>
      </c>
      <c r="G2084" s="1">
        <v>44827</v>
      </c>
      <c r="H2084" s="1">
        <v>44860</v>
      </c>
      <c r="I2084" s="2">
        <v>44867.666666666664</v>
      </c>
      <c r="J2084" t="s">
        <v>18</v>
      </c>
      <c r="K2084" t="s">
        <v>19</v>
      </c>
      <c r="L2084" t="s">
        <v>24</v>
      </c>
      <c r="M2084" t="s">
        <v>25</v>
      </c>
      <c r="N2084" t="s">
        <v>26</v>
      </c>
      <c r="O2084" t="s">
        <v>36</v>
      </c>
      <c r="P2084">
        <f t="shared" si="703"/>
        <v>1</v>
      </c>
      <c r="Q2084" s="5">
        <f t="shared" si="704"/>
        <v>44862</v>
      </c>
      <c r="R2084" s="32">
        <f>VLOOKUP(_xlfn.CONCAT(M2084," - ",E2084),Planning!$C$75:$D$99,2,0)</f>
        <v>21</v>
      </c>
      <c r="S2084" s="5">
        <f t="shared" si="705"/>
        <v>44881</v>
      </c>
      <c r="T2084" s="3" t="str">
        <f t="shared" si="706"/>
        <v/>
      </c>
      <c r="U2084" s="32">
        <f t="shared" ca="1" si="707"/>
        <v>21</v>
      </c>
      <c r="V2084" s="32">
        <f t="shared" si="708"/>
        <v>0</v>
      </c>
      <c r="W2084" s="5">
        <f t="shared" si="709"/>
        <v>44867</v>
      </c>
      <c r="X2084" s="5"/>
      <c r="Z2084" s="49"/>
      <c r="AA2084" s="50" cm="1">
        <f t="array" ref="AA2084">IF(AND(K2084="Pending",J2084='Date ouverte'!$A$2),INDEX(_xlfn.ANCHORARRAY('Date ouverte'!$B$2),MATCH(TRUE,_xlfn.ANCHORARRAY('Date ouverte'!$B$2)&gt;=$W2084,0)),IF(AND(K2084="Pending",J2084='Date ouverte'!$A$4),INDEX(_xlfn.ANCHORARRAY('Date ouverte'!$B$4),MATCH(TRUE,_xlfn.ANCHORARRAY('Date ouverte'!$B$4)&gt;=$W2084,0)),IF(AND(K2084="Pending",J2084='Date ouverte'!$A$6),INDEX(_xlfn.ANCHORARRAY('Date ouverte'!$B$6),MATCH(TRUE,_xlfn.ANCHORARRAY('Date ouverte'!$B$6)&gt;=$W2084,0)),IF(AND(K2084="Pending",J2084='Date ouverte'!$A$8),INDEX(_xlfn.ANCHORARRAY('Date ouverte'!$B$8),MATCH(TRUE,_xlfn.ANCHORARRAY('Date ouverte'!$B$8)&gt;=$W2084,0)),W2084))))</f>
        <v>44867</v>
      </c>
      <c r="AB2084" s="5">
        <f>IF(IF($K2084="Pending",(IF($J2084='Date ouverte'!$A$20,HLOOKUP($AA2084,'Date ouverte'!$20:$21,2,FALSE),IF($J2084='Date ouverte'!$A$22,HLOOKUP($AA2084,'Date ouverte'!$22:$23,2,FALSE),IF($J2084='Date ouverte'!$A$24,HLOOKUP($AA2084,'Date ouverte'!$24:$25,2,FALSE),IF($J2084='Date ouverte'!$A$26,HLOOKUP($AA2084,'Date ouverte'!$26:$27,2,FALSE),"j"))))),W2084)&lt;&gt;"alert",AA2084,"alert")</f>
        <v>44867</v>
      </c>
      <c r="AC2084" s="65">
        <f>IF($AB2084="alert",(IF($J2084='Date ouverte'!$A$29,HLOOKUP($AA2084,'Date ouverte'!$29:$30,2,FALSE),IF($J2084='Date ouverte'!$A$31,HLOOKUP($AA2084,'Date ouverte'!$31:$33,2,FALSE),IF($J2084='Date ouverte'!$A$33,HLOOKUP($AA2084,'Date ouverte'!$33:$34,2,FALSE),IF($J2084='Date ouverte'!$A$35,HLOOKUP($AA2084,'Date ouverte'!$35:$36,2,FALSE),"j"))))),0)</f>
        <v>0</v>
      </c>
      <c r="AD20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4" s="71"/>
    </row>
    <row r="2085" spans="1:31" x14ac:dyDescent="0.25">
      <c r="A2085" t="s">
        <v>1559</v>
      </c>
      <c r="B2085" t="s">
        <v>258</v>
      </c>
      <c r="C2085" t="s">
        <v>14</v>
      </c>
      <c r="D2085" t="s">
        <v>47</v>
      </c>
      <c r="E2085" t="s">
        <v>16</v>
      </c>
      <c r="F2085" t="s">
        <v>48</v>
      </c>
      <c r="G2085" s="1">
        <v>44837</v>
      </c>
      <c r="H2085" s="1">
        <v>44869</v>
      </c>
      <c r="I2085" s="2">
        <v>44876</v>
      </c>
      <c r="J2085" t="s">
        <v>39</v>
      </c>
      <c r="K2085" t="s">
        <v>29</v>
      </c>
      <c r="L2085" t="s">
        <v>24</v>
      </c>
      <c r="M2085" t="s">
        <v>25</v>
      </c>
      <c r="N2085" t="s">
        <v>26</v>
      </c>
      <c r="O2085" t="s">
        <v>40</v>
      </c>
      <c r="P2085">
        <f t="shared" si="703"/>
        <v>1</v>
      </c>
      <c r="Q2085" s="5">
        <f t="shared" si="704"/>
        <v>44871</v>
      </c>
      <c r="R2085" s="32">
        <f>VLOOKUP(_xlfn.CONCAT(M2085," - ",E2085),Planning!$C$75:$D$99,2,0)</f>
        <v>4</v>
      </c>
      <c r="S2085" s="5">
        <f t="shared" si="705"/>
        <v>44873</v>
      </c>
      <c r="T2085" s="3" t="str">
        <f t="shared" si="706"/>
        <v/>
      </c>
      <c r="U2085" s="32">
        <f t="shared" ca="1" si="707"/>
        <v>4</v>
      </c>
      <c r="V2085" s="32">
        <f t="shared" si="708"/>
        <v>0</v>
      </c>
      <c r="W2085" s="5">
        <f t="shared" si="709"/>
        <v>44876</v>
      </c>
      <c r="X2085" s="5"/>
      <c r="Z2085" s="49"/>
      <c r="AA2085" s="50" cm="1">
        <f t="array" ref="AA2085">IF(AND(K2085="Pending",J2085='Date ouverte'!$A$2),INDEX(_xlfn.ANCHORARRAY('Date ouverte'!$B$2),MATCH(TRUE,_xlfn.ANCHORARRAY('Date ouverte'!$B$2)&gt;=$W2085,0)),IF(AND(K2085="Pending",J2085='Date ouverte'!$A$4),INDEX(_xlfn.ANCHORARRAY('Date ouverte'!$B$4),MATCH(TRUE,_xlfn.ANCHORARRAY('Date ouverte'!$B$4)&gt;=$W2085,0)),IF(AND(K2085="Pending",J2085='Date ouverte'!$A$6),INDEX(_xlfn.ANCHORARRAY('Date ouverte'!$B$6),MATCH(TRUE,_xlfn.ANCHORARRAY('Date ouverte'!$B$6)&gt;=$W2085,0)),IF(AND(K2085="Pending",J2085='Date ouverte'!$A$8),INDEX(_xlfn.ANCHORARRAY('Date ouverte'!$B$8),MATCH(TRUE,_xlfn.ANCHORARRAY('Date ouverte'!$B$8)&gt;=$W2085,0)),W2085))))</f>
        <v>44876</v>
      </c>
      <c r="AB2085" s="5">
        <f>IF(IF($K2085="Pending",(IF($J2085='Date ouverte'!$A$20,HLOOKUP($AA2085,'Date ouverte'!$20:$21,2,FALSE),IF($J2085='Date ouverte'!$A$22,HLOOKUP($AA2085,'Date ouverte'!$22:$23,2,FALSE),IF($J2085='Date ouverte'!$A$24,HLOOKUP($AA2085,'Date ouverte'!$24:$25,2,FALSE),IF($J2085='Date ouverte'!$A$26,HLOOKUP($AA2085,'Date ouverte'!$26:$27,2,FALSE),"j"))))),W2085)&lt;&gt;"alert",AA2085,"alert")</f>
        <v>44876</v>
      </c>
      <c r="AC2085" s="65">
        <f>IF($AB2085="alert",(IF($J2085='Date ouverte'!$A$29,HLOOKUP($AA2085,'Date ouverte'!$29:$30,2,FALSE),IF($J2085='Date ouverte'!$A$31,HLOOKUP($AA2085,'Date ouverte'!$31:$33,2,FALSE),IF($J2085='Date ouverte'!$A$33,HLOOKUP($AA2085,'Date ouverte'!$33:$34,2,FALSE),IF($J2085='Date ouverte'!$A$35,HLOOKUP($AA2085,'Date ouverte'!$35:$36,2,FALSE),"j"))))),0)</f>
        <v>0</v>
      </c>
      <c r="AD20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85" s="71"/>
    </row>
    <row r="2086" spans="1:31" x14ac:dyDescent="0.25">
      <c r="A2086" t="s">
        <v>1560</v>
      </c>
      <c r="B2086" t="s">
        <v>258</v>
      </c>
      <c r="C2086" t="s">
        <v>30</v>
      </c>
      <c r="D2086" t="s">
        <v>47</v>
      </c>
      <c r="E2086" t="s">
        <v>16</v>
      </c>
      <c r="F2086" t="s">
        <v>48</v>
      </c>
      <c r="G2086" s="1">
        <v>44834</v>
      </c>
      <c r="H2086" s="1">
        <v>44869</v>
      </c>
      <c r="I2086" s="2">
        <v>44874</v>
      </c>
      <c r="J2086" t="s">
        <v>23</v>
      </c>
      <c r="K2086" t="s">
        <v>29</v>
      </c>
      <c r="L2086" t="s">
        <v>24</v>
      </c>
      <c r="M2086" t="s">
        <v>25</v>
      </c>
      <c r="N2086" t="s">
        <v>26</v>
      </c>
      <c r="O2086" t="s">
        <v>40</v>
      </c>
      <c r="P2086">
        <f t="shared" si="703"/>
        <v>1</v>
      </c>
      <c r="Q2086" s="5">
        <f t="shared" si="704"/>
        <v>44871</v>
      </c>
      <c r="R2086" s="32">
        <f>VLOOKUP(_xlfn.CONCAT(M2086," - ",E2086),Planning!$C$75:$D$99,2,0)</f>
        <v>4</v>
      </c>
      <c r="S2086" s="5">
        <f t="shared" si="705"/>
        <v>44873</v>
      </c>
      <c r="T2086" s="3" t="str">
        <f t="shared" si="706"/>
        <v/>
      </c>
      <c r="U2086" s="32">
        <f t="shared" ca="1" si="707"/>
        <v>4</v>
      </c>
      <c r="V2086" s="32">
        <f t="shared" si="708"/>
        <v>0</v>
      </c>
      <c r="W2086" s="5">
        <f t="shared" si="709"/>
        <v>44874</v>
      </c>
      <c r="X2086" s="5"/>
      <c r="Z2086" s="49"/>
      <c r="AA2086" s="50" cm="1">
        <f t="array" ref="AA2086">IF(AND(K2086="Pending",J2086='Date ouverte'!$A$2),INDEX(_xlfn.ANCHORARRAY('Date ouverte'!$B$2),MATCH(TRUE,_xlfn.ANCHORARRAY('Date ouverte'!$B$2)&gt;=$W2086,0)),IF(AND(K2086="Pending",J2086='Date ouverte'!$A$4),INDEX(_xlfn.ANCHORARRAY('Date ouverte'!$B$4),MATCH(TRUE,_xlfn.ANCHORARRAY('Date ouverte'!$B$4)&gt;=$W2086,0)),IF(AND(K2086="Pending",J2086='Date ouverte'!$A$6),INDEX(_xlfn.ANCHORARRAY('Date ouverte'!$B$6),MATCH(TRUE,_xlfn.ANCHORARRAY('Date ouverte'!$B$6)&gt;=$W2086,0)),IF(AND(K2086="Pending",J2086='Date ouverte'!$A$8),INDEX(_xlfn.ANCHORARRAY('Date ouverte'!$B$8),MATCH(TRUE,_xlfn.ANCHORARRAY('Date ouverte'!$B$8)&gt;=$W2086,0)),W2086))))</f>
        <v>44874</v>
      </c>
      <c r="AB2086" s="5">
        <f>IF(IF($K2086="Pending",(IF($J2086='Date ouverte'!$A$20,HLOOKUP($AA2086,'Date ouverte'!$20:$21,2,FALSE),IF($J2086='Date ouverte'!$A$22,HLOOKUP($AA2086,'Date ouverte'!$22:$23,2,FALSE),IF($J2086='Date ouverte'!$A$24,HLOOKUP($AA2086,'Date ouverte'!$24:$25,2,FALSE),IF($J2086='Date ouverte'!$A$26,HLOOKUP($AA2086,'Date ouverte'!$26:$27,2,FALSE),"j"))))),W2086)&lt;&gt;"alert",AA2086,"alert")</f>
        <v>44874</v>
      </c>
      <c r="AC2086" s="65">
        <f>IF($AB2086="alert",(IF($J2086='Date ouverte'!$A$29,HLOOKUP($AA2086,'Date ouverte'!$29:$30,2,FALSE),IF($J2086='Date ouverte'!$A$31,HLOOKUP($AA2086,'Date ouverte'!$31:$33,2,FALSE),IF($J2086='Date ouverte'!$A$33,HLOOKUP($AA2086,'Date ouverte'!$33:$34,2,FALSE),IF($J2086='Date ouverte'!$A$35,HLOOKUP($AA2086,'Date ouverte'!$35:$36,2,FALSE),"j"))))),0)</f>
        <v>0</v>
      </c>
      <c r="AD20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6" s="71"/>
    </row>
    <row r="2087" spans="1:31" x14ac:dyDescent="0.25">
      <c r="A2087" t="s">
        <v>2308</v>
      </c>
      <c r="B2087" t="s">
        <v>258</v>
      </c>
      <c r="C2087" t="s">
        <v>30</v>
      </c>
      <c r="D2087" t="s">
        <v>47</v>
      </c>
      <c r="E2087" t="s">
        <v>34</v>
      </c>
      <c r="F2087" t="s">
        <v>48</v>
      </c>
      <c r="G2087" s="1">
        <v>44847</v>
      </c>
      <c r="H2087" s="1">
        <v>44877</v>
      </c>
      <c r="I2087" s="2">
        <v>44897.270833333336</v>
      </c>
      <c r="J2087" t="s">
        <v>23</v>
      </c>
      <c r="K2087" t="s">
        <v>19</v>
      </c>
      <c r="L2087" t="s">
        <v>20</v>
      </c>
      <c r="M2087" t="s">
        <v>25</v>
      </c>
      <c r="N2087" t="s">
        <v>35</v>
      </c>
      <c r="O2087" t="s">
        <v>45</v>
      </c>
      <c r="P2087">
        <f t="shared" si="703"/>
        <v>1</v>
      </c>
      <c r="Q2087" s="5">
        <f t="shared" si="704"/>
        <v>44879</v>
      </c>
      <c r="R2087" s="32">
        <f>VLOOKUP(_xlfn.CONCAT(M2087," - ",E2087),Planning!$C$75:$D$99,2,0)</f>
        <v>21</v>
      </c>
      <c r="S2087" s="5">
        <f t="shared" si="705"/>
        <v>44898</v>
      </c>
      <c r="T2087" s="3" t="str">
        <f t="shared" si="706"/>
        <v/>
      </c>
      <c r="U2087" s="32">
        <f t="shared" ca="1" si="707"/>
        <v>21</v>
      </c>
      <c r="V2087" s="32">
        <f t="shared" si="708"/>
        <v>0</v>
      </c>
      <c r="W2087" s="5">
        <f t="shared" si="709"/>
        <v>44897</v>
      </c>
      <c r="X2087" s="5"/>
      <c r="Z2087" s="49"/>
      <c r="AA2087" s="50" cm="1">
        <f t="array" ref="AA2087">IF(AND(K2087="Pending",J2087='Date ouverte'!$A$2),INDEX(_xlfn.ANCHORARRAY('Date ouverte'!$B$2),MATCH(TRUE,_xlfn.ANCHORARRAY('Date ouverte'!$B$2)&gt;=$W2087,0)),IF(AND(K2087="Pending",J2087='Date ouverte'!$A$4),INDEX(_xlfn.ANCHORARRAY('Date ouverte'!$B$4),MATCH(TRUE,_xlfn.ANCHORARRAY('Date ouverte'!$B$4)&gt;=$W2087,0)),IF(AND(K2087="Pending",J2087='Date ouverte'!$A$6),INDEX(_xlfn.ANCHORARRAY('Date ouverte'!$B$6),MATCH(TRUE,_xlfn.ANCHORARRAY('Date ouverte'!$B$6)&gt;=$W2087,0)),IF(AND(K2087="Pending",J2087='Date ouverte'!$A$8),INDEX(_xlfn.ANCHORARRAY('Date ouverte'!$B$8),MATCH(TRUE,_xlfn.ANCHORARRAY('Date ouverte'!$B$8)&gt;=$W2087,0)),W2087))))</f>
        <v>44897</v>
      </c>
      <c r="AB2087" s="5">
        <f>IF(IF($K2087="Pending",(IF($J2087='Date ouverte'!$A$20,HLOOKUP($AA2087,'Date ouverte'!$20:$21,2,FALSE),IF($J2087='Date ouverte'!$A$22,HLOOKUP($AA2087,'Date ouverte'!$22:$23,2,FALSE),IF($J2087='Date ouverte'!$A$24,HLOOKUP($AA2087,'Date ouverte'!$24:$25,2,FALSE),IF($J2087='Date ouverte'!$A$26,HLOOKUP($AA2087,'Date ouverte'!$26:$27,2,FALSE),"j"))))),W2087)&lt;&gt;"alert",AA2087,"alert")</f>
        <v>44897</v>
      </c>
      <c r="AC2087" s="65">
        <f>IF($AB2087="alert",(IF($J2087='Date ouverte'!$A$29,HLOOKUP($AA2087,'Date ouverte'!$29:$30,2,FALSE),IF($J2087='Date ouverte'!$A$31,HLOOKUP($AA2087,'Date ouverte'!$31:$33,2,FALSE),IF($J2087='Date ouverte'!$A$33,HLOOKUP($AA2087,'Date ouverte'!$33:$34,2,FALSE),IF($J2087='Date ouverte'!$A$35,HLOOKUP($AA2087,'Date ouverte'!$35:$36,2,FALSE),"j"))))),0)</f>
        <v>0</v>
      </c>
      <c r="AD20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7" s="71"/>
    </row>
    <row r="2088" spans="1:31" x14ac:dyDescent="0.25">
      <c r="A2088" t="s">
        <v>566</v>
      </c>
      <c r="B2088" t="s">
        <v>258</v>
      </c>
      <c r="C2088" t="s">
        <v>38</v>
      </c>
      <c r="D2088" t="s">
        <v>15</v>
      </c>
      <c r="E2088" t="s">
        <v>34</v>
      </c>
      <c r="F2088" t="s">
        <v>17</v>
      </c>
      <c r="G2088" s="1">
        <v>44815</v>
      </c>
      <c r="H2088" s="1">
        <v>44853</v>
      </c>
      <c r="I2088" s="2">
        <v>44868.270833333336</v>
      </c>
      <c r="J2088" t="s">
        <v>28</v>
      </c>
      <c r="K2088" t="s">
        <v>19</v>
      </c>
      <c r="L2088" t="s">
        <v>20</v>
      </c>
      <c r="M2088" t="s">
        <v>25</v>
      </c>
      <c r="N2088" t="s">
        <v>35</v>
      </c>
      <c r="O2088" t="s">
        <v>42</v>
      </c>
      <c r="P2088">
        <f t="shared" si="703"/>
        <v>1</v>
      </c>
      <c r="Q2088" s="5">
        <f t="shared" si="704"/>
        <v>44855</v>
      </c>
      <c r="R2088" s="32">
        <f>VLOOKUP(_xlfn.CONCAT(M2088," - ",E2088),Planning!$C$75:$D$99,2,0)</f>
        <v>21</v>
      </c>
      <c r="S2088" s="5">
        <f t="shared" si="705"/>
        <v>44874</v>
      </c>
      <c r="T2088" s="3" t="str">
        <f t="shared" si="706"/>
        <v/>
      </c>
      <c r="U2088" s="32">
        <f t="shared" ca="1" si="707"/>
        <v>15</v>
      </c>
      <c r="V2088" s="32">
        <f t="shared" si="708"/>
        <v>0</v>
      </c>
      <c r="W2088" s="5">
        <f t="shared" si="709"/>
        <v>44868</v>
      </c>
      <c r="X2088" s="5"/>
      <c r="Z2088" s="49"/>
      <c r="AA2088" s="50" cm="1">
        <f t="array" ref="AA2088">IF(AND(K2088="Pending",J2088='Date ouverte'!$A$2),INDEX(_xlfn.ANCHORARRAY('Date ouverte'!$B$2),MATCH(TRUE,_xlfn.ANCHORARRAY('Date ouverte'!$B$2)&gt;=$W2088,0)),IF(AND(K2088="Pending",J2088='Date ouverte'!$A$4),INDEX(_xlfn.ANCHORARRAY('Date ouverte'!$B$4),MATCH(TRUE,_xlfn.ANCHORARRAY('Date ouverte'!$B$4)&gt;=$W2088,0)),IF(AND(K2088="Pending",J2088='Date ouverte'!$A$6),INDEX(_xlfn.ANCHORARRAY('Date ouverte'!$B$6),MATCH(TRUE,_xlfn.ANCHORARRAY('Date ouverte'!$B$6)&gt;=$W2088,0)),IF(AND(K2088="Pending",J2088='Date ouverte'!$A$8),INDEX(_xlfn.ANCHORARRAY('Date ouverte'!$B$8),MATCH(TRUE,_xlfn.ANCHORARRAY('Date ouverte'!$B$8)&gt;=$W2088,0)),W2088))))</f>
        <v>44868</v>
      </c>
      <c r="AB2088" s="5">
        <f>IF(IF($K2088="Pending",(IF($J2088='Date ouverte'!$A$20,HLOOKUP($AA2088,'Date ouverte'!$20:$21,2,FALSE),IF($J2088='Date ouverte'!$A$22,HLOOKUP($AA2088,'Date ouverte'!$22:$23,2,FALSE),IF($J2088='Date ouverte'!$A$24,HLOOKUP($AA2088,'Date ouverte'!$24:$25,2,FALSE),IF($J2088='Date ouverte'!$A$26,HLOOKUP($AA2088,'Date ouverte'!$26:$27,2,FALSE),"j"))))),W2088)&lt;&gt;"alert",AA2088,"alert")</f>
        <v>44868</v>
      </c>
      <c r="AC2088" s="65">
        <f>IF($AB2088="alert",(IF($J2088='Date ouverte'!$A$29,HLOOKUP($AA2088,'Date ouverte'!$29:$30,2,FALSE),IF($J2088='Date ouverte'!$A$31,HLOOKUP($AA2088,'Date ouverte'!$31:$33,2,FALSE),IF($J2088='Date ouverte'!$A$33,HLOOKUP($AA2088,'Date ouverte'!$33:$34,2,FALSE),IF($J2088='Date ouverte'!$A$35,HLOOKUP($AA2088,'Date ouverte'!$35:$36,2,FALSE),"j"))))),0)</f>
        <v>0</v>
      </c>
      <c r="AD20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8" s="71"/>
    </row>
    <row r="2089" spans="1:31" x14ac:dyDescent="0.25">
      <c r="A2089" t="s">
        <v>2309</v>
      </c>
      <c r="B2089" t="s">
        <v>258</v>
      </c>
      <c r="C2089" t="s">
        <v>30</v>
      </c>
      <c r="D2089" t="s">
        <v>47</v>
      </c>
      <c r="E2089" t="s">
        <v>16</v>
      </c>
      <c r="F2089" t="s">
        <v>48</v>
      </c>
      <c r="G2089" s="1">
        <v>44850</v>
      </c>
      <c r="H2089" s="1">
        <v>44884</v>
      </c>
      <c r="I2089" s="2">
        <v>44889</v>
      </c>
      <c r="J2089" t="s">
        <v>18</v>
      </c>
      <c r="K2089" t="s">
        <v>29</v>
      </c>
      <c r="L2089" t="s">
        <v>24</v>
      </c>
      <c r="M2089" t="s">
        <v>32</v>
      </c>
      <c r="N2089" t="s">
        <v>41</v>
      </c>
      <c r="O2089" t="s">
        <v>1686</v>
      </c>
      <c r="P2089">
        <f t="shared" si="703"/>
        <v>1</v>
      </c>
      <c r="Q2089" s="5">
        <f t="shared" si="704"/>
        <v>44886</v>
      </c>
      <c r="R2089" s="32">
        <f>VLOOKUP(_xlfn.CONCAT(M2089," - ",E2089),Planning!$C$75:$D$99,2,0)</f>
        <v>10</v>
      </c>
      <c r="S2089" s="5">
        <f t="shared" si="705"/>
        <v>44894</v>
      </c>
      <c r="T2089" s="3" t="str">
        <f t="shared" si="706"/>
        <v/>
      </c>
      <c r="U2089" s="32">
        <f t="shared" ca="1" si="707"/>
        <v>10</v>
      </c>
      <c r="V2089" s="32">
        <f t="shared" si="708"/>
        <v>0</v>
      </c>
      <c r="W2089" s="5">
        <f t="shared" si="709"/>
        <v>44889</v>
      </c>
      <c r="X2089" s="5"/>
      <c r="Z2089" s="49"/>
      <c r="AA2089" s="50" cm="1">
        <f t="array" ref="AA2089">IF(AND(K2089="Pending",J2089='Date ouverte'!$A$2),INDEX(_xlfn.ANCHORARRAY('Date ouverte'!$B$2),MATCH(TRUE,_xlfn.ANCHORARRAY('Date ouverte'!$B$2)&gt;=$W2089,0)),IF(AND(K2089="Pending",J2089='Date ouverte'!$A$4),INDEX(_xlfn.ANCHORARRAY('Date ouverte'!$B$4),MATCH(TRUE,_xlfn.ANCHORARRAY('Date ouverte'!$B$4)&gt;=$W2089,0)),IF(AND(K2089="Pending",J2089='Date ouverte'!$A$6),INDEX(_xlfn.ANCHORARRAY('Date ouverte'!$B$6),MATCH(TRUE,_xlfn.ANCHORARRAY('Date ouverte'!$B$6)&gt;=$W2089,0)),IF(AND(K2089="Pending",J2089='Date ouverte'!$A$8),INDEX(_xlfn.ANCHORARRAY('Date ouverte'!$B$8),MATCH(TRUE,_xlfn.ANCHORARRAY('Date ouverte'!$B$8)&gt;=$W2089,0)),W2089))))</f>
        <v>44889</v>
      </c>
      <c r="AB2089" s="5" t="str">
        <f>IF(IF($K2089="Pending",(IF($J2089='Date ouverte'!$A$20,HLOOKUP($AA2089,'Date ouverte'!$20:$21,2,FALSE),IF($J2089='Date ouverte'!$A$22,HLOOKUP($AA2089,'Date ouverte'!$22:$23,2,FALSE),IF($J2089='Date ouverte'!$A$24,HLOOKUP($AA2089,'Date ouverte'!$24:$25,2,FALSE),IF($J2089='Date ouverte'!$A$26,HLOOKUP($AA2089,'Date ouverte'!$26:$27,2,FALSE),"j"))))),W2089)&lt;&gt;"alert",AA2089,"alert")</f>
        <v>alert</v>
      </c>
      <c r="AC2089" s="65">
        <f>IF($AB2089="alert",(IF($J2089='Date ouverte'!$A$29,HLOOKUP($AA2089,'Date ouverte'!$29:$30,2,FALSE),IF($J2089='Date ouverte'!$A$31,HLOOKUP($AA2089,'Date ouverte'!$31:$33,2,FALSE),IF($J2089='Date ouverte'!$A$33,HLOOKUP($AA2089,'Date ouverte'!$33:$34,2,FALSE),IF($J2089='Date ouverte'!$A$35,HLOOKUP($AA2089,'Date ouverte'!$35:$36,2,FALSE),"j"))))),0)</f>
        <v>17</v>
      </c>
      <c r="AD20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89" s="71"/>
    </row>
    <row r="2090" spans="1:31" x14ac:dyDescent="0.25">
      <c r="A2090" t="s">
        <v>242</v>
      </c>
      <c r="B2090" t="s">
        <v>258</v>
      </c>
      <c r="C2090" t="s">
        <v>30</v>
      </c>
      <c r="D2090" t="s">
        <v>47</v>
      </c>
      <c r="E2090" t="s">
        <v>16</v>
      </c>
      <c r="F2090" t="s">
        <v>48</v>
      </c>
      <c r="G2090" s="1">
        <v>44802</v>
      </c>
      <c r="H2090" s="1">
        <v>44860</v>
      </c>
      <c r="I2090" s="2">
        <v>44867.6875</v>
      </c>
      <c r="J2090" t="s">
        <v>39</v>
      </c>
      <c r="K2090" t="s">
        <v>19</v>
      </c>
      <c r="L2090" t="s">
        <v>24</v>
      </c>
      <c r="M2090" t="s">
        <v>32</v>
      </c>
      <c r="N2090" t="s">
        <v>41</v>
      </c>
      <c r="O2090" t="s">
        <v>122</v>
      </c>
      <c r="P2090">
        <f t="shared" si="703"/>
        <v>1</v>
      </c>
      <c r="Q2090" s="5">
        <f t="shared" si="704"/>
        <v>44862</v>
      </c>
      <c r="R2090" s="32">
        <f>VLOOKUP(_xlfn.CONCAT(M2090," - ",E2090),Planning!$C$75:$D$99,2,0)</f>
        <v>10</v>
      </c>
      <c r="S2090" s="5">
        <f t="shared" si="705"/>
        <v>44870</v>
      </c>
      <c r="T2090" s="3" t="str">
        <f t="shared" si="706"/>
        <v/>
      </c>
      <c r="U2090" s="32">
        <f t="shared" ca="1" si="707"/>
        <v>10</v>
      </c>
      <c r="V2090" s="32">
        <f t="shared" si="708"/>
        <v>0</v>
      </c>
      <c r="W2090" s="5">
        <f t="shared" si="709"/>
        <v>44867</v>
      </c>
      <c r="X2090" s="5"/>
      <c r="Z2090" s="49"/>
      <c r="AA2090" s="50" cm="1">
        <f t="array" ref="AA2090">IF(AND(K2090="Pending",J2090='Date ouverte'!$A$2),INDEX(_xlfn.ANCHORARRAY('Date ouverte'!$B$2),MATCH(TRUE,_xlfn.ANCHORARRAY('Date ouverte'!$B$2)&gt;=$W2090,0)),IF(AND(K2090="Pending",J2090='Date ouverte'!$A$4),INDEX(_xlfn.ANCHORARRAY('Date ouverte'!$B$4),MATCH(TRUE,_xlfn.ANCHORARRAY('Date ouverte'!$B$4)&gt;=$W2090,0)),IF(AND(K2090="Pending",J2090='Date ouverte'!$A$6),INDEX(_xlfn.ANCHORARRAY('Date ouverte'!$B$6),MATCH(TRUE,_xlfn.ANCHORARRAY('Date ouverte'!$B$6)&gt;=$W2090,0)),IF(AND(K2090="Pending",J2090='Date ouverte'!$A$8),INDEX(_xlfn.ANCHORARRAY('Date ouverte'!$B$8),MATCH(TRUE,_xlfn.ANCHORARRAY('Date ouverte'!$B$8)&gt;=$W2090,0)),W2090))))</f>
        <v>44867</v>
      </c>
      <c r="AB2090" s="5">
        <f>IF(IF($K2090="Pending",(IF($J2090='Date ouverte'!$A$20,HLOOKUP($AA2090,'Date ouverte'!$20:$21,2,FALSE),IF($J2090='Date ouverte'!$A$22,HLOOKUP($AA2090,'Date ouverte'!$22:$23,2,FALSE),IF($J2090='Date ouverte'!$A$24,HLOOKUP($AA2090,'Date ouverte'!$24:$25,2,FALSE),IF($J2090='Date ouverte'!$A$26,HLOOKUP($AA2090,'Date ouverte'!$26:$27,2,FALSE),"j"))))),W2090)&lt;&gt;"alert",AA2090,"alert")</f>
        <v>44867</v>
      </c>
      <c r="AC2090" s="65">
        <f>IF($AB2090="alert",(IF($J2090='Date ouverte'!$A$29,HLOOKUP($AA2090,'Date ouverte'!$29:$30,2,FALSE),IF($J2090='Date ouverte'!$A$31,HLOOKUP($AA2090,'Date ouverte'!$31:$33,2,FALSE),IF($J2090='Date ouverte'!$A$33,HLOOKUP($AA2090,'Date ouverte'!$33:$34,2,FALSE),IF($J2090='Date ouverte'!$A$35,HLOOKUP($AA2090,'Date ouverte'!$35:$36,2,FALSE),"j"))))),0)</f>
        <v>0</v>
      </c>
      <c r="AD20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90" s="71"/>
    </row>
    <row r="2091" spans="1:31" x14ac:dyDescent="0.25">
      <c r="A2091" t="s">
        <v>1561</v>
      </c>
      <c r="B2091" t="s">
        <v>258</v>
      </c>
      <c r="C2091" t="s">
        <v>30</v>
      </c>
      <c r="D2091" t="s">
        <v>47</v>
      </c>
      <c r="E2091" t="s">
        <v>34</v>
      </c>
      <c r="F2091" t="s">
        <v>48</v>
      </c>
      <c r="G2091" s="1">
        <v>44832</v>
      </c>
      <c r="H2091" s="1">
        <v>44866</v>
      </c>
      <c r="I2091" s="2">
        <v>44880.354166666664</v>
      </c>
      <c r="J2091" t="s">
        <v>23</v>
      </c>
      <c r="K2091" t="s">
        <v>19</v>
      </c>
      <c r="L2091" t="s">
        <v>20</v>
      </c>
      <c r="M2091" t="s">
        <v>25</v>
      </c>
      <c r="N2091" t="s">
        <v>35</v>
      </c>
      <c r="O2091" t="s">
        <v>40</v>
      </c>
      <c r="P2091">
        <f t="shared" si="703"/>
        <v>1</v>
      </c>
      <c r="Q2091" s="5">
        <f t="shared" si="704"/>
        <v>44868</v>
      </c>
      <c r="R2091" s="32">
        <f>VLOOKUP(_xlfn.CONCAT(M2091," - ",E2091),Planning!$C$75:$D$99,2,0)</f>
        <v>21</v>
      </c>
      <c r="S2091" s="5">
        <f t="shared" si="705"/>
        <v>44887</v>
      </c>
      <c r="T2091" s="3" t="str">
        <f t="shared" si="706"/>
        <v/>
      </c>
      <c r="U2091" s="32">
        <f t="shared" ca="1" si="707"/>
        <v>21</v>
      </c>
      <c r="V2091" s="32">
        <f t="shared" si="708"/>
        <v>0</v>
      </c>
      <c r="W2091" s="5">
        <f t="shared" si="709"/>
        <v>44880</v>
      </c>
      <c r="X2091" s="5"/>
      <c r="Z2091" s="49"/>
      <c r="AA2091" s="50" cm="1">
        <f t="array" ref="AA2091">IF(AND(K2091="Pending",J2091='Date ouverte'!$A$2),INDEX(_xlfn.ANCHORARRAY('Date ouverte'!$B$2),MATCH(TRUE,_xlfn.ANCHORARRAY('Date ouverte'!$B$2)&gt;=$W2091,0)),IF(AND(K2091="Pending",J2091='Date ouverte'!$A$4),INDEX(_xlfn.ANCHORARRAY('Date ouverte'!$B$4),MATCH(TRUE,_xlfn.ANCHORARRAY('Date ouverte'!$B$4)&gt;=$W2091,0)),IF(AND(K2091="Pending",J2091='Date ouverte'!$A$6),INDEX(_xlfn.ANCHORARRAY('Date ouverte'!$B$6),MATCH(TRUE,_xlfn.ANCHORARRAY('Date ouverte'!$B$6)&gt;=$W2091,0)),IF(AND(K2091="Pending",J2091='Date ouverte'!$A$8),INDEX(_xlfn.ANCHORARRAY('Date ouverte'!$B$8),MATCH(TRUE,_xlfn.ANCHORARRAY('Date ouverte'!$B$8)&gt;=$W2091,0)),W2091))))</f>
        <v>44880</v>
      </c>
      <c r="AB2091" s="5">
        <f>IF(IF($K2091="Pending",(IF($J2091='Date ouverte'!$A$20,HLOOKUP($AA2091,'Date ouverte'!$20:$21,2,FALSE),IF($J2091='Date ouverte'!$A$22,HLOOKUP($AA2091,'Date ouverte'!$22:$23,2,FALSE),IF($J2091='Date ouverte'!$A$24,HLOOKUP($AA2091,'Date ouverte'!$24:$25,2,FALSE),IF($J2091='Date ouverte'!$A$26,HLOOKUP($AA2091,'Date ouverte'!$26:$27,2,FALSE),"j"))))),W2091)&lt;&gt;"alert",AA2091,"alert")</f>
        <v>44880</v>
      </c>
      <c r="AC2091" s="65">
        <f>IF($AB2091="alert",(IF($J2091='Date ouverte'!$A$29,HLOOKUP($AA2091,'Date ouverte'!$29:$30,2,FALSE),IF($J2091='Date ouverte'!$A$31,HLOOKUP($AA2091,'Date ouverte'!$31:$33,2,FALSE),IF($J2091='Date ouverte'!$A$33,HLOOKUP($AA2091,'Date ouverte'!$33:$34,2,FALSE),IF($J2091='Date ouverte'!$A$35,HLOOKUP($AA2091,'Date ouverte'!$35:$36,2,FALSE),"j"))))),0)</f>
        <v>0</v>
      </c>
      <c r="AD20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1" s="71"/>
    </row>
    <row r="2092" spans="1:31" x14ac:dyDescent="0.25">
      <c r="A2092" t="s">
        <v>1562</v>
      </c>
      <c r="B2092" t="s">
        <v>258</v>
      </c>
      <c r="C2092" t="s">
        <v>30</v>
      </c>
      <c r="D2092" t="s">
        <v>47</v>
      </c>
      <c r="E2092" t="s">
        <v>34</v>
      </c>
      <c r="F2092" t="s">
        <v>48</v>
      </c>
      <c r="G2092" s="1">
        <v>44832</v>
      </c>
      <c r="H2092" s="1">
        <v>44877</v>
      </c>
      <c r="I2092" s="2">
        <v>44881.208333333336</v>
      </c>
      <c r="J2092" t="s">
        <v>28</v>
      </c>
      <c r="K2092" t="s">
        <v>19</v>
      </c>
      <c r="L2092" t="s">
        <v>20</v>
      </c>
      <c r="M2092" t="s">
        <v>25</v>
      </c>
      <c r="N2092" t="s">
        <v>35</v>
      </c>
      <c r="O2092" t="s">
        <v>45</v>
      </c>
      <c r="P2092">
        <f t="shared" si="703"/>
        <v>1</v>
      </c>
      <c r="Q2092" s="5">
        <f t="shared" si="704"/>
        <v>44879</v>
      </c>
      <c r="R2092" s="32">
        <f>VLOOKUP(_xlfn.CONCAT(M2092," - ",E2092),Planning!$C$75:$D$99,2,0)</f>
        <v>21</v>
      </c>
      <c r="S2092" s="5">
        <f t="shared" si="705"/>
        <v>44898</v>
      </c>
      <c r="T2092" s="3" t="str">
        <f t="shared" si="706"/>
        <v/>
      </c>
      <c r="U2092" s="32">
        <f t="shared" ca="1" si="707"/>
        <v>21</v>
      </c>
      <c r="V2092" s="32">
        <f t="shared" si="708"/>
        <v>0</v>
      </c>
      <c r="W2092" s="5">
        <f t="shared" si="709"/>
        <v>44881</v>
      </c>
      <c r="X2092" s="5"/>
      <c r="Z2092" s="49"/>
      <c r="AA2092" s="50" cm="1">
        <f t="array" ref="AA2092">IF(AND(K2092="Pending",J2092='Date ouverte'!$A$2),INDEX(_xlfn.ANCHORARRAY('Date ouverte'!$B$2),MATCH(TRUE,_xlfn.ANCHORARRAY('Date ouverte'!$B$2)&gt;=$W2092,0)),IF(AND(K2092="Pending",J2092='Date ouverte'!$A$4),INDEX(_xlfn.ANCHORARRAY('Date ouverte'!$B$4),MATCH(TRUE,_xlfn.ANCHORARRAY('Date ouverte'!$B$4)&gt;=$W2092,0)),IF(AND(K2092="Pending",J2092='Date ouverte'!$A$6),INDEX(_xlfn.ANCHORARRAY('Date ouverte'!$B$6),MATCH(TRUE,_xlfn.ANCHORARRAY('Date ouverte'!$B$6)&gt;=$W2092,0)),IF(AND(K2092="Pending",J2092='Date ouverte'!$A$8),INDEX(_xlfn.ANCHORARRAY('Date ouverte'!$B$8),MATCH(TRUE,_xlfn.ANCHORARRAY('Date ouverte'!$B$8)&gt;=$W2092,0)),W2092))))</f>
        <v>44881</v>
      </c>
      <c r="AB2092" s="5">
        <f>IF(IF($K2092="Pending",(IF($J2092='Date ouverte'!$A$20,HLOOKUP($AA2092,'Date ouverte'!$20:$21,2,FALSE),IF($J2092='Date ouverte'!$A$22,HLOOKUP($AA2092,'Date ouverte'!$22:$23,2,FALSE),IF($J2092='Date ouverte'!$A$24,HLOOKUP($AA2092,'Date ouverte'!$24:$25,2,FALSE),IF($J2092='Date ouverte'!$A$26,HLOOKUP($AA2092,'Date ouverte'!$26:$27,2,FALSE),"j"))))),W2092)&lt;&gt;"alert",AA2092,"alert")</f>
        <v>44881</v>
      </c>
      <c r="AC2092" s="65">
        <f>IF($AB2092="alert",(IF($J2092='Date ouverte'!$A$29,HLOOKUP($AA2092,'Date ouverte'!$29:$30,2,FALSE),IF($J2092='Date ouverte'!$A$31,HLOOKUP($AA2092,'Date ouverte'!$31:$33,2,FALSE),IF($J2092='Date ouverte'!$A$33,HLOOKUP($AA2092,'Date ouverte'!$33:$34,2,FALSE),IF($J2092='Date ouverte'!$A$35,HLOOKUP($AA2092,'Date ouverte'!$35:$36,2,FALSE),"j"))))),0)</f>
        <v>0</v>
      </c>
      <c r="AD20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92" s="71"/>
    </row>
    <row r="2093" spans="1:31" x14ac:dyDescent="0.25">
      <c r="A2093" t="s">
        <v>745</v>
      </c>
      <c r="B2093" t="s">
        <v>258</v>
      </c>
      <c r="C2093" t="s">
        <v>30</v>
      </c>
      <c r="D2093" t="s">
        <v>15</v>
      </c>
      <c r="E2093" t="s">
        <v>16</v>
      </c>
      <c r="F2093" t="s">
        <v>17</v>
      </c>
      <c r="G2093" s="1">
        <v>44826</v>
      </c>
      <c r="H2093" s="1">
        <v>44858</v>
      </c>
      <c r="I2093" s="2">
        <v>44872</v>
      </c>
      <c r="J2093" t="s">
        <v>39</v>
      </c>
      <c r="K2093" t="s">
        <v>29</v>
      </c>
      <c r="L2093" t="s">
        <v>20</v>
      </c>
      <c r="M2093" t="s">
        <v>21</v>
      </c>
      <c r="N2093" t="s">
        <v>22</v>
      </c>
      <c r="O2093" t="s">
        <v>592</v>
      </c>
      <c r="P2093">
        <f t="shared" si="703"/>
        <v>1</v>
      </c>
      <c r="Q2093" s="5">
        <f t="shared" si="704"/>
        <v>44860</v>
      </c>
      <c r="R2093" s="32">
        <f>VLOOKUP(_xlfn.CONCAT(M2093," - ",E2093),Planning!$C$75:$D$99,2,0)</f>
        <v>7</v>
      </c>
      <c r="S2093" s="5">
        <f t="shared" si="705"/>
        <v>44865</v>
      </c>
      <c r="T2093" s="3" t="str">
        <f t="shared" si="706"/>
        <v/>
      </c>
      <c r="U2093" s="32">
        <f t="shared" ca="1" si="707"/>
        <v>7</v>
      </c>
      <c r="V2093" s="32">
        <f t="shared" si="708"/>
        <v>0</v>
      </c>
      <c r="W2093" s="5">
        <f t="shared" si="709"/>
        <v>44872</v>
      </c>
      <c r="X2093" s="5"/>
      <c r="Z2093" s="49"/>
      <c r="AA2093" s="50" cm="1">
        <f t="array" ref="AA2093">IF(AND(K2093="Pending",J2093='Date ouverte'!$A$2),INDEX(_xlfn.ANCHORARRAY('Date ouverte'!$B$2),MATCH(TRUE,_xlfn.ANCHORARRAY('Date ouverte'!$B$2)&gt;=$W2093,0)),IF(AND(K2093="Pending",J2093='Date ouverte'!$A$4),INDEX(_xlfn.ANCHORARRAY('Date ouverte'!$B$4),MATCH(TRUE,_xlfn.ANCHORARRAY('Date ouverte'!$B$4)&gt;=$W2093,0)),IF(AND(K2093="Pending",J2093='Date ouverte'!$A$6),INDEX(_xlfn.ANCHORARRAY('Date ouverte'!$B$6),MATCH(TRUE,_xlfn.ANCHORARRAY('Date ouverte'!$B$6)&gt;=$W2093,0)),IF(AND(K2093="Pending",J2093='Date ouverte'!$A$8),INDEX(_xlfn.ANCHORARRAY('Date ouverte'!$B$8),MATCH(TRUE,_xlfn.ANCHORARRAY('Date ouverte'!$B$8)&gt;=$W2093,0)),W2093))))</f>
        <v>44872</v>
      </c>
      <c r="AB2093" s="5" t="str">
        <f>IF(IF($K2093="Pending",(IF($J2093='Date ouverte'!$A$20,HLOOKUP($AA2093,'Date ouverte'!$20:$21,2,FALSE),IF($J2093='Date ouverte'!$A$22,HLOOKUP($AA2093,'Date ouverte'!$22:$23,2,FALSE),IF($J2093='Date ouverte'!$A$24,HLOOKUP($AA2093,'Date ouverte'!$24:$25,2,FALSE),IF($J2093='Date ouverte'!$A$26,HLOOKUP($AA2093,'Date ouverte'!$26:$27,2,FALSE),"j"))))),W2093)&lt;&gt;"alert",AA2093,"alert")</f>
        <v>alert</v>
      </c>
      <c r="AC2093" s="65">
        <f>IF($AB2093="alert",(IF($J2093='Date ouverte'!$A$29,HLOOKUP($AA2093,'Date ouverte'!$29:$30,2,FALSE),IF($J2093='Date ouverte'!$A$31,HLOOKUP($AA2093,'Date ouverte'!$31:$33,2,FALSE),IF($J2093='Date ouverte'!$A$33,HLOOKUP($AA2093,'Date ouverte'!$33:$34,2,FALSE),IF($J2093='Date ouverte'!$A$35,HLOOKUP($AA2093,'Date ouverte'!$35:$36,2,FALSE),"j"))))),0)</f>
        <v>1</v>
      </c>
      <c r="AD20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093" s="71"/>
    </row>
    <row r="2094" spans="1:31" x14ac:dyDescent="0.25">
      <c r="A2094" t="s">
        <v>2541</v>
      </c>
      <c r="B2094" t="s">
        <v>258</v>
      </c>
      <c r="C2094" t="s">
        <v>14</v>
      </c>
      <c r="D2094" t="s">
        <v>47</v>
      </c>
      <c r="E2094" t="s">
        <v>34</v>
      </c>
      <c r="F2094" t="s">
        <v>48</v>
      </c>
      <c r="G2094" s="1">
        <v>44864</v>
      </c>
      <c r="H2094" s="1">
        <v>44898</v>
      </c>
      <c r="I2094" s="2">
        <v>44913</v>
      </c>
      <c r="J2094" t="s">
        <v>28</v>
      </c>
      <c r="K2094" t="s">
        <v>29</v>
      </c>
      <c r="L2094" t="s">
        <v>20</v>
      </c>
      <c r="M2094" t="s">
        <v>25</v>
      </c>
      <c r="N2094" t="s">
        <v>35</v>
      </c>
      <c r="O2094" t="s">
        <v>49</v>
      </c>
      <c r="P2094">
        <f t="shared" si="703"/>
        <v>1</v>
      </c>
      <c r="Q2094" s="5">
        <f t="shared" si="704"/>
        <v>44900</v>
      </c>
      <c r="R2094" s="32">
        <f>VLOOKUP(_xlfn.CONCAT(M2094," - ",E2094),Planning!$C$75:$D$99,2,0)</f>
        <v>21</v>
      </c>
      <c r="S2094" s="5">
        <f t="shared" si="705"/>
        <v>44919</v>
      </c>
      <c r="T2094" s="3" t="str">
        <f t="shared" si="706"/>
        <v/>
      </c>
      <c r="U2094" s="32">
        <f t="shared" ca="1" si="707"/>
        <v>21</v>
      </c>
      <c r="V2094" s="32">
        <f t="shared" si="708"/>
        <v>0</v>
      </c>
      <c r="W2094" s="5">
        <f t="shared" si="709"/>
        <v>44913</v>
      </c>
      <c r="X2094" s="5"/>
      <c r="Z2094" s="49"/>
      <c r="AA2094" s="50" cm="1">
        <f t="array" ref="AA2094">IF(AND(K2094="Pending",J2094='Date ouverte'!$A$2),INDEX(_xlfn.ANCHORARRAY('Date ouverte'!$B$2),MATCH(TRUE,_xlfn.ANCHORARRAY('Date ouverte'!$B$2)&gt;=$W2094,0)),IF(AND(K2094="Pending",J2094='Date ouverte'!$A$4),INDEX(_xlfn.ANCHORARRAY('Date ouverte'!$B$4),MATCH(TRUE,_xlfn.ANCHORARRAY('Date ouverte'!$B$4)&gt;=$W2094,0)),IF(AND(K2094="Pending",J2094='Date ouverte'!$A$6),INDEX(_xlfn.ANCHORARRAY('Date ouverte'!$B$6),MATCH(TRUE,_xlfn.ANCHORARRAY('Date ouverte'!$B$6)&gt;=$W2094,0)),IF(AND(K2094="Pending",J2094='Date ouverte'!$A$8),INDEX(_xlfn.ANCHORARRAY('Date ouverte'!$B$8),MATCH(TRUE,_xlfn.ANCHORARRAY('Date ouverte'!$B$8)&gt;=$W2094,0)),W2094))))</f>
        <v>44914</v>
      </c>
      <c r="AB2094" s="5" t="str">
        <f>IF(IF($K2094="Pending",(IF($J2094='Date ouverte'!$A$20,HLOOKUP($AA2094,'Date ouverte'!$20:$21,2,FALSE),IF($J2094='Date ouverte'!$A$22,HLOOKUP($AA2094,'Date ouverte'!$22:$23,2,FALSE),IF($J2094='Date ouverte'!$A$24,HLOOKUP($AA2094,'Date ouverte'!$24:$25,2,FALSE),IF($J2094='Date ouverte'!$A$26,HLOOKUP($AA2094,'Date ouverte'!$26:$27,2,FALSE),"j"))))),W2094)&lt;&gt;"alert",AA2094,"alert")</f>
        <v>alert</v>
      </c>
      <c r="AC2094" s="65">
        <f>IF($AB2094="alert",(IF($J2094='Date ouverte'!$A$29,HLOOKUP($AA2094,'Date ouverte'!$29:$30,2,FALSE),IF($J2094='Date ouverte'!$A$31,HLOOKUP($AA2094,'Date ouverte'!$31:$33,2,FALSE),IF($J2094='Date ouverte'!$A$33,HLOOKUP($AA2094,'Date ouverte'!$33:$34,2,FALSE),IF($J2094='Date ouverte'!$A$35,HLOOKUP($AA2094,'Date ouverte'!$35:$36,2,FALSE),"j"))))),0)</f>
        <v>2</v>
      </c>
      <c r="AD20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094" s="71"/>
    </row>
    <row r="2095" spans="1:31" x14ac:dyDescent="0.25">
      <c r="A2095" t="s">
        <v>1563</v>
      </c>
      <c r="B2095" t="s">
        <v>258</v>
      </c>
      <c r="C2095" t="s">
        <v>30</v>
      </c>
      <c r="D2095" t="s">
        <v>47</v>
      </c>
      <c r="E2095" t="s">
        <v>34</v>
      </c>
      <c r="F2095" t="s">
        <v>48</v>
      </c>
      <c r="G2095" s="1">
        <v>44832</v>
      </c>
      <c r="H2095" s="1">
        <v>44866</v>
      </c>
      <c r="I2095" s="2">
        <v>44882.333333333336</v>
      </c>
      <c r="J2095" t="s">
        <v>23</v>
      </c>
      <c r="K2095" t="s">
        <v>19</v>
      </c>
      <c r="L2095" t="s">
        <v>20</v>
      </c>
      <c r="M2095" t="s">
        <v>25</v>
      </c>
      <c r="N2095" t="s">
        <v>35</v>
      </c>
      <c r="O2095" t="s">
        <v>40</v>
      </c>
      <c r="P2095">
        <f t="shared" si="703"/>
        <v>1</v>
      </c>
      <c r="Q2095" s="5">
        <f t="shared" si="704"/>
        <v>44868</v>
      </c>
      <c r="R2095" s="32">
        <f>VLOOKUP(_xlfn.CONCAT(M2095," - ",E2095),Planning!$C$75:$D$99,2,0)</f>
        <v>21</v>
      </c>
      <c r="S2095" s="5">
        <f t="shared" si="705"/>
        <v>44887</v>
      </c>
      <c r="T2095" s="3" t="str">
        <f t="shared" si="706"/>
        <v/>
      </c>
      <c r="U2095" s="32">
        <f t="shared" ca="1" si="707"/>
        <v>21</v>
      </c>
      <c r="V2095" s="32">
        <f t="shared" si="708"/>
        <v>0</v>
      </c>
      <c r="W2095" s="5">
        <f t="shared" si="709"/>
        <v>44882</v>
      </c>
      <c r="X2095" s="5"/>
      <c r="Z2095" s="49"/>
      <c r="AA2095" s="50" cm="1">
        <f t="array" ref="AA2095">IF(AND(K2095="Pending",J2095='Date ouverte'!$A$2),INDEX(_xlfn.ANCHORARRAY('Date ouverte'!$B$2),MATCH(TRUE,_xlfn.ANCHORARRAY('Date ouverte'!$B$2)&gt;=$W2095,0)),IF(AND(K2095="Pending",J2095='Date ouverte'!$A$4),INDEX(_xlfn.ANCHORARRAY('Date ouverte'!$B$4),MATCH(TRUE,_xlfn.ANCHORARRAY('Date ouverte'!$B$4)&gt;=$W2095,0)),IF(AND(K2095="Pending",J2095='Date ouverte'!$A$6),INDEX(_xlfn.ANCHORARRAY('Date ouverte'!$B$6),MATCH(TRUE,_xlfn.ANCHORARRAY('Date ouverte'!$B$6)&gt;=$W2095,0)),IF(AND(K2095="Pending",J2095='Date ouverte'!$A$8),INDEX(_xlfn.ANCHORARRAY('Date ouverte'!$B$8),MATCH(TRUE,_xlfn.ANCHORARRAY('Date ouverte'!$B$8)&gt;=$W2095,0)),W2095))))</f>
        <v>44882</v>
      </c>
      <c r="AB2095" s="5">
        <f>IF(IF($K2095="Pending",(IF($J2095='Date ouverte'!$A$20,HLOOKUP($AA2095,'Date ouverte'!$20:$21,2,FALSE),IF($J2095='Date ouverte'!$A$22,HLOOKUP($AA2095,'Date ouverte'!$22:$23,2,FALSE),IF($J2095='Date ouverte'!$A$24,HLOOKUP($AA2095,'Date ouverte'!$24:$25,2,FALSE),IF($J2095='Date ouverte'!$A$26,HLOOKUP($AA2095,'Date ouverte'!$26:$27,2,FALSE),"j"))))),W2095)&lt;&gt;"alert",AA2095,"alert")</f>
        <v>44882</v>
      </c>
      <c r="AC2095" s="65">
        <f>IF($AB2095="alert",(IF($J2095='Date ouverte'!$A$29,HLOOKUP($AA2095,'Date ouverte'!$29:$30,2,FALSE),IF($J2095='Date ouverte'!$A$31,HLOOKUP($AA2095,'Date ouverte'!$31:$33,2,FALSE),IF($J2095='Date ouverte'!$A$33,HLOOKUP($AA2095,'Date ouverte'!$33:$34,2,FALSE),IF($J2095='Date ouverte'!$A$35,HLOOKUP($AA2095,'Date ouverte'!$35:$36,2,FALSE),"j"))))),0)</f>
        <v>0</v>
      </c>
      <c r="AD20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5" s="71"/>
    </row>
    <row r="2096" spans="1:31" x14ac:dyDescent="0.25">
      <c r="A2096" t="s">
        <v>2310</v>
      </c>
      <c r="B2096" t="s">
        <v>258</v>
      </c>
      <c r="C2096" t="s">
        <v>30</v>
      </c>
      <c r="D2096" t="s">
        <v>47</v>
      </c>
      <c r="E2096" t="s">
        <v>34</v>
      </c>
      <c r="F2096" t="s">
        <v>48</v>
      </c>
      <c r="G2096" s="1">
        <v>44847</v>
      </c>
      <c r="H2096" s="1">
        <v>44877</v>
      </c>
      <c r="I2096" s="2">
        <v>44897.395833333336</v>
      </c>
      <c r="J2096" t="s">
        <v>23</v>
      </c>
      <c r="K2096" t="s">
        <v>19</v>
      </c>
      <c r="L2096" t="s">
        <v>20</v>
      </c>
      <c r="M2096" t="s">
        <v>25</v>
      </c>
      <c r="N2096" t="s">
        <v>35</v>
      </c>
      <c r="O2096" t="s">
        <v>45</v>
      </c>
      <c r="P2096">
        <f t="shared" si="703"/>
        <v>1</v>
      </c>
      <c r="Q2096" s="5">
        <f t="shared" si="704"/>
        <v>44879</v>
      </c>
      <c r="R2096" s="32">
        <f>VLOOKUP(_xlfn.CONCAT(M2096," - ",E2096),Planning!$C$75:$D$99,2,0)</f>
        <v>21</v>
      </c>
      <c r="S2096" s="5">
        <f t="shared" si="705"/>
        <v>44898</v>
      </c>
      <c r="T2096" s="3" t="str">
        <f t="shared" si="706"/>
        <v/>
      </c>
      <c r="U2096" s="32">
        <f t="shared" ca="1" si="707"/>
        <v>21</v>
      </c>
      <c r="V2096" s="32">
        <f t="shared" si="708"/>
        <v>0</v>
      </c>
      <c r="W2096" s="5">
        <f t="shared" si="709"/>
        <v>44897</v>
      </c>
      <c r="X2096" s="5"/>
      <c r="Z2096" s="49"/>
      <c r="AA2096" s="50" cm="1">
        <f t="array" ref="AA2096">IF(AND(K2096="Pending",J2096='Date ouverte'!$A$2),INDEX(_xlfn.ANCHORARRAY('Date ouverte'!$B$2),MATCH(TRUE,_xlfn.ANCHORARRAY('Date ouverte'!$B$2)&gt;=$W2096,0)),IF(AND(K2096="Pending",J2096='Date ouverte'!$A$4),INDEX(_xlfn.ANCHORARRAY('Date ouverte'!$B$4),MATCH(TRUE,_xlfn.ANCHORARRAY('Date ouverte'!$B$4)&gt;=$W2096,0)),IF(AND(K2096="Pending",J2096='Date ouverte'!$A$6),INDEX(_xlfn.ANCHORARRAY('Date ouverte'!$B$6),MATCH(TRUE,_xlfn.ANCHORARRAY('Date ouverte'!$B$6)&gt;=$W2096,0)),IF(AND(K2096="Pending",J2096='Date ouverte'!$A$8),INDEX(_xlfn.ANCHORARRAY('Date ouverte'!$B$8),MATCH(TRUE,_xlfn.ANCHORARRAY('Date ouverte'!$B$8)&gt;=$W2096,0)),W2096))))</f>
        <v>44897</v>
      </c>
      <c r="AB2096" s="5">
        <f>IF(IF($K2096="Pending",(IF($J2096='Date ouverte'!$A$20,HLOOKUP($AA2096,'Date ouverte'!$20:$21,2,FALSE),IF($J2096='Date ouverte'!$A$22,HLOOKUP($AA2096,'Date ouverte'!$22:$23,2,FALSE),IF($J2096='Date ouverte'!$A$24,HLOOKUP($AA2096,'Date ouverte'!$24:$25,2,FALSE),IF($J2096='Date ouverte'!$A$26,HLOOKUP($AA2096,'Date ouverte'!$26:$27,2,FALSE),"j"))))),W2096)&lt;&gt;"alert",AA2096,"alert")</f>
        <v>44897</v>
      </c>
      <c r="AC2096" s="65">
        <f>IF($AB2096="alert",(IF($J2096='Date ouverte'!$A$29,HLOOKUP($AA2096,'Date ouverte'!$29:$30,2,FALSE),IF($J2096='Date ouverte'!$A$31,HLOOKUP($AA2096,'Date ouverte'!$31:$33,2,FALSE),IF($J2096='Date ouverte'!$A$33,HLOOKUP($AA2096,'Date ouverte'!$33:$34,2,FALSE),IF($J2096='Date ouverte'!$A$35,HLOOKUP($AA2096,'Date ouverte'!$35:$36,2,FALSE),"j"))))),0)</f>
        <v>0</v>
      </c>
      <c r="AD20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6" s="71"/>
    </row>
    <row r="2097" spans="1:31" x14ac:dyDescent="0.25">
      <c r="A2097" t="s">
        <v>508</v>
      </c>
      <c r="B2097" t="s">
        <v>258</v>
      </c>
      <c r="C2097" t="s">
        <v>30</v>
      </c>
      <c r="D2097" t="s">
        <v>15</v>
      </c>
      <c r="E2097" t="s">
        <v>34</v>
      </c>
      <c r="F2097" t="s">
        <v>17</v>
      </c>
      <c r="G2097" s="1">
        <v>44815</v>
      </c>
      <c r="H2097" s="1">
        <v>44853</v>
      </c>
      <c r="I2097" s="2">
        <v>44865.541666666664</v>
      </c>
      <c r="J2097" t="s">
        <v>23</v>
      </c>
      <c r="K2097" t="s">
        <v>19</v>
      </c>
      <c r="L2097" t="s">
        <v>20</v>
      </c>
      <c r="M2097" t="s">
        <v>25</v>
      </c>
      <c r="N2097" t="s">
        <v>35</v>
      </c>
      <c r="O2097" t="s">
        <v>42</v>
      </c>
      <c r="P2097">
        <f t="shared" si="703"/>
        <v>1</v>
      </c>
      <c r="Q2097" s="5">
        <f t="shared" si="704"/>
        <v>44855</v>
      </c>
      <c r="R2097" s="32">
        <f>VLOOKUP(_xlfn.CONCAT(M2097," - ",E2097),Planning!$C$75:$D$99,2,0)</f>
        <v>21</v>
      </c>
      <c r="S2097" s="5">
        <f t="shared" si="705"/>
        <v>44874</v>
      </c>
      <c r="T2097" s="3" t="str">
        <f t="shared" si="706"/>
        <v/>
      </c>
      <c r="U2097" s="32">
        <f t="shared" ca="1" si="707"/>
        <v>15</v>
      </c>
      <c r="V2097" s="32">
        <f t="shared" si="708"/>
        <v>0</v>
      </c>
      <c r="W2097" s="5">
        <f t="shared" si="709"/>
        <v>44865</v>
      </c>
      <c r="X2097" s="5"/>
      <c r="Z2097" s="49"/>
      <c r="AA2097" s="50" cm="1">
        <f t="array" ref="AA2097">IF(AND(K2097="Pending",J2097='Date ouverte'!$A$2),INDEX(_xlfn.ANCHORARRAY('Date ouverte'!$B$2),MATCH(TRUE,_xlfn.ANCHORARRAY('Date ouverte'!$B$2)&gt;=$W2097,0)),IF(AND(K2097="Pending",J2097='Date ouverte'!$A$4),INDEX(_xlfn.ANCHORARRAY('Date ouverte'!$B$4),MATCH(TRUE,_xlfn.ANCHORARRAY('Date ouverte'!$B$4)&gt;=$W2097,0)),IF(AND(K2097="Pending",J2097='Date ouverte'!$A$6),INDEX(_xlfn.ANCHORARRAY('Date ouverte'!$B$6),MATCH(TRUE,_xlfn.ANCHORARRAY('Date ouverte'!$B$6)&gt;=$W2097,0)),IF(AND(K2097="Pending",J2097='Date ouverte'!$A$8),INDEX(_xlfn.ANCHORARRAY('Date ouverte'!$B$8),MATCH(TRUE,_xlfn.ANCHORARRAY('Date ouverte'!$B$8)&gt;=$W2097,0)),W2097))))</f>
        <v>44865</v>
      </c>
      <c r="AB2097" s="5">
        <f>IF(IF($K2097="Pending",(IF($J2097='Date ouverte'!$A$20,HLOOKUP($AA2097,'Date ouverte'!$20:$21,2,FALSE),IF($J2097='Date ouverte'!$A$22,HLOOKUP($AA2097,'Date ouverte'!$22:$23,2,FALSE),IF($J2097='Date ouverte'!$A$24,HLOOKUP($AA2097,'Date ouverte'!$24:$25,2,FALSE),IF($J2097='Date ouverte'!$A$26,HLOOKUP($AA2097,'Date ouverte'!$26:$27,2,FALSE),"j"))))),W2097)&lt;&gt;"alert",AA2097,"alert")</f>
        <v>44865</v>
      </c>
      <c r="AC2097" s="65">
        <f>IF($AB2097="alert",(IF($J2097='Date ouverte'!$A$29,HLOOKUP($AA2097,'Date ouverte'!$29:$30,2,FALSE),IF($J2097='Date ouverte'!$A$31,HLOOKUP($AA2097,'Date ouverte'!$31:$33,2,FALSE),IF($J2097='Date ouverte'!$A$33,HLOOKUP($AA2097,'Date ouverte'!$33:$34,2,FALSE),IF($J2097='Date ouverte'!$A$35,HLOOKUP($AA2097,'Date ouverte'!$35:$36,2,FALSE),"j"))))),0)</f>
        <v>0</v>
      </c>
      <c r="AD20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7" s="71"/>
    </row>
    <row r="2098" spans="1:31" x14ac:dyDescent="0.25">
      <c r="A2098" t="s">
        <v>569</v>
      </c>
      <c r="B2098" t="s">
        <v>258</v>
      </c>
      <c r="C2098" t="s">
        <v>14</v>
      </c>
      <c r="D2098" t="s">
        <v>47</v>
      </c>
      <c r="E2098" t="s">
        <v>34</v>
      </c>
      <c r="F2098" t="s">
        <v>48</v>
      </c>
      <c r="G2098" s="1">
        <v>44818</v>
      </c>
      <c r="H2098" s="1">
        <v>44860</v>
      </c>
      <c r="I2098" s="2">
        <v>44872.541666666664</v>
      </c>
      <c r="J2098" t="s">
        <v>28</v>
      </c>
      <c r="K2098" t="s">
        <v>19</v>
      </c>
      <c r="L2098" t="s">
        <v>20</v>
      </c>
      <c r="M2098" t="s">
        <v>25</v>
      </c>
      <c r="N2098" t="s">
        <v>35</v>
      </c>
      <c r="O2098" t="s">
        <v>36</v>
      </c>
      <c r="P2098">
        <f t="shared" si="703"/>
        <v>1</v>
      </c>
      <c r="Q2098" s="5">
        <f t="shared" si="704"/>
        <v>44862</v>
      </c>
      <c r="R2098" s="32">
        <f>VLOOKUP(_xlfn.CONCAT(M2098," - ",E2098),Planning!$C$75:$D$99,2,0)</f>
        <v>21</v>
      </c>
      <c r="S2098" s="5">
        <f t="shared" si="705"/>
        <v>44881</v>
      </c>
      <c r="T2098" s="3" t="str">
        <f t="shared" si="706"/>
        <v/>
      </c>
      <c r="U2098" s="32">
        <f t="shared" ca="1" si="707"/>
        <v>21</v>
      </c>
      <c r="V2098" s="32">
        <f t="shared" si="708"/>
        <v>0</v>
      </c>
      <c r="W2098" s="5">
        <f t="shared" si="709"/>
        <v>44872</v>
      </c>
      <c r="X2098" s="5"/>
      <c r="Z2098" s="49"/>
      <c r="AA2098" s="50" cm="1">
        <f t="array" ref="AA2098">IF(AND(K2098="Pending",J2098='Date ouverte'!$A$2),INDEX(_xlfn.ANCHORARRAY('Date ouverte'!$B$2),MATCH(TRUE,_xlfn.ANCHORARRAY('Date ouverte'!$B$2)&gt;=$W2098,0)),IF(AND(K2098="Pending",J2098='Date ouverte'!$A$4),INDEX(_xlfn.ANCHORARRAY('Date ouverte'!$B$4),MATCH(TRUE,_xlfn.ANCHORARRAY('Date ouverte'!$B$4)&gt;=$W2098,0)),IF(AND(K2098="Pending",J2098='Date ouverte'!$A$6),INDEX(_xlfn.ANCHORARRAY('Date ouverte'!$B$6),MATCH(TRUE,_xlfn.ANCHORARRAY('Date ouverte'!$B$6)&gt;=$W2098,0)),IF(AND(K2098="Pending",J2098='Date ouverte'!$A$8),INDEX(_xlfn.ANCHORARRAY('Date ouverte'!$B$8),MATCH(TRUE,_xlfn.ANCHORARRAY('Date ouverte'!$B$8)&gt;=$W2098,0)),W2098))))</f>
        <v>44872</v>
      </c>
      <c r="AB2098" s="5">
        <f>IF(IF($K2098="Pending",(IF($J2098='Date ouverte'!$A$20,HLOOKUP($AA2098,'Date ouverte'!$20:$21,2,FALSE),IF($J2098='Date ouverte'!$A$22,HLOOKUP($AA2098,'Date ouverte'!$22:$23,2,FALSE),IF($J2098='Date ouverte'!$A$24,HLOOKUP($AA2098,'Date ouverte'!$24:$25,2,FALSE),IF($J2098='Date ouverte'!$A$26,HLOOKUP($AA2098,'Date ouverte'!$26:$27,2,FALSE),"j"))))),W2098)&lt;&gt;"alert",AA2098,"alert")</f>
        <v>44872</v>
      </c>
      <c r="AC2098" s="65">
        <f>IF($AB2098="alert",(IF($J2098='Date ouverte'!$A$29,HLOOKUP($AA2098,'Date ouverte'!$29:$30,2,FALSE),IF($J2098='Date ouverte'!$A$31,HLOOKUP($AA2098,'Date ouverte'!$31:$33,2,FALSE),IF($J2098='Date ouverte'!$A$33,HLOOKUP($AA2098,'Date ouverte'!$33:$34,2,FALSE),IF($J2098='Date ouverte'!$A$35,HLOOKUP($AA2098,'Date ouverte'!$35:$36,2,FALSE),"j"))))),0)</f>
        <v>0</v>
      </c>
      <c r="AD20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8" s="71"/>
    </row>
    <row r="2099" spans="1:31" x14ac:dyDescent="0.25">
      <c r="A2099" t="s">
        <v>733</v>
      </c>
      <c r="B2099" t="s">
        <v>258</v>
      </c>
      <c r="C2099" t="s">
        <v>30</v>
      </c>
      <c r="D2099" t="s">
        <v>47</v>
      </c>
      <c r="E2099" t="s">
        <v>34</v>
      </c>
      <c r="F2099" t="s">
        <v>48</v>
      </c>
      <c r="G2099" s="1">
        <v>44826</v>
      </c>
      <c r="H2099" s="1">
        <v>44860</v>
      </c>
      <c r="I2099" s="2">
        <v>44872.458333333336</v>
      </c>
      <c r="J2099" t="s">
        <v>23</v>
      </c>
      <c r="K2099" t="s">
        <v>19</v>
      </c>
      <c r="L2099" t="s">
        <v>20</v>
      </c>
      <c r="M2099" t="s">
        <v>25</v>
      </c>
      <c r="N2099" t="s">
        <v>35</v>
      </c>
      <c r="O2099" t="s">
        <v>36</v>
      </c>
      <c r="P2099">
        <f t="shared" si="703"/>
        <v>1</v>
      </c>
      <c r="Q2099" s="5">
        <f t="shared" si="704"/>
        <v>44862</v>
      </c>
      <c r="R2099" s="32">
        <f>VLOOKUP(_xlfn.CONCAT(M2099," - ",E2099),Planning!$C$75:$D$99,2,0)</f>
        <v>21</v>
      </c>
      <c r="S2099" s="5">
        <f t="shared" si="705"/>
        <v>44881</v>
      </c>
      <c r="T2099" s="3" t="str">
        <f t="shared" si="706"/>
        <v/>
      </c>
      <c r="U2099" s="32">
        <f t="shared" ca="1" si="707"/>
        <v>21</v>
      </c>
      <c r="V2099" s="32">
        <f t="shared" si="708"/>
        <v>0</v>
      </c>
      <c r="W2099" s="5">
        <f t="shared" si="709"/>
        <v>44872</v>
      </c>
      <c r="X2099" s="5"/>
      <c r="Z2099" s="49"/>
      <c r="AA2099" s="50" cm="1">
        <f t="array" ref="AA2099">IF(AND(K2099="Pending",J2099='Date ouverte'!$A$2),INDEX(_xlfn.ANCHORARRAY('Date ouverte'!$B$2),MATCH(TRUE,_xlfn.ANCHORARRAY('Date ouverte'!$B$2)&gt;=$W2099,0)),IF(AND(K2099="Pending",J2099='Date ouverte'!$A$4),INDEX(_xlfn.ANCHORARRAY('Date ouverte'!$B$4),MATCH(TRUE,_xlfn.ANCHORARRAY('Date ouverte'!$B$4)&gt;=$W2099,0)),IF(AND(K2099="Pending",J2099='Date ouverte'!$A$6),INDEX(_xlfn.ANCHORARRAY('Date ouverte'!$B$6),MATCH(TRUE,_xlfn.ANCHORARRAY('Date ouverte'!$B$6)&gt;=$W2099,0)),IF(AND(K2099="Pending",J2099='Date ouverte'!$A$8),INDEX(_xlfn.ANCHORARRAY('Date ouverte'!$B$8),MATCH(TRUE,_xlfn.ANCHORARRAY('Date ouverte'!$B$8)&gt;=$W2099,0)),W2099))))</f>
        <v>44872</v>
      </c>
      <c r="AB2099" s="5">
        <f>IF(IF($K2099="Pending",(IF($J2099='Date ouverte'!$A$20,HLOOKUP($AA2099,'Date ouverte'!$20:$21,2,FALSE),IF($J2099='Date ouverte'!$A$22,HLOOKUP($AA2099,'Date ouverte'!$22:$23,2,FALSE),IF($J2099='Date ouverte'!$A$24,HLOOKUP($AA2099,'Date ouverte'!$24:$25,2,FALSE),IF($J2099='Date ouverte'!$A$26,HLOOKUP($AA2099,'Date ouverte'!$26:$27,2,FALSE),"j"))))),W2099)&lt;&gt;"alert",AA2099,"alert")</f>
        <v>44872</v>
      </c>
      <c r="AC2099" s="65">
        <f>IF($AB2099="alert",(IF($J2099='Date ouverte'!$A$29,HLOOKUP($AA2099,'Date ouverte'!$29:$30,2,FALSE),IF($J2099='Date ouverte'!$A$31,HLOOKUP($AA2099,'Date ouverte'!$31:$33,2,FALSE),IF($J2099='Date ouverte'!$A$33,HLOOKUP($AA2099,'Date ouverte'!$33:$34,2,FALSE),IF($J2099='Date ouverte'!$A$35,HLOOKUP($AA2099,'Date ouverte'!$35:$36,2,FALSE),"j"))))),0)</f>
        <v>0</v>
      </c>
      <c r="AD20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099" s="71"/>
    </row>
    <row r="2100" spans="1:31" x14ac:dyDescent="0.25">
      <c r="A2100" t="s">
        <v>596</v>
      </c>
      <c r="B2100" t="s">
        <v>258</v>
      </c>
      <c r="C2100" t="s">
        <v>14</v>
      </c>
      <c r="D2100" t="s">
        <v>15</v>
      </c>
      <c r="E2100" t="s">
        <v>34</v>
      </c>
      <c r="F2100" t="s">
        <v>17</v>
      </c>
      <c r="G2100" s="1">
        <v>44815</v>
      </c>
      <c r="H2100" s="1">
        <v>44853</v>
      </c>
      <c r="I2100" s="2">
        <v>44868.458333333336</v>
      </c>
      <c r="J2100" t="s">
        <v>28</v>
      </c>
      <c r="K2100" t="s">
        <v>19</v>
      </c>
      <c r="L2100" t="s">
        <v>20</v>
      </c>
      <c r="M2100" t="s">
        <v>25</v>
      </c>
      <c r="N2100" t="s">
        <v>35</v>
      </c>
      <c r="O2100" t="s">
        <v>42</v>
      </c>
      <c r="P2100">
        <f t="shared" si="703"/>
        <v>1</v>
      </c>
      <c r="Q2100" s="5">
        <f t="shared" si="704"/>
        <v>44855</v>
      </c>
      <c r="R2100" s="32">
        <f>VLOOKUP(_xlfn.CONCAT(M2100," - ",E2100),Planning!$C$75:$D$99,2,0)</f>
        <v>21</v>
      </c>
      <c r="S2100" s="5">
        <f t="shared" si="705"/>
        <v>44874</v>
      </c>
      <c r="T2100" s="3" t="str">
        <f t="shared" si="706"/>
        <v/>
      </c>
      <c r="U2100" s="32">
        <f t="shared" ca="1" si="707"/>
        <v>15</v>
      </c>
      <c r="V2100" s="32">
        <f t="shared" si="708"/>
        <v>0</v>
      </c>
      <c r="W2100" s="5">
        <f t="shared" si="709"/>
        <v>44868</v>
      </c>
      <c r="X2100" s="5"/>
      <c r="Z2100" s="49"/>
      <c r="AA2100" s="50" cm="1">
        <f t="array" ref="AA2100">IF(AND(K2100="Pending",J2100='Date ouverte'!$A$2),INDEX(_xlfn.ANCHORARRAY('Date ouverte'!$B$2),MATCH(TRUE,_xlfn.ANCHORARRAY('Date ouverte'!$B$2)&gt;=$W2100,0)),IF(AND(K2100="Pending",J2100='Date ouverte'!$A$4),INDEX(_xlfn.ANCHORARRAY('Date ouverte'!$B$4),MATCH(TRUE,_xlfn.ANCHORARRAY('Date ouverte'!$B$4)&gt;=$W2100,0)),IF(AND(K2100="Pending",J2100='Date ouverte'!$A$6),INDEX(_xlfn.ANCHORARRAY('Date ouverte'!$B$6),MATCH(TRUE,_xlfn.ANCHORARRAY('Date ouverte'!$B$6)&gt;=$W2100,0)),IF(AND(K2100="Pending",J2100='Date ouverte'!$A$8),INDEX(_xlfn.ANCHORARRAY('Date ouverte'!$B$8),MATCH(TRUE,_xlfn.ANCHORARRAY('Date ouverte'!$B$8)&gt;=$W2100,0)),W2100))))</f>
        <v>44868</v>
      </c>
      <c r="AB2100" s="5">
        <f>IF(IF($K2100="Pending",(IF($J2100='Date ouverte'!$A$20,HLOOKUP($AA2100,'Date ouverte'!$20:$21,2,FALSE),IF($J2100='Date ouverte'!$A$22,HLOOKUP($AA2100,'Date ouverte'!$22:$23,2,FALSE),IF($J2100='Date ouverte'!$A$24,HLOOKUP($AA2100,'Date ouverte'!$24:$25,2,FALSE),IF($J2100='Date ouverte'!$A$26,HLOOKUP($AA2100,'Date ouverte'!$26:$27,2,FALSE),"j"))))),W2100)&lt;&gt;"alert",AA2100,"alert")</f>
        <v>44868</v>
      </c>
      <c r="AC2100" s="65">
        <f>IF($AB2100="alert",(IF($J2100='Date ouverte'!$A$29,HLOOKUP($AA2100,'Date ouverte'!$29:$30,2,FALSE),IF($J2100='Date ouverte'!$A$31,HLOOKUP($AA2100,'Date ouverte'!$31:$33,2,FALSE),IF($J2100='Date ouverte'!$A$33,HLOOKUP($AA2100,'Date ouverte'!$33:$34,2,FALSE),IF($J2100='Date ouverte'!$A$35,HLOOKUP($AA2100,'Date ouverte'!$35:$36,2,FALSE),"j"))))),0)</f>
        <v>0</v>
      </c>
      <c r="AD21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0" s="71"/>
    </row>
    <row r="2101" spans="1:31" x14ac:dyDescent="0.25">
      <c r="A2101" t="s">
        <v>2311</v>
      </c>
      <c r="B2101" t="s">
        <v>258</v>
      </c>
      <c r="C2101" t="s">
        <v>30</v>
      </c>
      <c r="D2101" t="s">
        <v>47</v>
      </c>
      <c r="E2101" t="s">
        <v>34</v>
      </c>
      <c r="F2101" t="s">
        <v>48</v>
      </c>
      <c r="G2101" s="1">
        <v>44847</v>
      </c>
      <c r="H2101" s="1">
        <v>44877</v>
      </c>
      <c r="I2101" s="2">
        <v>44882.604166666664</v>
      </c>
      <c r="J2101" t="s">
        <v>28</v>
      </c>
      <c r="K2101" t="s">
        <v>19</v>
      </c>
      <c r="L2101" t="s">
        <v>20</v>
      </c>
      <c r="M2101" t="s">
        <v>25</v>
      </c>
      <c r="N2101" t="s">
        <v>35</v>
      </c>
      <c r="O2101" t="s">
        <v>45</v>
      </c>
      <c r="P2101">
        <f t="shared" si="703"/>
        <v>1</v>
      </c>
      <c r="Q2101" s="5">
        <f t="shared" si="704"/>
        <v>44879</v>
      </c>
      <c r="R2101" s="32">
        <f>VLOOKUP(_xlfn.CONCAT(M2101," - ",E2101),Planning!$C$75:$D$99,2,0)</f>
        <v>21</v>
      </c>
      <c r="S2101" s="5">
        <f t="shared" si="705"/>
        <v>44898</v>
      </c>
      <c r="T2101" s="3" t="str">
        <f t="shared" si="706"/>
        <v/>
      </c>
      <c r="U2101" s="32">
        <f t="shared" ca="1" si="707"/>
        <v>21</v>
      </c>
      <c r="V2101" s="32">
        <f t="shared" si="708"/>
        <v>0</v>
      </c>
      <c r="W2101" s="5">
        <f t="shared" si="709"/>
        <v>44882</v>
      </c>
      <c r="X2101" s="5"/>
      <c r="Z2101" s="49"/>
      <c r="AA2101" s="50" cm="1">
        <f t="array" ref="AA2101">IF(AND(K2101="Pending",J2101='Date ouverte'!$A$2),INDEX(_xlfn.ANCHORARRAY('Date ouverte'!$B$2),MATCH(TRUE,_xlfn.ANCHORARRAY('Date ouverte'!$B$2)&gt;=$W2101,0)),IF(AND(K2101="Pending",J2101='Date ouverte'!$A$4),INDEX(_xlfn.ANCHORARRAY('Date ouverte'!$B$4),MATCH(TRUE,_xlfn.ANCHORARRAY('Date ouverte'!$B$4)&gt;=$W2101,0)),IF(AND(K2101="Pending",J2101='Date ouverte'!$A$6),INDEX(_xlfn.ANCHORARRAY('Date ouverte'!$B$6),MATCH(TRUE,_xlfn.ANCHORARRAY('Date ouverte'!$B$6)&gt;=$W2101,0)),IF(AND(K2101="Pending",J2101='Date ouverte'!$A$8),INDEX(_xlfn.ANCHORARRAY('Date ouverte'!$B$8),MATCH(TRUE,_xlfn.ANCHORARRAY('Date ouverte'!$B$8)&gt;=$W2101,0)),W2101))))</f>
        <v>44882</v>
      </c>
      <c r="AB2101" s="5">
        <f>IF(IF($K2101="Pending",(IF($J2101='Date ouverte'!$A$20,HLOOKUP($AA2101,'Date ouverte'!$20:$21,2,FALSE),IF($J2101='Date ouverte'!$A$22,HLOOKUP($AA2101,'Date ouverte'!$22:$23,2,FALSE),IF($J2101='Date ouverte'!$A$24,HLOOKUP($AA2101,'Date ouverte'!$24:$25,2,FALSE),IF($J2101='Date ouverte'!$A$26,HLOOKUP($AA2101,'Date ouverte'!$26:$27,2,FALSE),"j"))))),W2101)&lt;&gt;"alert",AA2101,"alert")</f>
        <v>44882</v>
      </c>
      <c r="AC2101" s="65">
        <f>IF($AB2101="alert",(IF($J2101='Date ouverte'!$A$29,HLOOKUP($AA2101,'Date ouverte'!$29:$30,2,FALSE),IF($J2101='Date ouverte'!$A$31,HLOOKUP($AA2101,'Date ouverte'!$31:$33,2,FALSE),IF($J2101='Date ouverte'!$A$33,HLOOKUP($AA2101,'Date ouverte'!$33:$34,2,FALSE),IF($J2101='Date ouverte'!$A$35,HLOOKUP($AA2101,'Date ouverte'!$35:$36,2,FALSE),"j"))))),0)</f>
        <v>0</v>
      </c>
      <c r="AD21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01" s="71"/>
    </row>
    <row r="2102" spans="1:31" x14ac:dyDescent="0.25">
      <c r="A2102" t="s">
        <v>1564</v>
      </c>
      <c r="B2102" t="s">
        <v>258</v>
      </c>
      <c r="C2102" t="s">
        <v>30</v>
      </c>
      <c r="D2102" t="s">
        <v>47</v>
      </c>
      <c r="E2102" t="s">
        <v>34</v>
      </c>
      <c r="F2102" t="s">
        <v>48</v>
      </c>
      <c r="G2102" s="1">
        <v>44847</v>
      </c>
      <c r="H2102" s="1">
        <v>44877</v>
      </c>
      <c r="I2102" s="2">
        <v>44881.604166666664</v>
      </c>
      <c r="J2102" t="s">
        <v>28</v>
      </c>
      <c r="K2102" t="s">
        <v>19</v>
      </c>
      <c r="L2102" t="s">
        <v>20</v>
      </c>
      <c r="M2102" t="s">
        <v>25</v>
      </c>
      <c r="N2102" t="s">
        <v>35</v>
      </c>
      <c r="O2102" t="s">
        <v>45</v>
      </c>
      <c r="P2102">
        <f t="shared" si="703"/>
        <v>1</v>
      </c>
      <c r="Q2102" s="5">
        <f t="shared" si="704"/>
        <v>44879</v>
      </c>
      <c r="R2102" s="32">
        <f>VLOOKUP(_xlfn.CONCAT(M2102," - ",E2102),Planning!$C$75:$D$99,2,0)</f>
        <v>21</v>
      </c>
      <c r="S2102" s="5">
        <f t="shared" si="705"/>
        <v>44898</v>
      </c>
      <c r="T2102" s="3" t="str">
        <f t="shared" si="706"/>
        <v/>
      </c>
      <c r="U2102" s="32">
        <f t="shared" ca="1" si="707"/>
        <v>21</v>
      </c>
      <c r="V2102" s="32">
        <f t="shared" si="708"/>
        <v>0</v>
      </c>
      <c r="W2102" s="5">
        <f t="shared" si="709"/>
        <v>44881</v>
      </c>
      <c r="X2102" s="5"/>
      <c r="Z2102" s="49"/>
      <c r="AA2102" s="50" cm="1">
        <f t="array" ref="AA2102">IF(AND(K2102="Pending",J2102='Date ouverte'!$A$2),INDEX(_xlfn.ANCHORARRAY('Date ouverte'!$B$2),MATCH(TRUE,_xlfn.ANCHORARRAY('Date ouverte'!$B$2)&gt;=$W2102,0)),IF(AND(K2102="Pending",J2102='Date ouverte'!$A$4),INDEX(_xlfn.ANCHORARRAY('Date ouverte'!$B$4),MATCH(TRUE,_xlfn.ANCHORARRAY('Date ouverte'!$B$4)&gt;=$W2102,0)),IF(AND(K2102="Pending",J2102='Date ouverte'!$A$6),INDEX(_xlfn.ANCHORARRAY('Date ouverte'!$B$6),MATCH(TRUE,_xlfn.ANCHORARRAY('Date ouverte'!$B$6)&gt;=$W2102,0)),IF(AND(K2102="Pending",J2102='Date ouverte'!$A$8),INDEX(_xlfn.ANCHORARRAY('Date ouverte'!$B$8),MATCH(TRUE,_xlfn.ANCHORARRAY('Date ouverte'!$B$8)&gt;=$W2102,0)),W2102))))</f>
        <v>44881</v>
      </c>
      <c r="AB2102" s="5">
        <f>IF(IF($K2102="Pending",(IF($J2102='Date ouverte'!$A$20,HLOOKUP($AA2102,'Date ouverte'!$20:$21,2,FALSE),IF($J2102='Date ouverte'!$A$22,HLOOKUP($AA2102,'Date ouverte'!$22:$23,2,FALSE),IF($J2102='Date ouverte'!$A$24,HLOOKUP($AA2102,'Date ouverte'!$24:$25,2,FALSE),IF($J2102='Date ouverte'!$A$26,HLOOKUP($AA2102,'Date ouverte'!$26:$27,2,FALSE),"j"))))),W2102)&lt;&gt;"alert",AA2102,"alert")</f>
        <v>44881</v>
      </c>
      <c r="AC2102" s="65">
        <f>IF($AB2102="alert",(IF($J2102='Date ouverte'!$A$29,HLOOKUP($AA2102,'Date ouverte'!$29:$30,2,FALSE),IF($J2102='Date ouverte'!$A$31,HLOOKUP($AA2102,'Date ouverte'!$31:$33,2,FALSE),IF($J2102='Date ouverte'!$A$33,HLOOKUP($AA2102,'Date ouverte'!$33:$34,2,FALSE),IF($J2102='Date ouverte'!$A$35,HLOOKUP($AA2102,'Date ouverte'!$35:$36,2,FALSE),"j"))))),0)</f>
        <v>0</v>
      </c>
      <c r="AD21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02" s="71"/>
    </row>
    <row r="2103" spans="1:31" x14ac:dyDescent="0.25">
      <c r="A2103" t="s">
        <v>2312</v>
      </c>
      <c r="B2103" t="s">
        <v>258</v>
      </c>
      <c r="C2103" t="s">
        <v>14</v>
      </c>
      <c r="D2103" t="s">
        <v>47</v>
      </c>
      <c r="E2103" t="s">
        <v>16</v>
      </c>
      <c r="F2103" t="s">
        <v>48</v>
      </c>
      <c r="G2103" s="1">
        <v>44843</v>
      </c>
      <c r="H2103" s="1">
        <v>44880</v>
      </c>
      <c r="I2103" s="2">
        <v>44890</v>
      </c>
      <c r="J2103" t="s">
        <v>39</v>
      </c>
      <c r="K2103" t="s">
        <v>29</v>
      </c>
      <c r="L2103" t="s">
        <v>24</v>
      </c>
      <c r="M2103" t="s">
        <v>25</v>
      </c>
      <c r="N2103" t="s">
        <v>26</v>
      </c>
      <c r="O2103" t="s">
        <v>45</v>
      </c>
      <c r="P2103">
        <f t="shared" si="703"/>
        <v>1</v>
      </c>
      <c r="Q2103" s="5">
        <f t="shared" si="704"/>
        <v>44882</v>
      </c>
      <c r="R2103" s="32">
        <f>VLOOKUP(_xlfn.CONCAT(M2103," - ",E2103),Planning!$C$75:$D$99,2,0)</f>
        <v>4</v>
      </c>
      <c r="S2103" s="5">
        <f t="shared" si="705"/>
        <v>44884</v>
      </c>
      <c r="T2103" s="3" t="str">
        <f t="shared" si="706"/>
        <v/>
      </c>
      <c r="U2103" s="32">
        <f t="shared" ca="1" si="707"/>
        <v>4</v>
      </c>
      <c r="V2103" s="32">
        <f t="shared" si="708"/>
        <v>0</v>
      </c>
      <c r="W2103" s="5">
        <f t="shared" si="709"/>
        <v>44890</v>
      </c>
      <c r="X2103" s="5"/>
      <c r="Z2103" s="49"/>
      <c r="AA2103" s="50" cm="1">
        <f t="array" ref="AA2103">IF(AND(K2103="Pending",J2103='Date ouverte'!$A$2),INDEX(_xlfn.ANCHORARRAY('Date ouverte'!$B$2),MATCH(TRUE,_xlfn.ANCHORARRAY('Date ouverte'!$B$2)&gt;=$W2103,0)),IF(AND(K2103="Pending",J2103='Date ouverte'!$A$4),INDEX(_xlfn.ANCHORARRAY('Date ouverte'!$B$4),MATCH(TRUE,_xlfn.ANCHORARRAY('Date ouverte'!$B$4)&gt;=$W2103,0)),IF(AND(K2103="Pending",J2103='Date ouverte'!$A$6),INDEX(_xlfn.ANCHORARRAY('Date ouverte'!$B$6),MATCH(TRUE,_xlfn.ANCHORARRAY('Date ouverte'!$B$6)&gt;=$W2103,0)),IF(AND(K2103="Pending",J2103='Date ouverte'!$A$8),INDEX(_xlfn.ANCHORARRAY('Date ouverte'!$B$8),MATCH(TRUE,_xlfn.ANCHORARRAY('Date ouverte'!$B$8)&gt;=$W2103,0)),W2103))))</f>
        <v>44890</v>
      </c>
      <c r="AB2103" s="5" t="str">
        <f>IF(IF($K2103="Pending",(IF($J2103='Date ouverte'!$A$20,HLOOKUP($AA2103,'Date ouverte'!$20:$21,2,FALSE),IF($J2103='Date ouverte'!$A$22,HLOOKUP($AA2103,'Date ouverte'!$22:$23,2,FALSE),IF($J2103='Date ouverte'!$A$24,HLOOKUP($AA2103,'Date ouverte'!$24:$25,2,FALSE),IF($J2103='Date ouverte'!$A$26,HLOOKUP($AA2103,'Date ouverte'!$26:$27,2,FALSE),"j"))))),W2103)&lt;&gt;"alert",AA2103,"alert")</f>
        <v>alert</v>
      </c>
      <c r="AC2103" s="65">
        <f>IF($AB2103="alert",(IF($J2103='Date ouverte'!$A$29,HLOOKUP($AA2103,'Date ouverte'!$29:$30,2,FALSE),IF($J2103='Date ouverte'!$A$31,HLOOKUP($AA2103,'Date ouverte'!$31:$33,2,FALSE),IF($J2103='Date ouverte'!$A$33,HLOOKUP($AA2103,'Date ouverte'!$33:$34,2,FALSE),IF($J2103='Date ouverte'!$A$35,HLOOKUP($AA2103,'Date ouverte'!$35:$36,2,FALSE),"j"))))),0)</f>
        <v>8</v>
      </c>
      <c r="AD21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03" s="71"/>
    </row>
    <row r="2104" spans="1:31" x14ac:dyDescent="0.25">
      <c r="A2104" t="s">
        <v>1565</v>
      </c>
      <c r="B2104" t="s">
        <v>258</v>
      </c>
      <c r="C2104" t="s">
        <v>14</v>
      </c>
      <c r="D2104" t="s">
        <v>47</v>
      </c>
      <c r="E2104" t="s">
        <v>16</v>
      </c>
      <c r="F2104" t="s">
        <v>48</v>
      </c>
      <c r="G2104" s="1">
        <v>44833</v>
      </c>
      <c r="H2104" s="1">
        <v>44863</v>
      </c>
      <c r="I2104" s="2">
        <v>44868.625</v>
      </c>
      <c r="J2104" t="s">
        <v>18</v>
      </c>
      <c r="K2104" t="s">
        <v>19</v>
      </c>
      <c r="L2104" t="s">
        <v>24</v>
      </c>
      <c r="M2104" t="s">
        <v>32</v>
      </c>
      <c r="N2104" t="s">
        <v>33</v>
      </c>
      <c r="O2104" t="s">
        <v>31</v>
      </c>
      <c r="P2104">
        <f t="shared" si="703"/>
        <v>1</v>
      </c>
      <c r="Q2104" s="5">
        <f t="shared" si="704"/>
        <v>44865</v>
      </c>
      <c r="R2104" s="32">
        <f>VLOOKUP(_xlfn.CONCAT(M2104," - ",E2104),Planning!$C$75:$D$99,2,0)</f>
        <v>10</v>
      </c>
      <c r="S2104" s="5">
        <f t="shared" si="705"/>
        <v>44873</v>
      </c>
      <c r="T2104" s="3" t="str">
        <f t="shared" si="706"/>
        <v/>
      </c>
      <c r="U2104" s="32">
        <f t="shared" ca="1" si="707"/>
        <v>10</v>
      </c>
      <c r="V2104" s="32">
        <f t="shared" si="708"/>
        <v>0</v>
      </c>
      <c r="W2104" s="5">
        <f t="shared" si="709"/>
        <v>44868</v>
      </c>
      <c r="X2104" s="5"/>
      <c r="Z2104" s="49"/>
      <c r="AA2104" s="50" cm="1">
        <f t="array" ref="AA2104">IF(AND(K2104="Pending",J2104='Date ouverte'!$A$2),INDEX(_xlfn.ANCHORARRAY('Date ouverte'!$B$2),MATCH(TRUE,_xlfn.ANCHORARRAY('Date ouverte'!$B$2)&gt;=$W2104,0)),IF(AND(K2104="Pending",J2104='Date ouverte'!$A$4),INDEX(_xlfn.ANCHORARRAY('Date ouverte'!$B$4),MATCH(TRUE,_xlfn.ANCHORARRAY('Date ouverte'!$B$4)&gt;=$W2104,0)),IF(AND(K2104="Pending",J2104='Date ouverte'!$A$6),INDEX(_xlfn.ANCHORARRAY('Date ouverte'!$B$6),MATCH(TRUE,_xlfn.ANCHORARRAY('Date ouverte'!$B$6)&gt;=$W2104,0)),IF(AND(K2104="Pending",J2104='Date ouverte'!$A$8),INDEX(_xlfn.ANCHORARRAY('Date ouverte'!$B$8),MATCH(TRUE,_xlfn.ANCHORARRAY('Date ouverte'!$B$8)&gt;=$W2104,0)),W2104))))</f>
        <v>44868</v>
      </c>
      <c r="AB2104" s="5">
        <f>IF(IF($K2104="Pending",(IF($J2104='Date ouverte'!$A$20,HLOOKUP($AA2104,'Date ouverte'!$20:$21,2,FALSE),IF($J2104='Date ouverte'!$A$22,HLOOKUP($AA2104,'Date ouverte'!$22:$23,2,FALSE),IF($J2104='Date ouverte'!$A$24,HLOOKUP($AA2104,'Date ouverte'!$24:$25,2,FALSE),IF($J2104='Date ouverte'!$A$26,HLOOKUP($AA2104,'Date ouverte'!$26:$27,2,FALSE),"j"))))),W2104)&lt;&gt;"alert",AA2104,"alert")</f>
        <v>44868</v>
      </c>
      <c r="AC2104" s="65">
        <f>IF($AB2104="alert",(IF($J2104='Date ouverte'!$A$29,HLOOKUP($AA2104,'Date ouverte'!$29:$30,2,FALSE),IF($J2104='Date ouverte'!$A$31,HLOOKUP($AA2104,'Date ouverte'!$31:$33,2,FALSE),IF($J2104='Date ouverte'!$A$33,HLOOKUP($AA2104,'Date ouverte'!$33:$34,2,FALSE),IF($J2104='Date ouverte'!$A$35,HLOOKUP($AA2104,'Date ouverte'!$35:$36,2,FALSE),"j"))))),0)</f>
        <v>0</v>
      </c>
      <c r="AD21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4" s="71"/>
    </row>
    <row r="2105" spans="1:31" x14ac:dyDescent="0.25">
      <c r="A2105" t="s">
        <v>457</v>
      </c>
      <c r="B2105" t="s">
        <v>258</v>
      </c>
      <c r="C2105" t="s">
        <v>30</v>
      </c>
      <c r="D2105" t="s">
        <v>15</v>
      </c>
      <c r="E2105" t="s">
        <v>34</v>
      </c>
      <c r="F2105" t="s">
        <v>17</v>
      </c>
      <c r="G2105" s="1">
        <v>44815</v>
      </c>
      <c r="H2105" s="1">
        <v>44853</v>
      </c>
      <c r="I2105" s="2">
        <v>44859.541666666664</v>
      </c>
      <c r="J2105" t="s">
        <v>18</v>
      </c>
      <c r="K2105" t="s">
        <v>19</v>
      </c>
      <c r="L2105" t="s">
        <v>20</v>
      </c>
      <c r="M2105" t="s">
        <v>25</v>
      </c>
      <c r="N2105" t="s">
        <v>35</v>
      </c>
      <c r="O2105" t="s">
        <v>42</v>
      </c>
      <c r="P2105">
        <f t="shared" si="703"/>
        <v>1</v>
      </c>
      <c r="Q2105" s="5">
        <f t="shared" si="704"/>
        <v>44855</v>
      </c>
      <c r="R2105" s="32">
        <f>VLOOKUP(_xlfn.CONCAT(M2105," - ",E2105),Planning!$C$75:$D$99,2,0)</f>
        <v>21</v>
      </c>
      <c r="S2105" s="5">
        <f t="shared" si="705"/>
        <v>44874</v>
      </c>
      <c r="T2105" s="3" t="str">
        <f t="shared" si="706"/>
        <v/>
      </c>
      <c r="U2105" s="32">
        <f t="shared" ca="1" si="707"/>
        <v>15</v>
      </c>
      <c r="V2105" s="32">
        <f t="shared" si="708"/>
        <v>0</v>
      </c>
      <c r="W2105" s="5">
        <f t="shared" si="709"/>
        <v>44859</v>
      </c>
      <c r="X2105" s="5"/>
      <c r="Z2105" s="49"/>
      <c r="AA2105" s="50" cm="1">
        <f t="array" ref="AA2105">IF(AND(K2105="Pending",J2105='Date ouverte'!$A$2),INDEX(_xlfn.ANCHORARRAY('Date ouverte'!$B$2),MATCH(TRUE,_xlfn.ANCHORARRAY('Date ouverte'!$B$2)&gt;=$W2105,0)),IF(AND(K2105="Pending",J2105='Date ouverte'!$A$4),INDEX(_xlfn.ANCHORARRAY('Date ouverte'!$B$4),MATCH(TRUE,_xlfn.ANCHORARRAY('Date ouverte'!$B$4)&gt;=$W2105,0)),IF(AND(K2105="Pending",J2105='Date ouverte'!$A$6),INDEX(_xlfn.ANCHORARRAY('Date ouverte'!$B$6),MATCH(TRUE,_xlfn.ANCHORARRAY('Date ouverte'!$B$6)&gt;=$W2105,0)),IF(AND(K2105="Pending",J2105='Date ouverte'!$A$8),INDEX(_xlfn.ANCHORARRAY('Date ouverte'!$B$8),MATCH(TRUE,_xlfn.ANCHORARRAY('Date ouverte'!$B$8)&gt;=$W2105,0)),W2105))))</f>
        <v>44859</v>
      </c>
      <c r="AB2105" s="5">
        <f>IF(IF($K2105="Pending",(IF($J2105='Date ouverte'!$A$20,HLOOKUP($AA2105,'Date ouverte'!$20:$21,2,FALSE),IF($J2105='Date ouverte'!$A$22,HLOOKUP($AA2105,'Date ouverte'!$22:$23,2,FALSE),IF($J2105='Date ouverte'!$A$24,HLOOKUP($AA2105,'Date ouverte'!$24:$25,2,FALSE),IF($J2105='Date ouverte'!$A$26,HLOOKUP($AA2105,'Date ouverte'!$26:$27,2,FALSE),"j"))))),W2105)&lt;&gt;"alert",AA2105,"alert")</f>
        <v>44859</v>
      </c>
      <c r="AC2105" s="65">
        <f>IF($AB2105="alert",(IF($J2105='Date ouverte'!$A$29,HLOOKUP($AA2105,'Date ouverte'!$29:$30,2,FALSE),IF($J2105='Date ouverte'!$A$31,HLOOKUP($AA2105,'Date ouverte'!$31:$33,2,FALSE),IF($J2105='Date ouverte'!$A$33,HLOOKUP($AA2105,'Date ouverte'!$33:$34,2,FALSE),IF($J2105='Date ouverte'!$A$35,HLOOKUP($AA2105,'Date ouverte'!$35:$36,2,FALSE),"j"))))),0)</f>
        <v>0</v>
      </c>
      <c r="AD21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5" s="71"/>
    </row>
    <row r="2106" spans="1:31" x14ac:dyDescent="0.25">
      <c r="A2106" t="s">
        <v>2313</v>
      </c>
      <c r="B2106" t="s">
        <v>258</v>
      </c>
      <c r="C2106" t="s">
        <v>14</v>
      </c>
      <c r="D2106" t="s">
        <v>47</v>
      </c>
      <c r="E2106" t="s">
        <v>34</v>
      </c>
      <c r="F2106" t="s">
        <v>48</v>
      </c>
      <c r="G2106" s="1">
        <v>44855</v>
      </c>
      <c r="H2106" s="1">
        <v>44890</v>
      </c>
      <c r="I2106" s="2">
        <v>44905</v>
      </c>
      <c r="J2106" t="s">
        <v>18</v>
      </c>
      <c r="K2106" t="s">
        <v>29</v>
      </c>
      <c r="L2106" t="s">
        <v>24</v>
      </c>
      <c r="M2106" t="s">
        <v>25</v>
      </c>
      <c r="N2106" t="s">
        <v>26</v>
      </c>
      <c r="O2106" t="s">
        <v>46</v>
      </c>
      <c r="P2106">
        <f t="shared" si="703"/>
        <v>1</v>
      </c>
      <c r="Q2106" s="5">
        <f t="shared" si="704"/>
        <v>44892</v>
      </c>
      <c r="R2106" s="32">
        <f>VLOOKUP(_xlfn.CONCAT(M2106," - ",E2106),Planning!$C$75:$D$99,2,0)</f>
        <v>21</v>
      </c>
      <c r="S2106" s="5">
        <f t="shared" si="705"/>
        <v>44911</v>
      </c>
      <c r="T2106" s="3" t="str">
        <f t="shared" si="706"/>
        <v/>
      </c>
      <c r="U2106" s="32">
        <f t="shared" ca="1" si="707"/>
        <v>21</v>
      </c>
      <c r="V2106" s="32">
        <f t="shared" si="708"/>
        <v>0</v>
      </c>
      <c r="W2106" s="5">
        <f t="shared" si="709"/>
        <v>44905</v>
      </c>
      <c r="X2106" s="5"/>
      <c r="Z2106" s="49"/>
      <c r="AA2106" s="50" cm="1">
        <f t="array" ref="AA2106">IF(AND(K2106="Pending",J2106='Date ouverte'!$A$2),INDEX(_xlfn.ANCHORARRAY('Date ouverte'!$B$2),MATCH(TRUE,_xlfn.ANCHORARRAY('Date ouverte'!$B$2)&gt;=$W2106,0)),IF(AND(K2106="Pending",J2106='Date ouverte'!$A$4),INDEX(_xlfn.ANCHORARRAY('Date ouverte'!$B$4),MATCH(TRUE,_xlfn.ANCHORARRAY('Date ouverte'!$B$4)&gt;=$W2106,0)),IF(AND(K2106="Pending",J2106='Date ouverte'!$A$6),INDEX(_xlfn.ANCHORARRAY('Date ouverte'!$B$6),MATCH(TRUE,_xlfn.ANCHORARRAY('Date ouverte'!$B$6)&gt;=$W2106,0)),IF(AND(K2106="Pending",J2106='Date ouverte'!$A$8),INDEX(_xlfn.ANCHORARRAY('Date ouverte'!$B$8),MATCH(TRUE,_xlfn.ANCHORARRAY('Date ouverte'!$B$8)&gt;=$W2106,0)),W2106))))</f>
        <v>44907</v>
      </c>
      <c r="AB2106" s="5" t="str">
        <f>IF(IF($K2106="Pending",(IF($J2106='Date ouverte'!$A$20,HLOOKUP($AA2106,'Date ouverte'!$20:$21,2,FALSE),IF($J2106='Date ouverte'!$A$22,HLOOKUP($AA2106,'Date ouverte'!$22:$23,2,FALSE),IF($J2106='Date ouverte'!$A$24,HLOOKUP($AA2106,'Date ouverte'!$24:$25,2,FALSE),IF($J2106='Date ouverte'!$A$26,HLOOKUP($AA2106,'Date ouverte'!$26:$27,2,FALSE),"j"))))),W2106)&lt;&gt;"alert",AA2106,"alert")</f>
        <v>alert</v>
      </c>
      <c r="AC2106" s="65">
        <f>IF($AB2106="alert",(IF($J2106='Date ouverte'!$A$29,HLOOKUP($AA2106,'Date ouverte'!$29:$30,2,FALSE),IF($J2106='Date ouverte'!$A$31,HLOOKUP($AA2106,'Date ouverte'!$31:$33,2,FALSE),IF($J2106='Date ouverte'!$A$33,HLOOKUP($AA2106,'Date ouverte'!$33:$34,2,FALSE),IF($J2106='Date ouverte'!$A$35,HLOOKUP($AA2106,'Date ouverte'!$35:$36,2,FALSE),"j"))))),0)</f>
        <v>11</v>
      </c>
      <c r="AD21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6" s="71"/>
    </row>
    <row r="2107" spans="1:31" x14ac:dyDescent="0.25">
      <c r="A2107" t="s">
        <v>1566</v>
      </c>
      <c r="B2107" t="s">
        <v>258</v>
      </c>
      <c r="C2107" t="s">
        <v>30</v>
      </c>
      <c r="D2107" t="s">
        <v>47</v>
      </c>
      <c r="E2107" t="s">
        <v>34</v>
      </c>
      <c r="F2107" t="s">
        <v>48</v>
      </c>
      <c r="G2107" s="1">
        <v>44844</v>
      </c>
      <c r="H2107" s="1">
        <v>44890</v>
      </c>
      <c r="I2107" s="2">
        <v>44902</v>
      </c>
      <c r="J2107" t="s">
        <v>28</v>
      </c>
      <c r="K2107" t="s">
        <v>29</v>
      </c>
      <c r="L2107" t="s">
        <v>20</v>
      </c>
      <c r="M2107" t="s">
        <v>25</v>
      </c>
      <c r="N2107" t="s">
        <v>35</v>
      </c>
      <c r="O2107" t="s">
        <v>46</v>
      </c>
      <c r="P2107">
        <f t="shared" si="703"/>
        <v>1</v>
      </c>
      <c r="Q2107" s="5">
        <f t="shared" si="704"/>
        <v>44892</v>
      </c>
      <c r="R2107" s="32">
        <f>VLOOKUP(_xlfn.CONCAT(M2107," - ",E2107),Planning!$C$75:$D$99,2,0)</f>
        <v>21</v>
      </c>
      <c r="S2107" s="5">
        <f t="shared" si="705"/>
        <v>44911</v>
      </c>
      <c r="T2107" s="3" t="str">
        <f t="shared" si="706"/>
        <v/>
      </c>
      <c r="U2107" s="32">
        <f t="shared" ca="1" si="707"/>
        <v>21</v>
      </c>
      <c r="V2107" s="32">
        <f t="shared" si="708"/>
        <v>0</v>
      </c>
      <c r="W2107" s="5">
        <f t="shared" si="709"/>
        <v>44902</v>
      </c>
      <c r="X2107" s="5"/>
      <c r="Z2107" s="49"/>
      <c r="AA2107" s="50" cm="1">
        <f t="array" ref="AA2107">IF(AND(K2107="Pending",J2107='Date ouverte'!$A$2),INDEX(_xlfn.ANCHORARRAY('Date ouverte'!$B$2),MATCH(TRUE,_xlfn.ANCHORARRAY('Date ouverte'!$B$2)&gt;=$W2107,0)),IF(AND(K2107="Pending",J2107='Date ouverte'!$A$4),INDEX(_xlfn.ANCHORARRAY('Date ouverte'!$B$4),MATCH(TRUE,_xlfn.ANCHORARRAY('Date ouverte'!$B$4)&gt;=$W2107,0)),IF(AND(K2107="Pending",J2107='Date ouverte'!$A$6),INDEX(_xlfn.ANCHORARRAY('Date ouverte'!$B$6),MATCH(TRUE,_xlfn.ANCHORARRAY('Date ouverte'!$B$6)&gt;=$W2107,0)),IF(AND(K2107="Pending",J2107='Date ouverte'!$A$8),INDEX(_xlfn.ANCHORARRAY('Date ouverte'!$B$8),MATCH(TRUE,_xlfn.ANCHORARRAY('Date ouverte'!$B$8)&gt;=$W2107,0)),W2107))))</f>
        <v>44902</v>
      </c>
      <c r="AB2107" s="5">
        <f>IF(IF($K2107="Pending",(IF($J2107='Date ouverte'!$A$20,HLOOKUP($AA2107,'Date ouverte'!$20:$21,2,FALSE),IF($J2107='Date ouverte'!$A$22,HLOOKUP($AA2107,'Date ouverte'!$22:$23,2,FALSE),IF($J2107='Date ouverte'!$A$24,HLOOKUP($AA2107,'Date ouverte'!$24:$25,2,FALSE),IF($J2107='Date ouverte'!$A$26,HLOOKUP($AA2107,'Date ouverte'!$26:$27,2,FALSE),"j"))))),W2107)&lt;&gt;"alert",AA2107,"alert")</f>
        <v>44902</v>
      </c>
      <c r="AC2107" s="65">
        <f>IF($AB2107="alert",(IF($J2107='Date ouverte'!$A$29,HLOOKUP($AA2107,'Date ouverte'!$29:$30,2,FALSE),IF($J2107='Date ouverte'!$A$31,HLOOKUP($AA2107,'Date ouverte'!$31:$33,2,FALSE),IF($J2107='Date ouverte'!$A$33,HLOOKUP($AA2107,'Date ouverte'!$33:$34,2,FALSE),IF($J2107='Date ouverte'!$A$35,HLOOKUP($AA2107,'Date ouverte'!$35:$36,2,FALSE),"j"))))),0)</f>
        <v>0</v>
      </c>
      <c r="AD21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07" s="71"/>
    </row>
    <row r="2108" spans="1:31" x14ac:dyDescent="0.25">
      <c r="A2108" t="s">
        <v>2314</v>
      </c>
      <c r="B2108" t="s">
        <v>258</v>
      </c>
      <c r="C2108" t="s">
        <v>30</v>
      </c>
      <c r="D2108" t="s">
        <v>47</v>
      </c>
      <c r="E2108" t="s">
        <v>34</v>
      </c>
      <c r="F2108" t="s">
        <v>48</v>
      </c>
      <c r="G2108" s="1">
        <v>44847</v>
      </c>
      <c r="H2108" s="1">
        <v>44877</v>
      </c>
      <c r="I2108" s="2">
        <v>44897.604166666664</v>
      </c>
      <c r="J2108" t="s">
        <v>23</v>
      </c>
      <c r="K2108" t="s">
        <v>19</v>
      </c>
      <c r="L2108" t="s">
        <v>20</v>
      </c>
      <c r="M2108" t="s">
        <v>25</v>
      </c>
      <c r="N2108" t="s">
        <v>35</v>
      </c>
      <c r="O2108" t="s">
        <v>45</v>
      </c>
      <c r="P2108">
        <f t="shared" si="703"/>
        <v>1</v>
      </c>
      <c r="Q2108" s="5">
        <f t="shared" si="704"/>
        <v>44879</v>
      </c>
      <c r="R2108" s="32">
        <f>VLOOKUP(_xlfn.CONCAT(M2108," - ",E2108),Planning!$C$75:$D$99,2,0)</f>
        <v>21</v>
      </c>
      <c r="S2108" s="5">
        <f t="shared" si="705"/>
        <v>44898</v>
      </c>
      <c r="T2108" s="3" t="str">
        <f t="shared" si="706"/>
        <v/>
      </c>
      <c r="U2108" s="32">
        <f t="shared" ca="1" si="707"/>
        <v>21</v>
      </c>
      <c r="V2108" s="32">
        <f t="shared" si="708"/>
        <v>0</v>
      </c>
      <c r="W2108" s="5">
        <f t="shared" si="709"/>
        <v>44897</v>
      </c>
      <c r="X2108" s="5"/>
      <c r="Z2108" s="49"/>
      <c r="AA2108" s="50" cm="1">
        <f t="array" ref="AA2108">IF(AND(K2108="Pending",J2108='Date ouverte'!$A$2),INDEX(_xlfn.ANCHORARRAY('Date ouverte'!$B$2),MATCH(TRUE,_xlfn.ANCHORARRAY('Date ouverte'!$B$2)&gt;=$W2108,0)),IF(AND(K2108="Pending",J2108='Date ouverte'!$A$4),INDEX(_xlfn.ANCHORARRAY('Date ouverte'!$B$4),MATCH(TRUE,_xlfn.ANCHORARRAY('Date ouverte'!$B$4)&gt;=$W2108,0)),IF(AND(K2108="Pending",J2108='Date ouverte'!$A$6),INDEX(_xlfn.ANCHORARRAY('Date ouverte'!$B$6),MATCH(TRUE,_xlfn.ANCHORARRAY('Date ouverte'!$B$6)&gt;=$W2108,0)),IF(AND(K2108="Pending",J2108='Date ouverte'!$A$8),INDEX(_xlfn.ANCHORARRAY('Date ouverte'!$B$8),MATCH(TRUE,_xlfn.ANCHORARRAY('Date ouverte'!$B$8)&gt;=$W2108,0)),W2108))))</f>
        <v>44897</v>
      </c>
      <c r="AB2108" s="5">
        <f>IF(IF($K2108="Pending",(IF($J2108='Date ouverte'!$A$20,HLOOKUP($AA2108,'Date ouverte'!$20:$21,2,FALSE),IF($J2108='Date ouverte'!$A$22,HLOOKUP($AA2108,'Date ouverte'!$22:$23,2,FALSE),IF($J2108='Date ouverte'!$A$24,HLOOKUP($AA2108,'Date ouverte'!$24:$25,2,FALSE),IF($J2108='Date ouverte'!$A$26,HLOOKUP($AA2108,'Date ouverte'!$26:$27,2,FALSE),"j"))))),W2108)&lt;&gt;"alert",AA2108,"alert")</f>
        <v>44897</v>
      </c>
      <c r="AC2108" s="65">
        <f>IF($AB2108="alert",(IF($J2108='Date ouverte'!$A$29,HLOOKUP($AA2108,'Date ouverte'!$29:$30,2,FALSE),IF($J2108='Date ouverte'!$A$31,HLOOKUP($AA2108,'Date ouverte'!$31:$33,2,FALSE),IF($J2108='Date ouverte'!$A$33,HLOOKUP($AA2108,'Date ouverte'!$33:$34,2,FALSE),IF($J2108='Date ouverte'!$A$35,HLOOKUP($AA2108,'Date ouverte'!$35:$36,2,FALSE),"j"))))),0)</f>
        <v>0</v>
      </c>
      <c r="AD21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08" s="71"/>
    </row>
    <row r="2109" spans="1:31" x14ac:dyDescent="0.25">
      <c r="A2109" t="s">
        <v>2315</v>
      </c>
      <c r="B2109" t="s">
        <v>258</v>
      </c>
      <c r="C2109" t="s">
        <v>30</v>
      </c>
      <c r="D2109" t="s">
        <v>47</v>
      </c>
      <c r="E2109" t="s">
        <v>34</v>
      </c>
      <c r="F2109" t="s">
        <v>48</v>
      </c>
      <c r="G2109" s="1">
        <v>44855</v>
      </c>
      <c r="H2109" s="1">
        <v>44890</v>
      </c>
      <c r="I2109" s="2">
        <v>44902</v>
      </c>
      <c r="J2109" t="s">
        <v>28</v>
      </c>
      <c r="K2109" t="s">
        <v>29</v>
      </c>
      <c r="L2109" t="s">
        <v>24</v>
      </c>
      <c r="M2109" t="s">
        <v>25</v>
      </c>
      <c r="N2109" t="s">
        <v>26</v>
      </c>
      <c r="O2109" t="s">
        <v>46</v>
      </c>
      <c r="P2109">
        <f t="shared" si="703"/>
        <v>1</v>
      </c>
      <c r="Q2109" s="5">
        <f t="shared" si="704"/>
        <v>44892</v>
      </c>
      <c r="R2109" s="32">
        <f>VLOOKUP(_xlfn.CONCAT(M2109," - ",E2109),Planning!$C$75:$D$99,2,0)</f>
        <v>21</v>
      </c>
      <c r="S2109" s="5">
        <f t="shared" si="705"/>
        <v>44911</v>
      </c>
      <c r="T2109" s="3" t="str">
        <f t="shared" si="706"/>
        <v/>
      </c>
      <c r="U2109" s="32">
        <f t="shared" ca="1" si="707"/>
        <v>21</v>
      </c>
      <c r="V2109" s="32">
        <f t="shared" si="708"/>
        <v>0</v>
      </c>
      <c r="W2109" s="5">
        <f t="shared" si="709"/>
        <v>44902</v>
      </c>
      <c r="X2109" s="5"/>
      <c r="Z2109" s="49"/>
      <c r="AA2109" s="50" cm="1">
        <f t="array" ref="AA2109">IF(AND(K2109="Pending",J2109='Date ouverte'!$A$2),INDEX(_xlfn.ANCHORARRAY('Date ouverte'!$B$2),MATCH(TRUE,_xlfn.ANCHORARRAY('Date ouverte'!$B$2)&gt;=$W2109,0)),IF(AND(K2109="Pending",J2109='Date ouverte'!$A$4),INDEX(_xlfn.ANCHORARRAY('Date ouverte'!$B$4),MATCH(TRUE,_xlfn.ANCHORARRAY('Date ouverte'!$B$4)&gt;=$W2109,0)),IF(AND(K2109="Pending",J2109='Date ouverte'!$A$6),INDEX(_xlfn.ANCHORARRAY('Date ouverte'!$B$6),MATCH(TRUE,_xlfn.ANCHORARRAY('Date ouverte'!$B$6)&gt;=$W2109,0)),IF(AND(K2109="Pending",J2109='Date ouverte'!$A$8),INDEX(_xlfn.ANCHORARRAY('Date ouverte'!$B$8),MATCH(TRUE,_xlfn.ANCHORARRAY('Date ouverte'!$B$8)&gt;=$W2109,0)),W2109))))</f>
        <v>44902</v>
      </c>
      <c r="AB2109" s="5">
        <f>IF(IF($K2109="Pending",(IF($J2109='Date ouverte'!$A$20,HLOOKUP($AA2109,'Date ouverte'!$20:$21,2,FALSE),IF($J2109='Date ouverte'!$A$22,HLOOKUP($AA2109,'Date ouverte'!$22:$23,2,FALSE),IF($J2109='Date ouverte'!$A$24,HLOOKUP($AA2109,'Date ouverte'!$24:$25,2,FALSE),IF($J2109='Date ouverte'!$A$26,HLOOKUP($AA2109,'Date ouverte'!$26:$27,2,FALSE),"j"))))),W2109)&lt;&gt;"alert",AA2109,"alert")</f>
        <v>44902</v>
      </c>
      <c r="AC2109" s="65">
        <f>IF($AB2109="alert",(IF($J2109='Date ouverte'!$A$29,HLOOKUP($AA2109,'Date ouverte'!$29:$30,2,FALSE),IF($J2109='Date ouverte'!$A$31,HLOOKUP($AA2109,'Date ouverte'!$31:$33,2,FALSE),IF($J2109='Date ouverte'!$A$33,HLOOKUP($AA2109,'Date ouverte'!$33:$34,2,FALSE),IF($J2109='Date ouverte'!$A$35,HLOOKUP($AA2109,'Date ouverte'!$35:$36,2,FALSE),"j"))))),0)</f>
        <v>0</v>
      </c>
      <c r="AD21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09" s="71"/>
    </row>
    <row r="2110" spans="1:31" x14ac:dyDescent="0.25">
      <c r="A2110" t="s">
        <v>715</v>
      </c>
      <c r="B2110" t="s">
        <v>258</v>
      </c>
      <c r="C2110" t="s">
        <v>14</v>
      </c>
      <c r="D2110" t="s">
        <v>47</v>
      </c>
      <c r="E2110" t="s">
        <v>34</v>
      </c>
      <c r="F2110" t="s">
        <v>48</v>
      </c>
      <c r="G2110" s="1">
        <v>44828</v>
      </c>
      <c r="H2110" s="1">
        <v>44877</v>
      </c>
      <c r="I2110" s="2">
        <v>44889.604166666664</v>
      </c>
      <c r="J2110" t="s">
        <v>18</v>
      </c>
      <c r="K2110" t="s">
        <v>19</v>
      </c>
      <c r="L2110" t="s">
        <v>20</v>
      </c>
      <c r="M2110" t="s">
        <v>25</v>
      </c>
      <c r="N2110" t="s">
        <v>35</v>
      </c>
      <c r="O2110" t="s">
        <v>45</v>
      </c>
      <c r="P2110">
        <f t="shared" si="703"/>
        <v>1</v>
      </c>
      <c r="Q2110" s="5">
        <f t="shared" si="704"/>
        <v>44879</v>
      </c>
      <c r="R2110" s="32">
        <f>VLOOKUP(_xlfn.CONCAT(M2110," - ",E2110),Planning!$C$75:$D$99,2,0)</f>
        <v>21</v>
      </c>
      <c r="S2110" s="5">
        <f t="shared" si="705"/>
        <v>44898</v>
      </c>
      <c r="T2110" s="3" t="str">
        <f t="shared" si="706"/>
        <v/>
      </c>
      <c r="U2110" s="32">
        <f t="shared" ca="1" si="707"/>
        <v>21</v>
      </c>
      <c r="V2110" s="32">
        <f t="shared" si="708"/>
        <v>0</v>
      </c>
      <c r="W2110" s="5">
        <f t="shared" si="709"/>
        <v>44889</v>
      </c>
      <c r="X2110" s="5"/>
      <c r="Z2110" s="49"/>
      <c r="AA2110" s="50" cm="1">
        <f t="array" ref="AA2110">IF(AND(K2110="Pending",J2110='Date ouverte'!$A$2),INDEX(_xlfn.ANCHORARRAY('Date ouverte'!$B$2),MATCH(TRUE,_xlfn.ANCHORARRAY('Date ouverte'!$B$2)&gt;=$W2110,0)),IF(AND(K2110="Pending",J2110='Date ouverte'!$A$4),INDEX(_xlfn.ANCHORARRAY('Date ouverte'!$B$4),MATCH(TRUE,_xlfn.ANCHORARRAY('Date ouverte'!$B$4)&gt;=$W2110,0)),IF(AND(K2110="Pending",J2110='Date ouverte'!$A$6),INDEX(_xlfn.ANCHORARRAY('Date ouverte'!$B$6),MATCH(TRUE,_xlfn.ANCHORARRAY('Date ouverte'!$B$6)&gt;=$W2110,0)),IF(AND(K2110="Pending",J2110='Date ouverte'!$A$8),INDEX(_xlfn.ANCHORARRAY('Date ouverte'!$B$8),MATCH(TRUE,_xlfn.ANCHORARRAY('Date ouverte'!$B$8)&gt;=$W2110,0)),W2110))))</f>
        <v>44889</v>
      </c>
      <c r="AB2110" s="5">
        <f>IF(IF($K2110="Pending",(IF($J2110='Date ouverte'!$A$20,HLOOKUP($AA2110,'Date ouverte'!$20:$21,2,FALSE),IF($J2110='Date ouverte'!$A$22,HLOOKUP($AA2110,'Date ouverte'!$22:$23,2,FALSE),IF($J2110='Date ouverte'!$A$24,HLOOKUP($AA2110,'Date ouverte'!$24:$25,2,FALSE),IF($J2110='Date ouverte'!$A$26,HLOOKUP($AA2110,'Date ouverte'!$26:$27,2,FALSE),"j"))))),W2110)&lt;&gt;"alert",AA2110,"alert")</f>
        <v>44889</v>
      </c>
      <c r="AC2110" s="65">
        <f>IF($AB2110="alert",(IF($J2110='Date ouverte'!$A$29,HLOOKUP($AA2110,'Date ouverte'!$29:$30,2,FALSE),IF($J2110='Date ouverte'!$A$31,HLOOKUP($AA2110,'Date ouverte'!$31:$33,2,FALSE),IF($J2110='Date ouverte'!$A$33,HLOOKUP($AA2110,'Date ouverte'!$33:$34,2,FALSE),IF($J2110='Date ouverte'!$A$35,HLOOKUP($AA2110,'Date ouverte'!$35:$36,2,FALSE),"j"))))),0)</f>
        <v>0</v>
      </c>
      <c r="AD21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0" s="71"/>
    </row>
    <row r="2111" spans="1:31" x14ac:dyDescent="0.25">
      <c r="A2111" t="s">
        <v>2316</v>
      </c>
      <c r="B2111" t="s">
        <v>258</v>
      </c>
      <c r="C2111" t="s">
        <v>30</v>
      </c>
      <c r="D2111" t="s">
        <v>47</v>
      </c>
      <c r="E2111" t="s">
        <v>16</v>
      </c>
      <c r="F2111" t="s">
        <v>48</v>
      </c>
      <c r="G2111" s="1">
        <v>44858</v>
      </c>
      <c r="H2111" s="1">
        <v>44893</v>
      </c>
      <c r="I2111" s="2">
        <v>44898</v>
      </c>
      <c r="J2111" t="s">
        <v>23</v>
      </c>
      <c r="K2111" t="s">
        <v>29</v>
      </c>
      <c r="L2111" t="s">
        <v>24</v>
      </c>
      <c r="M2111" t="s">
        <v>25</v>
      </c>
      <c r="N2111" t="s">
        <v>26</v>
      </c>
      <c r="O2111" t="s">
        <v>46</v>
      </c>
      <c r="P2111">
        <f t="shared" si="703"/>
        <v>1</v>
      </c>
      <c r="Q2111" s="5">
        <f t="shared" si="704"/>
        <v>44895</v>
      </c>
      <c r="R2111" s="32">
        <f>VLOOKUP(_xlfn.CONCAT(M2111," - ",E2111),Planning!$C$75:$D$99,2,0)</f>
        <v>4</v>
      </c>
      <c r="S2111" s="5">
        <f t="shared" si="705"/>
        <v>44897</v>
      </c>
      <c r="T2111" s="3" t="str">
        <f t="shared" si="706"/>
        <v/>
      </c>
      <c r="U2111" s="32">
        <f t="shared" ca="1" si="707"/>
        <v>4</v>
      </c>
      <c r="V2111" s="32">
        <f t="shared" si="708"/>
        <v>0</v>
      </c>
      <c r="W2111" s="5">
        <f t="shared" si="709"/>
        <v>44898</v>
      </c>
      <c r="X2111" s="5"/>
      <c r="Z2111" s="49"/>
      <c r="AA2111" s="50" cm="1">
        <f t="array" ref="AA2111">IF(AND(K2111="Pending",J2111='Date ouverte'!$A$2),INDEX(_xlfn.ANCHORARRAY('Date ouverte'!$B$2),MATCH(TRUE,_xlfn.ANCHORARRAY('Date ouverte'!$B$2)&gt;=$W2111,0)),IF(AND(K2111="Pending",J2111='Date ouverte'!$A$4),INDEX(_xlfn.ANCHORARRAY('Date ouverte'!$B$4),MATCH(TRUE,_xlfn.ANCHORARRAY('Date ouverte'!$B$4)&gt;=$W2111,0)),IF(AND(K2111="Pending",J2111='Date ouverte'!$A$6),INDEX(_xlfn.ANCHORARRAY('Date ouverte'!$B$6),MATCH(TRUE,_xlfn.ANCHORARRAY('Date ouverte'!$B$6)&gt;=$W2111,0)),IF(AND(K2111="Pending",J2111='Date ouverte'!$A$8),INDEX(_xlfn.ANCHORARRAY('Date ouverte'!$B$8),MATCH(TRUE,_xlfn.ANCHORARRAY('Date ouverte'!$B$8)&gt;=$W2111,0)),W2111))))</f>
        <v>44900</v>
      </c>
      <c r="AB2111" s="5" t="str">
        <f>IF(IF($K2111="Pending",(IF($J2111='Date ouverte'!$A$20,HLOOKUP($AA2111,'Date ouverte'!$20:$21,2,FALSE),IF($J2111='Date ouverte'!$A$22,HLOOKUP($AA2111,'Date ouverte'!$22:$23,2,FALSE),IF($J2111='Date ouverte'!$A$24,HLOOKUP($AA2111,'Date ouverte'!$24:$25,2,FALSE),IF($J2111='Date ouverte'!$A$26,HLOOKUP($AA2111,'Date ouverte'!$26:$27,2,FALSE),"j"))))),W2111)&lt;&gt;"alert",AA2111,"alert")</f>
        <v>alert</v>
      </c>
      <c r="AC2111" s="65">
        <f>IF($AB2111="alert",(IF($J2111='Date ouverte'!$A$29,HLOOKUP($AA2111,'Date ouverte'!$29:$30,2,FALSE),IF($J2111='Date ouverte'!$A$31,HLOOKUP($AA2111,'Date ouverte'!$31:$33,2,FALSE),IF($J2111='Date ouverte'!$A$33,HLOOKUP($AA2111,'Date ouverte'!$33:$34,2,FALSE),IF($J2111='Date ouverte'!$A$35,HLOOKUP($AA2111,'Date ouverte'!$35:$36,2,FALSE),"j"))))),0)</f>
        <v>26</v>
      </c>
      <c r="AD21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1" s="71"/>
    </row>
    <row r="2112" spans="1:31" x14ac:dyDescent="0.25">
      <c r="A2112" t="s">
        <v>442</v>
      </c>
      <c r="B2112" t="s">
        <v>258</v>
      </c>
      <c r="C2112" t="s">
        <v>14</v>
      </c>
      <c r="D2112" t="s">
        <v>47</v>
      </c>
      <c r="E2112" t="s">
        <v>34</v>
      </c>
      <c r="F2112" t="s">
        <v>48</v>
      </c>
      <c r="G2112" s="1">
        <v>44816</v>
      </c>
      <c r="H2112" s="1">
        <v>44866</v>
      </c>
      <c r="I2112" s="2">
        <v>44881.6875</v>
      </c>
      <c r="J2112" t="s">
        <v>28</v>
      </c>
      <c r="K2112" t="s">
        <v>19</v>
      </c>
      <c r="L2112" t="s">
        <v>20</v>
      </c>
      <c r="M2112" t="s">
        <v>25</v>
      </c>
      <c r="N2112" t="s">
        <v>35</v>
      </c>
      <c r="O2112" t="s">
        <v>40</v>
      </c>
      <c r="P2112">
        <f t="shared" si="703"/>
        <v>1</v>
      </c>
      <c r="Q2112" s="5">
        <f t="shared" si="704"/>
        <v>44868</v>
      </c>
      <c r="R2112" s="32">
        <f>VLOOKUP(_xlfn.CONCAT(M2112," - ",E2112),Planning!$C$75:$D$99,2,0)</f>
        <v>21</v>
      </c>
      <c r="S2112" s="5">
        <f t="shared" si="705"/>
        <v>44887</v>
      </c>
      <c r="T2112" s="3" t="str">
        <f t="shared" si="706"/>
        <v/>
      </c>
      <c r="U2112" s="32">
        <f t="shared" ca="1" si="707"/>
        <v>21</v>
      </c>
      <c r="V2112" s="32">
        <f t="shared" si="708"/>
        <v>0</v>
      </c>
      <c r="W2112" s="5">
        <f t="shared" si="709"/>
        <v>44881</v>
      </c>
      <c r="X2112" s="5"/>
      <c r="Z2112" s="49"/>
      <c r="AA2112" s="50" cm="1">
        <f t="array" ref="AA2112">IF(AND(K2112="Pending",J2112='Date ouverte'!$A$2),INDEX(_xlfn.ANCHORARRAY('Date ouverte'!$B$2),MATCH(TRUE,_xlfn.ANCHORARRAY('Date ouverte'!$B$2)&gt;=$W2112,0)),IF(AND(K2112="Pending",J2112='Date ouverte'!$A$4),INDEX(_xlfn.ANCHORARRAY('Date ouverte'!$B$4),MATCH(TRUE,_xlfn.ANCHORARRAY('Date ouverte'!$B$4)&gt;=$W2112,0)),IF(AND(K2112="Pending",J2112='Date ouverte'!$A$6),INDEX(_xlfn.ANCHORARRAY('Date ouverte'!$B$6),MATCH(TRUE,_xlfn.ANCHORARRAY('Date ouverte'!$B$6)&gt;=$W2112,0)),IF(AND(K2112="Pending",J2112='Date ouverte'!$A$8),INDEX(_xlfn.ANCHORARRAY('Date ouverte'!$B$8),MATCH(TRUE,_xlfn.ANCHORARRAY('Date ouverte'!$B$8)&gt;=$W2112,0)),W2112))))</f>
        <v>44881</v>
      </c>
      <c r="AB2112" s="5">
        <f>IF(IF($K2112="Pending",(IF($J2112='Date ouverte'!$A$20,HLOOKUP($AA2112,'Date ouverte'!$20:$21,2,FALSE),IF($J2112='Date ouverte'!$A$22,HLOOKUP($AA2112,'Date ouverte'!$22:$23,2,FALSE),IF($J2112='Date ouverte'!$A$24,HLOOKUP($AA2112,'Date ouverte'!$24:$25,2,FALSE),IF($J2112='Date ouverte'!$A$26,HLOOKUP($AA2112,'Date ouverte'!$26:$27,2,FALSE),"j"))))),W2112)&lt;&gt;"alert",AA2112,"alert")</f>
        <v>44881</v>
      </c>
      <c r="AC2112" s="65">
        <f>IF($AB2112="alert",(IF($J2112='Date ouverte'!$A$29,HLOOKUP($AA2112,'Date ouverte'!$29:$30,2,FALSE),IF($J2112='Date ouverte'!$A$31,HLOOKUP($AA2112,'Date ouverte'!$31:$33,2,FALSE),IF($J2112='Date ouverte'!$A$33,HLOOKUP($AA2112,'Date ouverte'!$33:$34,2,FALSE),IF($J2112='Date ouverte'!$A$35,HLOOKUP($AA2112,'Date ouverte'!$35:$36,2,FALSE),"j"))))),0)</f>
        <v>0</v>
      </c>
      <c r="AD21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12" s="71"/>
    </row>
    <row r="2113" spans="1:31" x14ac:dyDescent="0.25">
      <c r="A2113" t="s">
        <v>1567</v>
      </c>
      <c r="B2113" t="s">
        <v>258</v>
      </c>
      <c r="C2113" t="s">
        <v>30</v>
      </c>
      <c r="D2113" t="s">
        <v>47</v>
      </c>
      <c r="E2113" t="s">
        <v>34</v>
      </c>
      <c r="F2113" t="s">
        <v>48</v>
      </c>
      <c r="G2113" s="1">
        <v>44847</v>
      </c>
      <c r="H2113" s="1">
        <v>44877</v>
      </c>
      <c r="I2113" s="2">
        <v>44887.208333333336</v>
      </c>
      <c r="J2113" t="s">
        <v>28</v>
      </c>
      <c r="K2113" t="s">
        <v>19</v>
      </c>
      <c r="L2113" t="s">
        <v>20</v>
      </c>
      <c r="M2113" t="s">
        <v>25</v>
      </c>
      <c r="N2113" t="s">
        <v>35</v>
      </c>
      <c r="O2113" t="s">
        <v>45</v>
      </c>
      <c r="P2113">
        <f t="shared" si="703"/>
        <v>1</v>
      </c>
      <c r="Q2113" s="5">
        <f t="shared" si="704"/>
        <v>44879</v>
      </c>
      <c r="R2113" s="32">
        <f>VLOOKUP(_xlfn.CONCAT(M2113," - ",E2113),Planning!$C$75:$D$99,2,0)</f>
        <v>21</v>
      </c>
      <c r="S2113" s="5">
        <f t="shared" si="705"/>
        <v>44898</v>
      </c>
      <c r="T2113" s="3" t="str">
        <f t="shared" si="706"/>
        <v/>
      </c>
      <c r="U2113" s="32">
        <f t="shared" ca="1" si="707"/>
        <v>21</v>
      </c>
      <c r="V2113" s="32">
        <f t="shared" si="708"/>
        <v>0</v>
      </c>
      <c r="W2113" s="5">
        <f t="shared" si="709"/>
        <v>44887</v>
      </c>
      <c r="X2113" s="5"/>
      <c r="Z2113" s="49"/>
      <c r="AA2113" s="50" cm="1">
        <f t="array" ref="AA2113">IF(AND(K2113="Pending",J2113='Date ouverte'!$A$2),INDEX(_xlfn.ANCHORARRAY('Date ouverte'!$B$2),MATCH(TRUE,_xlfn.ANCHORARRAY('Date ouverte'!$B$2)&gt;=$W2113,0)),IF(AND(K2113="Pending",J2113='Date ouverte'!$A$4),INDEX(_xlfn.ANCHORARRAY('Date ouverte'!$B$4),MATCH(TRUE,_xlfn.ANCHORARRAY('Date ouverte'!$B$4)&gt;=$W2113,0)),IF(AND(K2113="Pending",J2113='Date ouverte'!$A$6),INDEX(_xlfn.ANCHORARRAY('Date ouverte'!$B$6),MATCH(TRUE,_xlfn.ANCHORARRAY('Date ouverte'!$B$6)&gt;=$W2113,0)),IF(AND(K2113="Pending",J2113='Date ouverte'!$A$8),INDEX(_xlfn.ANCHORARRAY('Date ouverte'!$B$8),MATCH(TRUE,_xlfn.ANCHORARRAY('Date ouverte'!$B$8)&gt;=$W2113,0)),W2113))))</f>
        <v>44887</v>
      </c>
      <c r="AB2113" s="5">
        <f>IF(IF($K2113="Pending",(IF($J2113='Date ouverte'!$A$20,HLOOKUP($AA2113,'Date ouverte'!$20:$21,2,FALSE),IF($J2113='Date ouverte'!$A$22,HLOOKUP($AA2113,'Date ouverte'!$22:$23,2,FALSE),IF($J2113='Date ouverte'!$A$24,HLOOKUP($AA2113,'Date ouverte'!$24:$25,2,FALSE),IF($J2113='Date ouverte'!$A$26,HLOOKUP($AA2113,'Date ouverte'!$26:$27,2,FALSE),"j"))))),W2113)&lt;&gt;"alert",AA2113,"alert")</f>
        <v>44887</v>
      </c>
      <c r="AC2113" s="65">
        <f>IF($AB2113="alert",(IF($J2113='Date ouverte'!$A$29,HLOOKUP($AA2113,'Date ouverte'!$29:$30,2,FALSE),IF($J2113='Date ouverte'!$A$31,HLOOKUP($AA2113,'Date ouverte'!$31:$33,2,FALSE),IF($J2113='Date ouverte'!$A$33,HLOOKUP($AA2113,'Date ouverte'!$33:$34,2,FALSE),IF($J2113='Date ouverte'!$A$35,HLOOKUP($AA2113,'Date ouverte'!$35:$36,2,FALSE),"j"))))),0)</f>
        <v>0</v>
      </c>
      <c r="AD21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13" s="71"/>
    </row>
    <row r="2114" spans="1:31" x14ac:dyDescent="0.25">
      <c r="A2114" t="s">
        <v>2317</v>
      </c>
      <c r="B2114" t="s">
        <v>258</v>
      </c>
      <c r="C2114" t="s">
        <v>30</v>
      </c>
      <c r="D2114" t="s">
        <v>47</v>
      </c>
      <c r="E2114" t="s">
        <v>34</v>
      </c>
      <c r="F2114" t="s">
        <v>48</v>
      </c>
      <c r="G2114" s="1">
        <v>44858</v>
      </c>
      <c r="H2114" s="1">
        <v>44890</v>
      </c>
      <c r="I2114" s="2">
        <v>44902</v>
      </c>
      <c r="J2114" t="s">
        <v>23</v>
      </c>
      <c r="K2114" t="s">
        <v>29</v>
      </c>
      <c r="L2114" t="s">
        <v>20</v>
      </c>
      <c r="M2114" t="s">
        <v>25</v>
      </c>
      <c r="N2114" t="s">
        <v>35</v>
      </c>
      <c r="O2114" t="s">
        <v>46</v>
      </c>
      <c r="P2114">
        <f t="shared" si="703"/>
        <v>1</v>
      </c>
      <c r="Q2114" s="5">
        <f t="shared" si="704"/>
        <v>44892</v>
      </c>
      <c r="R2114" s="32">
        <f>VLOOKUP(_xlfn.CONCAT(M2114," - ",E2114),Planning!$C$75:$D$99,2,0)</f>
        <v>21</v>
      </c>
      <c r="S2114" s="5">
        <f t="shared" si="705"/>
        <v>44911</v>
      </c>
      <c r="T2114" s="3" t="str">
        <f t="shared" si="706"/>
        <v/>
      </c>
      <c r="U2114" s="32">
        <f t="shared" ca="1" si="707"/>
        <v>21</v>
      </c>
      <c r="V2114" s="32">
        <f t="shared" si="708"/>
        <v>0</v>
      </c>
      <c r="W2114" s="5">
        <f t="shared" si="709"/>
        <v>44902</v>
      </c>
      <c r="X2114" s="5"/>
      <c r="Z2114" s="49"/>
      <c r="AA2114" s="50" cm="1">
        <f t="array" ref="AA2114">IF(AND(K2114="Pending",J2114='Date ouverte'!$A$2),INDEX(_xlfn.ANCHORARRAY('Date ouverte'!$B$2),MATCH(TRUE,_xlfn.ANCHORARRAY('Date ouverte'!$B$2)&gt;=$W2114,0)),IF(AND(K2114="Pending",J2114='Date ouverte'!$A$4),INDEX(_xlfn.ANCHORARRAY('Date ouverte'!$B$4),MATCH(TRUE,_xlfn.ANCHORARRAY('Date ouverte'!$B$4)&gt;=$W2114,0)),IF(AND(K2114="Pending",J2114='Date ouverte'!$A$6),INDEX(_xlfn.ANCHORARRAY('Date ouverte'!$B$6),MATCH(TRUE,_xlfn.ANCHORARRAY('Date ouverte'!$B$6)&gt;=$W2114,0)),IF(AND(K2114="Pending",J2114='Date ouverte'!$A$8),INDEX(_xlfn.ANCHORARRAY('Date ouverte'!$B$8),MATCH(TRUE,_xlfn.ANCHORARRAY('Date ouverte'!$B$8)&gt;=$W2114,0)),W2114))))</f>
        <v>44902</v>
      </c>
      <c r="AB2114" s="5" t="str">
        <f>IF(IF($K2114="Pending",(IF($J2114='Date ouverte'!$A$20,HLOOKUP($AA2114,'Date ouverte'!$20:$21,2,FALSE),IF($J2114='Date ouverte'!$A$22,HLOOKUP($AA2114,'Date ouverte'!$22:$23,2,FALSE),IF($J2114='Date ouverte'!$A$24,HLOOKUP($AA2114,'Date ouverte'!$24:$25,2,FALSE),IF($J2114='Date ouverte'!$A$26,HLOOKUP($AA2114,'Date ouverte'!$26:$27,2,FALSE),"j"))))),W2114)&lt;&gt;"alert",AA2114,"alert")</f>
        <v>alert</v>
      </c>
      <c r="AC2114" s="65">
        <f>IF($AB2114="alert",(IF($J2114='Date ouverte'!$A$29,HLOOKUP($AA2114,'Date ouverte'!$29:$30,2,FALSE),IF($J2114='Date ouverte'!$A$31,HLOOKUP($AA2114,'Date ouverte'!$31:$33,2,FALSE),IF($J2114='Date ouverte'!$A$33,HLOOKUP($AA2114,'Date ouverte'!$33:$34,2,FALSE),IF($J2114='Date ouverte'!$A$35,HLOOKUP($AA2114,'Date ouverte'!$35:$36,2,FALSE),"j"))))),0)</f>
        <v>40</v>
      </c>
      <c r="AD21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4" s="71"/>
    </row>
    <row r="2115" spans="1:31" x14ac:dyDescent="0.25">
      <c r="A2115" t="s">
        <v>786</v>
      </c>
      <c r="B2115" t="s">
        <v>258</v>
      </c>
      <c r="C2115" t="s">
        <v>14</v>
      </c>
      <c r="D2115" t="s">
        <v>47</v>
      </c>
      <c r="E2115" t="s">
        <v>34</v>
      </c>
      <c r="F2115" t="s">
        <v>48</v>
      </c>
      <c r="G2115" s="1">
        <v>44823</v>
      </c>
      <c r="H2115" s="1">
        <v>44866</v>
      </c>
      <c r="I2115" s="2">
        <v>44881</v>
      </c>
      <c r="J2115" t="s">
        <v>28</v>
      </c>
      <c r="K2115" t="s">
        <v>29</v>
      </c>
      <c r="L2115" t="s">
        <v>24</v>
      </c>
      <c r="M2115" t="s">
        <v>25</v>
      </c>
      <c r="N2115" t="s">
        <v>26</v>
      </c>
      <c r="O2115" t="s">
        <v>40</v>
      </c>
      <c r="P2115">
        <f t="shared" si="703"/>
        <v>1</v>
      </c>
      <c r="Q2115" s="5">
        <f t="shared" si="704"/>
        <v>44868</v>
      </c>
      <c r="R2115" s="32">
        <f>VLOOKUP(_xlfn.CONCAT(M2115," - ",E2115),Planning!$C$75:$D$99,2,0)</f>
        <v>21</v>
      </c>
      <c r="S2115" s="5">
        <f t="shared" si="705"/>
        <v>44887</v>
      </c>
      <c r="T2115" s="3" t="str">
        <f t="shared" si="706"/>
        <v/>
      </c>
      <c r="U2115" s="32">
        <f t="shared" ca="1" si="707"/>
        <v>21</v>
      </c>
      <c r="V2115" s="32">
        <f t="shared" si="708"/>
        <v>0</v>
      </c>
      <c r="W2115" s="5">
        <f t="shared" si="709"/>
        <v>44881</v>
      </c>
      <c r="X2115" s="5"/>
      <c r="Z2115" s="49"/>
      <c r="AA2115" s="50" cm="1">
        <f t="array" ref="AA2115">IF(AND(K2115="Pending",J2115='Date ouverte'!$A$2),INDEX(_xlfn.ANCHORARRAY('Date ouverte'!$B$2),MATCH(TRUE,_xlfn.ANCHORARRAY('Date ouverte'!$B$2)&gt;=$W2115,0)),IF(AND(K2115="Pending",J2115='Date ouverte'!$A$4),INDEX(_xlfn.ANCHORARRAY('Date ouverte'!$B$4),MATCH(TRUE,_xlfn.ANCHORARRAY('Date ouverte'!$B$4)&gt;=$W2115,0)),IF(AND(K2115="Pending",J2115='Date ouverte'!$A$6),INDEX(_xlfn.ANCHORARRAY('Date ouverte'!$B$6),MATCH(TRUE,_xlfn.ANCHORARRAY('Date ouverte'!$B$6)&gt;=$W2115,0)),IF(AND(K2115="Pending",J2115='Date ouverte'!$A$8),INDEX(_xlfn.ANCHORARRAY('Date ouverte'!$B$8),MATCH(TRUE,_xlfn.ANCHORARRAY('Date ouverte'!$B$8)&gt;=$W2115,0)),W2115))))</f>
        <v>44881</v>
      </c>
      <c r="AB2115" s="5">
        <f>IF(IF($K2115="Pending",(IF($J2115='Date ouverte'!$A$20,HLOOKUP($AA2115,'Date ouverte'!$20:$21,2,FALSE),IF($J2115='Date ouverte'!$A$22,HLOOKUP($AA2115,'Date ouverte'!$22:$23,2,FALSE),IF($J2115='Date ouverte'!$A$24,HLOOKUP($AA2115,'Date ouverte'!$24:$25,2,FALSE),IF($J2115='Date ouverte'!$A$26,HLOOKUP($AA2115,'Date ouverte'!$26:$27,2,FALSE),"j"))))),W2115)&lt;&gt;"alert",AA2115,"alert")</f>
        <v>44881</v>
      </c>
      <c r="AC2115" s="65">
        <f>IF($AB2115="alert",(IF($J2115='Date ouverte'!$A$29,HLOOKUP($AA2115,'Date ouverte'!$29:$30,2,FALSE),IF($J2115='Date ouverte'!$A$31,HLOOKUP($AA2115,'Date ouverte'!$31:$33,2,FALSE),IF($J2115='Date ouverte'!$A$33,HLOOKUP($AA2115,'Date ouverte'!$33:$34,2,FALSE),IF($J2115='Date ouverte'!$A$35,HLOOKUP($AA2115,'Date ouverte'!$35:$36,2,FALSE),"j"))))),0)</f>
        <v>0</v>
      </c>
      <c r="AD21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15" s="71"/>
    </row>
    <row r="2116" spans="1:31" x14ac:dyDescent="0.25">
      <c r="A2116" t="s">
        <v>2318</v>
      </c>
      <c r="B2116" t="s">
        <v>258</v>
      </c>
      <c r="C2116" t="s">
        <v>14</v>
      </c>
      <c r="D2116" t="s">
        <v>47</v>
      </c>
      <c r="E2116" t="s">
        <v>34</v>
      </c>
      <c r="F2116" t="s">
        <v>48</v>
      </c>
      <c r="G2116" s="1">
        <v>44849</v>
      </c>
      <c r="H2116" s="1">
        <v>44900</v>
      </c>
      <c r="I2116" s="2">
        <v>44915</v>
      </c>
      <c r="J2116" t="s">
        <v>18</v>
      </c>
      <c r="K2116" t="s">
        <v>29</v>
      </c>
      <c r="L2116" t="s">
        <v>24</v>
      </c>
      <c r="M2116" t="s">
        <v>25</v>
      </c>
      <c r="N2116" t="s">
        <v>26</v>
      </c>
      <c r="O2116" t="s">
        <v>49</v>
      </c>
      <c r="P2116">
        <f t="shared" si="703"/>
        <v>1</v>
      </c>
      <c r="Q2116" s="5">
        <f t="shared" si="704"/>
        <v>44902</v>
      </c>
      <c r="R2116" s="32">
        <f>VLOOKUP(_xlfn.CONCAT(M2116," - ",E2116),Planning!$C$75:$D$99,2,0)</f>
        <v>21</v>
      </c>
      <c r="S2116" s="5">
        <f t="shared" si="705"/>
        <v>44921</v>
      </c>
      <c r="T2116" s="3" t="str">
        <f t="shared" si="706"/>
        <v/>
      </c>
      <c r="U2116" s="32">
        <f t="shared" ca="1" si="707"/>
        <v>21</v>
      </c>
      <c r="V2116" s="32">
        <f t="shared" si="708"/>
        <v>0</v>
      </c>
      <c r="W2116" s="5">
        <f t="shared" si="709"/>
        <v>44915</v>
      </c>
      <c r="X2116" s="5"/>
      <c r="Z2116" s="49"/>
      <c r="AA2116" s="50" cm="1">
        <f t="array" ref="AA2116">IF(AND(K2116="Pending",J2116='Date ouverte'!$A$2),INDEX(_xlfn.ANCHORARRAY('Date ouverte'!$B$2),MATCH(TRUE,_xlfn.ANCHORARRAY('Date ouverte'!$B$2)&gt;=$W2116,0)),IF(AND(K2116="Pending",J2116='Date ouverte'!$A$4),INDEX(_xlfn.ANCHORARRAY('Date ouverte'!$B$4),MATCH(TRUE,_xlfn.ANCHORARRAY('Date ouverte'!$B$4)&gt;=$W2116,0)),IF(AND(K2116="Pending",J2116='Date ouverte'!$A$6),INDEX(_xlfn.ANCHORARRAY('Date ouverte'!$B$6),MATCH(TRUE,_xlfn.ANCHORARRAY('Date ouverte'!$B$6)&gt;=$W2116,0)),IF(AND(K2116="Pending",J2116='Date ouverte'!$A$8),INDEX(_xlfn.ANCHORARRAY('Date ouverte'!$B$8),MATCH(TRUE,_xlfn.ANCHORARRAY('Date ouverte'!$B$8)&gt;=$W2116,0)),W2116))))</f>
        <v>44915</v>
      </c>
      <c r="AB2116" s="5">
        <f>IF(IF($K2116="Pending",(IF($J2116='Date ouverte'!$A$20,HLOOKUP($AA2116,'Date ouverte'!$20:$21,2,FALSE),IF($J2116='Date ouverte'!$A$22,HLOOKUP($AA2116,'Date ouverte'!$22:$23,2,FALSE),IF($J2116='Date ouverte'!$A$24,HLOOKUP($AA2116,'Date ouverte'!$24:$25,2,FALSE),IF($J2116='Date ouverte'!$A$26,HLOOKUP($AA2116,'Date ouverte'!$26:$27,2,FALSE),"j"))))),W2116)&lt;&gt;"alert",AA2116,"alert")</f>
        <v>44915</v>
      </c>
      <c r="AC2116" s="65">
        <f>IF($AB2116="alert",(IF($J2116='Date ouverte'!$A$29,HLOOKUP($AA2116,'Date ouverte'!$29:$30,2,FALSE),IF($J2116='Date ouverte'!$A$31,HLOOKUP($AA2116,'Date ouverte'!$31:$33,2,FALSE),IF($J2116='Date ouverte'!$A$33,HLOOKUP($AA2116,'Date ouverte'!$33:$34,2,FALSE),IF($J2116='Date ouverte'!$A$35,HLOOKUP($AA2116,'Date ouverte'!$35:$36,2,FALSE),"j"))))),0)</f>
        <v>0</v>
      </c>
      <c r="AD21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6" s="71"/>
    </row>
    <row r="2117" spans="1:31" x14ac:dyDescent="0.25">
      <c r="A2117" t="s">
        <v>2319</v>
      </c>
      <c r="B2117" t="s">
        <v>258</v>
      </c>
      <c r="C2117" t="s">
        <v>38</v>
      </c>
      <c r="D2117" t="s">
        <v>47</v>
      </c>
      <c r="E2117" t="s">
        <v>34</v>
      </c>
      <c r="F2117" t="s">
        <v>48</v>
      </c>
      <c r="G2117" s="1">
        <v>44842</v>
      </c>
      <c r="H2117" s="1">
        <v>44876</v>
      </c>
      <c r="I2117" s="2">
        <v>44889.625</v>
      </c>
      <c r="J2117" t="s">
        <v>28</v>
      </c>
      <c r="K2117" t="s">
        <v>19</v>
      </c>
      <c r="L2117" t="s">
        <v>20</v>
      </c>
      <c r="M2117" t="s">
        <v>25</v>
      </c>
      <c r="N2117" t="s">
        <v>35</v>
      </c>
      <c r="O2117" t="s">
        <v>45</v>
      </c>
      <c r="P2117">
        <f t="shared" si="703"/>
        <v>1</v>
      </c>
      <c r="Q2117" s="5">
        <f t="shared" si="704"/>
        <v>44878</v>
      </c>
      <c r="R2117" s="32">
        <f>VLOOKUP(_xlfn.CONCAT(M2117," - ",E2117),Planning!$C$75:$D$99,2,0)</f>
        <v>21</v>
      </c>
      <c r="S2117" s="5">
        <f t="shared" si="705"/>
        <v>44897</v>
      </c>
      <c r="T2117" s="3" t="str">
        <f t="shared" si="706"/>
        <v/>
      </c>
      <c r="U2117" s="32">
        <f t="shared" ca="1" si="707"/>
        <v>21</v>
      </c>
      <c r="V2117" s="32">
        <f t="shared" si="708"/>
        <v>0</v>
      </c>
      <c r="W2117" s="5">
        <f t="shared" si="709"/>
        <v>44889</v>
      </c>
      <c r="X2117" s="5"/>
      <c r="Z2117" s="49"/>
      <c r="AA2117" s="50" cm="1">
        <f t="array" ref="AA2117">IF(AND(K2117="Pending",J2117='Date ouverte'!$A$2),INDEX(_xlfn.ANCHORARRAY('Date ouverte'!$B$2),MATCH(TRUE,_xlfn.ANCHORARRAY('Date ouverte'!$B$2)&gt;=$W2117,0)),IF(AND(K2117="Pending",J2117='Date ouverte'!$A$4),INDEX(_xlfn.ANCHORARRAY('Date ouverte'!$B$4),MATCH(TRUE,_xlfn.ANCHORARRAY('Date ouverte'!$B$4)&gt;=$W2117,0)),IF(AND(K2117="Pending",J2117='Date ouverte'!$A$6),INDEX(_xlfn.ANCHORARRAY('Date ouverte'!$B$6),MATCH(TRUE,_xlfn.ANCHORARRAY('Date ouverte'!$B$6)&gt;=$W2117,0)),IF(AND(K2117="Pending",J2117='Date ouverte'!$A$8),INDEX(_xlfn.ANCHORARRAY('Date ouverte'!$B$8),MATCH(TRUE,_xlfn.ANCHORARRAY('Date ouverte'!$B$8)&gt;=$W2117,0)),W2117))))</f>
        <v>44889</v>
      </c>
      <c r="AB2117" s="5">
        <f>IF(IF($K2117="Pending",(IF($J2117='Date ouverte'!$A$20,HLOOKUP($AA2117,'Date ouverte'!$20:$21,2,FALSE),IF($J2117='Date ouverte'!$A$22,HLOOKUP($AA2117,'Date ouverte'!$22:$23,2,FALSE),IF($J2117='Date ouverte'!$A$24,HLOOKUP($AA2117,'Date ouverte'!$24:$25,2,FALSE),IF($J2117='Date ouverte'!$A$26,HLOOKUP($AA2117,'Date ouverte'!$26:$27,2,FALSE),"j"))))),W2117)&lt;&gt;"alert",AA2117,"alert")</f>
        <v>44889</v>
      </c>
      <c r="AC2117" s="65">
        <f>IF($AB2117="alert",(IF($J2117='Date ouverte'!$A$29,HLOOKUP($AA2117,'Date ouverte'!$29:$30,2,FALSE),IF($J2117='Date ouverte'!$A$31,HLOOKUP($AA2117,'Date ouverte'!$31:$33,2,FALSE),IF($J2117='Date ouverte'!$A$33,HLOOKUP($AA2117,'Date ouverte'!$33:$34,2,FALSE),IF($J2117='Date ouverte'!$A$35,HLOOKUP($AA2117,'Date ouverte'!$35:$36,2,FALSE),"j"))))),0)</f>
        <v>0</v>
      </c>
      <c r="AD21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17" s="71"/>
    </row>
    <row r="2118" spans="1:31" x14ac:dyDescent="0.25">
      <c r="A2118" t="s">
        <v>727</v>
      </c>
      <c r="B2118" t="s">
        <v>258</v>
      </c>
      <c r="C2118" t="s">
        <v>30</v>
      </c>
      <c r="D2118" t="s">
        <v>47</v>
      </c>
      <c r="E2118" t="s">
        <v>34</v>
      </c>
      <c r="F2118" t="s">
        <v>48</v>
      </c>
      <c r="G2118" s="1">
        <v>44826</v>
      </c>
      <c r="H2118" s="1">
        <v>44860</v>
      </c>
      <c r="I2118" s="2">
        <v>44869.333333333336</v>
      </c>
      <c r="J2118" t="s">
        <v>23</v>
      </c>
      <c r="K2118" t="s">
        <v>19</v>
      </c>
      <c r="L2118" t="s">
        <v>20</v>
      </c>
      <c r="M2118" t="s">
        <v>25</v>
      </c>
      <c r="N2118" t="s">
        <v>35</v>
      </c>
      <c r="O2118" t="s">
        <v>36</v>
      </c>
      <c r="P2118">
        <f t="shared" si="703"/>
        <v>1</v>
      </c>
      <c r="Q2118" s="5">
        <f t="shared" si="704"/>
        <v>44862</v>
      </c>
      <c r="R2118" s="32">
        <f>VLOOKUP(_xlfn.CONCAT(M2118," - ",E2118),Planning!$C$75:$D$99,2,0)</f>
        <v>21</v>
      </c>
      <c r="S2118" s="5">
        <f t="shared" si="705"/>
        <v>44881</v>
      </c>
      <c r="T2118" s="3" t="str">
        <f t="shared" si="706"/>
        <v/>
      </c>
      <c r="U2118" s="32">
        <f t="shared" ca="1" si="707"/>
        <v>21</v>
      </c>
      <c r="V2118" s="32">
        <f t="shared" si="708"/>
        <v>0</v>
      </c>
      <c r="W2118" s="5">
        <f t="shared" si="709"/>
        <v>44869</v>
      </c>
      <c r="X2118" s="5"/>
      <c r="Z2118" s="49"/>
      <c r="AA2118" s="50" cm="1">
        <f t="array" ref="AA2118">IF(AND(K2118="Pending",J2118='Date ouverte'!$A$2),INDEX(_xlfn.ANCHORARRAY('Date ouverte'!$B$2),MATCH(TRUE,_xlfn.ANCHORARRAY('Date ouverte'!$B$2)&gt;=$W2118,0)),IF(AND(K2118="Pending",J2118='Date ouverte'!$A$4),INDEX(_xlfn.ANCHORARRAY('Date ouverte'!$B$4),MATCH(TRUE,_xlfn.ANCHORARRAY('Date ouverte'!$B$4)&gt;=$W2118,0)),IF(AND(K2118="Pending",J2118='Date ouverte'!$A$6),INDEX(_xlfn.ANCHORARRAY('Date ouverte'!$B$6),MATCH(TRUE,_xlfn.ANCHORARRAY('Date ouverte'!$B$6)&gt;=$W2118,0)),IF(AND(K2118="Pending",J2118='Date ouverte'!$A$8),INDEX(_xlfn.ANCHORARRAY('Date ouverte'!$B$8),MATCH(TRUE,_xlfn.ANCHORARRAY('Date ouverte'!$B$8)&gt;=$W2118,0)),W2118))))</f>
        <v>44869</v>
      </c>
      <c r="AB2118" s="5">
        <f>IF(IF($K2118="Pending",(IF($J2118='Date ouverte'!$A$20,HLOOKUP($AA2118,'Date ouverte'!$20:$21,2,FALSE),IF($J2118='Date ouverte'!$A$22,HLOOKUP($AA2118,'Date ouverte'!$22:$23,2,FALSE),IF($J2118='Date ouverte'!$A$24,HLOOKUP($AA2118,'Date ouverte'!$24:$25,2,FALSE),IF($J2118='Date ouverte'!$A$26,HLOOKUP($AA2118,'Date ouverte'!$26:$27,2,FALSE),"j"))))),W2118)&lt;&gt;"alert",AA2118,"alert")</f>
        <v>44869</v>
      </c>
      <c r="AC2118" s="65">
        <f>IF($AB2118="alert",(IF($J2118='Date ouverte'!$A$29,HLOOKUP($AA2118,'Date ouverte'!$29:$30,2,FALSE),IF($J2118='Date ouverte'!$A$31,HLOOKUP($AA2118,'Date ouverte'!$31:$33,2,FALSE),IF($J2118='Date ouverte'!$A$33,HLOOKUP($AA2118,'Date ouverte'!$33:$34,2,FALSE),IF($J2118='Date ouverte'!$A$35,HLOOKUP($AA2118,'Date ouverte'!$35:$36,2,FALSE),"j"))))),0)</f>
        <v>0</v>
      </c>
      <c r="AD21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8" s="71"/>
    </row>
    <row r="2119" spans="1:31" x14ac:dyDescent="0.25">
      <c r="A2119" t="s">
        <v>2320</v>
      </c>
      <c r="B2119" t="s">
        <v>258</v>
      </c>
      <c r="C2119" t="s">
        <v>14</v>
      </c>
      <c r="D2119" t="s">
        <v>47</v>
      </c>
      <c r="E2119" t="s">
        <v>34</v>
      </c>
      <c r="F2119" t="s">
        <v>48</v>
      </c>
      <c r="G2119" s="1">
        <v>44856</v>
      </c>
      <c r="H2119" s="1">
        <v>44890</v>
      </c>
      <c r="I2119" s="2">
        <v>44905</v>
      </c>
      <c r="J2119" t="s">
        <v>18</v>
      </c>
      <c r="K2119" t="s">
        <v>29</v>
      </c>
      <c r="L2119" t="s">
        <v>20</v>
      </c>
      <c r="M2119" t="s">
        <v>25</v>
      </c>
      <c r="N2119" t="s">
        <v>35</v>
      </c>
      <c r="O2119" t="s">
        <v>46</v>
      </c>
      <c r="P2119">
        <f t="shared" si="703"/>
        <v>1</v>
      </c>
      <c r="Q2119" s="5">
        <f t="shared" si="704"/>
        <v>44892</v>
      </c>
      <c r="R2119" s="32">
        <f>VLOOKUP(_xlfn.CONCAT(M2119," - ",E2119),Planning!$C$75:$D$99,2,0)</f>
        <v>21</v>
      </c>
      <c r="S2119" s="5">
        <f t="shared" si="705"/>
        <v>44911</v>
      </c>
      <c r="T2119" s="3" t="str">
        <f t="shared" si="706"/>
        <v/>
      </c>
      <c r="U2119" s="32">
        <f t="shared" ca="1" si="707"/>
        <v>21</v>
      </c>
      <c r="V2119" s="32">
        <f t="shared" si="708"/>
        <v>0</v>
      </c>
      <c r="W2119" s="5">
        <f t="shared" si="709"/>
        <v>44905</v>
      </c>
      <c r="X2119" s="5"/>
      <c r="Z2119" s="49"/>
      <c r="AA2119" s="50" cm="1">
        <f t="array" ref="AA2119">IF(AND(K2119="Pending",J2119='Date ouverte'!$A$2),INDEX(_xlfn.ANCHORARRAY('Date ouverte'!$B$2),MATCH(TRUE,_xlfn.ANCHORARRAY('Date ouverte'!$B$2)&gt;=$W2119,0)),IF(AND(K2119="Pending",J2119='Date ouverte'!$A$4),INDEX(_xlfn.ANCHORARRAY('Date ouverte'!$B$4),MATCH(TRUE,_xlfn.ANCHORARRAY('Date ouverte'!$B$4)&gt;=$W2119,0)),IF(AND(K2119="Pending",J2119='Date ouverte'!$A$6),INDEX(_xlfn.ANCHORARRAY('Date ouverte'!$B$6),MATCH(TRUE,_xlfn.ANCHORARRAY('Date ouverte'!$B$6)&gt;=$W2119,0)),IF(AND(K2119="Pending",J2119='Date ouverte'!$A$8),INDEX(_xlfn.ANCHORARRAY('Date ouverte'!$B$8),MATCH(TRUE,_xlfn.ANCHORARRAY('Date ouverte'!$B$8)&gt;=$W2119,0)),W2119))))</f>
        <v>44907</v>
      </c>
      <c r="AB2119" s="5" t="str">
        <f>IF(IF($K2119="Pending",(IF($J2119='Date ouverte'!$A$20,HLOOKUP($AA2119,'Date ouverte'!$20:$21,2,FALSE),IF($J2119='Date ouverte'!$A$22,HLOOKUP($AA2119,'Date ouverte'!$22:$23,2,FALSE),IF($J2119='Date ouverte'!$A$24,HLOOKUP($AA2119,'Date ouverte'!$24:$25,2,FALSE),IF($J2119='Date ouverte'!$A$26,HLOOKUP($AA2119,'Date ouverte'!$26:$27,2,FALSE),"j"))))),W2119)&lt;&gt;"alert",AA2119,"alert")</f>
        <v>alert</v>
      </c>
      <c r="AC2119" s="65">
        <f>IF($AB2119="alert",(IF($J2119='Date ouverte'!$A$29,HLOOKUP($AA2119,'Date ouverte'!$29:$30,2,FALSE),IF($J2119='Date ouverte'!$A$31,HLOOKUP($AA2119,'Date ouverte'!$31:$33,2,FALSE),IF($J2119='Date ouverte'!$A$33,HLOOKUP($AA2119,'Date ouverte'!$33:$34,2,FALSE),IF($J2119='Date ouverte'!$A$35,HLOOKUP($AA2119,'Date ouverte'!$35:$36,2,FALSE),"j"))))),0)</f>
        <v>11</v>
      </c>
      <c r="AD21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19" s="71"/>
    </row>
    <row r="2120" spans="1:31" x14ac:dyDescent="0.25">
      <c r="A2120" t="s">
        <v>2321</v>
      </c>
      <c r="B2120" t="s">
        <v>258</v>
      </c>
      <c r="C2120" t="s">
        <v>30</v>
      </c>
      <c r="D2120" t="s">
        <v>47</v>
      </c>
      <c r="E2120" t="s">
        <v>34</v>
      </c>
      <c r="F2120" t="s">
        <v>48</v>
      </c>
      <c r="G2120" s="1">
        <v>44847</v>
      </c>
      <c r="H2120" s="1">
        <v>44877</v>
      </c>
      <c r="I2120" s="2">
        <v>44886.708333333336</v>
      </c>
      <c r="J2120" t="s">
        <v>23</v>
      </c>
      <c r="K2120" t="s">
        <v>19</v>
      </c>
      <c r="L2120" t="s">
        <v>20</v>
      </c>
      <c r="M2120" t="s">
        <v>25</v>
      </c>
      <c r="N2120" t="s">
        <v>35</v>
      </c>
      <c r="O2120" t="s">
        <v>45</v>
      </c>
      <c r="P2120">
        <f t="shared" ref="P2120:P2183" si="710">IF(A2120&lt;&gt;"",1,0)</f>
        <v>1</v>
      </c>
      <c r="Q2120" s="5">
        <f t="shared" ref="Q2120:Q2183" si="711">ROUNDDOWN(H2120,0)+2</f>
        <v>44879</v>
      </c>
      <c r="R2120" s="32">
        <f>VLOOKUP(_xlfn.CONCAT(M2120," - ",E2120),Planning!$C$75:$D$99,2,0)</f>
        <v>21</v>
      </c>
      <c r="S2120" s="5">
        <f t="shared" ref="S2120:S2183" si="712">H2120+R2120</f>
        <v>44898</v>
      </c>
      <c r="T2120" s="3" t="str">
        <f t="shared" ref="T2120:T2183" si="713">IF(X2120-H2120&gt;R2120,"Alert","")</f>
        <v/>
      </c>
      <c r="U2120" s="32">
        <f t="shared" ref="U2120:U2183" ca="1" si="714">IF(Q2120&lt;=TODAY(),(H2120+R2120)-TODAY(),R2120)</f>
        <v>21</v>
      </c>
      <c r="V2120" s="32">
        <f t="shared" ref="V2120:V2183" si="715">IF(X2120-H2120-R2120&gt;0,X2120-H2120-R2120,0)</f>
        <v>0</v>
      </c>
      <c r="W2120" s="5">
        <f t="shared" ref="W2120:W2183" si="716">ROUNDDOWN(I2120,0)</f>
        <v>44886</v>
      </c>
      <c r="X2120" s="5"/>
      <c r="Z2120" s="49"/>
      <c r="AA2120" s="50" cm="1">
        <f t="array" ref="AA2120">IF(AND(K2120="Pending",J2120='Date ouverte'!$A$2),INDEX(_xlfn.ANCHORARRAY('Date ouverte'!$B$2),MATCH(TRUE,_xlfn.ANCHORARRAY('Date ouverte'!$B$2)&gt;=$W2120,0)),IF(AND(K2120="Pending",J2120='Date ouverte'!$A$4),INDEX(_xlfn.ANCHORARRAY('Date ouverte'!$B$4),MATCH(TRUE,_xlfn.ANCHORARRAY('Date ouverte'!$B$4)&gt;=$W2120,0)),IF(AND(K2120="Pending",J2120='Date ouverte'!$A$6),INDEX(_xlfn.ANCHORARRAY('Date ouverte'!$B$6),MATCH(TRUE,_xlfn.ANCHORARRAY('Date ouverte'!$B$6)&gt;=$W2120,0)),IF(AND(K2120="Pending",J2120='Date ouverte'!$A$8),INDEX(_xlfn.ANCHORARRAY('Date ouverte'!$B$8),MATCH(TRUE,_xlfn.ANCHORARRAY('Date ouverte'!$B$8)&gt;=$W2120,0)),W2120))))</f>
        <v>44886</v>
      </c>
      <c r="AB2120" s="5">
        <f>IF(IF($K2120="Pending",(IF($J2120='Date ouverte'!$A$20,HLOOKUP($AA2120,'Date ouverte'!$20:$21,2,FALSE),IF($J2120='Date ouverte'!$A$22,HLOOKUP($AA2120,'Date ouverte'!$22:$23,2,FALSE),IF($J2120='Date ouverte'!$A$24,HLOOKUP($AA2120,'Date ouverte'!$24:$25,2,FALSE),IF($J2120='Date ouverte'!$A$26,HLOOKUP($AA2120,'Date ouverte'!$26:$27,2,FALSE),"j"))))),W2120)&lt;&gt;"alert",AA2120,"alert")</f>
        <v>44886</v>
      </c>
      <c r="AC2120" s="65">
        <f>IF($AB2120="alert",(IF($J2120='Date ouverte'!$A$29,HLOOKUP($AA2120,'Date ouverte'!$29:$30,2,FALSE),IF($J2120='Date ouverte'!$A$31,HLOOKUP($AA2120,'Date ouverte'!$31:$33,2,FALSE),IF($J2120='Date ouverte'!$A$33,HLOOKUP($AA2120,'Date ouverte'!$33:$34,2,FALSE),IF($J2120='Date ouverte'!$A$35,HLOOKUP($AA2120,'Date ouverte'!$35:$36,2,FALSE),"j"))))),0)</f>
        <v>0</v>
      </c>
      <c r="AD21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0" s="71"/>
    </row>
    <row r="2121" spans="1:31" x14ac:dyDescent="0.25">
      <c r="A2121" t="s">
        <v>2322</v>
      </c>
      <c r="B2121" t="s">
        <v>258</v>
      </c>
      <c r="C2121" t="s">
        <v>14</v>
      </c>
      <c r="D2121" t="s">
        <v>47</v>
      </c>
      <c r="E2121" t="s">
        <v>34</v>
      </c>
      <c r="F2121" t="s">
        <v>48</v>
      </c>
      <c r="G2121" s="1">
        <v>44847</v>
      </c>
      <c r="H2121" s="1">
        <v>44877</v>
      </c>
      <c r="I2121" s="2">
        <v>44890.208333333336</v>
      </c>
      <c r="J2121" t="s">
        <v>18</v>
      </c>
      <c r="K2121" t="s">
        <v>19</v>
      </c>
      <c r="L2121" t="s">
        <v>20</v>
      </c>
      <c r="M2121" t="s">
        <v>25</v>
      </c>
      <c r="N2121" t="s">
        <v>35</v>
      </c>
      <c r="O2121" t="s">
        <v>45</v>
      </c>
      <c r="P2121">
        <f t="shared" si="710"/>
        <v>1</v>
      </c>
      <c r="Q2121" s="5">
        <f t="shared" si="711"/>
        <v>44879</v>
      </c>
      <c r="R2121" s="32">
        <f>VLOOKUP(_xlfn.CONCAT(M2121," - ",E2121),Planning!$C$75:$D$99,2,0)</f>
        <v>21</v>
      </c>
      <c r="S2121" s="5">
        <f t="shared" si="712"/>
        <v>44898</v>
      </c>
      <c r="T2121" s="3" t="str">
        <f t="shared" si="713"/>
        <v/>
      </c>
      <c r="U2121" s="32">
        <f t="shared" ca="1" si="714"/>
        <v>21</v>
      </c>
      <c r="V2121" s="32">
        <f t="shared" si="715"/>
        <v>0</v>
      </c>
      <c r="W2121" s="5">
        <f t="shared" si="716"/>
        <v>44890</v>
      </c>
      <c r="X2121" s="5"/>
      <c r="Z2121" s="49"/>
      <c r="AA2121" s="50" cm="1">
        <f t="array" ref="AA2121">IF(AND(K2121="Pending",J2121='Date ouverte'!$A$2),INDEX(_xlfn.ANCHORARRAY('Date ouverte'!$B$2),MATCH(TRUE,_xlfn.ANCHORARRAY('Date ouverte'!$B$2)&gt;=$W2121,0)),IF(AND(K2121="Pending",J2121='Date ouverte'!$A$4),INDEX(_xlfn.ANCHORARRAY('Date ouverte'!$B$4),MATCH(TRUE,_xlfn.ANCHORARRAY('Date ouverte'!$B$4)&gt;=$W2121,0)),IF(AND(K2121="Pending",J2121='Date ouverte'!$A$6),INDEX(_xlfn.ANCHORARRAY('Date ouverte'!$B$6),MATCH(TRUE,_xlfn.ANCHORARRAY('Date ouverte'!$B$6)&gt;=$W2121,0)),IF(AND(K2121="Pending",J2121='Date ouverte'!$A$8),INDEX(_xlfn.ANCHORARRAY('Date ouverte'!$B$8),MATCH(TRUE,_xlfn.ANCHORARRAY('Date ouverte'!$B$8)&gt;=$W2121,0)),W2121))))</f>
        <v>44890</v>
      </c>
      <c r="AB2121" s="5">
        <f>IF(IF($K2121="Pending",(IF($J2121='Date ouverte'!$A$20,HLOOKUP($AA2121,'Date ouverte'!$20:$21,2,FALSE),IF($J2121='Date ouverte'!$A$22,HLOOKUP($AA2121,'Date ouverte'!$22:$23,2,FALSE),IF($J2121='Date ouverte'!$A$24,HLOOKUP($AA2121,'Date ouverte'!$24:$25,2,FALSE),IF($J2121='Date ouverte'!$A$26,HLOOKUP($AA2121,'Date ouverte'!$26:$27,2,FALSE),"j"))))),W2121)&lt;&gt;"alert",AA2121,"alert")</f>
        <v>44890</v>
      </c>
      <c r="AC2121" s="65">
        <f>IF($AB2121="alert",(IF($J2121='Date ouverte'!$A$29,HLOOKUP($AA2121,'Date ouverte'!$29:$30,2,FALSE),IF($J2121='Date ouverte'!$A$31,HLOOKUP($AA2121,'Date ouverte'!$31:$33,2,FALSE),IF($J2121='Date ouverte'!$A$33,HLOOKUP($AA2121,'Date ouverte'!$33:$34,2,FALSE),IF($J2121='Date ouverte'!$A$35,HLOOKUP($AA2121,'Date ouverte'!$35:$36,2,FALSE),"j"))))),0)</f>
        <v>0</v>
      </c>
      <c r="AD21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1" s="71"/>
    </row>
    <row r="2122" spans="1:31" x14ac:dyDescent="0.25">
      <c r="A2122" t="s">
        <v>2323</v>
      </c>
      <c r="B2122" t="s">
        <v>258</v>
      </c>
      <c r="C2122" t="s">
        <v>30</v>
      </c>
      <c r="D2122" t="s">
        <v>47</v>
      </c>
      <c r="E2122" t="s">
        <v>16</v>
      </c>
      <c r="F2122" t="s">
        <v>48</v>
      </c>
      <c r="G2122" s="1">
        <v>44847</v>
      </c>
      <c r="H2122" s="1">
        <v>44880</v>
      </c>
      <c r="I2122" s="2">
        <v>44890</v>
      </c>
      <c r="J2122" t="s">
        <v>39</v>
      </c>
      <c r="K2122" t="s">
        <v>29</v>
      </c>
      <c r="L2122" t="s">
        <v>24</v>
      </c>
      <c r="M2122" t="s">
        <v>25</v>
      </c>
      <c r="N2122" t="s">
        <v>26</v>
      </c>
      <c r="O2122" t="s">
        <v>45</v>
      </c>
      <c r="P2122">
        <f t="shared" si="710"/>
        <v>1</v>
      </c>
      <c r="Q2122" s="5">
        <f t="shared" si="711"/>
        <v>44882</v>
      </c>
      <c r="R2122" s="32">
        <f>VLOOKUP(_xlfn.CONCAT(M2122," - ",E2122),Planning!$C$75:$D$99,2,0)</f>
        <v>4</v>
      </c>
      <c r="S2122" s="5">
        <f t="shared" si="712"/>
        <v>44884</v>
      </c>
      <c r="T2122" s="3" t="str">
        <f t="shared" si="713"/>
        <v/>
      </c>
      <c r="U2122" s="32">
        <f t="shared" ca="1" si="714"/>
        <v>4</v>
      </c>
      <c r="V2122" s="32">
        <f t="shared" si="715"/>
        <v>0</v>
      </c>
      <c r="W2122" s="5">
        <f t="shared" si="716"/>
        <v>44890</v>
      </c>
      <c r="X2122" s="5"/>
      <c r="Z2122" s="49"/>
      <c r="AA2122" s="50" cm="1">
        <f t="array" ref="AA2122">IF(AND(K2122="Pending",J2122='Date ouverte'!$A$2),INDEX(_xlfn.ANCHORARRAY('Date ouverte'!$B$2),MATCH(TRUE,_xlfn.ANCHORARRAY('Date ouverte'!$B$2)&gt;=$W2122,0)),IF(AND(K2122="Pending",J2122='Date ouverte'!$A$4),INDEX(_xlfn.ANCHORARRAY('Date ouverte'!$B$4),MATCH(TRUE,_xlfn.ANCHORARRAY('Date ouverte'!$B$4)&gt;=$W2122,0)),IF(AND(K2122="Pending",J2122='Date ouverte'!$A$6),INDEX(_xlfn.ANCHORARRAY('Date ouverte'!$B$6),MATCH(TRUE,_xlfn.ANCHORARRAY('Date ouverte'!$B$6)&gt;=$W2122,0)),IF(AND(K2122="Pending",J2122='Date ouverte'!$A$8),INDEX(_xlfn.ANCHORARRAY('Date ouverte'!$B$8),MATCH(TRUE,_xlfn.ANCHORARRAY('Date ouverte'!$B$8)&gt;=$W2122,0)),W2122))))</f>
        <v>44890</v>
      </c>
      <c r="AB2122" s="5" t="str">
        <f>IF(IF($K2122="Pending",(IF($J2122='Date ouverte'!$A$20,HLOOKUP($AA2122,'Date ouverte'!$20:$21,2,FALSE),IF($J2122='Date ouverte'!$A$22,HLOOKUP($AA2122,'Date ouverte'!$22:$23,2,FALSE),IF($J2122='Date ouverte'!$A$24,HLOOKUP($AA2122,'Date ouverte'!$24:$25,2,FALSE),IF($J2122='Date ouverte'!$A$26,HLOOKUP($AA2122,'Date ouverte'!$26:$27,2,FALSE),"j"))))),W2122)&lt;&gt;"alert",AA2122,"alert")</f>
        <v>alert</v>
      </c>
      <c r="AC2122" s="65">
        <f>IF($AB2122="alert",(IF($J2122='Date ouverte'!$A$29,HLOOKUP($AA2122,'Date ouverte'!$29:$30,2,FALSE),IF($J2122='Date ouverte'!$A$31,HLOOKUP($AA2122,'Date ouverte'!$31:$33,2,FALSE),IF($J2122='Date ouverte'!$A$33,HLOOKUP($AA2122,'Date ouverte'!$33:$34,2,FALSE),IF($J2122='Date ouverte'!$A$35,HLOOKUP($AA2122,'Date ouverte'!$35:$36,2,FALSE),"j"))))),0)</f>
        <v>8</v>
      </c>
      <c r="AD21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22" s="71"/>
    </row>
    <row r="2123" spans="1:31" x14ac:dyDescent="0.25">
      <c r="A2123" t="s">
        <v>1568</v>
      </c>
      <c r="B2123" t="s">
        <v>258</v>
      </c>
      <c r="C2123" t="s">
        <v>30</v>
      </c>
      <c r="D2123" t="s">
        <v>47</v>
      </c>
      <c r="E2123" t="s">
        <v>16</v>
      </c>
      <c r="F2123" t="s">
        <v>48</v>
      </c>
      <c r="G2123" s="1">
        <v>44830</v>
      </c>
      <c r="H2123" s="1">
        <v>44864</v>
      </c>
      <c r="I2123" s="2">
        <v>44874</v>
      </c>
      <c r="J2123" t="s">
        <v>39</v>
      </c>
      <c r="K2123" t="s">
        <v>29</v>
      </c>
      <c r="L2123" t="s">
        <v>24</v>
      </c>
      <c r="M2123" t="s">
        <v>25</v>
      </c>
      <c r="N2123" t="s">
        <v>26</v>
      </c>
      <c r="O2123" t="s">
        <v>36</v>
      </c>
      <c r="P2123">
        <f t="shared" si="710"/>
        <v>1</v>
      </c>
      <c r="Q2123" s="5">
        <f t="shared" si="711"/>
        <v>44866</v>
      </c>
      <c r="R2123" s="32">
        <f>VLOOKUP(_xlfn.CONCAT(M2123," - ",E2123),Planning!$C$75:$D$99,2,0)</f>
        <v>4</v>
      </c>
      <c r="S2123" s="5">
        <f t="shared" si="712"/>
        <v>44868</v>
      </c>
      <c r="T2123" s="3" t="str">
        <f t="shared" si="713"/>
        <v/>
      </c>
      <c r="U2123" s="32">
        <f t="shared" ca="1" si="714"/>
        <v>4</v>
      </c>
      <c r="V2123" s="32">
        <f t="shared" si="715"/>
        <v>0</v>
      </c>
      <c r="W2123" s="5">
        <f t="shared" si="716"/>
        <v>44874</v>
      </c>
      <c r="X2123" s="5"/>
      <c r="Z2123" s="49"/>
      <c r="AA2123" s="50" cm="1">
        <f t="array" ref="AA2123">IF(AND(K2123="Pending",J2123='Date ouverte'!$A$2),INDEX(_xlfn.ANCHORARRAY('Date ouverte'!$B$2),MATCH(TRUE,_xlfn.ANCHORARRAY('Date ouverte'!$B$2)&gt;=$W2123,0)),IF(AND(K2123="Pending",J2123='Date ouverte'!$A$4),INDEX(_xlfn.ANCHORARRAY('Date ouverte'!$B$4),MATCH(TRUE,_xlfn.ANCHORARRAY('Date ouverte'!$B$4)&gt;=$W2123,0)),IF(AND(K2123="Pending",J2123='Date ouverte'!$A$6),INDEX(_xlfn.ANCHORARRAY('Date ouverte'!$B$6),MATCH(TRUE,_xlfn.ANCHORARRAY('Date ouverte'!$B$6)&gt;=$W2123,0)),IF(AND(K2123="Pending",J2123='Date ouverte'!$A$8),INDEX(_xlfn.ANCHORARRAY('Date ouverte'!$B$8),MATCH(TRUE,_xlfn.ANCHORARRAY('Date ouverte'!$B$8)&gt;=$W2123,0)),W2123))))</f>
        <v>44874</v>
      </c>
      <c r="AB2123" s="5">
        <f>IF(IF($K2123="Pending",(IF($J2123='Date ouverte'!$A$20,HLOOKUP($AA2123,'Date ouverte'!$20:$21,2,FALSE),IF($J2123='Date ouverte'!$A$22,HLOOKUP($AA2123,'Date ouverte'!$22:$23,2,FALSE),IF($J2123='Date ouverte'!$A$24,HLOOKUP($AA2123,'Date ouverte'!$24:$25,2,FALSE),IF($J2123='Date ouverte'!$A$26,HLOOKUP($AA2123,'Date ouverte'!$26:$27,2,FALSE),"j"))))),W2123)&lt;&gt;"alert",AA2123,"alert")</f>
        <v>44874</v>
      </c>
      <c r="AC2123" s="65">
        <f>IF($AB2123="alert",(IF($J2123='Date ouverte'!$A$29,HLOOKUP($AA2123,'Date ouverte'!$29:$30,2,FALSE),IF($J2123='Date ouverte'!$A$31,HLOOKUP($AA2123,'Date ouverte'!$31:$33,2,FALSE),IF($J2123='Date ouverte'!$A$33,HLOOKUP($AA2123,'Date ouverte'!$33:$34,2,FALSE),IF($J2123='Date ouverte'!$A$35,HLOOKUP($AA2123,'Date ouverte'!$35:$36,2,FALSE),"j"))))),0)</f>
        <v>0</v>
      </c>
      <c r="AD21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23" s="71"/>
    </row>
    <row r="2124" spans="1:31" x14ac:dyDescent="0.25">
      <c r="A2124" t="s">
        <v>857</v>
      </c>
      <c r="B2124" t="s">
        <v>258</v>
      </c>
      <c r="C2124" t="s">
        <v>30</v>
      </c>
      <c r="D2124" t="s">
        <v>47</v>
      </c>
      <c r="E2124" t="s">
        <v>16</v>
      </c>
      <c r="F2124" t="s">
        <v>48</v>
      </c>
      <c r="G2124" s="1">
        <v>44826</v>
      </c>
      <c r="H2124" s="1">
        <v>44864</v>
      </c>
      <c r="I2124" s="2">
        <v>44869</v>
      </c>
      <c r="J2124" t="s">
        <v>39</v>
      </c>
      <c r="K2124" t="s">
        <v>29</v>
      </c>
      <c r="L2124" t="s">
        <v>24</v>
      </c>
      <c r="M2124" t="s">
        <v>25</v>
      </c>
      <c r="N2124" t="s">
        <v>26</v>
      </c>
      <c r="O2124" t="s">
        <v>36</v>
      </c>
      <c r="P2124">
        <f t="shared" si="710"/>
        <v>1</v>
      </c>
      <c r="Q2124" s="5">
        <f t="shared" si="711"/>
        <v>44866</v>
      </c>
      <c r="R2124" s="32">
        <f>VLOOKUP(_xlfn.CONCAT(M2124," - ",E2124),Planning!$C$75:$D$99,2,0)</f>
        <v>4</v>
      </c>
      <c r="S2124" s="5">
        <f t="shared" si="712"/>
        <v>44868</v>
      </c>
      <c r="T2124" s="3" t="str">
        <f t="shared" si="713"/>
        <v/>
      </c>
      <c r="U2124" s="32">
        <f t="shared" ca="1" si="714"/>
        <v>4</v>
      </c>
      <c r="V2124" s="32">
        <f t="shared" si="715"/>
        <v>0</v>
      </c>
      <c r="W2124" s="5">
        <f t="shared" si="716"/>
        <v>44869</v>
      </c>
      <c r="X2124" s="5"/>
      <c r="Z2124" s="49"/>
      <c r="AA2124" s="50" cm="1">
        <f t="array" ref="AA2124">IF(AND(K2124="Pending",J2124='Date ouverte'!$A$2),INDEX(_xlfn.ANCHORARRAY('Date ouverte'!$B$2),MATCH(TRUE,_xlfn.ANCHORARRAY('Date ouverte'!$B$2)&gt;=$W2124,0)),IF(AND(K2124="Pending",J2124='Date ouverte'!$A$4),INDEX(_xlfn.ANCHORARRAY('Date ouverte'!$B$4),MATCH(TRUE,_xlfn.ANCHORARRAY('Date ouverte'!$B$4)&gt;=$W2124,0)),IF(AND(K2124="Pending",J2124='Date ouverte'!$A$6),INDEX(_xlfn.ANCHORARRAY('Date ouverte'!$B$6),MATCH(TRUE,_xlfn.ANCHORARRAY('Date ouverte'!$B$6)&gt;=$W2124,0)),IF(AND(K2124="Pending",J2124='Date ouverte'!$A$8),INDEX(_xlfn.ANCHORARRAY('Date ouverte'!$B$8),MATCH(TRUE,_xlfn.ANCHORARRAY('Date ouverte'!$B$8)&gt;=$W2124,0)),W2124))))</f>
        <v>44869</v>
      </c>
      <c r="AB2124" s="5">
        <f>IF(IF($K2124="Pending",(IF($J2124='Date ouverte'!$A$20,HLOOKUP($AA2124,'Date ouverte'!$20:$21,2,FALSE),IF($J2124='Date ouverte'!$A$22,HLOOKUP($AA2124,'Date ouverte'!$22:$23,2,FALSE),IF($J2124='Date ouverte'!$A$24,HLOOKUP($AA2124,'Date ouverte'!$24:$25,2,FALSE),IF($J2124='Date ouverte'!$A$26,HLOOKUP($AA2124,'Date ouverte'!$26:$27,2,FALSE),"j"))))),W2124)&lt;&gt;"alert",AA2124,"alert")</f>
        <v>44869</v>
      </c>
      <c r="AC2124" s="65">
        <f>IF($AB2124="alert",(IF($J2124='Date ouverte'!$A$29,HLOOKUP($AA2124,'Date ouverte'!$29:$30,2,FALSE),IF($J2124='Date ouverte'!$A$31,HLOOKUP($AA2124,'Date ouverte'!$31:$33,2,FALSE),IF($J2124='Date ouverte'!$A$33,HLOOKUP($AA2124,'Date ouverte'!$33:$34,2,FALSE),IF($J2124='Date ouverte'!$A$35,HLOOKUP($AA2124,'Date ouverte'!$35:$36,2,FALSE),"j"))))),0)</f>
        <v>0</v>
      </c>
      <c r="AD21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24" s="71"/>
    </row>
    <row r="2125" spans="1:31" x14ac:dyDescent="0.25">
      <c r="A2125" t="s">
        <v>2324</v>
      </c>
      <c r="B2125" t="s">
        <v>258</v>
      </c>
      <c r="C2125" t="s">
        <v>30</v>
      </c>
      <c r="D2125" t="s">
        <v>47</v>
      </c>
      <c r="E2125" t="s">
        <v>34</v>
      </c>
      <c r="F2125" t="s">
        <v>48</v>
      </c>
      <c r="G2125" s="1">
        <v>44847</v>
      </c>
      <c r="H2125" s="1">
        <v>44877</v>
      </c>
      <c r="I2125" s="2">
        <v>44890</v>
      </c>
      <c r="J2125" t="s">
        <v>18</v>
      </c>
      <c r="K2125" t="s">
        <v>29</v>
      </c>
      <c r="L2125" t="s">
        <v>24</v>
      </c>
      <c r="M2125" t="s">
        <v>25</v>
      </c>
      <c r="N2125" t="s">
        <v>26</v>
      </c>
      <c r="O2125" t="s">
        <v>45</v>
      </c>
      <c r="P2125">
        <f t="shared" si="710"/>
        <v>1</v>
      </c>
      <c r="Q2125" s="5">
        <f t="shared" si="711"/>
        <v>44879</v>
      </c>
      <c r="R2125" s="32">
        <f>VLOOKUP(_xlfn.CONCAT(M2125," - ",E2125),Planning!$C$75:$D$99,2,0)</f>
        <v>21</v>
      </c>
      <c r="S2125" s="5">
        <f t="shared" si="712"/>
        <v>44898</v>
      </c>
      <c r="T2125" s="3" t="str">
        <f t="shared" si="713"/>
        <v/>
      </c>
      <c r="U2125" s="32">
        <f t="shared" ca="1" si="714"/>
        <v>21</v>
      </c>
      <c r="V2125" s="32">
        <f t="shared" si="715"/>
        <v>0</v>
      </c>
      <c r="W2125" s="5">
        <f t="shared" si="716"/>
        <v>44890</v>
      </c>
      <c r="X2125" s="5"/>
      <c r="Z2125" s="49"/>
      <c r="AA2125" s="50" cm="1">
        <f t="array" ref="AA2125">IF(AND(K2125="Pending",J2125='Date ouverte'!$A$2),INDEX(_xlfn.ANCHORARRAY('Date ouverte'!$B$2),MATCH(TRUE,_xlfn.ANCHORARRAY('Date ouverte'!$B$2)&gt;=$W2125,0)),IF(AND(K2125="Pending",J2125='Date ouverte'!$A$4),INDEX(_xlfn.ANCHORARRAY('Date ouverte'!$B$4),MATCH(TRUE,_xlfn.ANCHORARRAY('Date ouverte'!$B$4)&gt;=$W2125,0)),IF(AND(K2125="Pending",J2125='Date ouverte'!$A$6),INDEX(_xlfn.ANCHORARRAY('Date ouverte'!$B$6),MATCH(TRUE,_xlfn.ANCHORARRAY('Date ouverte'!$B$6)&gt;=$W2125,0)),IF(AND(K2125="Pending",J2125='Date ouverte'!$A$8),INDEX(_xlfn.ANCHORARRAY('Date ouverte'!$B$8),MATCH(TRUE,_xlfn.ANCHORARRAY('Date ouverte'!$B$8)&gt;=$W2125,0)),W2125))))</f>
        <v>44890</v>
      </c>
      <c r="AB2125" s="5" t="str">
        <f>IF(IF($K2125="Pending",(IF($J2125='Date ouverte'!$A$20,HLOOKUP($AA2125,'Date ouverte'!$20:$21,2,FALSE),IF($J2125='Date ouverte'!$A$22,HLOOKUP($AA2125,'Date ouverte'!$22:$23,2,FALSE),IF($J2125='Date ouverte'!$A$24,HLOOKUP($AA2125,'Date ouverte'!$24:$25,2,FALSE),IF($J2125='Date ouverte'!$A$26,HLOOKUP($AA2125,'Date ouverte'!$26:$27,2,FALSE),"j"))))),W2125)&lt;&gt;"alert",AA2125,"alert")</f>
        <v>alert</v>
      </c>
      <c r="AC2125" s="65">
        <f>IF($AB2125="alert",(IF($J2125='Date ouverte'!$A$29,HLOOKUP($AA2125,'Date ouverte'!$29:$30,2,FALSE),IF($J2125='Date ouverte'!$A$31,HLOOKUP($AA2125,'Date ouverte'!$31:$33,2,FALSE),IF($J2125='Date ouverte'!$A$33,HLOOKUP($AA2125,'Date ouverte'!$33:$34,2,FALSE),IF($J2125='Date ouverte'!$A$35,HLOOKUP($AA2125,'Date ouverte'!$35:$36,2,FALSE),"j"))))),0)</f>
        <v>4</v>
      </c>
      <c r="AD21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5" s="71"/>
    </row>
    <row r="2126" spans="1:31" x14ac:dyDescent="0.25">
      <c r="A2126" t="s">
        <v>2325</v>
      </c>
      <c r="B2126" t="s">
        <v>258</v>
      </c>
      <c r="C2126" t="s">
        <v>30</v>
      </c>
      <c r="D2126" t="s">
        <v>47</v>
      </c>
      <c r="E2126" t="s">
        <v>34</v>
      </c>
      <c r="F2126" t="s">
        <v>48</v>
      </c>
      <c r="G2126" s="1">
        <v>44858</v>
      </c>
      <c r="H2126" s="1">
        <v>44890</v>
      </c>
      <c r="I2126" s="2">
        <v>44902</v>
      </c>
      <c r="J2126" t="s">
        <v>23</v>
      </c>
      <c r="K2126" t="s">
        <v>29</v>
      </c>
      <c r="L2126" t="s">
        <v>20</v>
      </c>
      <c r="M2126" t="s">
        <v>25</v>
      </c>
      <c r="N2126" t="s">
        <v>35</v>
      </c>
      <c r="O2126" t="s">
        <v>46</v>
      </c>
      <c r="P2126">
        <f t="shared" si="710"/>
        <v>1</v>
      </c>
      <c r="Q2126" s="5">
        <f t="shared" si="711"/>
        <v>44892</v>
      </c>
      <c r="R2126" s="32">
        <f>VLOOKUP(_xlfn.CONCAT(M2126," - ",E2126),Planning!$C$75:$D$99,2,0)</f>
        <v>21</v>
      </c>
      <c r="S2126" s="5">
        <f t="shared" si="712"/>
        <v>44911</v>
      </c>
      <c r="T2126" s="3" t="str">
        <f t="shared" si="713"/>
        <v/>
      </c>
      <c r="U2126" s="32">
        <f t="shared" ca="1" si="714"/>
        <v>21</v>
      </c>
      <c r="V2126" s="32">
        <f t="shared" si="715"/>
        <v>0</v>
      </c>
      <c r="W2126" s="5">
        <f t="shared" si="716"/>
        <v>44902</v>
      </c>
      <c r="X2126" s="5"/>
      <c r="Z2126" s="49"/>
      <c r="AA2126" s="50" cm="1">
        <f t="array" ref="AA2126">IF(AND(K2126="Pending",J2126='Date ouverte'!$A$2),INDEX(_xlfn.ANCHORARRAY('Date ouverte'!$B$2),MATCH(TRUE,_xlfn.ANCHORARRAY('Date ouverte'!$B$2)&gt;=$W2126,0)),IF(AND(K2126="Pending",J2126='Date ouverte'!$A$4),INDEX(_xlfn.ANCHORARRAY('Date ouverte'!$B$4),MATCH(TRUE,_xlfn.ANCHORARRAY('Date ouverte'!$B$4)&gt;=$W2126,0)),IF(AND(K2126="Pending",J2126='Date ouverte'!$A$6),INDEX(_xlfn.ANCHORARRAY('Date ouverte'!$B$6),MATCH(TRUE,_xlfn.ANCHORARRAY('Date ouverte'!$B$6)&gt;=$W2126,0)),IF(AND(K2126="Pending",J2126='Date ouverte'!$A$8),INDEX(_xlfn.ANCHORARRAY('Date ouverte'!$B$8),MATCH(TRUE,_xlfn.ANCHORARRAY('Date ouverte'!$B$8)&gt;=$W2126,0)),W2126))))</f>
        <v>44902</v>
      </c>
      <c r="AB2126" s="5" t="str">
        <f>IF(IF($K2126="Pending",(IF($J2126='Date ouverte'!$A$20,HLOOKUP($AA2126,'Date ouverte'!$20:$21,2,FALSE),IF($J2126='Date ouverte'!$A$22,HLOOKUP($AA2126,'Date ouverte'!$22:$23,2,FALSE),IF($J2126='Date ouverte'!$A$24,HLOOKUP($AA2126,'Date ouverte'!$24:$25,2,FALSE),IF($J2126='Date ouverte'!$A$26,HLOOKUP($AA2126,'Date ouverte'!$26:$27,2,FALSE),"j"))))),W2126)&lt;&gt;"alert",AA2126,"alert")</f>
        <v>alert</v>
      </c>
      <c r="AC2126" s="65">
        <f>IF($AB2126="alert",(IF($J2126='Date ouverte'!$A$29,HLOOKUP($AA2126,'Date ouverte'!$29:$30,2,FALSE),IF($J2126='Date ouverte'!$A$31,HLOOKUP($AA2126,'Date ouverte'!$31:$33,2,FALSE),IF($J2126='Date ouverte'!$A$33,HLOOKUP($AA2126,'Date ouverte'!$33:$34,2,FALSE),IF($J2126='Date ouverte'!$A$35,HLOOKUP($AA2126,'Date ouverte'!$35:$36,2,FALSE),"j"))))),0)</f>
        <v>40</v>
      </c>
      <c r="AD21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6" s="71"/>
    </row>
    <row r="2127" spans="1:31" x14ac:dyDescent="0.25">
      <c r="A2127" t="s">
        <v>2326</v>
      </c>
      <c r="B2127" t="s">
        <v>258</v>
      </c>
      <c r="C2127" t="s">
        <v>14</v>
      </c>
      <c r="D2127" t="s">
        <v>47</v>
      </c>
      <c r="E2127" t="s">
        <v>34</v>
      </c>
      <c r="F2127" t="s">
        <v>48</v>
      </c>
      <c r="G2127" s="1">
        <v>44858</v>
      </c>
      <c r="H2127" s="1">
        <v>44890</v>
      </c>
      <c r="I2127" s="2">
        <v>44905</v>
      </c>
      <c r="J2127" t="s">
        <v>28</v>
      </c>
      <c r="K2127" t="s">
        <v>29</v>
      </c>
      <c r="L2127" t="s">
        <v>20</v>
      </c>
      <c r="M2127" t="s">
        <v>25</v>
      </c>
      <c r="N2127" t="s">
        <v>35</v>
      </c>
      <c r="O2127" t="s">
        <v>46</v>
      </c>
      <c r="P2127">
        <f t="shared" si="710"/>
        <v>1</v>
      </c>
      <c r="Q2127" s="5">
        <f t="shared" si="711"/>
        <v>44892</v>
      </c>
      <c r="R2127" s="32">
        <f>VLOOKUP(_xlfn.CONCAT(M2127," - ",E2127),Planning!$C$75:$D$99,2,0)</f>
        <v>21</v>
      </c>
      <c r="S2127" s="5">
        <f t="shared" si="712"/>
        <v>44911</v>
      </c>
      <c r="T2127" s="3" t="str">
        <f t="shared" si="713"/>
        <v/>
      </c>
      <c r="U2127" s="32">
        <f t="shared" ca="1" si="714"/>
        <v>21</v>
      </c>
      <c r="V2127" s="32">
        <f t="shared" si="715"/>
        <v>0</v>
      </c>
      <c r="W2127" s="5">
        <f t="shared" si="716"/>
        <v>44905</v>
      </c>
      <c r="X2127" s="5"/>
      <c r="Z2127" s="49"/>
      <c r="AA2127" s="50" cm="1">
        <f t="array" ref="AA2127">IF(AND(K2127="Pending",J2127='Date ouverte'!$A$2),INDEX(_xlfn.ANCHORARRAY('Date ouverte'!$B$2),MATCH(TRUE,_xlfn.ANCHORARRAY('Date ouverte'!$B$2)&gt;=$W2127,0)),IF(AND(K2127="Pending",J2127='Date ouverte'!$A$4),INDEX(_xlfn.ANCHORARRAY('Date ouverte'!$B$4),MATCH(TRUE,_xlfn.ANCHORARRAY('Date ouverte'!$B$4)&gt;=$W2127,0)),IF(AND(K2127="Pending",J2127='Date ouverte'!$A$6),INDEX(_xlfn.ANCHORARRAY('Date ouverte'!$B$6),MATCH(TRUE,_xlfn.ANCHORARRAY('Date ouverte'!$B$6)&gt;=$W2127,0)),IF(AND(K2127="Pending",J2127='Date ouverte'!$A$8),INDEX(_xlfn.ANCHORARRAY('Date ouverte'!$B$8),MATCH(TRUE,_xlfn.ANCHORARRAY('Date ouverte'!$B$8)&gt;=$W2127,0)),W2127))))</f>
        <v>44907</v>
      </c>
      <c r="AB2127" s="5" t="str">
        <f>IF(IF($K2127="Pending",(IF($J2127='Date ouverte'!$A$20,HLOOKUP($AA2127,'Date ouverte'!$20:$21,2,FALSE),IF($J2127='Date ouverte'!$A$22,HLOOKUP($AA2127,'Date ouverte'!$22:$23,2,FALSE),IF($J2127='Date ouverte'!$A$24,HLOOKUP($AA2127,'Date ouverte'!$24:$25,2,FALSE),IF($J2127='Date ouverte'!$A$26,HLOOKUP($AA2127,'Date ouverte'!$26:$27,2,FALSE),"j"))))),W2127)&lt;&gt;"alert",AA2127,"alert")</f>
        <v>alert</v>
      </c>
      <c r="AC2127" s="65">
        <f>IF($AB2127="alert",(IF($J2127='Date ouverte'!$A$29,HLOOKUP($AA2127,'Date ouverte'!$29:$30,2,FALSE),IF($J2127='Date ouverte'!$A$31,HLOOKUP($AA2127,'Date ouverte'!$31:$33,2,FALSE),IF($J2127='Date ouverte'!$A$33,HLOOKUP($AA2127,'Date ouverte'!$33:$34,2,FALSE),IF($J2127='Date ouverte'!$A$35,HLOOKUP($AA2127,'Date ouverte'!$35:$36,2,FALSE),"j"))))),0)</f>
        <v>15</v>
      </c>
      <c r="AD21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27" s="71"/>
    </row>
    <row r="2128" spans="1:31" x14ac:dyDescent="0.25">
      <c r="A2128" t="s">
        <v>2327</v>
      </c>
      <c r="B2128" t="s">
        <v>258</v>
      </c>
      <c r="C2128" t="s">
        <v>30</v>
      </c>
      <c r="D2128" t="s">
        <v>47</v>
      </c>
      <c r="E2128" t="s">
        <v>34</v>
      </c>
      <c r="F2128" t="s">
        <v>48</v>
      </c>
      <c r="G2128" s="1">
        <v>44858</v>
      </c>
      <c r="H2128" s="1">
        <v>44890</v>
      </c>
      <c r="I2128" s="2">
        <v>44902</v>
      </c>
      <c r="J2128" t="s">
        <v>28</v>
      </c>
      <c r="K2128" t="s">
        <v>29</v>
      </c>
      <c r="L2128" t="s">
        <v>20</v>
      </c>
      <c r="M2128" t="s">
        <v>25</v>
      </c>
      <c r="N2128" t="s">
        <v>35</v>
      </c>
      <c r="O2128" t="s">
        <v>46</v>
      </c>
      <c r="P2128">
        <f t="shared" si="710"/>
        <v>1</v>
      </c>
      <c r="Q2128" s="5">
        <f t="shared" si="711"/>
        <v>44892</v>
      </c>
      <c r="R2128" s="32">
        <f>VLOOKUP(_xlfn.CONCAT(M2128," - ",E2128),Planning!$C$75:$D$99,2,0)</f>
        <v>21</v>
      </c>
      <c r="S2128" s="5">
        <f t="shared" si="712"/>
        <v>44911</v>
      </c>
      <c r="T2128" s="3" t="str">
        <f t="shared" si="713"/>
        <v/>
      </c>
      <c r="U2128" s="32">
        <f t="shared" ca="1" si="714"/>
        <v>21</v>
      </c>
      <c r="V2128" s="32">
        <f t="shared" si="715"/>
        <v>0</v>
      </c>
      <c r="W2128" s="5">
        <f t="shared" si="716"/>
        <v>44902</v>
      </c>
      <c r="X2128" s="5"/>
      <c r="Z2128" s="49"/>
      <c r="AA2128" s="50" cm="1">
        <f t="array" ref="AA2128">IF(AND(K2128="Pending",J2128='Date ouverte'!$A$2),INDEX(_xlfn.ANCHORARRAY('Date ouverte'!$B$2),MATCH(TRUE,_xlfn.ANCHORARRAY('Date ouverte'!$B$2)&gt;=$W2128,0)),IF(AND(K2128="Pending",J2128='Date ouverte'!$A$4),INDEX(_xlfn.ANCHORARRAY('Date ouverte'!$B$4),MATCH(TRUE,_xlfn.ANCHORARRAY('Date ouverte'!$B$4)&gt;=$W2128,0)),IF(AND(K2128="Pending",J2128='Date ouverte'!$A$6),INDEX(_xlfn.ANCHORARRAY('Date ouverte'!$B$6),MATCH(TRUE,_xlfn.ANCHORARRAY('Date ouverte'!$B$6)&gt;=$W2128,0)),IF(AND(K2128="Pending",J2128='Date ouverte'!$A$8),INDEX(_xlfn.ANCHORARRAY('Date ouverte'!$B$8),MATCH(TRUE,_xlfn.ANCHORARRAY('Date ouverte'!$B$8)&gt;=$W2128,0)),W2128))))</f>
        <v>44902</v>
      </c>
      <c r="AB2128" s="5">
        <f>IF(IF($K2128="Pending",(IF($J2128='Date ouverte'!$A$20,HLOOKUP($AA2128,'Date ouverte'!$20:$21,2,FALSE),IF($J2128='Date ouverte'!$A$22,HLOOKUP($AA2128,'Date ouverte'!$22:$23,2,FALSE),IF($J2128='Date ouverte'!$A$24,HLOOKUP($AA2128,'Date ouverte'!$24:$25,2,FALSE),IF($J2128='Date ouverte'!$A$26,HLOOKUP($AA2128,'Date ouverte'!$26:$27,2,FALSE),"j"))))),W2128)&lt;&gt;"alert",AA2128,"alert")</f>
        <v>44902</v>
      </c>
      <c r="AC2128" s="65">
        <f>IF($AB2128="alert",(IF($J2128='Date ouverte'!$A$29,HLOOKUP($AA2128,'Date ouverte'!$29:$30,2,FALSE),IF($J2128='Date ouverte'!$A$31,HLOOKUP($AA2128,'Date ouverte'!$31:$33,2,FALSE),IF($J2128='Date ouverte'!$A$33,HLOOKUP($AA2128,'Date ouverte'!$33:$34,2,FALSE),IF($J2128='Date ouverte'!$A$35,HLOOKUP($AA2128,'Date ouverte'!$35:$36,2,FALSE),"j"))))),0)</f>
        <v>0</v>
      </c>
      <c r="AD21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28" s="71"/>
    </row>
    <row r="2129" spans="1:31" x14ac:dyDescent="0.25">
      <c r="A2129" t="s">
        <v>2328</v>
      </c>
      <c r="B2129" t="s">
        <v>258</v>
      </c>
      <c r="C2129" t="s">
        <v>30</v>
      </c>
      <c r="D2129" t="s">
        <v>47</v>
      </c>
      <c r="E2129" t="s">
        <v>34</v>
      </c>
      <c r="F2129" t="s">
        <v>48</v>
      </c>
      <c r="G2129" s="1">
        <v>44847</v>
      </c>
      <c r="H2129" s="1">
        <v>44877</v>
      </c>
      <c r="I2129" s="2">
        <v>44897.458333333336</v>
      </c>
      <c r="J2129" t="s">
        <v>23</v>
      </c>
      <c r="K2129" t="s">
        <v>19</v>
      </c>
      <c r="L2129" t="s">
        <v>20</v>
      </c>
      <c r="M2129" t="s">
        <v>25</v>
      </c>
      <c r="N2129" t="s">
        <v>35</v>
      </c>
      <c r="O2129" t="s">
        <v>45</v>
      </c>
      <c r="P2129">
        <f t="shared" si="710"/>
        <v>1</v>
      </c>
      <c r="Q2129" s="5">
        <f t="shared" si="711"/>
        <v>44879</v>
      </c>
      <c r="R2129" s="32">
        <f>VLOOKUP(_xlfn.CONCAT(M2129," - ",E2129),Planning!$C$75:$D$99,2,0)</f>
        <v>21</v>
      </c>
      <c r="S2129" s="5">
        <f t="shared" si="712"/>
        <v>44898</v>
      </c>
      <c r="T2129" s="3" t="str">
        <f t="shared" si="713"/>
        <v/>
      </c>
      <c r="U2129" s="32">
        <f t="shared" ca="1" si="714"/>
        <v>21</v>
      </c>
      <c r="V2129" s="32">
        <f t="shared" si="715"/>
        <v>0</v>
      </c>
      <c r="W2129" s="5">
        <f t="shared" si="716"/>
        <v>44897</v>
      </c>
      <c r="X2129" s="5"/>
      <c r="Z2129" s="49"/>
      <c r="AA2129" s="50" cm="1">
        <f t="array" ref="AA2129">IF(AND(K2129="Pending",J2129='Date ouverte'!$A$2),INDEX(_xlfn.ANCHORARRAY('Date ouverte'!$B$2),MATCH(TRUE,_xlfn.ANCHORARRAY('Date ouverte'!$B$2)&gt;=$W2129,0)),IF(AND(K2129="Pending",J2129='Date ouverte'!$A$4),INDEX(_xlfn.ANCHORARRAY('Date ouverte'!$B$4),MATCH(TRUE,_xlfn.ANCHORARRAY('Date ouverte'!$B$4)&gt;=$W2129,0)),IF(AND(K2129="Pending",J2129='Date ouverte'!$A$6),INDEX(_xlfn.ANCHORARRAY('Date ouverte'!$B$6),MATCH(TRUE,_xlfn.ANCHORARRAY('Date ouverte'!$B$6)&gt;=$W2129,0)),IF(AND(K2129="Pending",J2129='Date ouverte'!$A$8),INDEX(_xlfn.ANCHORARRAY('Date ouverte'!$B$8),MATCH(TRUE,_xlfn.ANCHORARRAY('Date ouverte'!$B$8)&gt;=$W2129,0)),W2129))))</f>
        <v>44897</v>
      </c>
      <c r="AB2129" s="5">
        <f>IF(IF($K2129="Pending",(IF($J2129='Date ouverte'!$A$20,HLOOKUP($AA2129,'Date ouverte'!$20:$21,2,FALSE),IF($J2129='Date ouverte'!$A$22,HLOOKUP($AA2129,'Date ouverte'!$22:$23,2,FALSE),IF($J2129='Date ouverte'!$A$24,HLOOKUP($AA2129,'Date ouverte'!$24:$25,2,FALSE),IF($J2129='Date ouverte'!$A$26,HLOOKUP($AA2129,'Date ouverte'!$26:$27,2,FALSE),"j"))))),W2129)&lt;&gt;"alert",AA2129,"alert")</f>
        <v>44897</v>
      </c>
      <c r="AC2129" s="65">
        <f>IF($AB2129="alert",(IF($J2129='Date ouverte'!$A$29,HLOOKUP($AA2129,'Date ouverte'!$29:$30,2,FALSE),IF($J2129='Date ouverte'!$A$31,HLOOKUP($AA2129,'Date ouverte'!$31:$33,2,FALSE),IF($J2129='Date ouverte'!$A$33,HLOOKUP($AA2129,'Date ouverte'!$33:$34,2,FALSE),IF($J2129='Date ouverte'!$A$35,HLOOKUP($AA2129,'Date ouverte'!$35:$36,2,FALSE),"j"))))),0)</f>
        <v>0</v>
      </c>
      <c r="AD21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29" s="71"/>
    </row>
    <row r="2130" spans="1:31" x14ac:dyDescent="0.25">
      <c r="A2130" t="s">
        <v>629</v>
      </c>
      <c r="B2130" t="s">
        <v>258</v>
      </c>
      <c r="C2130" t="s">
        <v>30</v>
      </c>
      <c r="D2130" t="s">
        <v>47</v>
      </c>
      <c r="E2130" t="s">
        <v>34</v>
      </c>
      <c r="F2130" t="s">
        <v>48</v>
      </c>
      <c r="G2130" s="1">
        <v>44818</v>
      </c>
      <c r="H2130" s="1">
        <v>44860</v>
      </c>
      <c r="I2130" s="2">
        <v>44867.333333333336</v>
      </c>
      <c r="J2130" t="s">
        <v>28</v>
      </c>
      <c r="K2130" t="s">
        <v>19</v>
      </c>
      <c r="L2130" t="s">
        <v>20</v>
      </c>
      <c r="M2130" t="s">
        <v>25</v>
      </c>
      <c r="N2130" t="s">
        <v>35</v>
      </c>
      <c r="O2130" t="s">
        <v>36</v>
      </c>
      <c r="P2130">
        <f t="shared" si="710"/>
        <v>1</v>
      </c>
      <c r="Q2130" s="5">
        <f t="shared" si="711"/>
        <v>44862</v>
      </c>
      <c r="R2130" s="32">
        <f>VLOOKUP(_xlfn.CONCAT(M2130," - ",E2130),Planning!$C$75:$D$99,2,0)</f>
        <v>21</v>
      </c>
      <c r="S2130" s="5">
        <f t="shared" si="712"/>
        <v>44881</v>
      </c>
      <c r="T2130" s="3" t="str">
        <f t="shared" si="713"/>
        <v/>
      </c>
      <c r="U2130" s="32">
        <f t="shared" ca="1" si="714"/>
        <v>21</v>
      </c>
      <c r="V2130" s="32">
        <f t="shared" si="715"/>
        <v>0</v>
      </c>
      <c r="W2130" s="5">
        <f t="shared" si="716"/>
        <v>44867</v>
      </c>
      <c r="X2130" s="5"/>
      <c r="Z2130" s="49"/>
      <c r="AA2130" s="50" cm="1">
        <f t="array" ref="AA2130">IF(AND(K2130="Pending",J2130='Date ouverte'!$A$2),INDEX(_xlfn.ANCHORARRAY('Date ouverte'!$B$2),MATCH(TRUE,_xlfn.ANCHORARRAY('Date ouverte'!$B$2)&gt;=$W2130,0)),IF(AND(K2130="Pending",J2130='Date ouverte'!$A$4),INDEX(_xlfn.ANCHORARRAY('Date ouverte'!$B$4),MATCH(TRUE,_xlfn.ANCHORARRAY('Date ouverte'!$B$4)&gt;=$W2130,0)),IF(AND(K2130="Pending",J2130='Date ouverte'!$A$6),INDEX(_xlfn.ANCHORARRAY('Date ouverte'!$B$6),MATCH(TRUE,_xlfn.ANCHORARRAY('Date ouverte'!$B$6)&gt;=$W2130,0)),IF(AND(K2130="Pending",J2130='Date ouverte'!$A$8),INDEX(_xlfn.ANCHORARRAY('Date ouverte'!$B$8),MATCH(TRUE,_xlfn.ANCHORARRAY('Date ouverte'!$B$8)&gt;=$W2130,0)),W2130))))</f>
        <v>44867</v>
      </c>
      <c r="AB2130" s="5">
        <f>IF(IF($K2130="Pending",(IF($J2130='Date ouverte'!$A$20,HLOOKUP($AA2130,'Date ouverte'!$20:$21,2,FALSE),IF($J2130='Date ouverte'!$A$22,HLOOKUP($AA2130,'Date ouverte'!$22:$23,2,FALSE),IF($J2130='Date ouverte'!$A$24,HLOOKUP($AA2130,'Date ouverte'!$24:$25,2,FALSE),IF($J2130='Date ouverte'!$A$26,HLOOKUP($AA2130,'Date ouverte'!$26:$27,2,FALSE),"j"))))),W2130)&lt;&gt;"alert",AA2130,"alert")</f>
        <v>44867</v>
      </c>
      <c r="AC2130" s="65">
        <f>IF($AB2130="alert",(IF($J2130='Date ouverte'!$A$29,HLOOKUP($AA2130,'Date ouverte'!$29:$30,2,FALSE),IF($J2130='Date ouverte'!$A$31,HLOOKUP($AA2130,'Date ouverte'!$31:$33,2,FALSE),IF($J2130='Date ouverte'!$A$33,HLOOKUP($AA2130,'Date ouverte'!$33:$34,2,FALSE),IF($J2130='Date ouverte'!$A$35,HLOOKUP($AA2130,'Date ouverte'!$35:$36,2,FALSE),"j"))))),0)</f>
        <v>0</v>
      </c>
      <c r="AD21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0" s="71"/>
    </row>
    <row r="2131" spans="1:31" x14ac:dyDescent="0.25">
      <c r="A2131" t="s">
        <v>2329</v>
      </c>
      <c r="B2131" t="s">
        <v>258</v>
      </c>
      <c r="C2131" t="s">
        <v>30</v>
      </c>
      <c r="D2131" t="s">
        <v>47</v>
      </c>
      <c r="E2131" t="s">
        <v>34</v>
      </c>
      <c r="F2131" t="s">
        <v>48</v>
      </c>
      <c r="G2131" s="1">
        <v>44858</v>
      </c>
      <c r="H2131" s="1">
        <v>44890</v>
      </c>
      <c r="I2131" s="2">
        <v>44902</v>
      </c>
      <c r="J2131" t="s">
        <v>23</v>
      </c>
      <c r="K2131" t="s">
        <v>29</v>
      </c>
      <c r="L2131" t="s">
        <v>20</v>
      </c>
      <c r="M2131" t="s">
        <v>25</v>
      </c>
      <c r="N2131" t="s">
        <v>35</v>
      </c>
      <c r="O2131" t="s">
        <v>46</v>
      </c>
      <c r="P2131">
        <f t="shared" si="710"/>
        <v>1</v>
      </c>
      <c r="Q2131" s="5">
        <f t="shared" si="711"/>
        <v>44892</v>
      </c>
      <c r="R2131" s="32">
        <f>VLOOKUP(_xlfn.CONCAT(M2131," - ",E2131),Planning!$C$75:$D$99,2,0)</f>
        <v>21</v>
      </c>
      <c r="S2131" s="5">
        <f t="shared" si="712"/>
        <v>44911</v>
      </c>
      <c r="T2131" s="3" t="str">
        <f t="shared" si="713"/>
        <v/>
      </c>
      <c r="U2131" s="32">
        <f t="shared" ca="1" si="714"/>
        <v>21</v>
      </c>
      <c r="V2131" s="32">
        <f t="shared" si="715"/>
        <v>0</v>
      </c>
      <c r="W2131" s="5">
        <f t="shared" si="716"/>
        <v>44902</v>
      </c>
      <c r="X2131" s="5"/>
      <c r="Z2131" s="49"/>
      <c r="AA2131" s="50" cm="1">
        <f t="array" ref="AA2131">IF(AND(K2131="Pending",J2131='Date ouverte'!$A$2),INDEX(_xlfn.ANCHORARRAY('Date ouverte'!$B$2),MATCH(TRUE,_xlfn.ANCHORARRAY('Date ouverte'!$B$2)&gt;=$W2131,0)),IF(AND(K2131="Pending",J2131='Date ouverte'!$A$4),INDEX(_xlfn.ANCHORARRAY('Date ouverte'!$B$4),MATCH(TRUE,_xlfn.ANCHORARRAY('Date ouverte'!$B$4)&gt;=$W2131,0)),IF(AND(K2131="Pending",J2131='Date ouverte'!$A$6),INDEX(_xlfn.ANCHORARRAY('Date ouverte'!$B$6),MATCH(TRUE,_xlfn.ANCHORARRAY('Date ouverte'!$B$6)&gt;=$W2131,0)),IF(AND(K2131="Pending",J2131='Date ouverte'!$A$8),INDEX(_xlfn.ANCHORARRAY('Date ouverte'!$B$8),MATCH(TRUE,_xlfn.ANCHORARRAY('Date ouverte'!$B$8)&gt;=$W2131,0)),W2131))))</f>
        <v>44902</v>
      </c>
      <c r="AB2131" s="5" t="str">
        <f>IF(IF($K2131="Pending",(IF($J2131='Date ouverte'!$A$20,HLOOKUP($AA2131,'Date ouverte'!$20:$21,2,FALSE),IF($J2131='Date ouverte'!$A$22,HLOOKUP($AA2131,'Date ouverte'!$22:$23,2,FALSE),IF($J2131='Date ouverte'!$A$24,HLOOKUP($AA2131,'Date ouverte'!$24:$25,2,FALSE),IF($J2131='Date ouverte'!$A$26,HLOOKUP($AA2131,'Date ouverte'!$26:$27,2,FALSE),"j"))))),W2131)&lt;&gt;"alert",AA2131,"alert")</f>
        <v>alert</v>
      </c>
      <c r="AC2131" s="65">
        <f>IF($AB2131="alert",(IF($J2131='Date ouverte'!$A$29,HLOOKUP($AA2131,'Date ouverte'!$29:$30,2,FALSE),IF($J2131='Date ouverte'!$A$31,HLOOKUP($AA2131,'Date ouverte'!$31:$33,2,FALSE),IF($J2131='Date ouverte'!$A$33,HLOOKUP($AA2131,'Date ouverte'!$33:$34,2,FALSE),IF($J2131='Date ouverte'!$A$35,HLOOKUP($AA2131,'Date ouverte'!$35:$36,2,FALSE),"j"))))),0)</f>
        <v>40</v>
      </c>
      <c r="AD21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1" s="71"/>
    </row>
    <row r="2132" spans="1:31" x14ac:dyDescent="0.25">
      <c r="A2132" t="s">
        <v>1569</v>
      </c>
      <c r="B2132" t="s">
        <v>258</v>
      </c>
      <c r="C2132" t="s">
        <v>14</v>
      </c>
      <c r="D2132" t="s">
        <v>47</v>
      </c>
      <c r="E2132" t="s">
        <v>34</v>
      </c>
      <c r="F2132" t="s">
        <v>48</v>
      </c>
      <c r="G2132" s="1">
        <v>44838</v>
      </c>
      <c r="H2132" s="1">
        <v>44877</v>
      </c>
      <c r="I2132" s="2">
        <v>44889</v>
      </c>
      <c r="J2132" t="s">
        <v>18</v>
      </c>
      <c r="K2132" t="s">
        <v>29</v>
      </c>
      <c r="L2132" t="s">
        <v>24</v>
      </c>
      <c r="M2132" t="s">
        <v>25</v>
      </c>
      <c r="N2132" t="s">
        <v>26</v>
      </c>
      <c r="O2132" t="s">
        <v>45</v>
      </c>
      <c r="P2132">
        <f t="shared" si="710"/>
        <v>1</v>
      </c>
      <c r="Q2132" s="5">
        <f t="shared" si="711"/>
        <v>44879</v>
      </c>
      <c r="R2132" s="32">
        <f>VLOOKUP(_xlfn.CONCAT(M2132," - ",E2132),Planning!$C$75:$D$99,2,0)</f>
        <v>21</v>
      </c>
      <c r="S2132" s="5">
        <f t="shared" si="712"/>
        <v>44898</v>
      </c>
      <c r="T2132" s="3" t="str">
        <f t="shared" si="713"/>
        <v/>
      </c>
      <c r="U2132" s="32">
        <f t="shared" ca="1" si="714"/>
        <v>21</v>
      </c>
      <c r="V2132" s="32">
        <f t="shared" si="715"/>
        <v>0</v>
      </c>
      <c r="W2132" s="5">
        <f t="shared" si="716"/>
        <v>44889</v>
      </c>
      <c r="X2132" s="5"/>
      <c r="Z2132" s="49"/>
      <c r="AA2132" s="50" cm="1">
        <f t="array" ref="AA2132">IF(AND(K2132="Pending",J2132='Date ouverte'!$A$2),INDEX(_xlfn.ANCHORARRAY('Date ouverte'!$B$2),MATCH(TRUE,_xlfn.ANCHORARRAY('Date ouverte'!$B$2)&gt;=$W2132,0)),IF(AND(K2132="Pending",J2132='Date ouverte'!$A$4),INDEX(_xlfn.ANCHORARRAY('Date ouverte'!$B$4),MATCH(TRUE,_xlfn.ANCHORARRAY('Date ouverte'!$B$4)&gt;=$W2132,0)),IF(AND(K2132="Pending",J2132='Date ouverte'!$A$6),INDEX(_xlfn.ANCHORARRAY('Date ouverte'!$B$6),MATCH(TRUE,_xlfn.ANCHORARRAY('Date ouverte'!$B$6)&gt;=$W2132,0)),IF(AND(K2132="Pending",J2132='Date ouverte'!$A$8),INDEX(_xlfn.ANCHORARRAY('Date ouverte'!$B$8),MATCH(TRUE,_xlfn.ANCHORARRAY('Date ouverte'!$B$8)&gt;=$W2132,0)),W2132))))</f>
        <v>44889</v>
      </c>
      <c r="AB2132" s="5" t="str">
        <f>IF(IF($K2132="Pending",(IF($J2132='Date ouverte'!$A$20,HLOOKUP($AA2132,'Date ouverte'!$20:$21,2,FALSE),IF($J2132='Date ouverte'!$A$22,HLOOKUP($AA2132,'Date ouverte'!$22:$23,2,FALSE),IF($J2132='Date ouverte'!$A$24,HLOOKUP($AA2132,'Date ouverte'!$24:$25,2,FALSE),IF($J2132='Date ouverte'!$A$26,HLOOKUP($AA2132,'Date ouverte'!$26:$27,2,FALSE),"j"))))),W2132)&lt;&gt;"alert",AA2132,"alert")</f>
        <v>alert</v>
      </c>
      <c r="AC2132" s="65">
        <f>IF($AB2132="alert",(IF($J2132='Date ouverte'!$A$29,HLOOKUP($AA2132,'Date ouverte'!$29:$30,2,FALSE),IF($J2132='Date ouverte'!$A$31,HLOOKUP($AA2132,'Date ouverte'!$31:$33,2,FALSE),IF($J2132='Date ouverte'!$A$33,HLOOKUP($AA2132,'Date ouverte'!$33:$34,2,FALSE),IF($J2132='Date ouverte'!$A$35,HLOOKUP($AA2132,'Date ouverte'!$35:$36,2,FALSE),"j"))))),0)</f>
        <v>17</v>
      </c>
      <c r="AD21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2" s="71"/>
    </row>
    <row r="2133" spans="1:31" x14ac:dyDescent="0.25">
      <c r="A2133" t="s">
        <v>2330</v>
      </c>
      <c r="B2133" t="s">
        <v>258</v>
      </c>
      <c r="C2133" t="s">
        <v>14</v>
      </c>
      <c r="D2133" t="s">
        <v>47</v>
      </c>
      <c r="E2133" t="s">
        <v>34</v>
      </c>
      <c r="F2133" t="s">
        <v>48</v>
      </c>
      <c r="G2133" s="1">
        <v>44847</v>
      </c>
      <c r="H2133" s="1">
        <v>44877</v>
      </c>
      <c r="I2133" s="2">
        <v>44893.604166666664</v>
      </c>
      <c r="J2133" t="s">
        <v>28</v>
      </c>
      <c r="K2133" t="s">
        <v>19</v>
      </c>
      <c r="L2133" t="s">
        <v>20</v>
      </c>
      <c r="M2133" t="s">
        <v>25</v>
      </c>
      <c r="N2133" t="s">
        <v>35</v>
      </c>
      <c r="O2133" t="s">
        <v>45</v>
      </c>
      <c r="P2133">
        <f t="shared" si="710"/>
        <v>1</v>
      </c>
      <c r="Q2133" s="5">
        <f t="shared" si="711"/>
        <v>44879</v>
      </c>
      <c r="R2133" s="32">
        <f>VLOOKUP(_xlfn.CONCAT(M2133," - ",E2133),Planning!$C$75:$D$99,2,0)</f>
        <v>21</v>
      </c>
      <c r="S2133" s="5">
        <f t="shared" si="712"/>
        <v>44898</v>
      </c>
      <c r="T2133" s="3" t="str">
        <f t="shared" si="713"/>
        <v/>
      </c>
      <c r="U2133" s="32">
        <f t="shared" ca="1" si="714"/>
        <v>21</v>
      </c>
      <c r="V2133" s="32">
        <f t="shared" si="715"/>
        <v>0</v>
      </c>
      <c r="W2133" s="5">
        <f t="shared" si="716"/>
        <v>44893</v>
      </c>
      <c r="X2133" s="5"/>
      <c r="Z2133" s="49"/>
      <c r="AA2133" s="50" cm="1">
        <f t="array" ref="AA2133">IF(AND(K2133="Pending",J2133='Date ouverte'!$A$2),INDEX(_xlfn.ANCHORARRAY('Date ouverte'!$B$2),MATCH(TRUE,_xlfn.ANCHORARRAY('Date ouverte'!$B$2)&gt;=$W2133,0)),IF(AND(K2133="Pending",J2133='Date ouverte'!$A$4),INDEX(_xlfn.ANCHORARRAY('Date ouverte'!$B$4),MATCH(TRUE,_xlfn.ANCHORARRAY('Date ouverte'!$B$4)&gt;=$W2133,0)),IF(AND(K2133="Pending",J2133='Date ouverte'!$A$6),INDEX(_xlfn.ANCHORARRAY('Date ouverte'!$B$6),MATCH(TRUE,_xlfn.ANCHORARRAY('Date ouverte'!$B$6)&gt;=$W2133,0)),IF(AND(K2133="Pending",J2133='Date ouverte'!$A$8),INDEX(_xlfn.ANCHORARRAY('Date ouverte'!$B$8),MATCH(TRUE,_xlfn.ANCHORARRAY('Date ouverte'!$B$8)&gt;=$W2133,0)),W2133))))</f>
        <v>44893</v>
      </c>
      <c r="AB2133" s="5">
        <f>IF(IF($K2133="Pending",(IF($J2133='Date ouverte'!$A$20,HLOOKUP($AA2133,'Date ouverte'!$20:$21,2,FALSE),IF($J2133='Date ouverte'!$A$22,HLOOKUP($AA2133,'Date ouverte'!$22:$23,2,FALSE),IF($J2133='Date ouverte'!$A$24,HLOOKUP($AA2133,'Date ouverte'!$24:$25,2,FALSE),IF($J2133='Date ouverte'!$A$26,HLOOKUP($AA2133,'Date ouverte'!$26:$27,2,FALSE),"j"))))),W2133)&lt;&gt;"alert",AA2133,"alert")</f>
        <v>44893</v>
      </c>
      <c r="AC2133" s="65">
        <f>IF($AB2133="alert",(IF($J2133='Date ouverte'!$A$29,HLOOKUP($AA2133,'Date ouverte'!$29:$30,2,FALSE),IF($J2133='Date ouverte'!$A$31,HLOOKUP($AA2133,'Date ouverte'!$31:$33,2,FALSE),IF($J2133='Date ouverte'!$A$33,HLOOKUP($AA2133,'Date ouverte'!$33:$34,2,FALSE),IF($J2133='Date ouverte'!$A$35,HLOOKUP($AA2133,'Date ouverte'!$35:$36,2,FALSE),"j"))))),0)</f>
        <v>0</v>
      </c>
      <c r="AD21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33" s="71"/>
    </row>
    <row r="2134" spans="1:31" x14ac:dyDescent="0.25">
      <c r="A2134" t="s">
        <v>2331</v>
      </c>
      <c r="B2134" t="s">
        <v>258</v>
      </c>
      <c r="C2134" t="s">
        <v>14</v>
      </c>
      <c r="D2134" t="s">
        <v>47</v>
      </c>
      <c r="E2134" t="s">
        <v>34</v>
      </c>
      <c r="F2134" t="s">
        <v>48</v>
      </c>
      <c r="G2134" s="1">
        <v>44855</v>
      </c>
      <c r="H2134" s="1">
        <v>44890</v>
      </c>
      <c r="I2134" s="2">
        <v>44905</v>
      </c>
      <c r="J2134" t="s">
        <v>18</v>
      </c>
      <c r="K2134" t="s">
        <v>29</v>
      </c>
      <c r="L2134" t="s">
        <v>24</v>
      </c>
      <c r="M2134" t="s">
        <v>25</v>
      </c>
      <c r="N2134" t="s">
        <v>26</v>
      </c>
      <c r="O2134" t="s">
        <v>46</v>
      </c>
      <c r="P2134">
        <f t="shared" si="710"/>
        <v>1</v>
      </c>
      <c r="Q2134" s="5">
        <f t="shared" si="711"/>
        <v>44892</v>
      </c>
      <c r="R2134" s="32">
        <f>VLOOKUP(_xlfn.CONCAT(M2134," - ",E2134),Planning!$C$75:$D$99,2,0)</f>
        <v>21</v>
      </c>
      <c r="S2134" s="5">
        <f t="shared" si="712"/>
        <v>44911</v>
      </c>
      <c r="T2134" s="3" t="str">
        <f t="shared" si="713"/>
        <v/>
      </c>
      <c r="U2134" s="32">
        <f t="shared" ca="1" si="714"/>
        <v>21</v>
      </c>
      <c r="V2134" s="32">
        <f t="shared" si="715"/>
        <v>0</v>
      </c>
      <c r="W2134" s="5">
        <f t="shared" si="716"/>
        <v>44905</v>
      </c>
      <c r="X2134" s="5"/>
      <c r="Z2134" s="49"/>
      <c r="AA2134" s="50" cm="1">
        <f t="array" ref="AA2134">IF(AND(K2134="Pending",J2134='Date ouverte'!$A$2),INDEX(_xlfn.ANCHORARRAY('Date ouverte'!$B$2),MATCH(TRUE,_xlfn.ANCHORARRAY('Date ouverte'!$B$2)&gt;=$W2134,0)),IF(AND(K2134="Pending",J2134='Date ouverte'!$A$4),INDEX(_xlfn.ANCHORARRAY('Date ouverte'!$B$4),MATCH(TRUE,_xlfn.ANCHORARRAY('Date ouverte'!$B$4)&gt;=$W2134,0)),IF(AND(K2134="Pending",J2134='Date ouverte'!$A$6),INDEX(_xlfn.ANCHORARRAY('Date ouverte'!$B$6),MATCH(TRUE,_xlfn.ANCHORARRAY('Date ouverte'!$B$6)&gt;=$W2134,0)),IF(AND(K2134="Pending",J2134='Date ouverte'!$A$8),INDEX(_xlfn.ANCHORARRAY('Date ouverte'!$B$8),MATCH(TRUE,_xlfn.ANCHORARRAY('Date ouverte'!$B$8)&gt;=$W2134,0)),W2134))))</f>
        <v>44907</v>
      </c>
      <c r="AB2134" s="5" t="str">
        <f>IF(IF($K2134="Pending",(IF($J2134='Date ouverte'!$A$20,HLOOKUP($AA2134,'Date ouverte'!$20:$21,2,FALSE),IF($J2134='Date ouverte'!$A$22,HLOOKUP($AA2134,'Date ouverte'!$22:$23,2,FALSE),IF($J2134='Date ouverte'!$A$24,HLOOKUP($AA2134,'Date ouverte'!$24:$25,2,FALSE),IF($J2134='Date ouverte'!$A$26,HLOOKUP($AA2134,'Date ouverte'!$26:$27,2,FALSE),"j"))))),W2134)&lt;&gt;"alert",AA2134,"alert")</f>
        <v>alert</v>
      </c>
      <c r="AC2134" s="65">
        <f>IF($AB2134="alert",(IF($J2134='Date ouverte'!$A$29,HLOOKUP($AA2134,'Date ouverte'!$29:$30,2,FALSE),IF($J2134='Date ouverte'!$A$31,HLOOKUP($AA2134,'Date ouverte'!$31:$33,2,FALSE),IF($J2134='Date ouverte'!$A$33,HLOOKUP($AA2134,'Date ouverte'!$33:$34,2,FALSE),IF($J2134='Date ouverte'!$A$35,HLOOKUP($AA2134,'Date ouverte'!$35:$36,2,FALSE),"j"))))),0)</f>
        <v>11</v>
      </c>
      <c r="AD21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4" s="71"/>
    </row>
    <row r="2135" spans="1:31" x14ac:dyDescent="0.25">
      <c r="A2135" t="s">
        <v>115</v>
      </c>
      <c r="B2135" t="s">
        <v>258</v>
      </c>
      <c r="C2135" t="s">
        <v>30</v>
      </c>
      <c r="D2135" t="s">
        <v>15</v>
      </c>
      <c r="E2135" t="s">
        <v>16</v>
      </c>
      <c r="F2135" t="s">
        <v>17</v>
      </c>
      <c r="G2135" s="1">
        <v>44795</v>
      </c>
      <c r="H2135" s="1">
        <v>44853</v>
      </c>
      <c r="I2135" s="2">
        <v>44859.333333333336</v>
      </c>
      <c r="J2135" t="s">
        <v>28</v>
      </c>
      <c r="K2135" t="s">
        <v>19</v>
      </c>
      <c r="L2135" t="s">
        <v>24</v>
      </c>
      <c r="M2135" t="s">
        <v>32</v>
      </c>
      <c r="N2135" t="s">
        <v>41</v>
      </c>
      <c r="O2135" t="s">
        <v>76</v>
      </c>
      <c r="P2135">
        <f t="shared" si="710"/>
        <v>1</v>
      </c>
      <c r="Q2135" s="5">
        <f t="shared" si="711"/>
        <v>44855</v>
      </c>
      <c r="R2135" s="32">
        <f>VLOOKUP(_xlfn.CONCAT(M2135," - ",E2135),Planning!$C$75:$D$99,2,0)</f>
        <v>10</v>
      </c>
      <c r="S2135" s="5">
        <f t="shared" si="712"/>
        <v>44863</v>
      </c>
      <c r="T2135" s="3" t="str">
        <f t="shared" si="713"/>
        <v/>
      </c>
      <c r="U2135" s="32">
        <f t="shared" ca="1" si="714"/>
        <v>4</v>
      </c>
      <c r="V2135" s="32">
        <f t="shared" si="715"/>
        <v>0</v>
      </c>
      <c r="W2135" s="5">
        <f t="shared" si="716"/>
        <v>44859</v>
      </c>
      <c r="X2135" s="5"/>
      <c r="Z2135" s="49"/>
      <c r="AA2135" s="50" cm="1">
        <f t="array" ref="AA2135">IF(AND(K2135="Pending",J2135='Date ouverte'!$A$2),INDEX(_xlfn.ANCHORARRAY('Date ouverte'!$B$2),MATCH(TRUE,_xlfn.ANCHORARRAY('Date ouverte'!$B$2)&gt;=$W2135,0)),IF(AND(K2135="Pending",J2135='Date ouverte'!$A$4),INDEX(_xlfn.ANCHORARRAY('Date ouverte'!$B$4),MATCH(TRUE,_xlfn.ANCHORARRAY('Date ouverte'!$B$4)&gt;=$W2135,0)),IF(AND(K2135="Pending",J2135='Date ouverte'!$A$6),INDEX(_xlfn.ANCHORARRAY('Date ouverte'!$B$6),MATCH(TRUE,_xlfn.ANCHORARRAY('Date ouverte'!$B$6)&gt;=$W2135,0)),IF(AND(K2135="Pending",J2135='Date ouverte'!$A$8),INDEX(_xlfn.ANCHORARRAY('Date ouverte'!$B$8),MATCH(TRUE,_xlfn.ANCHORARRAY('Date ouverte'!$B$8)&gt;=$W2135,0)),W2135))))</f>
        <v>44859</v>
      </c>
      <c r="AB2135" s="5">
        <f>IF(IF($K2135="Pending",(IF($J2135='Date ouverte'!$A$20,HLOOKUP($AA2135,'Date ouverte'!$20:$21,2,FALSE),IF($J2135='Date ouverte'!$A$22,HLOOKUP($AA2135,'Date ouverte'!$22:$23,2,FALSE),IF($J2135='Date ouverte'!$A$24,HLOOKUP($AA2135,'Date ouverte'!$24:$25,2,FALSE),IF($J2135='Date ouverte'!$A$26,HLOOKUP($AA2135,'Date ouverte'!$26:$27,2,FALSE),"j"))))),W2135)&lt;&gt;"alert",AA2135,"alert")</f>
        <v>44859</v>
      </c>
      <c r="AC2135" s="65">
        <f>IF($AB2135="alert",(IF($J2135='Date ouverte'!$A$29,HLOOKUP($AA2135,'Date ouverte'!$29:$30,2,FALSE),IF($J2135='Date ouverte'!$A$31,HLOOKUP($AA2135,'Date ouverte'!$31:$33,2,FALSE),IF($J2135='Date ouverte'!$A$33,HLOOKUP($AA2135,'Date ouverte'!$33:$34,2,FALSE),IF($J2135='Date ouverte'!$A$35,HLOOKUP($AA2135,'Date ouverte'!$35:$36,2,FALSE),"j"))))),0)</f>
        <v>0</v>
      </c>
      <c r="AD21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5" s="71"/>
    </row>
    <row r="2136" spans="1:31" x14ac:dyDescent="0.25">
      <c r="A2136" t="s">
        <v>914</v>
      </c>
      <c r="B2136" t="s">
        <v>258</v>
      </c>
      <c r="C2136" t="s">
        <v>30</v>
      </c>
      <c r="D2136" t="s">
        <v>47</v>
      </c>
      <c r="E2136" t="s">
        <v>16</v>
      </c>
      <c r="F2136" t="s">
        <v>48</v>
      </c>
      <c r="G2136" s="1">
        <v>44826</v>
      </c>
      <c r="H2136" s="1">
        <v>44872</v>
      </c>
      <c r="I2136" s="2">
        <v>44877</v>
      </c>
      <c r="J2136" t="s">
        <v>39</v>
      </c>
      <c r="K2136" t="s">
        <v>29</v>
      </c>
      <c r="L2136" t="s">
        <v>24</v>
      </c>
      <c r="M2136" t="s">
        <v>32</v>
      </c>
      <c r="N2136" t="s">
        <v>41</v>
      </c>
      <c r="O2136" t="s">
        <v>609</v>
      </c>
      <c r="P2136">
        <f t="shared" si="710"/>
        <v>1</v>
      </c>
      <c r="Q2136" s="5">
        <f t="shared" si="711"/>
        <v>44874</v>
      </c>
      <c r="R2136" s="32">
        <f>VLOOKUP(_xlfn.CONCAT(M2136," - ",E2136),Planning!$C$75:$D$99,2,0)</f>
        <v>10</v>
      </c>
      <c r="S2136" s="5">
        <f t="shared" si="712"/>
        <v>44882</v>
      </c>
      <c r="T2136" s="3" t="str">
        <f t="shared" si="713"/>
        <v/>
      </c>
      <c r="U2136" s="32">
        <f t="shared" ca="1" si="714"/>
        <v>10</v>
      </c>
      <c r="V2136" s="32">
        <f t="shared" si="715"/>
        <v>0</v>
      </c>
      <c r="W2136" s="5">
        <f t="shared" si="716"/>
        <v>44877</v>
      </c>
      <c r="X2136" s="5"/>
      <c r="Z2136" s="49"/>
      <c r="AA2136" s="50" cm="1">
        <f t="array" ref="AA2136">IF(AND(K2136="Pending",J2136='Date ouverte'!$A$2),INDEX(_xlfn.ANCHORARRAY('Date ouverte'!$B$2),MATCH(TRUE,_xlfn.ANCHORARRAY('Date ouverte'!$B$2)&gt;=$W2136,0)),IF(AND(K2136="Pending",J2136='Date ouverte'!$A$4),INDEX(_xlfn.ANCHORARRAY('Date ouverte'!$B$4),MATCH(TRUE,_xlfn.ANCHORARRAY('Date ouverte'!$B$4)&gt;=$W2136,0)),IF(AND(K2136="Pending",J2136='Date ouverte'!$A$6),INDEX(_xlfn.ANCHORARRAY('Date ouverte'!$B$6),MATCH(TRUE,_xlfn.ANCHORARRAY('Date ouverte'!$B$6)&gt;=$W2136,0)),IF(AND(K2136="Pending",J2136='Date ouverte'!$A$8),INDEX(_xlfn.ANCHORARRAY('Date ouverte'!$B$8),MATCH(TRUE,_xlfn.ANCHORARRAY('Date ouverte'!$B$8)&gt;=$W2136,0)),W2136))))</f>
        <v>44879</v>
      </c>
      <c r="AB2136" s="5" t="str">
        <f>IF(IF($K2136="Pending",(IF($J2136='Date ouverte'!$A$20,HLOOKUP($AA2136,'Date ouverte'!$20:$21,2,FALSE),IF($J2136='Date ouverte'!$A$22,HLOOKUP($AA2136,'Date ouverte'!$22:$23,2,FALSE),IF($J2136='Date ouverte'!$A$24,HLOOKUP($AA2136,'Date ouverte'!$24:$25,2,FALSE),IF($J2136='Date ouverte'!$A$26,HLOOKUP($AA2136,'Date ouverte'!$26:$27,2,FALSE),"j"))))),W2136)&lt;&gt;"alert",AA2136,"alert")</f>
        <v>alert</v>
      </c>
      <c r="AC2136" s="65">
        <f>IF($AB2136="alert",(IF($J2136='Date ouverte'!$A$29,HLOOKUP($AA2136,'Date ouverte'!$29:$30,2,FALSE),IF($J2136='Date ouverte'!$A$31,HLOOKUP($AA2136,'Date ouverte'!$31:$33,2,FALSE),IF($J2136='Date ouverte'!$A$33,HLOOKUP($AA2136,'Date ouverte'!$33:$34,2,FALSE),IF($J2136='Date ouverte'!$A$35,HLOOKUP($AA2136,'Date ouverte'!$35:$36,2,FALSE),"j"))))),0)</f>
        <v>52</v>
      </c>
      <c r="AD21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36" s="71"/>
    </row>
    <row r="2137" spans="1:31" x14ac:dyDescent="0.25">
      <c r="A2137" t="s">
        <v>1570</v>
      </c>
      <c r="B2137" t="s">
        <v>258</v>
      </c>
      <c r="C2137" t="s">
        <v>30</v>
      </c>
      <c r="D2137" t="s">
        <v>47</v>
      </c>
      <c r="E2137" t="s">
        <v>16</v>
      </c>
      <c r="F2137" t="s">
        <v>48</v>
      </c>
      <c r="G2137" s="1">
        <v>44844</v>
      </c>
      <c r="H2137" s="1">
        <v>44885</v>
      </c>
      <c r="I2137" s="2">
        <v>44890</v>
      </c>
      <c r="J2137" t="s">
        <v>23</v>
      </c>
      <c r="K2137" t="s">
        <v>29</v>
      </c>
      <c r="L2137" t="s">
        <v>24</v>
      </c>
      <c r="M2137" t="s">
        <v>32</v>
      </c>
      <c r="N2137" t="s">
        <v>41</v>
      </c>
      <c r="O2137" t="s">
        <v>1106</v>
      </c>
      <c r="P2137">
        <f t="shared" si="710"/>
        <v>1</v>
      </c>
      <c r="Q2137" s="5">
        <f t="shared" si="711"/>
        <v>44887</v>
      </c>
      <c r="R2137" s="32">
        <f>VLOOKUP(_xlfn.CONCAT(M2137," - ",E2137),Planning!$C$75:$D$99,2,0)</f>
        <v>10</v>
      </c>
      <c r="S2137" s="5">
        <f t="shared" si="712"/>
        <v>44895</v>
      </c>
      <c r="T2137" s="3" t="str">
        <f t="shared" si="713"/>
        <v/>
      </c>
      <c r="U2137" s="32">
        <f t="shared" ca="1" si="714"/>
        <v>10</v>
      </c>
      <c r="V2137" s="32">
        <f t="shared" si="715"/>
        <v>0</v>
      </c>
      <c r="W2137" s="5">
        <f t="shared" si="716"/>
        <v>44890</v>
      </c>
      <c r="X2137" s="5"/>
      <c r="Z2137" s="49"/>
      <c r="AA2137" s="50" cm="1">
        <f t="array" ref="AA2137">IF(AND(K2137="Pending",J2137='Date ouverte'!$A$2),INDEX(_xlfn.ANCHORARRAY('Date ouverte'!$B$2),MATCH(TRUE,_xlfn.ANCHORARRAY('Date ouverte'!$B$2)&gt;=$W2137,0)),IF(AND(K2137="Pending",J2137='Date ouverte'!$A$4),INDEX(_xlfn.ANCHORARRAY('Date ouverte'!$B$4),MATCH(TRUE,_xlfn.ANCHORARRAY('Date ouverte'!$B$4)&gt;=$W2137,0)),IF(AND(K2137="Pending",J2137='Date ouverte'!$A$6),INDEX(_xlfn.ANCHORARRAY('Date ouverte'!$B$6),MATCH(TRUE,_xlfn.ANCHORARRAY('Date ouverte'!$B$6)&gt;=$W2137,0)),IF(AND(K2137="Pending",J2137='Date ouverte'!$A$8),INDEX(_xlfn.ANCHORARRAY('Date ouverte'!$B$8),MATCH(TRUE,_xlfn.ANCHORARRAY('Date ouverte'!$B$8)&gt;=$W2137,0)),W2137))))</f>
        <v>44890</v>
      </c>
      <c r="AB2137" s="5" t="str">
        <f>IF(IF($K2137="Pending",(IF($J2137='Date ouverte'!$A$20,HLOOKUP($AA2137,'Date ouverte'!$20:$21,2,FALSE),IF($J2137='Date ouverte'!$A$22,HLOOKUP($AA2137,'Date ouverte'!$22:$23,2,FALSE),IF($J2137='Date ouverte'!$A$24,HLOOKUP($AA2137,'Date ouverte'!$24:$25,2,FALSE),IF($J2137='Date ouverte'!$A$26,HLOOKUP($AA2137,'Date ouverte'!$26:$27,2,FALSE),"j"))))),W2137)&lt;&gt;"alert",AA2137,"alert")</f>
        <v>alert</v>
      </c>
      <c r="AC2137" s="65">
        <f>IF($AB2137="alert",(IF($J2137='Date ouverte'!$A$29,HLOOKUP($AA2137,'Date ouverte'!$29:$30,2,FALSE),IF($J2137='Date ouverte'!$A$31,HLOOKUP($AA2137,'Date ouverte'!$31:$33,2,FALSE),IF($J2137='Date ouverte'!$A$33,HLOOKUP($AA2137,'Date ouverte'!$33:$34,2,FALSE),IF($J2137='Date ouverte'!$A$35,HLOOKUP($AA2137,'Date ouverte'!$35:$36,2,FALSE),"j"))))),0)</f>
        <v>96</v>
      </c>
      <c r="AD21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7" s="71"/>
    </row>
    <row r="2138" spans="1:31" x14ac:dyDescent="0.25">
      <c r="A2138" t="s">
        <v>1571</v>
      </c>
      <c r="B2138" t="s">
        <v>258</v>
      </c>
      <c r="C2138" t="s">
        <v>30</v>
      </c>
      <c r="D2138" t="s">
        <v>47</v>
      </c>
      <c r="E2138" t="s">
        <v>16</v>
      </c>
      <c r="F2138" t="s">
        <v>48</v>
      </c>
      <c r="G2138" s="1">
        <v>44839</v>
      </c>
      <c r="H2138" s="1">
        <v>44881</v>
      </c>
      <c r="I2138" s="2">
        <v>44890</v>
      </c>
      <c r="J2138" t="s">
        <v>23</v>
      </c>
      <c r="K2138" t="s">
        <v>29</v>
      </c>
      <c r="L2138" t="s">
        <v>24</v>
      </c>
      <c r="M2138" t="s">
        <v>32</v>
      </c>
      <c r="N2138" t="s">
        <v>41</v>
      </c>
      <c r="O2138" t="s">
        <v>43</v>
      </c>
      <c r="P2138">
        <f t="shared" si="710"/>
        <v>1</v>
      </c>
      <c r="Q2138" s="5">
        <f t="shared" si="711"/>
        <v>44883</v>
      </c>
      <c r="R2138" s="32">
        <f>VLOOKUP(_xlfn.CONCAT(M2138," - ",E2138),Planning!$C$75:$D$99,2,0)</f>
        <v>10</v>
      </c>
      <c r="S2138" s="5">
        <f t="shared" si="712"/>
        <v>44891</v>
      </c>
      <c r="T2138" s="3" t="str">
        <f t="shared" si="713"/>
        <v/>
      </c>
      <c r="U2138" s="32">
        <f t="shared" ca="1" si="714"/>
        <v>10</v>
      </c>
      <c r="V2138" s="32">
        <f t="shared" si="715"/>
        <v>0</v>
      </c>
      <c r="W2138" s="5">
        <f t="shared" si="716"/>
        <v>44890</v>
      </c>
      <c r="X2138" s="5"/>
      <c r="Z2138" s="49"/>
      <c r="AA2138" s="50" cm="1">
        <f t="array" ref="AA2138">IF(AND(K2138="Pending",J2138='Date ouverte'!$A$2),INDEX(_xlfn.ANCHORARRAY('Date ouverte'!$B$2),MATCH(TRUE,_xlfn.ANCHORARRAY('Date ouverte'!$B$2)&gt;=$W2138,0)),IF(AND(K2138="Pending",J2138='Date ouverte'!$A$4),INDEX(_xlfn.ANCHORARRAY('Date ouverte'!$B$4),MATCH(TRUE,_xlfn.ANCHORARRAY('Date ouverte'!$B$4)&gt;=$W2138,0)),IF(AND(K2138="Pending",J2138='Date ouverte'!$A$6),INDEX(_xlfn.ANCHORARRAY('Date ouverte'!$B$6),MATCH(TRUE,_xlfn.ANCHORARRAY('Date ouverte'!$B$6)&gt;=$W2138,0)),IF(AND(K2138="Pending",J2138='Date ouverte'!$A$8),INDEX(_xlfn.ANCHORARRAY('Date ouverte'!$B$8),MATCH(TRUE,_xlfn.ANCHORARRAY('Date ouverte'!$B$8)&gt;=$W2138,0)),W2138))))</f>
        <v>44890</v>
      </c>
      <c r="AB2138" s="5" t="str">
        <f>IF(IF($K2138="Pending",(IF($J2138='Date ouverte'!$A$20,HLOOKUP($AA2138,'Date ouverte'!$20:$21,2,FALSE),IF($J2138='Date ouverte'!$A$22,HLOOKUP($AA2138,'Date ouverte'!$22:$23,2,FALSE),IF($J2138='Date ouverte'!$A$24,HLOOKUP($AA2138,'Date ouverte'!$24:$25,2,FALSE),IF($J2138='Date ouverte'!$A$26,HLOOKUP($AA2138,'Date ouverte'!$26:$27,2,FALSE),"j"))))),W2138)&lt;&gt;"alert",AA2138,"alert")</f>
        <v>alert</v>
      </c>
      <c r="AC2138" s="65">
        <f>IF($AB2138="alert",(IF($J2138='Date ouverte'!$A$29,HLOOKUP($AA2138,'Date ouverte'!$29:$30,2,FALSE),IF($J2138='Date ouverte'!$A$31,HLOOKUP($AA2138,'Date ouverte'!$31:$33,2,FALSE),IF($J2138='Date ouverte'!$A$33,HLOOKUP($AA2138,'Date ouverte'!$33:$34,2,FALSE),IF($J2138='Date ouverte'!$A$35,HLOOKUP($AA2138,'Date ouverte'!$35:$36,2,FALSE),"j"))))),0)</f>
        <v>96</v>
      </c>
      <c r="AD21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8" s="71"/>
    </row>
    <row r="2139" spans="1:31" x14ac:dyDescent="0.25">
      <c r="A2139" t="s">
        <v>2332</v>
      </c>
      <c r="B2139" t="s">
        <v>258</v>
      </c>
      <c r="C2139" t="s">
        <v>30</v>
      </c>
      <c r="D2139" t="s">
        <v>47</v>
      </c>
      <c r="E2139" t="s">
        <v>16</v>
      </c>
      <c r="F2139" t="s">
        <v>48</v>
      </c>
      <c r="G2139" s="1">
        <v>44852</v>
      </c>
      <c r="H2139" s="1">
        <v>44884</v>
      </c>
      <c r="I2139" s="2">
        <v>44889</v>
      </c>
      <c r="J2139" t="s">
        <v>23</v>
      </c>
      <c r="K2139" t="s">
        <v>29</v>
      </c>
      <c r="L2139" t="s">
        <v>24</v>
      </c>
      <c r="M2139" t="s">
        <v>32</v>
      </c>
      <c r="N2139" t="s">
        <v>41</v>
      </c>
      <c r="O2139" t="s">
        <v>1686</v>
      </c>
      <c r="P2139">
        <f t="shared" si="710"/>
        <v>1</v>
      </c>
      <c r="Q2139" s="5">
        <f t="shared" si="711"/>
        <v>44886</v>
      </c>
      <c r="R2139" s="32">
        <f>VLOOKUP(_xlfn.CONCAT(M2139," - ",E2139),Planning!$C$75:$D$99,2,0)</f>
        <v>10</v>
      </c>
      <c r="S2139" s="5">
        <f t="shared" si="712"/>
        <v>44894</v>
      </c>
      <c r="T2139" s="3" t="str">
        <f t="shared" si="713"/>
        <v/>
      </c>
      <c r="U2139" s="32">
        <f t="shared" ca="1" si="714"/>
        <v>10</v>
      </c>
      <c r="V2139" s="32">
        <f t="shared" si="715"/>
        <v>0</v>
      </c>
      <c r="W2139" s="5">
        <f t="shared" si="716"/>
        <v>44889</v>
      </c>
      <c r="X2139" s="5"/>
      <c r="Z2139" s="49"/>
      <c r="AA2139" s="50" cm="1">
        <f t="array" ref="AA2139">IF(AND(K2139="Pending",J2139='Date ouverte'!$A$2),INDEX(_xlfn.ANCHORARRAY('Date ouverte'!$B$2),MATCH(TRUE,_xlfn.ANCHORARRAY('Date ouverte'!$B$2)&gt;=$W2139,0)),IF(AND(K2139="Pending",J2139='Date ouverte'!$A$4),INDEX(_xlfn.ANCHORARRAY('Date ouverte'!$B$4),MATCH(TRUE,_xlfn.ANCHORARRAY('Date ouverte'!$B$4)&gt;=$W2139,0)),IF(AND(K2139="Pending",J2139='Date ouverte'!$A$6),INDEX(_xlfn.ANCHORARRAY('Date ouverte'!$B$6),MATCH(TRUE,_xlfn.ANCHORARRAY('Date ouverte'!$B$6)&gt;=$W2139,0)),IF(AND(K2139="Pending",J2139='Date ouverte'!$A$8),INDEX(_xlfn.ANCHORARRAY('Date ouverte'!$B$8),MATCH(TRUE,_xlfn.ANCHORARRAY('Date ouverte'!$B$8)&gt;=$W2139,0)),W2139))))</f>
        <v>44889</v>
      </c>
      <c r="AB2139" s="5" t="str">
        <f>IF(IF($K2139="Pending",(IF($J2139='Date ouverte'!$A$20,HLOOKUP($AA2139,'Date ouverte'!$20:$21,2,FALSE),IF($J2139='Date ouverte'!$A$22,HLOOKUP($AA2139,'Date ouverte'!$22:$23,2,FALSE),IF($J2139='Date ouverte'!$A$24,HLOOKUP($AA2139,'Date ouverte'!$24:$25,2,FALSE),IF($J2139='Date ouverte'!$A$26,HLOOKUP($AA2139,'Date ouverte'!$26:$27,2,FALSE),"j"))))),W2139)&lt;&gt;"alert",AA2139,"alert")</f>
        <v>alert</v>
      </c>
      <c r="AC2139" s="65">
        <f>IF($AB2139="alert",(IF($J2139='Date ouverte'!$A$29,HLOOKUP($AA2139,'Date ouverte'!$29:$30,2,FALSE),IF($J2139='Date ouverte'!$A$31,HLOOKUP($AA2139,'Date ouverte'!$31:$33,2,FALSE),IF($J2139='Date ouverte'!$A$33,HLOOKUP($AA2139,'Date ouverte'!$33:$34,2,FALSE),IF($J2139='Date ouverte'!$A$35,HLOOKUP($AA2139,'Date ouverte'!$35:$36,2,FALSE),"j"))))),0)</f>
        <v>32</v>
      </c>
      <c r="AD21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39" s="71"/>
    </row>
    <row r="2140" spans="1:31" x14ac:dyDescent="0.25">
      <c r="A2140" t="s">
        <v>619</v>
      </c>
      <c r="B2140" t="s">
        <v>258</v>
      </c>
      <c r="C2140" t="s">
        <v>30</v>
      </c>
      <c r="D2140" t="s">
        <v>47</v>
      </c>
      <c r="E2140" t="s">
        <v>34</v>
      </c>
      <c r="F2140" t="s">
        <v>48</v>
      </c>
      <c r="G2140" s="1">
        <v>44818</v>
      </c>
      <c r="H2140" s="1">
        <v>44860</v>
      </c>
      <c r="I2140" s="2">
        <v>44872.270833333336</v>
      </c>
      <c r="J2140" t="s">
        <v>28</v>
      </c>
      <c r="K2140" t="s">
        <v>19</v>
      </c>
      <c r="L2140" t="s">
        <v>20</v>
      </c>
      <c r="M2140" t="s">
        <v>25</v>
      </c>
      <c r="N2140" t="s">
        <v>35</v>
      </c>
      <c r="O2140" t="s">
        <v>36</v>
      </c>
      <c r="P2140">
        <f t="shared" si="710"/>
        <v>1</v>
      </c>
      <c r="Q2140" s="5">
        <f t="shared" si="711"/>
        <v>44862</v>
      </c>
      <c r="R2140" s="32">
        <f>VLOOKUP(_xlfn.CONCAT(M2140," - ",E2140),Planning!$C$75:$D$99,2,0)</f>
        <v>21</v>
      </c>
      <c r="S2140" s="5">
        <f t="shared" si="712"/>
        <v>44881</v>
      </c>
      <c r="T2140" s="3" t="str">
        <f t="shared" si="713"/>
        <v/>
      </c>
      <c r="U2140" s="32">
        <f t="shared" ca="1" si="714"/>
        <v>21</v>
      </c>
      <c r="V2140" s="32">
        <f t="shared" si="715"/>
        <v>0</v>
      </c>
      <c r="W2140" s="5">
        <f t="shared" si="716"/>
        <v>44872</v>
      </c>
      <c r="X2140" s="5"/>
      <c r="Z2140" s="49"/>
      <c r="AA2140" s="50" cm="1">
        <f t="array" ref="AA2140">IF(AND(K2140="Pending",J2140='Date ouverte'!$A$2),INDEX(_xlfn.ANCHORARRAY('Date ouverte'!$B$2),MATCH(TRUE,_xlfn.ANCHORARRAY('Date ouverte'!$B$2)&gt;=$W2140,0)),IF(AND(K2140="Pending",J2140='Date ouverte'!$A$4),INDEX(_xlfn.ANCHORARRAY('Date ouverte'!$B$4),MATCH(TRUE,_xlfn.ANCHORARRAY('Date ouverte'!$B$4)&gt;=$W2140,0)),IF(AND(K2140="Pending",J2140='Date ouverte'!$A$6),INDEX(_xlfn.ANCHORARRAY('Date ouverte'!$B$6),MATCH(TRUE,_xlfn.ANCHORARRAY('Date ouverte'!$B$6)&gt;=$W2140,0)),IF(AND(K2140="Pending",J2140='Date ouverte'!$A$8),INDEX(_xlfn.ANCHORARRAY('Date ouverte'!$B$8),MATCH(TRUE,_xlfn.ANCHORARRAY('Date ouverte'!$B$8)&gt;=$W2140,0)),W2140))))</f>
        <v>44872</v>
      </c>
      <c r="AB2140" s="5">
        <f>IF(IF($K2140="Pending",(IF($J2140='Date ouverte'!$A$20,HLOOKUP($AA2140,'Date ouverte'!$20:$21,2,FALSE),IF($J2140='Date ouverte'!$A$22,HLOOKUP($AA2140,'Date ouverte'!$22:$23,2,FALSE),IF($J2140='Date ouverte'!$A$24,HLOOKUP($AA2140,'Date ouverte'!$24:$25,2,FALSE),IF($J2140='Date ouverte'!$A$26,HLOOKUP($AA2140,'Date ouverte'!$26:$27,2,FALSE),"j"))))),W2140)&lt;&gt;"alert",AA2140,"alert")</f>
        <v>44872</v>
      </c>
      <c r="AC2140" s="65">
        <f>IF($AB2140="alert",(IF($J2140='Date ouverte'!$A$29,HLOOKUP($AA2140,'Date ouverte'!$29:$30,2,FALSE),IF($J2140='Date ouverte'!$A$31,HLOOKUP($AA2140,'Date ouverte'!$31:$33,2,FALSE),IF($J2140='Date ouverte'!$A$33,HLOOKUP($AA2140,'Date ouverte'!$33:$34,2,FALSE),IF($J2140='Date ouverte'!$A$35,HLOOKUP($AA2140,'Date ouverte'!$35:$36,2,FALSE),"j"))))),0)</f>
        <v>0</v>
      </c>
      <c r="AD21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0" s="71"/>
    </row>
    <row r="2141" spans="1:31" x14ac:dyDescent="0.25">
      <c r="A2141" t="s">
        <v>2333</v>
      </c>
      <c r="B2141" t="s">
        <v>258</v>
      </c>
      <c r="C2141" t="s">
        <v>30</v>
      </c>
      <c r="D2141" t="s">
        <v>47</v>
      </c>
      <c r="E2141" t="s">
        <v>34</v>
      </c>
      <c r="F2141" t="s">
        <v>48</v>
      </c>
      <c r="G2141" s="1">
        <v>44847</v>
      </c>
      <c r="H2141" s="1">
        <v>44877</v>
      </c>
      <c r="I2141" s="2">
        <v>44884</v>
      </c>
      <c r="J2141" t="s">
        <v>23</v>
      </c>
      <c r="K2141" t="s">
        <v>29</v>
      </c>
      <c r="L2141" t="s">
        <v>20</v>
      </c>
      <c r="M2141" t="s">
        <v>25</v>
      </c>
      <c r="N2141" t="s">
        <v>35</v>
      </c>
      <c r="O2141" t="s">
        <v>45</v>
      </c>
      <c r="P2141">
        <f t="shared" si="710"/>
        <v>1</v>
      </c>
      <c r="Q2141" s="5">
        <f t="shared" si="711"/>
        <v>44879</v>
      </c>
      <c r="R2141" s="32">
        <f>VLOOKUP(_xlfn.CONCAT(M2141," - ",E2141),Planning!$C$75:$D$99,2,0)</f>
        <v>21</v>
      </c>
      <c r="S2141" s="5">
        <f t="shared" si="712"/>
        <v>44898</v>
      </c>
      <c r="T2141" s="3" t="str">
        <f t="shared" si="713"/>
        <v/>
      </c>
      <c r="U2141" s="32">
        <f t="shared" ca="1" si="714"/>
        <v>21</v>
      </c>
      <c r="V2141" s="32">
        <f t="shared" si="715"/>
        <v>0</v>
      </c>
      <c r="W2141" s="5">
        <f t="shared" si="716"/>
        <v>44884</v>
      </c>
      <c r="X2141" s="5"/>
      <c r="Z2141" s="49"/>
      <c r="AA2141" s="50" cm="1">
        <f t="array" ref="AA2141">IF(AND(K2141="Pending",J2141='Date ouverte'!$A$2),INDEX(_xlfn.ANCHORARRAY('Date ouverte'!$B$2),MATCH(TRUE,_xlfn.ANCHORARRAY('Date ouverte'!$B$2)&gt;=$W2141,0)),IF(AND(K2141="Pending",J2141='Date ouverte'!$A$4),INDEX(_xlfn.ANCHORARRAY('Date ouverte'!$B$4),MATCH(TRUE,_xlfn.ANCHORARRAY('Date ouverte'!$B$4)&gt;=$W2141,0)),IF(AND(K2141="Pending",J2141='Date ouverte'!$A$6),INDEX(_xlfn.ANCHORARRAY('Date ouverte'!$B$6),MATCH(TRUE,_xlfn.ANCHORARRAY('Date ouverte'!$B$6)&gt;=$W2141,0)),IF(AND(K2141="Pending",J2141='Date ouverte'!$A$8),INDEX(_xlfn.ANCHORARRAY('Date ouverte'!$B$8),MATCH(TRUE,_xlfn.ANCHORARRAY('Date ouverte'!$B$8)&gt;=$W2141,0)),W2141))))</f>
        <v>44886</v>
      </c>
      <c r="AB2141" s="5">
        <f>IF(IF($K2141="Pending",(IF($J2141='Date ouverte'!$A$20,HLOOKUP($AA2141,'Date ouverte'!$20:$21,2,FALSE),IF($J2141='Date ouverte'!$A$22,HLOOKUP($AA2141,'Date ouverte'!$22:$23,2,FALSE),IF($J2141='Date ouverte'!$A$24,HLOOKUP($AA2141,'Date ouverte'!$24:$25,2,FALSE),IF($J2141='Date ouverte'!$A$26,HLOOKUP($AA2141,'Date ouverte'!$26:$27,2,FALSE),"j"))))),W2141)&lt;&gt;"alert",AA2141,"alert")</f>
        <v>44886</v>
      </c>
      <c r="AC2141" s="65">
        <f>IF($AB2141="alert",(IF($J2141='Date ouverte'!$A$29,HLOOKUP($AA2141,'Date ouverte'!$29:$30,2,FALSE),IF($J2141='Date ouverte'!$A$31,HLOOKUP($AA2141,'Date ouverte'!$31:$33,2,FALSE),IF($J2141='Date ouverte'!$A$33,HLOOKUP($AA2141,'Date ouverte'!$33:$34,2,FALSE),IF($J2141='Date ouverte'!$A$35,HLOOKUP($AA2141,'Date ouverte'!$35:$36,2,FALSE),"j"))))),0)</f>
        <v>0</v>
      </c>
      <c r="AD21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1" s="71"/>
    </row>
    <row r="2142" spans="1:31" x14ac:dyDescent="0.25">
      <c r="A2142" t="s">
        <v>1572</v>
      </c>
      <c r="B2142" t="s">
        <v>258</v>
      </c>
      <c r="C2142" t="s">
        <v>30</v>
      </c>
      <c r="D2142" t="s">
        <v>47</v>
      </c>
      <c r="E2142" t="s">
        <v>34</v>
      </c>
      <c r="F2142" t="s">
        <v>48</v>
      </c>
      <c r="G2142" s="1">
        <v>44835</v>
      </c>
      <c r="H2142" s="1">
        <v>44866</v>
      </c>
      <c r="I2142" s="2">
        <v>44874.208333333336</v>
      </c>
      <c r="J2142" t="s">
        <v>18</v>
      </c>
      <c r="K2142" t="s">
        <v>19</v>
      </c>
      <c r="L2142" t="s">
        <v>20</v>
      </c>
      <c r="M2142" t="s">
        <v>25</v>
      </c>
      <c r="N2142" t="s">
        <v>35</v>
      </c>
      <c r="O2142" t="s">
        <v>40</v>
      </c>
      <c r="P2142">
        <f t="shared" si="710"/>
        <v>1</v>
      </c>
      <c r="Q2142" s="5">
        <f t="shared" si="711"/>
        <v>44868</v>
      </c>
      <c r="R2142" s="32">
        <f>VLOOKUP(_xlfn.CONCAT(M2142," - ",E2142),Planning!$C$75:$D$99,2,0)</f>
        <v>21</v>
      </c>
      <c r="S2142" s="5">
        <f t="shared" si="712"/>
        <v>44887</v>
      </c>
      <c r="T2142" s="3" t="str">
        <f t="shared" si="713"/>
        <v/>
      </c>
      <c r="U2142" s="32">
        <f t="shared" ca="1" si="714"/>
        <v>21</v>
      </c>
      <c r="V2142" s="32">
        <f t="shared" si="715"/>
        <v>0</v>
      </c>
      <c r="W2142" s="5">
        <f t="shared" si="716"/>
        <v>44874</v>
      </c>
      <c r="X2142" s="5"/>
      <c r="Z2142" s="49"/>
      <c r="AA2142" s="50" cm="1">
        <f t="array" ref="AA2142">IF(AND(K2142="Pending",J2142='Date ouverte'!$A$2),INDEX(_xlfn.ANCHORARRAY('Date ouverte'!$B$2),MATCH(TRUE,_xlfn.ANCHORARRAY('Date ouverte'!$B$2)&gt;=$W2142,0)),IF(AND(K2142="Pending",J2142='Date ouverte'!$A$4),INDEX(_xlfn.ANCHORARRAY('Date ouverte'!$B$4),MATCH(TRUE,_xlfn.ANCHORARRAY('Date ouverte'!$B$4)&gt;=$W2142,0)),IF(AND(K2142="Pending",J2142='Date ouverte'!$A$6),INDEX(_xlfn.ANCHORARRAY('Date ouverte'!$B$6),MATCH(TRUE,_xlfn.ANCHORARRAY('Date ouverte'!$B$6)&gt;=$W2142,0)),IF(AND(K2142="Pending",J2142='Date ouverte'!$A$8),INDEX(_xlfn.ANCHORARRAY('Date ouverte'!$B$8),MATCH(TRUE,_xlfn.ANCHORARRAY('Date ouverte'!$B$8)&gt;=$W2142,0)),W2142))))</f>
        <v>44874</v>
      </c>
      <c r="AB2142" s="5">
        <f>IF(IF($K2142="Pending",(IF($J2142='Date ouverte'!$A$20,HLOOKUP($AA2142,'Date ouverte'!$20:$21,2,FALSE),IF($J2142='Date ouverte'!$A$22,HLOOKUP($AA2142,'Date ouverte'!$22:$23,2,FALSE),IF($J2142='Date ouverte'!$A$24,HLOOKUP($AA2142,'Date ouverte'!$24:$25,2,FALSE),IF($J2142='Date ouverte'!$A$26,HLOOKUP($AA2142,'Date ouverte'!$26:$27,2,FALSE),"j"))))),W2142)&lt;&gt;"alert",AA2142,"alert")</f>
        <v>44874</v>
      </c>
      <c r="AC2142" s="65">
        <f>IF($AB2142="alert",(IF($J2142='Date ouverte'!$A$29,HLOOKUP($AA2142,'Date ouverte'!$29:$30,2,FALSE),IF($J2142='Date ouverte'!$A$31,HLOOKUP($AA2142,'Date ouverte'!$31:$33,2,FALSE),IF($J2142='Date ouverte'!$A$33,HLOOKUP($AA2142,'Date ouverte'!$33:$34,2,FALSE),IF($J2142='Date ouverte'!$A$35,HLOOKUP($AA2142,'Date ouverte'!$35:$36,2,FALSE),"j"))))),0)</f>
        <v>0</v>
      </c>
      <c r="AD21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2" s="71"/>
    </row>
    <row r="2143" spans="1:31" x14ac:dyDescent="0.25">
      <c r="A2143" t="s">
        <v>2334</v>
      </c>
      <c r="B2143" t="s">
        <v>258</v>
      </c>
      <c r="C2143" t="s">
        <v>14</v>
      </c>
      <c r="D2143" t="s">
        <v>47</v>
      </c>
      <c r="E2143" t="s">
        <v>34</v>
      </c>
      <c r="F2143" t="s">
        <v>48</v>
      </c>
      <c r="G2143" s="1">
        <v>44850</v>
      </c>
      <c r="H2143" s="1">
        <v>44900</v>
      </c>
      <c r="I2143" s="2">
        <v>44912</v>
      </c>
      <c r="J2143" t="s">
        <v>18</v>
      </c>
      <c r="K2143" t="s">
        <v>29</v>
      </c>
      <c r="L2143" t="s">
        <v>20</v>
      </c>
      <c r="M2143" t="s">
        <v>25</v>
      </c>
      <c r="N2143" t="s">
        <v>35</v>
      </c>
      <c r="O2143" t="s">
        <v>49</v>
      </c>
      <c r="P2143">
        <f t="shared" si="710"/>
        <v>1</v>
      </c>
      <c r="Q2143" s="5">
        <f t="shared" si="711"/>
        <v>44902</v>
      </c>
      <c r="R2143" s="32">
        <f>VLOOKUP(_xlfn.CONCAT(M2143," - ",E2143),Planning!$C$75:$D$99,2,0)</f>
        <v>21</v>
      </c>
      <c r="S2143" s="5">
        <f t="shared" si="712"/>
        <v>44921</v>
      </c>
      <c r="T2143" s="3" t="str">
        <f t="shared" si="713"/>
        <v/>
      </c>
      <c r="U2143" s="32">
        <f t="shared" ca="1" si="714"/>
        <v>21</v>
      </c>
      <c r="V2143" s="32">
        <f t="shared" si="715"/>
        <v>0</v>
      </c>
      <c r="W2143" s="5">
        <f t="shared" si="716"/>
        <v>44912</v>
      </c>
      <c r="X2143" s="5"/>
      <c r="Z2143" s="49"/>
      <c r="AA2143" s="50" cm="1">
        <f t="array" ref="AA2143">IF(AND(K2143="Pending",J2143='Date ouverte'!$A$2),INDEX(_xlfn.ANCHORARRAY('Date ouverte'!$B$2),MATCH(TRUE,_xlfn.ANCHORARRAY('Date ouverte'!$B$2)&gt;=$W2143,0)),IF(AND(K2143="Pending",J2143='Date ouverte'!$A$4),INDEX(_xlfn.ANCHORARRAY('Date ouverte'!$B$4),MATCH(TRUE,_xlfn.ANCHORARRAY('Date ouverte'!$B$4)&gt;=$W2143,0)),IF(AND(K2143="Pending",J2143='Date ouverte'!$A$6),INDEX(_xlfn.ANCHORARRAY('Date ouverte'!$B$6),MATCH(TRUE,_xlfn.ANCHORARRAY('Date ouverte'!$B$6)&gt;=$W2143,0)),IF(AND(K2143="Pending",J2143='Date ouverte'!$A$8),INDEX(_xlfn.ANCHORARRAY('Date ouverte'!$B$8),MATCH(TRUE,_xlfn.ANCHORARRAY('Date ouverte'!$B$8)&gt;=$W2143,0)),W2143))))</f>
        <v>44914</v>
      </c>
      <c r="AB2143" s="5" t="str">
        <f>IF(IF($K2143="Pending",(IF($J2143='Date ouverte'!$A$20,HLOOKUP($AA2143,'Date ouverte'!$20:$21,2,FALSE),IF($J2143='Date ouverte'!$A$22,HLOOKUP($AA2143,'Date ouverte'!$22:$23,2,FALSE),IF($J2143='Date ouverte'!$A$24,HLOOKUP($AA2143,'Date ouverte'!$24:$25,2,FALSE),IF($J2143='Date ouverte'!$A$26,HLOOKUP($AA2143,'Date ouverte'!$26:$27,2,FALSE),"j"))))),W2143)&lt;&gt;"alert",AA2143,"alert")</f>
        <v>alert</v>
      </c>
      <c r="AC2143" s="65">
        <f>IF($AB2143="alert",(IF($J2143='Date ouverte'!$A$29,HLOOKUP($AA2143,'Date ouverte'!$29:$30,2,FALSE),IF($J2143='Date ouverte'!$A$31,HLOOKUP($AA2143,'Date ouverte'!$31:$33,2,FALSE),IF($J2143='Date ouverte'!$A$33,HLOOKUP($AA2143,'Date ouverte'!$33:$34,2,FALSE),IF($J2143='Date ouverte'!$A$35,HLOOKUP($AA2143,'Date ouverte'!$35:$36,2,FALSE),"j"))))),0)</f>
        <v>18</v>
      </c>
      <c r="AD21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3" s="71"/>
    </row>
    <row r="2144" spans="1:31" x14ac:dyDescent="0.25">
      <c r="A2144" t="s">
        <v>991</v>
      </c>
      <c r="B2144" t="s">
        <v>258</v>
      </c>
      <c r="C2144" t="s">
        <v>30</v>
      </c>
      <c r="D2144" t="s">
        <v>47</v>
      </c>
      <c r="E2144" t="s">
        <v>34</v>
      </c>
      <c r="F2144" t="s">
        <v>48</v>
      </c>
      <c r="G2144" s="1">
        <v>44826</v>
      </c>
      <c r="H2144" s="1">
        <v>44860</v>
      </c>
      <c r="I2144" s="2">
        <v>44874.291666666664</v>
      </c>
      <c r="J2144" t="s">
        <v>23</v>
      </c>
      <c r="K2144" t="s">
        <v>19</v>
      </c>
      <c r="L2144" t="s">
        <v>20</v>
      </c>
      <c r="M2144" t="s">
        <v>25</v>
      </c>
      <c r="N2144" t="s">
        <v>35</v>
      </c>
      <c r="O2144" t="s">
        <v>36</v>
      </c>
      <c r="P2144">
        <f t="shared" si="710"/>
        <v>1</v>
      </c>
      <c r="Q2144" s="5">
        <f t="shared" si="711"/>
        <v>44862</v>
      </c>
      <c r="R2144" s="32">
        <f>VLOOKUP(_xlfn.CONCAT(M2144," - ",E2144),Planning!$C$75:$D$99,2,0)</f>
        <v>21</v>
      </c>
      <c r="S2144" s="5">
        <f t="shared" si="712"/>
        <v>44881</v>
      </c>
      <c r="T2144" s="3" t="str">
        <f t="shared" si="713"/>
        <v/>
      </c>
      <c r="U2144" s="32">
        <f t="shared" ca="1" si="714"/>
        <v>21</v>
      </c>
      <c r="V2144" s="32">
        <f t="shared" si="715"/>
        <v>0</v>
      </c>
      <c r="W2144" s="5">
        <f t="shared" si="716"/>
        <v>44874</v>
      </c>
      <c r="X2144" s="5"/>
      <c r="Z2144" s="49"/>
      <c r="AA2144" s="50" cm="1">
        <f t="array" ref="AA2144">IF(AND(K2144="Pending",J2144='Date ouverte'!$A$2),INDEX(_xlfn.ANCHORARRAY('Date ouverte'!$B$2),MATCH(TRUE,_xlfn.ANCHORARRAY('Date ouverte'!$B$2)&gt;=$W2144,0)),IF(AND(K2144="Pending",J2144='Date ouverte'!$A$4),INDEX(_xlfn.ANCHORARRAY('Date ouverte'!$B$4),MATCH(TRUE,_xlfn.ANCHORARRAY('Date ouverte'!$B$4)&gt;=$W2144,0)),IF(AND(K2144="Pending",J2144='Date ouverte'!$A$6),INDEX(_xlfn.ANCHORARRAY('Date ouverte'!$B$6),MATCH(TRUE,_xlfn.ANCHORARRAY('Date ouverte'!$B$6)&gt;=$W2144,0)),IF(AND(K2144="Pending",J2144='Date ouverte'!$A$8),INDEX(_xlfn.ANCHORARRAY('Date ouverte'!$B$8),MATCH(TRUE,_xlfn.ANCHORARRAY('Date ouverte'!$B$8)&gt;=$W2144,0)),W2144))))</f>
        <v>44874</v>
      </c>
      <c r="AB2144" s="5">
        <f>IF(IF($K2144="Pending",(IF($J2144='Date ouverte'!$A$20,HLOOKUP($AA2144,'Date ouverte'!$20:$21,2,FALSE),IF($J2144='Date ouverte'!$A$22,HLOOKUP($AA2144,'Date ouverte'!$22:$23,2,FALSE),IF($J2144='Date ouverte'!$A$24,HLOOKUP($AA2144,'Date ouverte'!$24:$25,2,FALSE),IF($J2144='Date ouverte'!$A$26,HLOOKUP($AA2144,'Date ouverte'!$26:$27,2,FALSE),"j"))))),W2144)&lt;&gt;"alert",AA2144,"alert")</f>
        <v>44874</v>
      </c>
      <c r="AC2144" s="65">
        <f>IF($AB2144="alert",(IF($J2144='Date ouverte'!$A$29,HLOOKUP($AA2144,'Date ouverte'!$29:$30,2,FALSE),IF($J2144='Date ouverte'!$A$31,HLOOKUP($AA2144,'Date ouverte'!$31:$33,2,FALSE),IF($J2144='Date ouverte'!$A$33,HLOOKUP($AA2144,'Date ouverte'!$33:$34,2,FALSE),IF($J2144='Date ouverte'!$A$35,HLOOKUP($AA2144,'Date ouverte'!$35:$36,2,FALSE),"j"))))),0)</f>
        <v>0</v>
      </c>
      <c r="AD21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4" s="71"/>
    </row>
    <row r="2145" spans="1:31" x14ac:dyDescent="0.25">
      <c r="A2145" t="s">
        <v>812</v>
      </c>
      <c r="B2145" t="s">
        <v>258</v>
      </c>
      <c r="C2145" t="s">
        <v>30</v>
      </c>
      <c r="D2145" t="s">
        <v>47</v>
      </c>
      <c r="E2145" t="s">
        <v>34</v>
      </c>
      <c r="F2145" t="s">
        <v>48</v>
      </c>
      <c r="G2145" s="1">
        <v>44823</v>
      </c>
      <c r="H2145" s="1">
        <v>44866</v>
      </c>
      <c r="I2145" s="2">
        <v>44880.541666666664</v>
      </c>
      <c r="J2145" t="s">
        <v>18</v>
      </c>
      <c r="K2145" t="s">
        <v>19</v>
      </c>
      <c r="L2145" t="s">
        <v>24</v>
      </c>
      <c r="M2145" t="s">
        <v>25</v>
      </c>
      <c r="N2145" t="s">
        <v>26</v>
      </c>
      <c r="O2145" t="s">
        <v>40</v>
      </c>
      <c r="P2145">
        <f t="shared" si="710"/>
        <v>1</v>
      </c>
      <c r="Q2145" s="5">
        <f t="shared" si="711"/>
        <v>44868</v>
      </c>
      <c r="R2145" s="32">
        <f>VLOOKUP(_xlfn.CONCAT(M2145," - ",E2145),Planning!$C$75:$D$99,2,0)</f>
        <v>21</v>
      </c>
      <c r="S2145" s="5">
        <f t="shared" si="712"/>
        <v>44887</v>
      </c>
      <c r="T2145" s="3" t="str">
        <f t="shared" si="713"/>
        <v/>
      </c>
      <c r="U2145" s="32">
        <f t="shared" ca="1" si="714"/>
        <v>21</v>
      </c>
      <c r="V2145" s="32">
        <f t="shared" si="715"/>
        <v>0</v>
      </c>
      <c r="W2145" s="5">
        <f t="shared" si="716"/>
        <v>44880</v>
      </c>
      <c r="X2145" s="5"/>
      <c r="Z2145" s="49"/>
      <c r="AA2145" s="50" cm="1">
        <f t="array" ref="AA2145">IF(AND(K2145="Pending",J2145='Date ouverte'!$A$2),INDEX(_xlfn.ANCHORARRAY('Date ouverte'!$B$2),MATCH(TRUE,_xlfn.ANCHORARRAY('Date ouverte'!$B$2)&gt;=$W2145,0)),IF(AND(K2145="Pending",J2145='Date ouverte'!$A$4),INDEX(_xlfn.ANCHORARRAY('Date ouverte'!$B$4),MATCH(TRUE,_xlfn.ANCHORARRAY('Date ouverte'!$B$4)&gt;=$W2145,0)),IF(AND(K2145="Pending",J2145='Date ouverte'!$A$6),INDEX(_xlfn.ANCHORARRAY('Date ouverte'!$B$6),MATCH(TRUE,_xlfn.ANCHORARRAY('Date ouverte'!$B$6)&gt;=$W2145,0)),IF(AND(K2145="Pending",J2145='Date ouverte'!$A$8),INDEX(_xlfn.ANCHORARRAY('Date ouverte'!$B$8),MATCH(TRUE,_xlfn.ANCHORARRAY('Date ouverte'!$B$8)&gt;=$W2145,0)),W2145))))</f>
        <v>44880</v>
      </c>
      <c r="AB2145" s="5">
        <f>IF(IF($K2145="Pending",(IF($J2145='Date ouverte'!$A$20,HLOOKUP($AA2145,'Date ouverte'!$20:$21,2,FALSE),IF($J2145='Date ouverte'!$A$22,HLOOKUP($AA2145,'Date ouverte'!$22:$23,2,FALSE),IF($J2145='Date ouverte'!$A$24,HLOOKUP($AA2145,'Date ouverte'!$24:$25,2,FALSE),IF($J2145='Date ouverte'!$A$26,HLOOKUP($AA2145,'Date ouverte'!$26:$27,2,FALSE),"j"))))),W2145)&lt;&gt;"alert",AA2145,"alert")</f>
        <v>44880</v>
      </c>
      <c r="AC2145" s="65">
        <f>IF($AB2145="alert",(IF($J2145='Date ouverte'!$A$29,HLOOKUP($AA2145,'Date ouverte'!$29:$30,2,FALSE),IF($J2145='Date ouverte'!$A$31,HLOOKUP($AA2145,'Date ouverte'!$31:$33,2,FALSE),IF($J2145='Date ouverte'!$A$33,HLOOKUP($AA2145,'Date ouverte'!$33:$34,2,FALSE),IF($J2145='Date ouverte'!$A$35,HLOOKUP($AA2145,'Date ouverte'!$35:$36,2,FALSE),"j"))))),0)</f>
        <v>0</v>
      </c>
      <c r="AD21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5" s="71"/>
    </row>
    <row r="2146" spans="1:31" x14ac:dyDescent="0.25">
      <c r="A2146" t="s">
        <v>2335</v>
      </c>
      <c r="B2146" t="s">
        <v>258</v>
      </c>
      <c r="C2146" t="s">
        <v>30</v>
      </c>
      <c r="D2146" t="s">
        <v>47</v>
      </c>
      <c r="E2146" t="s">
        <v>34</v>
      </c>
      <c r="F2146" t="s">
        <v>48</v>
      </c>
      <c r="G2146" s="1">
        <v>44847</v>
      </c>
      <c r="H2146" s="1">
        <v>44877</v>
      </c>
      <c r="I2146" s="2">
        <v>44884</v>
      </c>
      <c r="J2146" t="s">
        <v>23</v>
      </c>
      <c r="K2146" t="s">
        <v>29</v>
      </c>
      <c r="L2146" t="s">
        <v>20</v>
      </c>
      <c r="M2146" t="s">
        <v>25</v>
      </c>
      <c r="N2146" t="s">
        <v>35</v>
      </c>
      <c r="O2146" t="s">
        <v>45</v>
      </c>
      <c r="P2146">
        <f t="shared" si="710"/>
        <v>1</v>
      </c>
      <c r="Q2146" s="5">
        <f t="shared" si="711"/>
        <v>44879</v>
      </c>
      <c r="R2146" s="32">
        <f>VLOOKUP(_xlfn.CONCAT(M2146," - ",E2146),Planning!$C$75:$D$99,2,0)</f>
        <v>21</v>
      </c>
      <c r="S2146" s="5">
        <f t="shared" si="712"/>
        <v>44898</v>
      </c>
      <c r="T2146" s="3" t="str">
        <f t="shared" si="713"/>
        <v/>
      </c>
      <c r="U2146" s="32">
        <f t="shared" ca="1" si="714"/>
        <v>21</v>
      </c>
      <c r="V2146" s="32">
        <f t="shared" si="715"/>
        <v>0</v>
      </c>
      <c r="W2146" s="5">
        <f t="shared" si="716"/>
        <v>44884</v>
      </c>
      <c r="X2146" s="5"/>
      <c r="Z2146" s="49"/>
      <c r="AA2146" s="50" cm="1">
        <f t="array" ref="AA2146">IF(AND(K2146="Pending",J2146='Date ouverte'!$A$2),INDEX(_xlfn.ANCHORARRAY('Date ouverte'!$B$2),MATCH(TRUE,_xlfn.ANCHORARRAY('Date ouverte'!$B$2)&gt;=$W2146,0)),IF(AND(K2146="Pending",J2146='Date ouverte'!$A$4),INDEX(_xlfn.ANCHORARRAY('Date ouverte'!$B$4),MATCH(TRUE,_xlfn.ANCHORARRAY('Date ouverte'!$B$4)&gt;=$W2146,0)),IF(AND(K2146="Pending",J2146='Date ouverte'!$A$6),INDEX(_xlfn.ANCHORARRAY('Date ouverte'!$B$6),MATCH(TRUE,_xlfn.ANCHORARRAY('Date ouverte'!$B$6)&gt;=$W2146,0)),IF(AND(K2146="Pending",J2146='Date ouverte'!$A$8),INDEX(_xlfn.ANCHORARRAY('Date ouverte'!$B$8),MATCH(TRUE,_xlfn.ANCHORARRAY('Date ouverte'!$B$8)&gt;=$W2146,0)),W2146))))</f>
        <v>44886</v>
      </c>
      <c r="AB2146" s="5">
        <f>IF(IF($K2146="Pending",(IF($J2146='Date ouverte'!$A$20,HLOOKUP($AA2146,'Date ouverte'!$20:$21,2,FALSE),IF($J2146='Date ouverte'!$A$22,HLOOKUP($AA2146,'Date ouverte'!$22:$23,2,FALSE),IF($J2146='Date ouverte'!$A$24,HLOOKUP($AA2146,'Date ouverte'!$24:$25,2,FALSE),IF($J2146='Date ouverte'!$A$26,HLOOKUP($AA2146,'Date ouverte'!$26:$27,2,FALSE),"j"))))),W2146)&lt;&gt;"alert",AA2146,"alert")</f>
        <v>44886</v>
      </c>
      <c r="AC2146" s="65">
        <f>IF($AB2146="alert",(IF($J2146='Date ouverte'!$A$29,HLOOKUP($AA2146,'Date ouverte'!$29:$30,2,FALSE),IF($J2146='Date ouverte'!$A$31,HLOOKUP($AA2146,'Date ouverte'!$31:$33,2,FALSE),IF($J2146='Date ouverte'!$A$33,HLOOKUP($AA2146,'Date ouverte'!$33:$34,2,FALSE),IF($J2146='Date ouverte'!$A$35,HLOOKUP($AA2146,'Date ouverte'!$35:$36,2,FALSE),"j"))))),0)</f>
        <v>0</v>
      </c>
      <c r="AD21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6" s="71"/>
    </row>
    <row r="2147" spans="1:31" x14ac:dyDescent="0.25">
      <c r="A2147" t="s">
        <v>2336</v>
      </c>
      <c r="B2147" t="s">
        <v>258</v>
      </c>
      <c r="C2147" t="s">
        <v>14</v>
      </c>
      <c r="D2147" t="s">
        <v>47</v>
      </c>
      <c r="E2147" t="s">
        <v>34</v>
      </c>
      <c r="F2147" t="s">
        <v>48</v>
      </c>
      <c r="G2147" s="1">
        <v>44855</v>
      </c>
      <c r="H2147" s="1">
        <v>44890</v>
      </c>
      <c r="I2147" s="2">
        <v>44905</v>
      </c>
      <c r="J2147" t="s">
        <v>18</v>
      </c>
      <c r="K2147" t="s">
        <v>29</v>
      </c>
      <c r="L2147" t="s">
        <v>24</v>
      </c>
      <c r="M2147" t="s">
        <v>25</v>
      </c>
      <c r="N2147" t="s">
        <v>26</v>
      </c>
      <c r="O2147" t="s">
        <v>46</v>
      </c>
      <c r="P2147">
        <f t="shared" si="710"/>
        <v>1</v>
      </c>
      <c r="Q2147" s="5">
        <f t="shared" si="711"/>
        <v>44892</v>
      </c>
      <c r="R2147" s="32">
        <f>VLOOKUP(_xlfn.CONCAT(M2147," - ",E2147),Planning!$C$75:$D$99,2,0)</f>
        <v>21</v>
      </c>
      <c r="S2147" s="5">
        <f t="shared" si="712"/>
        <v>44911</v>
      </c>
      <c r="T2147" s="3" t="str">
        <f t="shared" si="713"/>
        <v/>
      </c>
      <c r="U2147" s="32">
        <f t="shared" ca="1" si="714"/>
        <v>21</v>
      </c>
      <c r="V2147" s="32">
        <f t="shared" si="715"/>
        <v>0</v>
      </c>
      <c r="W2147" s="5">
        <f t="shared" si="716"/>
        <v>44905</v>
      </c>
      <c r="X2147" s="5"/>
      <c r="Z2147" s="49"/>
      <c r="AA2147" s="50" cm="1">
        <f t="array" ref="AA2147">IF(AND(K2147="Pending",J2147='Date ouverte'!$A$2),INDEX(_xlfn.ANCHORARRAY('Date ouverte'!$B$2),MATCH(TRUE,_xlfn.ANCHORARRAY('Date ouverte'!$B$2)&gt;=$W2147,0)),IF(AND(K2147="Pending",J2147='Date ouverte'!$A$4),INDEX(_xlfn.ANCHORARRAY('Date ouverte'!$B$4),MATCH(TRUE,_xlfn.ANCHORARRAY('Date ouverte'!$B$4)&gt;=$W2147,0)),IF(AND(K2147="Pending",J2147='Date ouverte'!$A$6),INDEX(_xlfn.ANCHORARRAY('Date ouverte'!$B$6),MATCH(TRUE,_xlfn.ANCHORARRAY('Date ouverte'!$B$6)&gt;=$W2147,0)),IF(AND(K2147="Pending",J2147='Date ouverte'!$A$8),INDEX(_xlfn.ANCHORARRAY('Date ouverte'!$B$8),MATCH(TRUE,_xlfn.ANCHORARRAY('Date ouverte'!$B$8)&gt;=$W2147,0)),W2147))))</f>
        <v>44907</v>
      </c>
      <c r="AB2147" s="5" t="str">
        <f>IF(IF($K2147="Pending",(IF($J2147='Date ouverte'!$A$20,HLOOKUP($AA2147,'Date ouverte'!$20:$21,2,FALSE),IF($J2147='Date ouverte'!$A$22,HLOOKUP($AA2147,'Date ouverte'!$22:$23,2,FALSE),IF($J2147='Date ouverte'!$A$24,HLOOKUP($AA2147,'Date ouverte'!$24:$25,2,FALSE),IF($J2147='Date ouverte'!$A$26,HLOOKUP($AA2147,'Date ouverte'!$26:$27,2,FALSE),"j"))))),W2147)&lt;&gt;"alert",AA2147,"alert")</f>
        <v>alert</v>
      </c>
      <c r="AC2147" s="65">
        <f>IF($AB2147="alert",(IF($J2147='Date ouverte'!$A$29,HLOOKUP($AA2147,'Date ouverte'!$29:$30,2,FALSE),IF($J2147='Date ouverte'!$A$31,HLOOKUP($AA2147,'Date ouverte'!$31:$33,2,FALSE),IF($J2147='Date ouverte'!$A$33,HLOOKUP($AA2147,'Date ouverte'!$33:$34,2,FALSE),IF($J2147='Date ouverte'!$A$35,HLOOKUP($AA2147,'Date ouverte'!$35:$36,2,FALSE),"j"))))),0)</f>
        <v>11</v>
      </c>
      <c r="AD21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7" s="71"/>
    </row>
    <row r="2148" spans="1:31" x14ac:dyDescent="0.25">
      <c r="A2148" t="s">
        <v>773</v>
      </c>
      <c r="B2148" t="s">
        <v>258</v>
      </c>
      <c r="C2148" t="s">
        <v>30</v>
      </c>
      <c r="D2148" t="s">
        <v>47</v>
      </c>
      <c r="E2148" t="s">
        <v>16</v>
      </c>
      <c r="F2148" t="s">
        <v>48</v>
      </c>
      <c r="G2148" s="1">
        <v>44826</v>
      </c>
      <c r="H2148" s="1">
        <v>44872</v>
      </c>
      <c r="I2148" s="2">
        <v>44877</v>
      </c>
      <c r="J2148" t="s">
        <v>39</v>
      </c>
      <c r="K2148" t="s">
        <v>29</v>
      </c>
      <c r="L2148" t="s">
        <v>24</v>
      </c>
      <c r="M2148" t="s">
        <v>32</v>
      </c>
      <c r="N2148" t="s">
        <v>41</v>
      </c>
      <c r="O2148" t="s">
        <v>609</v>
      </c>
      <c r="P2148">
        <f t="shared" si="710"/>
        <v>1</v>
      </c>
      <c r="Q2148" s="5">
        <f t="shared" si="711"/>
        <v>44874</v>
      </c>
      <c r="R2148" s="32">
        <f>VLOOKUP(_xlfn.CONCAT(M2148," - ",E2148),Planning!$C$75:$D$99,2,0)</f>
        <v>10</v>
      </c>
      <c r="S2148" s="5">
        <f t="shared" si="712"/>
        <v>44882</v>
      </c>
      <c r="T2148" s="3" t="str">
        <f t="shared" si="713"/>
        <v/>
      </c>
      <c r="U2148" s="32">
        <f t="shared" ca="1" si="714"/>
        <v>10</v>
      </c>
      <c r="V2148" s="32">
        <f t="shared" si="715"/>
        <v>0</v>
      </c>
      <c r="W2148" s="5">
        <f t="shared" si="716"/>
        <v>44877</v>
      </c>
      <c r="X2148" s="5"/>
      <c r="Z2148" s="49"/>
      <c r="AA2148" s="50" cm="1">
        <f t="array" ref="AA2148">IF(AND(K2148="Pending",J2148='Date ouverte'!$A$2),INDEX(_xlfn.ANCHORARRAY('Date ouverte'!$B$2),MATCH(TRUE,_xlfn.ANCHORARRAY('Date ouverte'!$B$2)&gt;=$W2148,0)),IF(AND(K2148="Pending",J2148='Date ouverte'!$A$4),INDEX(_xlfn.ANCHORARRAY('Date ouverte'!$B$4),MATCH(TRUE,_xlfn.ANCHORARRAY('Date ouverte'!$B$4)&gt;=$W2148,0)),IF(AND(K2148="Pending",J2148='Date ouverte'!$A$6),INDEX(_xlfn.ANCHORARRAY('Date ouverte'!$B$6),MATCH(TRUE,_xlfn.ANCHORARRAY('Date ouverte'!$B$6)&gt;=$W2148,0)),IF(AND(K2148="Pending",J2148='Date ouverte'!$A$8),INDEX(_xlfn.ANCHORARRAY('Date ouverte'!$B$8),MATCH(TRUE,_xlfn.ANCHORARRAY('Date ouverte'!$B$8)&gt;=$W2148,0)),W2148))))</f>
        <v>44879</v>
      </c>
      <c r="AB2148" s="5" t="str">
        <f>IF(IF($K2148="Pending",(IF($J2148='Date ouverte'!$A$20,HLOOKUP($AA2148,'Date ouverte'!$20:$21,2,FALSE),IF($J2148='Date ouverte'!$A$22,HLOOKUP($AA2148,'Date ouverte'!$22:$23,2,FALSE),IF($J2148='Date ouverte'!$A$24,HLOOKUP($AA2148,'Date ouverte'!$24:$25,2,FALSE),IF($J2148='Date ouverte'!$A$26,HLOOKUP($AA2148,'Date ouverte'!$26:$27,2,FALSE),"j"))))),W2148)&lt;&gt;"alert",AA2148,"alert")</f>
        <v>alert</v>
      </c>
      <c r="AC2148" s="65">
        <f>IF($AB2148="alert",(IF($J2148='Date ouverte'!$A$29,HLOOKUP($AA2148,'Date ouverte'!$29:$30,2,FALSE),IF($J2148='Date ouverte'!$A$31,HLOOKUP($AA2148,'Date ouverte'!$31:$33,2,FALSE),IF($J2148='Date ouverte'!$A$33,HLOOKUP($AA2148,'Date ouverte'!$33:$34,2,FALSE),IF($J2148='Date ouverte'!$A$35,HLOOKUP($AA2148,'Date ouverte'!$35:$36,2,FALSE),"j"))))),0)</f>
        <v>52</v>
      </c>
      <c r="AD21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48" s="71"/>
    </row>
    <row r="2149" spans="1:31" x14ac:dyDescent="0.25">
      <c r="A2149" t="s">
        <v>1573</v>
      </c>
      <c r="B2149" t="s">
        <v>258</v>
      </c>
      <c r="C2149" t="s">
        <v>30</v>
      </c>
      <c r="D2149" t="s">
        <v>47</v>
      </c>
      <c r="E2149" t="s">
        <v>34</v>
      </c>
      <c r="F2149" t="s">
        <v>48</v>
      </c>
      <c r="G2149" s="1">
        <v>44832</v>
      </c>
      <c r="H2149" s="1">
        <v>44866</v>
      </c>
      <c r="I2149" s="2">
        <v>44883.625</v>
      </c>
      <c r="J2149" t="s">
        <v>23</v>
      </c>
      <c r="K2149" t="s">
        <v>19</v>
      </c>
      <c r="L2149" t="s">
        <v>20</v>
      </c>
      <c r="M2149" t="s">
        <v>25</v>
      </c>
      <c r="N2149" t="s">
        <v>35</v>
      </c>
      <c r="O2149" t="s">
        <v>40</v>
      </c>
      <c r="P2149">
        <f t="shared" si="710"/>
        <v>1</v>
      </c>
      <c r="Q2149" s="5">
        <f t="shared" si="711"/>
        <v>44868</v>
      </c>
      <c r="R2149" s="32">
        <f>VLOOKUP(_xlfn.CONCAT(M2149," - ",E2149),Planning!$C$75:$D$99,2,0)</f>
        <v>21</v>
      </c>
      <c r="S2149" s="5">
        <f t="shared" si="712"/>
        <v>44887</v>
      </c>
      <c r="T2149" s="3" t="str">
        <f t="shared" si="713"/>
        <v/>
      </c>
      <c r="U2149" s="32">
        <f t="shared" ca="1" si="714"/>
        <v>21</v>
      </c>
      <c r="V2149" s="32">
        <f t="shared" si="715"/>
        <v>0</v>
      </c>
      <c r="W2149" s="5">
        <f t="shared" si="716"/>
        <v>44883</v>
      </c>
      <c r="X2149" s="5"/>
      <c r="Z2149" s="49"/>
      <c r="AA2149" s="50" cm="1">
        <f t="array" ref="AA2149">IF(AND(K2149="Pending",J2149='Date ouverte'!$A$2),INDEX(_xlfn.ANCHORARRAY('Date ouverte'!$B$2),MATCH(TRUE,_xlfn.ANCHORARRAY('Date ouverte'!$B$2)&gt;=$W2149,0)),IF(AND(K2149="Pending",J2149='Date ouverte'!$A$4),INDEX(_xlfn.ANCHORARRAY('Date ouverte'!$B$4),MATCH(TRUE,_xlfn.ANCHORARRAY('Date ouverte'!$B$4)&gt;=$W2149,0)),IF(AND(K2149="Pending",J2149='Date ouverte'!$A$6),INDEX(_xlfn.ANCHORARRAY('Date ouverte'!$B$6),MATCH(TRUE,_xlfn.ANCHORARRAY('Date ouverte'!$B$6)&gt;=$W2149,0)),IF(AND(K2149="Pending",J2149='Date ouverte'!$A$8),INDEX(_xlfn.ANCHORARRAY('Date ouverte'!$B$8),MATCH(TRUE,_xlfn.ANCHORARRAY('Date ouverte'!$B$8)&gt;=$W2149,0)),W2149))))</f>
        <v>44883</v>
      </c>
      <c r="AB2149" s="5">
        <f>IF(IF($K2149="Pending",(IF($J2149='Date ouverte'!$A$20,HLOOKUP($AA2149,'Date ouverte'!$20:$21,2,FALSE),IF($J2149='Date ouverte'!$A$22,HLOOKUP($AA2149,'Date ouverte'!$22:$23,2,FALSE),IF($J2149='Date ouverte'!$A$24,HLOOKUP($AA2149,'Date ouverte'!$24:$25,2,FALSE),IF($J2149='Date ouverte'!$A$26,HLOOKUP($AA2149,'Date ouverte'!$26:$27,2,FALSE),"j"))))),W2149)&lt;&gt;"alert",AA2149,"alert")</f>
        <v>44883</v>
      </c>
      <c r="AC2149" s="65">
        <f>IF($AB2149="alert",(IF($J2149='Date ouverte'!$A$29,HLOOKUP($AA2149,'Date ouverte'!$29:$30,2,FALSE),IF($J2149='Date ouverte'!$A$31,HLOOKUP($AA2149,'Date ouverte'!$31:$33,2,FALSE),IF($J2149='Date ouverte'!$A$33,HLOOKUP($AA2149,'Date ouverte'!$33:$34,2,FALSE),IF($J2149='Date ouverte'!$A$35,HLOOKUP($AA2149,'Date ouverte'!$35:$36,2,FALSE),"j"))))),0)</f>
        <v>0</v>
      </c>
      <c r="AD21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49" s="71"/>
    </row>
    <row r="2150" spans="1:31" x14ac:dyDescent="0.25">
      <c r="A2150" t="s">
        <v>1574</v>
      </c>
      <c r="B2150" t="s">
        <v>258</v>
      </c>
      <c r="C2150" t="s">
        <v>30</v>
      </c>
      <c r="D2150" t="s">
        <v>47</v>
      </c>
      <c r="E2150" t="s">
        <v>34</v>
      </c>
      <c r="F2150" t="s">
        <v>48</v>
      </c>
      <c r="G2150" s="1">
        <v>44835</v>
      </c>
      <c r="H2150" s="1">
        <v>44877</v>
      </c>
      <c r="I2150" s="2">
        <v>44889</v>
      </c>
      <c r="J2150" t="s">
        <v>18</v>
      </c>
      <c r="K2150" t="s">
        <v>29</v>
      </c>
      <c r="L2150" t="s">
        <v>24</v>
      </c>
      <c r="M2150" t="s">
        <v>25</v>
      </c>
      <c r="N2150" t="s">
        <v>26</v>
      </c>
      <c r="O2150" t="s">
        <v>45</v>
      </c>
      <c r="P2150">
        <f t="shared" si="710"/>
        <v>1</v>
      </c>
      <c r="Q2150" s="5">
        <f t="shared" si="711"/>
        <v>44879</v>
      </c>
      <c r="R2150" s="32">
        <f>VLOOKUP(_xlfn.CONCAT(M2150," - ",E2150),Planning!$C$75:$D$99,2,0)</f>
        <v>21</v>
      </c>
      <c r="S2150" s="5">
        <f t="shared" si="712"/>
        <v>44898</v>
      </c>
      <c r="T2150" s="3" t="str">
        <f t="shared" si="713"/>
        <v/>
      </c>
      <c r="U2150" s="32">
        <f t="shared" ca="1" si="714"/>
        <v>21</v>
      </c>
      <c r="V2150" s="32">
        <f t="shared" si="715"/>
        <v>0</v>
      </c>
      <c r="W2150" s="5">
        <f t="shared" si="716"/>
        <v>44889</v>
      </c>
      <c r="X2150" s="5"/>
      <c r="Z2150" s="49"/>
      <c r="AA2150" s="50" cm="1">
        <f t="array" ref="AA2150">IF(AND(K2150="Pending",J2150='Date ouverte'!$A$2),INDEX(_xlfn.ANCHORARRAY('Date ouverte'!$B$2),MATCH(TRUE,_xlfn.ANCHORARRAY('Date ouverte'!$B$2)&gt;=$W2150,0)),IF(AND(K2150="Pending",J2150='Date ouverte'!$A$4),INDEX(_xlfn.ANCHORARRAY('Date ouverte'!$B$4),MATCH(TRUE,_xlfn.ANCHORARRAY('Date ouverte'!$B$4)&gt;=$W2150,0)),IF(AND(K2150="Pending",J2150='Date ouverte'!$A$6),INDEX(_xlfn.ANCHORARRAY('Date ouverte'!$B$6),MATCH(TRUE,_xlfn.ANCHORARRAY('Date ouverte'!$B$6)&gt;=$W2150,0)),IF(AND(K2150="Pending",J2150='Date ouverte'!$A$8),INDEX(_xlfn.ANCHORARRAY('Date ouverte'!$B$8),MATCH(TRUE,_xlfn.ANCHORARRAY('Date ouverte'!$B$8)&gt;=$W2150,0)),W2150))))</f>
        <v>44889</v>
      </c>
      <c r="AB2150" s="5" t="str">
        <f>IF(IF($K2150="Pending",(IF($J2150='Date ouverte'!$A$20,HLOOKUP($AA2150,'Date ouverte'!$20:$21,2,FALSE),IF($J2150='Date ouverte'!$A$22,HLOOKUP($AA2150,'Date ouverte'!$22:$23,2,FALSE),IF($J2150='Date ouverte'!$A$24,HLOOKUP($AA2150,'Date ouverte'!$24:$25,2,FALSE),IF($J2150='Date ouverte'!$A$26,HLOOKUP($AA2150,'Date ouverte'!$26:$27,2,FALSE),"j"))))),W2150)&lt;&gt;"alert",AA2150,"alert")</f>
        <v>alert</v>
      </c>
      <c r="AC2150" s="65">
        <f>IF($AB2150="alert",(IF($J2150='Date ouverte'!$A$29,HLOOKUP($AA2150,'Date ouverte'!$29:$30,2,FALSE),IF($J2150='Date ouverte'!$A$31,HLOOKUP($AA2150,'Date ouverte'!$31:$33,2,FALSE),IF($J2150='Date ouverte'!$A$33,HLOOKUP($AA2150,'Date ouverte'!$33:$34,2,FALSE),IF($J2150='Date ouverte'!$A$35,HLOOKUP($AA2150,'Date ouverte'!$35:$36,2,FALSE),"j"))))),0)</f>
        <v>17</v>
      </c>
      <c r="AD21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0" s="71"/>
    </row>
    <row r="2151" spans="1:31" x14ac:dyDescent="0.25">
      <c r="A2151" t="s">
        <v>1575</v>
      </c>
      <c r="B2151" t="s">
        <v>258</v>
      </c>
      <c r="C2151" t="s">
        <v>30</v>
      </c>
      <c r="D2151" t="s">
        <v>47</v>
      </c>
      <c r="E2151" t="s">
        <v>16</v>
      </c>
      <c r="F2151" t="s">
        <v>48</v>
      </c>
      <c r="G2151" s="1">
        <v>44847</v>
      </c>
      <c r="H2151" s="1">
        <v>44880</v>
      </c>
      <c r="I2151" s="2">
        <v>44886</v>
      </c>
      <c r="J2151" t="s">
        <v>39</v>
      </c>
      <c r="K2151" t="s">
        <v>29</v>
      </c>
      <c r="L2151" t="s">
        <v>24</v>
      </c>
      <c r="M2151" t="s">
        <v>25</v>
      </c>
      <c r="N2151" t="s">
        <v>26</v>
      </c>
      <c r="O2151" t="s">
        <v>45</v>
      </c>
      <c r="P2151">
        <f t="shared" si="710"/>
        <v>1</v>
      </c>
      <c r="Q2151" s="5">
        <f t="shared" si="711"/>
        <v>44882</v>
      </c>
      <c r="R2151" s="32">
        <f>VLOOKUP(_xlfn.CONCAT(M2151," - ",E2151),Planning!$C$75:$D$99,2,0)</f>
        <v>4</v>
      </c>
      <c r="S2151" s="5">
        <f t="shared" si="712"/>
        <v>44884</v>
      </c>
      <c r="T2151" s="3" t="str">
        <f t="shared" si="713"/>
        <v/>
      </c>
      <c r="U2151" s="32">
        <f t="shared" ca="1" si="714"/>
        <v>4</v>
      </c>
      <c r="V2151" s="32">
        <f t="shared" si="715"/>
        <v>0</v>
      </c>
      <c r="W2151" s="5">
        <f t="shared" si="716"/>
        <v>44886</v>
      </c>
      <c r="X2151" s="5"/>
      <c r="Z2151" s="49"/>
      <c r="AA2151" s="50" cm="1">
        <f t="array" ref="AA2151">IF(AND(K2151="Pending",J2151='Date ouverte'!$A$2),INDEX(_xlfn.ANCHORARRAY('Date ouverte'!$B$2),MATCH(TRUE,_xlfn.ANCHORARRAY('Date ouverte'!$B$2)&gt;=$W2151,0)),IF(AND(K2151="Pending",J2151='Date ouverte'!$A$4),INDEX(_xlfn.ANCHORARRAY('Date ouverte'!$B$4),MATCH(TRUE,_xlfn.ANCHORARRAY('Date ouverte'!$B$4)&gt;=$W2151,0)),IF(AND(K2151="Pending",J2151='Date ouverte'!$A$6),INDEX(_xlfn.ANCHORARRAY('Date ouverte'!$B$6),MATCH(TRUE,_xlfn.ANCHORARRAY('Date ouverte'!$B$6)&gt;=$W2151,0)),IF(AND(K2151="Pending",J2151='Date ouverte'!$A$8),INDEX(_xlfn.ANCHORARRAY('Date ouverte'!$B$8),MATCH(TRUE,_xlfn.ANCHORARRAY('Date ouverte'!$B$8)&gt;=$W2151,0)),W2151))))</f>
        <v>44886</v>
      </c>
      <c r="AB2151" s="5">
        <f>IF(IF($K2151="Pending",(IF($J2151='Date ouverte'!$A$20,HLOOKUP($AA2151,'Date ouverte'!$20:$21,2,FALSE),IF($J2151='Date ouverte'!$A$22,HLOOKUP($AA2151,'Date ouverte'!$22:$23,2,FALSE),IF($J2151='Date ouverte'!$A$24,HLOOKUP($AA2151,'Date ouverte'!$24:$25,2,FALSE),IF($J2151='Date ouverte'!$A$26,HLOOKUP($AA2151,'Date ouverte'!$26:$27,2,FALSE),"j"))))),W2151)&lt;&gt;"alert",AA2151,"alert")</f>
        <v>44886</v>
      </c>
      <c r="AC2151" s="65">
        <f>IF($AB2151="alert",(IF($J2151='Date ouverte'!$A$29,HLOOKUP($AA2151,'Date ouverte'!$29:$30,2,FALSE),IF($J2151='Date ouverte'!$A$31,HLOOKUP($AA2151,'Date ouverte'!$31:$33,2,FALSE),IF($J2151='Date ouverte'!$A$33,HLOOKUP($AA2151,'Date ouverte'!$33:$34,2,FALSE),IF($J2151='Date ouverte'!$A$35,HLOOKUP($AA2151,'Date ouverte'!$35:$36,2,FALSE),"j"))))),0)</f>
        <v>0</v>
      </c>
      <c r="AD21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51" s="71"/>
    </row>
    <row r="2152" spans="1:31" x14ac:dyDescent="0.25">
      <c r="A2152" t="s">
        <v>524</v>
      </c>
      <c r="B2152" t="s">
        <v>258</v>
      </c>
      <c r="C2152" t="s">
        <v>30</v>
      </c>
      <c r="D2152" t="s">
        <v>15</v>
      </c>
      <c r="E2152" t="s">
        <v>34</v>
      </c>
      <c r="F2152" t="s">
        <v>17</v>
      </c>
      <c r="G2152" s="1">
        <v>44815</v>
      </c>
      <c r="H2152" s="1">
        <v>44853</v>
      </c>
      <c r="I2152" s="2">
        <v>44862.541666666664</v>
      </c>
      <c r="J2152" t="s">
        <v>23</v>
      </c>
      <c r="K2152" t="s">
        <v>19</v>
      </c>
      <c r="L2152" t="s">
        <v>20</v>
      </c>
      <c r="M2152" t="s">
        <v>25</v>
      </c>
      <c r="N2152" t="s">
        <v>35</v>
      </c>
      <c r="O2152" t="s">
        <v>42</v>
      </c>
      <c r="P2152">
        <f t="shared" si="710"/>
        <v>1</v>
      </c>
      <c r="Q2152" s="5">
        <f t="shared" si="711"/>
        <v>44855</v>
      </c>
      <c r="R2152" s="32">
        <f>VLOOKUP(_xlfn.CONCAT(M2152," - ",E2152),Planning!$C$75:$D$99,2,0)</f>
        <v>21</v>
      </c>
      <c r="S2152" s="5">
        <f t="shared" si="712"/>
        <v>44874</v>
      </c>
      <c r="T2152" s="3" t="str">
        <f t="shared" si="713"/>
        <v/>
      </c>
      <c r="U2152" s="32">
        <f t="shared" ca="1" si="714"/>
        <v>15</v>
      </c>
      <c r="V2152" s="32">
        <f t="shared" si="715"/>
        <v>0</v>
      </c>
      <c r="W2152" s="5">
        <f t="shared" si="716"/>
        <v>44862</v>
      </c>
      <c r="X2152" s="5"/>
      <c r="Z2152" s="49"/>
      <c r="AA2152" s="50" cm="1">
        <f t="array" ref="AA2152">IF(AND(K2152="Pending",J2152='Date ouverte'!$A$2),INDEX(_xlfn.ANCHORARRAY('Date ouverte'!$B$2),MATCH(TRUE,_xlfn.ANCHORARRAY('Date ouverte'!$B$2)&gt;=$W2152,0)),IF(AND(K2152="Pending",J2152='Date ouverte'!$A$4),INDEX(_xlfn.ANCHORARRAY('Date ouverte'!$B$4),MATCH(TRUE,_xlfn.ANCHORARRAY('Date ouverte'!$B$4)&gt;=$W2152,0)),IF(AND(K2152="Pending",J2152='Date ouverte'!$A$6),INDEX(_xlfn.ANCHORARRAY('Date ouverte'!$B$6),MATCH(TRUE,_xlfn.ANCHORARRAY('Date ouverte'!$B$6)&gt;=$W2152,0)),IF(AND(K2152="Pending",J2152='Date ouverte'!$A$8),INDEX(_xlfn.ANCHORARRAY('Date ouverte'!$B$8),MATCH(TRUE,_xlfn.ANCHORARRAY('Date ouverte'!$B$8)&gt;=$W2152,0)),W2152))))</f>
        <v>44862</v>
      </c>
      <c r="AB2152" s="5">
        <f>IF(IF($K2152="Pending",(IF($J2152='Date ouverte'!$A$20,HLOOKUP($AA2152,'Date ouverte'!$20:$21,2,FALSE),IF($J2152='Date ouverte'!$A$22,HLOOKUP($AA2152,'Date ouverte'!$22:$23,2,FALSE),IF($J2152='Date ouverte'!$A$24,HLOOKUP($AA2152,'Date ouverte'!$24:$25,2,FALSE),IF($J2152='Date ouverte'!$A$26,HLOOKUP($AA2152,'Date ouverte'!$26:$27,2,FALSE),"j"))))),W2152)&lt;&gt;"alert",AA2152,"alert")</f>
        <v>44862</v>
      </c>
      <c r="AC2152" s="65">
        <f>IF($AB2152="alert",(IF($J2152='Date ouverte'!$A$29,HLOOKUP($AA2152,'Date ouverte'!$29:$30,2,FALSE),IF($J2152='Date ouverte'!$A$31,HLOOKUP($AA2152,'Date ouverte'!$31:$33,2,FALSE),IF($J2152='Date ouverte'!$A$33,HLOOKUP($AA2152,'Date ouverte'!$33:$34,2,FALSE),IF($J2152='Date ouverte'!$A$35,HLOOKUP($AA2152,'Date ouverte'!$35:$36,2,FALSE),"j"))))),0)</f>
        <v>0</v>
      </c>
      <c r="AD21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2" s="71"/>
    </row>
    <row r="2153" spans="1:31" x14ac:dyDescent="0.25">
      <c r="A2153" t="s">
        <v>2337</v>
      </c>
      <c r="B2153" t="s">
        <v>258</v>
      </c>
      <c r="C2153" t="s">
        <v>30</v>
      </c>
      <c r="D2153" t="s">
        <v>47</v>
      </c>
      <c r="E2153" t="s">
        <v>34</v>
      </c>
      <c r="F2153" t="s">
        <v>48</v>
      </c>
      <c r="G2153" s="1">
        <v>44847</v>
      </c>
      <c r="H2153" s="1">
        <v>44877</v>
      </c>
      <c r="I2153" s="2">
        <v>44897.541666666664</v>
      </c>
      <c r="J2153" t="s">
        <v>23</v>
      </c>
      <c r="K2153" t="s">
        <v>19</v>
      </c>
      <c r="L2153" t="s">
        <v>20</v>
      </c>
      <c r="M2153" t="s">
        <v>25</v>
      </c>
      <c r="N2153" t="s">
        <v>35</v>
      </c>
      <c r="O2153" t="s">
        <v>45</v>
      </c>
      <c r="P2153">
        <f t="shared" si="710"/>
        <v>1</v>
      </c>
      <c r="Q2153" s="5">
        <f t="shared" si="711"/>
        <v>44879</v>
      </c>
      <c r="R2153" s="32">
        <f>VLOOKUP(_xlfn.CONCAT(M2153," - ",E2153),Planning!$C$75:$D$99,2,0)</f>
        <v>21</v>
      </c>
      <c r="S2153" s="5">
        <f t="shared" si="712"/>
        <v>44898</v>
      </c>
      <c r="T2153" s="3" t="str">
        <f t="shared" si="713"/>
        <v/>
      </c>
      <c r="U2153" s="32">
        <f t="shared" ca="1" si="714"/>
        <v>21</v>
      </c>
      <c r="V2153" s="32">
        <f t="shared" si="715"/>
        <v>0</v>
      </c>
      <c r="W2153" s="5">
        <f t="shared" si="716"/>
        <v>44897</v>
      </c>
      <c r="X2153" s="5"/>
      <c r="Z2153" s="49"/>
      <c r="AA2153" s="50" cm="1">
        <f t="array" ref="AA2153">IF(AND(K2153="Pending",J2153='Date ouverte'!$A$2),INDEX(_xlfn.ANCHORARRAY('Date ouverte'!$B$2),MATCH(TRUE,_xlfn.ANCHORARRAY('Date ouverte'!$B$2)&gt;=$W2153,0)),IF(AND(K2153="Pending",J2153='Date ouverte'!$A$4),INDEX(_xlfn.ANCHORARRAY('Date ouverte'!$B$4),MATCH(TRUE,_xlfn.ANCHORARRAY('Date ouverte'!$B$4)&gt;=$W2153,0)),IF(AND(K2153="Pending",J2153='Date ouverte'!$A$6),INDEX(_xlfn.ANCHORARRAY('Date ouverte'!$B$6),MATCH(TRUE,_xlfn.ANCHORARRAY('Date ouverte'!$B$6)&gt;=$W2153,0)),IF(AND(K2153="Pending",J2153='Date ouverte'!$A$8),INDEX(_xlfn.ANCHORARRAY('Date ouverte'!$B$8),MATCH(TRUE,_xlfn.ANCHORARRAY('Date ouverte'!$B$8)&gt;=$W2153,0)),W2153))))</f>
        <v>44897</v>
      </c>
      <c r="AB2153" s="5">
        <f>IF(IF($K2153="Pending",(IF($J2153='Date ouverte'!$A$20,HLOOKUP($AA2153,'Date ouverte'!$20:$21,2,FALSE),IF($J2153='Date ouverte'!$A$22,HLOOKUP($AA2153,'Date ouverte'!$22:$23,2,FALSE),IF($J2153='Date ouverte'!$A$24,HLOOKUP($AA2153,'Date ouverte'!$24:$25,2,FALSE),IF($J2153='Date ouverte'!$A$26,HLOOKUP($AA2153,'Date ouverte'!$26:$27,2,FALSE),"j"))))),W2153)&lt;&gt;"alert",AA2153,"alert")</f>
        <v>44897</v>
      </c>
      <c r="AC2153" s="65">
        <f>IF($AB2153="alert",(IF($J2153='Date ouverte'!$A$29,HLOOKUP($AA2153,'Date ouverte'!$29:$30,2,FALSE),IF($J2153='Date ouverte'!$A$31,HLOOKUP($AA2153,'Date ouverte'!$31:$33,2,FALSE),IF($J2153='Date ouverte'!$A$33,HLOOKUP($AA2153,'Date ouverte'!$33:$34,2,FALSE),IF($J2153='Date ouverte'!$A$35,HLOOKUP($AA2153,'Date ouverte'!$35:$36,2,FALSE),"j"))))),0)</f>
        <v>0</v>
      </c>
      <c r="AD21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3" s="71"/>
    </row>
    <row r="2154" spans="1:31" x14ac:dyDescent="0.25">
      <c r="A2154" t="s">
        <v>506</v>
      </c>
      <c r="B2154" t="s">
        <v>258</v>
      </c>
      <c r="C2154" t="s">
        <v>30</v>
      </c>
      <c r="D2154" t="s">
        <v>15</v>
      </c>
      <c r="E2154" t="s">
        <v>34</v>
      </c>
      <c r="F2154" t="s">
        <v>17</v>
      </c>
      <c r="G2154" s="1">
        <v>44815</v>
      </c>
      <c r="H2154" s="1">
        <v>44853</v>
      </c>
      <c r="I2154" s="2">
        <v>44862.395833333336</v>
      </c>
      <c r="J2154" t="s">
        <v>23</v>
      </c>
      <c r="K2154" t="s">
        <v>19</v>
      </c>
      <c r="L2154" t="s">
        <v>20</v>
      </c>
      <c r="M2154" t="s">
        <v>25</v>
      </c>
      <c r="N2154" t="s">
        <v>35</v>
      </c>
      <c r="O2154" t="s">
        <v>42</v>
      </c>
      <c r="P2154">
        <f t="shared" si="710"/>
        <v>1</v>
      </c>
      <c r="Q2154" s="5">
        <f t="shared" si="711"/>
        <v>44855</v>
      </c>
      <c r="R2154" s="32">
        <f>VLOOKUP(_xlfn.CONCAT(M2154," - ",E2154),Planning!$C$75:$D$99,2,0)</f>
        <v>21</v>
      </c>
      <c r="S2154" s="5">
        <f t="shared" si="712"/>
        <v>44874</v>
      </c>
      <c r="T2154" s="3" t="str">
        <f t="shared" si="713"/>
        <v/>
      </c>
      <c r="U2154" s="32">
        <f t="shared" ca="1" si="714"/>
        <v>15</v>
      </c>
      <c r="V2154" s="32">
        <f t="shared" si="715"/>
        <v>0</v>
      </c>
      <c r="W2154" s="5">
        <f t="shared" si="716"/>
        <v>44862</v>
      </c>
      <c r="X2154" s="5"/>
      <c r="Z2154" s="49"/>
      <c r="AA2154" s="50" cm="1">
        <f t="array" ref="AA2154">IF(AND(K2154="Pending",J2154='Date ouverte'!$A$2),INDEX(_xlfn.ANCHORARRAY('Date ouverte'!$B$2),MATCH(TRUE,_xlfn.ANCHORARRAY('Date ouverte'!$B$2)&gt;=$W2154,0)),IF(AND(K2154="Pending",J2154='Date ouverte'!$A$4),INDEX(_xlfn.ANCHORARRAY('Date ouverte'!$B$4),MATCH(TRUE,_xlfn.ANCHORARRAY('Date ouverte'!$B$4)&gt;=$W2154,0)),IF(AND(K2154="Pending",J2154='Date ouverte'!$A$6),INDEX(_xlfn.ANCHORARRAY('Date ouverte'!$B$6),MATCH(TRUE,_xlfn.ANCHORARRAY('Date ouverte'!$B$6)&gt;=$W2154,0)),IF(AND(K2154="Pending",J2154='Date ouverte'!$A$8),INDEX(_xlfn.ANCHORARRAY('Date ouverte'!$B$8),MATCH(TRUE,_xlfn.ANCHORARRAY('Date ouverte'!$B$8)&gt;=$W2154,0)),W2154))))</f>
        <v>44862</v>
      </c>
      <c r="AB2154" s="5">
        <f>IF(IF($K2154="Pending",(IF($J2154='Date ouverte'!$A$20,HLOOKUP($AA2154,'Date ouverte'!$20:$21,2,FALSE),IF($J2154='Date ouverte'!$A$22,HLOOKUP($AA2154,'Date ouverte'!$22:$23,2,FALSE),IF($J2154='Date ouverte'!$A$24,HLOOKUP($AA2154,'Date ouverte'!$24:$25,2,FALSE),IF($J2154='Date ouverte'!$A$26,HLOOKUP($AA2154,'Date ouverte'!$26:$27,2,FALSE),"j"))))),W2154)&lt;&gt;"alert",AA2154,"alert")</f>
        <v>44862</v>
      </c>
      <c r="AC2154" s="65">
        <f>IF($AB2154="alert",(IF($J2154='Date ouverte'!$A$29,HLOOKUP($AA2154,'Date ouverte'!$29:$30,2,FALSE),IF($J2154='Date ouverte'!$A$31,HLOOKUP($AA2154,'Date ouverte'!$31:$33,2,FALSE),IF($J2154='Date ouverte'!$A$33,HLOOKUP($AA2154,'Date ouverte'!$33:$34,2,FALSE),IF($J2154='Date ouverte'!$A$35,HLOOKUP($AA2154,'Date ouverte'!$35:$36,2,FALSE),"j"))))),0)</f>
        <v>0</v>
      </c>
      <c r="AD21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4" s="71"/>
    </row>
    <row r="2155" spans="1:31" x14ac:dyDescent="0.25">
      <c r="A2155" t="s">
        <v>675</v>
      </c>
      <c r="B2155" t="s">
        <v>258</v>
      </c>
      <c r="C2155" t="s">
        <v>14</v>
      </c>
      <c r="D2155" t="s">
        <v>47</v>
      </c>
      <c r="E2155" t="s">
        <v>34</v>
      </c>
      <c r="F2155" t="s">
        <v>48</v>
      </c>
      <c r="G2155" s="1">
        <v>44823</v>
      </c>
      <c r="H2155" s="1">
        <v>44866</v>
      </c>
      <c r="I2155" s="2">
        <v>44881</v>
      </c>
      <c r="J2155" t="s">
        <v>28</v>
      </c>
      <c r="K2155" t="s">
        <v>29</v>
      </c>
      <c r="L2155" t="s">
        <v>24</v>
      </c>
      <c r="M2155" t="s">
        <v>25</v>
      </c>
      <c r="N2155" t="s">
        <v>26</v>
      </c>
      <c r="O2155" t="s">
        <v>40</v>
      </c>
      <c r="P2155">
        <f t="shared" si="710"/>
        <v>1</v>
      </c>
      <c r="Q2155" s="5">
        <f t="shared" si="711"/>
        <v>44868</v>
      </c>
      <c r="R2155" s="32">
        <f>VLOOKUP(_xlfn.CONCAT(M2155," - ",E2155),Planning!$C$75:$D$99,2,0)</f>
        <v>21</v>
      </c>
      <c r="S2155" s="5">
        <f t="shared" si="712"/>
        <v>44887</v>
      </c>
      <c r="T2155" s="3" t="str">
        <f t="shared" si="713"/>
        <v/>
      </c>
      <c r="U2155" s="32">
        <f t="shared" ca="1" si="714"/>
        <v>21</v>
      </c>
      <c r="V2155" s="32">
        <f t="shared" si="715"/>
        <v>0</v>
      </c>
      <c r="W2155" s="5">
        <f t="shared" si="716"/>
        <v>44881</v>
      </c>
      <c r="X2155" s="5"/>
      <c r="Z2155" s="49"/>
      <c r="AA2155" s="50" cm="1">
        <f t="array" ref="AA2155">IF(AND(K2155="Pending",J2155='Date ouverte'!$A$2),INDEX(_xlfn.ANCHORARRAY('Date ouverte'!$B$2),MATCH(TRUE,_xlfn.ANCHORARRAY('Date ouverte'!$B$2)&gt;=$W2155,0)),IF(AND(K2155="Pending",J2155='Date ouverte'!$A$4),INDEX(_xlfn.ANCHORARRAY('Date ouverte'!$B$4),MATCH(TRUE,_xlfn.ANCHORARRAY('Date ouverte'!$B$4)&gt;=$W2155,0)),IF(AND(K2155="Pending",J2155='Date ouverte'!$A$6),INDEX(_xlfn.ANCHORARRAY('Date ouverte'!$B$6),MATCH(TRUE,_xlfn.ANCHORARRAY('Date ouverte'!$B$6)&gt;=$W2155,0)),IF(AND(K2155="Pending",J2155='Date ouverte'!$A$8),INDEX(_xlfn.ANCHORARRAY('Date ouverte'!$B$8),MATCH(TRUE,_xlfn.ANCHORARRAY('Date ouverte'!$B$8)&gt;=$W2155,0)),W2155))))</f>
        <v>44881</v>
      </c>
      <c r="AB2155" s="5">
        <f>IF(IF($K2155="Pending",(IF($J2155='Date ouverte'!$A$20,HLOOKUP($AA2155,'Date ouverte'!$20:$21,2,FALSE),IF($J2155='Date ouverte'!$A$22,HLOOKUP($AA2155,'Date ouverte'!$22:$23,2,FALSE),IF($J2155='Date ouverte'!$A$24,HLOOKUP($AA2155,'Date ouverte'!$24:$25,2,FALSE),IF($J2155='Date ouverte'!$A$26,HLOOKUP($AA2155,'Date ouverte'!$26:$27,2,FALSE),"j"))))),W2155)&lt;&gt;"alert",AA2155,"alert")</f>
        <v>44881</v>
      </c>
      <c r="AC2155" s="65">
        <f>IF($AB2155="alert",(IF($J2155='Date ouverte'!$A$29,HLOOKUP($AA2155,'Date ouverte'!$29:$30,2,FALSE),IF($J2155='Date ouverte'!$A$31,HLOOKUP($AA2155,'Date ouverte'!$31:$33,2,FALSE),IF($J2155='Date ouverte'!$A$33,HLOOKUP($AA2155,'Date ouverte'!$33:$34,2,FALSE),IF($J2155='Date ouverte'!$A$35,HLOOKUP($AA2155,'Date ouverte'!$35:$36,2,FALSE),"j"))))),0)</f>
        <v>0</v>
      </c>
      <c r="AD21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55" s="71"/>
    </row>
    <row r="2156" spans="1:31" x14ac:dyDescent="0.25">
      <c r="A2156" t="s">
        <v>314</v>
      </c>
      <c r="B2156" t="s">
        <v>258</v>
      </c>
      <c r="C2156" t="s">
        <v>30</v>
      </c>
      <c r="D2156" t="s">
        <v>47</v>
      </c>
      <c r="E2156" t="s">
        <v>16</v>
      </c>
      <c r="F2156" t="s">
        <v>48</v>
      </c>
      <c r="G2156" s="1">
        <v>44808</v>
      </c>
      <c r="H2156" s="1">
        <v>44860</v>
      </c>
      <c r="I2156" s="2">
        <v>44867.270833333336</v>
      </c>
      <c r="J2156" t="s">
        <v>23</v>
      </c>
      <c r="K2156" t="s">
        <v>19</v>
      </c>
      <c r="L2156" t="s">
        <v>24</v>
      </c>
      <c r="M2156" t="s">
        <v>32</v>
      </c>
      <c r="N2156" t="s">
        <v>41</v>
      </c>
      <c r="O2156" t="s">
        <v>122</v>
      </c>
      <c r="P2156">
        <f t="shared" si="710"/>
        <v>1</v>
      </c>
      <c r="Q2156" s="5">
        <f t="shared" si="711"/>
        <v>44862</v>
      </c>
      <c r="R2156" s="32">
        <f>VLOOKUP(_xlfn.CONCAT(M2156," - ",E2156),Planning!$C$75:$D$99,2,0)</f>
        <v>10</v>
      </c>
      <c r="S2156" s="5">
        <f t="shared" si="712"/>
        <v>44870</v>
      </c>
      <c r="T2156" s="3" t="str">
        <f t="shared" si="713"/>
        <v/>
      </c>
      <c r="U2156" s="32">
        <f t="shared" ca="1" si="714"/>
        <v>10</v>
      </c>
      <c r="V2156" s="32">
        <f t="shared" si="715"/>
        <v>0</v>
      </c>
      <c r="W2156" s="5">
        <f t="shared" si="716"/>
        <v>44867</v>
      </c>
      <c r="X2156" s="5"/>
      <c r="Z2156" s="49"/>
      <c r="AA2156" s="50" cm="1">
        <f t="array" ref="AA2156">IF(AND(K2156="Pending",J2156='Date ouverte'!$A$2),INDEX(_xlfn.ANCHORARRAY('Date ouverte'!$B$2),MATCH(TRUE,_xlfn.ANCHORARRAY('Date ouverte'!$B$2)&gt;=$W2156,0)),IF(AND(K2156="Pending",J2156='Date ouverte'!$A$4),INDEX(_xlfn.ANCHORARRAY('Date ouverte'!$B$4),MATCH(TRUE,_xlfn.ANCHORARRAY('Date ouverte'!$B$4)&gt;=$W2156,0)),IF(AND(K2156="Pending",J2156='Date ouverte'!$A$6),INDEX(_xlfn.ANCHORARRAY('Date ouverte'!$B$6),MATCH(TRUE,_xlfn.ANCHORARRAY('Date ouverte'!$B$6)&gt;=$W2156,0)),IF(AND(K2156="Pending",J2156='Date ouverte'!$A$8),INDEX(_xlfn.ANCHORARRAY('Date ouverte'!$B$8),MATCH(TRUE,_xlfn.ANCHORARRAY('Date ouverte'!$B$8)&gt;=$W2156,0)),W2156))))</f>
        <v>44867</v>
      </c>
      <c r="AB2156" s="5">
        <f>IF(IF($K2156="Pending",(IF($J2156='Date ouverte'!$A$20,HLOOKUP($AA2156,'Date ouverte'!$20:$21,2,FALSE),IF($J2156='Date ouverte'!$A$22,HLOOKUP($AA2156,'Date ouverte'!$22:$23,2,FALSE),IF($J2156='Date ouverte'!$A$24,HLOOKUP($AA2156,'Date ouverte'!$24:$25,2,FALSE),IF($J2156='Date ouverte'!$A$26,HLOOKUP($AA2156,'Date ouverte'!$26:$27,2,FALSE),"j"))))),W2156)&lt;&gt;"alert",AA2156,"alert")</f>
        <v>44867</v>
      </c>
      <c r="AC2156" s="65">
        <f>IF($AB2156="alert",(IF($J2156='Date ouverte'!$A$29,HLOOKUP($AA2156,'Date ouverte'!$29:$30,2,FALSE),IF($J2156='Date ouverte'!$A$31,HLOOKUP($AA2156,'Date ouverte'!$31:$33,2,FALSE),IF($J2156='Date ouverte'!$A$33,HLOOKUP($AA2156,'Date ouverte'!$33:$34,2,FALSE),IF($J2156='Date ouverte'!$A$35,HLOOKUP($AA2156,'Date ouverte'!$35:$36,2,FALSE),"j"))))),0)</f>
        <v>0</v>
      </c>
      <c r="AD21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6" s="71"/>
    </row>
    <row r="2157" spans="1:31" x14ac:dyDescent="0.25">
      <c r="A2157" t="s">
        <v>810</v>
      </c>
      <c r="B2157" t="s">
        <v>258</v>
      </c>
      <c r="C2157" t="s">
        <v>14</v>
      </c>
      <c r="D2157" t="s">
        <v>47</v>
      </c>
      <c r="E2157" t="s">
        <v>34</v>
      </c>
      <c r="F2157" t="s">
        <v>48</v>
      </c>
      <c r="G2157" s="1">
        <v>44823</v>
      </c>
      <c r="H2157" s="1">
        <v>44866</v>
      </c>
      <c r="I2157" s="2">
        <v>44881</v>
      </c>
      <c r="J2157" t="s">
        <v>18</v>
      </c>
      <c r="K2157" t="s">
        <v>29</v>
      </c>
      <c r="L2157" t="s">
        <v>24</v>
      </c>
      <c r="M2157" t="s">
        <v>25</v>
      </c>
      <c r="N2157" t="s">
        <v>26</v>
      </c>
      <c r="O2157" t="s">
        <v>40</v>
      </c>
      <c r="P2157">
        <f t="shared" si="710"/>
        <v>1</v>
      </c>
      <c r="Q2157" s="5">
        <f t="shared" si="711"/>
        <v>44868</v>
      </c>
      <c r="R2157" s="32">
        <f>VLOOKUP(_xlfn.CONCAT(M2157," - ",E2157),Planning!$C$75:$D$99,2,0)</f>
        <v>21</v>
      </c>
      <c r="S2157" s="5">
        <f t="shared" si="712"/>
        <v>44887</v>
      </c>
      <c r="T2157" s="3" t="str">
        <f t="shared" si="713"/>
        <v/>
      </c>
      <c r="U2157" s="32">
        <f t="shared" ca="1" si="714"/>
        <v>21</v>
      </c>
      <c r="V2157" s="32">
        <f t="shared" si="715"/>
        <v>0</v>
      </c>
      <c r="W2157" s="5">
        <f t="shared" si="716"/>
        <v>44881</v>
      </c>
      <c r="X2157" s="5"/>
      <c r="Z2157" s="49"/>
      <c r="AA2157" s="50" cm="1">
        <f t="array" ref="AA2157">IF(AND(K2157="Pending",J2157='Date ouverte'!$A$2),INDEX(_xlfn.ANCHORARRAY('Date ouverte'!$B$2),MATCH(TRUE,_xlfn.ANCHORARRAY('Date ouverte'!$B$2)&gt;=$W2157,0)),IF(AND(K2157="Pending",J2157='Date ouverte'!$A$4),INDEX(_xlfn.ANCHORARRAY('Date ouverte'!$B$4),MATCH(TRUE,_xlfn.ANCHORARRAY('Date ouverte'!$B$4)&gt;=$W2157,0)),IF(AND(K2157="Pending",J2157='Date ouverte'!$A$6),INDEX(_xlfn.ANCHORARRAY('Date ouverte'!$B$6),MATCH(TRUE,_xlfn.ANCHORARRAY('Date ouverte'!$B$6)&gt;=$W2157,0)),IF(AND(K2157="Pending",J2157='Date ouverte'!$A$8),INDEX(_xlfn.ANCHORARRAY('Date ouverte'!$B$8),MATCH(TRUE,_xlfn.ANCHORARRAY('Date ouverte'!$B$8)&gt;=$W2157,0)),W2157))))</f>
        <v>44881</v>
      </c>
      <c r="AB2157" s="5">
        <f>IF(IF($K2157="Pending",(IF($J2157='Date ouverte'!$A$20,HLOOKUP($AA2157,'Date ouverte'!$20:$21,2,FALSE),IF($J2157='Date ouverte'!$A$22,HLOOKUP($AA2157,'Date ouverte'!$22:$23,2,FALSE),IF($J2157='Date ouverte'!$A$24,HLOOKUP($AA2157,'Date ouverte'!$24:$25,2,FALSE),IF($J2157='Date ouverte'!$A$26,HLOOKUP($AA2157,'Date ouverte'!$26:$27,2,FALSE),"j"))))),W2157)&lt;&gt;"alert",AA2157,"alert")</f>
        <v>44881</v>
      </c>
      <c r="AC2157" s="65">
        <f>IF($AB2157="alert",(IF($J2157='Date ouverte'!$A$29,HLOOKUP($AA2157,'Date ouverte'!$29:$30,2,FALSE),IF($J2157='Date ouverte'!$A$31,HLOOKUP($AA2157,'Date ouverte'!$31:$33,2,FALSE),IF($J2157='Date ouverte'!$A$33,HLOOKUP($AA2157,'Date ouverte'!$33:$34,2,FALSE),IF($J2157='Date ouverte'!$A$35,HLOOKUP($AA2157,'Date ouverte'!$35:$36,2,FALSE),"j"))))),0)</f>
        <v>0</v>
      </c>
      <c r="AD21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57" s="71"/>
    </row>
    <row r="2158" spans="1:31" x14ac:dyDescent="0.25">
      <c r="A2158" t="s">
        <v>1576</v>
      </c>
      <c r="B2158" t="s">
        <v>258</v>
      </c>
      <c r="C2158" t="s">
        <v>30</v>
      </c>
      <c r="D2158" t="s">
        <v>47</v>
      </c>
      <c r="E2158" t="s">
        <v>34</v>
      </c>
      <c r="F2158" t="s">
        <v>48</v>
      </c>
      <c r="G2158" s="1">
        <v>44847</v>
      </c>
      <c r="H2158" s="1">
        <v>44877</v>
      </c>
      <c r="I2158" s="2">
        <v>44883.541666666664</v>
      </c>
      <c r="J2158" t="s">
        <v>28</v>
      </c>
      <c r="K2158" t="s">
        <v>19</v>
      </c>
      <c r="L2158" t="s">
        <v>20</v>
      </c>
      <c r="M2158" t="s">
        <v>25</v>
      </c>
      <c r="N2158" t="s">
        <v>35</v>
      </c>
      <c r="O2158" t="s">
        <v>45</v>
      </c>
      <c r="P2158">
        <f t="shared" si="710"/>
        <v>1</v>
      </c>
      <c r="Q2158" s="5">
        <f t="shared" si="711"/>
        <v>44879</v>
      </c>
      <c r="R2158" s="32">
        <f>VLOOKUP(_xlfn.CONCAT(M2158," - ",E2158),Planning!$C$75:$D$99,2,0)</f>
        <v>21</v>
      </c>
      <c r="S2158" s="5">
        <f t="shared" si="712"/>
        <v>44898</v>
      </c>
      <c r="T2158" s="3" t="str">
        <f t="shared" si="713"/>
        <v/>
      </c>
      <c r="U2158" s="32">
        <f t="shared" ca="1" si="714"/>
        <v>21</v>
      </c>
      <c r="V2158" s="32">
        <f t="shared" si="715"/>
        <v>0</v>
      </c>
      <c r="W2158" s="5">
        <f t="shared" si="716"/>
        <v>44883</v>
      </c>
      <c r="X2158" s="5"/>
      <c r="Z2158" s="49"/>
      <c r="AA2158" s="50" cm="1">
        <f t="array" ref="AA2158">IF(AND(K2158="Pending",J2158='Date ouverte'!$A$2),INDEX(_xlfn.ANCHORARRAY('Date ouverte'!$B$2),MATCH(TRUE,_xlfn.ANCHORARRAY('Date ouverte'!$B$2)&gt;=$W2158,0)),IF(AND(K2158="Pending",J2158='Date ouverte'!$A$4),INDEX(_xlfn.ANCHORARRAY('Date ouverte'!$B$4),MATCH(TRUE,_xlfn.ANCHORARRAY('Date ouverte'!$B$4)&gt;=$W2158,0)),IF(AND(K2158="Pending",J2158='Date ouverte'!$A$6),INDEX(_xlfn.ANCHORARRAY('Date ouverte'!$B$6),MATCH(TRUE,_xlfn.ANCHORARRAY('Date ouverte'!$B$6)&gt;=$W2158,0)),IF(AND(K2158="Pending",J2158='Date ouverte'!$A$8),INDEX(_xlfn.ANCHORARRAY('Date ouverte'!$B$8),MATCH(TRUE,_xlfn.ANCHORARRAY('Date ouverte'!$B$8)&gt;=$W2158,0)),W2158))))</f>
        <v>44883</v>
      </c>
      <c r="AB2158" s="5">
        <f>IF(IF($K2158="Pending",(IF($J2158='Date ouverte'!$A$20,HLOOKUP($AA2158,'Date ouverte'!$20:$21,2,FALSE),IF($J2158='Date ouverte'!$A$22,HLOOKUP($AA2158,'Date ouverte'!$22:$23,2,FALSE),IF($J2158='Date ouverte'!$A$24,HLOOKUP($AA2158,'Date ouverte'!$24:$25,2,FALSE),IF($J2158='Date ouverte'!$A$26,HLOOKUP($AA2158,'Date ouverte'!$26:$27,2,FALSE),"j"))))),W2158)&lt;&gt;"alert",AA2158,"alert")</f>
        <v>44883</v>
      </c>
      <c r="AC2158" s="65">
        <f>IF($AB2158="alert",(IF($J2158='Date ouverte'!$A$29,HLOOKUP($AA2158,'Date ouverte'!$29:$30,2,FALSE),IF($J2158='Date ouverte'!$A$31,HLOOKUP($AA2158,'Date ouverte'!$31:$33,2,FALSE),IF($J2158='Date ouverte'!$A$33,HLOOKUP($AA2158,'Date ouverte'!$33:$34,2,FALSE),IF($J2158='Date ouverte'!$A$35,HLOOKUP($AA2158,'Date ouverte'!$35:$36,2,FALSE),"j"))))),0)</f>
        <v>0</v>
      </c>
      <c r="AD21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58" s="71"/>
    </row>
    <row r="2159" spans="1:31" x14ac:dyDescent="0.25">
      <c r="A2159" t="s">
        <v>2338</v>
      </c>
      <c r="B2159" t="s">
        <v>258</v>
      </c>
      <c r="C2159" t="s">
        <v>30</v>
      </c>
      <c r="D2159" t="s">
        <v>47</v>
      </c>
      <c r="E2159" t="s">
        <v>34</v>
      </c>
      <c r="F2159" t="s">
        <v>48</v>
      </c>
      <c r="G2159" s="1">
        <v>44859</v>
      </c>
      <c r="H2159" s="1">
        <v>44897</v>
      </c>
      <c r="I2159" s="2">
        <v>44912</v>
      </c>
      <c r="J2159" t="s">
        <v>28</v>
      </c>
      <c r="K2159" t="s">
        <v>29</v>
      </c>
      <c r="L2159" t="s">
        <v>20</v>
      </c>
      <c r="M2159" t="s">
        <v>25</v>
      </c>
      <c r="P2159">
        <f t="shared" si="710"/>
        <v>1</v>
      </c>
      <c r="Q2159" s="5">
        <f t="shared" si="711"/>
        <v>44899</v>
      </c>
      <c r="R2159" s="32">
        <f>VLOOKUP(_xlfn.CONCAT(M2159," - ",E2159),Planning!$C$75:$D$99,2,0)</f>
        <v>21</v>
      </c>
      <c r="S2159" s="5">
        <f t="shared" si="712"/>
        <v>44918</v>
      </c>
      <c r="T2159" s="3" t="str">
        <f t="shared" si="713"/>
        <v/>
      </c>
      <c r="U2159" s="32">
        <f t="shared" ca="1" si="714"/>
        <v>21</v>
      </c>
      <c r="V2159" s="32">
        <f t="shared" si="715"/>
        <v>0</v>
      </c>
      <c r="W2159" s="5">
        <f t="shared" si="716"/>
        <v>44912</v>
      </c>
      <c r="X2159" s="5"/>
      <c r="Z2159" s="49"/>
      <c r="AA2159" s="50" cm="1">
        <f t="array" ref="AA2159">IF(AND(K2159="Pending",J2159='Date ouverte'!$A$2),INDEX(_xlfn.ANCHORARRAY('Date ouverte'!$B$2),MATCH(TRUE,_xlfn.ANCHORARRAY('Date ouverte'!$B$2)&gt;=$W2159,0)),IF(AND(K2159="Pending",J2159='Date ouverte'!$A$4),INDEX(_xlfn.ANCHORARRAY('Date ouverte'!$B$4),MATCH(TRUE,_xlfn.ANCHORARRAY('Date ouverte'!$B$4)&gt;=$W2159,0)),IF(AND(K2159="Pending",J2159='Date ouverte'!$A$6),INDEX(_xlfn.ANCHORARRAY('Date ouverte'!$B$6),MATCH(TRUE,_xlfn.ANCHORARRAY('Date ouverte'!$B$6)&gt;=$W2159,0)),IF(AND(K2159="Pending",J2159='Date ouverte'!$A$8),INDEX(_xlfn.ANCHORARRAY('Date ouverte'!$B$8),MATCH(TRUE,_xlfn.ANCHORARRAY('Date ouverte'!$B$8)&gt;=$W2159,0)),W2159))))</f>
        <v>44914</v>
      </c>
      <c r="AB2159" s="5" t="str">
        <f>IF(IF($K2159="Pending",(IF($J2159='Date ouverte'!$A$20,HLOOKUP($AA2159,'Date ouverte'!$20:$21,2,FALSE),IF($J2159='Date ouverte'!$A$22,HLOOKUP($AA2159,'Date ouverte'!$22:$23,2,FALSE),IF($J2159='Date ouverte'!$A$24,HLOOKUP($AA2159,'Date ouverte'!$24:$25,2,FALSE),IF($J2159='Date ouverte'!$A$26,HLOOKUP($AA2159,'Date ouverte'!$26:$27,2,FALSE),"j"))))),W2159)&lt;&gt;"alert",AA2159,"alert")</f>
        <v>alert</v>
      </c>
      <c r="AC2159" s="65">
        <f>IF($AB2159="alert",(IF($J2159='Date ouverte'!$A$29,HLOOKUP($AA2159,'Date ouverte'!$29:$30,2,FALSE),IF($J2159='Date ouverte'!$A$31,HLOOKUP($AA2159,'Date ouverte'!$31:$33,2,FALSE),IF($J2159='Date ouverte'!$A$33,HLOOKUP($AA2159,'Date ouverte'!$33:$34,2,FALSE),IF($J2159='Date ouverte'!$A$35,HLOOKUP($AA2159,'Date ouverte'!$35:$36,2,FALSE),"j"))))),0)</f>
        <v>2</v>
      </c>
      <c r="AD21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59" s="71"/>
    </row>
    <row r="2160" spans="1:31" x14ac:dyDescent="0.25">
      <c r="A2160" t="s">
        <v>2339</v>
      </c>
      <c r="B2160" t="s">
        <v>258</v>
      </c>
      <c r="C2160" t="s">
        <v>30</v>
      </c>
      <c r="D2160" t="s">
        <v>47</v>
      </c>
      <c r="E2160" t="s">
        <v>34</v>
      </c>
      <c r="F2160" t="s">
        <v>48</v>
      </c>
      <c r="G2160" s="1">
        <v>44858</v>
      </c>
      <c r="H2160" s="1">
        <v>44890</v>
      </c>
      <c r="I2160" s="2">
        <v>44902</v>
      </c>
      <c r="J2160" t="s">
        <v>28</v>
      </c>
      <c r="K2160" t="s">
        <v>29</v>
      </c>
      <c r="L2160" t="s">
        <v>20</v>
      </c>
      <c r="M2160" t="s">
        <v>25</v>
      </c>
      <c r="N2160" t="s">
        <v>35</v>
      </c>
      <c r="O2160" t="s">
        <v>46</v>
      </c>
      <c r="P2160">
        <f t="shared" si="710"/>
        <v>1</v>
      </c>
      <c r="Q2160" s="5">
        <f t="shared" si="711"/>
        <v>44892</v>
      </c>
      <c r="R2160" s="32">
        <f>VLOOKUP(_xlfn.CONCAT(M2160," - ",E2160),Planning!$C$75:$D$99,2,0)</f>
        <v>21</v>
      </c>
      <c r="S2160" s="5">
        <f t="shared" si="712"/>
        <v>44911</v>
      </c>
      <c r="T2160" s="3" t="str">
        <f t="shared" si="713"/>
        <v/>
      </c>
      <c r="U2160" s="32">
        <f t="shared" ca="1" si="714"/>
        <v>21</v>
      </c>
      <c r="V2160" s="32">
        <f t="shared" si="715"/>
        <v>0</v>
      </c>
      <c r="W2160" s="5">
        <f t="shared" si="716"/>
        <v>44902</v>
      </c>
      <c r="X2160" s="5"/>
      <c r="Z2160" s="49"/>
      <c r="AA2160" s="50" cm="1">
        <f t="array" ref="AA2160">IF(AND(K2160="Pending",J2160='Date ouverte'!$A$2),INDEX(_xlfn.ANCHORARRAY('Date ouverte'!$B$2),MATCH(TRUE,_xlfn.ANCHORARRAY('Date ouverte'!$B$2)&gt;=$W2160,0)),IF(AND(K2160="Pending",J2160='Date ouverte'!$A$4),INDEX(_xlfn.ANCHORARRAY('Date ouverte'!$B$4),MATCH(TRUE,_xlfn.ANCHORARRAY('Date ouverte'!$B$4)&gt;=$W2160,0)),IF(AND(K2160="Pending",J2160='Date ouverte'!$A$6),INDEX(_xlfn.ANCHORARRAY('Date ouverte'!$B$6),MATCH(TRUE,_xlfn.ANCHORARRAY('Date ouverte'!$B$6)&gt;=$W2160,0)),IF(AND(K2160="Pending",J2160='Date ouverte'!$A$8),INDEX(_xlfn.ANCHORARRAY('Date ouverte'!$B$8),MATCH(TRUE,_xlfn.ANCHORARRAY('Date ouverte'!$B$8)&gt;=$W2160,0)),W2160))))</f>
        <v>44902</v>
      </c>
      <c r="AB2160" s="5">
        <f>IF(IF($K2160="Pending",(IF($J2160='Date ouverte'!$A$20,HLOOKUP($AA2160,'Date ouverte'!$20:$21,2,FALSE),IF($J2160='Date ouverte'!$A$22,HLOOKUP($AA2160,'Date ouverte'!$22:$23,2,FALSE),IF($J2160='Date ouverte'!$A$24,HLOOKUP($AA2160,'Date ouverte'!$24:$25,2,FALSE),IF($J2160='Date ouverte'!$A$26,HLOOKUP($AA2160,'Date ouverte'!$26:$27,2,FALSE),"j"))))),W2160)&lt;&gt;"alert",AA2160,"alert")</f>
        <v>44902</v>
      </c>
      <c r="AC2160" s="65">
        <f>IF($AB2160="alert",(IF($J2160='Date ouverte'!$A$29,HLOOKUP($AA2160,'Date ouverte'!$29:$30,2,FALSE),IF($J2160='Date ouverte'!$A$31,HLOOKUP($AA2160,'Date ouverte'!$31:$33,2,FALSE),IF($J2160='Date ouverte'!$A$33,HLOOKUP($AA2160,'Date ouverte'!$33:$34,2,FALSE),IF($J2160='Date ouverte'!$A$35,HLOOKUP($AA2160,'Date ouverte'!$35:$36,2,FALSE),"j"))))),0)</f>
        <v>0</v>
      </c>
      <c r="AD21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60" s="71"/>
    </row>
    <row r="2161" spans="1:31" x14ac:dyDescent="0.25">
      <c r="A2161" t="s">
        <v>2340</v>
      </c>
      <c r="B2161" t="s">
        <v>258</v>
      </c>
      <c r="C2161" t="s">
        <v>30</v>
      </c>
      <c r="D2161" t="s">
        <v>47</v>
      </c>
      <c r="E2161" t="s">
        <v>34</v>
      </c>
      <c r="F2161" t="s">
        <v>48</v>
      </c>
      <c r="G2161" s="1">
        <v>44847</v>
      </c>
      <c r="H2161" s="1">
        <v>44877</v>
      </c>
      <c r="I2161" s="2">
        <v>44897.208333333336</v>
      </c>
      <c r="J2161" t="s">
        <v>23</v>
      </c>
      <c r="K2161" t="s">
        <v>19</v>
      </c>
      <c r="L2161" t="s">
        <v>20</v>
      </c>
      <c r="M2161" t="s">
        <v>25</v>
      </c>
      <c r="N2161" t="s">
        <v>35</v>
      </c>
      <c r="O2161" t="s">
        <v>45</v>
      </c>
      <c r="P2161">
        <f t="shared" si="710"/>
        <v>1</v>
      </c>
      <c r="Q2161" s="5">
        <f t="shared" si="711"/>
        <v>44879</v>
      </c>
      <c r="R2161" s="32">
        <f>VLOOKUP(_xlfn.CONCAT(M2161," - ",E2161),Planning!$C$75:$D$99,2,0)</f>
        <v>21</v>
      </c>
      <c r="S2161" s="5">
        <f t="shared" si="712"/>
        <v>44898</v>
      </c>
      <c r="T2161" s="3" t="str">
        <f t="shared" si="713"/>
        <v/>
      </c>
      <c r="U2161" s="32">
        <f t="shared" ca="1" si="714"/>
        <v>21</v>
      </c>
      <c r="V2161" s="32">
        <f t="shared" si="715"/>
        <v>0</v>
      </c>
      <c r="W2161" s="5">
        <f t="shared" si="716"/>
        <v>44897</v>
      </c>
      <c r="X2161" s="5"/>
      <c r="Z2161" s="49"/>
      <c r="AA2161" s="50" cm="1">
        <f t="array" ref="AA2161">IF(AND(K2161="Pending",J2161='Date ouverte'!$A$2),INDEX(_xlfn.ANCHORARRAY('Date ouverte'!$B$2),MATCH(TRUE,_xlfn.ANCHORARRAY('Date ouverte'!$B$2)&gt;=$W2161,0)),IF(AND(K2161="Pending",J2161='Date ouverte'!$A$4),INDEX(_xlfn.ANCHORARRAY('Date ouverte'!$B$4),MATCH(TRUE,_xlfn.ANCHORARRAY('Date ouverte'!$B$4)&gt;=$W2161,0)),IF(AND(K2161="Pending",J2161='Date ouverte'!$A$6),INDEX(_xlfn.ANCHORARRAY('Date ouverte'!$B$6),MATCH(TRUE,_xlfn.ANCHORARRAY('Date ouverte'!$B$6)&gt;=$W2161,0)),IF(AND(K2161="Pending",J2161='Date ouverte'!$A$8),INDEX(_xlfn.ANCHORARRAY('Date ouverte'!$B$8),MATCH(TRUE,_xlfn.ANCHORARRAY('Date ouverte'!$B$8)&gt;=$W2161,0)),W2161))))</f>
        <v>44897</v>
      </c>
      <c r="AB2161" s="5">
        <f>IF(IF($K2161="Pending",(IF($J2161='Date ouverte'!$A$20,HLOOKUP($AA2161,'Date ouverte'!$20:$21,2,FALSE),IF($J2161='Date ouverte'!$A$22,HLOOKUP($AA2161,'Date ouverte'!$22:$23,2,FALSE),IF($J2161='Date ouverte'!$A$24,HLOOKUP($AA2161,'Date ouverte'!$24:$25,2,FALSE),IF($J2161='Date ouverte'!$A$26,HLOOKUP($AA2161,'Date ouverte'!$26:$27,2,FALSE),"j"))))),W2161)&lt;&gt;"alert",AA2161,"alert")</f>
        <v>44897</v>
      </c>
      <c r="AC2161" s="65">
        <f>IF($AB2161="alert",(IF($J2161='Date ouverte'!$A$29,HLOOKUP($AA2161,'Date ouverte'!$29:$30,2,FALSE),IF($J2161='Date ouverte'!$A$31,HLOOKUP($AA2161,'Date ouverte'!$31:$33,2,FALSE),IF($J2161='Date ouverte'!$A$33,HLOOKUP($AA2161,'Date ouverte'!$33:$34,2,FALSE),IF($J2161='Date ouverte'!$A$35,HLOOKUP($AA2161,'Date ouverte'!$35:$36,2,FALSE),"j"))))),0)</f>
        <v>0</v>
      </c>
      <c r="AD21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1" s="71"/>
    </row>
    <row r="2162" spans="1:31" x14ac:dyDescent="0.25">
      <c r="A2162" t="s">
        <v>2341</v>
      </c>
      <c r="B2162" t="s">
        <v>258</v>
      </c>
      <c r="C2162" t="s">
        <v>30</v>
      </c>
      <c r="D2162" t="s">
        <v>47</v>
      </c>
      <c r="E2162" t="s">
        <v>34</v>
      </c>
      <c r="F2162" t="s">
        <v>48</v>
      </c>
      <c r="G2162" s="1">
        <v>44858</v>
      </c>
      <c r="H2162" s="1">
        <v>44890</v>
      </c>
      <c r="I2162" s="2">
        <v>44902</v>
      </c>
      <c r="J2162" t="s">
        <v>23</v>
      </c>
      <c r="K2162" t="s">
        <v>29</v>
      </c>
      <c r="L2162" t="s">
        <v>20</v>
      </c>
      <c r="M2162" t="s">
        <v>25</v>
      </c>
      <c r="N2162" t="s">
        <v>35</v>
      </c>
      <c r="O2162" t="s">
        <v>46</v>
      </c>
      <c r="P2162">
        <f t="shared" si="710"/>
        <v>1</v>
      </c>
      <c r="Q2162" s="5">
        <f t="shared" si="711"/>
        <v>44892</v>
      </c>
      <c r="R2162" s="32">
        <f>VLOOKUP(_xlfn.CONCAT(M2162," - ",E2162),Planning!$C$75:$D$99,2,0)</f>
        <v>21</v>
      </c>
      <c r="S2162" s="5">
        <f t="shared" si="712"/>
        <v>44911</v>
      </c>
      <c r="T2162" s="3" t="str">
        <f t="shared" si="713"/>
        <v/>
      </c>
      <c r="U2162" s="32">
        <f t="shared" ca="1" si="714"/>
        <v>21</v>
      </c>
      <c r="V2162" s="32">
        <f t="shared" si="715"/>
        <v>0</v>
      </c>
      <c r="W2162" s="5">
        <f t="shared" si="716"/>
        <v>44902</v>
      </c>
      <c r="X2162" s="5"/>
      <c r="Z2162" s="49"/>
      <c r="AA2162" s="50" cm="1">
        <f t="array" ref="AA2162">IF(AND(K2162="Pending",J2162='Date ouverte'!$A$2),INDEX(_xlfn.ANCHORARRAY('Date ouverte'!$B$2),MATCH(TRUE,_xlfn.ANCHORARRAY('Date ouverte'!$B$2)&gt;=$W2162,0)),IF(AND(K2162="Pending",J2162='Date ouverte'!$A$4),INDEX(_xlfn.ANCHORARRAY('Date ouverte'!$B$4),MATCH(TRUE,_xlfn.ANCHORARRAY('Date ouverte'!$B$4)&gt;=$W2162,0)),IF(AND(K2162="Pending",J2162='Date ouverte'!$A$6),INDEX(_xlfn.ANCHORARRAY('Date ouverte'!$B$6),MATCH(TRUE,_xlfn.ANCHORARRAY('Date ouverte'!$B$6)&gt;=$W2162,0)),IF(AND(K2162="Pending",J2162='Date ouverte'!$A$8),INDEX(_xlfn.ANCHORARRAY('Date ouverte'!$B$8),MATCH(TRUE,_xlfn.ANCHORARRAY('Date ouverte'!$B$8)&gt;=$W2162,0)),W2162))))</f>
        <v>44902</v>
      </c>
      <c r="AB2162" s="5" t="str">
        <f>IF(IF($K2162="Pending",(IF($J2162='Date ouverte'!$A$20,HLOOKUP($AA2162,'Date ouverte'!$20:$21,2,FALSE),IF($J2162='Date ouverte'!$A$22,HLOOKUP($AA2162,'Date ouverte'!$22:$23,2,FALSE),IF($J2162='Date ouverte'!$A$24,HLOOKUP($AA2162,'Date ouverte'!$24:$25,2,FALSE),IF($J2162='Date ouverte'!$A$26,HLOOKUP($AA2162,'Date ouverte'!$26:$27,2,FALSE),"j"))))),W2162)&lt;&gt;"alert",AA2162,"alert")</f>
        <v>alert</v>
      </c>
      <c r="AC2162" s="65">
        <f>IF($AB2162="alert",(IF($J2162='Date ouverte'!$A$29,HLOOKUP($AA2162,'Date ouverte'!$29:$30,2,FALSE),IF($J2162='Date ouverte'!$A$31,HLOOKUP($AA2162,'Date ouverte'!$31:$33,2,FALSE),IF($J2162='Date ouverte'!$A$33,HLOOKUP($AA2162,'Date ouverte'!$33:$34,2,FALSE),IF($J2162='Date ouverte'!$A$35,HLOOKUP($AA2162,'Date ouverte'!$35:$36,2,FALSE),"j"))))),0)</f>
        <v>40</v>
      </c>
      <c r="AD21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2" s="71"/>
    </row>
    <row r="2163" spans="1:31" x14ac:dyDescent="0.25">
      <c r="A2163" t="s">
        <v>2342</v>
      </c>
      <c r="B2163" t="s">
        <v>258</v>
      </c>
      <c r="C2163" t="s">
        <v>14</v>
      </c>
      <c r="D2163" t="s">
        <v>47</v>
      </c>
      <c r="E2163" t="s">
        <v>34</v>
      </c>
      <c r="F2163" t="s">
        <v>48</v>
      </c>
      <c r="G2163" s="1">
        <v>44841</v>
      </c>
      <c r="H2163" s="1">
        <v>44876</v>
      </c>
      <c r="I2163" s="2">
        <v>44891</v>
      </c>
      <c r="J2163" t="s">
        <v>28</v>
      </c>
      <c r="K2163" t="s">
        <v>29</v>
      </c>
      <c r="L2163" t="s">
        <v>20</v>
      </c>
      <c r="M2163" t="s">
        <v>25</v>
      </c>
      <c r="N2163" t="s">
        <v>35</v>
      </c>
      <c r="O2163" t="s">
        <v>1638</v>
      </c>
      <c r="P2163">
        <f t="shared" si="710"/>
        <v>1</v>
      </c>
      <c r="Q2163" s="5">
        <f t="shared" si="711"/>
        <v>44878</v>
      </c>
      <c r="R2163" s="32">
        <f>VLOOKUP(_xlfn.CONCAT(M2163," - ",E2163),Planning!$C$75:$D$99,2,0)</f>
        <v>21</v>
      </c>
      <c r="S2163" s="5">
        <f t="shared" si="712"/>
        <v>44897</v>
      </c>
      <c r="T2163" s="3" t="str">
        <f t="shared" si="713"/>
        <v/>
      </c>
      <c r="U2163" s="32">
        <f t="shared" ca="1" si="714"/>
        <v>21</v>
      </c>
      <c r="V2163" s="32">
        <f t="shared" si="715"/>
        <v>0</v>
      </c>
      <c r="W2163" s="5">
        <f t="shared" si="716"/>
        <v>44891</v>
      </c>
      <c r="X2163" s="5"/>
      <c r="Z2163" s="49"/>
      <c r="AA2163" s="50" cm="1">
        <f t="array" ref="AA2163">IF(AND(K2163="Pending",J2163='Date ouverte'!$A$2),INDEX(_xlfn.ANCHORARRAY('Date ouverte'!$B$2),MATCH(TRUE,_xlfn.ANCHORARRAY('Date ouverte'!$B$2)&gt;=$W2163,0)),IF(AND(K2163="Pending",J2163='Date ouverte'!$A$4),INDEX(_xlfn.ANCHORARRAY('Date ouverte'!$B$4),MATCH(TRUE,_xlfn.ANCHORARRAY('Date ouverte'!$B$4)&gt;=$W2163,0)),IF(AND(K2163="Pending",J2163='Date ouverte'!$A$6),INDEX(_xlfn.ANCHORARRAY('Date ouverte'!$B$6),MATCH(TRUE,_xlfn.ANCHORARRAY('Date ouverte'!$B$6)&gt;=$W2163,0)),IF(AND(K2163="Pending",J2163='Date ouverte'!$A$8),INDEX(_xlfn.ANCHORARRAY('Date ouverte'!$B$8),MATCH(TRUE,_xlfn.ANCHORARRAY('Date ouverte'!$B$8)&gt;=$W2163,0)),W2163))))</f>
        <v>44893</v>
      </c>
      <c r="AB2163" s="5">
        <f>IF(IF($K2163="Pending",(IF($J2163='Date ouverte'!$A$20,HLOOKUP($AA2163,'Date ouverte'!$20:$21,2,FALSE),IF($J2163='Date ouverte'!$A$22,HLOOKUP($AA2163,'Date ouverte'!$22:$23,2,FALSE),IF($J2163='Date ouverte'!$A$24,HLOOKUP($AA2163,'Date ouverte'!$24:$25,2,FALSE),IF($J2163='Date ouverte'!$A$26,HLOOKUP($AA2163,'Date ouverte'!$26:$27,2,FALSE),"j"))))),W2163)&lt;&gt;"alert",AA2163,"alert")</f>
        <v>44893</v>
      </c>
      <c r="AC2163" s="65">
        <f>IF($AB2163="alert",(IF($J2163='Date ouverte'!$A$29,HLOOKUP($AA2163,'Date ouverte'!$29:$30,2,FALSE),IF($J2163='Date ouverte'!$A$31,HLOOKUP($AA2163,'Date ouverte'!$31:$33,2,FALSE),IF($J2163='Date ouverte'!$A$33,HLOOKUP($AA2163,'Date ouverte'!$33:$34,2,FALSE),IF($J2163='Date ouverte'!$A$35,HLOOKUP($AA2163,'Date ouverte'!$35:$36,2,FALSE),"j"))))),0)</f>
        <v>0</v>
      </c>
      <c r="AD21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63" s="71"/>
    </row>
    <row r="2164" spans="1:31" x14ac:dyDescent="0.25">
      <c r="A2164" t="s">
        <v>453</v>
      </c>
      <c r="B2164" t="s">
        <v>258</v>
      </c>
      <c r="C2164" t="s">
        <v>30</v>
      </c>
      <c r="D2164" t="s">
        <v>15</v>
      </c>
      <c r="E2164" t="s">
        <v>51</v>
      </c>
      <c r="F2164" t="s">
        <v>17</v>
      </c>
      <c r="G2164" s="1">
        <v>44815</v>
      </c>
      <c r="H2164" s="1">
        <v>44853</v>
      </c>
      <c r="I2164" s="2">
        <v>44862.375</v>
      </c>
      <c r="J2164" t="s">
        <v>28</v>
      </c>
      <c r="K2164" t="s">
        <v>19</v>
      </c>
      <c r="L2164" t="s">
        <v>24</v>
      </c>
      <c r="M2164" t="s">
        <v>32</v>
      </c>
      <c r="N2164" t="s">
        <v>41</v>
      </c>
      <c r="O2164" t="s">
        <v>445</v>
      </c>
      <c r="P2164">
        <f t="shared" si="710"/>
        <v>1</v>
      </c>
      <c r="Q2164" s="5">
        <f t="shared" si="711"/>
        <v>44855</v>
      </c>
      <c r="R2164" s="32">
        <f>VLOOKUP(_xlfn.CONCAT(M2164," - ",E2164),Planning!$C$75:$D$99,2,0)</f>
        <v>5</v>
      </c>
      <c r="S2164" s="5">
        <f t="shared" si="712"/>
        <v>44858</v>
      </c>
      <c r="T2164" s="3" t="str">
        <f t="shared" si="713"/>
        <v/>
      </c>
      <c r="U2164" s="32">
        <f t="shared" ca="1" si="714"/>
        <v>-1</v>
      </c>
      <c r="V2164" s="32">
        <f t="shared" si="715"/>
        <v>0</v>
      </c>
      <c r="W2164" s="5">
        <f t="shared" si="716"/>
        <v>44862</v>
      </c>
      <c r="X2164" s="5"/>
      <c r="Z2164" s="49"/>
      <c r="AA2164" s="50" cm="1">
        <f t="array" ref="AA2164">IF(AND(K2164="Pending",J2164='Date ouverte'!$A$2),INDEX(_xlfn.ANCHORARRAY('Date ouverte'!$B$2),MATCH(TRUE,_xlfn.ANCHORARRAY('Date ouverte'!$B$2)&gt;=$W2164,0)),IF(AND(K2164="Pending",J2164='Date ouverte'!$A$4),INDEX(_xlfn.ANCHORARRAY('Date ouverte'!$B$4),MATCH(TRUE,_xlfn.ANCHORARRAY('Date ouverte'!$B$4)&gt;=$W2164,0)),IF(AND(K2164="Pending",J2164='Date ouverte'!$A$6),INDEX(_xlfn.ANCHORARRAY('Date ouverte'!$B$6),MATCH(TRUE,_xlfn.ANCHORARRAY('Date ouverte'!$B$6)&gt;=$W2164,0)),IF(AND(K2164="Pending",J2164='Date ouverte'!$A$8),INDEX(_xlfn.ANCHORARRAY('Date ouverte'!$B$8),MATCH(TRUE,_xlfn.ANCHORARRAY('Date ouverte'!$B$8)&gt;=$W2164,0)),W2164))))</f>
        <v>44862</v>
      </c>
      <c r="AB2164" s="5">
        <f>IF(IF($K2164="Pending",(IF($J2164='Date ouverte'!$A$20,HLOOKUP($AA2164,'Date ouverte'!$20:$21,2,FALSE),IF($J2164='Date ouverte'!$A$22,HLOOKUP($AA2164,'Date ouverte'!$22:$23,2,FALSE),IF($J2164='Date ouverte'!$A$24,HLOOKUP($AA2164,'Date ouverte'!$24:$25,2,FALSE),IF($J2164='Date ouverte'!$A$26,HLOOKUP($AA2164,'Date ouverte'!$26:$27,2,FALSE),"j"))))),W2164)&lt;&gt;"alert",AA2164,"alert")</f>
        <v>44862</v>
      </c>
      <c r="AC2164" s="65">
        <f>IF($AB2164="alert",(IF($J2164='Date ouverte'!$A$29,HLOOKUP($AA2164,'Date ouverte'!$29:$30,2,FALSE),IF($J2164='Date ouverte'!$A$31,HLOOKUP($AA2164,'Date ouverte'!$31:$33,2,FALSE),IF($J2164='Date ouverte'!$A$33,HLOOKUP($AA2164,'Date ouverte'!$33:$34,2,FALSE),IF($J2164='Date ouverte'!$A$35,HLOOKUP($AA2164,'Date ouverte'!$35:$36,2,FALSE),"j"))))),0)</f>
        <v>0</v>
      </c>
      <c r="AD21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4" s="71"/>
    </row>
    <row r="2165" spans="1:31" x14ac:dyDescent="0.25">
      <c r="A2165" t="s">
        <v>274</v>
      </c>
      <c r="B2165" t="s">
        <v>258</v>
      </c>
      <c r="C2165" t="s">
        <v>30</v>
      </c>
      <c r="D2165" t="s">
        <v>47</v>
      </c>
      <c r="E2165" t="s">
        <v>16</v>
      </c>
      <c r="F2165" t="s">
        <v>48</v>
      </c>
      <c r="G2165" s="1">
        <v>44802</v>
      </c>
      <c r="H2165" s="1">
        <v>44860</v>
      </c>
      <c r="I2165" s="2">
        <v>44865.666666666664</v>
      </c>
      <c r="J2165" t="s">
        <v>23</v>
      </c>
      <c r="K2165" t="s">
        <v>19</v>
      </c>
      <c r="L2165" t="s">
        <v>24</v>
      </c>
      <c r="M2165" t="s">
        <v>32</v>
      </c>
      <c r="N2165" t="s">
        <v>41</v>
      </c>
      <c r="O2165" t="s">
        <v>122</v>
      </c>
      <c r="P2165">
        <f t="shared" si="710"/>
        <v>1</v>
      </c>
      <c r="Q2165" s="5">
        <f t="shared" si="711"/>
        <v>44862</v>
      </c>
      <c r="R2165" s="32">
        <f>VLOOKUP(_xlfn.CONCAT(M2165," - ",E2165),Planning!$C$75:$D$99,2,0)</f>
        <v>10</v>
      </c>
      <c r="S2165" s="5">
        <f t="shared" si="712"/>
        <v>44870</v>
      </c>
      <c r="T2165" s="3" t="str">
        <f t="shared" si="713"/>
        <v/>
      </c>
      <c r="U2165" s="32">
        <f t="shared" ca="1" si="714"/>
        <v>10</v>
      </c>
      <c r="V2165" s="32">
        <f t="shared" si="715"/>
        <v>0</v>
      </c>
      <c r="W2165" s="5">
        <f t="shared" si="716"/>
        <v>44865</v>
      </c>
      <c r="X2165" s="5"/>
      <c r="Z2165" s="49"/>
      <c r="AA2165" s="50" cm="1">
        <f t="array" ref="AA2165">IF(AND(K2165="Pending",J2165='Date ouverte'!$A$2),INDEX(_xlfn.ANCHORARRAY('Date ouverte'!$B$2),MATCH(TRUE,_xlfn.ANCHORARRAY('Date ouverte'!$B$2)&gt;=$W2165,0)),IF(AND(K2165="Pending",J2165='Date ouverte'!$A$4),INDEX(_xlfn.ANCHORARRAY('Date ouverte'!$B$4),MATCH(TRUE,_xlfn.ANCHORARRAY('Date ouverte'!$B$4)&gt;=$W2165,0)),IF(AND(K2165="Pending",J2165='Date ouverte'!$A$6),INDEX(_xlfn.ANCHORARRAY('Date ouverte'!$B$6),MATCH(TRUE,_xlfn.ANCHORARRAY('Date ouverte'!$B$6)&gt;=$W2165,0)),IF(AND(K2165="Pending",J2165='Date ouverte'!$A$8),INDEX(_xlfn.ANCHORARRAY('Date ouverte'!$B$8),MATCH(TRUE,_xlfn.ANCHORARRAY('Date ouverte'!$B$8)&gt;=$W2165,0)),W2165))))</f>
        <v>44865</v>
      </c>
      <c r="AB2165" s="5">
        <f>IF(IF($K2165="Pending",(IF($J2165='Date ouverte'!$A$20,HLOOKUP($AA2165,'Date ouverte'!$20:$21,2,FALSE),IF($J2165='Date ouverte'!$A$22,HLOOKUP($AA2165,'Date ouverte'!$22:$23,2,FALSE),IF($J2165='Date ouverte'!$A$24,HLOOKUP($AA2165,'Date ouverte'!$24:$25,2,FALSE),IF($J2165='Date ouverte'!$A$26,HLOOKUP($AA2165,'Date ouverte'!$26:$27,2,FALSE),"j"))))),W2165)&lt;&gt;"alert",AA2165,"alert")</f>
        <v>44865</v>
      </c>
      <c r="AC2165" s="65">
        <f>IF($AB2165="alert",(IF($J2165='Date ouverte'!$A$29,HLOOKUP($AA2165,'Date ouverte'!$29:$30,2,FALSE),IF($J2165='Date ouverte'!$A$31,HLOOKUP($AA2165,'Date ouverte'!$31:$33,2,FALSE),IF($J2165='Date ouverte'!$A$33,HLOOKUP($AA2165,'Date ouverte'!$33:$34,2,FALSE),IF($J2165='Date ouverte'!$A$35,HLOOKUP($AA2165,'Date ouverte'!$35:$36,2,FALSE),"j"))))),0)</f>
        <v>0</v>
      </c>
      <c r="AD21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5" s="71"/>
    </row>
    <row r="2166" spans="1:31" x14ac:dyDescent="0.25">
      <c r="A2166" t="s">
        <v>1577</v>
      </c>
      <c r="B2166" t="s">
        <v>258</v>
      </c>
      <c r="C2166" t="s">
        <v>14</v>
      </c>
      <c r="D2166" t="s">
        <v>47</v>
      </c>
      <c r="E2166" t="s">
        <v>51</v>
      </c>
      <c r="F2166" t="s">
        <v>48</v>
      </c>
      <c r="G2166" s="1">
        <v>44839</v>
      </c>
      <c r="H2166" s="1">
        <v>44872</v>
      </c>
      <c r="I2166" s="2">
        <v>44883.541666666664</v>
      </c>
      <c r="J2166" t="s">
        <v>18</v>
      </c>
      <c r="K2166" t="s">
        <v>19</v>
      </c>
      <c r="L2166" t="s">
        <v>24</v>
      </c>
      <c r="M2166" t="s">
        <v>32</v>
      </c>
      <c r="N2166" t="s">
        <v>41</v>
      </c>
      <c r="O2166" t="s">
        <v>1158</v>
      </c>
      <c r="P2166">
        <f t="shared" si="710"/>
        <v>1</v>
      </c>
      <c r="Q2166" s="5">
        <f t="shared" si="711"/>
        <v>44874</v>
      </c>
      <c r="R2166" s="32">
        <f>VLOOKUP(_xlfn.CONCAT(M2166," - ",E2166),Planning!$C$75:$D$99,2,0)</f>
        <v>5</v>
      </c>
      <c r="S2166" s="5">
        <f t="shared" si="712"/>
        <v>44877</v>
      </c>
      <c r="T2166" s="3" t="str">
        <f t="shared" si="713"/>
        <v/>
      </c>
      <c r="U2166" s="32">
        <f t="shared" ca="1" si="714"/>
        <v>5</v>
      </c>
      <c r="V2166" s="32">
        <f t="shared" si="715"/>
        <v>0</v>
      </c>
      <c r="W2166" s="5">
        <f t="shared" si="716"/>
        <v>44883</v>
      </c>
      <c r="X2166" s="5"/>
      <c r="Z2166" s="49"/>
      <c r="AA2166" s="50" cm="1">
        <f t="array" ref="AA2166">IF(AND(K2166="Pending",J2166='Date ouverte'!$A$2),INDEX(_xlfn.ANCHORARRAY('Date ouverte'!$B$2),MATCH(TRUE,_xlfn.ANCHORARRAY('Date ouverte'!$B$2)&gt;=$W2166,0)),IF(AND(K2166="Pending",J2166='Date ouverte'!$A$4),INDEX(_xlfn.ANCHORARRAY('Date ouverte'!$B$4),MATCH(TRUE,_xlfn.ANCHORARRAY('Date ouverte'!$B$4)&gt;=$W2166,0)),IF(AND(K2166="Pending",J2166='Date ouverte'!$A$6),INDEX(_xlfn.ANCHORARRAY('Date ouverte'!$B$6),MATCH(TRUE,_xlfn.ANCHORARRAY('Date ouverte'!$B$6)&gt;=$W2166,0)),IF(AND(K2166="Pending",J2166='Date ouverte'!$A$8),INDEX(_xlfn.ANCHORARRAY('Date ouverte'!$B$8),MATCH(TRUE,_xlfn.ANCHORARRAY('Date ouverte'!$B$8)&gt;=$W2166,0)),W2166))))</f>
        <v>44883</v>
      </c>
      <c r="AB2166" s="5">
        <f>IF(IF($K2166="Pending",(IF($J2166='Date ouverte'!$A$20,HLOOKUP($AA2166,'Date ouverte'!$20:$21,2,FALSE),IF($J2166='Date ouverte'!$A$22,HLOOKUP($AA2166,'Date ouverte'!$22:$23,2,FALSE),IF($J2166='Date ouverte'!$A$24,HLOOKUP($AA2166,'Date ouverte'!$24:$25,2,FALSE),IF($J2166='Date ouverte'!$A$26,HLOOKUP($AA2166,'Date ouverte'!$26:$27,2,FALSE),"j"))))),W2166)&lt;&gt;"alert",AA2166,"alert")</f>
        <v>44883</v>
      </c>
      <c r="AC2166" s="65">
        <f>IF($AB2166="alert",(IF($J2166='Date ouverte'!$A$29,HLOOKUP($AA2166,'Date ouverte'!$29:$30,2,FALSE),IF($J2166='Date ouverte'!$A$31,HLOOKUP($AA2166,'Date ouverte'!$31:$33,2,FALSE),IF($J2166='Date ouverte'!$A$33,HLOOKUP($AA2166,'Date ouverte'!$33:$34,2,FALSE),IF($J2166='Date ouverte'!$A$35,HLOOKUP($AA2166,'Date ouverte'!$35:$36,2,FALSE),"j"))))),0)</f>
        <v>0</v>
      </c>
      <c r="AD21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6" s="71"/>
    </row>
    <row r="2167" spans="1:31" x14ac:dyDescent="0.25">
      <c r="A2167" t="s">
        <v>1578</v>
      </c>
      <c r="B2167" t="s">
        <v>258</v>
      </c>
      <c r="C2167" t="s">
        <v>30</v>
      </c>
      <c r="D2167" t="s">
        <v>47</v>
      </c>
      <c r="E2167" t="s">
        <v>34</v>
      </c>
      <c r="F2167" t="s">
        <v>48</v>
      </c>
      <c r="G2167" s="1">
        <v>44832</v>
      </c>
      <c r="H2167" s="1">
        <v>44866</v>
      </c>
      <c r="I2167" s="2">
        <v>44880.333333333336</v>
      </c>
      <c r="J2167" t="s">
        <v>23</v>
      </c>
      <c r="K2167" t="s">
        <v>19</v>
      </c>
      <c r="L2167" t="s">
        <v>20</v>
      </c>
      <c r="M2167" t="s">
        <v>25</v>
      </c>
      <c r="N2167" t="s">
        <v>35</v>
      </c>
      <c r="O2167" t="s">
        <v>40</v>
      </c>
      <c r="P2167">
        <f t="shared" si="710"/>
        <v>1</v>
      </c>
      <c r="Q2167" s="5">
        <f t="shared" si="711"/>
        <v>44868</v>
      </c>
      <c r="R2167" s="32">
        <f>VLOOKUP(_xlfn.CONCAT(M2167," - ",E2167),Planning!$C$75:$D$99,2,0)</f>
        <v>21</v>
      </c>
      <c r="S2167" s="5">
        <f t="shared" si="712"/>
        <v>44887</v>
      </c>
      <c r="T2167" s="3" t="str">
        <f t="shared" si="713"/>
        <v/>
      </c>
      <c r="U2167" s="32">
        <f t="shared" ca="1" si="714"/>
        <v>21</v>
      </c>
      <c r="V2167" s="32">
        <f t="shared" si="715"/>
        <v>0</v>
      </c>
      <c r="W2167" s="5">
        <f t="shared" si="716"/>
        <v>44880</v>
      </c>
      <c r="X2167" s="5"/>
      <c r="Z2167" s="49"/>
      <c r="AA2167" s="50" cm="1">
        <f t="array" ref="AA2167">IF(AND(K2167="Pending",J2167='Date ouverte'!$A$2),INDEX(_xlfn.ANCHORARRAY('Date ouverte'!$B$2),MATCH(TRUE,_xlfn.ANCHORARRAY('Date ouverte'!$B$2)&gt;=$W2167,0)),IF(AND(K2167="Pending",J2167='Date ouverte'!$A$4),INDEX(_xlfn.ANCHORARRAY('Date ouverte'!$B$4),MATCH(TRUE,_xlfn.ANCHORARRAY('Date ouverte'!$B$4)&gt;=$W2167,0)),IF(AND(K2167="Pending",J2167='Date ouverte'!$A$6),INDEX(_xlfn.ANCHORARRAY('Date ouverte'!$B$6),MATCH(TRUE,_xlfn.ANCHORARRAY('Date ouverte'!$B$6)&gt;=$W2167,0)),IF(AND(K2167="Pending",J2167='Date ouverte'!$A$8),INDEX(_xlfn.ANCHORARRAY('Date ouverte'!$B$8),MATCH(TRUE,_xlfn.ANCHORARRAY('Date ouverte'!$B$8)&gt;=$W2167,0)),W2167))))</f>
        <v>44880</v>
      </c>
      <c r="AB2167" s="5">
        <f>IF(IF($K2167="Pending",(IF($J2167='Date ouverte'!$A$20,HLOOKUP($AA2167,'Date ouverte'!$20:$21,2,FALSE),IF($J2167='Date ouverte'!$A$22,HLOOKUP($AA2167,'Date ouverte'!$22:$23,2,FALSE),IF($J2167='Date ouverte'!$A$24,HLOOKUP($AA2167,'Date ouverte'!$24:$25,2,FALSE),IF($J2167='Date ouverte'!$A$26,HLOOKUP($AA2167,'Date ouverte'!$26:$27,2,FALSE),"j"))))),W2167)&lt;&gt;"alert",AA2167,"alert")</f>
        <v>44880</v>
      </c>
      <c r="AC2167" s="65">
        <f>IF($AB2167="alert",(IF($J2167='Date ouverte'!$A$29,HLOOKUP($AA2167,'Date ouverte'!$29:$30,2,FALSE),IF($J2167='Date ouverte'!$A$31,HLOOKUP($AA2167,'Date ouverte'!$31:$33,2,FALSE),IF($J2167='Date ouverte'!$A$33,HLOOKUP($AA2167,'Date ouverte'!$33:$34,2,FALSE),IF($J2167='Date ouverte'!$A$35,HLOOKUP($AA2167,'Date ouverte'!$35:$36,2,FALSE),"j"))))),0)</f>
        <v>0</v>
      </c>
      <c r="AD21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7" s="71"/>
    </row>
    <row r="2168" spans="1:31" x14ac:dyDescent="0.25">
      <c r="A2168" t="s">
        <v>837</v>
      </c>
      <c r="B2168" t="s">
        <v>258</v>
      </c>
      <c r="C2168" t="s">
        <v>14</v>
      </c>
      <c r="D2168" t="s">
        <v>47</v>
      </c>
      <c r="E2168" t="s">
        <v>34</v>
      </c>
      <c r="F2168" t="s">
        <v>48</v>
      </c>
      <c r="G2168" s="1">
        <v>44827</v>
      </c>
      <c r="H2168" s="1">
        <v>44866</v>
      </c>
      <c r="I2168" s="2">
        <v>44882.208333333336</v>
      </c>
      <c r="J2168" t="s">
        <v>28</v>
      </c>
      <c r="K2168" t="s">
        <v>19</v>
      </c>
      <c r="L2168" t="s">
        <v>20</v>
      </c>
      <c r="M2168" t="s">
        <v>25</v>
      </c>
      <c r="N2168" t="s">
        <v>35</v>
      </c>
      <c r="O2168" t="s">
        <v>40</v>
      </c>
      <c r="P2168">
        <f t="shared" si="710"/>
        <v>1</v>
      </c>
      <c r="Q2168" s="5">
        <f t="shared" si="711"/>
        <v>44868</v>
      </c>
      <c r="R2168" s="32">
        <f>VLOOKUP(_xlfn.CONCAT(M2168," - ",E2168),Planning!$C$75:$D$99,2,0)</f>
        <v>21</v>
      </c>
      <c r="S2168" s="5">
        <f t="shared" si="712"/>
        <v>44887</v>
      </c>
      <c r="T2168" s="3" t="str">
        <f t="shared" si="713"/>
        <v/>
      </c>
      <c r="U2168" s="32">
        <f t="shared" ca="1" si="714"/>
        <v>21</v>
      </c>
      <c r="V2168" s="32">
        <f t="shared" si="715"/>
        <v>0</v>
      </c>
      <c r="W2168" s="5">
        <f t="shared" si="716"/>
        <v>44882</v>
      </c>
      <c r="X2168" s="5"/>
      <c r="Z2168" s="49"/>
      <c r="AA2168" s="50" cm="1">
        <f t="array" ref="AA2168">IF(AND(K2168="Pending",J2168='Date ouverte'!$A$2),INDEX(_xlfn.ANCHORARRAY('Date ouverte'!$B$2),MATCH(TRUE,_xlfn.ANCHORARRAY('Date ouverte'!$B$2)&gt;=$W2168,0)),IF(AND(K2168="Pending",J2168='Date ouverte'!$A$4),INDEX(_xlfn.ANCHORARRAY('Date ouverte'!$B$4),MATCH(TRUE,_xlfn.ANCHORARRAY('Date ouverte'!$B$4)&gt;=$W2168,0)),IF(AND(K2168="Pending",J2168='Date ouverte'!$A$6),INDEX(_xlfn.ANCHORARRAY('Date ouverte'!$B$6),MATCH(TRUE,_xlfn.ANCHORARRAY('Date ouverte'!$B$6)&gt;=$W2168,0)),IF(AND(K2168="Pending",J2168='Date ouverte'!$A$8),INDEX(_xlfn.ANCHORARRAY('Date ouverte'!$B$8),MATCH(TRUE,_xlfn.ANCHORARRAY('Date ouverte'!$B$8)&gt;=$W2168,0)),W2168))))</f>
        <v>44882</v>
      </c>
      <c r="AB2168" s="5">
        <f>IF(IF($K2168="Pending",(IF($J2168='Date ouverte'!$A$20,HLOOKUP($AA2168,'Date ouverte'!$20:$21,2,FALSE),IF($J2168='Date ouverte'!$A$22,HLOOKUP($AA2168,'Date ouverte'!$22:$23,2,FALSE),IF($J2168='Date ouverte'!$A$24,HLOOKUP($AA2168,'Date ouverte'!$24:$25,2,FALSE),IF($J2168='Date ouverte'!$A$26,HLOOKUP($AA2168,'Date ouverte'!$26:$27,2,FALSE),"j"))))),W2168)&lt;&gt;"alert",AA2168,"alert")</f>
        <v>44882</v>
      </c>
      <c r="AC2168" s="65">
        <f>IF($AB2168="alert",(IF($J2168='Date ouverte'!$A$29,HLOOKUP($AA2168,'Date ouverte'!$29:$30,2,FALSE),IF($J2168='Date ouverte'!$A$31,HLOOKUP($AA2168,'Date ouverte'!$31:$33,2,FALSE),IF($J2168='Date ouverte'!$A$33,HLOOKUP($AA2168,'Date ouverte'!$33:$34,2,FALSE),IF($J2168='Date ouverte'!$A$35,HLOOKUP($AA2168,'Date ouverte'!$35:$36,2,FALSE),"j"))))),0)</f>
        <v>0</v>
      </c>
      <c r="AD21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68" s="71"/>
    </row>
    <row r="2169" spans="1:31" x14ac:dyDescent="0.25">
      <c r="A2169" t="s">
        <v>1579</v>
      </c>
      <c r="B2169" t="s">
        <v>258</v>
      </c>
      <c r="C2169" t="s">
        <v>30</v>
      </c>
      <c r="D2169" t="s">
        <v>47</v>
      </c>
      <c r="E2169" t="s">
        <v>34</v>
      </c>
      <c r="F2169" t="s">
        <v>48</v>
      </c>
      <c r="G2169" s="1">
        <v>44847</v>
      </c>
      <c r="H2169" s="1">
        <v>44877</v>
      </c>
      <c r="I2169" s="2">
        <v>44883</v>
      </c>
      <c r="J2169" t="s">
        <v>18</v>
      </c>
      <c r="K2169" t="s">
        <v>29</v>
      </c>
      <c r="L2169" t="s">
        <v>24</v>
      </c>
      <c r="M2169" t="s">
        <v>25</v>
      </c>
      <c r="N2169" t="s">
        <v>26</v>
      </c>
      <c r="O2169" t="s">
        <v>45</v>
      </c>
      <c r="P2169">
        <f t="shared" si="710"/>
        <v>1</v>
      </c>
      <c r="Q2169" s="5">
        <f t="shared" si="711"/>
        <v>44879</v>
      </c>
      <c r="R2169" s="32">
        <f>VLOOKUP(_xlfn.CONCAT(M2169," - ",E2169),Planning!$C$75:$D$99,2,0)</f>
        <v>21</v>
      </c>
      <c r="S2169" s="5">
        <f t="shared" si="712"/>
        <v>44898</v>
      </c>
      <c r="T2169" s="3" t="str">
        <f t="shared" si="713"/>
        <v/>
      </c>
      <c r="U2169" s="32">
        <f t="shared" ca="1" si="714"/>
        <v>21</v>
      </c>
      <c r="V2169" s="32">
        <f t="shared" si="715"/>
        <v>0</v>
      </c>
      <c r="W2169" s="5">
        <f t="shared" si="716"/>
        <v>44883</v>
      </c>
      <c r="X2169" s="5"/>
      <c r="Z2169" s="49"/>
      <c r="AA2169" s="50" cm="1">
        <f t="array" ref="AA2169">IF(AND(K2169="Pending",J2169='Date ouverte'!$A$2),INDEX(_xlfn.ANCHORARRAY('Date ouverte'!$B$2),MATCH(TRUE,_xlfn.ANCHORARRAY('Date ouverte'!$B$2)&gt;=$W2169,0)),IF(AND(K2169="Pending",J2169='Date ouverte'!$A$4),INDEX(_xlfn.ANCHORARRAY('Date ouverte'!$B$4),MATCH(TRUE,_xlfn.ANCHORARRAY('Date ouverte'!$B$4)&gt;=$W2169,0)),IF(AND(K2169="Pending",J2169='Date ouverte'!$A$6),INDEX(_xlfn.ANCHORARRAY('Date ouverte'!$B$6),MATCH(TRUE,_xlfn.ANCHORARRAY('Date ouverte'!$B$6)&gt;=$W2169,0)),IF(AND(K2169="Pending",J2169='Date ouverte'!$A$8),INDEX(_xlfn.ANCHORARRAY('Date ouverte'!$B$8),MATCH(TRUE,_xlfn.ANCHORARRAY('Date ouverte'!$B$8)&gt;=$W2169,0)),W2169))))</f>
        <v>44883</v>
      </c>
      <c r="AB2169" s="5">
        <f>IF(IF($K2169="Pending",(IF($J2169='Date ouverte'!$A$20,HLOOKUP($AA2169,'Date ouverte'!$20:$21,2,FALSE),IF($J2169='Date ouverte'!$A$22,HLOOKUP($AA2169,'Date ouverte'!$22:$23,2,FALSE),IF($J2169='Date ouverte'!$A$24,HLOOKUP($AA2169,'Date ouverte'!$24:$25,2,FALSE),IF($J2169='Date ouverte'!$A$26,HLOOKUP($AA2169,'Date ouverte'!$26:$27,2,FALSE),"j"))))),W2169)&lt;&gt;"alert",AA2169,"alert")</f>
        <v>44883</v>
      </c>
      <c r="AC2169" s="65">
        <f>IF($AB2169="alert",(IF($J2169='Date ouverte'!$A$29,HLOOKUP($AA2169,'Date ouverte'!$29:$30,2,FALSE),IF($J2169='Date ouverte'!$A$31,HLOOKUP($AA2169,'Date ouverte'!$31:$33,2,FALSE),IF($J2169='Date ouverte'!$A$33,HLOOKUP($AA2169,'Date ouverte'!$33:$34,2,FALSE),IF($J2169='Date ouverte'!$A$35,HLOOKUP($AA2169,'Date ouverte'!$35:$36,2,FALSE),"j"))))),0)</f>
        <v>0</v>
      </c>
      <c r="AD21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69" s="71"/>
    </row>
    <row r="2170" spans="1:31" x14ac:dyDescent="0.25">
      <c r="A2170" t="s">
        <v>107</v>
      </c>
      <c r="B2170" t="s">
        <v>258</v>
      </c>
      <c r="C2170" t="s">
        <v>30</v>
      </c>
      <c r="D2170" t="s">
        <v>15</v>
      </c>
      <c r="E2170" t="s">
        <v>16</v>
      </c>
      <c r="F2170" t="s">
        <v>17</v>
      </c>
      <c r="G2170" s="1">
        <v>44795</v>
      </c>
      <c r="H2170" s="1">
        <v>44853</v>
      </c>
      <c r="I2170" s="2">
        <v>44860.375</v>
      </c>
      <c r="J2170" t="s">
        <v>39</v>
      </c>
      <c r="K2170" t="s">
        <v>19</v>
      </c>
      <c r="L2170" t="s">
        <v>24</v>
      </c>
      <c r="M2170" t="s">
        <v>32</v>
      </c>
      <c r="N2170" t="s">
        <v>41</v>
      </c>
      <c r="O2170" t="s">
        <v>76</v>
      </c>
      <c r="P2170">
        <f t="shared" si="710"/>
        <v>1</v>
      </c>
      <c r="Q2170" s="5">
        <f t="shared" si="711"/>
        <v>44855</v>
      </c>
      <c r="R2170" s="32">
        <f>VLOOKUP(_xlfn.CONCAT(M2170," - ",E2170),Planning!$C$75:$D$99,2,0)</f>
        <v>10</v>
      </c>
      <c r="S2170" s="5">
        <f t="shared" si="712"/>
        <v>44863</v>
      </c>
      <c r="T2170" s="3" t="str">
        <f t="shared" si="713"/>
        <v/>
      </c>
      <c r="U2170" s="32">
        <f t="shared" ca="1" si="714"/>
        <v>4</v>
      </c>
      <c r="V2170" s="32">
        <f t="shared" si="715"/>
        <v>0</v>
      </c>
      <c r="W2170" s="5">
        <f t="shared" si="716"/>
        <v>44860</v>
      </c>
      <c r="X2170" s="5"/>
      <c r="Z2170" s="49"/>
      <c r="AA2170" s="50" cm="1">
        <f t="array" ref="AA2170">IF(AND(K2170="Pending",J2170='Date ouverte'!$A$2),INDEX(_xlfn.ANCHORARRAY('Date ouverte'!$B$2),MATCH(TRUE,_xlfn.ANCHORARRAY('Date ouverte'!$B$2)&gt;=$W2170,0)),IF(AND(K2170="Pending",J2170='Date ouverte'!$A$4),INDEX(_xlfn.ANCHORARRAY('Date ouverte'!$B$4),MATCH(TRUE,_xlfn.ANCHORARRAY('Date ouverte'!$B$4)&gt;=$W2170,0)),IF(AND(K2170="Pending",J2170='Date ouverte'!$A$6),INDEX(_xlfn.ANCHORARRAY('Date ouverte'!$B$6),MATCH(TRUE,_xlfn.ANCHORARRAY('Date ouverte'!$B$6)&gt;=$W2170,0)),IF(AND(K2170="Pending",J2170='Date ouverte'!$A$8),INDEX(_xlfn.ANCHORARRAY('Date ouverte'!$B$8),MATCH(TRUE,_xlfn.ANCHORARRAY('Date ouverte'!$B$8)&gt;=$W2170,0)),W2170))))</f>
        <v>44860</v>
      </c>
      <c r="AB2170" s="5">
        <f>IF(IF($K2170="Pending",(IF($J2170='Date ouverte'!$A$20,HLOOKUP($AA2170,'Date ouverte'!$20:$21,2,FALSE),IF($J2170='Date ouverte'!$A$22,HLOOKUP($AA2170,'Date ouverte'!$22:$23,2,FALSE),IF($J2170='Date ouverte'!$A$24,HLOOKUP($AA2170,'Date ouverte'!$24:$25,2,FALSE),IF($J2170='Date ouverte'!$A$26,HLOOKUP($AA2170,'Date ouverte'!$26:$27,2,FALSE),"j"))))),W2170)&lt;&gt;"alert",AA2170,"alert")</f>
        <v>44860</v>
      </c>
      <c r="AC2170" s="65">
        <f>IF($AB2170="alert",(IF($J2170='Date ouverte'!$A$29,HLOOKUP($AA2170,'Date ouverte'!$29:$30,2,FALSE),IF($J2170='Date ouverte'!$A$31,HLOOKUP($AA2170,'Date ouverte'!$31:$33,2,FALSE),IF($J2170='Date ouverte'!$A$33,HLOOKUP($AA2170,'Date ouverte'!$33:$34,2,FALSE),IF($J2170='Date ouverte'!$A$35,HLOOKUP($AA2170,'Date ouverte'!$35:$36,2,FALSE),"j"))))),0)</f>
        <v>0</v>
      </c>
      <c r="AD21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70" s="71"/>
    </row>
    <row r="2171" spans="1:31" x14ac:dyDescent="0.25">
      <c r="A2171" t="s">
        <v>734</v>
      </c>
      <c r="B2171" t="s">
        <v>258</v>
      </c>
      <c r="C2171" t="s">
        <v>30</v>
      </c>
      <c r="D2171" t="s">
        <v>47</v>
      </c>
      <c r="E2171" t="s">
        <v>34</v>
      </c>
      <c r="F2171" t="s">
        <v>48</v>
      </c>
      <c r="G2171" s="1">
        <v>44826</v>
      </c>
      <c r="H2171" s="1">
        <v>44860</v>
      </c>
      <c r="I2171" s="2">
        <v>44872.333333333336</v>
      </c>
      <c r="J2171" t="s">
        <v>23</v>
      </c>
      <c r="K2171" t="s">
        <v>19</v>
      </c>
      <c r="L2171" t="s">
        <v>20</v>
      </c>
      <c r="M2171" t="s">
        <v>25</v>
      </c>
      <c r="N2171" t="s">
        <v>35</v>
      </c>
      <c r="O2171" t="s">
        <v>36</v>
      </c>
      <c r="P2171">
        <f t="shared" si="710"/>
        <v>1</v>
      </c>
      <c r="Q2171" s="5">
        <f t="shared" si="711"/>
        <v>44862</v>
      </c>
      <c r="R2171" s="32">
        <f>VLOOKUP(_xlfn.CONCAT(M2171," - ",E2171),Planning!$C$75:$D$99,2,0)</f>
        <v>21</v>
      </c>
      <c r="S2171" s="5">
        <f t="shared" si="712"/>
        <v>44881</v>
      </c>
      <c r="T2171" s="3" t="str">
        <f t="shared" si="713"/>
        <v/>
      </c>
      <c r="U2171" s="32">
        <f t="shared" ca="1" si="714"/>
        <v>21</v>
      </c>
      <c r="V2171" s="32">
        <f t="shared" si="715"/>
        <v>0</v>
      </c>
      <c r="W2171" s="5">
        <f t="shared" si="716"/>
        <v>44872</v>
      </c>
      <c r="X2171" s="5"/>
      <c r="Z2171" s="49"/>
      <c r="AA2171" s="50" cm="1">
        <f t="array" ref="AA2171">IF(AND(K2171="Pending",J2171='Date ouverte'!$A$2),INDEX(_xlfn.ANCHORARRAY('Date ouverte'!$B$2),MATCH(TRUE,_xlfn.ANCHORARRAY('Date ouverte'!$B$2)&gt;=$W2171,0)),IF(AND(K2171="Pending",J2171='Date ouverte'!$A$4),INDEX(_xlfn.ANCHORARRAY('Date ouverte'!$B$4),MATCH(TRUE,_xlfn.ANCHORARRAY('Date ouverte'!$B$4)&gt;=$W2171,0)),IF(AND(K2171="Pending",J2171='Date ouverte'!$A$6),INDEX(_xlfn.ANCHORARRAY('Date ouverte'!$B$6),MATCH(TRUE,_xlfn.ANCHORARRAY('Date ouverte'!$B$6)&gt;=$W2171,0)),IF(AND(K2171="Pending",J2171='Date ouverte'!$A$8),INDEX(_xlfn.ANCHORARRAY('Date ouverte'!$B$8),MATCH(TRUE,_xlfn.ANCHORARRAY('Date ouverte'!$B$8)&gt;=$W2171,0)),W2171))))</f>
        <v>44872</v>
      </c>
      <c r="AB2171" s="5">
        <f>IF(IF($K2171="Pending",(IF($J2171='Date ouverte'!$A$20,HLOOKUP($AA2171,'Date ouverte'!$20:$21,2,FALSE),IF($J2171='Date ouverte'!$A$22,HLOOKUP($AA2171,'Date ouverte'!$22:$23,2,FALSE),IF($J2171='Date ouverte'!$A$24,HLOOKUP($AA2171,'Date ouverte'!$24:$25,2,FALSE),IF($J2171='Date ouverte'!$A$26,HLOOKUP($AA2171,'Date ouverte'!$26:$27,2,FALSE),"j"))))),W2171)&lt;&gt;"alert",AA2171,"alert")</f>
        <v>44872</v>
      </c>
      <c r="AC2171" s="65">
        <f>IF($AB2171="alert",(IF($J2171='Date ouverte'!$A$29,HLOOKUP($AA2171,'Date ouverte'!$29:$30,2,FALSE),IF($J2171='Date ouverte'!$A$31,HLOOKUP($AA2171,'Date ouverte'!$31:$33,2,FALSE),IF($J2171='Date ouverte'!$A$33,HLOOKUP($AA2171,'Date ouverte'!$33:$34,2,FALSE),IF($J2171='Date ouverte'!$A$35,HLOOKUP($AA2171,'Date ouverte'!$35:$36,2,FALSE),"j"))))),0)</f>
        <v>0</v>
      </c>
      <c r="AD21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1" s="71"/>
    </row>
    <row r="2172" spans="1:31" x14ac:dyDescent="0.25">
      <c r="A2172" t="s">
        <v>435</v>
      </c>
      <c r="B2172" t="s">
        <v>258</v>
      </c>
      <c r="C2172" t="s">
        <v>14</v>
      </c>
      <c r="D2172" t="s">
        <v>15</v>
      </c>
      <c r="E2172" t="s">
        <v>34</v>
      </c>
      <c r="F2172" t="s">
        <v>17</v>
      </c>
      <c r="G2172" s="1">
        <v>44817</v>
      </c>
      <c r="H2172" s="1">
        <v>44853</v>
      </c>
      <c r="I2172" s="2">
        <v>44860.4375</v>
      </c>
      <c r="J2172" t="s">
        <v>28</v>
      </c>
      <c r="K2172" t="s">
        <v>19</v>
      </c>
      <c r="L2172" t="s">
        <v>20</v>
      </c>
      <c r="M2172" t="s">
        <v>25</v>
      </c>
      <c r="N2172" t="s">
        <v>35</v>
      </c>
      <c r="O2172" t="s">
        <v>42</v>
      </c>
      <c r="P2172">
        <f t="shared" si="710"/>
        <v>1</v>
      </c>
      <c r="Q2172" s="5">
        <f t="shared" si="711"/>
        <v>44855</v>
      </c>
      <c r="R2172" s="32">
        <f>VLOOKUP(_xlfn.CONCAT(M2172," - ",E2172),Planning!$C$75:$D$99,2,0)</f>
        <v>21</v>
      </c>
      <c r="S2172" s="5">
        <f t="shared" si="712"/>
        <v>44874</v>
      </c>
      <c r="T2172" s="3" t="str">
        <f t="shared" si="713"/>
        <v/>
      </c>
      <c r="U2172" s="32">
        <f t="shared" ca="1" si="714"/>
        <v>15</v>
      </c>
      <c r="V2172" s="32">
        <f t="shared" si="715"/>
        <v>0</v>
      </c>
      <c r="W2172" s="5">
        <f t="shared" si="716"/>
        <v>44860</v>
      </c>
      <c r="X2172" s="5"/>
      <c r="Z2172" s="49"/>
      <c r="AA2172" s="50" cm="1">
        <f t="array" ref="AA2172">IF(AND(K2172="Pending",J2172='Date ouverte'!$A$2),INDEX(_xlfn.ANCHORARRAY('Date ouverte'!$B$2),MATCH(TRUE,_xlfn.ANCHORARRAY('Date ouverte'!$B$2)&gt;=$W2172,0)),IF(AND(K2172="Pending",J2172='Date ouverte'!$A$4),INDEX(_xlfn.ANCHORARRAY('Date ouverte'!$B$4),MATCH(TRUE,_xlfn.ANCHORARRAY('Date ouverte'!$B$4)&gt;=$W2172,0)),IF(AND(K2172="Pending",J2172='Date ouverte'!$A$6),INDEX(_xlfn.ANCHORARRAY('Date ouverte'!$B$6),MATCH(TRUE,_xlfn.ANCHORARRAY('Date ouverte'!$B$6)&gt;=$W2172,0)),IF(AND(K2172="Pending",J2172='Date ouverte'!$A$8),INDEX(_xlfn.ANCHORARRAY('Date ouverte'!$B$8),MATCH(TRUE,_xlfn.ANCHORARRAY('Date ouverte'!$B$8)&gt;=$W2172,0)),W2172))))</f>
        <v>44860</v>
      </c>
      <c r="AB2172" s="5">
        <f>IF(IF($K2172="Pending",(IF($J2172='Date ouverte'!$A$20,HLOOKUP($AA2172,'Date ouverte'!$20:$21,2,FALSE),IF($J2172='Date ouverte'!$A$22,HLOOKUP($AA2172,'Date ouverte'!$22:$23,2,FALSE),IF($J2172='Date ouverte'!$A$24,HLOOKUP($AA2172,'Date ouverte'!$24:$25,2,FALSE),IF($J2172='Date ouverte'!$A$26,HLOOKUP($AA2172,'Date ouverte'!$26:$27,2,FALSE),"j"))))),W2172)&lt;&gt;"alert",AA2172,"alert")</f>
        <v>44860</v>
      </c>
      <c r="AC2172" s="65">
        <f>IF($AB2172="alert",(IF($J2172='Date ouverte'!$A$29,HLOOKUP($AA2172,'Date ouverte'!$29:$30,2,FALSE),IF($J2172='Date ouverte'!$A$31,HLOOKUP($AA2172,'Date ouverte'!$31:$33,2,FALSE),IF($J2172='Date ouverte'!$A$33,HLOOKUP($AA2172,'Date ouverte'!$33:$34,2,FALSE),IF($J2172='Date ouverte'!$A$35,HLOOKUP($AA2172,'Date ouverte'!$35:$36,2,FALSE),"j"))))),0)</f>
        <v>0</v>
      </c>
      <c r="AD21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2" s="71"/>
    </row>
    <row r="2173" spans="1:31" x14ac:dyDescent="0.25">
      <c r="A2173" t="s">
        <v>2343</v>
      </c>
      <c r="B2173" t="s">
        <v>258</v>
      </c>
      <c r="C2173" t="s">
        <v>30</v>
      </c>
      <c r="D2173" t="s">
        <v>47</v>
      </c>
      <c r="E2173" t="s">
        <v>16</v>
      </c>
      <c r="F2173" t="s">
        <v>48</v>
      </c>
      <c r="G2173" s="1">
        <v>44857</v>
      </c>
      <c r="H2173" s="1">
        <v>44884</v>
      </c>
      <c r="I2173" s="2">
        <v>44889</v>
      </c>
      <c r="J2173" t="s">
        <v>18</v>
      </c>
      <c r="K2173" t="s">
        <v>29</v>
      </c>
      <c r="L2173" t="s">
        <v>24</v>
      </c>
      <c r="M2173" t="s">
        <v>32</v>
      </c>
      <c r="N2173" t="s">
        <v>41</v>
      </c>
      <c r="O2173" t="s">
        <v>1686</v>
      </c>
      <c r="P2173">
        <f t="shared" si="710"/>
        <v>1</v>
      </c>
      <c r="Q2173" s="5">
        <f t="shared" si="711"/>
        <v>44886</v>
      </c>
      <c r="R2173" s="32">
        <f>VLOOKUP(_xlfn.CONCAT(M2173," - ",E2173),Planning!$C$75:$D$99,2,0)</f>
        <v>10</v>
      </c>
      <c r="S2173" s="5">
        <f t="shared" si="712"/>
        <v>44894</v>
      </c>
      <c r="T2173" s="3" t="str">
        <f t="shared" si="713"/>
        <v/>
      </c>
      <c r="U2173" s="32">
        <f t="shared" ca="1" si="714"/>
        <v>10</v>
      </c>
      <c r="V2173" s="32">
        <f t="shared" si="715"/>
        <v>0</v>
      </c>
      <c r="W2173" s="5">
        <f t="shared" si="716"/>
        <v>44889</v>
      </c>
      <c r="X2173" s="5"/>
      <c r="Z2173" s="49"/>
      <c r="AA2173" s="50" cm="1">
        <f t="array" ref="AA2173">IF(AND(K2173="Pending",J2173='Date ouverte'!$A$2),INDEX(_xlfn.ANCHORARRAY('Date ouverte'!$B$2),MATCH(TRUE,_xlfn.ANCHORARRAY('Date ouverte'!$B$2)&gt;=$W2173,0)),IF(AND(K2173="Pending",J2173='Date ouverte'!$A$4),INDEX(_xlfn.ANCHORARRAY('Date ouverte'!$B$4),MATCH(TRUE,_xlfn.ANCHORARRAY('Date ouverte'!$B$4)&gt;=$W2173,0)),IF(AND(K2173="Pending",J2173='Date ouverte'!$A$6),INDEX(_xlfn.ANCHORARRAY('Date ouverte'!$B$6),MATCH(TRUE,_xlfn.ANCHORARRAY('Date ouverte'!$B$6)&gt;=$W2173,0)),IF(AND(K2173="Pending",J2173='Date ouverte'!$A$8),INDEX(_xlfn.ANCHORARRAY('Date ouverte'!$B$8),MATCH(TRUE,_xlfn.ANCHORARRAY('Date ouverte'!$B$8)&gt;=$W2173,0)),W2173))))</f>
        <v>44889</v>
      </c>
      <c r="AB2173" s="5" t="str">
        <f>IF(IF($K2173="Pending",(IF($J2173='Date ouverte'!$A$20,HLOOKUP($AA2173,'Date ouverte'!$20:$21,2,FALSE),IF($J2173='Date ouverte'!$A$22,HLOOKUP($AA2173,'Date ouverte'!$22:$23,2,FALSE),IF($J2173='Date ouverte'!$A$24,HLOOKUP($AA2173,'Date ouverte'!$24:$25,2,FALSE),IF($J2173='Date ouverte'!$A$26,HLOOKUP($AA2173,'Date ouverte'!$26:$27,2,FALSE),"j"))))),W2173)&lt;&gt;"alert",AA2173,"alert")</f>
        <v>alert</v>
      </c>
      <c r="AC2173" s="65">
        <f>IF($AB2173="alert",(IF($J2173='Date ouverte'!$A$29,HLOOKUP($AA2173,'Date ouverte'!$29:$30,2,FALSE),IF($J2173='Date ouverte'!$A$31,HLOOKUP($AA2173,'Date ouverte'!$31:$33,2,FALSE),IF($J2173='Date ouverte'!$A$33,HLOOKUP($AA2173,'Date ouverte'!$33:$34,2,FALSE),IF($J2173='Date ouverte'!$A$35,HLOOKUP($AA2173,'Date ouverte'!$35:$36,2,FALSE),"j"))))),0)</f>
        <v>17</v>
      </c>
      <c r="AD21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3" s="71"/>
    </row>
    <row r="2174" spans="1:31" x14ac:dyDescent="0.25">
      <c r="A2174" t="s">
        <v>1580</v>
      </c>
      <c r="B2174" t="s">
        <v>258</v>
      </c>
      <c r="C2174" t="s">
        <v>30</v>
      </c>
      <c r="D2174" t="s">
        <v>47</v>
      </c>
      <c r="E2174" t="s">
        <v>16</v>
      </c>
      <c r="F2174" t="s">
        <v>48</v>
      </c>
      <c r="G2174" s="1">
        <v>44847</v>
      </c>
      <c r="H2174" s="1">
        <v>44880</v>
      </c>
      <c r="I2174" s="2">
        <v>44886</v>
      </c>
      <c r="J2174" t="s">
        <v>23</v>
      </c>
      <c r="K2174" t="s">
        <v>29</v>
      </c>
      <c r="L2174" t="s">
        <v>24</v>
      </c>
      <c r="M2174" t="s">
        <v>25</v>
      </c>
      <c r="N2174" t="s">
        <v>26</v>
      </c>
      <c r="O2174" t="s">
        <v>45</v>
      </c>
      <c r="P2174">
        <f t="shared" si="710"/>
        <v>1</v>
      </c>
      <c r="Q2174" s="5">
        <f t="shared" si="711"/>
        <v>44882</v>
      </c>
      <c r="R2174" s="32">
        <f>VLOOKUP(_xlfn.CONCAT(M2174," - ",E2174),Planning!$C$75:$D$99,2,0)</f>
        <v>4</v>
      </c>
      <c r="S2174" s="5">
        <f t="shared" si="712"/>
        <v>44884</v>
      </c>
      <c r="T2174" s="3" t="str">
        <f t="shared" si="713"/>
        <v/>
      </c>
      <c r="U2174" s="32">
        <f t="shared" ca="1" si="714"/>
        <v>4</v>
      </c>
      <c r="V2174" s="32">
        <f t="shared" si="715"/>
        <v>0</v>
      </c>
      <c r="W2174" s="5">
        <f t="shared" si="716"/>
        <v>44886</v>
      </c>
      <c r="X2174" s="5"/>
      <c r="Z2174" s="49"/>
      <c r="AA2174" s="50" cm="1">
        <f t="array" ref="AA2174">IF(AND(K2174="Pending",J2174='Date ouverte'!$A$2),INDEX(_xlfn.ANCHORARRAY('Date ouverte'!$B$2),MATCH(TRUE,_xlfn.ANCHORARRAY('Date ouverte'!$B$2)&gt;=$W2174,0)),IF(AND(K2174="Pending",J2174='Date ouverte'!$A$4),INDEX(_xlfn.ANCHORARRAY('Date ouverte'!$B$4),MATCH(TRUE,_xlfn.ANCHORARRAY('Date ouverte'!$B$4)&gt;=$W2174,0)),IF(AND(K2174="Pending",J2174='Date ouverte'!$A$6),INDEX(_xlfn.ANCHORARRAY('Date ouverte'!$B$6),MATCH(TRUE,_xlfn.ANCHORARRAY('Date ouverte'!$B$6)&gt;=$W2174,0)),IF(AND(K2174="Pending",J2174='Date ouverte'!$A$8),INDEX(_xlfn.ANCHORARRAY('Date ouverte'!$B$8),MATCH(TRUE,_xlfn.ANCHORARRAY('Date ouverte'!$B$8)&gt;=$W2174,0)),W2174))))</f>
        <v>44886</v>
      </c>
      <c r="AB2174" s="5">
        <f>IF(IF($K2174="Pending",(IF($J2174='Date ouverte'!$A$20,HLOOKUP($AA2174,'Date ouverte'!$20:$21,2,FALSE),IF($J2174='Date ouverte'!$A$22,HLOOKUP($AA2174,'Date ouverte'!$22:$23,2,FALSE),IF($J2174='Date ouverte'!$A$24,HLOOKUP($AA2174,'Date ouverte'!$24:$25,2,FALSE),IF($J2174='Date ouverte'!$A$26,HLOOKUP($AA2174,'Date ouverte'!$26:$27,2,FALSE),"j"))))),W2174)&lt;&gt;"alert",AA2174,"alert")</f>
        <v>44886</v>
      </c>
      <c r="AC2174" s="65">
        <f>IF($AB2174="alert",(IF($J2174='Date ouverte'!$A$29,HLOOKUP($AA2174,'Date ouverte'!$29:$30,2,FALSE),IF($J2174='Date ouverte'!$A$31,HLOOKUP($AA2174,'Date ouverte'!$31:$33,2,FALSE),IF($J2174='Date ouverte'!$A$33,HLOOKUP($AA2174,'Date ouverte'!$33:$34,2,FALSE),IF($J2174='Date ouverte'!$A$35,HLOOKUP($AA2174,'Date ouverte'!$35:$36,2,FALSE),"j"))))),0)</f>
        <v>0</v>
      </c>
      <c r="AD21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4" s="71"/>
    </row>
    <row r="2175" spans="1:31" x14ac:dyDescent="0.25">
      <c r="A2175" t="s">
        <v>2542</v>
      </c>
      <c r="B2175" t="s">
        <v>258</v>
      </c>
      <c r="C2175" t="s">
        <v>14</v>
      </c>
      <c r="D2175" t="s">
        <v>57</v>
      </c>
      <c r="E2175" t="s">
        <v>34</v>
      </c>
      <c r="F2175" t="s">
        <v>48</v>
      </c>
      <c r="G2175" s="1">
        <v>44861</v>
      </c>
      <c r="H2175" s="1">
        <v>44898</v>
      </c>
      <c r="I2175" s="2">
        <v>44913</v>
      </c>
      <c r="J2175" t="s">
        <v>18</v>
      </c>
      <c r="K2175" t="s">
        <v>29</v>
      </c>
      <c r="L2175" t="s">
        <v>24</v>
      </c>
      <c r="M2175" t="s">
        <v>25</v>
      </c>
      <c r="N2175" t="s">
        <v>26</v>
      </c>
      <c r="O2175" t="s">
        <v>49</v>
      </c>
      <c r="P2175">
        <f t="shared" si="710"/>
        <v>1</v>
      </c>
      <c r="Q2175" s="5">
        <f t="shared" si="711"/>
        <v>44900</v>
      </c>
      <c r="R2175" s="32">
        <f>VLOOKUP(_xlfn.CONCAT(M2175," - ",E2175),Planning!$C$75:$D$99,2,0)</f>
        <v>21</v>
      </c>
      <c r="S2175" s="5">
        <f t="shared" si="712"/>
        <v>44919</v>
      </c>
      <c r="T2175" s="3" t="str">
        <f t="shared" si="713"/>
        <v/>
      </c>
      <c r="U2175" s="32">
        <f t="shared" ca="1" si="714"/>
        <v>21</v>
      </c>
      <c r="V2175" s="32">
        <f t="shared" si="715"/>
        <v>0</v>
      </c>
      <c r="W2175" s="5">
        <f t="shared" si="716"/>
        <v>44913</v>
      </c>
      <c r="X2175" s="5"/>
      <c r="Z2175" s="49"/>
      <c r="AA2175" s="50" cm="1">
        <f t="array" ref="AA2175">IF(AND(K2175="Pending",J2175='Date ouverte'!$A$2),INDEX(_xlfn.ANCHORARRAY('Date ouverte'!$B$2),MATCH(TRUE,_xlfn.ANCHORARRAY('Date ouverte'!$B$2)&gt;=$W2175,0)),IF(AND(K2175="Pending",J2175='Date ouverte'!$A$4),INDEX(_xlfn.ANCHORARRAY('Date ouverte'!$B$4),MATCH(TRUE,_xlfn.ANCHORARRAY('Date ouverte'!$B$4)&gt;=$W2175,0)),IF(AND(K2175="Pending",J2175='Date ouverte'!$A$6),INDEX(_xlfn.ANCHORARRAY('Date ouverte'!$B$6),MATCH(TRUE,_xlfn.ANCHORARRAY('Date ouverte'!$B$6)&gt;=$W2175,0)),IF(AND(K2175="Pending",J2175='Date ouverte'!$A$8),INDEX(_xlfn.ANCHORARRAY('Date ouverte'!$B$8),MATCH(TRUE,_xlfn.ANCHORARRAY('Date ouverte'!$B$8)&gt;=$W2175,0)),W2175))))</f>
        <v>44914</v>
      </c>
      <c r="AB2175" s="5" t="str">
        <f>IF(IF($K2175="Pending",(IF($J2175='Date ouverte'!$A$20,HLOOKUP($AA2175,'Date ouverte'!$20:$21,2,FALSE),IF($J2175='Date ouverte'!$A$22,HLOOKUP($AA2175,'Date ouverte'!$22:$23,2,FALSE),IF($J2175='Date ouverte'!$A$24,HLOOKUP($AA2175,'Date ouverte'!$24:$25,2,FALSE),IF($J2175='Date ouverte'!$A$26,HLOOKUP($AA2175,'Date ouverte'!$26:$27,2,FALSE),"j"))))),W2175)&lt;&gt;"alert",AA2175,"alert")</f>
        <v>alert</v>
      </c>
      <c r="AC2175" s="65">
        <f>IF($AB2175="alert",(IF($J2175='Date ouverte'!$A$29,HLOOKUP($AA2175,'Date ouverte'!$29:$30,2,FALSE),IF($J2175='Date ouverte'!$A$31,HLOOKUP($AA2175,'Date ouverte'!$31:$33,2,FALSE),IF($J2175='Date ouverte'!$A$33,HLOOKUP($AA2175,'Date ouverte'!$33:$34,2,FALSE),IF($J2175='Date ouverte'!$A$35,HLOOKUP($AA2175,'Date ouverte'!$35:$36,2,FALSE),"j"))))),0)</f>
        <v>18</v>
      </c>
      <c r="AD21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5" s="71"/>
    </row>
    <row r="2176" spans="1:31" x14ac:dyDescent="0.25">
      <c r="A2176" t="s">
        <v>1581</v>
      </c>
      <c r="B2176" t="s">
        <v>258</v>
      </c>
      <c r="C2176" t="s">
        <v>30</v>
      </c>
      <c r="D2176" t="s">
        <v>47</v>
      </c>
      <c r="E2176" t="s">
        <v>16</v>
      </c>
      <c r="F2176" t="s">
        <v>48</v>
      </c>
      <c r="G2176" s="1">
        <v>44839</v>
      </c>
      <c r="H2176" s="1">
        <v>44882</v>
      </c>
      <c r="I2176" s="2">
        <v>44893</v>
      </c>
      <c r="J2176" t="s">
        <v>23</v>
      </c>
      <c r="K2176" t="s">
        <v>29</v>
      </c>
      <c r="L2176" t="s">
        <v>24</v>
      </c>
      <c r="M2176" t="s">
        <v>25</v>
      </c>
      <c r="N2176" t="s">
        <v>26</v>
      </c>
      <c r="O2176" t="s">
        <v>54</v>
      </c>
      <c r="P2176">
        <f t="shared" si="710"/>
        <v>1</v>
      </c>
      <c r="Q2176" s="5">
        <f t="shared" si="711"/>
        <v>44884</v>
      </c>
      <c r="R2176" s="32">
        <f>VLOOKUP(_xlfn.CONCAT(M2176," - ",E2176),Planning!$C$75:$D$99,2,0)</f>
        <v>4</v>
      </c>
      <c r="S2176" s="5">
        <f t="shared" si="712"/>
        <v>44886</v>
      </c>
      <c r="T2176" s="3" t="str">
        <f t="shared" si="713"/>
        <v/>
      </c>
      <c r="U2176" s="32">
        <f t="shared" ca="1" si="714"/>
        <v>4</v>
      </c>
      <c r="V2176" s="32">
        <f t="shared" si="715"/>
        <v>0</v>
      </c>
      <c r="W2176" s="5">
        <f t="shared" si="716"/>
        <v>44893</v>
      </c>
      <c r="X2176" s="5"/>
      <c r="Z2176" s="49"/>
      <c r="AA2176" s="50" cm="1">
        <f t="array" ref="AA2176">IF(AND(K2176="Pending",J2176='Date ouverte'!$A$2),INDEX(_xlfn.ANCHORARRAY('Date ouverte'!$B$2),MATCH(TRUE,_xlfn.ANCHORARRAY('Date ouverte'!$B$2)&gt;=$W2176,0)),IF(AND(K2176="Pending",J2176='Date ouverte'!$A$4),INDEX(_xlfn.ANCHORARRAY('Date ouverte'!$B$4),MATCH(TRUE,_xlfn.ANCHORARRAY('Date ouverte'!$B$4)&gt;=$W2176,0)),IF(AND(K2176="Pending",J2176='Date ouverte'!$A$6),INDEX(_xlfn.ANCHORARRAY('Date ouverte'!$B$6),MATCH(TRUE,_xlfn.ANCHORARRAY('Date ouverte'!$B$6)&gt;=$W2176,0)),IF(AND(K2176="Pending",J2176='Date ouverte'!$A$8),INDEX(_xlfn.ANCHORARRAY('Date ouverte'!$B$8),MATCH(TRUE,_xlfn.ANCHORARRAY('Date ouverte'!$B$8)&gt;=$W2176,0)),W2176))))</f>
        <v>44893</v>
      </c>
      <c r="AB2176" s="5">
        <f>IF(IF($K2176="Pending",(IF($J2176='Date ouverte'!$A$20,HLOOKUP($AA2176,'Date ouverte'!$20:$21,2,FALSE),IF($J2176='Date ouverte'!$A$22,HLOOKUP($AA2176,'Date ouverte'!$22:$23,2,FALSE),IF($J2176='Date ouverte'!$A$24,HLOOKUP($AA2176,'Date ouverte'!$24:$25,2,FALSE),IF($J2176='Date ouverte'!$A$26,HLOOKUP($AA2176,'Date ouverte'!$26:$27,2,FALSE),"j"))))),W2176)&lt;&gt;"alert",AA2176,"alert")</f>
        <v>44893</v>
      </c>
      <c r="AC2176" s="65">
        <f>IF($AB2176="alert",(IF($J2176='Date ouverte'!$A$29,HLOOKUP($AA2176,'Date ouverte'!$29:$30,2,FALSE),IF($J2176='Date ouverte'!$A$31,HLOOKUP($AA2176,'Date ouverte'!$31:$33,2,FALSE),IF($J2176='Date ouverte'!$A$33,HLOOKUP($AA2176,'Date ouverte'!$33:$34,2,FALSE),IF($J2176='Date ouverte'!$A$35,HLOOKUP($AA2176,'Date ouverte'!$35:$36,2,FALSE),"j"))))),0)</f>
        <v>0</v>
      </c>
      <c r="AD21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6" s="71"/>
    </row>
    <row r="2177" spans="1:31" x14ac:dyDescent="0.25">
      <c r="A2177" t="s">
        <v>362</v>
      </c>
      <c r="B2177" t="s">
        <v>258</v>
      </c>
      <c r="C2177" t="s">
        <v>14</v>
      </c>
      <c r="D2177" t="s">
        <v>47</v>
      </c>
      <c r="E2177" t="s">
        <v>34</v>
      </c>
      <c r="F2177" t="s">
        <v>48</v>
      </c>
      <c r="G2177" s="1">
        <v>44807</v>
      </c>
      <c r="H2177" s="1">
        <v>44860</v>
      </c>
      <c r="I2177" s="2">
        <v>44869.3125</v>
      </c>
      <c r="J2177" t="s">
        <v>18</v>
      </c>
      <c r="K2177" t="s">
        <v>19</v>
      </c>
      <c r="L2177" t="s">
        <v>24</v>
      </c>
      <c r="M2177" t="s">
        <v>25</v>
      </c>
      <c r="N2177" t="s">
        <v>26</v>
      </c>
      <c r="O2177" t="s">
        <v>36</v>
      </c>
      <c r="P2177">
        <f t="shared" si="710"/>
        <v>1</v>
      </c>
      <c r="Q2177" s="5">
        <f t="shared" si="711"/>
        <v>44862</v>
      </c>
      <c r="R2177" s="32">
        <f>VLOOKUP(_xlfn.CONCAT(M2177," - ",E2177),Planning!$C$75:$D$99,2,0)</f>
        <v>21</v>
      </c>
      <c r="S2177" s="5">
        <f t="shared" si="712"/>
        <v>44881</v>
      </c>
      <c r="T2177" s="3" t="str">
        <f t="shared" si="713"/>
        <v/>
      </c>
      <c r="U2177" s="32">
        <f t="shared" ca="1" si="714"/>
        <v>21</v>
      </c>
      <c r="V2177" s="32">
        <f t="shared" si="715"/>
        <v>0</v>
      </c>
      <c r="W2177" s="5">
        <f t="shared" si="716"/>
        <v>44869</v>
      </c>
      <c r="X2177" s="5"/>
      <c r="Z2177" s="49"/>
      <c r="AA2177" s="50" cm="1">
        <f t="array" ref="AA2177">IF(AND(K2177="Pending",J2177='Date ouverte'!$A$2),INDEX(_xlfn.ANCHORARRAY('Date ouverte'!$B$2),MATCH(TRUE,_xlfn.ANCHORARRAY('Date ouverte'!$B$2)&gt;=$W2177,0)),IF(AND(K2177="Pending",J2177='Date ouverte'!$A$4),INDEX(_xlfn.ANCHORARRAY('Date ouverte'!$B$4),MATCH(TRUE,_xlfn.ANCHORARRAY('Date ouverte'!$B$4)&gt;=$W2177,0)),IF(AND(K2177="Pending",J2177='Date ouverte'!$A$6),INDEX(_xlfn.ANCHORARRAY('Date ouverte'!$B$6),MATCH(TRUE,_xlfn.ANCHORARRAY('Date ouverte'!$B$6)&gt;=$W2177,0)),IF(AND(K2177="Pending",J2177='Date ouverte'!$A$8),INDEX(_xlfn.ANCHORARRAY('Date ouverte'!$B$8),MATCH(TRUE,_xlfn.ANCHORARRAY('Date ouverte'!$B$8)&gt;=$W2177,0)),W2177))))</f>
        <v>44869</v>
      </c>
      <c r="AB2177" s="5">
        <f>IF(IF($K2177="Pending",(IF($J2177='Date ouverte'!$A$20,HLOOKUP($AA2177,'Date ouverte'!$20:$21,2,FALSE),IF($J2177='Date ouverte'!$A$22,HLOOKUP($AA2177,'Date ouverte'!$22:$23,2,FALSE),IF($J2177='Date ouverte'!$A$24,HLOOKUP($AA2177,'Date ouverte'!$24:$25,2,FALSE),IF($J2177='Date ouverte'!$A$26,HLOOKUP($AA2177,'Date ouverte'!$26:$27,2,FALSE),"j"))))),W2177)&lt;&gt;"alert",AA2177,"alert")</f>
        <v>44869</v>
      </c>
      <c r="AC2177" s="65">
        <f>IF($AB2177="alert",(IF($J2177='Date ouverte'!$A$29,HLOOKUP($AA2177,'Date ouverte'!$29:$30,2,FALSE),IF($J2177='Date ouverte'!$A$31,HLOOKUP($AA2177,'Date ouverte'!$31:$33,2,FALSE),IF($J2177='Date ouverte'!$A$33,HLOOKUP($AA2177,'Date ouverte'!$33:$34,2,FALSE),IF($J2177='Date ouverte'!$A$35,HLOOKUP($AA2177,'Date ouverte'!$35:$36,2,FALSE),"j"))))),0)</f>
        <v>0</v>
      </c>
      <c r="AD21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7" s="71"/>
    </row>
    <row r="2178" spans="1:31" x14ac:dyDescent="0.25">
      <c r="A2178" t="s">
        <v>2344</v>
      </c>
      <c r="B2178" t="s">
        <v>258</v>
      </c>
      <c r="C2178" t="s">
        <v>14</v>
      </c>
      <c r="D2178" t="s">
        <v>47</v>
      </c>
      <c r="E2178" t="s">
        <v>34</v>
      </c>
      <c r="F2178" t="s">
        <v>48</v>
      </c>
      <c r="G2178" s="1">
        <v>44850</v>
      </c>
      <c r="H2178" s="1">
        <v>44900</v>
      </c>
      <c r="I2178" s="2">
        <v>44915</v>
      </c>
      <c r="J2178" t="s">
        <v>18</v>
      </c>
      <c r="K2178" t="s">
        <v>29</v>
      </c>
      <c r="L2178" t="s">
        <v>24</v>
      </c>
      <c r="M2178" t="s">
        <v>25</v>
      </c>
      <c r="N2178" t="s">
        <v>26</v>
      </c>
      <c r="O2178" t="s">
        <v>49</v>
      </c>
      <c r="P2178">
        <f t="shared" si="710"/>
        <v>1</v>
      </c>
      <c r="Q2178" s="5">
        <f t="shared" si="711"/>
        <v>44902</v>
      </c>
      <c r="R2178" s="32">
        <f>VLOOKUP(_xlfn.CONCAT(M2178," - ",E2178),Planning!$C$75:$D$99,2,0)</f>
        <v>21</v>
      </c>
      <c r="S2178" s="5">
        <f t="shared" si="712"/>
        <v>44921</v>
      </c>
      <c r="T2178" s="3" t="str">
        <f t="shared" si="713"/>
        <v/>
      </c>
      <c r="U2178" s="32">
        <f t="shared" ca="1" si="714"/>
        <v>21</v>
      </c>
      <c r="V2178" s="32">
        <f t="shared" si="715"/>
        <v>0</v>
      </c>
      <c r="W2178" s="5">
        <f t="shared" si="716"/>
        <v>44915</v>
      </c>
      <c r="X2178" s="5"/>
      <c r="Z2178" s="49"/>
      <c r="AA2178" s="50" cm="1">
        <f t="array" ref="AA2178">IF(AND(K2178="Pending",J2178='Date ouverte'!$A$2),INDEX(_xlfn.ANCHORARRAY('Date ouverte'!$B$2),MATCH(TRUE,_xlfn.ANCHORARRAY('Date ouverte'!$B$2)&gt;=$W2178,0)),IF(AND(K2178="Pending",J2178='Date ouverte'!$A$4),INDEX(_xlfn.ANCHORARRAY('Date ouverte'!$B$4),MATCH(TRUE,_xlfn.ANCHORARRAY('Date ouverte'!$B$4)&gt;=$W2178,0)),IF(AND(K2178="Pending",J2178='Date ouverte'!$A$6),INDEX(_xlfn.ANCHORARRAY('Date ouverte'!$B$6),MATCH(TRUE,_xlfn.ANCHORARRAY('Date ouverte'!$B$6)&gt;=$W2178,0)),IF(AND(K2178="Pending",J2178='Date ouverte'!$A$8),INDEX(_xlfn.ANCHORARRAY('Date ouverte'!$B$8),MATCH(TRUE,_xlfn.ANCHORARRAY('Date ouverte'!$B$8)&gt;=$W2178,0)),W2178))))</f>
        <v>44915</v>
      </c>
      <c r="AB2178" s="5">
        <f>IF(IF($K2178="Pending",(IF($J2178='Date ouverte'!$A$20,HLOOKUP($AA2178,'Date ouverte'!$20:$21,2,FALSE),IF($J2178='Date ouverte'!$A$22,HLOOKUP($AA2178,'Date ouverte'!$22:$23,2,FALSE),IF($J2178='Date ouverte'!$A$24,HLOOKUP($AA2178,'Date ouverte'!$24:$25,2,FALSE),IF($J2178='Date ouverte'!$A$26,HLOOKUP($AA2178,'Date ouverte'!$26:$27,2,FALSE),"j"))))),W2178)&lt;&gt;"alert",AA2178,"alert")</f>
        <v>44915</v>
      </c>
      <c r="AC2178" s="65">
        <f>IF($AB2178="alert",(IF($J2178='Date ouverte'!$A$29,HLOOKUP($AA2178,'Date ouverte'!$29:$30,2,FALSE),IF($J2178='Date ouverte'!$A$31,HLOOKUP($AA2178,'Date ouverte'!$31:$33,2,FALSE),IF($J2178='Date ouverte'!$A$33,HLOOKUP($AA2178,'Date ouverte'!$33:$34,2,FALSE),IF($J2178='Date ouverte'!$A$35,HLOOKUP($AA2178,'Date ouverte'!$35:$36,2,FALSE),"j"))))),0)</f>
        <v>0</v>
      </c>
      <c r="AD21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8" s="71"/>
    </row>
    <row r="2179" spans="1:31" x14ac:dyDescent="0.25">
      <c r="A2179" t="s">
        <v>2345</v>
      </c>
      <c r="B2179" t="s">
        <v>258</v>
      </c>
      <c r="C2179" t="s">
        <v>14</v>
      </c>
      <c r="D2179" t="s">
        <v>47</v>
      </c>
      <c r="E2179" t="s">
        <v>34</v>
      </c>
      <c r="F2179" t="s">
        <v>48</v>
      </c>
      <c r="G2179" s="1">
        <v>44859</v>
      </c>
      <c r="H2179" s="1">
        <v>44895</v>
      </c>
      <c r="I2179" s="2">
        <v>44910</v>
      </c>
      <c r="J2179" t="s">
        <v>18</v>
      </c>
      <c r="K2179" t="s">
        <v>29</v>
      </c>
      <c r="L2179" t="s">
        <v>20</v>
      </c>
      <c r="M2179" t="s">
        <v>25</v>
      </c>
      <c r="N2179" t="s">
        <v>35</v>
      </c>
      <c r="O2179" t="s">
        <v>1641</v>
      </c>
      <c r="P2179">
        <f t="shared" si="710"/>
        <v>1</v>
      </c>
      <c r="Q2179" s="5">
        <f t="shared" si="711"/>
        <v>44897</v>
      </c>
      <c r="R2179" s="32">
        <f>VLOOKUP(_xlfn.CONCAT(M2179," - ",E2179),Planning!$C$75:$D$99,2,0)</f>
        <v>21</v>
      </c>
      <c r="S2179" s="5">
        <f t="shared" si="712"/>
        <v>44916</v>
      </c>
      <c r="T2179" s="3" t="str">
        <f t="shared" si="713"/>
        <v/>
      </c>
      <c r="U2179" s="32">
        <f t="shared" ca="1" si="714"/>
        <v>21</v>
      </c>
      <c r="V2179" s="32">
        <f t="shared" si="715"/>
        <v>0</v>
      </c>
      <c r="W2179" s="5">
        <f t="shared" si="716"/>
        <v>44910</v>
      </c>
      <c r="X2179" s="5"/>
      <c r="Z2179" s="49"/>
      <c r="AA2179" s="50" cm="1">
        <f t="array" ref="AA2179">IF(AND(K2179="Pending",J2179='Date ouverte'!$A$2),INDEX(_xlfn.ANCHORARRAY('Date ouverte'!$B$2),MATCH(TRUE,_xlfn.ANCHORARRAY('Date ouverte'!$B$2)&gt;=$W2179,0)),IF(AND(K2179="Pending",J2179='Date ouverte'!$A$4),INDEX(_xlfn.ANCHORARRAY('Date ouverte'!$B$4),MATCH(TRUE,_xlfn.ANCHORARRAY('Date ouverte'!$B$4)&gt;=$W2179,0)),IF(AND(K2179="Pending",J2179='Date ouverte'!$A$6),INDEX(_xlfn.ANCHORARRAY('Date ouverte'!$B$6),MATCH(TRUE,_xlfn.ANCHORARRAY('Date ouverte'!$B$6)&gt;=$W2179,0)),IF(AND(K2179="Pending",J2179='Date ouverte'!$A$8),INDEX(_xlfn.ANCHORARRAY('Date ouverte'!$B$8),MATCH(TRUE,_xlfn.ANCHORARRAY('Date ouverte'!$B$8)&gt;=$W2179,0)),W2179))))</f>
        <v>44910</v>
      </c>
      <c r="AB2179" s="5">
        <f>IF(IF($K2179="Pending",(IF($J2179='Date ouverte'!$A$20,HLOOKUP($AA2179,'Date ouverte'!$20:$21,2,FALSE),IF($J2179='Date ouverte'!$A$22,HLOOKUP($AA2179,'Date ouverte'!$22:$23,2,FALSE),IF($J2179='Date ouverte'!$A$24,HLOOKUP($AA2179,'Date ouverte'!$24:$25,2,FALSE),IF($J2179='Date ouverte'!$A$26,HLOOKUP($AA2179,'Date ouverte'!$26:$27,2,FALSE),"j"))))),W2179)&lt;&gt;"alert",AA2179,"alert")</f>
        <v>44910</v>
      </c>
      <c r="AC2179" s="65">
        <f>IF($AB2179="alert",(IF($J2179='Date ouverte'!$A$29,HLOOKUP($AA2179,'Date ouverte'!$29:$30,2,FALSE),IF($J2179='Date ouverte'!$A$31,HLOOKUP($AA2179,'Date ouverte'!$31:$33,2,FALSE),IF($J2179='Date ouverte'!$A$33,HLOOKUP($AA2179,'Date ouverte'!$33:$34,2,FALSE),IF($J2179='Date ouverte'!$A$35,HLOOKUP($AA2179,'Date ouverte'!$35:$36,2,FALSE),"j"))))),0)</f>
        <v>0</v>
      </c>
      <c r="AD21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79" s="71"/>
    </row>
    <row r="2180" spans="1:31" x14ac:dyDescent="0.25">
      <c r="A2180" t="s">
        <v>2346</v>
      </c>
      <c r="B2180" t="s">
        <v>258</v>
      </c>
      <c r="C2180" t="s">
        <v>30</v>
      </c>
      <c r="D2180" t="s">
        <v>47</v>
      </c>
      <c r="E2180" t="s">
        <v>16</v>
      </c>
      <c r="F2180" t="s">
        <v>48</v>
      </c>
      <c r="G2180" s="1">
        <v>44848</v>
      </c>
      <c r="H2180" s="1">
        <v>44880</v>
      </c>
      <c r="I2180" s="2">
        <v>44885</v>
      </c>
      <c r="J2180" t="s">
        <v>23</v>
      </c>
      <c r="K2180" t="s">
        <v>29</v>
      </c>
      <c r="L2180" t="s">
        <v>24</v>
      </c>
      <c r="M2180" t="s">
        <v>25</v>
      </c>
      <c r="N2180" t="s">
        <v>26</v>
      </c>
      <c r="O2180" t="s">
        <v>45</v>
      </c>
      <c r="P2180">
        <f t="shared" si="710"/>
        <v>1</v>
      </c>
      <c r="Q2180" s="5">
        <f t="shared" si="711"/>
        <v>44882</v>
      </c>
      <c r="R2180" s="32">
        <f>VLOOKUP(_xlfn.CONCAT(M2180," - ",E2180),Planning!$C$75:$D$99,2,0)</f>
        <v>4</v>
      </c>
      <c r="S2180" s="5">
        <f t="shared" si="712"/>
        <v>44884</v>
      </c>
      <c r="T2180" s="3" t="str">
        <f t="shared" si="713"/>
        <v/>
      </c>
      <c r="U2180" s="32">
        <f t="shared" ca="1" si="714"/>
        <v>4</v>
      </c>
      <c r="V2180" s="32">
        <f t="shared" si="715"/>
        <v>0</v>
      </c>
      <c r="W2180" s="5">
        <f t="shared" si="716"/>
        <v>44885</v>
      </c>
      <c r="X2180" s="5"/>
      <c r="Z2180" s="49"/>
      <c r="AA2180" s="50" cm="1">
        <f t="array" ref="AA2180">IF(AND(K2180="Pending",J2180='Date ouverte'!$A$2),INDEX(_xlfn.ANCHORARRAY('Date ouverte'!$B$2),MATCH(TRUE,_xlfn.ANCHORARRAY('Date ouverte'!$B$2)&gt;=$W2180,0)),IF(AND(K2180="Pending",J2180='Date ouverte'!$A$4),INDEX(_xlfn.ANCHORARRAY('Date ouverte'!$B$4),MATCH(TRUE,_xlfn.ANCHORARRAY('Date ouverte'!$B$4)&gt;=$W2180,0)),IF(AND(K2180="Pending",J2180='Date ouverte'!$A$6),INDEX(_xlfn.ANCHORARRAY('Date ouverte'!$B$6),MATCH(TRUE,_xlfn.ANCHORARRAY('Date ouverte'!$B$6)&gt;=$W2180,0)),IF(AND(K2180="Pending",J2180='Date ouverte'!$A$8),INDEX(_xlfn.ANCHORARRAY('Date ouverte'!$B$8),MATCH(TRUE,_xlfn.ANCHORARRAY('Date ouverte'!$B$8)&gt;=$W2180,0)),W2180))))</f>
        <v>44886</v>
      </c>
      <c r="AB2180" s="5">
        <f>IF(IF($K2180="Pending",(IF($J2180='Date ouverte'!$A$20,HLOOKUP($AA2180,'Date ouverte'!$20:$21,2,FALSE),IF($J2180='Date ouverte'!$A$22,HLOOKUP($AA2180,'Date ouverte'!$22:$23,2,FALSE),IF($J2180='Date ouverte'!$A$24,HLOOKUP($AA2180,'Date ouverte'!$24:$25,2,FALSE),IF($J2180='Date ouverte'!$A$26,HLOOKUP($AA2180,'Date ouverte'!$26:$27,2,FALSE),"j"))))),W2180)&lt;&gt;"alert",AA2180,"alert")</f>
        <v>44886</v>
      </c>
      <c r="AC2180" s="65">
        <f>IF($AB2180="alert",(IF($J2180='Date ouverte'!$A$29,HLOOKUP($AA2180,'Date ouverte'!$29:$30,2,FALSE),IF($J2180='Date ouverte'!$A$31,HLOOKUP($AA2180,'Date ouverte'!$31:$33,2,FALSE),IF($J2180='Date ouverte'!$A$33,HLOOKUP($AA2180,'Date ouverte'!$33:$34,2,FALSE),IF($J2180='Date ouverte'!$A$35,HLOOKUP($AA2180,'Date ouverte'!$35:$36,2,FALSE),"j"))))),0)</f>
        <v>0</v>
      </c>
      <c r="AD21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0" s="71"/>
    </row>
    <row r="2181" spans="1:31" x14ac:dyDescent="0.25">
      <c r="A2181" t="s">
        <v>1582</v>
      </c>
      <c r="B2181" t="s">
        <v>258</v>
      </c>
      <c r="C2181" t="s">
        <v>30</v>
      </c>
      <c r="D2181" t="s">
        <v>47</v>
      </c>
      <c r="E2181" t="s">
        <v>34</v>
      </c>
      <c r="F2181" t="s">
        <v>48</v>
      </c>
      <c r="G2181" s="1">
        <v>44832</v>
      </c>
      <c r="H2181" s="1">
        <v>44860</v>
      </c>
      <c r="I2181" s="2">
        <v>44872.75</v>
      </c>
      <c r="J2181" t="s">
        <v>18</v>
      </c>
      <c r="K2181" t="s">
        <v>19</v>
      </c>
      <c r="L2181" t="s">
        <v>24</v>
      </c>
      <c r="M2181" t="s">
        <v>25</v>
      </c>
      <c r="N2181" t="s">
        <v>26</v>
      </c>
      <c r="O2181" t="s">
        <v>36</v>
      </c>
      <c r="P2181">
        <f t="shared" si="710"/>
        <v>1</v>
      </c>
      <c r="Q2181" s="5">
        <f t="shared" si="711"/>
        <v>44862</v>
      </c>
      <c r="R2181" s="32">
        <f>VLOOKUP(_xlfn.CONCAT(M2181," - ",E2181),Planning!$C$75:$D$99,2,0)</f>
        <v>21</v>
      </c>
      <c r="S2181" s="5">
        <f t="shared" si="712"/>
        <v>44881</v>
      </c>
      <c r="T2181" s="3" t="str">
        <f t="shared" si="713"/>
        <v/>
      </c>
      <c r="U2181" s="32">
        <f t="shared" ca="1" si="714"/>
        <v>21</v>
      </c>
      <c r="V2181" s="32">
        <f t="shared" si="715"/>
        <v>0</v>
      </c>
      <c r="W2181" s="5">
        <f t="shared" si="716"/>
        <v>44872</v>
      </c>
      <c r="X2181" s="5"/>
      <c r="Z2181" s="49"/>
      <c r="AA2181" s="50" cm="1">
        <f t="array" ref="AA2181">IF(AND(K2181="Pending",J2181='Date ouverte'!$A$2),INDEX(_xlfn.ANCHORARRAY('Date ouverte'!$B$2),MATCH(TRUE,_xlfn.ANCHORARRAY('Date ouverte'!$B$2)&gt;=$W2181,0)),IF(AND(K2181="Pending",J2181='Date ouverte'!$A$4),INDEX(_xlfn.ANCHORARRAY('Date ouverte'!$B$4),MATCH(TRUE,_xlfn.ANCHORARRAY('Date ouverte'!$B$4)&gt;=$W2181,0)),IF(AND(K2181="Pending",J2181='Date ouverte'!$A$6),INDEX(_xlfn.ANCHORARRAY('Date ouverte'!$B$6),MATCH(TRUE,_xlfn.ANCHORARRAY('Date ouverte'!$B$6)&gt;=$W2181,0)),IF(AND(K2181="Pending",J2181='Date ouverte'!$A$8),INDEX(_xlfn.ANCHORARRAY('Date ouverte'!$B$8),MATCH(TRUE,_xlfn.ANCHORARRAY('Date ouverte'!$B$8)&gt;=$W2181,0)),W2181))))</f>
        <v>44872</v>
      </c>
      <c r="AB2181" s="5">
        <f>IF(IF($K2181="Pending",(IF($J2181='Date ouverte'!$A$20,HLOOKUP($AA2181,'Date ouverte'!$20:$21,2,FALSE),IF($J2181='Date ouverte'!$A$22,HLOOKUP($AA2181,'Date ouverte'!$22:$23,2,FALSE),IF($J2181='Date ouverte'!$A$24,HLOOKUP($AA2181,'Date ouverte'!$24:$25,2,FALSE),IF($J2181='Date ouverte'!$A$26,HLOOKUP($AA2181,'Date ouverte'!$26:$27,2,FALSE),"j"))))),W2181)&lt;&gt;"alert",AA2181,"alert")</f>
        <v>44872</v>
      </c>
      <c r="AC2181" s="65">
        <f>IF($AB2181="alert",(IF($J2181='Date ouverte'!$A$29,HLOOKUP($AA2181,'Date ouverte'!$29:$30,2,FALSE),IF($J2181='Date ouverte'!$A$31,HLOOKUP($AA2181,'Date ouverte'!$31:$33,2,FALSE),IF($J2181='Date ouverte'!$A$33,HLOOKUP($AA2181,'Date ouverte'!$33:$34,2,FALSE),IF($J2181='Date ouverte'!$A$35,HLOOKUP($AA2181,'Date ouverte'!$35:$36,2,FALSE),"j"))))),0)</f>
        <v>0</v>
      </c>
      <c r="AD21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1" s="71"/>
    </row>
    <row r="2182" spans="1:31" x14ac:dyDescent="0.25">
      <c r="A2182" t="s">
        <v>2347</v>
      </c>
      <c r="B2182" t="s">
        <v>258</v>
      </c>
      <c r="C2182" t="s">
        <v>30</v>
      </c>
      <c r="D2182" t="s">
        <v>47</v>
      </c>
      <c r="E2182" t="s">
        <v>34</v>
      </c>
      <c r="F2182" t="s">
        <v>48</v>
      </c>
      <c r="G2182" s="1">
        <v>44847</v>
      </c>
      <c r="H2182" s="1">
        <v>44877</v>
      </c>
      <c r="I2182" s="2">
        <v>44890.541666666664</v>
      </c>
      <c r="J2182" t="s">
        <v>23</v>
      </c>
      <c r="K2182" t="s">
        <v>19</v>
      </c>
      <c r="L2182" t="s">
        <v>20</v>
      </c>
      <c r="M2182" t="s">
        <v>25</v>
      </c>
      <c r="N2182" t="s">
        <v>35</v>
      </c>
      <c r="O2182" t="s">
        <v>45</v>
      </c>
      <c r="P2182">
        <f t="shared" si="710"/>
        <v>1</v>
      </c>
      <c r="Q2182" s="5">
        <f t="shared" si="711"/>
        <v>44879</v>
      </c>
      <c r="R2182" s="32">
        <f>VLOOKUP(_xlfn.CONCAT(M2182," - ",E2182),Planning!$C$75:$D$99,2,0)</f>
        <v>21</v>
      </c>
      <c r="S2182" s="5">
        <f t="shared" si="712"/>
        <v>44898</v>
      </c>
      <c r="T2182" s="3" t="str">
        <f t="shared" si="713"/>
        <v/>
      </c>
      <c r="U2182" s="32">
        <f t="shared" ca="1" si="714"/>
        <v>21</v>
      </c>
      <c r="V2182" s="32">
        <f t="shared" si="715"/>
        <v>0</v>
      </c>
      <c r="W2182" s="5">
        <f t="shared" si="716"/>
        <v>44890</v>
      </c>
      <c r="X2182" s="5"/>
      <c r="Z2182" s="49"/>
      <c r="AA2182" s="50" cm="1">
        <f t="array" ref="AA2182">IF(AND(K2182="Pending",J2182='Date ouverte'!$A$2),INDEX(_xlfn.ANCHORARRAY('Date ouverte'!$B$2),MATCH(TRUE,_xlfn.ANCHORARRAY('Date ouverte'!$B$2)&gt;=$W2182,0)),IF(AND(K2182="Pending",J2182='Date ouverte'!$A$4),INDEX(_xlfn.ANCHORARRAY('Date ouverte'!$B$4),MATCH(TRUE,_xlfn.ANCHORARRAY('Date ouverte'!$B$4)&gt;=$W2182,0)),IF(AND(K2182="Pending",J2182='Date ouverte'!$A$6),INDEX(_xlfn.ANCHORARRAY('Date ouverte'!$B$6),MATCH(TRUE,_xlfn.ANCHORARRAY('Date ouverte'!$B$6)&gt;=$W2182,0)),IF(AND(K2182="Pending",J2182='Date ouverte'!$A$8),INDEX(_xlfn.ANCHORARRAY('Date ouverte'!$B$8),MATCH(TRUE,_xlfn.ANCHORARRAY('Date ouverte'!$B$8)&gt;=$W2182,0)),W2182))))</f>
        <v>44890</v>
      </c>
      <c r="AB2182" s="5">
        <f>IF(IF($K2182="Pending",(IF($J2182='Date ouverte'!$A$20,HLOOKUP($AA2182,'Date ouverte'!$20:$21,2,FALSE),IF($J2182='Date ouverte'!$A$22,HLOOKUP($AA2182,'Date ouverte'!$22:$23,2,FALSE),IF($J2182='Date ouverte'!$A$24,HLOOKUP($AA2182,'Date ouverte'!$24:$25,2,FALSE),IF($J2182='Date ouverte'!$A$26,HLOOKUP($AA2182,'Date ouverte'!$26:$27,2,FALSE),"j"))))),W2182)&lt;&gt;"alert",AA2182,"alert")</f>
        <v>44890</v>
      </c>
      <c r="AC2182" s="65">
        <f>IF($AB2182="alert",(IF($J2182='Date ouverte'!$A$29,HLOOKUP($AA2182,'Date ouverte'!$29:$30,2,FALSE),IF($J2182='Date ouverte'!$A$31,HLOOKUP($AA2182,'Date ouverte'!$31:$33,2,FALSE),IF($J2182='Date ouverte'!$A$33,HLOOKUP($AA2182,'Date ouverte'!$33:$34,2,FALSE),IF($J2182='Date ouverte'!$A$35,HLOOKUP($AA2182,'Date ouverte'!$35:$36,2,FALSE),"j"))))),0)</f>
        <v>0</v>
      </c>
      <c r="AD21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2" s="71"/>
    </row>
    <row r="2183" spans="1:31" x14ac:dyDescent="0.25">
      <c r="A2183" t="s">
        <v>875</v>
      </c>
      <c r="B2183" t="s">
        <v>258</v>
      </c>
      <c r="C2183" t="s">
        <v>30</v>
      </c>
      <c r="D2183" t="s">
        <v>47</v>
      </c>
      <c r="E2183" t="s">
        <v>34</v>
      </c>
      <c r="F2183" t="s">
        <v>48</v>
      </c>
      <c r="G2183" s="1">
        <v>44826</v>
      </c>
      <c r="H2183" s="1">
        <v>44860</v>
      </c>
      <c r="I2183" s="2">
        <v>44875.375</v>
      </c>
      <c r="J2183" t="s">
        <v>28</v>
      </c>
      <c r="K2183" t="s">
        <v>19</v>
      </c>
      <c r="L2183" t="s">
        <v>20</v>
      </c>
      <c r="M2183" t="s">
        <v>25</v>
      </c>
      <c r="N2183" t="s">
        <v>35</v>
      </c>
      <c r="O2183" t="s">
        <v>36</v>
      </c>
      <c r="P2183">
        <f t="shared" si="710"/>
        <v>1</v>
      </c>
      <c r="Q2183" s="5">
        <f t="shared" si="711"/>
        <v>44862</v>
      </c>
      <c r="R2183" s="32">
        <f>VLOOKUP(_xlfn.CONCAT(M2183," - ",E2183),Planning!$C$75:$D$99,2,0)</f>
        <v>21</v>
      </c>
      <c r="S2183" s="5">
        <f t="shared" si="712"/>
        <v>44881</v>
      </c>
      <c r="T2183" s="3" t="str">
        <f t="shared" si="713"/>
        <v/>
      </c>
      <c r="U2183" s="32">
        <f t="shared" ca="1" si="714"/>
        <v>21</v>
      </c>
      <c r="V2183" s="32">
        <f t="shared" si="715"/>
        <v>0</v>
      </c>
      <c r="W2183" s="5">
        <f t="shared" si="716"/>
        <v>44875</v>
      </c>
      <c r="X2183" s="5"/>
      <c r="Z2183" s="49"/>
      <c r="AA2183" s="50" cm="1">
        <f t="array" ref="AA2183">IF(AND(K2183="Pending",J2183='Date ouverte'!$A$2),INDEX(_xlfn.ANCHORARRAY('Date ouverte'!$B$2),MATCH(TRUE,_xlfn.ANCHORARRAY('Date ouverte'!$B$2)&gt;=$W2183,0)),IF(AND(K2183="Pending",J2183='Date ouverte'!$A$4),INDEX(_xlfn.ANCHORARRAY('Date ouverte'!$B$4),MATCH(TRUE,_xlfn.ANCHORARRAY('Date ouverte'!$B$4)&gt;=$W2183,0)),IF(AND(K2183="Pending",J2183='Date ouverte'!$A$6),INDEX(_xlfn.ANCHORARRAY('Date ouverte'!$B$6),MATCH(TRUE,_xlfn.ANCHORARRAY('Date ouverte'!$B$6)&gt;=$W2183,0)),IF(AND(K2183="Pending",J2183='Date ouverte'!$A$8),INDEX(_xlfn.ANCHORARRAY('Date ouverte'!$B$8),MATCH(TRUE,_xlfn.ANCHORARRAY('Date ouverte'!$B$8)&gt;=$W2183,0)),W2183))))</f>
        <v>44875</v>
      </c>
      <c r="AB2183" s="5">
        <f>IF(IF($K2183="Pending",(IF($J2183='Date ouverte'!$A$20,HLOOKUP($AA2183,'Date ouverte'!$20:$21,2,FALSE),IF($J2183='Date ouverte'!$A$22,HLOOKUP($AA2183,'Date ouverte'!$22:$23,2,FALSE),IF($J2183='Date ouverte'!$A$24,HLOOKUP($AA2183,'Date ouverte'!$24:$25,2,FALSE),IF($J2183='Date ouverte'!$A$26,HLOOKUP($AA2183,'Date ouverte'!$26:$27,2,FALSE),"j"))))),W2183)&lt;&gt;"alert",AA2183,"alert")</f>
        <v>44875</v>
      </c>
      <c r="AC2183" s="65">
        <f>IF($AB2183="alert",(IF($J2183='Date ouverte'!$A$29,HLOOKUP($AA2183,'Date ouverte'!$29:$30,2,FALSE),IF($J2183='Date ouverte'!$A$31,HLOOKUP($AA2183,'Date ouverte'!$31:$33,2,FALSE),IF($J2183='Date ouverte'!$A$33,HLOOKUP($AA2183,'Date ouverte'!$33:$34,2,FALSE),IF($J2183='Date ouverte'!$A$35,HLOOKUP($AA2183,'Date ouverte'!$35:$36,2,FALSE),"j"))))),0)</f>
        <v>0</v>
      </c>
      <c r="AD21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3" s="71"/>
    </row>
    <row r="2184" spans="1:31" x14ac:dyDescent="0.25">
      <c r="A2184" t="s">
        <v>2348</v>
      </c>
      <c r="B2184" t="s">
        <v>258</v>
      </c>
      <c r="C2184" t="s">
        <v>30</v>
      </c>
      <c r="D2184" t="s">
        <v>47</v>
      </c>
      <c r="E2184" t="s">
        <v>16</v>
      </c>
      <c r="F2184" t="s">
        <v>48</v>
      </c>
      <c r="G2184" s="1">
        <v>44847</v>
      </c>
      <c r="H2184" s="1">
        <v>44880</v>
      </c>
      <c r="I2184" s="2">
        <v>44887</v>
      </c>
      <c r="J2184" t="s">
        <v>39</v>
      </c>
      <c r="K2184" t="s">
        <v>29</v>
      </c>
      <c r="L2184" t="s">
        <v>24</v>
      </c>
      <c r="M2184" t="s">
        <v>25</v>
      </c>
      <c r="N2184" t="s">
        <v>26</v>
      </c>
      <c r="O2184" t="s">
        <v>45</v>
      </c>
      <c r="P2184">
        <f t="shared" ref="P2184:P2247" si="717">IF(A2184&lt;&gt;"",1,0)</f>
        <v>1</v>
      </c>
      <c r="Q2184" s="5">
        <f t="shared" ref="Q2184:Q2247" si="718">ROUNDDOWN(H2184,0)+2</f>
        <v>44882</v>
      </c>
      <c r="R2184" s="32">
        <f>VLOOKUP(_xlfn.CONCAT(M2184," - ",E2184),Planning!$C$75:$D$99,2,0)</f>
        <v>4</v>
      </c>
      <c r="S2184" s="5">
        <f t="shared" ref="S2184:S2247" si="719">H2184+R2184</f>
        <v>44884</v>
      </c>
      <c r="T2184" s="3" t="str">
        <f t="shared" ref="T2184:T2247" si="720">IF(X2184-H2184&gt;R2184,"Alert","")</f>
        <v/>
      </c>
      <c r="U2184" s="32">
        <f t="shared" ref="U2184:U2247" ca="1" si="721">IF(Q2184&lt;=TODAY(),(H2184+R2184)-TODAY(),R2184)</f>
        <v>4</v>
      </c>
      <c r="V2184" s="32">
        <f t="shared" ref="V2184:V2247" si="722">IF(X2184-H2184-R2184&gt;0,X2184-H2184-R2184,0)</f>
        <v>0</v>
      </c>
      <c r="W2184" s="5">
        <f t="shared" ref="W2184:W2247" si="723">ROUNDDOWN(I2184,0)</f>
        <v>44887</v>
      </c>
      <c r="X2184" s="5"/>
      <c r="Z2184" s="49"/>
      <c r="AA2184" s="50" cm="1">
        <f t="array" ref="AA2184">IF(AND(K2184="Pending",J2184='Date ouverte'!$A$2),INDEX(_xlfn.ANCHORARRAY('Date ouverte'!$B$2),MATCH(TRUE,_xlfn.ANCHORARRAY('Date ouverte'!$B$2)&gt;=$W2184,0)),IF(AND(K2184="Pending",J2184='Date ouverte'!$A$4),INDEX(_xlfn.ANCHORARRAY('Date ouverte'!$B$4),MATCH(TRUE,_xlfn.ANCHORARRAY('Date ouverte'!$B$4)&gt;=$W2184,0)),IF(AND(K2184="Pending",J2184='Date ouverte'!$A$6),INDEX(_xlfn.ANCHORARRAY('Date ouverte'!$B$6),MATCH(TRUE,_xlfn.ANCHORARRAY('Date ouverte'!$B$6)&gt;=$W2184,0)),IF(AND(K2184="Pending",J2184='Date ouverte'!$A$8),INDEX(_xlfn.ANCHORARRAY('Date ouverte'!$B$8),MATCH(TRUE,_xlfn.ANCHORARRAY('Date ouverte'!$B$8)&gt;=$W2184,0)),W2184))))</f>
        <v>44887</v>
      </c>
      <c r="AB2184" s="5">
        <f>IF(IF($K2184="Pending",(IF($J2184='Date ouverte'!$A$20,HLOOKUP($AA2184,'Date ouverte'!$20:$21,2,FALSE),IF($J2184='Date ouverte'!$A$22,HLOOKUP($AA2184,'Date ouverte'!$22:$23,2,FALSE),IF($J2184='Date ouverte'!$A$24,HLOOKUP($AA2184,'Date ouverte'!$24:$25,2,FALSE),IF($J2184='Date ouverte'!$A$26,HLOOKUP($AA2184,'Date ouverte'!$26:$27,2,FALSE),"j"))))),W2184)&lt;&gt;"alert",AA2184,"alert")</f>
        <v>44887</v>
      </c>
      <c r="AC2184" s="65">
        <f>IF($AB2184="alert",(IF($J2184='Date ouverte'!$A$29,HLOOKUP($AA2184,'Date ouverte'!$29:$30,2,FALSE),IF($J2184='Date ouverte'!$A$31,HLOOKUP($AA2184,'Date ouverte'!$31:$33,2,FALSE),IF($J2184='Date ouverte'!$A$33,HLOOKUP($AA2184,'Date ouverte'!$33:$34,2,FALSE),IF($J2184='Date ouverte'!$A$35,HLOOKUP($AA2184,'Date ouverte'!$35:$36,2,FALSE),"j"))))),0)</f>
        <v>0</v>
      </c>
      <c r="AD21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84" s="71"/>
    </row>
    <row r="2185" spans="1:31" x14ac:dyDescent="0.25">
      <c r="A2185" t="s">
        <v>1583</v>
      </c>
      <c r="B2185" t="s">
        <v>258</v>
      </c>
      <c r="C2185" t="s">
        <v>30</v>
      </c>
      <c r="D2185" t="s">
        <v>47</v>
      </c>
      <c r="E2185" t="s">
        <v>34</v>
      </c>
      <c r="F2185" t="s">
        <v>48</v>
      </c>
      <c r="G2185" s="1">
        <v>44832</v>
      </c>
      <c r="H2185" s="1">
        <v>44866</v>
      </c>
      <c r="I2185" s="2">
        <v>44883.375</v>
      </c>
      <c r="J2185" t="s">
        <v>23</v>
      </c>
      <c r="K2185" t="s">
        <v>19</v>
      </c>
      <c r="L2185" t="s">
        <v>20</v>
      </c>
      <c r="M2185" t="s">
        <v>25</v>
      </c>
      <c r="N2185" t="s">
        <v>35</v>
      </c>
      <c r="O2185" t="s">
        <v>40</v>
      </c>
      <c r="P2185">
        <f t="shared" si="717"/>
        <v>1</v>
      </c>
      <c r="Q2185" s="5">
        <f t="shared" si="718"/>
        <v>44868</v>
      </c>
      <c r="R2185" s="32">
        <f>VLOOKUP(_xlfn.CONCAT(M2185," - ",E2185),Planning!$C$75:$D$99,2,0)</f>
        <v>21</v>
      </c>
      <c r="S2185" s="5">
        <f t="shared" si="719"/>
        <v>44887</v>
      </c>
      <c r="T2185" s="3" t="str">
        <f t="shared" si="720"/>
        <v/>
      </c>
      <c r="U2185" s="32">
        <f t="shared" ca="1" si="721"/>
        <v>21</v>
      </c>
      <c r="V2185" s="32">
        <f t="shared" si="722"/>
        <v>0</v>
      </c>
      <c r="W2185" s="5">
        <f t="shared" si="723"/>
        <v>44883</v>
      </c>
      <c r="X2185" s="5"/>
      <c r="Z2185" s="49"/>
      <c r="AA2185" s="50" cm="1">
        <f t="array" ref="AA2185">IF(AND(K2185="Pending",J2185='Date ouverte'!$A$2),INDEX(_xlfn.ANCHORARRAY('Date ouverte'!$B$2),MATCH(TRUE,_xlfn.ANCHORARRAY('Date ouverte'!$B$2)&gt;=$W2185,0)),IF(AND(K2185="Pending",J2185='Date ouverte'!$A$4),INDEX(_xlfn.ANCHORARRAY('Date ouverte'!$B$4),MATCH(TRUE,_xlfn.ANCHORARRAY('Date ouverte'!$B$4)&gt;=$W2185,0)),IF(AND(K2185="Pending",J2185='Date ouverte'!$A$6),INDEX(_xlfn.ANCHORARRAY('Date ouverte'!$B$6),MATCH(TRUE,_xlfn.ANCHORARRAY('Date ouverte'!$B$6)&gt;=$W2185,0)),IF(AND(K2185="Pending",J2185='Date ouverte'!$A$8),INDEX(_xlfn.ANCHORARRAY('Date ouverte'!$B$8),MATCH(TRUE,_xlfn.ANCHORARRAY('Date ouverte'!$B$8)&gt;=$W2185,0)),W2185))))</f>
        <v>44883</v>
      </c>
      <c r="AB2185" s="5">
        <f>IF(IF($K2185="Pending",(IF($J2185='Date ouverte'!$A$20,HLOOKUP($AA2185,'Date ouverte'!$20:$21,2,FALSE),IF($J2185='Date ouverte'!$A$22,HLOOKUP($AA2185,'Date ouverte'!$22:$23,2,FALSE),IF($J2185='Date ouverte'!$A$24,HLOOKUP($AA2185,'Date ouverte'!$24:$25,2,FALSE),IF($J2185='Date ouverte'!$A$26,HLOOKUP($AA2185,'Date ouverte'!$26:$27,2,FALSE),"j"))))),W2185)&lt;&gt;"alert",AA2185,"alert")</f>
        <v>44883</v>
      </c>
      <c r="AC2185" s="65">
        <f>IF($AB2185="alert",(IF($J2185='Date ouverte'!$A$29,HLOOKUP($AA2185,'Date ouverte'!$29:$30,2,FALSE),IF($J2185='Date ouverte'!$A$31,HLOOKUP($AA2185,'Date ouverte'!$31:$33,2,FALSE),IF($J2185='Date ouverte'!$A$33,HLOOKUP($AA2185,'Date ouverte'!$33:$34,2,FALSE),IF($J2185='Date ouverte'!$A$35,HLOOKUP($AA2185,'Date ouverte'!$35:$36,2,FALSE),"j"))))),0)</f>
        <v>0</v>
      </c>
      <c r="AD21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5" s="71"/>
    </row>
    <row r="2186" spans="1:31" x14ac:dyDescent="0.25">
      <c r="A2186" t="s">
        <v>2349</v>
      </c>
      <c r="B2186" t="s">
        <v>258</v>
      </c>
      <c r="C2186" t="s">
        <v>30</v>
      </c>
      <c r="D2186" t="s">
        <v>47</v>
      </c>
      <c r="E2186" t="s">
        <v>34</v>
      </c>
      <c r="F2186" t="s">
        <v>48</v>
      </c>
      <c r="G2186" s="1">
        <v>44858</v>
      </c>
      <c r="H2186" s="1">
        <v>44890</v>
      </c>
      <c r="I2186" s="2">
        <v>44902</v>
      </c>
      <c r="J2186" t="s">
        <v>23</v>
      </c>
      <c r="K2186" t="s">
        <v>29</v>
      </c>
      <c r="L2186" t="s">
        <v>20</v>
      </c>
      <c r="M2186" t="s">
        <v>25</v>
      </c>
      <c r="N2186" t="s">
        <v>35</v>
      </c>
      <c r="O2186" t="s">
        <v>46</v>
      </c>
      <c r="P2186">
        <f t="shared" si="717"/>
        <v>1</v>
      </c>
      <c r="Q2186" s="5">
        <f t="shared" si="718"/>
        <v>44892</v>
      </c>
      <c r="R2186" s="32">
        <f>VLOOKUP(_xlfn.CONCAT(M2186," - ",E2186),Planning!$C$75:$D$99,2,0)</f>
        <v>21</v>
      </c>
      <c r="S2186" s="5">
        <f t="shared" si="719"/>
        <v>44911</v>
      </c>
      <c r="T2186" s="3" t="str">
        <f t="shared" si="720"/>
        <v/>
      </c>
      <c r="U2186" s="32">
        <f t="shared" ca="1" si="721"/>
        <v>21</v>
      </c>
      <c r="V2186" s="32">
        <f t="shared" si="722"/>
        <v>0</v>
      </c>
      <c r="W2186" s="5">
        <f t="shared" si="723"/>
        <v>44902</v>
      </c>
      <c r="X2186" s="5"/>
      <c r="Z2186" s="49"/>
      <c r="AA2186" s="50" cm="1">
        <f t="array" ref="AA2186">IF(AND(K2186="Pending",J2186='Date ouverte'!$A$2),INDEX(_xlfn.ANCHORARRAY('Date ouverte'!$B$2),MATCH(TRUE,_xlfn.ANCHORARRAY('Date ouverte'!$B$2)&gt;=$W2186,0)),IF(AND(K2186="Pending",J2186='Date ouverte'!$A$4),INDEX(_xlfn.ANCHORARRAY('Date ouverte'!$B$4),MATCH(TRUE,_xlfn.ANCHORARRAY('Date ouverte'!$B$4)&gt;=$W2186,0)),IF(AND(K2186="Pending",J2186='Date ouverte'!$A$6),INDEX(_xlfn.ANCHORARRAY('Date ouverte'!$B$6),MATCH(TRUE,_xlfn.ANCHORARRAY('Date ouverte'!$B$6)&gt;=$W2186,0)),IF(AND(K2186="Pending",J2186='Date ouverte'!$A$8),INDEX(_xlfn.ANCHORARRAY('Date ouverte'!$B$8),MATCH(TRUE,_xlfn.ANCHORARRAY('Date ouverte'!$B$8)&gt;=$W2186,0)),W2186))))</f>
        <v>44902</v>
      </c>
      <c r="AB2186" s="5" t="str">
        <f>IF(IF($K2186="Pending",(IF($J2186='Date ouverte'!$A$20,HLOOKUP($AA2186,'Date ouverte'!$20:$21,2,FALSE),IF($J2186='Date ouverte'!$A$22,HLOOKUP($AA2186,'Date ouverte'!$22:$23,2,FALSE),IF($J2186='Date ouverte'!$A$24,HLOOKUP($AA2186,'Date ouverte'!$24:$25,2,FALSE),IF($J2186='Date ouverte'!$A$26,HLOOKUP($AA2186,'Date ouverte'!$26:$27,2,FALSE),"j"))))),W2186)&lt;&gt;"alert",AA2186,"alert")</f>
        <v>alert</v>
      </c>
      <c r="AC2186" s="65">
        <f>IF($AB2186="alert",(IF($J2186='Date ouverte'!$A$29,HLOOKUP($AA2186,'Date ouverte'!$29:$30,2,FALSE),IF($J2186='Date ouverte'!$A$31,HLOOKUP($AA2186,'Date ouverte'!$31:$33,2,FALSE),IF($J2186='Date ouverte'!$A$33,HLOOKUP($AA2186,'Date ouverte'!$33:$34,2,FALSE),IF($J2186='Date ouverte'!$A$35,HLOOKUP($AA2186,'Date ouverte'!$35:$36,2,FALSE),"j"))))),0)</f>
        <v>40</v>
      </c>
      <c r="AD21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6" s="71"/>
    </row>
    <row r="2187" spans="1:31" x14ac:dyDescent="0.25">
      <c r="A2187" t="s">
        <v>2350</v>
      </c>
      <c r="B2187" t="s">
        <v>258</v>
      </c>
      <c r="C2187" t="s">
        <v>14</v>
      </c>
      <c r="D2187" t="s">
        <v>47</v>
      </c>
      <c r="E2187" t="s">
        <v>34</v>
      </c>
      <c r="F2187" t="s">
        <v>48</v>
      </c>
      <c r="G2187" s="1">
        <v>44841</v>
      </c>
      <c r="H2187" s="1">
        <v>44877</v>
      </c>
      <c r="I2187" s="2">
        <v>44890.604166666664</v>
      </c>
      <c r="J2187" t="s">
        <v>28</v>
      </c>
      <c r="K2187" t="s">
        <v>19</v>
      </c>
      <c r="L2187" t="s">
        <v>20</v>
      </c>
      <c r="M2187" t="s">
        <v>25</v>
      </c>
      <c r="N2187" t="s">
        <v>35</v>
      </c>
      <c r="O2187" t="s">
        <v>45</v>
      </c>
      <c r="P2187">
        <f t="shared" si="717"/>
        <v>1</v>
      </c>
      <c r="Q2187" s="5">
        <f t="shared" si="718"/>
        <v>44879</v>
      </c>
      <c r="R2187" s="32">
        <f>VLOOKUP(_xlfn.CONCAT(M2187," - ",E2187),Planning!$C$75:$D$99,2,0)</f>
        <v>21</v>
      </c>
      <c r="S2187" s="5">
        <f t="shared" si="719"/>
        <v>44898</v>
      </c>
      <c r="T2187" s="3" t="str">
        <f t="shared" si="720"/>
        <v/>
      </c>
      <c r="U2187" s="32">
        <f t="shared" ca="1" si="721"/>
        <v>21</v>
      </c>
      <c r="V2187" s="32">
        <f t="shared" si="722"/>
        <v>0</v>
      </c>
      <c r="W2187" s="5">
        <f t="shared" si="723"/>
        <v>44890</v>
      </c>
      <c r="X2187" s="5"/>
      <c r="Z2187" s="49"/>
      <c r="AA2187" s="50" cm="1">
        <f t="array" ref="AA2187">IF(AND(K2187="Pending",J2187='Date ouverte'!$A$2),INDEX(_xlfn.ANCHORARRAY('Date ouverte'!$B$2),MATCH(TRUE,_xlfn.ANCHORARRAY('Date ouverte'!$B$2)&gt;=$W2187,0)),IF(AND(K2187="Pending",J2187='Date ouverte'!$A$4),INDEX(_xlfn.ANCHORARRAY('Date ouverte'!$B$4),MATCH(TRUE,_xlfn.ANCHORARRAY('Date ouverte'!$B$4)&gt;=$W2187,0)),IF(AND(K2187="Pending",J2187='Date ouverte'!$A$6),INDEX(_xlfn.ANCHORARRAY('Date ouverte'!$B$6),MATCH(TRUE,_xlfn.ANCHORARRAY('Date ouverte'!$B$6)&gt;=$W2187,0)),IF(AND(K2187="Pending",J2187='Date ouverte'!$A$8),INDEX(_xlfn.ANCHORARRAY('Date ouverte'!$B$8),MATCH(TRUE,_xlfn.ANCHORARRAY('Date ouverte'!$B$8)&gt;=$W2187,0)),W2187))))</f>
        <v>44890</v>
      </c>
      <c r="AB2187" s="5">
        <f>IF(IF($K2187="Pending",(IF($J2187='Date ouverte'!$A$20,HLOOKUP($AA2187,'Date ouverte'!$20:$21,2,FALSE),IF($J2187='Date ouverte'!$A$22,HLOOKUP($AA2187,'Date ouverte'!$22:$23,2,FALSE),IF($J2187='Date ouverte'!$A$24,HLOOKUP($AA2187,'Date ouverte'!$24:$25,2,FALSE),IF($J2187='Date ouverte'!$A$26,HLOOKUP($AA2187,'Date ouverte'!$26:$27,2,FALSE),"j"))))),W2187)&lt;&gt;"alert",AA2187,"alert")</f>
        <v>44890</v>
      </c>
      <c r="AC2187" s="65">
        <f>IF($AB2187="alert",(IF($J2187='Date ouverte'!$A$29,HLOOKUP($AA2187,'Date ouverte'!$29:$30,2,FALSE),IF($J2187='Date ouverte'!$A$31,HLOOKUP($AA2187,'Date ouverte'!$31:$33,2,FALSE),IF($J2187='Date ouverte'!$A$33,HLOOKUP($AA2187,'Date ouverte'!$33:$34,2,FALSE),IF($J2187='Date ouverte'!$A$35,HLOOKUP($AA2187,'Date ouverte'!$35:$36,2,FALSE),"j"))))),0)</f>
        <v>0</v>
      </c>
      <c r="AD21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87" s="71"/>
    </row>
    <row r="2188" spans="1:31" x14ac:dyDescent="0.25">
      <c r="A2188" t="s">
        <v>465</v>
      </c>
      <c r="B2188" t="s">
        <v>258</v>
      </c>
      <c r="C2188" t="s">
        <v>30</v>
      </c>
      <c r="D2188" t="s">
        <v>15</v>
      </c>
      <c r="E2188" t="s">
        <v>34</v>
      </c>
      <c r="F2188" t="s">
        <v>17</v>
      </c>
      <c r="G2188" s="1">
        <v>44815</v>
      </c>
      <c r="H2188" s="1">
        <v>44853</v>
      </c>
      <c r="I2188" s="2">
        <v>44860.604166666664</v>
      </c>
      <c r="J2188" t="s">
        <v>28</v>
      </c>
      <c r="K2188" t="s">
        <v>19</v>
      </c>
      <c r="L2188" t="s">
        <v>20</v>
      </c>
      <c r="M2188" t="s">
        <v>25</v>
      </c>
      <c r="N2188" t="s">
        <v>35</v>
      </c>
      <c r="O2188" t="s">
        <v>42</v>
      </c>
      <c r="P2188">
        <f t="shared" si="717"/>
        <v>1</v>
      </c>
      <c r="Q2188" s="5">
        <f t="shared" si="718"/>
        <v>44855</v>
      </c>
      <c r="R2188" s="32">
        <f>VLOOKUP(_xlfn.CONCAT(M2188," - ",E2188),Planning!$C$75:$D$99,2,0)</f>
        <v>21</v>
      </c>
      <c r="S2188" s="5">
        <f t="shared" si="719"/>
        <v>44874</v>
      </c>
      <c r="T2188" s="3" t="str">
        <f t="shared" si="720"/>
        <v/>
      </c>
      <c r="U2188" s="32">
        <f t="shared" ca="1" si="721"/>
        <v>15</v>
      </c>
      <c r="V2188" s="32">
        <f t="shared" si="722"/>
        <v>0</v>
      </c>
      <c r="W2188" s="5">
        <f t="shared" si="723"/>
        <v>44860</v>
      </c>
      <c r="X2188" s="5"/>
      <c r="Z2188" s="49"/>
      <c r="AA2188" s="50" cm="1">
        <f t="array" ref="AA2188">IF(AND(K2188="Pending",J2188='Date ouverte'!$A$2),INDEX(_xlfn.ANCHORARRAY('Date ouverte'!$B$2),MATCH(TRUE,_xlfn.ANCHORARRAY('Date ouverte'!$B$2)&gt;=$W2188,0)),IF(AND(K2188="Pending",J2188='Date ouverte'!$A$4),INDEX(_xlfn.ANCHORARRAY('Date ouverte'!$B$4),MATCH(TRUE,_xlfn.ANCHORARRAY('Date ouverte'!$B$4)&gt;=$W2188,0)),IF(AND(K2188="Pending",J2188='Date ouverte'!$A$6),INDEX(_xlfn.ANCHORARRAY('Date ouverte'!$B$6),MATCH(TRUE,_xlfn.ANCHORARRAY('Date ouverte'!$B$6)&gt;=$W2188,0)),IF(AND(K2188="Pending",J2188='Date ouverte'!$A$8),INDEX(_xlfn.ANCHORARRAY('Date ouverte'!$B$8),MATCH(TRUE,_xlfn.ANCHORARRAY('Date ouverte'!$B$8)&gt;=$W2188,0)),W2188))))</f>
        <v>44860</v>
      </c>
      <c r="AB2188" s="5">
        <f>IF(IF($K2188="Pending",(IF($J2188='Date ouverte'!$A$20,HLOOKUP($AA2188,'Date ouverte'!$20:$21,2,FALSE),IF($J2188='Date ouverte'!$A$22,HLOOKUP($AA2188,'Date ouverte'!$22:$23,2,FALSE),IF($J2188='Date ouverte'!$A$24,HLOOKUP($AA2188,'Date ouverte'!$24:$25,2,FALSE),IF($J2188='Date ouverte'!$A$26,HLOOKUP($AA2188,'Date ouverte'!$26:$27,2,FALSE),"j"))))),W2188)&lt;&gt;"alert",AA2188,"alert")</f>
        <v>44860</v>
      </c>
      <c r="AC2188" s="65">
        <f>IF($AB2188="alert",(IF($J2188='Date ouverte'!$A$29,HLOOKUP($AA2188,'Date ouverte'!$29:$30,2,FALSE),IF($J2188='Date ouverte'!$A$31,HLOOKUP($AA2188,'Date ouverte'!$31:$33,2,FALSE),IF($J2188='Date ouverte'!$A$33,HLOOKUP($AA2188,'Date ouverte'!$33:$34,2,FALSE),IF($J2188='Date ouverte'!$A$35,HLOOKUP($AA2188,'Date ouverte'!$35:$36,2,FALSE),"j"))))),0)</f>
        <v>0</v>
      </c>
      <c r="AD21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88" s="71"/>
    </row>
    <row r="2189" spans="1:31" x14ac:dyDescent="0.25">
      <c r="A2189" t="s">
        <v>2351</v>
      </c>
      <c r="B2189" t="s">
        <v>258</v>
      </c>
      <c r="C2189" t="s">
        <v>30</v>
      </c>
      <c r="D2189" t="s">
        <v>47</v>
      </c>
      <c r="E2189" t="s">
        <v>16</v>
      </c>
      <c r="F2189" t="s">
        <v>48</v>
      </c>
      <c r="G2189" s="1">
        <v>44847</v>
      </c>
      <c r="H2189" s="1">
        <v>44880</v>
      </c>
      <c r="I2189" s="2">
        <v>44887</v>
      </c>
      <c r="J2189" t="s">
        <v>39</v>
      </c>
      <c r="K2189" t="s">
        <v>29</v>
      </c>
      <c r="L2189" t="s">
        <v>24</v>
      </c>
      <c r="M2189" t="s">
        <v>25</v>
      </c>
      <c r="N2189" t="s">
        <v>26</v>
      </c>
      <c r="O2189" t="s">
        <v>45</v>
      </c>
      <c r="P2189">
        <f t="shared" si="717"/>
        <v>1</v>
      </c>
      <c r="Q2189" s="5">
        <f t="shared" si="718"/>
        <v>44882</v>
      </c>
      <c r="R2189" s="32">
        <f>VLOOKUP(_xlfn.CONCAT(M2189," - ",E2189),Planning!$C$75:$D$99,2,0)</f>
        <v>4</v>
      </c>
      <c r="S2189" s="5">
        <f t="shared" si="719"/>
        <v>44884</v>
      </c>
      <c r="T2189" s="3" t="str">
        <f t="shared" si="720"/>
        <v/>
      </c>
      <c r="U2189" s="32">
        <f t="shared" ca="1" si="721"/>
        <v>4</v>
      </c>
      <c r="V2189" s="32">
        <f t="shared" si="722"/>
        <v>0</v>
      </c>
      <c r="W2189" s="5">
        <f t="shared" si="723"/>
        <v>44887</v>
      </c>
      <c r="X2189" s="5"/>
      <c r="Z2189" s="49"/>
      <c r="AA2189" s="50" cm="1">
        <f t="array" ref="AA2189">IF(AND(K2189="Pending",J2189='Date ouverte'!$A$2),INDEX(_xlfn.ANCHORARRAY('Date ouverte'!$B$2),MATCH(TRUE,_xlfn.ANCHORARRAY('Date ouverte'!$B$2)&gt;=$W2189,0)),IF(AND(K2189="Pending",J2189='Date ouverte'!$A$4),INDEX(_xlfn.ANCHORARRAY('Date ouverte'!$B$4),MATCH(TRUE,_xlfn.ANCHORARRAY('Date ouverte'!$B$4)&gt;=$W2189,0)),IF(AND(K2189="Pending",J2189='Date ouverte'!$A$6),INDEX(_xlfn.ANCHORARRAY('Date ouverte'!$B$6),MATCH(TRUE,_xlfn.ANCHORARRAY('Date ouverte'!$B$6)&gt;=$W2189,0)),IF(AND(K2189="Pending",J2189='Date ouverte'!$A$8),INDEX(_xlfn.ANCHORARRAY('Date ouverte'!$B$8),MATCH(TRUE,_xlfn.ANCHORARRAY('Date ouverte'!$B$8)&gt;=$W2189,0)),W2189))))</f>
        <v>44887</v>
      </c>
      <c r="AB2189" s="5">
        <f>IF(IF($K2189="Pending",(IF($J2189='Date ouverte'!$A$20,HLOOKUP($AA2189,'Date ouverte'!$20:$21,2,FALSE),IF($J2189='Date ouverte'!$A$22,HLOOKUP($AA2189,'Date ouverte'!$22:$23,2,FALSE),IF($J2189='Date ouverte'!$A$24,HLOOKUP($AA2189,'Date ouverte'!$24:$25,2,FALSE),IF($J2189='Date ouverte'!$A$26,HLOOKUP($AA2189,'Date ouverte'!$26:$27,2,FALSE),"j"))))),W2189)&lt;&gt;"alert",AA2189,"alert")</f>
        <v>44887</v>
      </c>
      <c r="AC2189" s="65">
        <f>IF($AB2189="alert",(IF($J2189='Date ouverte'!$A$29,HLOOKUP($AA2189,'Date ouverte'!$29:$30,2,FALSE),IF($J2189='Date ouverte'!$A$31,HLOOKUP($AA2189,'Date ouverte'!$31:$33,2,FALSE),IF($J2189='Date ouverte'!$A$33,HLOOKUP($AA2189,'Date ouverte'!$33:$34,2,FALSE),IF($J2189='Date ouverte'!$A$35,HLOOKUP($AA2189,'Date ouverte'!$35:$36,2,FALSE),"j"))))),0)</f>
        <v>0</v>
      </c>
      <c r="AD21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189" s="71"/>
    </row>
    <row r="2190" spans="1:31" x14ac:dyDescent="0.25">
      <c r="A2190" t="s">
        <v>1584</v>
      </c>
      <c r="B2190" t="s">
        <v>258</v>
      </c>
      <c r="C2190" t="s">
        <v>30</v>
      </c>
      <c r="D2190" t="s">
        <v>47</v>
      </c>
      <c r="E2190" t="s">
        <v>34</v>
      </c>
      <c r="F2190" t="s">
        <v>48</v>
      </c>
      <c r="G2190" s="1">
        <v>44832</v>
      </c>
      <c r="H2190" s="1">
        <v>44866</v>
      </c>
      <c r="I2190" s="2">
        <v>44883.6875</v>
      </c>
      <c r="J2190" t="s">
        <v>23</v>
      </c>
      <c r="K2190" t="s">
        <v>19</v>
      </c>
      <c r="L2190" t="s">
        <v>20</v>
      </c>
      <c r="M2190" t="s">
        <v>25</v>
      </c>
      <c r="N2190" t="s">
        <v>35</v>
      </c>
      <c r="O2190" t="s">
        <v>40</v>
      </c>
      <c r="P2190">
        <f t="shared" si="717"/>
        <v>1</v>
      </c>
      <c r="Q2190" s="5">
        <f t="shared" si="718"/>
        <v>44868</v>
      </c>
      <c r="R2190" s="32">
        <f>VLOOKUP(_xlfn.CONCAT(M2190," - ",E2190),Planning!$C$75:$D$99,2,0)</f>
        <v>21</v>
      </c>
      <c r="S2190" s="5">
        <f t="shared" si="719"/>
        <v>44887</v>
      </c>
      <c r="T2190" s="3" t="str">
        <f t="shared" si="720"/>
        <v/>
      </c>
      <c r="U2190" s="32">
        <f t="shared" ca="1" si="721"/>
        <v>21</v>
      </c>
      <c r="V2190" s="32">
        <f t="shared" si="722"/>
        <v>0</v>
      </c>
      <c r="W2190" s="5">
        <f t="shared" si="723"/>
        <v>44883</v>
      </c>
      <c r="X2190" s="5"/>
      <c r="Z2190" s="49"/>
      <c r="AA2190" s="50" cm="1">
        <f t="array" ref="AA2190">IF(AND(K2190="Pending",J2190='Date ouverte'!$A$2),INDEX(_xlfn.ANCHORARRAY('Date ouverte'!$B$2),MATCH(TRUE,_xlfn.ANCHORARRAY('Date ouverte'!$B$2)&gt;=$W2190,0)),IF(AND(K2190="Pending",J2190='Date ouverte'!$A$4),INDEX(_xlfn.ANCHORARRAY('Date ouverte'!$B$4),MATCH(TRUE,_xlfn.ANCHORARRAY('Date ouverte'!$B$4)&gt;=$W2190,0)),IF(AND(K2190="Pending",J2190='Date ouverte'!$A$6),INDEX(_xlfn.ANCHORARRAY('Date ouverte'!$B$6),MATCH(TRUE,_xlfn.ANCHORARRAY('Date ouverte'!$B$6)&gt;=$W2190,0)),IF(AND(K2190="Pending",J2190='Date ouverte'!$A$8),INDEX(_xlfn.ANCHORARRAY('Date ouverte'!$B$8),MATCH(TRUE,_xlfn.ANCHORARRAY('Date ouverte'!$B$8)&gt;=$W2190,0)),W2190))))</f>
        <v>44883</v>
      </c>
      <c r="AB2190" s="5">
        <f>IF(IF($K2190="Pending",(IF($J2190='Date ouverte'!$A$20,HLOOKUP($AA2190,'Date ouverte'!$20:$21,2,FALSE),IF($J2190='Date ouverte'!$A$22,HLOOKUP($AA2190,'Date ouverte'!$22:$23,2,FALSE),IF($J2190='Date ouverte'!$A$24,HLOOKUP($AA2190,'Date ouverte'!$24:$25,2,FALSE),IF($J2190='Date ouverte'!$A$26,HLOOKUP($AA2190,'Date ouverte'!$26:$27,2,FALSE),"j"))))),W2190)&lt;&gt;"alert",AA2190,"alert")</f>
        <v>44883</v>
      </c>
      <c r="AC2190" s="65">
        <f>IF($AB2190="alert",(IF($J2190='Date ouverte'!$A$29,HLOOKUP($AA2190,'Date ouverte'!$29:$30,2,FALSE),IF($J2190='Date ouverte'!$A$31,HLOOKUP($AA2190,'Date ouverte'!$31:$33,2,FALSE),IF($J2190='Date ouverte'!$A$33,HLOOKUP($AA2190,'Date ouverte'!$33:$34,2,FALSE),IF($J2190='Date ouverte'!$A$35,HLOOKUP($AA2190,'Date ouverte'!$35:$36,2,FALSE),"j"))))),0)</f>
        <v>0</v>
      </c>
      <c r="AD21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0" s="71"/>
    </row>
    <row r="2191" spans="1:31" x14ac:dyDescent="0.25">
      <c r="A2191" t="s">
        <v>1585</v>
      </c>
      <c r="B2191" t="s">
        <v>258</v>
      </c>
      <c r="C2191" t="s">
        <v>30</v>
      </c>
      <c r="D2191" t="s">
        <v>47</v>
      </c>
      <c r="E2191" t="s">
        <v>34</v>
      </c>
      <c r="F2191" t="s">
        <v>48</v>
      </c>
      <c r="G2191" s="1">
        <v>44835</v>
      </c>
      <c r="H2191" s="1">
        <v>44866</v>
      </c>
      <c r="I2191" s="2">
        <v>44878</v>
      </c>
      <c r="J2191" t="s">
        <v>28</v>
      </c>
      <c r="K2191" t="s">
        <v>29</v>
      </c>
      <c r="L2191" t="s">
        <v>24</v>
      </c>
      <c r="M2191" t="s">
        <v>25</v>
      </c>
      <c r="N2191" t="s">
        <v>26</v>
      </c>
      <c r="O2191" t="s">
        <v>40</v>
      </c>
      <c r="P2191">
        <f t="shared" si="717"/>
        <v>1</v>
      </c>
      <c r="Q2191" s="5">
        <f t="shared" si="718"/>
        <v>44868</v>
      </c>
      <c r="R2191" s="32">
        <f>VLOOKUP(_xlfn.CONCAT(M2191," - ",E2191),Planning!$C$75:$D$99,2,0)</f>
        <v>21</v>
      </c>
      <c r="S2191" s="5">
        <f t="shared" si="719"/>
        <v>44887</v>
      </c>
      <c r="T2191" s="3" t="str">
        <f t="shared" si="720"/>
        <v/>
      </c>
      <c r="U2191" s="32">
        <f t="shared" ca="1" si="721"/>
        <v>21</v>
      </c>
      <c r="V2191" s="32">
        <f t="shared" si="722"/>
        <v>0</v>
      </c>
      <c r="W2191" s="5">
        <f t="shared" si="723"/>
        <v>44878</v>
      </c>
      <c r="X2191" s="5"/>
      <c r="Z2191" s="49"/>
      <c r="AA2191" s="50" cm="1">
        <f t="array" ref="AA2191">IF(AND(K2191="Pending",J2191='Date ouverte'!$A$2),INDEX(_xlfn.ANCHORARRAY('Date ouverte'!$B$2),MATCH(TRUE,_xlfn.ANCHORARRAY('Date ouverte'!$B$2)&gt;=$W2191,0)),IF(AND(K2191="Pending",J2191='Date ouverte'!$A$4),INDEX(_xlfn.ANCHORARRAY('Date ouverte'!$B$4),MATCH(TRUE,_xlfn.ANCHORARRAY('Date ouverte'!$B$4)&gt;=$W2191,0)),IF(AND(K2191="Pending",J2191='Date ouverte'!$A$6),INDEX(_xlfn.ANCHORARRAY('Date ouverte'!$B$6),MATCH(TRUE,_xlfn.ANCHORARRAY('Date ouverte'!$B$6)&gt;=$W2191,0)),IF(AND(K2191="Pending",J2191='Date ouverte'!$A$8),INDEX(_xlfn.ANCHORARRAY('Date ouverte'!$B$8),MATCH(TRUE,_xlfn.ANCHORARRAY('Date ouverte'!$B$8)&gt;=$W2191,0)),W2191))))</f>
        <v>44879</v>
      </c>
      <c r="AB2191" s="5" t="str">
        <f>IF(IF($K2191="Pending",(IF($J2191='Date ouverte'!$A$20,HLOOKUP($AA2191,'Date ouverte'!$20:$21,2,FALSE),IF($J2191='Date ouverte'!$A$22,HLOOKUP($AA2191,'Date ouverte'!$22:$23,2,FALSE),IF($J2191='Date ouverte'!$A$24,HLOOKUP($AA2191,'Date ouverte'!$24:$25,2,FALSE),IF($J2191='Date ouverte'!$A$26,HLOOKUP($AA2191,'Date ouverte'!$26:$27,2,FALSE),"j"))))),W2191)&lt;&gt;"alert",AA2191,"alert")</f>
        <v>alert</v>
      </c>
      <c r="AC2191" s="65">
        <f>IF($AB2191="alert",(IF($J2191='Date ouverte'!$A$29,HLOOKUP($AA2191,'Date ouverte'!$29:$30,2,FALSE),IF($J2191='Date ouverte'!$A$31,HLOOKUP($AA2191,'Date ouverte'!$31:$33,2,FALSE),IF($J2191='Date ouverte'!$A$33,HLOOKUP($AA2191,'Date ouverte'!$33:$34,2,FALSE),IF($J2191='Date ouverte'!$A$35,HLOOKUP($AA2191,'Date ouverte'!$35:$36,2,FALSE),"j"))))),0)</f>
        <v>12</v>
      </c>
      <c r="AD21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91" s="71"/>
    </row>
    <row r="2192" spans="1:31" x14ac:dyDescent="0.25">
      <c r="A2192" t="s">
        <v>823</v>
      </c>
      <c r="B2192" t="s">
        <v>258</v>
      </c>
      <c r="C2192" t="s">
        <v>30</v>
      </c>
      <c r="D2192" t="s">
        <v>47</v>
      </c>
      <c r="E2192" t="s">
        <v>34</v>
      </c>
      <c r="F2192" t="s">
        <v>48</v>
      </c>
      <c r="G2192" s="1">
        <v>44823</v>
      </c>
      <c r="H2192" s="1">
        <v>44866</v>
      </c>
      <c r="I2192" s="2">
        <v>44878</v>
      </c>
      <c r="J2192" t="s">
        <v>18</v>
      </c>
      <c r="K2192" t="s">
        <v>29</v>
      </c>
      <c r="L2192" t="s">
        <v>24</v>
      </c>
      <c r="M2192" t="s">
        <v>25</v>
      </c>
      <c r="N2192" t="s">
        <v>26</v>
      </c>
      <c r="O2192" t="s">
        <v>40</v>
      </c>
      <c r="P2192">
        <f t="shared" si="717"/>
        <v>1</v>
      </c>
      <c r="Q2192" s="5">
        <f t="shared" si="718"/>
        <v>44868</v>
      </c>
      <c r="R2192" s="32">
        <f>VLOOKUP(_xlfn.CONCAT(M2192," - ",E2192),Planning!$C$75:$D$99,2,0)</f>
        <v>21</v>
      </c>
      <c r="S2192" s="5">
        <f t="shared" si="719"/>
        <v>44887</v>
      </c>
      <c r="T2192" s="3" t="str">
        <f t="shared" si="720"/>
        <v/>
      </c>
      <c r="U2192" s="32">
        <f t="shared" ca="1" si="721"/>
        <v>21</v>
      </c>
      <c r="V2192" s="32">
        <f t="shared" si="722"/>
        <v>0</v>
      </c>
      <c r="W2192" s="5">
        <f t="shared" si="723"/>
        <v>44878</v>
      </c>
      <c r="X2192" s="5"/>
      <c r="Z2192" s="49"/>
      <c r="AA2192" s="50" cm="1">
        <f t="array" ref="AA2192">IF(AND(K2192="Pending",J2192='Date ouverte'!$A$2),INDEX(_xlfn.ANCHORARRAY('Date ouverte'!$B$2),MATCH(TRUE,_xlfn.ANCHORARRAY('Date ouverte'!$B$2)&gt;=$W2192,0)),IF(AND(K2192="Pending",J2192='Date ouverte'!$A$4),INDEX(_xlfn.ANCHORARRAY('Date ouverte'!$B$4),MATCH(TRUE,_xlfn.ANCHORARRAY('Date ouverte'!$B$4)&gt;=$W2192,0)),IF(AND(K2192="Pending",J2192='Date ouverte'!$A$6),INDEX(_xlfn.ANCHORARRAY('Date ouverte'!$B$6),MATCH(TRUE,_xlfn.ANCHORARRAY('Date ouverte'!$B$6)&gt;=$W2192,0)),IF(AND(K2192="Pending",J2192='Date ouverte'!$A$8),INDEX(_xlfn.ANCHORARRAY('Date ouverte'!$B$8),MATCH(TRUE,_xlfn.ANCHORARRAY('Date ouverte'!$B$8)&gt;=$W2192,0)),W2192))))</f>
        <v>44879</v>
      </c>
      <c r="AB2192" s="5" t="str">
        <f>IF(IF($K2192="Pending",(IF($J2192='Date ouverte'!$A$20,HLOOKUP($AA2192,'Date ouverte'!$20:$21,2,FALSE),IF($J2192='Date ouverte'!$A$22,HLOOKUP($AA2192,'Date ouverte'!$22:$23,2,FALSE),IF($J2192='Date ouverte'!$A$24,HLOOKUP($AA2192,'Date ouverte'!$24:$25,2,FALSE),IF($J2192='Date ouverte'!$A$26,HLOOKUP($AA2192,'Date ouverte'!$26:$27,2,FALSE),"j"))))),W2192)&lt;&gt;"alert",AA2192,"alert")</f>
        <v>alert</v>
      </c>
      <c r="AC2192" s="65">
        <f>IF($AB2192="alert",(IF($J2192='Date ouverte'!$A$29,HLOOKUP($AA2192,'Date ouverte'!$29:$30,2,FALSE),IF($J2192='Date ouverte'!$A$31,HLOOKUP($AA2192,'Date ouverte'!$31:$33,2,FALSE),IF($J2192='Date ouverte'!$A$33,HLOOKUP($AA2192,'Date ouverte'!$33:$34,2,FALSE),IF($J2192='Date ouverte'!$A$35,HLOOKUP($AA2192,'Date ouverte'!$35:$36,2,FALSE),"j"))))),0)</f>
        <v>11</v>
      </c>
      <c r="AD21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2" s="71"/>
    </row>
    <row r="2193" spans="1:31" x14ac:dyDescent="0.25">
      <c r="A2193" t="s">
        <v>469</v>
      </c>
      <c r="B2193" t="s">
        <v>258</v>
      </c>
      <c r="C2193" t="s">
        <v>30</v>
      </c>
      <c r="D2193" t="s">
        <v>15</v>
      </c>
      <c r="E2193" t="s">
        <v>34</v>
      </c>
      <c r="F2193" t="s">
        <v>17</v>
      </c>
      <c r="G2193" s="1">
        <v>44815</v>
      </c>
      <c r="H2193" s="1">
        <v>44853</v>
      </c>
      <c r="I2193" s="2">
        <v>44865.3125</v>
      </c>
      <c r="J2193" t="s">
        <v>18</v>
      </c>
      <c r="K2193" t="s">
        <v>19</v>
      </c>
      <c r="L2193" t="s">
        <v>20</v>
      </c>
      <c r="M2193" t="s">
        <v>25</v>
      </c>
      <c r="N2193" t="s">
        <v>35</v>
      </c>
      <c r="O2193" t="s">
        <v>42</v>
      </c>
      <c r="P2193">
        <f t="shared" si="717"/>
        <v>1</v>
      </c>
      <c r="Q2193" s="5">
        <f t="shared" si="718"/>
        <v>44855</v>
      </c>
      <c r="R2193" s="32">
        <f>VLOOKUP(_xlfn.CONCAT(M2193," - ",E2193),Planning!$C$75:$D$99,2,0)</f>
        <v>21</v>
      </c>
      <c r="S2193" s="5">
        <f t="shared" si="719"/>
        <v>44874</v>
      </c>
      <c r="T2193" s="3" t="str">
        <f t="shared" si="720"/>
        <v/>
      </c>
      <c r="U2193" s="32">
        <f t="shared" ca="1" si="721"/>
        <v>15</v>
      </c>
      <c r="V2193" s="32">
        <f t="shared" si="722"/>
        <v>0</v>
      </c>
      <c r="W2193" s="5">
        <f t="shared" si="723"/>
        <v>44865</v>
      </c>
      <c r="X2193" s="5"/>
      <c r="Z2193" s="49"/>
      <c r="AA2193" s="50" cm="1">
        <f t="array" ref="AA2193">IF(AND(K2193="Pending",J2193='Date ouverte'!$A$2),INDEX(_xlfn.ANCHORARRAY('Date ouverte'!$B$2),MATCH(TRUE,_xlfn.ANCHORARRAY('Date ouverte'!$B$2)&gt;=$W2193,0)),IF(AND(K2193="Pending",J2193='Date ouverte'!$A$4),INDEX(_xlfn.ANCHORARRAY('Date ouverte'!$B$4),MATCH(TRUE,_xlfn.ANCHORARRAY('Date ouverte'!$B$4)&gt;=$W2193,0)),IF(AND(K2193="Pending",J2193='Date ouverte'!$A$6),INDEX(_xlfn.ANCHORARRAY('Date ouverte'!$B$6),MATCH(TRUE,_xlfn.ANCHORARRAY('Date ouverte'!$B$6)&gt;=$W2193,0)),IF(AND(K2193="Pending",J2193='Date ouverte'!$A$8),INDEX(_xlfn.ANCHORARRAY('Date ouverte'!$B$8),MATCH(TRUE,_xlfn.ANCHORARRAY('Date ouverte'!$B$8)&gt;=$W2193,0)),W2193))))</f>
        <v>44865</v>
      </c>
      <c r="AB2193" s="5">
        <f>IF(IF($K2193="Pending",(IF($J2193='Date ouverte'!$A$20,HLOOKUP($AA2193,'Date ouverte'!$20:$21,2,FALSE),IF($J2193='Date ouverte'!$A$22,HLOOKUP($AA2193,'Date ouverte'!$22:$23,2,FALSE),IF($J2193='Date ouverte'!$A$24,HLOOKUP($AA2193,'Date ouverte'!$24:$25,2,FALSE),IF($J2193='Date ouverte'!$A$26,HLOOKUP($AA2193,'Date ouverte'!$26:$27,2,FALSE),"j"))))),W2193)&lt;&gt;"alert",AA2193,"alert")</f>
        <v>44865</v>
      </c>
      <c r="AC2193" s="65">
        <f>IF($AB2193="alert",(IF($J2193='Date ouverte'!$A$29,HLOOKUP($AA2193,'Date ouverte'!$29:$30,2,FALSE),IF($J2193='Date ouverte'!$A$31,HLOOKUP($AA2193,'Date ouverte'!$31:$33,2,FALSE),IF($J2193='Date ouverte'!$A$33,HLOOKUP($AA2193,'Date ouverte'!$33:$34,2,FALSE),IF($J2193='Date ouverte'!$A$35,HLOOKUP($AA2193,'Date ouverte'!$35:$36,2,FALSE),"j"))))),0)</f>
        <v>0</v>
      </c>
      <c r="AD21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3" s="71"/>
    </row>
    <row r="2194" spans="1:31" x14ac:dyDescent="0.25">
      <c r="A2194" t="s">
        <v>1586</v>
      </c>
      <c r="B2194" t="s">
        <v>258</v>
      </c>
      <c r="C2194" t="s">
        <v>14</v>
      </c>
      <c r="D2194" t="s">
        <v>47</v>
      </c>
      <c r="E2194" t="s">
        <v>34</v>
      </c>
      <c r="F2194" t="s">
        <v>48</v>
      </c>
      <c r="G2194" s="1">
        <v>44835</v>
      </c>
      <c r="H2194" s="1">
        <v>44877</v>
      </c>
      <c r="I2194" s="2">
        <v>44888.208333333336</v>
      </c>
      <c r="J2194" t="s">
        <v>28</v>
      </c>
      <c r="K2194" t="s">
        <v>19</v>
      </c>
      <c r="L2194" t="s">
        <v>20</v>
      </c>
      <c r="M2194" t="s">
        <v>25</v>
      </c>
      <c r="N2194" t="s">
        <v>35</v>
      </c>
      <c r="O2194" t="s">
        <v>45</v>
      </c>
      <c r="P2194">
        <f t="shared" si="717"/>
        <v>1</v>
      </c>
      <c r="Q2194" s="5">
        <f t="shared" si="718"/>
        <v>44879</v>
      </c>
      <c r="R2194" s="32">
        <f>VLOOKUP(_xlfn.CONCAT(M2194," - ",E2194),Planning!$C$75:$D$99,2,0)</f>
        <v>21</v>
      </c>
      <c r="S2194" s="5">
        <f t="shared" si="719"/>
        <v>44898</v>
      </c>
      <c r="T2194" s="3" t="str">
        <f t="shared" si="720"/>
        <v/>
      </c>
      <c r="U2194" s="32">
        <f t="shared" ca="1" si="721"/>
        <v>21</v>
      </c>
      <c r="V2194" s="32">
        <f t="shared" si="722"/>
        <v>0</v>
      </c>
      <c r="W2194" s="5">
        <f t="shared" si="723"/>
        <v>44888</v>
      </c>
      <c r="X2194" s="5"/>
      <c r="Z2194" s="49"/>
      <c r="AA2194" s="50" cm="1">
        <f t="array" ref="AA2194">IF(AND(K2194="Pending",J2194='Date ouverte'!$A$2),INDEX(_xlfn.ANCHORARRAY('Date ouverte'!$B$2),MATCH(TRUE,_xlfn.ANCHORARRAY('Date ouverte'!$B$2)&gt;=$W2194,0)),IF(AND(K2194="Pending",J2194='Date ouverte'!$A$4),INDEX(_xlfn.ANCHORARRAY('Date ouverte'!$B$4),MATCH(TRUE,_xlfn.ANCHORARRAY('Date ouverte'!$B$4)&gt;=$W2194,0)),IF(AND(K2194="Pending",J2194='Date ouverte'!$A$6),INDEX(_xlfn.ANCHORARRAY('Date ouverte'!$B$6),MATCH(TRUE,_xlfn.ANCHORARRAY('Date ouverte'!$B$6)&gt;=$W2194,0)),IF(AND(K2194="Pending",J2194='Date ouverte'!$A$8),INDEX(_xlfn.ANCHORARRAY('Date ouverte'!$B$8),MATCH(TRUE,_xlfn.ANCHORARRAY('Date ouverte'!$B$8)&gt;=$W2194,0)),W2194))))</f>
        <v>44888</v>
      </c>
      <c r="AB2194" s="5">
        <f>IF(IF($K2194="Pending",(IF($J2194='Date ouverte'!$A$20,HLOOKUP($AA2194,'Date ouverte'!$20:$21,2,FALSE),IF($J2194='Date ouverte'!$A$22,HLOOKUP($AA2194,'Date ouverte'!$22:$23,2,FALSE),IF($J2194='Date ouverte'!$A$24,HLOOKUP($AA2194,'Date ouverte'!$24:$25,2,FALSE),IF($J2194='Date ouverte'!$A$26,HLOOKUP($AA2194,'Date ouverte'!$26:$27,2,FALSE),"j"))))),W2194)&lt;&gt;"alert",AA2194,"alert")</f>
        <v>44888</v>
      </c>
      <c r="AC2194" s="65">
        <f>IF($AB2194="alert",(IF($J2194='Date ouverte'!$A$29,HLOOKUP($AA2194,'Date ouverte'!$29:$30,2,FALSE),IF($J2194='Date ouverte'!$A$31,HLOOKUP($AA2194,'Date ouverte'!$31:$33,2,FALSE),IF($J2194='Date ouverte'!$A$33,HLOOKUP($AA2194,'Date ouverte'!$33:$34,2,FALSE),IF($J2194='Date ouverte'!$A$35,HLOOKUP($AA2194,'Date ouverte'!$35:$36,2,FALSE),"j"))))),0)</f>
        <v>0</v>
      </c>
      <c r="AD21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194" s="71"/>
    </row>
    <row r="2195" spans="1:31" x14ac:dyDescent="0.25">
      <c r="A2195" t="s">
        <v>934</v>
      </c>
      <c r="B2195" t="s">
        <v>258</v>
      </c>
      <c r="C2195" t="s">
        <v>30</v>
      </c>
      <c r="D2195" t="s">
        <v>47</v>
      </c>
      <c r="E2195" t="s">
        <v>34</v>
      </c>
      <c r="F2195" t="s">
        <v>48</v>
      </c>
      <c r="G2195" s="1">
        <v>44826</v>
      </c>
      <c r="H2195" s="1">
        <v>44859</v>
      </c>
      <c r="I2195" s="2">
        <v>44867.541666666664</v>
      </c>
      <c r="J2195" t="s">
        <v>23</v>
      </c>
      <c r="K2195" t="s">
        <v>19</v>
      </c>
      <c r="L2195" t="s">
        <v>20</v>
      </c>
      <c r="M2195" t="s">
        <v>25</v>
      </c>
      <c r="N2195" t="s">
        <v>35</v>
      </c>
      <c r="O2195" t="s">
        <v>36</v>
      </c>
      <c r="P2195">
        <f t="shared" si="717"/>
        <v>1</v>
      </c>
      <c r="Q2195" s="5">
        <f t="shared" si="718"/>
        <v>44861</v>
      </c>
      <c r="R2195" s="32">
        <f>VLOOKUP(_xlfn.CONCAT(M2195," - ",E2195),Planning!$C$75:$D$99,2,0)</f>
        <v>21</v>
      </c>
      <c r="S2195" s="5">
        <f t="shared" si="719"/>
        <v>44880</v>
      </c>
      <c r="T2195" s="3" t="str">
        <f t="shared" si="720"/>
        <v/>
      </c>
      <c r="U2195" s="32">
        <f t="shared" ca="1" si="721"/>
        <v>21</v>
      </c>
      <c r="V2195" s="32">
        <f t="shared" si="722"/>
        <v>0</v>
      </c>
      <c r="W2195" s="5">
        <f t="shared" si="723"/>
        <v>44867</v>
      </c>
      <c r="X2195" s="5"/>
      <c r="Z2195" s="49"/>
      <c r="AA2195" s="50" cm="1">
        <f t="array" ref="AA2195">IF(AND(K2195="Pending",J2195='Date ouverte'!$A$2),INDEX(_xlfn.ANCHORARRAY('Date ouverte'!$B$2),MATCH(TRUE,_xlfn.ANCHORARRAY('Date ouverte'!$B$2)&gt;=$W2195,0)),IF(AND(K2195="Pending",J2195='Date ouverte'!$A$4),INDEX(_xlfn.ANCHORARRAY('Date ouverte'!$B$4),MATCH(TRUE,_xlfn.ANCHORARRAY('Date ouverte'!$B$4)&gt;=$W2195,0)),IF(AND(K2195="Pending",J2195='Date ouverte'!$A$6),INDEX(_xlfn.ANCHORARRAY('Date ouverte'!$B$6),MATCH(TRUE,_xlfn.ANCHORARRAY('Date ouverte'!$B$6)&gt;=$W2195,0)),IF(AND(K2195="Pending",J2195='Date ouverte'!$A$8),INDEX(_xlfn.ANCHORARRAY('Date ouverte'!$B$8),MATCH(TRUE,_xlfn.ANCHORARRAY('Date ouverte'!$B$8)&gt;=$W2195,0)),W2195))))</f>
        <v>44867</v>
      </c>
      <c r="AB2195" s="5">
        <f>IF(IF($K2195="Pending",(IF($J2195='Date ouverte'!$A$20,HLOOKUP($AA2195,'Date ouverte'!$20:$21,2,FALSE),IF($J2195='Date ouverte'!$A$22,HLOOKUP($AA2195,'Date ouverte'!$22:$23,2,FALSE),IF($J2195='Date ouverte'!$A$24,HLOOKUP($AA2195,'Date ouverte'!$24:$25,2,FALSE),IF($J2195='Date ouverte'!$A$26,HLOOKUP($AA2195,'Date ouverte'!$26:$27,2,FALSE),"j"))))),W2195)&lt;&gt;"alert",AA2195,"alert")</f>
        <v>44867</v>
      </c>
      <c r="AC2195" s="65">
        <f>IF($AB2195="alert",(IF($J2195='Date ouverte'!$A$29,HLOOKUP($AA2195,'Date ouverte'!$29:$30,2,FALSE),IF($J2195='Date ouverte'!$A$31,HLOOKUP($AA2195,'Date ouverte'!$31:$33,2,FALSE),IF($J2195='Date ouverte'!$A$33,HLOOKUP($AA2195,'Date ouverte'!$33:$34,2,FALSE),IF($J2195='Date ouverte'!$A$35,HLOOKUP($AA2195,'Date ouverte'!$35:$36,2,FALSE),"j"))))),0)</f>
        <v>0</v>
      </c>
      <c r="AD21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5" s="71"/>
    </row>
    <row r="2196" spans="1:31" x14ac:dyDescent="0.25">
      <c r="A2196" t="s">
        <v>2352</v>
      </c>
      <c r="B2196" t="s">
        <v>258</v>
      </c>
      <c r="C2196" t="s">
        <v>30</v>
      </c>
      <c r="D2196" t="s">
        <v>47</v>
      </c>
      <c r="E2196" t="s">
        <v>34</v>
      </c>
      <c r="F2196" t="s">
        <v>48</v>
      </c>
      <c r="G2196" s="1">
        <v>44847</v>
      </c>
      <c r="H2196" s="1">
        <v>44877</v>
      </c>
      <c r="I2196" s="2">
        <v>44884</v>
      </c>
      <c r="J2196" t="s">
        <v>23</v>
      </c>
      <c r="K2196" t="s">
        <v>29</v>
      </c>
      <c r="L2196" t="s">
        <v>20</v>
      </c>
      <c r="M2196" t="s">
        <v>25</v>
      </c>
      <c r="N2196" t="s">
        <v>35</v>
      </c>
      <c r="O2196" t="s">
        <v>45</v>
      </c>
      <c r="P2196">
        <f t="shared" si="717"/>
        <v>1</v>
      </c>
      <c r="Q2196" s="5">
        <f t="shared" si="718"/>
        <v>44879</v>
      </c>
      <c r="R2196" s="32">
        <f>VLOOKUP(_xlfn.CONCAT(M2196," - ",E2196),Planning!$C$75:$D$99,2,0)</f>
        <v>21</v>
      </c>
      <c r="S2196" s="5">
        <f t="shared" si="719"/>
        <v>44898</v>
      </c>
      <c r="T2196" s="3" t="str">
        <f t="shared" si="720"/>
        <v/>
      </c>
      <c r="U2196" s="32">
        <f t="shared" ca="1" si="721"/>
        <v>21</v>
      </c>
      <c r="V2196" s="32">
        <f t="shared" si="722"/>
        <v>0</v>
      </c>
      <c r="W2196" s="5">
        <f t="shared" si="723"/>
        <v>44884</v>
      </c>
      <c r="X2196" s="5"/>
      <c r="Z2196" s="49"/>
      <c r="AA2196" s="50" cm="1">
        <f t="array" ref="AA2196">IF(AND(K2196="Pending",J2196='Date ouverte'!$A$2),INDEX(_xlfn.ANCHORARRAY('Date ouverte'!$B$2),MATCH(TRUE,_xlfn.ANCHORARRAY('Date ouverte'!$B$2)&gt;=$W2196,0)),IF(AND(K2196="Pending",J2196='Date ouverte'!$A$4),INDEX(_xlfn.ANCHORARRAY('Date ouverte'!$B$4),MATCH(TRUE,_xlfn.ANCHORARRAY('Date ouverte'!$B$4)&gt;=$W2196,0)),IF(AND(K2196="Pending",J2196='Date ouverte'!$A$6),INDEX(_xlfn.ANCHORARRAY('Date ouverte'!$B$6),MATCH(TRUE,_xlfn.ANCHORARRAY('Date ouverte'!$B$6)&gt;=$W2196,0)),IF(AND(K2196="Pending",J2196='Date ouverte'!$A$8),INDEX(_xlfn.ANCHORARRAY('Date ouverte'!$B$8),MATCH(TRUE,_xlfn.ANCHORARRAY('Date ouverte'!$B$8)&gt;=$W2196,0)),W2196))))</f>
        <v>44886</v>
      </c>
      <c r="AB2196" s="5">
        <f>IF(IF($K2196="Pending",(IF($J2196='Date ouverte'!$A$20,HLOOKUP($AA2196,'Date ouverte'!$20:$21,2,FALSE),IF($J2196='Date ouverte'!$A$22,HLOOKUP($AA2196,'Date ouverte'!$22:$23,2,FALSE),IF($J2196='Date ouverte'!$A$24,HLOOKUP($AA2196,'Date ouverte'!$24:$25,2,FALSE),IF($J2196='Date ouverte'!$A$26,HLOOKUP($AA2196,'Date ouverte'!$26:$27,2,FALSE),"j"))))),W2196)&lt;&gt;"alert",AA2196,"alert")</f>
        <v>44886</v>
      </c>
      <c r="AC2196" s="65">
        <f>IF($AB2196="alert",(IF($J2196='Date ouverte'!$A$29,HLOOKUP($AA2196,'Date ouverte'!$29:$30,2,FALSE),IF($J2196='Date ouverte'!$A$31,HLOOKUP($AA2196,'Date ouverte'!$31:$33,2,FALSE),IF($J2196='Date ouverte'!$A$33,HLOOKUP($AA2196,'Date ouverte'!$33:$34,2,FALSE),IF($J2196='Date ouverte'!$A$35,HLOOKUP($AA2196,'Date ouverte'!$35:$36,2,FALSE),"j"))))),0)</f>
        <v>0</v>
      </c>
      <c r="AD21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6" s="71"/>
    </row>
    <row r="2197" spans="1:31" x14ac:dyDescent="0.25">
      <c r="A2197" t="s">
        <v>2353</v>
      </c>
      <c r="B2197" t="s">
        <v>258</v>
      </c>
      <c r="C2197" t="s">
        <v>30</v>
      </c>
      <c r="D2197" t="s">
        <v>47</v>
      </c>
      <c r="E2197" t="s">
        <v>34</v>
      </c>
      <c r="F2197" t="s">
        <v>48</v>
      </c>
      <c r="G2197" s="1">
        <v>44847</v>
      </c>
      <c r="H2197" s="1">
        <v>44877</v>
      </c>
      <c r="I2197" s="2">
        <v>44894.458333333336</v>
      </c>
      <c r="J2197" t="s">
        <v>23</v>
      </c>
      <c r="K2197" t="s">
        <v>19</v>
      </c>
      <c r="L2197" t="s">
        <v>20</v>
      </c>
      <c r="M2197" t="s">
        <v>25</v>
      </c>
      <c r="N2197" t="s">
        <v>35</v>
      </c>
      <c r="O2197" t="s">
        <v>45</v>
      </c>
      <c r="P2197">
        <f t="shared" si="717"/>
        <v>1</v>
      </c>
      <c r="Q2197" s="5">
        <f t="shared" si="718"/>
        <v>44879</v>
      </c>
      <c r="R2197" s="32">
        <f>VLOOKUP(_xlfn.CONCAT(M2197," - ",E2197),Planning!$C$75:$D$99,2,0)</f>
        <v>21</v>
      </c>
      <c r="S2197" s="5">
        <f t="shared" si="719"/>
        <v>44898</v>
      </c>
      <c r="T2197" s="3" t="str">
        <f t="shared" si="720"/>
        <v/>
      </c>
      <c r="U2197" s="32">
        <f t="shared" ca="1" si="721"/>
        <v>21</v>
      </c>
      <c r="V2197" s="32">
        <f t="shared" si="722"/>
        <v>0</v>
      </c>
      <c r="W2197" s="5">
        <f t="shared" si="723"/>
        <v>44894</v>
      </c>
      <c r="X2197" s="5"/>
      <c r="Z2197" s="49"/>
      <c r="AA2197" s="50" cm="1">
        <f t="array" ref="AA2197">IF(AND(K2197="Pending",J2197='Date ouverte'!$A$2),INDEX(_xlfn.ANCHORARRAY('Date ouverte'!$B$2),MATCH(TRUE,_xlfn.ANCHORARRAY('Date ouverte'!$B$2)&gt;=$W2197,0)),IF(AND(K2197="Pending",J2197='Date ouverte'!$A$4),INDEX(_xlfn.ANCHORARRAY('Date ouverte'!$B$4),MATCH(TRUE,_xlfn.ANCHORARRAY('Date ouverte'!$B$4)&gt;=$W2197,0)),IF(AND(K2197="Pending",J2197='Date ouverte'!$A$6),INDEX(_xlfn.ANCHORARRAY('Date ouverte'!$B$6),MATCH(TRUE,_xlfn.ANCHORARRAY('Date ouverte'!$B$6)&gt;=$W2197,0)),IF(AND(K2197="Pending",J2197='Date ouverte'!$A$8),INDEX(_xlfn.ANCHORARRAY('Date ouverte'!$B$8),MATCH(TRUE,_xlfn.ANCHORARRAY('Date ouverte'!$B$8)&gt;=$W2197,0)),W2197))))</f>
        <v>44894</v>
      </c>
      <c r="AB2197" s="5">
        <f>IF(IF($K2197="Pending",(IF($J2197='Date ouverte'!$A$20,HLOOKUP($AA2197,'Date ouverte'!$20:$21,2,FALSE),IF($J2197='Date ouverte'!$A$22,HLOOKUP($AA2197,'Date ouverte'!$22:$23,2,FALSE),IF($J2197='Date ouverte'!$A$24,HLOOKUP($AA2197,'Date ouverte'!$24:$25,2,FALSE),IF($J2197='Date ouverte'!$A$26,HLOOKUP($AA2197,'Date ouverte'!$26:$27,2,FALSE),"j"))))),W2197)&lt;&gt;"alert",AA2197,"alert")</f>
        <v>44894</v>
      </c>
      <c r="AC2197" s="65">
        <f>IF($AB2197="alert",(IF($J2197='Date ouverte'!$A$29,HLOOKUP($AA2197,'Date ouverte'!$29:$30,2,FALSE),IF($J2197='Date ouverte'!$A$31,HLOOKUP($AA2197,'Date ouverte'!$31:$33,2,FALSE),IF($J2197='Date ouverte'!$A$33,HLOOKUP($AA2197,'Date ouverte'!$33:$34,2,FALSE),IF($J2197='Date ouverte'!$A$35,HLOOKUP($AA2197,'Date ouverte'!$35:$36,2,FALSE),"j"))))),0)</f>
        <v>0</v>
      </c>
      <c r="AD21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7" s="71"/>
    </row>
    <row r="2198" spans="1:31" x14ac:dyDescent="0.25">
      <c r="A2198" t="s">
        <v>66</v>
      </c>
      <c r="B2198" t="s">
        <v>258</v>
      </c>
      <c r="C2198" t="s">
        <v>30</v>
      </c>
      <c r="D2198" t="s">
        <v>15</v>
      </c>
      <c r="E2198" t="s">
        <v>34</v>
      </c>
      <c r="F2198" t="s">
        <v>17</v>
      </c>
      <c r="G2198" s="1">
        <v>44799</v>
      </c>
      <c r="H2198" s="1">
        <v>44853</v>
      </c>
      <c r="I2198" s="2">
        <v>44862.354166666664</v>
      </c>
      <c r="J2198" t="s">
        <v>28</v>
      </c>
      <c r="K2198" t="s">
        <v>19</v>
      </c>
      <c r="L2198" t="s">
        <v>20</v>
      </c>
      <c r="M2198" t="s">
        <v>25</v>
      </c>
      <c r="N2198" t="s">
        <v>35</v>
      </c>
      <c r="O2198" t="s">
        <v>42</v>
      </c>
      <c r="P2198">
        <f t="shared" si="717"/>
        <v>1</v>
      </c>
      <c r="Q2198" s="5">
        <f t="shared" si="718"/>
        <v>44855</v>
      </c>
      <c r="R2198" s="32">
        <f>VLOOKUP(_xlfn.CONCAT(M2198," - ",E2198),Planning!$C$75:$D$99,2,0)</f>
        <v>21</v>
      </c>
      <c r="S2198" s="5">
        <f t="shared" si="719"/>
        <v>44874</v>
      </c>
      <c r="T2198" s="3" t="str">
        <f t="shared" si="720"/>
        <v/>
      </c>
      <c r="U2198" s="32">
        <f t="shared" ca="1" si="721"/>
        <v>15</v>
      </c>
      <c r="V2198" s="32">
        <f t="shared" si="722"/>
        <v>0</v>
      </c>
      <c r="W2198" s="5">
        <f t="shared" si="723"/>
        <v>44862</v>
      </c>
      <c r="X2198" s="5"/>
      <c r="Z2198" s="49"/>
      <c r="AA2198" s="50" cm="1">
        <f t="array" ref="AA2198">IF(AND(K2198="Pending",J2198='Date ouverte'!$A$2),INDEX(_xlfn.ANCHORARRAY('Date ouverte'!$B$2),MATCH(TRUE,_xlfn.ANCHORARRAY('Date ouverte'!$B$2)&gt;=$W2198,0)),IF(AND(K2198="Pending",J2198='Date ouverte'!$A$4),INDEX(_xlfn.ANCHORARRAY('Date ouverte'!$B$4),MATCH(TRUE,_xlfn.ANCHORARRAY('Date ouverte'!$B$4)&gt;=$W2198,0)),IF(AND(K2198="Pending",J2198='Date ouverte'!$A$6),INDEX(_xlfn.ANCHORARRAY('Date ouverte'!$B$6),MATCH(TRUE,_xlfn.ANCHORARRAY('Date ouverte'!$B$6)&gt;=$W2198,0)),IF(AND(K2198="Pending",J2198='Date ouverte'!$A$8),INDEX(_xlfn.ANCHORARRAY('Date ouverte'!$B$8),MATCH(TRUE,_xlfn.ANCHORARRAY('Date ouverte'!$B$8)&gt;=$W2198,0)),W2198))))</f>
        <v>44862</v>
      </c>
      <c r="AB2198" s="5">
        <f>IF(IF($K2198="Pending",(IF($J2198='Date ouverte'!$A$20,HLOOKUP($AA2198,'Date ouverte'!$20:$21,2,FALSE),IF($J2198='Date ouverte'!$A$22,HLOOKUP($AA2198,'Date ouverte'!$22:$23,2,FALSE),IF($J2198='Date ouverte'!$A$24,HLOOKUP($AA2198,'Date ouverte'!$24:$25,2,FALSE),IF($J2198='Date ouverte'!$A$26,HLOOKUP($AA2198,'Date ouverte'!$26:$27,2,FALSE),"j"))))),W2198)&lt;&gt;"alert",AA2198,"alert")</f>
        <v>44862</v>
      </c>
      <c r="AC2198" s="65">
        <f>IF($AB2198="alert",(IF($J2198='Date ouverte'!$A$29,HLOOKUP($AA2198,'Date ouverte'!$29:$30,2,FALSE),IF($J2198='Date ouverte'!$A$31,HLOOKUP($AA2198,'Date ouverte'!$31:$33,2,FALSE),IF($J2198='Date ouverte'!$A$33,HLOOKUP($AA2198,'Date ouverte'!$33:$34,2,FALSE),IF($J2198='Date ouverte'!$A$35,HLOOKUP($AA2198,'Date ouverte'!$35:$36,2,FALSE),"j"))))),0)</f>
        <v>0</v>
      </c>
      <c r="AD21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8" s="71"/>
    </row>
    <row r="2199" spans="1:31" x14ac:dyDescent="0.25">
      <c r="A2199" t="s">
        <v>2354</v>
      </c>
      <c r="B2199" t="s">
        <v>258</v>
      </c>
      <c r="C2199" t="s">
        <v>30</v>
      </c>
      <c r="D2199" t="s">
        <v>47</v>
      </c>
      <c r="E2199" t="s">
        <v>34</v>
      </c>
      <c r="F2199" t="s">
        <v>48</v>
      </c>
      <c r="G2199" s="1">
        <v>44858</v>
      </c>
      <c r="H2199" s="1">
        <v>44890</v>
      </c>
      <c r="I2199" s="2">
        <v>44902</v>
      </c>
      <c r="J2199" t="s">
        <v>23</v>
      </c>
      <c r="K2199" t="s">
        <v>29</v>
      </c>
      <c r="L2199" t="s">
        <v>20</v>
      </c>
      <c r="M2199" t="s">
        <v>25</v>
      </c>
      <c r="N2199" t="s">
        <v>35</v>
      </c>
      <c r="O2199" t="s">
        <v>46</v>
      </c>
      <c r="P2199">
        <f t="shared" si="717"/>
        <v>1</v>
      </c>
      <c r="Q2199" s="5">
        <f t="shared" si="718"/>
        <v>44892</v>
      </c>
      <c r="R2199" s="32">
        <f>VLOOKUP(_xlfn.CONCAT(M2199," - ",E2199),Planning!$C$75:$D$99,2,0)</f>
        <v>21</v>
      </c>
      <c r="S2199" s="5">
        <f t="shared" si="719"/>
        <v>44911</v>
      </c>
      <c r="T2199" s="3" t="str">
        <f t="shared" si="720"/>
        <v/>
      </c>
      <c r="U2199" s="32">
        <f t="shared" ca="1" si="721"/>
        <v>21</v>
      </c>
      <c r="V2199" s="32">
        <f t="shared" si="722"/>
        <v>0</v>
      </c>
      <c r="W2199" s="5">
        <f t="shared" si="723"/>
        <v>44902</v>
      </c>
      <c r="X2199" s="5"/>
      <c r="Z2199" s="49"/>
      <c r="AA2199" s="50" cm="1">
        <f t="array" ref="AA2199">IF(AND(K2199="Pending",J2199='Date ouverte'!$A$2),INDEX(_xlfn.ANCHORARRAY('Date ouverte'!$B$2),MATCH(TRUE,_xlfn.ANCHORARRAY('Date ouverte'!$B$2)&gt;=$W2199,0)),IF(AND(K2199="Pending",J2199='Date ouverte'!$A$4),INDEX(_xlfn.ANCHORARRAY('Date ouverte'!$B$4),MATCH(TRUE,_xlfn.ANCHORARRAY('Date ouverte'!$B$4)&gt;=$W2199,0)),IF(AND(K2199="Pending",J2199='Date ouverte'!$A$6),INDEX(_xlfn.ANCHORARRAY('Date ouverte'!$B$6),MATCH(TRUE,_xlfn.ANCHORARRAY('Date ouverte'!$B$6)&gt;=$W2199,0)),IF(AND(K2199="Pending",J2199='Date ouverte'!$A$8),INDEX(_xlfn.ANCHORARRAY('Date ouverte'!$B$8),MATCH(TRUE,_xlfn.ANCHORARRAY('Date ouverte'!$B$8)&gt;=$W2199,0)),W2199))))</f>
        <v>44902</v>
      </c>
      <c r="AB2199" s="5" t="str">
        <f>IF(IF($K2199="Pending",(IF($J2199='Date ouverte'!$A$20,HLOOKUP($AA2199,'Date ouverte'!$20:$21,2,FALSE),IF($J2199='Date ouverte'!$A$22,HLOOKUP($AA2199,'Date ouverte'!$22:$23,2,FALSE),IF($J2199='Date ouverte'!$A$24,HLOOKUP($AA2199,'Date ouverte'!$24:$25,2,FALSE),IF($J2199='Date ouverte'!$A$26,HLOOKUP($AA2199,'Date ouverte'!$26:$27,2,FALSE),"j"))))),W2199)&lt;&gt;"alert",AA2199,"alert")</f>
        <v>alert</v>
      </c>
      <c r="AC2199" s="65">
        <f>IF($AB2199="alert",(IF($J2199='Date ouverte'!$A$29,HLOOKUP($AA2199,'Date ouverte'!$29:$30,2,FALSE),IF($J2199='Date ouverte'!$A$31,HLOOKUP($AA2199,'Date ouverte'!$31:$33,2,FALSE),IF($J2199='Date ouverte'!$A$33,HLOOKUP($AA2199,'Date ouverte'!$33:$34,2,FALSE),IF($J2199='Date ouverte'!$A$35,HLOOKUP($AA2199,'Date ouverte'!$35:$36,2,FALSE),"j"))))),0)</f>
        <v>40</v>
      </c>
      <c r="AD21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199" s="71"/>
    </row>
    <row r="2200" spans="1:31" x14ac:dyDescent="0.25">
      <c r="A2200" t="s">
        <v>2355</v>
      </c>
      <c r="B2200" t="s">
        <v>258</v>
      </c>
      <c r="C2200" t="s">
        <v>30</v>
      </c>
      <c r="D2200" t="s">
        <v>47</v>
      </c>
      <c r="E2200" t="s">
        <v>34</v>
      </c>
      <c r="F2200" t="s">
        <v>48</v>
      </c>
      <c r="G2200" s="1">
        <v>44847</v>
      </c>
      <c r="H2200" s="1">
        <v>44877</v>
      </c>
      <c r="I2200" s="2">
        <v>44884</v>
      </c>
      <c r="J2200" t="s">
        <v>23</v>
      </c>
      <c r="K2200" t="s">
        <v>29</v>
      </c>
      <c r="L2200" t="s">
        <v>20</v>
      </c>
      <c r="M2200" t="s">
        <v>25</v>
      </c>
      <c r="N2200" t="s">
        <v>35</v>
      </c>
      <c r="O2200" t="s">
        <v>45</v>
      </c>
      <c r="P2200">
        <f t="shared" si="717"/>
        <v>1</v>
      </c>
      <c r="Q2200" s="5">
        <f t="shared" si="718"/>
        <v>44879</v>
      </c>
      <c r="R2200" s="32">
        <f>VLOOKUP(_xlfn.CONCAT(M2200," - ",E2200),Planning!$C$75:$D$99,2,0)</f>
        <v>21</v>
      </c>
      <c r="S2200" s="5">
        <f t="shared" si="719"/>
        <v>44898</v>
      </c>
      <c r="T2200" s="3" t="str">
        <f t="shared" si="720"/>
        <v/>
      </c>
      <c r="U2200" s="32">
        <f t="shared" ca="1" si="721"/>
        <v>21</v>
      </c>
      <c r="V2200" s="32">
        <f t="shared" si="722"/>
        <v>0</v>
      </c>
      <c r="W2200" s="5">
        <f t="shared" si="723"/>
        <v>44884</v>
      </c>
      <c r="X2200" s="5"/>
      <c r="Z2200" s="49"/>
      <c r="AA2200" s="50" cm="1">
        <f t="array" ref="AA2200">IF(AND(K2200="Pending",J2200='Date ouverte'!$A$2),INDEX(_xlfn.ANCHORARRAY('Date ouverte'!$B$2),MATCH(TRUE,_xlfn.ANCHORARRAY('Date ouverte'!$B$2)&gt;=$W2200,0)),IF(AND(K2200="Pending",J2200='Date ouverte'!$A$4),INDEX(_xlfn.ANCHORARRAY('Date ouverte'!$B$4),MATCH(TRUE,_xlfn.ANCHORARRAY('Date ouverte'!$B$4)&gt;=$W2200,0)),IF(AND(K2200="Pending",J2200='Date ouverte'!$A$6),INDEX(_xlfn.ANCHORARRAY('Date ouverte'!$B$6),MATCH(TRUE,_xlfn.ANCHORARRAY('Date ouverte'!$B$6)&gt;=$W2200,0)),IF(AND(K2200="Pending",J2200='Date ouverte'!$A$8),INDEX(_xlfn.ANCHORARRAY('Date ouverte'!$B$8),MATCH(TRUE,_xlfn.ANCHORARRAY('Date ouverte'!$B$8)&gt;=$W2200,0)),W2200))))</f>
        <v>44886</v>
      </c>
      <c r="AB2200" s="5">
        <f>IF(IF($K2200="Pending",(IF($J2200='Date ouverte'!$A$20,HLOOKUP($AA2200,'Date ouverte'!$20:$21,2,FALSE),IF($J2200='Date ouverte'!$A$22,HLOOKUP($AA2200,'Date ouverte'!$22:$23,2,FALSE),IF($J2200='Date ouverte'!$A$24,HLOOKUP($AA2200,'Date ouverte'!$24:$25,2,FALSE),IF($J2200='Date ouverte'!$A$26,HLOOKUP($AA2200,'Date ouverte'!$26:$27,2,FALSE),"j"))))),W2200)&lt;&gt;"alert",AA2200,"alert")</f>
        <v>44886</v>
      </c>
      <c r="AC2200" s="65">
        <f>IF($AB2200="alert",(IF($J2200='Date ouverte'!$A$29,HLOOKUP($AA2200,'Date ouverte'!$29:$30,2,FALSE),IF($J2200='Date ouverte'!$A$31,HLOOKUP($AA2200,'Date ouverte'!$31:$33,2,FALSE),IF($J2200='Date ouverte'!$A$33,HLOOKUP($AA2200,'Date ouverte'!$33:$34,2,FALSE),IF($J2200='Date ouverte'!$A$35,HLOOKUP($AA2200,'Date ouverte'!$35:$36,2,FALSE),"j"))))),0)</f>
        <v>0</v>
      </c>
      <c r="AD22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0" s="71"/>
    </row>
    <row r="2201" spans="1:31" x14ac:dyDescent="0.25">
      <c r="A2201" t="s">
        <v>1071</v>
      </c>
      <c r="B2201" t="s">
        <v>258</v>
      </c>
      <c r="C2201" t="s">
        <v>30</v>
      </c>
      <c r="D2201" t="s">
        <v>47</v>
      </c>
      <c r="E2201" t="s">
        <v>16</v>
      </c>
      <c r="F2201" t="s">
        <v>48</v>
      </c>
      <c r="G2201" s="1">
        <v>44825</v>
      </c>
      <c r="H2201" s="1">
        <v>44864</v>
      </c>
      <c r="I2201" s="2">
        <v>44869</v>
      </c>
      <c r="J2201" t="s">
        <v>39</v>
      </c>
      <c r="K2201" t="s">
        <v>29</v>
      </c>
      <c r="L2201" t="s">
        <v>24</v>
      </c>
      <c r="M2201" t="s">
        <v>25</v>
      </c>
      <c r="N2201" t="s">
        <v>26</v>
      </c>
      <c r="O2201" t="s">
        <v>36</v>
      </c>
      <c r="P2201">
        <f t="shared" si="717"/>
        <v>1</v>
      </c>
      <c r="Q2201" s="5">
        <f t="shared" si="718"/>
        <v>44866</v>
      </c>
      <c r="R2201" s="32">
        <f>VLOOKUP(_xlfn.CONCAT(M2201," - ",E2201),Planning!$C$75:$D$99,2,0)</f>
        <v>4</v>
      </c>
      <c r="S2201" s="5">
        <f t="shared" si="719"/>
        <v>44868</v>
      </c>
      <c r="T2201" s="3" t="str">
        <f t="shared" si="720"/>
        <v/>
      </c>
      <c r="U2201" s="32">
        <f t="shared" ca="1" si="721"/>
        <v>4</v>
      </c>
      <c r="V2201" s="32">
        <f t="shared" si="722"/>
        <v>0</v>
      </c>
      <c r="W2201" s="5">
        <f t="shared" si="723"/>
        <v>44869</v>
      </c>
      <c r="X2201" s="5"/>
      <c r="Z2201" s="49"/>
      <c r="AA2201" s="50" cm="1">
        <f t="array" ref="AA2201">IF(AND(K2201="Pending",J2201='Date ouverte'!$A$2),INDEX(_xlfn.ANCHORARRAY('Date ouverte'!$B$2),MATCH(TRUE,_xlfn.ANCHORARRAY('Date ouverte'!$B$2)&gt;=$W2201,0)),IF(AND(K2201="Pending",J2201='Date ouverte'!$A$4),INDEX(_xlfn.ANCHORARRAY('Date ouverte'!$B$4),MATCH(TRUE,_xlfn.ANCHORARRAY('Date ouverte'!$B$4)&gt;=$W2201,0)),IF(AND(K2201="Pending",J2201='Date ouverte'!$A$6),INDEX(_xlfn.ANCHORARRAY('Date ouverte'!$B$6),MATCH(TRUE,_xlfn.ANCHORARRAY('Date ouverte'!$B$6)&gt;=$W2201,0)),IF(AND(K2201="Pending",J2201='Date ouverte'!$A$8),INDEX(_xlfn.ANCHORARRAY('Date ouverte'!$B$8),MATCH(TRUE,_xlfn.ANCHORARRAY('Date ouverte'!$B$8)&gt;=$W2201,0)),W2201))))</f>
        <v>44869</v>
      </c>
      <c r="AB2201" s="5">
        <f>IF(IF($K2201="Pending",(IF($J2201='Date ouverte'!$A$20,HLOOKUP($AA2201,'Date ouverte'!$20:$21,2,FALSE),IF($J2201='Date ouverte'!$A$22,HLOOKUP($AA2201,'Date ouverte'!$22:$23,2,FALSE),IF($J2201='Date ouverte'!$A$24,HLOOKUP($AA2201,'Date ouverte'!$24:$25,2,FALSE),IF($J2201='Date ouverte'!$A$26,HLOOKUP($AA2201,'Date ouverte'!$26:$27,2,FALSE),"j"))))),W2201)&lt;&gt;"alert",AA2201,"alert")</f>
        <v>44869</v>
      </c>
      <c r="AC2201" s="65">
        <f>IF($AB2201="alert",(IF($J2201='Date ouverte'!$A$29,HLOOKUP($AA2201,'Date ouverte'!$29:$30,2,FALSE),IF($J2201='Date ouverte'!$A$31,HLOOKUP($AA2201,'Date ouverte'!$31:$33,2,FALSE),IF($J2201='Date ouverte'!$A$33,HLOOKUP($AA2201,'Date ouverte'!$33:$34,2,FALSE),IF($J2201='Date ouverte'!$A$35,HLOOKUP($AA2201,'Date ouverte'!$35:$36,2,FALSE),"j"))))),0)</f>
        <v>0</v>
      </c>
      <c r="AD22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01" s="71"/>
    </row>
    <row r="2202" spans="1:31" x14ac:dyDescent="0.25">
      <c r="A2202" t="s">
        <v>748</v>
      </c>
      <c r="B2202" t="s">
        <v>258</v>
      </c>
      <c r="C2202" t="s">
        <v>30</v>
      </c>
      <c r="D2202" t="s">
        <v>47</v>
      </c>
      <c r="E2202" t="s">
        <v>34</v>
      </c>
      <c r="F2202" t="s">
        <v>48</v>
      </c>
      <c r="G2202" s="1">
        <v>44826</v>
      </c>
      <c r="H2202" s="1">
        <v>44860</v>
      </c>
      <c r="I2202" s="2">
        <v>44869.291666666664</v>
      </c>
      <c r="J2202" t="s">
        <v>23</v>
      </c>
      <c r="K2202" t="s">
        <v>19</v>
      </c>
      <c r="L2202" t="s">
        <v>20</v>
      </c>
      <c r="M2202" t="s">
        <v>25</v>
      </c>
      <c r="N2202" t="s">
        <v>35</v>
      </c>
      <c r="O2202" t="s">
        <v>36</v>
      </c>
      <c r="P2202">
        <f t="shared" si="717"/>
        <v>1</v>
      </c>
      <c r="Q2202" s="5">
        <f t="shared" si="718"/>
        <v>44862</v>
      </c>
      <c r="R2202" s="32">
        <f>VLOOKUP(_xlfn.CONCAT(M2202," - ",E2202),Planning!$C$75:$D$99,2,0)</f>
        <v>21</v>
      </c>
      <c r="S2202" s="5">
        <f t="shared" si="719"/>
        <v>44881</v>
      </c>
      <c r="T2202" s="3" t="str">
        <f t="shared" si="720"/>
        <v/>
      </c>
      <c r="U2202" s="32">
        <f t="shared" ca="1" si="721"/>
        <v>21</v>
      </c>
      <c r="V2202" s="32">
        <f t="shared" si="722"/>
        <v>0</v>
      </c>
      <c r="W2202" s="5">
        <f t="shared" si="723"/>
        <v>44869</v>
      </c>
      <c r="X2202" s="5"/>
      <c r="Z2202" s="49"/>
      <c r="AA2202" s="50" cm="1">
        <f t="array" ref="AA2202">IF(AND(K2202="Pending",J2202='Date ouverte'!$A$2),INDEX(_xlfn.ANCHORARRAY('Date ouverte'!$B$2),MATCH(TRUE,_xlfn.ANCHORARRAY('Date ouverte'!$B$2)&gt;=$W2202,0)),IF(AND(K2202="Pending",J2202='Date ouverte'!$A$4),INDEX(_xlfn.ANCHORARRAY('Date ouverte'!$B$4),MATCH(TRUE,_xlfn.ANCHORARRAY('Date ouverte'!$B$4)&gt;=$W2202,0)),IF(AND(K2202="Pending",J2202='Date ouverte'!$A$6),INDEX(_xlfn.ANCHORARRAY('Date ouverte'!$B$6),MATCH(TRUE,_xlfn.ANCHORARRAY('Date ouverte'!$B$6)&gt;=$W2202,0)),IF(AND(K2202="Pending",J2202='Date ouverte'!$A$8),INDEX(_xlfn.ANCHORARRAY('Date ouverte'!$B$8),MATCH(TRUE,_xlfn.ANCHORARRAY('Date ouverte'!$B$8)&gt;=$W2202,0)),W2202))))</f>
        <v>44869</v>
      </c>
      <c r="AB2202" s="5">
        <f>IF(IF($K2202="Pending",(IF($J2202='Date ouverte'!$A$20,HLOOKUP($AA2202,'Date ouverte'!$20:$21,2,FALSE),IF($J2202='Date ouverte'!$A$22,HLOOKUP($AA2202,'Date ouverte'!$22:$23,2,FALSE),IF($J2202='Date ouverte'!$A$24,HLOOKUP($AA2202,'Date ouverte'!$24:$25,2,FALSE),IF($J2202='Date ouverte'!$A$26,HLOOKUP($AA2202,'Date ouverte'!$26:$27,2,FALSE),"j"))))),W2202)&lt;&gt;"alert",AA2202,"alert")</f>
        <v>44869</v>
      </c>
      <c r="AC2202" s="65">
        <f>IF($AB2202="alert",(IF($J2202='Date ouverte'!$A$29,HLOOKUP($AA2202,'Date ouverte'!$29:$30,2,FALSE),IF($J2202='Date ouverte'!$A$31,HLOOKUP($AA2202,'Date ouverte'!$31:$33,2,FALSE),IF($J2202='Date ouverte'!$A$33,HLOOKUP($AA2202,'Date ouverte'!$33:$34,2,FALSE),IF($J2202='Date ouverte'!$A$35,HLOOKUP($AA2202,'Date ouverte'!$35:$36,2,FALSE),"j"))))),0)</f>
        <v>0</v>
      </c>
      <c r="AD22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2" s="71"/>
    </row>
    <row r="2203" spans="1:31" x14ac:dyDescent="0.25">
      <c r="A2203" t="s">
        <v>2356</v>
      </c>
      <c r="B2203" t="s">
        <v>258</v>
      </c>
      <c r="C2203" t="s">
        <v>30</v>
      </c>
      <c r="D2203" t="s">
        <v>47</v>
      </c>
      <c r="E2203" t="s">
        <v>34</v>
      </c>
      <c r="F2203" t="s">
        <v>48</v>
      </c>
      <c r="G2203" s="1">
        <v>44847</v>
      </c>
      <c r="H2203" s="1">
        <v>44877</v>
      </c>
      <c r="I2203" s="2">
        <v>44890.291666666664</v>
      </c>
      <c r="J2203" t="s">
        <v>23</v>
      </c>
      <c r="K2203" t="s">
        <v>19</v>
      </c>
      <c r="L2203" t="s">
        <v>20</v>
      </c>
      <c r="M2203" t="s">
        <v>25</v>
      </c>
      <c r="N2203" t="s">
        <v>35</v>
      </c>
      <c r="O2203" t="s">
        <v>45</v>
      </c>
      <c r="P2203">
        <f t="shared" si="717"/>
        <v>1</v>
      </c>
      <c r="Q2203" s="5">
        <f t="shared" si="718"/>
        <v>44879</v>
      </c>
      <c r="R2203" s="32">
        <f>VLOOKUP(_xlfn.CONCAT(M2203," - ",E2203),Planning!$C$75:$D$99,2,0)</f>
        <v>21</v>
      </c>
      <c r="S2203" s="5">
        <f t="shared" si="719"/>
        <v>44898</v>
      </c>
      <c r="T2203" s="3" t="str">
        <f t="shared" si="720"/>
        <v/>
      </c>
      <c r="U2203" s="32">
        <f t="shared" ca="1" si="721"/>
        <v>21</v>
      </c>
      <c r="V2203" s="32">
        <f t="shared" si="722"/>
        <v>0</v>
      </c>
      <c r="W2203" s="5">
        <f t="shared" si="723"/>
        <v>44890</v>
      </c>
      <c r="X2203" s="5"/>
      <c r="Z2203" s="49"/>
      <c r="AA2203" s="50" cm="1">
        <f t="array" ref="AA2203">IF(AND(K2203="Pending",J2203='Date ouverte'!$A$2),INDEX(_xlfn.ANCHORARRAY('Date ouverte'!$B$2),MATCH(TRUE,_xlfn.ANCHORARRAY('Date ouverte'!$B$2)&gt;=$W2203,0)),IF(AND(K2203="Pending",J2203='Date ouverte'!$A$4),INDEX(_xlfn.ANCHORARRAY('Date ouverte'!$B$4),MATCH(TRUE,_xlfn.ANCHORARRAY('Date ouverte'!$B$4)&gt;=$W2203,0)),IF(AND(K2203="Pending",J2203='Date ouverte'!$A$6),INDEX(_xlfn.ANCHORARRAY('Date ouverte'!$B$6),MATCH(TRUE,_xlfn.ANCHORARRAY('Date ouverte'!$B$6)&gt;=$W2203,0)),IF(AND(K2203="Pending",J2203='Date ouverte'!$A$8),INDEX(_xlfn.ANCHORARRAY('Date ouverte'!$B$8),MATCH(TRUE,_xlfn.ANCHORARRAY('Date ouverte'!$B$8)&gt;=$W2203,0)),W2203))))</f>
        <v>44890</v>
      </c>
      <c r="AB2203" s="5">
        <f>IF(IF($K2203="Pending",(IF($J2203='Date ouverte'!$A$20,HLOOKUP($AA2203,'Date ouverte'!$20:$21,2,FALSE),IF($J2203='Date ouverte'!$A$22,HLOOKUP($AA2203,'Date ouverte'!$22:$23,2,FALSE),IF($J2203='Date ouverte'!$A$24,HLOOKUP($AA2203,'Date ouverte'!$24:$25,2,FALSE),IF($J2203='Date ouverte'!$A$26,HLOOKUP($AA2203,'Date ouverte'!$26:$27,2,FALSE),"j"))))),W2203)&lt;&gt;"alert",AA2203,"alert")</f>
        <v>44890</v>
      </c>
      <c r="AC2203" s="65">
        <f>IF($AB2203="alert",(IF($J2203='Date ouverte'!$A$29,HLOOKUP($AA2203,'Date ouverte'!$29:$30,2,FALSE),IF($J2203='Date ouverte'!$A$31,HLOOKUP($AA2203,'Date ouverte'!$31:$33,2,FALSE),IF($J2203='Date ouverte'!$A$33,HLOOKUP($AA2203,'Date ouverte'!$33:$34,2,FALSE),IF($J2203='Date ouverte'!$A$35,HLOOKUP($AA2203,'Date ouverte'!$35:$36,2,FALSE),"j"))))),0)</f>
        <v>0</v>
      </c>
      <c r="AD22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3" s="71"/>
    </row>
    <row r="2204" spans="1:31" x14ac:dyDescent="0.25">
      <c r="A2204" t="s">
        <v>853</v>
      </c>
      <c r="B2204" t="s">
        <v>258</v>
      </c>
      <c r="C2204" t="s">
        <v>30</v>
      </c>
      <c r="D2204" t="s">
        <v>47</v>
      </c>
      <c r="E2204" t="s">
        <v>16</v>
      </c>
      <c r="F2204" t="s">
        <v>48</v>
      </c>
      <c r="G2204" s="1">
        <v>44826</v>
      </c>
      <c r="H2204" s="1">
        <v>44864</v>
      </c>
      <c r="I2204" s="2">
        <v>44869</v>
      </c>
      <c r="J2204" t="s">
        <v>39</v>
      </c>
      <c r="K2204" t="s">
        <v>29</v>
      </c>
      <c r="L2204" t="s">
        <v>24</v>
      </c>
      <c r="M2204" t="s">
        <v>25</v>
      </c>
      <c r="N2204" t="s">
        <v>26</v>
      </c>
      <c r="O2204" t="s">
        <v>36</v>
      </c>
      <c r="P2204">
        <f t="shared" si="717"/>
        <v>1</v>
      </c>
      <c r="Q2204" s="5">
        <f t="shared" si="718"/>
        <v>44866</v>
      </c>
      <c r="R2204" s="32">
        <f>VLOOKUP(_xlfn.CONCAT(M2204," - ",E2204),Planning!$C$75:$D$99,2,0)</f>
        <v>4</v>
      </c>
      <c r="S2204" s="5">
        <f t="shared" si="719"/>
        <v>44868</v>
      </c>
      <c r="T2204" s="3" t="str">
        <f t="shared" si="720"/>
        <v/>
      </c>
      <c r="U2204" s="32">
        <f t="shared" ca="1" si="721"/>
        <v>4</v>
      </c>
      <c r="V2204" s="32">
        <f t="shared" si="722"/>
        <v>0</v>
      </c>
      <c r="W2204" s="5">
        <f t="shared" si="723"/>
        <v>44869</v>
      </c>
      <c r="X2204" s="5"/>
      <c r="Z2204" s="49"/>
      <c r="AA2204" s="50" cm="1">
        <f t="array" ref="AA2204">IF(AND(K2204="Pending",J2204='Date ouverte'!$A$2),INDEX(_xlfn.ANCHORARRAY('Date ouverte'!$B$2),MATCH(TRUE,_xlfn.ANCHORARRAY('Date ouverte'!$B$2)&gt;=$W2204,0)),IF(AND(K2204="Pending",J2204='Date ouverte'!$A$4),INDEX(_xlfn.ANCHORARRAY('Date ouverte'!$B$4),MATCH(TRUE,_xlfn.ANCHORARRAY('Date ouverte'!$B$4)&gt;=$W2204,0)),IF(AND(K2204="Pending",J2204='Date ouverte'!$A$6),INDEX(_xlfn.ANCHORARRAY('Date ouverte'!$B$6),MATCH(TRUE,_xlfn.ANCHORARRAY('Date ouverte'!$B$6)&gt;=$W2204,0)),IF(AND(K2204="Pending",J2204='Date ouverte'!$A$8),INDEX(_xlfn.ANCHORARRAY('Date ouverte'!$B$8),MATCH(TRUE,_xlfn.ANCHORARRAY('Date ouverte'!$B$8)&gt;=$W2204,0)),W2204))))</f>
        <v>44869</v>
      </c>
      <c r="AB2204" s="5">
        <f>IF(IF($K2204="Pending",(IF($J2204='Date ouverte'!$A$20,HLOOKUP($AA2204,'Date ouverte'!$20:$21,2,FALSE),IF($J2204='Date ouverte'!$A$22,HLOOKUP($AA2204,'Date ouverte'!$22:$23,2,FALSE),IF($J2204='Date ouverte'!$A$24,HLOOKUP($AA2204,'Date ouverte'!$24:$25,2,FALSE),IF($J2204='Date ouverte'!$A$26,HLOOKUP($AA2204,'Date ouverte'!$26:$27,2,FALSE),"j"))))),W2204)&lt;&gt;"alert",AA2204,"alert")</f>
        <v>44869</v>
      </c>
      <c r="AC2204" s="65">
        <f>IF($AB2204="alert",(IF($J2204='Date ouverte'!$A$29,HLOOKUP($AA2204,'Date ouverte'!$29:$30,2,FALSE),IF($J2204='Date ouverte'!$A$31,HLOOKUP($AA2204,'Date ouverte'!$31:$33,2,FALSE),IF($J2204='Date ouverte'!$A$33,HLOOKUP($AA2204,'Date ouverte'!$33:$34,2,FALSE),IF($J2204='Date ouverte'!$A$35,HLOOKUP($AA2204,'Date ouverte'!$35:$36,2,FALSE),"j"))))),0)</f>
        <v>0</v>
      </c>
      <c r="AD22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04" s="71"/>
    </row>
    <row r="2205" spans="1:31" x14ac:dyDescent="0.25">
      <c r="A2205" t="s">
        <v>2543</v>
      </c>
      <c r="B2205" t="s">
        <v>258</v>
      </c>
      <c r="C2205" t="s">
        <v>14</v>
      </c>
      <c r="D2205" t="s">
        <v>47</v>
      </c>
      <c r="E2205" t="s">
        <v>34</v>
      </c>
      <c r="F2205" t="s">
        <v>48</v>
      </c>
      <c r="G2205" s="1">
        <v>44861</v>
      </c>
      <c r="H2205" s="1">
        <v>44898</v>
      </c>
      <c r="I2205" s="2">
        <v>44913</v>
      </c>
      <c r="J2205" t="s">
        <v>28</v>
      </c>
      <c r="K2205" t="s">
        <v>29</v>
      </c>
      <c r="L2205" t="s">
        <v>24</v>
      </c>
      <c r="M2205" t="s">
        <v>25</v>
      </c>
      <c r="P2205">
        <f t="shared" si="717"/>
        <v>1</v>
      </c>
      <c r="Q2205" s="5">
        <f t="shared" si="718"/>
        <v>44900</v>
      </c>
      <c r="R2205" s="32">
        <f>VLOOKUP(_xlfn.CONCAT(M2205," - ",E2205),Planning!$C$75:$D$99,2,0)</f>
        <v>21</v>
      </c>
      <c r="S2205" s="5">
        <f t="shared" si="719"/>
        <v>44919</v>
      </c>
      <c r="T2205" s="3" t="str">
        <f t="shared" si="720"/>
        <v/>
      </c>
      <c r="U2205" s="32">
        <f t="shared" ca="1" si="721"/>
        <v>21</v>
      </c>
      <c r="V2205" s="32">
        <f t="shared" si="722"/>
        <v>0</v>
      </c>
      <c r="W2205" s="5">
        <f t="shared" si="723"/>
        <v>44913</v>
      </c>
      <c r="X2205" s="5"/>
      <c r="Z2205" s="49"/>
      <c r="AA2205" s="50" cm="1">
        <f t="array" ref="AA2205">IF(AND(K2205="Pending",J2205='Date ouverte'!$A$2),INDEX(_xlfn.ANCHORARRAY('Date ouverte'!$B$2),MATCH(TRUE,_xlfn.ANCHORARRAY('Date ouverte'!$B$2)&gt;=$W2205,0)),IF(AND(K2205="Pending",J2205='Date ouverte'!$A$4),INDEX(_xlfn.ANCHORARRAY('Date ouverte'!$B$4),MATCH(TRUE,_xlfn.ANCHORARRAY('Date ouverte'!$B$4)&gt;=$W2205,0)),IF(AND(K2205="Pending",J2205='Date ouverte'!$A$6),INDEX(_xlfn.ANCHORARRAY('Date ouverte'!$B$6),MATCH(TRUE,_xlfn.ANCHORARRAY('Date ouverte'!$B$6)&gt;=$W2205,0)),IF(AND(K2205="Pending",J2205='Date ouverte'!$A$8),INDEX(_xlfn.ANCHORARRAY('Date ouverte'!$B$8),MATCH(TRUE,_xlfn.ANCHORARRAY('Date ouverte'!$B$8)&gt;=$W2205,0)),W2205))))</f>
        <v>44914</v>
      </c>
      <c r="AB2205" s="5" t="str">
        <f>IF(IF($K2205="Pending",(IF($J2205='Date ouverte'!$A$20,HLOOKUP($AA2205,'Date ouverte'!$20:$21,2,FALSE),IF($J2205='Date ouverte'!$A$22,HLOOKUP($AA2205,'Date ouverte'!$22:$23,2,FALSE),IF($J2205='Date ouverte'!$A$24,HLOOKUP($AA2205,'Date ouverte'!$24:$25,2,FALSE),IF($J2205='Date ouverte'!$A$26,HLOOKUP($AA2205,'Date ouverte'!$26:$27,2,FALSE),"j"))))),W2205)&lt;&gt;"alert",AA2205,"alert")</f>
        <v>alert</v>
      </c>
      <c r="AC2205" s="65">
        <f>IF($AB2205="alert",(IF($J2205='Date ouverte'!$A$29,HLOOKUP($AA2205,'Date ouverte'!$29:$30,2,FALSE),IF($J2205='Date ouverte'!$A$31,HLOOKUP($AA2205,'Date ouverte'!$31:$33,2,FALSE),IF($J2205='Date ouverte'!$A$33,HLOOKUP($AA2205,'Date ouverte'!$33:$34,2,FALSE),IF($J2205='Date ouverte'!$A$35,HLOOKUP($AA2205,'Date ouverte'!$35:$36,2,FALSE),"j"))))),0)</f>
        <v>2</v>
      </c>
      <c r="AD22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05" s="71"/>
    </row>
    <row r="2206" spans="1:31" x14ac:dyDescent="0.25">
      <c r="A2206" t="s">
        <v>567</v>
      </c>
      <c r="B2206" t="s">
        <v>258</v>
      </c>
      <c r="C2206" t="s">
        <v>30</v>
      </c>
      <c r="D2206" t="s">
        <v>47</v>
      </c>
      <c r="E2206" t="s">
        <v>34</v>
      </c>
      <c r="F2206" t="s">
        <v>48</v>
      </c>
      <c r="G2206" s="1">
        <v>44818</v>
      </c>
      <c r="H2206" s="1">
        <v>44860</v>
      </c>
      <c r="I2206" s="2">
        <v>44869.666666666664</v>
      </c>
      <c r="J2206" t="s">
        <v>28</v>
      </c>
      <c r="K2206" t="s">
        <v>19</v>
      </c>
      <c r="L2206" t="s">
        <v>20</v>
      </c>
      <c r="M2206" t="s">
        <v>25</v>
      </c>
      <c r="N2206" t="s">
        <v>35</v>
      </c>
      <c r="O2206" t="s">
        <v>36</v>
      </c>
      <c r="P2206">
        <f t="shared" si="717"/>
        <v>1</v>
      </c>
      <c r="Q2206" s="5">
        <f t="shared" si="718"/>
        <v>44862</v>
      </c>
      <c r="R2206" s="32">
        <f>VLOOKUP(_xlfn.CONCAT(M2206," - ",E2206),Planning!$C$75:$D$99,2,0)</f>
        <v>21</v>
      </c>
      <c r="S2206" s="5">
        <f t="shared" si="719"/>
        <v>44881</v>
      </c>
      <c r="T2206" s="3" t="str">
        <f t="shared" si="720"/>
        <v/>
      </c>
      <c r="U2206" s="32">
        <f t="shared" ca="1" si="721"/>
        <v>21</v>
      </c>
      <c r="V2206" s="32">
        <f t="shared" si="722"/>
        <v>0</v>
      </c>
      <c r="W2206" s="5">
        <f t="shared" si="723"/>
        <v>44869</v>
      </c>
      <c r="X2206" s="5"/>
      <c r="Z2206" s="49"/>
      <c r="AA2206" s="50" cm="1">
        <f t="array" ref="AA2206">IF(AND(K2206="Pending",J2206='Date ouverte'!$A$2),INDEX(_xlfn.ANCHORARRAY('Date ouverte'!$B$2),MATCH(TRUE,_xlfn.ANCHORARRAY('Date ouverte'!$B$2)&gt;=$W2206,0)),IF(AND(K2206="Pending",J2206='Date ouverte'!$A$4),INDEX(_xlfn.ANCHORARRAY('Date ouverte'!$B$4),MATCH(TRUE,_xlfn.ANCHORARRAY('Date ouverte'!$B$4)&gt;=$W2206,0)),IF(AND(K2206="Pending",J2206='Date ouverte'!$A$6),INDEX(_xlfn.ANCHORARRAY('Date ouverte'!$B$6),MATCH(TRUE,_xlfn.ANCHORARRAY('Date ouverte'!$B$6)&gt;=$W2206,0)),IF(AND(K2206="Pending",J2206='Date ouverte'!$A$8),INDEX(_xlfn.ANCHORARRAY('Date ouverte'!$B$8),MATCH(TRUE,_xlfn.ANCHORARRAY('Date ouverte'!$B$8)&gt;=$W2206,0)),W2206))))</f>
        <v>44869</v>
      </c>
      <c r="AB2206" s="5">
        <f>IF(IF($K2206="Pending",(IF($J2206='Date ouverte'!$A$20,HLOOKUP($AA2206,'Date ouverte'!$20:$21,2,FALSE),IF($J2206='Date ouverte'!$A$22,HLOOKUP($AA2206,'Date ouverte'!$22:$23,2,FALSE),IF($J2206='Date ouverte'!$A$24,HLOOKUP($AA2206,'Date ouverte'!$24:$25,2,FALSE),IF($J2206='Date ouverte'!$A$26,HLOOKUP($AA2206,'Date ouverte'!$26:$27,2,FALSE),"j"))))),W2206)&lt;&gt;"alert",AA2206,"alert")</f>
        <v>44869</v>
      </c>
      <c r="AC2206" s="65">
        <f>IF($AB2206="alert",(IF($J2206='Date ouverte'!$A$29,HLOOKUP($AA2206,'Date ouverte'!$29:$30,2,FALSE),IF($J2206='Date ouverte'!$A$31,HLOOKUP($AA2206,'Date ouverte'!$31:$33,2,FALSE),IF($J2206='Date ouverte'!$A$33,HLOOKUP($AA2206,'Date ouverte'!$33:$34,2,FALSE),IF($J2206='Date ouverte'!$A$35,HLOOKUP($AA2206,'Date ouverte'!$35:$36,2,FALSE),"j"))))),0)</f>
        <v>0</v>
      </c>
      <c r="AD22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6" s="71"/>
    </row>
    <row r="2207" spans="1:31" x14ac:dyDescent="0.25">
      <c r="A2207" t="s">
        <v>555</v>
      </c>
      <c r="B2207" t="s">
        <v>258</v>
      </c>
      <c r="C2207" t="s">
        <v>30</v>
      </c>
      <c r="D2207" t="s">
        <v>15</v>
      </c>
      <c r="E2207" t="s">
        <v>34</v>
      </c>
      <c r="F2207" t="s">
        <v>17</v>
      </c>
      <c r="G2207" s="1">
        <v>44815</v>
      </c>
      <c r="H2207" s="1">
        <v>44853</v>
      </c>
      <c r="I2207" s="2">
        <v>44859.208333333336</v>
      </c>
      <c r="J2207" t="s">
        <v>28</v>
      </c>
      <c r="K2207" t="s">
        <v>19</v>
      </c>
      <c r="L2207" t="s">
        <v>24</v>
      </c>
      <c r="M2207" t="s">
        <v>25</v>
      </c>
      <c r="N2207" t="s">
        <v>26</v>
      </c>
      <c r="O2207" t="s">
        <v>42</v>
      </c>
      <c r="P2207">
        <f t="shared" si="717"/>
        <v>1</v>
      </c>
      <c r="Q2207" s="5">
        <f t="shared" si="718"/>
        <v>44855</v>
      </c>
      <c r="R2207" s="32">
        <f>VLOOKUP(_xlfn.CONCAT(M2207," - ",E2207),Planning!$C$75:$D$99,2,0)</f>
        <v>21</v>
      </c>
      <c r="S2207" s="5">
        <f t="shared" si="719"/>
        <v>44874</v>
      </c>
      <c r="T2207" s="3" t="str">
        <f t="shared" si="720"/>
        <v/>
      </c>
      <c r="U2207" s="32">
        <f t="shared" ca="1" si="721"/>
        <v>15</v>
      </c>
      <c r="V2207" s="32">
        <f t="shared" si="722"/>
        <v>0</v>
      </c>
      <c r="W2207" s="5">
        <f t="shared" si="723"/>
        <v>44859</v>
      </c>
      <c r="X2207" s="5"/>
      <c r="Z2207" s="49"/>
      <c r="AA2207" s="50" cm="1">
        <f t="array" ref="AA2207">IF(AND(K2207="Pending",J2207='Date ouverte'!$A$2),INDEX(_xlfn.ANCHORARRAY('Date ouverte'!$B$2),MATCH(TRUE,_xlfn.ANCHORARRAY('Date ouverte'!$B$2)&gt;=$W2207,0)),IF(AND(K2207="Pending",J2207='Date ouverte'!$A$4),INDEX(_xlfn.ANCHORARRAY('Date ouverte'!$B$4),MATCH(TRUE,_xlfn.ANCHORARRAY('Date ouverte'!$B$4)&gt;=$W2207,0)),IF(AND(K2207="Pending",J2207='Date ouverte'!$A$6),INDEX(_xlfn.ANCHORARRAY('Date ouverte'!$B$6),MATCH(TRUE,_xlfn.ANCHORARRAY('Date ouverte'!$B$6)&gt;=$W2207,0)),IF(AND(K2207="Pending",J2207='Date ouverte'!$A$8),INDEX(_xlfn.ANCHORARRAY('Date ouverte'!$B$8),MATCH(TRUE,_xlfn.ANCHORARRAY('Date ouverte'!$B$8)&gt;=$W2207,0)),W2207))))</f>
        <v>44859</v>
      </c>
      <c r="AB2207" s="5">
        <f>IF(IF($K2207="Pending",(IF($J2207='Date ouverte'!$A$20,HLOOKUP($AA2207,'Date ouverte'!$20:$21,2,FALSE),IF($J2207='Date ouverte'!$A$22,HLOOKUP($AA2207,'Date ouverte'!$22:$23,2,FALSE),IF($J2207='Date ouverte'!$A$24,HLOOKUP($AA2207,'Date ouverte'!$24:$25,2,FALSE),IF($J2207='Date ouverte'!$A$26,HLOOKUP($AA2207,'Date ouverte'!$26:$27,2,FALSE),"j"))))),W2207)&lt;&gt;"alert",AA2207,"alert")</f>
        <v>44859</v>
      </c>
      <c r="AC2207" s="65">
        <f>IF($AB2207="alert",(IF($J2207='Date ouverte'!$A$29,HLOOKUP($AA2207,'Date ouverte'!$29:$30,2,FALSE),IF($J2207='Date ouverte'!$A$31,HLOOKUP($AA2207,'Date ouverte'!$31:$33,2,FALSE),IF($J2207='Date ouverte'!$A$33,HLOOKUP($AA2207,'Date ouverte'!$33:$34,2,FALSE),IF($J2207='Date ouverte'!$A$35,HLOOKUP($AA2207,'Date ouverte'!$35:$36,2,FALSE),"j"))))),0)</f>
        <v>0</v>
      </c>
      <c r="AD22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7" s="71"/>
    </row>
    <row r="2208" spans="1:31" x14ac:dyDescent="0.25">
      <c r="A2208" t="s">
        <v>2357</v>
      </c>
      <c r="B2208" t="s">
        <v>258</v>
      </c>
      <c r="C2208" t="s">
        <v>30</v>
      </c>
      <c r="D2208" t="s">
        <v>47</v>
      </c>
      <c r="E2208" t="s">
        <v>34</v>
      </c>
      <c r="F2208" t="s">
        <v>48</v>
      </c>
      <c r="G2208" s="1">
        <v>44849</v>
      </c>
      <c r="H2208" s="1">
        <v>44900</v>
      </c>
      <c r="I2208" s="2">
        <v>44912</v>
      </c>
      <c r="J2208" t="s">
        <v>28</v>
      </c>
      <c r="K2208" t="s">
        <v>29</v>
      </c>
      <c r="L2208" t="s">
        <v>24</v>
      </c>
      <c r="M2208" t="s">
        <v>25</v>
      </c>
      <c r="N2208" t="s">
        <v>26</v>
      </c>
      <c r="O2208" t="s">
        <v>49</v>
      </c>
      <c r="P2208">
        <f t="shared" si="717"/>
        <v>1</v>
      </c>
      <c r="Q2208" s="5">
        <f t="shared" si="718"/>
        <v>44902</v>
      </c>
      <c r="R2208" s="32">
        <f>VLOOKUP(_xlfn.CONCAT(M2208," - ",E2208),Planning!$C$75:$D$99,2,0)</f>
        <v>21</v>
      </c>
      <c r="S2208" s="5">
        <f t="shared" si="719"/>
        <v>44921</v>
      </c>
      <c r="T2208" s="3" t="str">
        <f t="shared" si="720"/>
        <v/>
      </c>
      <c r="U2208" s="32">
        <f t="shared" ca="1" si="721"/>
        <v>21</v>
      </c>
      <c r="V2208" s="32">
        <f t="shared" si="722"/>
        <v>0</v>
      </c>
      <c r="W2208" s="5">
        <f t="shared" si="723"/>
        <v>44912</v>
      </c>
      <c r="X2208" s="5"/>
      <c r="Z2208" s="49"/>
      <c r="AA2208" s="50" cm="1">
        <f t="array" ref="AA2208">IF(AND(K2208="Pending",J2208='Date ouverte'!$A$2),INDEX(_xlfn.ANCHORARRAY('Date ouverte'!$B$2),MATCH(TRUE,_xlfn.ANCHORARRAY('Date ouverte'!$B$2)&gt;=$W2208,0)),IF(AND(K2208="Pending",J2208='Date ouverte'!$A$4),INDEX(_xlfn.ANCHORARRAY('Date ouverte'!$B$4),MATCH(TRUE,_xlfn.ANCHORARRAY('Date ouverte'!$B$4)&gt;=$W2208,0)),IF(AND(K2208="Pending",J2208='Date ouverte'!$A$6),INDEX(_xlfn.ANCHORARRAY('Date ouverte'!$B$6),MATCH(TRUE,_xlfn.ANCHORARRAY('Date ouverte'!$B$6)&gt;=$W2208,0)),IF(AND(K2208="Pending",J2208='Date ouverte'!$A$8),INDEX(_xlfn.ANCHORARRAY('Date ouverte'!$B$8),MATCH(TRUE,_xlfn.ANCHORARRAY('Date ouverte'!$B$8)&gt;=$W2208,0)),W2208))))</f>
        <v>44914</v>
      </c>
      <c r="AB2208" s="5" t="str">
        <f>IF(IF($K2208="Pending",(IF($J2208='Date ouverte'!$A$20,HLOOKUP($AA2208,'Date ouverte'!$20:$21,2,FALSE),IF($J2208='Date ouverte'!$A$22,HLOOKUP($AA2208,'Date ouverte'!$22:$23,2,FALSE),IF($J2208='Date ouverte'!$A$24,HLOOKUP($AA2208,'Date ouverte'!$24:$25,2,FALSE),IF($J2208='Date ouverte'!$A$26,HLOOKUP($AA2208,'Date ouverte'!$26:$27,2,FALSE),"j"))))),W2208)&lt;&gt;"alert",AA2208,"alert")</f>
        <v>alert</v>
      </c>
      <c r="AC2208" s="65">
        <f>IF($AB2208="alert",(IF($J2208='Date ouverte'!$A$29,HLOOKUP($AA2208,'Date ouverte'!$29:$30,2,FALSE),IF($J2208='Date ouverte'!$A$31,HLOOKUP($AA2208,'Date ouverte'!$31:$33,2,FALSE),IF($J2208='Date ouverte'!$A$33,HLOOKUP($AA2208,'Date ouverte'!$33:$34,2,FALSE),IF($J2208='Date ouverte'!$A$35,HLOOKUP($AA2208,'Date ouverte'!$35:$36,2,FALSE),"j"))))),0)</f>
        <v>2</v>
      </c>
      <c r="AD22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08" s="71"/>
    </row>
    <row r="2209" spans="1:31" x14ac:dyDescent="0.25">
      <c r="A2209" t="s">
        <v>2358</v>
      </c>
      <c r="B2209" t="s">
        <v>258</v>
      </c>
      <c r="C2209" t="s">
        <v>14</v>
      </c>
      <c r="D2209" t="s">
        <v>47</v>
      </c>
      <c r="E2209" t="s">
        <v>34</v>
      </c>
      <c r="F2209" t="s">
        <v>48</v>
      </c>
      <c r="G2209" s="1">
        <v>44858</v>
      </c>
      <c r="H2209" s="1">
        <v>44890</v>
      </c>
      <c r="I2209" s="2">
        <v>44905</v>
      </c>
      <c r="J2209" t="s">
        <v>18</v>
      </c>
      <c r="K2209" t="s">
        <v>29</v>
      </c>
      <c r="L2209" t="s">
        <v>20</v>
      </c>
      <c r="M2209" t="s">
        <v>25</v>
      </c>
      <c r="N2209" t="s">
        <v>35</v>
      </c>
      <c r="O2209" t="s">
        <v>46</v>
      </c>
      <c r="P2209">
        <f t="shared" si="717"/>
        <v>1</v>
      </c>
      <c r="Q2209" s="5">
        <f t="shared" si="718"/>
        <v>44892</v>
      </c>
      <c r="R2209" s="32">
        <f>VLOOKUP(_xlfn.CONCAT(M2209," - ",E2209),Planning!$C$75:$D$99,2,0)</f>
        <v>21</v>
      </c>
      <c r="S2209" s="5">
        <f t="shared" si="719"/>
        <v>44911</v>
      </c>
      <c r="T2209" s="3" t="str">
        <f t="shared" si="720"/>
        <v/>
      </c>
      <c r="U2209" s="32">
        <f t="shared" ca="1" si="721"/>
        <v>21</v>
      </c>
      <c r="V2209" s="32">
        <f t="shared" si="722"/>
        <v>0</v>
      </c>
      <c r="W2209" s="5">
        <f t="shared" si="723"/>
        <v>44905</v>
      </c>
      <c r="X2209" s="5"/>
      <c r="Z2209" s="49"/>
      <c r="AA2209" s="50" cm="1">
        <f t="array" ref="AA2209">IF(AND(K2209="Pending",J2209='Date ouverte'!$A$2),INDEX(_xlfn.ANCHORARRAY('Date ouverte'!$B$2),MATCH(TRUE,_xlfn.ANCHORARRAY('Date ouverte'!$B$2)&gt;=$W2209,0)),IF(AND(K2209="Pending",J2209='Date ouverte'!$A$4),INDEX(_xlfn.ANCHORARRAY('Date ouverte'!$B$4),MATCH(TRUE,_xlfn.ANCHORARRAY('Date ouverte'!$B$4)&gt;=$W2209,0)),IF(AND(K2209="Pending",J2209='Date ouverte'!$A$6),INDEX(_xlfn.ANCHORARRAY('Date ouverte'!$B$6),MATCH(TRUE,_xlfn.ANCHORARRAY('Date ouverte'!$B$6)&gt;=$W2209,0)),IF(AND(K2209="Pending",J2209='Date ouverte'!$A$8),INDEX(_xlfn.ANCHORARRAY('Date ouverte'!$B$8),MATCH(TRUE,_xlfn.ANCHORARRAY('Date ouverte'!$B$8)&gt;=$W2209,0)),W2209))))</f>
        <v>44907</v>
      </c>
      <c r="AB2209" s="5" t="str">
        <f>IF(IF($K2209="Pending",(IF($J2209='Date ouverte'!$A$20,HLOOKUP($AA2209,'Date ouverte'!$20:$21,2,FALSE),IF($J2209='Date ouverte'!$A$22,HLOOKUP($AA2209,'Date ouverte'!$22:$23,2,FALSE),IF($J2209='Date ouverte'!$A$24,HLOOKUP($AA2209,'Date ouverte'!$24:$25,2,FALSE),IF($J2209='Date ouverte'!$A$26,HLOOKUP($AA2209,'Date ouverte'!$26:$27,2,FALSE),"j"))))),W2209)&lt;&gt;"alert",AA2209,"alert")</f>
        <v>alert</v>
      </c>
      <c r="AC2209" s="65">
        <f>IF($AB2209="alert",(IF($J2209='Date ouverte'!$A$29,HLOOKUP($AA2209,'Date ouverte'!$29:$30,2,FALSE),IF($J2209='Date ouverte'!$A$31,HLOOKUP($AA2209,'Date ouverte'!$31:$33,2,FALSE),IF($J2209='Date ouverte'!$A$33,HLOOKUP($AA2209,'Date ouverte'!$33:$34,2,FALSE),IF($J2209='Date ouverte'!$A$35,HLOOKUP($AA2209,'Date ouverte'!$35:$36,2,FALSE),"j"))))),0)</f>
        <v>11</v>
      </c>
      <c r="AD22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09" s="71"/>
    </row>
    <row r="2210" spans="1:31" x14ac:dyDescent="0.25">
      <c r="A2210" t="s">
        <v>768</v>
      </c>
      <c r="B2210" t="s">
        <v>258</v>
      </c>
      <c r="C2210" t="s">
        <v>14</v>
      </c>
      <c r="D2210" t="s">
        <v>47</v>
      </c>
      <c r="E2210" t="s">
        <v>34</v>
      </c>
      <c r="F2210" t="s">
        <v>48</v>
      </c>
      <c r="G2210" s="1">
        <v>44827</v>
      </c>
      <c r="H2210" s="1">
        <v>44866</v>
      </c>
      <c r="I2210" s="2">
        <v>44883.395833333336</v>
      </c>
      <c r="J2210" t="s">
        <v>28</v>
      </c>
      <c r="K2210" t="s">
        <v>19</v>
      </c>
      <c r="L2210" t="s">
        <v>20</v>
      </c>
      <c r="M2210" t="s">
        <v>25</v>
      </c>
      <c r="N2210" t="s">
        <v>35</v>
      </c>
      <c r="O2210" t="s">
        <v>40</v>
      </c>
      <c r="P2210">
        <f t="shared" si="717"/>
        <v>1</v>
      </c>
      <c r="Q2210" s="5">
        <f t="shared" si="718"/>
        <v>44868</v>
      </c>
      <c r="R2210" s="32">
        <f>VLOOKUP(_xlfn.CONCAT(M2210," - ",E2210),Planning!$C$75:$D$99,2,0)</f>
        <v>21</v>
      </c>
      <c r="S2210" s="5">
        <f t="shared" si="719"/>
        <v>44887</v>
      </c>
      <c r="T2210" s="3" t="str">
        <f t="shared" si="720"/>
        <v/>
      </c>
      <c r="U2210" s="32">
        <f t="shared" ca="1" si="721"/>
        <v>21</v>
      </c>
      <c r="V2210" s="32">
        <f t="shared" si="722"/>
        <v>0</v>
      </c>
      <c r="W2210" s="5">
        <f t="shared" si="723"/>
        <v>44883</v>
      </c>
      <c r="X2210" s="5"/>
      <c r="Z2210" s="49"/>
      <c r="AA2210" s="50" cm="1">
        <f t="array" ref="AA2210">IF(AND(K2210="Pending",J2210='Date ouverte'!$A$2),INDEX(_xlfn.ANCHORARRAY('Date ouverte'!$B$2),MATCH(TRUE,_xlfn.ANCHORARRAY('Date ouverte'!$B$2)&gt;=$W2210,0)),IF(AND(K2210="Pending",J2210='Date ouverte'!$A$4),INDEX(_xlfn.ANCHORARRAY('Date ouverte'!$B$4),MATCH(TRUE,_xlfn.ANCHORARRAY('Date ouverte'!$B$4)&gt;=$W2210,0)),IF(AND(K2210="Pending",J2210='Date ouverte'!$A$6),INDEX(_xlfn.ANCHORARRAY('Date ouverte'!$B$6),MATCH(TRUE,_xlfn.ANCHORARRAY('Date ouverte'!$B$6)&gt;=$W2210,0)),IF(AND(K2210="Pending",J2210='Date ouverte'!$A$8),INDEX(_xlfn.ANCHORARRAY('Date ouverte'!$B$8),MATCH(TRUE,_xlfn.ANCHORARRAY('Date ouverte'!$B$8)&gt;=$W2210,0)),W2210))))</f>
        <v>44883</v>
      </c>
      <c r="AB2210" s="5">
        <f>IF(IF($K2210="Pending",(IF($J2210='Date ouverte'!$A$20,HLOOKUP($AA2210,'Date ouverte'!$20:$21,2,FALSE),IF($J2210='Date ouverte'!$A$22,HLOOKUP($AA2210,'Date ouverte'!$22:$23,2,FALSE),IF($J2210='Date ouverte'!$A$24,HLOOKUP($AA2210,'Date ouverte'!$24:$25,2,FALSE),IF($J2210='Date ouverte'!$A$26,HLOOKUP($AA2210,'Date ouverte'!$26:$27,2,FALSE),"j"))))),W2210)&lt;&gt;"alert",AA2210,"alert")</f>
        <v>44883</v>
      </c>
      <c r="AC2210" s="65">
        <f>IF($AB2210="alert",(IF($J2210='Date ouverte'!$A$29,HLOOKUP($AA2210,'Date ouverte'!$29:$30,2,FALSE),IF($J2210='Date ouverte'!$A$31,HLOOKUP($AA2210,'Date ouverte'!$31:$33,2,FALSE),IF($J2210='Date ouverte'!$A$33,HLOOKUP($AA2210,'Date ouverte'!$33:$34,2,FALSE),IF($J2210='Date ouverte'!$A$35,HLOOKUP($AA2210,'Date ouverte'!$35:$36,2,FALSE),"j"))))),0)</f>
        <v>0</v>
      </c>
      <c r="AD22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10" s="71"/>
    </row>
    <row r="2211" spans="1:31" x14ac:dyDescent="0.25">
      <c r="A2211" t="s">
        <v>468</v>
      </c>
      <c r="B2211" t="s">
        <v>258</v>
      </c>
      <c r="C2211" t="s">
        <v>30</v>
      </c>
      <c r="D2211" t="s">
        <v>15</v>
      </c>
      <c r="E2211" t="s">
        <v>34</v>
      </c>
      <c r="F2211" t="s">
        <v>17</v>
      </c>
      <c r="G2211" s="1">
        <v>44815</v>
      </c>
      <c r="H2211" s="1">
        <v>44854</v>
      </c>
      <c r="I2211" s="2">
        <v>44865.208333333336</v>
      </c>
      <c r="J2211" t="s">
        <v>28</v>
      </c>
      <c r="K2211" t="s">
        <v>19</v>
      </c>
      <c r="L2211" t="s">
        <v>20</v>
      </c>
      <c r="M2211" t="s">
        <v>25</v>
      </c>
      <c r="N2211" t="s">
        <v>35</v>
      </c>
      <c r="O2211" t="s">
        <v>42</v>
      </c>
      <c r="P2211">
        <f t="shared" si="717"/>
        <v>1</v>
      </c>
      <c r="Q2211" s="5">
        <f t="shared" si="718"/>
        <v>44856</v>
      </c>
      <c r="R2211" s="32">
        <f>VLOOKUP(_xlfn.CONCAT(M2211," - ",E2211),Planning!$C$75:$D$99,2,0)</f>
        <v>21</v>
      </c>
      <c r="S2211" s="5">
        <f t="shared" si="719"/>
        <v>44875</v>
      </c>
      <c r="T2211" s="3" t="str">
        <f t="shared" si="720"/>
        <v/>
      </c>
      <c r="U2211" s="32">
        <f t="shared" ca="1" si="721"/>
        <v>16</v>
      </c>
      <c r="V2211" s="32">
        <f t="shared" si="722"/>
        <v>0</v>
      </c>
      <c r="W2211" s="5">
        <f t="shared" si="723"/>
        <v>44865</v>
      </c>
      <c r="X2211" s="5"/>
      <c r="Z2211" s="49"/>
      <c r="AA2211" s="50" cm="1">
        <f t="array" ref="AA2211">IF(AND(K2211="Pending",J2211='Date ouverte'!$A$2),INDEX(_xlfn.ANCHORARRAY('Date ouverte'!$B$2),MATCH(TRUE,_xlfn.ANCHORARRAY('Date ouverte'!$B$2)&gt;=$W2211,0)),IF(AND(K2211="Pending",J2211='Date ouverte'!$A$4),INDEX(_xlfn.ANCHORARRAY('Date ouverte'!$B$4),MATCH(TRUE,_xlfn.ANCHORARRAY('Date ouverte'!$B$4)&gt;=$W2211,0)),IF(AND(K2211="Pending",J2211='Date ouverte'!$A$6),INDEX(_xlfn.ANCHORARRAY('Date ouverte'!$B$6),MATCH(TRUE,_xlfn.ANCHORARRAY('Date ouverte'!$B$6)&gt;=$W2211,0)),IF(AND(K2211="Pending",J2211='Date ouverte'!$A$8),INDEX(_xlfn.ANCHORARRAY('Date ouverte'!$B$8),MATCH(TRUE,_xlfn.ANCHORARRAY('Date ouverte'!$B$8)&gt;=$W2211,0)),W2211))))</f>
        <v>44865</v>
      </c>
      <c r="AB2211" s="5">
        <f>IF(IF($K2211="Pending",(IF($J2211='Date ouverte'!$A$20,HLOOKUP($AA2211,'Date ouverte'!$20:$21,2,FALSE),IF($J2211='Date ouverte'!$A$22,HLOOKUP($AA2211,'Date ouverte'!$22:$23,2,FALSE),IF($J2211='Date ouverte'!$A$24,HLOOKUP($AA2211,'Date ouverte'!$24:$25,2,FALSE),IF($J2211='Date ouverte'!$A$26,HLOOKUP($AA2211,'Date ouverte'!$26:$27,2,FALSE),"j"))))),W2211)&lt;&gt;"alert",AA2211,"alert")</f>
        <v>44865</v>
      </c>
      <c r="AC2211" s="65">
        <f>IF($AB2211="alert",(IF($J2211='Date ouverte'!$A$29,HLOOKUP($AA2211,'Date ouverte'!$29:$30,2,FALSE),IF($J2211='Date ouverte'!$A$31,HLOOKUP($AA2211,'Date ouverte'!$31:$33,2,FALSE),IF($J2211='Date ouverte'!$A$33,HLOOKUP($AA2211,'Date ouverte'!$33:$34,2,FALSE),IF($J2211='Date ouverte'!$A$35,HLOOKUP($AA2211,'Date ouverte'!$35:$36,2,FALSE),"j"))))),0)</f>
        <v>0</v>
      </c>
      <c r="AD22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1" s="71"/>
    </row>
    <row r="2212" spans="1:31" x14ac:dyDescent="0.25">
      <c r="A2212" t="s">
        <v>818</v>
      </c>
      <c r="B2212" t="s">
        <v>258</v>
      </c>
      <c r="C2212" t="s">
        <v>14</v>
      </c>
      <c r="D2212" t="s">
        <v>47</v>
      </c>
      <c r="E2212" t="s">
        <v>16</v>
      </c>
      <c r="F2212" t="s">
        <v>48</v>
      </c>
      <c r="G2212" s="1">
        <v>44824</v>
      </c>
      <c r="H2212" s="1">
        <v>44865</v>
      </c>
      <c r="I2212" s="2">
        <v>44868.729166666664</v>
      </c>
      <c r="J2212" t="s">
        <v>18</v>
      </c>
      <c r="K2212" t="s">
        <v>19</v>
      </c>
      <c r="L2212" t="s">
        <v>20</v>
      </c>
      <c r="M2212" t="s">
        <v>21</v>
      </c>
      <c r="N2212" t="s">
        <v>22</v>
      </c>
      <c r="O2212" t="s">
        <v>50</v>
      </c>
      <c r="P2212">
        <f t="shared" si="717"/>
        <v>1</v>
      </c>
      <c r="Q2212" s="5">
        <f t="shared" si="718"/>
        <v>44867</v>
      </c>
      <c r="R2212" s="32">
        <f>VLOOKUP(_xlfn.CONCAT(M2212," - ",E2212),Planning!$C$75:$D$99,2,0)</f>
        <v>7</v>
      </c>
      <c r="S2212" s="5">
        <f t="shared" si="719"/>
        <v>44872</v>
      </c>
      <c r="T2212" s="3" t="str">
        <f t="shared" si="720"/>
        <v/>
      </c>
      <c r="U2212" s="32">
        <f t="shared" ca="1" si="721"/>
        <v>7</v>
      </c>
      <c r="V2212" s="32">
        <f t="shared" si="722"/>
        <v>0</v>
      </c>
      <c r="W2212" s="5">
        <f t="shared" si="723"/>
        <v>44868</v>
      </c>
      <c r="X2212" s="5"/>
      <c r="Z2212" s="49"/>
      <c r="AA2212" s="50" cm="1">
        <f t="array" ref="AA2212">IF(AND(K2212="Pending",J2212='Date ouverte'!$A$2),INDEX(_xlfn.ANCHORARRAY('Date ouverte'!$B$2),MATCH(TRUE,_xlfn.ANCHORARRAY('Date ouverte'!$B$2)&gt;=$W2212,0)),IF(AND(K2212="Pending",J2212='Date ouverte'!$A$4),INDEX(_xlfn.ANCHORARRAY('Date ouverte'!$B$4),MATCH(TRUE,_xlfn.ANCHORARRAY('Date ouverte'!$B$4)&gt;=$W2212,0)),IF(AND(K2212="Pending",J2212='Date ouverte'!$A$6),INDEX(_xlfn.ANCHORARRAY('Date ouverte'!$B$6),MATCH(TRUE,_xlfn.ANCHORARRAY('Date ouverte'!$B$6)&gt;=$W2212,0)),IF(AND(K2212="Pending",J2212='Date ouverte'!$A$8),INDEX(_xlfn.ANCHORARRAY('Date ouverte'!$B$8),MATCH(TRUE,_xlfn.ANCHORARRAY('Date ouverte'!$B$8)&gt;=$W2212,0)),W2212))))</f>
        <v>44868</v>
      </c>
      <c r="AB2212" s="5">
        <f>IF(IF($K2212="Pending",(IF($J2212='Date ouverte'!$A$20,HLOOKUP($AA2212,'Date ouverte'!$20:$21,2,FALSE),IF($J2212='Date ouverte'!$A$22,HLOOKUP($AA2212,'Date ouverte'!$22:$23,2,FALSE),IF($J2212='Date ouverte'!$A$24,HLOOKUP($AA2212,'Date ouverte'!$24:$25,2,FALSE),IF($J2212='Date ouverte'!$A$26,HLOOKUP($AA2212,'Date ouverte'!$26:$27,2,FALSE),"j"))))),W2212)&lt;&gt;"alert",AA2212,"alert")</f>
        <v>44868</v>
      </c>
      <c r="AC2212" s="65">
        <f>IF($AB2212="alert",(IF($J2212='Date ouverte'!$A$29,HLOOKUP($AA2212,'Date ouverte'!$29:$30,2,FALSE),IF($J2212='Date ouverte'!$A$31,HLOOKUP($AA2212,'Date ouverte'!$31:$33,2,FALSE),IF($J2212='Date ouverte'!$A$33,HLOOKUP($AA2212,'Date ouverte'!$33:$34,2,FALSE),IF($J2212='Date ouverte'!$A$35,HLOOKUP($AA2212,'Date ouverte'!$35:$36,2,FALSE),"j"))))),0)</f>
        <v>0</v>
      </c>
      <c r="AD22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2" s="71"/>
    </row>
    <row r="2213" spans="1:31" x14ac:dyDescent="0.25">
      <c r="A2213" t="s">
        <v>1587</v>
      </c>
      <c r="B2213" t="s">
        <v>258</v>
      </c>
      <c r="C2213" t="s">
        <v>14</v>
      </c>
      <c r="D2213" t="s">
        <v>47</v>
      </c>
      <c r="E2213" t="s">
        <v>34</v>
      </c>
      <c r="F2213" t="s">
        <v>48</v>
      </c>
      <c r="G2213" s="1">
        <v>44835</v>
      </c>
      <c r="H2213" s="1">
        <v>44877</v>
      </c>
      <c r="I2213" s="2">
        <v>44889</v>
      </c>
      <c r="J2213" t="s">
        <v>18</v>
      </c>
      <c r="K2213" t="s">
        <v>29</v>
      </c>
      <c r="L2213" t="s">
        <v>24</v>
      </c>
      <c r="M2213" t="s">
        <v>25</v>
      </c>
      <c r="N2213" t="s">
        <v>26</v>
      </c>
      <c r="O2213" t="s">
        <v>45</v>
      </c>
      <c r="P2213">
        <f t="shared" si="717"/>
        <v>1</v>
      </c>
      <c r="Q2213" s="5">
        <f t="shared" si="718"/>
        <v>44879</v>
      </c>
      <c r="R2213" s="32">
        <f>VLOOKUP(_xlfn.CONCAT(M2213," - ",E2213),Planning!$C$75:$D$99,2,0)</f>
        <v>21</v>
      </c>
      <c r="S2213" s="5">
        <f t="shared" si="719"/>
        <v>44898</v>
      </c>
      <c r="T2213" s="3" t="str">
        <f t="shared" si="720"/>
        <v/>
      </c>
      <c r="U2213" s="32">
        <f t="shared" ca="1" si="721"/>
        <v>21</v>
      </c>
      <c r="V2213" s="32">
        <f t="shared" si="722"/>
        <v>0</v>
      </c>
      <c r="W2213" s="5">
        <f t="shared" si="723"/>
        <v>44889</v>
      </c>
      <c r="X2213" s="5"/>
      <c r="Z2213" s="49"/>
      <c r="AA2213" s="50" cm="1">
        <f t="array" ref="AA2213">IF(AND(K2213="Pending",J2213='Date ouverte'!$A$2),INDEX(_xlfn.ANCHORARRAY('Date ouverte'!$B$2),MATCH(TRUE,_xlfn.ANCHORARRAY('Date ouverte'!$B$2)&gt;=$W2213,0)),IF(AND(K2213="Pending",J2213='Date ouverte'!$A$4),INDEX(_xlfn.ANCHORARRAY('Date ouverte'!$B$4),MATCH(TRUE,_xlfn.ANCHORARRAY('Date ouverte'!$B$4)&gt;=$W2213,0)),IF(AND(K2213="Pending",J2213='Date ouverte'!$A$6),INDEX(_xlfn.ANCHORARRAY('Date ouverte'!$B$6),MATCH(TRUE,_xlfn.ANCHORARRAY('Date ouverte'!$B$6)&gt;=$W2213,0)),IF(AND(K2213="Pending",J2213='Date ouverte'!$A$8),INDEX(_xlfn.ANCHORARRAY('Date ouverte'!$B$8),MATCH(TRUE,_xlfn.ANCHORARRAY('Date ouverte'!$B$8)&gt;=$W2213,0)),W2213))))</f>
        <v>44889</v>
      </c>
      <c r="AB2213" s="5" t="str">
        <f>IF(IF($K2213="Pending",(IF($J2213='Date ouverte'!$A$20,HLOOKUP($AA2213,'Date ouverte'!$20:$21,2,FALSE),IF($J2213='Date ouverte'!$A$22,HLOOKUP($AA2213,'Date ouverte'!$22:$23,2,FALSE),IF($J2213='Date ouverte'!$A$24,HLOOKUP($AA2213,'Date ouverte'!$24:$25,2,FALSE),IF($J2213='Date ouverte'!$A$26,HLOOKUP($AA2213,'Date ouverte'!$26:$27,2,FALSE),"j"))))),W2213)&lt;&gt;"alert",AA2213,"alert")</f>
        <v>alert</v>
      </c>
      <c r="AC2213" s="65">
        <f>IF($AB2213="alert",(IF($J2213='Date ouverte'!$A$29,HLOOKUP($AA2213,'Date ouverte'!$29:$30,2,FALSE),IF($J2213='Date ouverte'!$A$31,HLOOKUP($AA2213,'Date ouverte'!$31:$33,2,FALSE),IF($J2213='Date ouverte'!$A$33,HLOOKUP($AA2213,'Date ouverte'!$33:$34,2,FALSE),IF($J2213='Date ouverte'!$A$35,HLOOKUP($AA2213,'Date ouverte'!$35:$36,2,FALSE),"j"))))),0)</f>
        <v>17</v>
      </c>
      <c r="AD22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3" s="71"/>
    </row>
    <row r="2214" spans="1:31" x14ac:dyDescent="0.25">
      <c r="A2214" t="s">
        <v>535</v>
      </c>
      <c r="B2214" t="s">
        <v>258</v>
      </c>
      <c r="C2214" t="s">
        <v>14</v>
      </c>
      <c r="D2214" t="s">
        <v>47</v>
      </c>
      <c r="E2214" t="s">
        <v>34</v>
      </c>
      <c r="F2214" t="s">
        <v>48</v>
      </c>
      <c r="G2214" s="1">
        <v>44816</v>
      </c>
      <c r="H2214" s="1">
        <v>44860</v>
      </c>
      <c r="I2214" s="2">
        <v>44874.541666666664</v>
      </c>
      <c r="J2214" t="s">
        <v>18</v>
      </c>
      <c r="K2214" t="s">
        <v>19</v>
      </c>
      <c r="L2214" t="s">
        <v>24</v>
      </c>
      <c r="M2214" t="s">
        <v>25</v>
      </c>
      <c r="N2214" t="s">
        <v>26</v>
      </c>
      <c r="O2214" t="s">
        <v>36</v>
      </c>
      <c r="P2214">
        <f t="shared" si="717"/>
        <v>1</v>
      </c>
      <c r="Q2214" s="5">
        <f t="shared" si="718"/>
        <v>44862</v>
      </c>
      <c r="R2214" s="32">
        <f>VLOOKUP(_xlfn.CONCAT(M2214," - ",E2214),Planning!$C$75:$D$99,2,0)</f>
        <v>21</v>
      </c>
      <c r="S2214" s="5">
        <f t="shared" si="719"/>
        <v>44881</v>
      </c>
      <c r="T2214" s="3" t="str">
        <f t="shared" si="720"/>
        <v/>
      </c>
      <c r="U2214" s="32">
        <f t="shared" ca="1" si="721"/>
        <v>21</v>
      </c>
      <c r="V2214" s="32">
        <f t="shared" si="722"/>
        <v>0</v>
      </c>
      <c r="W2214" s="5">
        <f t="shared" si="723"/>
        <v>44874</v>
      </c>
      <c r="X2214" s="5"/>
      <c r="Z2214" s="49"/>
      <c r="AA2214" s="50" cm="1">
        <f t="array" ref="AA2214">IF(AND(K2214="Pending",J2214='Date ouverte'!$A$2),INDEX(_xlfn.ANCHORARRAY('Date ouverte'!$B$2),MATCH(TRUE,_xlfn.ANCHORARRAY('Date ouverte'!$B$2)&gt;=$W2214,0)),IF(AND(K2214="Pending",J2214='Date ouverte'!$A$4),INDEX(_xlfn.ANCHORARRAY('Date ouverte'!$B$4),MATCH(TRUE,_xlfn.ANCHORARRAY('Date ouverte'!$B$4)&gt;=$W2214,0)),IF(AND(K2214="Pending",J2214='Date ouverte'!$A$6),INDEX(_xlfn.ANCHORARRAY('Date ouverte'!$B$6),MATCH(TRUE,_xlfn.ANCHORARRAY('Date ouverte'!$B$6)&gt;=$W2214,0)),IF(AND(K2214="Pending",J2214='Date ouverte'!$A$8),INDEX(_xlfn.ANCHORARRAY('Date ouverte'!$B$8),MATCH(TRUE,_xlfn.ANCHORARRAY('Date ouverte'!$B$8)&gt;=$W2214,0)),W2214))))</f>
        <v>44874</v>
      </c>
      <c r="AB2214" s="5">
        <f>IF(IF($K2214="Pending",(IF($J2214='Date ouverte'!$A$20,HLOOKUP($AA2214,'Date ouverte'!$20:$21,2,FALSE),IF($J2214='Date ouverte'!$A$22,HLOOKUP($AA2214,'Date ouverte'!$22:$23,2,FALSE),IF($J2214='Date ouverte'!$A$24,HLOOKUP($AA2214,'Date ouverte'!$24:$25,2,FALSE),IF($J2214='Date ouverte'!$A$26,HLOOKUP($AA2214,'Date ouverte'!$26:$27,2,FALSE),"j"))))),W2214)&lt;&gt;"alert",AA2214,"alert")</f>
        <v>44874</v>
      </c>
      <c r="AC2214" s="65">
        <f>IF($AB2214="alert",(IF($J2214='Date ouverte'!$A$29,HLOOKUP($AA2214,'Date ouverte'!$29:$30,2,FALSE),IF($J2214='Date ouverte'!$A$31,HLOOKUP($AA2214,'Date ouverte'!$31:$33,2,FALSE),IF($J2214='Date ouverte'!$A$33,HLOOKUP($AA2214,'Date ouverte'!$33:$34,2,FALSE),IF($J2214='Date ouverte'!$A$35,HLOOKUP($AA2214,'Date ouverte'!$35:$36,2,FALSE),"j"))))),0)</f>
        <v>0</v>
      </c>
      <c r="AD22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4" s="71"/>
    </row>
    <row r="2215" spans="1:31" x14ac:dyDescent="0.25">
      <c r="A2215" t="s">
        <v>1013</v>
      </c>
      <c r="B2215" t="s">
        <v>258</v>
      </c>
      <c r="C2215" t="s">
        <v>14</v>
      </c>
      <c r="D2215" t="s">
        <v>47</v>
      </c>
      <c r="E2215" t="s">
        <v>34</v>
      </c>
      <c r="F2215" t="s">
        <v>48</v>
      </c>
      <c r="G2215" s="1">
        <v>44827</v>
      </c>
      <c r="H2215" s="1">
        <v>44860</v>
      </c>
      <c r="I2215" s="2">
        <v>44880.291666666664</v>
      </c>
      <c r="J2215" t="s">
        <v>18</v>
      </c>
      <c r="K2215" t="s">
        <v>19</v>
      </c>
      <c r="L2215" t="s">
        <v>24</v>
      </c>
      <c r="M2215" t="s">
        <v>25</v>
      </c>
      <c r="N2215" t="s">
        <v>26</v>
      </c>
      <c r="O2215" t="s">
        <v>36</v>
      </c>
      <c r="P2215">
        <f t="shared" si="717"/>
        <v>1</v>
      </c>
      <c r="Q2215" s="5">
        <f t="shared" si="718"/>
        <v>44862</v>
      </c>
      <c r="R2215" s="32">
        <f>VLOOKUP(_xlfn.CONCAT(M2215," - ",E2215),Planning!$C$75:$D$99,2,0)</f>
        <v>21</v>
      </c>
      <c r="S2215" s="5">
        <f t="shared" si="719"/>
        <v>44881</v>
      </c>
      <c r="T2215" s="3" t="str">
        <f t="shared" si="720"/>
        <v/>
      </c>
      <c r="U2215" s="32">
        <f t="shared" ca="1" si="721"/>
        <v>21</v>
      </c>
      <c r="V2215" s="32">
        <f t="shared" si="722"/>
        <v>0</v>
      </c>
      <c r="W2215" s="5">
        <f t="shared" si="723"/>
        <v>44880</v>
      </c>
      <c r="X2215" s="5"/>
      <c r="Z2215" s="49"/>
      <c r="AA2215" s="50" cm="1">
        <f t="array" ref="AA2215">IF(AND(K2215="Pending",J2215='Date ouverte'!$A$2),INDEX(_xlfn.ANCHORARRAY('Date ouverte'!$B$2),MATCH(TRUE,_xlfn.ANCHORARRAY('Date ouverte'!$B$2)&gt;=$W2215,0)),IF(AND(K2215="Pending",J2215='Date ouverte'!$A$4),INDEX(_xlfn.ANCHORARRAY('Date ouverte'!$B$4),MATCH(TRUE,_xlfn.ANCHORARRAY('Date ouverte'!$B$4)&gt;=$W2215,0)),IF(AND(K2215="Pending",J2215='Date ouverte'!$A$6),INDEX(_xlfn.ANCHORARRAY('Date ouverte'!$B$6),MATCH(TRUE,_xlfn.ANCHORARRAY('Date ouverte'!$B$6)&gt;=$W2215,0)),IF(AND(K2215="Pending",J2215='Date ouverte'!$A$8),INDEX(_xlfn.ANCHORARRAY('Date ouverte'!$B$8),MATCH(TRUE,_xlfn.ANCHORARRAY('Date ouverte'!$B$8)&gt;=$W2215,0)),W2215))))</f>
        <v>44880</v>
      </c>
      <c r="AB2215" s="5">
        <f>IF(IF($K2215="Pending",(IF($J2215='Date ouverte'!$A$20,HLOOKUP($AA2215,'Date ouverte'!$20:$21,2,FALSE),IF($J2215='Date ouverte'!$A$22,HLOOKUP($AA2215,'Date ouverte'!$22:$23,2,FALSE),IF($J2215='Date ouverte'!$A$24,HLOOKUP($AA2215,'Date ouverte'!$24:$25,2,FALSE),IF($J2215='Date ouverte'!$A$26,HLOOKUP($AA2215,'Date ouverte'!$26:$27,2,FALSE),"j"))))),W2215)&lt;&gt;"alert",AA2215,"alert")</f>
        <v>44880</v>
      </c>
      <c r="AC2215" s="65">
        <f>IF($AB2215="alert",(IF($J2215='Date ouverte'!$A$29,HLOOKUP($AA2215,'Date ouverte'!$29:$30,2,FALSE),IF($J2215='Date ouverte'!$A$31,HLOOKUP($AA2215,'Date ouverte'!$31:$33,2,FALSE),IF($J2215='Date ouverte'!$A$33,HLOOKUP($AA2215,'Date ouverte'!$33:$34,2,FALSE),IF($J2215='Date ouverte'!$A$35,HLOOKUP($AA2215,'Date ouverte'!$35:$36,2,FALSE),"j"))))),0)</f>
        <v>0</v>
      </c>
      <c r="AD22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5" s="71"/>
    </row>
    <row r="2216" spans="1:31" x14ac:dyDescent="0.25">
      <c r="A2216" t="s">
        <v>1588</v>
      </c>
      <c r="B2216" t="s">
        <v>258</v>
      </c>
      <c r="C2216" t="s">
        <v>30</v>
      </c>
      <c r="D2216" t="s">
        <v>47</v>
      </c>
      <c r="E2216" t="s">
        <v>34</v>
      </c>
      <c r="F2216" t="s">
        <v>48</v>
      </c>
      <c r="G2216" s="1">
        <v>44835</v>
      </c>
      <c r="H2216" s="1">
        <v>44866</v>
      </c>
      <c r="I2216" s="2">
        <v>44878</v>
      </c>
      <c r="J2216" t="s">
        <v>28</v>
      </c>
      <c r="K2216" t="s">
        <v>29</v>
      </c>
      <c r="L2216" t="s">
        <v>24</v>
      </c>
      <c r="M2216" t="s">
        <v>25</v>
      </c>
      <c r="N2216" t="s">
        <v>26</v>
      </c>
      <c r="O2216" t="s">
        <v>40</v>
      </c>
      <c r="P2216">
        <f t="shared" si="717"/>
        <v>1</v>
      </c>
      <c r="Q2216" s="5">
        <f t="shared" si="718"/>
        <v>44868</v>
      </c>
      <c r="R2216" s="32">
        <f>VLOOKUP(_xlfn.CONCAT(M2216," - ",E2216),Planning!$C$75:$D$99,2,0)</f>
        <v>21</v>
      </c>
      <c r="S2216" s="5">
        <f t="shared" si="719"/>
        <v>44887</v>
      </c>
      <c r="T2216" s="3" t="str">
        <f t="shared" si="720"/>
        <v/>
      </c>
      <c r="U2216" s="32">
        <f t="shared" ca="1" si="721"/>
        <v>21</v>
      </c>
      <c r="V2216" s="32">
        <f t="shared" si="722"/>
        <v>0</v>
      </c>
      <c r="W2216" s="5">
        <f t="shared" si="723"/>
        <v>44878</v>
      </c>
      <c r="X2216" s="5"/>
      <c r="Z2216" s="49"/>
      <c r="AA2216" s="50" cm="1">
        <f t="array" ref="AA2216">IF(AND(K2216="Pending",J2216='Date ouverte'!$A$2),INDEX(_xlfn.ANCHORARRAY('Date ouverte'!$B$2),MATCH(TRUE,_xlfn.ANCHORARRAY('Date ouverte'!$B$2)&gt;=$W2216,0)),IF(AND(K2216="Pending",J2216='Date ouverte'!$A$4),INDEX(_xlfn.ANCHORARRAY('Date ouverte'!$B$4),MATCH(TRUE,_xlfn.ANCHORARRAY('Date ouverte'!$B$4)&gt;=$W2216,0)),IF(AND(K2216="Pending",J2216='Date ouverte'!$A$6),INDEX(_xlfn.ANCHORARRAY('Date ouverte'!$B$6),MATCH(TRUE,_xlfn.ANCHORARRAY('Date ouverte'!$B$6)&gt;=$W2216,0)),IF(AND(K2216="Pending",J2216='Date ouverte'!$A$8),INDEX(_xlfn.ANCHORARRAY('Date ouverte'!$B$8),MATCH(TRUE,_xlfn.ANCHORARRAY('Date ouverte'!$B$8)&gt;=$W2216,0)),W2216))))</f>
        <v>44879</v>
      </c>
      <c r="AB2216" s="5" t="str">
        <f>IF(IF($K2216="Pending",(IF($J2216='Date ouverte'!$A$20,HLOOKUP($AA2216,'Date ouverte'!$20:$21,2,FALSE),IF($J2216='Date ouverte'!$A$22,HLOOKUP($AA2216,'Date ouverte'!$22:$23,2,FALSE),IF($J2216='Date ouverte'!$A$24,HLOOKUP($AA2216,'Date ouverte'!$24:$25,2,FALSE),IF($J2216='Date ouverte'!$A$26,HLOOKUP($AA2216,'Date ouverte'!$26:$27,2,FALSE),"j"))))),W2216)&lt;&gt;"alert",AA2216,"alert")</f>
        <v>alert</v>
      </c>
      <c r="AC2216" s="65">
        <f>IF($AB2216="alert",(IF($J2216='Date ouverte'!$A$29,HLOOKUP($AA2216,'Date ouverte'!$29:$30,2,FALSE),IF($J2216='Date ouverte'!$A$31,HLOOKUP($AA2216,'Date ouverte'!$31:$33,2,FALSE),IF($J2216='Date ouverte'!$A$33,HLOOKUP($AA2216,'Date ouverte'!$33:$34,2,FALSE),IF($J2216='Date ouverte'!$A$35,HLOOKUP($AA2216,'Date ouverte'!$35:$36,2,FALSE),"j"))))),0)</f>
        <v>12</v>
      </c>
      <c r="AD22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16" s="71"/>
    </row>
    <row r="2217" spans="1:31" x14ac:dyDescent="0.25">
      <c r="A2217" t="s">
        <v>243</v>
      </c>
      <c r="B2217" t="s">
        <v>258</v>
      </c>
      <c r="C2217" t="s">
        <v>14</v>
      </c>
      <c r="D2217" t="s">
        <v>15</v>
      </c>
      <c r="E2217" t="s">
        <v>16</v>
      </c>
      <c r="F2217" t="s">
        <v>17</v>
      </c>
      <c r="G2217" s="1">
        <v>44799</v>
      </c>
      <c r="H2217" s="1">
        <v>44856</v>
      </c>
      <c r="I2217" s="2">
        <v>44860.208333333336</v>
      </c>
      <c r="J2217" t="s">
        <v>18</v>
      </c>
      <c r="K2217" t="s">
        <v>19</v>
      </c>
      <c r="L2217" t="s">
        <v>24</v>
      </c>
      <c r="M2217" t="s">
        <v>25</v>
      </c>
      <c r="N2217" t="s">
        <v>26</v>
      </c>
      <c r="O2217" t="s">
        <v>42</v>
      </c>
      <c r="P2217">
        <f t="shared" si="717"/>
        <v>1</v>
      </c>
      <c r="Q2217" s="5">
        <f t="shared" si="718"/>
        <v>44858</v>
      </c>
      <c r="R2217" s="32">
        <f>VLOOKUP(_xlfn.CONCAT(M2217," - ",E2217),Planning!$C$75:$D$99,2,0)</f>
        <v>4</v>
      </c>
      <c r="S2217" s="5">
        <f t="shared" si="719"/>
        <v>44860</v>
      </c>
      <c r="T2217" s="3" t="str">
        <f t="shared" si="720"/>
        <v/>
      </c>
      <c r="U2217" s="32">
        <f t="shared" ca="1" si="721"/>
        <v>1</v>
      </c>
      <c r="V2217" s="32">
        <f t="shared" si="722"/>
        <v>0</v>
      </c>
      <c r="W2217" s="5">
        <f t="shared" si="723"/>
        <v>44860</v>
      </c>
      <c r="X2217" s="5"/>
      <c r="Z2217" s="49"/>
      <c r="AA2217" s="50" cm="1">
        <f t="array" ref="AA2217">IF(AND(K2217="Pending",J2217='Date ouverte'!$A$2),INDEX(_xlfn.ANCHORARRAY('Date ouverte'!$B$2),MATCH(TRUE,_xlfn.ANCHORARRAY('Date ouverte'!$B$2)&gt;=$W2217,0)),IF(AND(K2217="Pending",J2217='Date ouverte'!$A$4),INDEX(_xlfn.ANCHORARRAY('Date ouverte'!$B$4),MATCH(TRUE,_xlfn.ANCHORARRAY('Date ouverte'!$B$4)&gt;=$W2217,0)),IF(AND(K2217="Pending",J2217='Date ouverte'!$A$6),INDEX(_xlfn.ANCHORARRAY('Date ouverte'!$B$6),MATCH(TRUE,_xlfn.ANCHORARRAY('Date ouverte'!$B$6)&gt;=$W2217,0)),IF(AND(K2217="Pending",J2217='Date ouverte'!$A$8),INDEX(_xlfn.ANCHORARRAY('Date ouverte'!$B$8),MATCH(TRUE,_xlfn.ANCHORARRAY('Date ouverte'!$B$8)&gt;=$W2217,0)),W2217))))</f>
        <v>44860</v>
      </c>
      <c r="AB2217" s="5">
        <f>IF(IF($K2217="Pending",(IF($J2217='Date ouverte'!$A$20,HLOOKUP($AA2217,'Date ouverte'!$20:$21,2,FALSE),IF($J2217='Date ouverte'!$A$22,HLOOKUP($AA2217,'Date ouverte'!$22:$23,2,FALSE),IF($J2217='Date ouverte'!$A$24,HLOOKUP($AA2217,'Date ouverte'!$24:$25,2,FALSE),IF($J2217='Date ouverte'!$A$26,HLOOKUP($AA2217,'Date ouverte'!$26:$27,2,FALSE),"j"))))),W2217)&lt;&gt;"alert",AA2217,"alert")</f>
        <v>44860</v>
      </c>
      <c r="AC2217" s="65">
        <f>IF($AB2217="alert",(IF($J2217='Date ouverte'!$A$29,HLOOKUP($AA2217,'Date ouverte'!$29:$30,2,FALSE),IF($J2217='Date ouverte'!$A$31,HLOOKUP($AA2217,'Date ouverte'!$31:$33,2,FALSE),IF($J2217='Date ouverte'!$A$33,HLOOKUP($AA2217,'Date ouverte'!$33:$34,2,FALSE),IF($J2217='Date ouverte'!$A$35,HLOOKUP($AA2217,'Date ouverte'!$35:$36,2,FALSE),"j"))))),0)</f>
        <v>0</v>
      </c>
      <c r="AD22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17" s="71"/>
    </row>
    <row r="2218" spans="1:31" x14ac:dyDescent="0.25">
      <c r="A2218" t="s">
        <v>1072</v>
      </c>
      <c r="B2218" t="s">
        <v>258</v>
      </c>
      <c r="C2218" t="s">
        <v>30</v>
      </c>
      <c r="D2218" t="s">
        <v>47</v>
      </c>
      <c r="E2218" t="s">
        <v>16</v>
      </c>
      <c r="F2218" t="s">
        <v>48</v>
      </c>
      <c r="G2218" s="1">
        <v>44825</v>
      </c>
      <c r="H2218" s="1">
        <v>44864</v>
      </c>
      <c r="I2218" s="2">
        <v>44869</v>
      </c>
      <c r="J2218" t="s">
        <v>39</v>
      </c>
      <c r="K2218" t="s">
        <v>29</v>
      </c>
      <c r="L2218" t="s">
        <v>24</v>
      </c>
      <c r="M2218" t="s">
        <v>25</v>
      </c>
      <c r="N2218" t="s">
        <v>26</v>
      </c>
      <c r="O2218" t="s">
        <v>36</v>
      </c>
      <c r="P2218">
        <f t="shared" si="717"/>
        <v>1</v>
      </c>
      <c r="Q2218" s="5">
        <f t="shared" si="718"/>
        <v>44866</v>
      </c>
      <c r="R2218" s="32">
        <f>VLOOKUP(_xlfn.CONCAT(M2218," - ",E2218),Planning!$C$75:$D$99,2,0)</f>
        <v>4</v>
      </c>
      <c r="S2218" s="5">
        <f t="shared" si="719"/>
        <v>44868</v>
      </c>
      <c r="T2218" s="3" t="str">
        <f t="shared" si="720"/>
        <v/>
      </c>
      <c r="U2218" s="32">
        <f t="shared" ca="1" si="721"/>
        <v>4</v>
      </c>
      <c r="V2218" s="32">
        <f t="shared" si="722"/>
        <v>0</v>
      </c>
      <c r="W2218" s="5">
        <f t="shared" si="723"/>
        <v>44869</v>
      </c>
      <c r="X2218" s="5"/>
      <c r="Z2218" s="49"/>
      <c r="AA2218" s="50" cm="1">
        <f t="array" ref="AA2218">IF(AND(K2218="Pending",J2218='Date ouverte'!$A$2),INDEX(_xlfn.ANCHORARRAY('Date ouverte'!$B$2),MATCH(TRUE,_xlfn.ANCHORARRAY('Date ouverte'!$B$2)&gt;=$W2218,0)),IF(AND(K2218="Pending",J2218='Date ouverte'!$A$4),INDEX(_xlfn.ANCHORARRAY('Date ouverte'!$B$4),MATCH(TRUE,_xlfn.ANCHORARRAY('Date ouverte'!$B$4)&gt;=$W2218,0)),IF(AND(K2218="Pending",J2218='Date ouverte'!$A$6),INDEX(_xlfn.ANCHORARRAY('Date ouverte'!$B$6),MATCH(TRUE,_xlfn.ANCHORARRAY('Date ouverte'!$B$6)&gt;=$W2218,0)),IF(AND(K2218="Pending",J2218='Date ouverte'!$A$8),INDEX(_xlfn.ANCHORARRAY('Date ouverte'!$B$8),MATCH(TRUE,_xlfn.ANCHORARRAY('Date ouverte'!$B$8)&gt;=$W2218,0)),W2218))))</f>
        <v>44869</v>
      </c>
      <c r="AB2218" s="5">
        <f>IF(IF($K2218="Pending",(IF($J2218='Date ouverte'!$A$20,HLOOKUP($AA2218,'Date ouverte'!$20:$21,2,FALSE),IF($J2218='Date ouverte'!$A$22,HLOOKUP($AA2218,'Date ouverte'!$22:$23,2,FALSE),IF($J2218='Date ouverte'!$A$24,HLOOKUP($AA2218,'Date ouverte'!$24:$25,2,FALSE),IF($J2218='Date ouverte'!$A$26,HLOOKUP($AA2218,'Date ouverte'!$26:$27,2,FALSE),"j"))))),W2218)&lt;&gt;"alert",AA2218,"alert")</f>
        <v>44869</v>
      </c>
      <c r="AC2218" s="65">
        <f>IF($AB2218="alert",(IF($J2218='Date ouverte'!$A$29,HLOOKUP($AA2218,'Date ouverte'!$29:$30,2,FALSE),IF($J2218='Date ouverte'!$A$31,HLOOKUP($AA2218,'Date ouverte'!$31:$33,2,FALSE),IF($J2218='Date ouverte'!$A$33,HLOOKUP($AA2218,'Date ouverte'!$33:$34,2,FALSE),IF($J2218='Date ouverte'!$A$35,HLOOKUP($AA2218,'Date ouverte'!$35:$36,2,FALSE),"j"))))),0)</f>
        <v>0</v>
      </c>
      <c r="AD22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18" s="71"/>
    </row>
    <row r="2219" spans="1:31" x14ac:dyDescent="0.25">
      <c r="A2219" t="s">
        <v>2359</v>
      </c>
      <c r="B2219" t="s">
        <v>258</v>
      </c>
      <c r="C2219" t="s">
        <v>30</v>
      </c>
      <c r="D2219" t="s">
        <v>47</v>
      </c>
      <c r="E2219" t="s">
        <v>16</v>
      </c>
      <c r="F2219" t="s">
        <v>48</v>
      </c>
      <c r="G2219" s="1">
        <v>44847</v>
      </c>
      <c r="H2219" s="1">
        <v>44880</v>
      </c>
      <c r="I2219" s="2">
        <v>44887</v>
      </c>
      <c r="J2219" t="s">
        <v>39</v>
      </c>
      <c r="K2219" t="s">
        <v>29</v>
      </c>
      <c r="L2219" t="s">
        <v>24</v>
      </c>
      <c r="M2219" t="s">
        <v>25</v>
      </c>
      <c r="N2219" t="s">
        <v>26</v>
      </c>
      <c r="O2219" t="s">
        <v>45</v>
      </c>
      <c r="P2219">
        <f t="shared" si="717"/>
        <v>1</v>
      </c>
      <c r="Q2219" s="5">
        <f t="shared" si="718"/>
        <v>44882</v>
      </c>
      <c r="R2219" s="32">
        <f>VLOOKUP(_xlfn.CONCAT(M2219," - ",E2219),Planning!$C$75:$D$99,2,0)</f>
        <v>4</v>
      </c>
      <c r="S2219" s="5">
        <f t="shared" si="719"/>
        <v>44884</v>
      </c>
      <c r="T2219" s="3" t="str">
        <f t="shared" si="720"/>
        <v/>
      </c>
      <c r="U2219" s="32">
        <f t="shared" ca="1" si="721"/>
        <v>4</v>
      </c>
      <c r="V2219" s="32">
        <f t="shared" si="722"/>
        <v>0</v>
      </c>
      <c r="W2219" s="5">
        <f t="shared" si="723"/>
        <v>44887</v>
      </c>
      <c r="X2219" s="5"/>
      <c r="Z2219" s="49"/>
      <c r="AA2219" s="50" cm="1">
        <f t="array" ref="AA2219">IF(AND(K2219="Pending",J2219='Date ouverte'!$A$2),INDEX(_xlfn.ANCHORARRAY('Date ouverte'!$B$2),MATCH(TRUE,_xlfn.ANCHORARRAY('Date ouverte'!$B$2)&gt;=$W2219,0)),IF(AND(K2219="Pending",J2219='Date ouverte'!$A$4),INDEX(_xlfn.ANCHORARRAY('Date ouverte'!$B$4),MATCH(TRUE,_xlfn.ANCHORARRAY('Date ouverte'!$B$4)&gt;=$W2219,0)),IF(AND(K2219="Pending",J2219='Date ouverte'!$A$6),INDEX(_xlfn.ANCHORARRAY('Date ouverte'!$B$6),MATCH(TRUE,_xlfn.ANCHORARRAY('Date ouverte'!$B$6)&gt;=$W2219,0)),IF(AND(K2219="Pending",J2219='Date ouverte'!$A$8),INDEX(_xlfn.ANCHORARRAY('Date ouverte'!$B$8),MATCH(TRUE,_xlfn.ANCHORARRAY('Date ouverte'!$B$8)&gt;=$W2219,0)),W2219))))</f>
        <v>44887</v>
      </c>
      <c r="AB2219" s="5">
        <f>IF(IF($K2219="Pending",(IF($J2219='Date ouverte'!$A$20,HLOOKUP($AA2219,'Date ouverte'!$20:$21,2,FALSE),IF($J2219='Date ouverte'!$A$22,HLOOKUP($AA2219,'Date ouverte'!$22:$23,2,FALSE),IF($J2219='Date ouverte'!$A$24,HLOOKUP($AA2219,'Date ouverte'!$24:$25,2,FALSE),IF($J2219='Date ouverte'!$A$26,HLOOKUP($AA2219,'Date ouverte'!$26:$27,2,FALSE),"j"))))),W2219)&lt;&gt;"alert",AA2219,"alert")</f>
        <v>44887</v>
      </c>
      <c r="AC2219" s="65">
        <f>IF($AB2219="alert",(IF($J2219='Date ouverte'!$A$29,HLOOKUP($AA2219,'Date ouverte'!$29:$30,2,FALSE),IF($J2219='Date ouverte'!$A$31,HLOOKUP($AA2219,'Date ouverte'!$31:$33,2,FALSE),IF($J2219='Date ouverte'!$A$33,HLOOKUP($AA2219,'Date ouverte'!$33:$34,2,FALSE),IF($J2219='Date ouverte'!$A$35,HLOOKUP($AA2219,'Date ouverte'!$35:$36,2,FALSE),"j"))))),0)</f>
        <v>0</v>
      </c>
      <c r="AD22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19" s="71"/>
    </row>
    <row r="2220" spans="1:31" x14ac:dyDescent="0.25">
      <c r="A2220" t="s">
        <v>477</v>
      </c>
      <c r="B2220" t="s">
        <v>258</v>
      </c>
      <c r="C2220" t="s">
        <v>30</v>
      </c>
      <c r="D2220" t="s">
        <v>15</v>
      </c>
      <c r="E2220" t="s">
        <v>34</v>
      </c>
      <c r="F2220" t="s">
        <v>17</v>
      </c>
      <c r="G2220" s="1">
        <v>44815</v>
      </c>
      <c r="H2220" s="1">
        <v>44854</v>
      </c>
      <c r="I2220" s="2">
        <v>44862.270833333336</v>
      </c>
      <c r="J2220" t="s">
        <v>28</v>
      </c>
      <c r="K2220" t="s">
        <v>19</v>
      </c>
      <c r="L2220" t="s">
        <v>20</v>
      </c>
      <c r="M2220" t="s">
        <v>25</v>
      </c>
      <c r="N2220" t="s">
        <v>35</v>
      </c>
      <c r="O2220" t="s">
        <v>42</v>
      </c>
      <c r="P2220">
        <f t="shared" si="717"/>
        <v>1</v>
      </c>
      <c r="Q2220" s="5">
        <f t="shared" si="718"/>
        <v>44856</v>
      </c>
      <c r="R2220" s="32">
        <f>VLOOKUP(_xlfn.CONCAT(M2220," - ",E2220),Planning!$C$75:$D$99,2,0)</f>
        <v>21</v>
      </c>
      <c r="S2220" s="5">
        <f t="shared" si="719"/>
        <v>44875</v>
      </c>
      <c r="T2220" s="3" t="str">
        <f t="shared" si="720"/>
        <v/>
      </c>
      <c r="U2220" s="32">
        <f t="shared" ca="1" si="721"/>
        <v>16</v>
      </c>
      <c r="V2220" s="32">
        <f t="shared" si="722"/>
        <v>0</v>
      </c>
      <c r="W2220" s="5">
        <f t="shared" si="723"/>
        <v>44862</v>
      </c>
      <c r="X2220" s="5"/>
      <c r="Z2220" s="49"/>
      <c r="AA2220" s="50" cm="1">
        <f t="array" ref="AA2220">IF(AND(K2220="Pending",J2220='Date ouverte'!$A$2),INDEX(_xlfn.ANCHORARRAY('Date ouverte'!$B$2),MATCH(TRUE,_xlfn.ANCHORARRAY('Date ouverte'!$B$2)&gt;=$W2220,0)),IF(AND(K2220="Pending",J2220='Date ouverte'!$A$4),INDEX(_xlfn.ANCHORARRAY('Date ouverte'!$B$4),MATCH(TRUE,_xlfn.ANCHORARRAY('Date ouverte'!$B$4)&gt;=$W2220,0)),IF(AND(K2220="Pending",J2220='Date ouverte'!$A$6),INDEX(_xlfn.ANCHORARRAY('Date ouverte'!$B$6),MATCH(TRUE,_xlfn.ANCHORARRAY('Date ouverte'!$B$6)&gt;=$W2220,0)),IF(AND(K2220="Pending",J2220='Date ouverte'!$A$8),INDEX(_xlfn.ANCHORARRAY('Date ouverte'!$B$8),MATCH(TRUE,_xlfn.ANCHORARRAY('Date ouverte'!$B$8)&gt;=$W2220,0)),W2220))))</f>
        <v>44862</v>
      </c>
      <c r="AB2220" s="5">
        <f>IF(IF($K2220="Pending",(IF($J2220='Date ouverte'!$A$20,HLOOKUP($AA2220,'Date ouverte'!$20:$21,2,FALSE),IF($J2220='Date ouverte'!$A$22,HLOOKUP($AA2220,'Date ouverte'!$22:$23,2,FALSE),IF($J2220='Date ouverte'!$A$24,HLOOKUP($AA2220,'Date ouverte'!$24:$25,2,FALSE),IF($J2220='Date ouverte'!$A$26,HLOOKUP($AA2220,'Date ouverte'!$26:$27,2,FALSE),"j"))))),W2220)&lt;&gt;"alert",AA2220,"alert")</f>
        <v>44862</v>
      </c>
      <c r="AC2220" s="65">
        <f>IF($AB2220="alert",(IF($J2220='Date ouverte'!$A$29,HLOOKUP($AA2220,'Date ouverte'!$29:$30,2,FALSE),IF($J2220='Date ouverte'!$A$31,HLOOKUP($AA2220,'Date ouverte'!$31:$33,2,FALSE),IF($J2220='Date ouverte'!$A$33,HLOOKUP($AA2220,'Date ouverte'!$33:$34,2,FALSE),IF($J2220='Date ouverte'!$A$35,HLOOKUP($AA2220,'Date ouverte'!$35:$36,2,FALSE),"j"))))),0)</f>
        <v>0</v>
      </c>
      <c r="AD22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0" s="71"/>
    </row>
    <row r="2221" spans="1:31" x14ac:dyDescent="0.25">
      <c r="A2221" t="s">
        <v>119</v>
      </c>
      <c r="B2221" t="s">
        <v>258</v>
      </c>
      <c r="C2221" t="s">
        <v>14</v>
      </c>
      <c r="D2221" t="s">
        <v>15</v>
      </c>
      <c r="E2221" t="s">
        <v>16</v>
      </c>
      <c r="F2221" t="s">
        <v>17</v>
      </c>
      <c r="G2221" s="1">
        <v>44803</v>
      </c>
      <c r="H2221" s="1">
        <v>44853</v>
      </c>
      <c r="I2221" s="2">
        <v>44861.666666666664</v>
      </c>
      <c r="J2221" t="s">
        <v>28</v>
      </c>
      <c r="K2221" t="s">
        <v>19</v>
      </c>
      <c r="L2221" t="s">
        <v>24</v>
      </c>
      <c r="M2221" t="s">
        <v>32</v>
      </c>
      <c r="N2221" t="s">
        <v>41</v>
      </c>
      <c r="O2221" t="s">
        <v>76</v>
      </c>
      <c r="P2221">
        <f t="shared" si="717"/>
        <v>1</v>
      </c>
      <c r="Q2221" s="5">
        <f t="shared" si="718"/>
        <v>44855</v>
      </c>
      <c r="R2221" s="32">
        <f>VLOOKUP(_xlfn.CONCAT(M2221," - ",E2221),Planning!$C$75:$D$99,2,0)</f>
        <v>10</v>
      </c>
      <c r="S2221" s="5">
        <f t="shared" si="719"/>
        <v>44863</v>
      </c>
      <c r="T2221" s="3" t="str">
        <f t="shared" si="720"/>
        <v/>
      </c>
      <c r="U2221" s="32">
        <f t="shared" ca="1" si="721"/>
        <v>4</v>
      </c>
      <c r="V2221" s="32">
        <f t="shared" si="722"/>
        <v>0</v>
      </c>
      <c r="W2221" s="5">
        <f t="shared" si="723"/>
        <v>44861</v>
      </c>
      <c r="X2221" s="5"/>
      <c r="Z2221" s="49"/>
      <c r="AA2221" s="50" cm="1">
        <f t="array" ref="AA2221">IF(AND(K2221="Pending",J2221='Date ouverte'!$A$2),INDEX(_xlfn.ANCHORARRAY('Date ouverte'!$B$2),MATCH(TRUE,_xlfn.ANCHORARRAY('Date ouverte'!$B$2)&gt;=$W2221,0)),IF(AND(K2221="Pending",J2221='Date ouverte'!$A$4),INDEX(_xlfn.ANCHORARRAY('Date ouverte'!$B$4),MATCH(TRUE,_xlfn.ANCHORARRAY('Date ouverte'!$B$4)&gt;=$W2221,0)),IF(AND(K2221="Pending",J2221='Date ouverte'!$A$6),INDEX(_xlfn.ANCHORARRAY('Date ouverte'!$B$6),MATCH(TRUE,_xlfn.ANCHORARRAY('Date ouverte'!$B$6)&gt;=$W2221,0)),IF(AND(K2221="Pending",J2221='Date ouverte'!$A$8),INDEX(_xlfn.ANCHORARRAY('Date ouverte'!$B$8),MATCH(TRUE,_xlfn.ANCHORARRAY('Date ouverte'!$B$8)&gt;=$W2221,0)),W2221))))</f>
        <v>44861</v>
      </c>
      <c r="AB2221" s="5">
        <f>IF(IF($K2221="Pending",(IF($J2221='Date ouverte'!$A$20,HLOOKUP($AA2221,'Date ouverte'!$20:$21,2,FALSE),IF($J2221='Date ouverte'!$A$22,HLOOKUP($AA2221,'Date ouverte'!$22:$23,2,FALSE),IF($J2221='Date ouverte'!$A$24,HLOOKUP($AA2221,'Date ouverte'!$24:$25,2,FALSE),IF($J2221='Date ouverte'!$A$26,HLOOKUP($AA2221,'Date ouverte'!$26:$27,2,FALSE),"j"))))),W2221)&lt;&gt;"alert",AA2221,"alert")</f>
        <v>44861</v>
      </c>
      <c r="AC2221" s="65">
        <f>IF($AB2221="alert",(IF($J2221='Date ouverte'!$A$29,HLOOKUP($AA2221,'Date ouverte'!$29:$30,2,FALSE),IF($J2221='Date ouverte'!$A$31,HLOOKUP($AA2221,'Date ouverte'!$31:$33,2,FALSE),IF($J2221='Date ouverte'!$A$33,HLOOKUP($AA2221,'Date ouverte'!$33:$34,2,FALSE),IF($J2221='Date ouverte'!$A$35,HLOOKUP($AA2221,'Date ouverte'!$35:$36,2,FALSE),"j"))))),0)</f>
        <v>0</v>
      </c>
      <c r="AD22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1" s="71"/>
    </row>
    <row r="2222" spans="1:31" x14ac:dyDescent="0.25">
      <c r="A2222" t="s">
        <v>969</v>
      </c>
      <c r="B2222" t="s">
        <v>258</v>
      </c>
      <c r="C2222" t="s">
        <v>14</v>
      </c>
      <c r="D2222" t="s">
        <v>47</v>
      </c>
      <c r="E2222" t="s">
        <v>34</v>
      </c>
      <c r="F2222" t="s">
        <v>48</v>
      </c>
      <c r="G2222" s="1">
        <v>44827</v>
      </c>
      <c r="H2222" s="1">
        <v>44860</v>
      </c>
      <c r="I2222" s="2">
        <v>44880.4375</v>
      </c>
      <c r="J2222" t="s">
        <v>18</v>
      </c>
      <c r="K2222" t="s">
        <v>19</v>
      </c>
      <c r="L2222" t="s">
        <v>24</v>
      </c>
      <c r="M2222" t="s">
        <v>25</v>
      </c>
      <c r="N2222" t="s">
        <v>26</v>
      </c>
      <c r="O2222" t="s">
        <v>36</v>
      </c>
      <c r="P2222">
        <f t="shared" si="717"/>
        <v>1</v>
      </c>
      <c r="Q2222" s="5">
        <f t="shared" si="718"/>
        <v>44862</v>
      </c>
      <c r="R2222" s="32">
        <f>VLOOKUP(_xlfn.CONCAT(M2222," - ",E2222),Planning!$C$75:$D$99,2,0)</f>
        <v>21</v>
      </c>
      <c r="S2222" s="5">
        <f t="shared" si="719"/>
        <v>44881</v>
      </c>
      <c r="T2222" s="3" t="str">
        <f t="shared" si="720"/>
        <v/>
      </c>
      <c r="U2222" s="32">
        <f t="shared" ca="1" si="721"/>
        <v>21</v>
      </c>
      <c r="V2222" s="32">
        <f t="shared" si="722"/>
        <v>0</v>
      </c>
      <c r="W2222" s="5">
        <f t="shared" si="723"/>
        <v>44880</v>
      </c>
      <c r="X2222" s="5"/>
      <c r="Z2222" s="49"/>
      <c r="AA2222" s="50" cm="1">
        <f t="array" ref="AA2222">IF(AND(K2222="Pending",J2222='Date ouverte'!$A$2),INDEX(_xlfn.ANCHORARRAY('Date ouverte'!$B$2),MATCH(TRUE,_xlfn.ANCHORARRAY('Date ouverte'!$B$2)&gt;=$W2222,0)),IF(AND(K2222="Pending",J2222='Date ouverte'!$A$4),INDEX(_xlfn.ANCHORARRAY('Date ouverte'!$B$4),MATCH(TRUE,_xlfn.ANCHORARRAY('Date ouverte'!$B$4)&gt;=$W2222,0)),IF(AND(K2222="Pending",J2222='Date ouverte'!$A$6),INDEX(_xlfn.ANCHORARRAY('Date ouverte'!$B$6),MATCH(TRUE,_xlfn.ANCHORARRAY('Date ouverte'!$B$6)&gt;=$W2222,0)),IF(AND(K2222="Pending",J2222='Date ouverte'!$A$8),INDEX(_xlfn.ANCHORARRAY('Date ouverte'!$B$8),MATCH(TRUE,_xlfn.ANCHORARRAY('Date ouverte'!$B$8)&gt;=$W2222,0)),W2222))))</f>
        <v>44880</v>
      </c>
      <c r="AB2222" s="5">
        <f>IF(IF($K2222="Pending",(IF($J2222='Date ouverte'!$A$20,HLOOKUP($AA2222,'Date ouverte'!$20:$21,2,FALSE),IF($J2222='Date ouverte'!$A$22,HLOOKUP($AA2222,'Date ouverte'!$22:$23,2,FALSE),IF($J2222='Date ouverte'!$A$24,HLOOKUP($AA2222,'Date ouverte'!$24:$25,2,FALSE),IF($J2222='Date ouverte'!$A$26,HLOOKUP($AA2222,'Date ouverte'!$26:$27,2,FALSE),"j"))))),W2222)&lt;&gt;"alert",AA2222,"alert")</f>
        <v>44880</v>
      </c>
      <c r="AC2222" s="65">
        <f>IF($AB2222="alert",(IF($J2222='Date ouverte'!$A$29,HLOOKUP($AA2222,'Date ouverte'!$29:$30,2,FALSE),IF($J2222='Date ouverte'!$A$31,HLOOKUP($AA2222,'Date ouverte'!$31:$33,2,FALSE),IF($J2222='Date ouverte'!$A$33,HLOOKUP($AA2222,'Date ouverte'!$33:$34,2,FALSE),IF($J2222='Date ouverte'!$A$35,HLOOKUP($AA2222,'Date ouverte'!$35:$36,2,FALSE),"j"))))),0)</f>
        <v>0</v>
      </c>
      <c r="AD22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2" s="71"/>
    </row>
    <row r="2223" spans="1:31" x14ac:dyDescent="0.25">
      <c r="A2223" t="s">
        <v>997</v>
      </c>
      <c r="B2223" t="s">
        <v>258</v>
      </c>
      <c r="C2223" t="s">
        <v>30</v>
      </c>
      <c r="D2223" t="s">
        <v>47</v>
      </c>
      <c r="E2223" t="s">
        <v>34</v>
      </c>
      <c r="F2223" t="s">
        <v>48</v>
      </c>
      <c r="G2223" s="1">
        <v>44826</v>
      </c>
      <c r="H2223" s="1">
        <v>44860</v>
      </c>
      <c r="I2223" s="2">
        <v>44875.395833333336</v>
      </c>
      <c r="J2223" t="s">
        <v>23</v>
      </c>
      <c r="K2223" t="s">
        <v>19</v>
      </c>
      <c r="L2223" t="s">
        <v>20</v>
      </c>
      <c r="M2223" t="s">
        <v>25</v>
      </c>
      <c r="N2223" t="s">
        <v>35</v>
      </c>
      <c r="O2223" t="s">
        <v>36</v>
      </c>
      <c r="P2223">
        <f t="shared" si="717"/>
        <v>1</v>
      </c>
      <c r="Q2223" s="5">
        <f t="shared" si="718"/>
        <v>44862</v>
      </c>
      <c r="R2223" s="32">
        <f>VLOOKUP(_xlfn.CONCAT(M2223," - ",E2223),Planning!$C$75:$D$99,2,0)</f>
        <v>21</v>
      </c>
      <c r="S2223" s="5">
        <f t="shared" si="719"/>
        <v>44881</v>
      </c>
      <c r="T2223" s="3" t="str">
        <f t="shared" si="720"/>
        <v/>
      </c>
      <c r="U2223" s="32">
        <f t="shared" ca="1" si="721"/>
        <v>21</v>
      </c>
      <c r="V2223" s="32">
        <f t="shared" si="722"/>
        <v>0</v>
      </c>
      <c r="W2223" s="5">
        <f t="shared" si="723"/>
        <v>44875</v>
      </c>
      <c r="X2223" s="5"/>
      <c r="Z2223" s="49"/>
      <c r="AA2223" s="50" cm="1">
        <f t="array" ref="AA2223">IF(AND(K2223="Pending",J2223='Date ouverte'!$A$2),INDEX(_xlfn.ANCHORARRAY('Date ouverte'!$B$2),MATCH(TRUE,_xlfn.ANCHORARRAY('Date ouverte'!$B$2)&gt;=$W2223,0)),IF(AND(K2223="Pending",J2223='Date ouverte'!$A$4),INDEX(_xlfn.ANCHORARRAY('Date ouverte'!$B$4),MATCH(TRUE,_xlfn.ANCHORARRAY('Date ouverte'!$B$4)&gt;=$W2223,0)),IF(AND(K2223="Pending",J2223='Date ouverte'!$A$6),INDEX(_xlfn.ANCHORARRAY('Date ouverte'!$B$6),MATCH(TRUE,_xlfn.ANCHORARRAY('Date ouverte'!$B$6)&gt;=$W2223,0)),IF(AND(K2223="Pending",J2223='Date ouverte'!$A$8),INDEX(_xlfn.ANCHORARRAY('Date ouverte'!$B$8),MATCH(TRUE,_xlfn.ANCHORARRAY('Date ouverte'!$B$8)&gt;=$W2223,0)),W2223))))</f>
        <v>44875</v>
      </c>
      <c r="AB2223" s="5">
        <f>IF(IF($K2223="Pending",(IF($J2223='Date ouverte'!$A$20,HLOOKUP($AA2223,'Date ouverte'!$20:$21,2,FALSE),IF($J2223='Date ouverte'!$A$22,HLOOKUP($AA2223,'Date ouverte'!$22:$23,2,FALSE),IF($J2223='Date ouverte'!$A$24,HLOOKUP($AA2223,'Date ouverte'!$24:$25,2,FALSE),IF($J2223='Date ouverte'!$A$26,HLOOKUP($AA2223,'Date ouverte'!$26:$27,2,FALSE),"j"))))),W2223)&lt;&gt;"alert",AA2223,"alert")</f>
        <v>44875</v>
      </c>
      <c r="AC2223" s="65">
        <f>IF($AB2223="alert",(IF($J2223='Date ouverte'!$A$29,HLOOKUP($AA2223,'Date ouverte'!$29:$30,2,FALSE),IF($J2223='Date ouverte'!$A$31,HLOOKUP($AA2223,'Date ouverte'!$31:$33,2,FALSE),IF($J2223='Date ouverte'!$A$33,HLOOKUP($AA2223,'Date ouverte'!$33:$34,2,FALSE),IF($J2223='Date ouverte'!$A$35,HLOOKUP($AA2223,'Date ouverte'!$35:$36,2,FALSE),"j"))))),0)</f>
        <v>0</v>
      </c>
      <c r="AD22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3" s="71"/>
    </row>
    <row r="2224" spans="1:31" x14ac:dyDescent="0.25">
      <c r="A2224" t="s">
        <v>1589</v>
      </c>
      <c r="B2224" t="s">
        <v>258</v>
      </c>
      <c r="C2224" t="s">
        <v>30</v>
      </c>
      <c r="D2224" t="s">
        <v>47</v>
      </c>
      <c r="E2224" t="s">
        <v>16</v>
      </c>
      <c r="F2224" t="s">
        <v>48</v>
      </c>
      <c r="G2224" s="1">
        <v>44839</v>
      </c>
      <c r="H2224" s="1">
        <v>44881</v>
      </c>
      <c r="I2224" s="2">
        <v>44890</v>
      </c>
      <c r="J2224" t="s">
        <v>23</v>
      </c>
      <c r="K2224" t="s">
        <v>29</v>
      </c>
      <c r="L2224" t="s">
        <v>24</v>
      </c>
      <c r="M2224" t="s">
        <v>32</v>
      </c>
      <c r="N2224" t="s">
        <v>41</v>
      </c>
      <c r="O2224" t="s">
        <v>43</v>
      </c>
      <c r="P2224">
        <f t="shared" si="717"/>
        <v>1</v>
      </c>
      <c r="Q2224" s="5">
        <f t="shared" si="718"/>
        <v>44883</v>
      </c>
      <c r="R2224" s="32">
        <f>VLOOKUP(_xlfn.CONCAT(M2224," - ",E2224),Planning!$C$75:$D$99,2,0)</f>
        <v>10</v>
      </c>
      <c r="S2224" s="5">
        <f t="shared" si="719"/>
        <v>44891</v>
      </c>
      <c r="T2224" s="3" t="str">
        <f t="shared" si="720"/>
        <v/>
      </c>
      <c r="U2224" s="32">
        <f t="shared" ca="1" si="721"/>
        <v>10</v>
      </c>
      <c r="V2224" s="32">
        <f t="shared" si="722"/>
        <v>0</v>
      </c>
      <c r="W2224" s="5">
        <f t="shared" si="723"/>
        <v>44890</v>
      </c>
      <c r="X2224" s="5"/>
      <c r="Z2224" s="49"/>
      <c r="AA2224" s="50" cm="1">
        <f t="array" ref="AA2224">IF(AND(K2224="Pending",J2224='Date ouverte'!$A$2),INDEX(_xlfn.ANCHORARRAY('Date ouverte'!$B$2),MATCH(TRUE,_xlfn.ANCHORARRAY('Date ouverte'!$B$2)&gt;=$W2224,0)),IF(AND(K2224="Pending",J2224='Date ouverte'!$A$4),INDEX(_xlfn.ANCHORARRAY('Date ouverte'!$B$4),MATCH(TRUE,_xlfn.ANCHORARRAY('Date ouverte'!$B$4)&gt;=$W2224,0)),IF(AND(K2224="Pending",J2224='Date ouverte'!$A$6),INDEX(_xlfn.ANCHORARRAY('Date ouverte'!$B$6),MATCH(TRUE,_xlfn.ANCHORARRAY('Date ouverte'!$B$6)&gt;=$W2224,0)),IF(AND(K2224="Pending",J2224='Date ouverte'!$A$8),INDEX(_xlfn.ANCHORARRAY('Date ouverte'!$B$8),MATCH(TRUE,_xlfn.ANCHORARRAY('Date ouverte'!$B$8)&gt;=$W2224,0)),W2224))))</f>
        <v>44890</v>
      </c>
      <c r="AB2224" s="5" t="str">
        <f>IF(IF($K2224="Pending",(IF($J2224='Date ouverte'!$A$20,HLOOKUP($AA2224,'Date ouverte'!$20:$21,2,FALSE),IF($J2224='Date ouverte'!$A$22,HLOOKUP($AA2224,'Date ouverte'!$22:$23,2,FALSE),IF($J2224='Date ouverte'!$A$24,HLOOKUP($AA2224,'Date ouverte'!$24:$25,2,FALSE),IF($J2224='Date ouverte'!$A$26,HLOOKUP($AA2224,'Date ouverte'!$26:$27,2,FALSE),"j"))))),W2224)&lt;&gt;"alert",AA2224,"alert")</f>
        <v>alert</v>
      </c>
      <c r="AC2224" s="65">
        <f>IF($AB2224="alert",(IF($J2224='Date ouverte'!$A$29,HLOOKUP($AA2224,'Date ouverte'!$29:$30,2,FALSE),IF($J2224='Date ouverte'!$A$31,HLOOKUP($AA2224,'Date ouverte'!$31:$33,2,FALSE),IF($J2224='Date ouverte'!$A$33,HLOOKUP($AA2224,'Date ouverte'!$33:$34,2,FALSE),IF($J2224='Date ouverte'!$A$35,HLOOKUP($AA2224,'Date ouverte'!$35:$36,2,FALSE),"j"))))),0)</f>
        <v>96</v>
      </c>
      <c r="AD22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4" s="71"/>
    </row>
    <row r="2225" spans="1:31" x14ac:dyDescent="0.25">
      <c r="A2225" t="s">
        <v>1590</v>
      </c>
      <c r="B2225" t="s">
        <v>258</v>
      </c>
      <c r="C2225" t="s">
        <v>30</v>
      </c>
      <c r="D2225" t="s">
        <v>47</v>
      </c>
      <c r="E2225" t="s">
        <v>34</v>
      </c>
      <c r="F2225" t="s">
        <v>48</v>
      </c>
      <c r="G2225" s="1">
        <v>44832</v>
      </c>
      <c r="H2225" s="1">
        <v>44866</v>
      </c>
      <c r="I2225" s="2">
        <v>44881.4375</v>
      </c>
      <c r="J2225" t="s">
        <v>23</v>
      </c>
      <c r="K2225" t="s">
        <v>19</v>
      </c>
      <c r="L2225" t="s">
        <v>20</v>
      </c>
      <c r="M2225" t="s">
        <v>25</v>
      </c>
      <c r="N2225" t="s">
        <v>35</v>
      </c>
      <c r="O2225" t="s">
        <v>40</v>
      </c>
      <c r="P2225">
        <f t="shared" si="717"/>
        <v>1</v>
      </c>
      <c r="Q2225" s="5">
        <f t="shared" si="718"/>
        <v>44868</v>
      </c>
      <c r="R2225" s="32">
        <f>VLOOKUP(_xlfn.CONCAT(M2225," - ",E2225),Planning!$C$75:$D$99,2,0)</f>
        <v>21</v>
      </c>
      <c r="S2225" s="5">
        <f t="shared" si="719"/>
        <v>44887</v>
      </c>
      <c r="T2225" s="3" t="str">
        <f t="shared" si="720"/>
        <v/>
      </c>
      <c r="U2225" s="32">
        <f t="shared" ca="1" si="721"/>
        <v>21</v>
      </c>
      <c r="V2225" s="32">
        <f t="shared" si="722"/>
        <v>0</v>
      </c>
      <c r="W2225" s="5">
        <f t="shared" si="723"/>
        <v>44881</v>
      </c>
      <c r="X2225" s="5"/>
      <c r="Z2225" s="49"/>
      <c r="AA2225" s="50" cm="1">
        <f t="array" ref="AA2225">IF(AND(K2225="Pending",J2225='Date ouverte'!$A$2),INDEX(_xlfn.ANCHORARRAY('Date ouverte'!$B$2),MATCH(TRUE,_xlfn.ANCHORARRAY('Date ouverte'!$B$2)&gt;=$W2225,0)),IF(AND(K2225="Pending",J2225='Date ouverte'!$A$4),INDEX(_xlfn.ANCHORARRAY('Date ouverte'!$B$4),MATCH(TRUE,_xlfn.ANCHORARRAY('Date ouverte'!$B$4)&gt;=$W2225,0)),IF(AND(K2225="Pending",J2225='Date ouverte'!$A$6),INDEX(_xlfn.ANCHORARRAY('Date ouverte'!$B$6),MATCH(TRUE,_xlfn.ANCHORARRAY('Date ouverte'!$B$6)&gt;=$W2225,0)),IF(AND(K2225="Pending",J2225='Date ouverte'!$A$8),INDEX(_xlfn.ANCHORARRAY('Date ouverte'!$B$8),MATCH(TRUE,_xlfn.ANCHORARRAY('Date ouverte'!$B$8)&gt;=$W2225,0)),W2225))))</f>
        <v>44881</v>
      </c>
      <c r="AB2225" s="5">
        <f>IF(IF($K2225="Pending",(IF($J2225='Date ouverte'!$A$20,HLOOKUP($AA2225,'Date ouverte'!$20:$21,2,FALSE),IF($J2225='Date ouverte'!$A$22,HLOOKUP($AA2225,'Date ouverte'!$22:$23,2,FALSE),IF($J2225='Date ouverte'!$A$24,HLOOKUP($AA2225,'Date ouverte'!$24:$25,2,FALSE),IF($J2225='Date ouverte'!$A$26,HLOOKUP($AA2225,'Date ouverte'!$26:$27,2,FALSE),"j"))))),W2225)&lt;&gt;"alert",AA2225,"alert")</f>
        <v>44881</v>
      </c>
      <c r="AC2225" s="65">
        <f>IF($AB2225="alert",(IF($J2225='Date ouverte'!$A$29,HLOOKUP($AA2225,'Date ouverte'!$29:$30,2,FALSE),IF($J2225='Date ouverte'!$A$31,HLOOKUP($AA2225,'Date ouverte'!$31:$33,2,FALSE),IF($J2225='Date ouverte'!$A$33,HLOOKUP($AA2225,'Date ouverte'!$33:$34,2,FALSE),IF($J2225='Date ouverte'!$A$35,HLOOKUP($AA2225,'Date ouverte'!$35:$36,2,FALSE),"j"))))),0)</f>
        <v>0</v>
      </c>
      <c r="AD22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5" s="71"/>
    </row>
    <row r="2226" spans="1:31" x14ac:dyDescent="0.25">
      <c r="A2226" t="s">
        <v>1090</v>
      </c>
      <c r="B2226" t="s">
        <v>258</v>
      </c>
      <c r="C2226" t="s">
        <v>30</v>
      </c>
      <c r="D2226" t="s">
        <v>47</v>
      </c>
      <c r="E2226" t="s">
        <v>34</v>
      </c>
      <c r="F2226" t="s">
        <v>48</v>
      </c>
      <c r="G2226" s="1">
        <v>44829</v>
      </c>
      <c r="H2226" s="1">
        <v>44860</v>
      </c>
      <c r="I2226" s="2">
        <v>44868.395833333336</v>
      </c>
      <c r="J2226" t="s">
        <v>28</v>
      </c>
      <c r="K2226" t="s">
        <v>19</v>
      </c>
      <c r="L2226" t="s">
        <v>20</v>
      </c>
      <c r="M2226" t="s">
        <v>25</v>
      </c>
      <c r="N2226" t="s">
        <v>35</v>
      </c>
      <c r="O2226" t="s">
        <v>36</v>
      </c>
      <c r="P2226">
        <f t="shared" si="717"/>
        <v>1</v>
      </c>
      <c r="Q2226" s="5">
        <f t="shared" si="718"/>
        <v>44862</v>
      </c>
      <c r="R2226" s="32">
        <f>VLOOKUP(_xlfn.CONCAT(M2226," - ",E2226),Planning!$C$75:$D$99,2,0)</f>
        <v>21</v>
      </c>
      <c r="S2226" s="5">
        <f t="shared" si="719"/>
        <v>44881</v>
      </c>
      <c r="T2226" s="3" t="str">
        <f t="shared" si="720"/>
        <v/>
      </c>
      <c r="U2226" s="32">
        <f t="shared" ca="1" si="721"/>
        <v>21</v>
      </c>
      <c r="V2226" s="32">
        <f t="shared" si="722"/>
        <v>0</v>
      </c>
      <c r="W2226" s="5">
        <f t="shared" si="723"/>
        <v>44868</v>
      </c>
      <c r="X2226" s="5"/>
      <c r="Z2226" s="49"/>
      <c r="AA2226" s="50" cm="1">
        <f t="array" ref="AA2226">IF(AND(K2226="Pending",J2226='Date ouverte'!$A$2),INDEX(_xlfn.ANCHORARRAY('Date ouverte'!$B$2),MATCH(TRUE,_xlfn.ANCHORARRAY('Date ouverte'!$B$2)&gt;=$W2226,0)),IF(AND(K2226="Pending",J2226='Date ouverte'!$A$4),INDEX(_xlfn.ANCHORARRAY('Date ouverte'!$B$4),MATCH(TRUE,_xlfn.ANCHORARRAY('Date ouverte'!$B$4)&gt;=$W2226,0)),IF(AND(K2226="Pending",J2226='Date ouverte'!$A$6),INDEX(_xlfn.ANCHORARRAY('Date ouverte'!$B$6),MATCH(TRUE,_xlfn.ANCHORARRAY('Date ouverte'!$B$6)&gt;=$W2226,0)),IF(AND(K2226="Pending",J2226='Date ouverte'!$A$8),INDEX(_xlfn.ANCHORARRAY('Date ouverte'!$B$8),MATCH(TRUE,_xlfn.ANCHORARRAY('Date ouverte'!$B$8)&gt;=$W2226,0)),W2226))))</f>
        <v>44868</v>
      </c>
      <c r="AB2226" s="5">
        <f>IF(IF($K2226="Pending",(IF($J2226='Date ouverte'!$A$20,HLOOKUP($AA2226,'Date ouverte'!$20:$21,2,FALSE),IF($J2226='Date ouverte'!$A$22,HLOOKUP($AA2226,'Date ouverte'!$22:$23,2,FALSE),IF($J2226='Date ouverte'!$A$24,HLOOKUP($AA2226,'Date ouverte'!$24:$25,2,FALSE),IF($J2226='Date ouverte'!$A$26,HLOOKUP($AA2226,'Date ouverte'!$26:$27,2,FALSE),"j"))))),W2226)&lt;&gt;"alert",AA2226,"alert")</f>
        <v>44868</v>
      </c>
      <c r="AC2226" s="65">
        <f>IF($AB2226="alert",(IF($J2226='Date ouverte'!$A$29,HLOOKUP($AA2226,'Date ouverte'!$29:$30,2,FALSE),IF($J2226='Date ouverte'!$A$31,HLOOKUP($AA2226,'Date ouverte'!$31:$33,2,FALSE),IF($J2226='Date ouverte'!$A$33,HLOOKUP($AA2226,'Date ouverte'!$33:$34,2,FALSE),IF($J2226='Date ouverte'!$A$35,HLOOKUP($AA2226,'Date ouverte'!$35:$36,2,FALSE),"j"))))),0)</f>
        <v>0</v>
      </c>
      <c r="AD22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6" s="71"/>
    </row>
    <row r="2227" spans="1:31" x14ac:dyDescent="0.25">
      <c r="A2227" t="s">
        <v>2360</v>
      </c>
      <c r="B2227" t="s">
        <v>258</v>
      </c>
      <c r="C2227" t="s">
        <v>14</v>
      </c>
      <c r="D2227" t="s">
        <v>47</v>
      </c>
      <c r="E2227" t="s">
        <v>34</v>
      </c>
      <c r="F2227" t="s">
        <v>48</v>
      </c>
      <c r="G2227" s="1">
        <v>44859</v>
      </c>
      <c r="H2227" s="1">
        <v>44895</v>
      </c>
      <c r="I2227" s="2">
        <v>44910</v>
      </c>
      <c r="J2227" t="s">
        <v>28</v>
      </c>
      <c r="K2227" t="s">
        <v>29</v>
      </c>
      <c r="L2227" t="s">
        <v>20</v>
      </c>
      <c r="M2227" t="s">
        <v>25</v>
      </c>
      <c r="N2227" t="s">
        <v>35</v>
      </c>
      <c r="O2227" t="s">
        <v>1641</v>
      </c>
      <c r="P2227">
        <f t="shared" si="717"/>
        <v>1</v>
      </c>
      <c r="Q2227" s="5">
        <f t="shared" si="718"/>
        <v>44897</v>
      </c>
      <c r="R2227" s="32">
        <f>VLOOKUP(_xlfn.CONCAT(M2227," - ",E2227),Planning!$C$75:$D$99,2,0)</f>
        <v>21</v>
      </c>
      <c r="S2227" s="5">
        <f t="shared" si="719"/>
        <v>44916</v>
      </c>
      <c r="T2227" s="3" t="str">
        <f t="shared" si="720"/>
        <v/>
      </c>
      <c r="U2227" s="32">
        <f t="shared" ca="1" si="721"/>
        <v>21</v>
      </c>
      <c r="V2227" s="32">
        <f t="shared" si="722"/>
        <v>0</v>
      </c>
      <c r="W2227" s="5">
        <f t="shared" si="723"/>
        <v>44910</v>
      </c>
      <c r="X2227" s="5"/>
      <c r="Z2227" s="49"/>
      <c r="AA2227" s="50" cm="1">
        <f t="array" ref="AA2227">IF(AND(K2227="Pending",J2227='Date ouverte'!$A$2),INDEX(_xlfn.ANCHORARRAY('Date ouverte'!$B$2),MATCH(TRUE,_xlfn.ANCHORARRAY('Date ouverte'!$B$2)&gt;=$W2227,0)),IF(AND(K2227="Pending",J2227='Date ouverte'!$A$4),INDEX(_xlfn.ANCHORARRAY('Date ouverte'!$B$4),MATCH(TRUE,_xlfn.ANCHORARRAY('Date ouverte'!$B$4)&gt;=$W2227,0)),IF(AND(K2227="Pending",J2227='Date ouverte'!$A$6),INDEX(_xlfn.ANCHORARRAY('Date ouverte'!$B$6),MATCH(TRUE,_xlfn.ANCHORARRAY('Date ouverte'!$B$6)&gt;=$W2227,0)),IF(AND(K2227="Pending",J2227='Date ouverte'!$A$8),INDEX(_xlfn.ANCHORARRAY('Date ouverte'!$B$8),MATCH(TRUE,_xlfn.ANCHORARRAY('Date ouverte'!$B$8)&gt;=$W2227,0)),W2227))))</f>
        <v>44910</v>
      </c>
      <c r="AB2227" s="5">
        <f>IF(IF($K2227="Pending",(IF($J2227='Date ouverte'!$A$20,HLOOKUP($AA2227,'Date ouverte'!$20:$21,2,FALSE),IF($J2227='Date ouverte'!$A$22,HLOOKUP($AA2227,'Date ouverte'!$22:$23,2,FALSE),IF($J2227='Date ouverte'!$A$24,HLOOKUP($AA2227,'Date ouverte'!$24:$25,2,FALSE),IF($J2227='Date ouverte'!$A$26,HLOOKUP($AA2227,'Date ouverte'!$26:$27,2,FALSE),"j"))))),W2227)&lt;&gt;"alert",AA2227,"alert")</f>
        <v>44910</v>
      </c>
      <c r="AC2227" s="65">
        <f>IF($AB2227="alert",(IF($J2227='Date ouverte'!$A$29,HLOOKUP($AA2227,'Date ouverte'!$29:$30,2,FALSE),IF($J2227='Date ouverte'!$A$31,HLOOKUP($AA2227,'Date ouverte'!$31:$33,2,FALSE),IF($J2227='Date ouverte'!$A$33,HLOOKUP($AA2227,'Date ouverte'!$33:$34,2,FALSE),IF($J2227='Date ouverte'!$A$35,HLOOKUP($AA2227,'Date ouverte'!$35:$36,2,FALSE),"j"))))),0)</f>
        <v>0</v>
      </c>
      <c r="AD22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27" s="71"/>
    </row>
    <row r="2228" spans="1:31" x14ac:dyDescent="0.25">
      <c r="A2228" t="s">
        <v>2361</v>
      </c>
      <c r="B2228" t="s">
        <v>258</v>
      </c>
      <c r="C2228" t="s">
        <v>14</v>
      </c>
      <c r="D2228" t="s">
        <v>47</v>
      </c>
      <c r="E2228" t="s">
        <v>34</v>
      </c>
      <c r="F2228" t="s">
        <v>48</v>
      </c>
      <c r="G2228" s="1">
        <v>44855</v>
      </c>
      <c r="H2228" s="1">
        <v>44890</v>
      </c>
      <c r="I2228" s="2">
        <v>44905</v>
      </c>
      <c r="J2228" t="s">
        <v>28</v>
      </c>
      <c r="K2228" t="s">
        <v>29</v>
      </c>
      <c r="L2228" t="s">
        <v>24</v>
      </c>
      <c r="M2228" t="s">
        <v>25</v>
      </c>
      <c r="N2228" t="s">
        <v>26</v>
      </c>
      <c r="O2228" t="s">
        <v>46</v>
      </c>
      <c r="P2228">
        <f t="shared" si="717"/>
        <v>1</v>
      </c>
      <c r="Q2228" s="5">
        <f t="shared" si="718"/>
        <v>44892</v>
      </c>
      <c r="R2228" s="32">
        <f>VLOOKUP(_xlfn.CONCAT(M2228," - ",E2228),Planning!$C$75:$D$99,2,0)</f>
        <v>21</v>
      </c>
      <c r="S2228" s="5">
        <f t="shared" si="719"/>
        <v>44911</v>
      </c>
      <c r="T2228" s="3" t="str">
        <f t="shared" si="720"/>
        <v/>
      </c>
      <c r="U2228" s="32">
        <f t="shared" ca="1" si="721"/>
        <v>21</v>
      </c>
      <c r="V2228" s="32">
        <f t="shared" si="722"/>
        <v>0</v>
      </c>
      <c r="W2228" s="5">
        <f t="shared" si="723"/>
        <v>44905</v>
      </c>
      <c r="X2228" s="5"/>
      <c r="Z2228" s="49"/>
      <c r="AA2228" s="50" cm="1">
        <f t="array" ref="AA2228">IF(AND(K2228="Pending",J2228='Date ouverte'!$A$2),INDEX(_xlfn.ANCHORARRAY('Date ouverte'!$B$2),MATCH(TRUE,_xlfn.ANCHORARRAY('Date ouverte'!$B$2)&gt;=$W2228,0)),IF(AND(K2228="Pending",J2228='Date ouverte'!$A$4),INDEX(_xlfn.ANCHORARRAY('Date ouverte'!$B$4),MATCH(TRUE,_xlfn.ANCHORARRAY('Date ouverte'!$B$4)&gt;=$W2228,0)),IF(AND(K2228="Pending",J2228='Date ouverte'!$A$6),INDEX(_xlfn.ANCHORARRAY('Date ouverte'!$B$6),MATCH(TRUE,_xlfn.ANCHORARRAY('Date ouverte'!$B$6)&gt;=$W2228,0)),IF(AND(K2228="Pending",J2228='Date ouverte'!$A$8),INDEX(_xlfn.ANCHORARRAY('Date ouverte'!$B$8),MATCH(TRUE,_xlfn.ANCHORARRAY('Date ouverte'!$B$8)&gt;=$W2228,0)),W2228))))</f>
        <v>44907</v>
      </c>
      <c r="AB2228" s="5" t="str">
        <f>IF(IF($K2228="Pending",(IF($J2228='Date ouverte'!$A$20,HLOOKUP($AA2228,'Date ouverte'!$20:$21,2,FALSE),IF($J2228='Date ouverte'!$A$22,HLOOKUP($AA2228,'Date ouverte'!$22:$23,2,FALSE),IF($J2228='Date ouverte'!$A$24,HLOOKUP($AA2228,'Date ouverte'!$24:$25,2,FALSE),IF($J2228='Date ouverte'!$A$26,HLOOKUP($AA2228,'Date ouverte'!$26:$27,2,FALSE),"j"))))),W2228)&lt;&gt;"alert",AA2228,"alert")</f>
        <v>alert</v>
      </c>
      <c r="AC2228" s="65">
        <f>IF($AB2228="alert",(IF($J2228='Date ouverte'!$A$29,HLOOKUP($AA2228,'Date ouverte'!$29:$30,2,FALSE),IF($J2228='Date ouverte'!$A$31,HLOOKUP($AA2228,'Date ouverte'!$31:$33,2,FALSE),IF($J2228='Date ouverte'!$A$33,HLOOKUP($AA2228,'Date ouverte'!$33:$34,2,FALSE),IF($J2228='Date ouverte'!$A$35,HLOOKUP($AA2228,'Date ouverte'!$35:$36,2,FALSE),"j"))))),0)</f>
        <v>15</v>
      </c>
      <c r="AD22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28" s="71"/>
    </row>
    <row r="2229" spans="1:31" x14ac:dyDescent="0.25">
      <c r="A2229" t="s">
        <v>1591</v>
      </c>
      <c r="B2229" t="s">
        <v>258</v>
      </c>
      <c r="C2229" t="s">
        <v>30</v>
      </c>
      <c r="D2229" t="s">
        <v>47</v>
      </c>
      <c r="E2229" t="s">
        <v>34</v>
      </c>
      <c r="F2229" t="s">
        <v>48</v>
      </c>
      <c r="G2229" s="1">
        <v>44847</v>
      </c>
      <c r="H2229" s="1">
        <v>44877</v>
      </c>
      <c r="I2229" s="2">
        <v>44886.208333333336</v>
      </c>
      <c r="J2229" t="s">
        <v>23</v>
      </c>
      <c r="K2229" t="s">
        <v>19</v>
      </c>
      <c r="L2229" t="s">
        <v>20</v>
      </c>
      <c r="M2229" t="s">
        <v>25</v>
      </c>
      <c r="N2229" t="s">
        <v>35</v>
      </c>
      <c r="O2229" t="s">
        <v>45</v>
      </c>
      <c r="P2229">
        <f t="shared" si="717"/>
        <v>1</v>
      </c>
      <c r="Q2229" s="5">
        <f t="shared" si="718"/>
        <v>44879</v>
      </c>
      <c r="R2229" s="32">
        <f>VLOOKUP(_xlfn.CONCAT(M2229," - ",E2229),Planning!$C$75:$D$99,2,0)</f>
        <v>21</v>
      </c>
      <c r="S2229" s="5">
        <f t="shared" si="719"/>
        <v>44898</v>
      </c>
      <c r="T2229" s="3" t="str">
        <f t="shared" si="720"/>
        <v/>
      </c>
      <c r="U2229" s="32">
        <f t="shared" ca="1" si="721"/>
        <v>21</v>
      </c>
      <c r="V2229" s="32">
        <f t="shared" si="722"/>
        <v>0</v>
      </c>
      <c r="W2229" s="5">
        <f t="shared" si="723"/>
        <v>44886</v>
      </c>
      <c r="X2229" s="5"/>
      <c r="Z2229" s="49"/>
      <c r="AA2229" s="50" cm="1">
        <f t="array" ref="AA2229">IF(AND(K2229="Pending",J2229='Date ouverte'!$A$2),INDEX(_xlfn.ANCHORARRAY('Date ouverte'!$B$2),MATCH(TRUE,_xlfn.ANCHORARRAY('Date ouverte'!$B$2)&gt;=$W2229,0)),IF(AND(K2229="Pending",J2229='Date ouverte'!$A$4),INDEX(_xlfn.ANCHORARRAY('Date ouverte'!$B$4),MATCH(TRUE,_xlfn.ANCHORARRAY('Date ouverte'!$B$4)&gt;=$W2229,0)),IF(AND(K2229="Pending",J2229='Date ouverte'!$A$6),INDEX(_xlfn.ANCHORARRAY('Date ouverte'!$B$6),MATCH(TRUE,_xlfn.ANCHORARRAY('Date ouverte'!$B$6)&gt;=$W2229,0)),IF(AND(K2229="Pending",J2229='Date ouverte'!$A$8),INDEX(_xlfn.ANCHORARRAY('Date ouverte'!$B$8),MATCH(TRUE,_xlfn.ANCHORARRAY('Date ouverte'!$B$8)&gt;=$W2229,0)),W2229))))</f>
        <v>44886</v>
      </c>
      <c r="AB2229" s="5">
        <f>IF(IF($K2229="Pending",(IF($J2229='Date ouverte'!$A$20,HLOOKUP($AA2229,'Date ouverte'!$20:$21,2,FALSE),IF($J2229='Date ouverte'!$A$22,HLOOKUP($AA2229,'Date ouverte'!$22:$23,2,FALSE),IF($J2229='Date ouverte'!$A$24,HLOOKUP($AA2229,'Date ouverte'!$24:$25,2,FALSE),IF($J2229='Date ouverte'!$A$26,HLOOKUP($AA2229,'Date ouverte'!$26:$27,2,FALSE),"j"))))),W2229)&lt;&gt;"alert",AA2229,"alert")</f>
        <v>44886</v>
      </c>
      <c r="AC2229" s="65">
        <f>IF($AB2229="alert",(IF($J2229='Date ouverte'!$A$29,HLOOKUP($AA2229,'Date ouverte'!$29:$30,2,FALSE),IF($J2229='Date ouverte'!$A$31,HLOOKUP($AA2229,'Date ouverte'!$31:$33,2,FALSE),IF($J2229='Date ouverte'!$A$33,HLOOKUP($AA2229,'Date ouverte'!$33:$34,2,FALSE),IF($J2229='Date ouverte'!$A$35,HLOOKUP($AA2229,'Date ouverte'!$35:$36,2,FALSE),"j"))))),0)</f>
        <v>0</v>
      </c>
      <c r="AD22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29" s="71"/>
    </row>
    <row r="2230" spans="1:31" x14ac:dyDescent="0.25">
      <c r="A2230" t="s">
        <v>717</v>
      </c>
      <c r="B2230" t="s">
        <v>258</v>
      </c>
      <c r="C2230" t="s">
        <v>14</v>
      </c>
      <c r="D2230" t="s">
        <v>47</v>
      </c>
      <c r="E2230" t="s">
        <v>34</v>
      </c>
      <c r="F2230" t="s">
        <v>48</v>
      </c>
      <c r="G2230" s="1">
        <v>44828</v>
      </c>
      <c r="H2230" s="1">
        <v>44877</v>
      </c>
      <c r="I2230" s="2">
        <v>44888.604166666664</v>
      </c>
      <c r="J2230" t="s">
        <v>18</v>
      </c>
      <c r="K2230" t="s">
        <v>19</v>
      </c>
      <c r="L2230" t="s">
        <v>20</v>
      </c>
      <c r="M2230" t="s">
        <v>25</v>
      </c>
      <c r="N2230" t="s">
        <v>35</v>
      </c>
      <c r="O2230" t="s">
        <v>45</v>
      </c>
      <c r="P2230">
        <f t="shared" si="717"/>
        <v>1</v>
      </c>
      <c r="Q2230" s="5">
        <f t="shared" si="718"/>
        <v>44879</v>
      </c>
      <c r="R2230" s="32">
        <f>VLOOKUP(_xlfn.CONCAT(M2230," - ",E2230),Planning!$C$75:$D$99,2,0)</f>
        <v>21</v>
      </c>
      <c r="S2230" s="5">
        <f t="shared" si="719"/>
        <v>44898</v>
      </c>
      <c r="T2230" s="3" t="str">
        <f t="shared" si="720"/>
        <v/>
      </c>
      <c r="U2230" s="32">
        <f t="shared" ca="1" si="721"/>
        <v>21</v>
      </c>
      <c r="V2230" s="32">
        <f t="shared" si="722"/>
        <v>0</v>
      </c>
      <c r="W2230" s="5">
        <f t="shared" si="723"/>
        <v>44888</v>
      </c>
      <c r="X2230" s="5"/>
      <c r="Z2230" s="49"/>
      <c r="AA2230" s="50" cm="1">
        <f t="array" ref="AA2230">IF(AND(K2230="Pending",J2230='Date ouverte'!$A$2),INDEX(_xlfn.ANCHORARRAY('Date ouverte'!$B$2),MATCH(TRUE,_xlfn.ANCHORARRAY('Date ouverte'!$B$2)&gt;=$W2230,0)),IF(AND(K2230="Pending",J2230='Date ouverte'!$A$4),INDEX(_xlfn.ANCHORARRAY('Date ouverte'!$B$4),MATCH(TRUE,_xlfn.ANCHORARRAY('Date ouverte'!$B$4)&gt;=$W2230,0)),IF(AND(K2230="Pending",J2230='Date ouverte'!$A$6),INDEX(_xlfn.ANCHORARRAY('Date ouverte'!$B$6),MATCH(TRUE,_xlfn.ANCHORARRAY('Date ouverte'!$B$6)&gt;=$W2230,0)),IF(AND(K2230="Pending",J2230='Date ouverte'!$A$8),INDEX(_xlfn.ANCHORARRAY('Date ouverte'!$B$8),MATCH(TRUE,_xlfn.ANCHORARRAY('Date ouverte'!$B$8)&gt;=$W2230,0)),W2230))))</f>
        <v>44888</v>
      </c>
      <c r="AB2230" s="5">
        <f>IF(IF($K2230="Pending",(IF($J2230='Date ouverte'!$A$20,HLOOKUP($AA2230,'Date ouverte'!$20:$21,2,FALSE),IF($J2230='Date ouverte'!$A$22,HLOOKUP($AA2230,'Date ouverte'!$22:$23,2,FALSE),IF($J2230='Date ouverte'!$A$24,HLOOKUP($AA2230,'Date ouverte'!$24:$25,2,FALSE),IF($J2230='Date ouverte'!$A$26,HLOOKUP($AA2230,'Date ouverte'!$26:$27,2,FALSE),"j"))))),W2230)&lt;&gt;"alert",AA2230,"alert")</f>
        <v>44888</v>
      </c>
      <c r="AC2230" s="65">
        <f>IF($AB2230="alert",(IF($J2230='Date ouverte'!$A$29,HLOOKUP($AA2230,'Date ouverte'!$29:$30,2,FALSE),IF($J2230='Date ouverte'!$A$31,HLOOKUP($AA2230,'Date ouverte'!$31:$33,2,FALSE),IF($J2230='Date ouverte'!$A$33,HLOOKUP($AA2230,'Date ouverte'!$33:$34,2,FALSE),IF($J2230='Date ouverte'!$A$35,HLOOKUP($AA2230,'Date ouverte'!$35:$36,2,FALSE),"j"))))),0)</f>
        <v>0</v>
      </c>
      <c r="AD22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0" s="71"/>
    </row>
    <row r="2231" spans="1:31" x14ac:dyDescent="0.25">
      <c r="A2231" t="s">
        <v>1592</v>
      </c>
      <c r="B2231" t="s">
        <v>258</v>
      </c>
      <c r="C2231" t="s">
        <v>30</v>
      </c>
      <c r="D2231" t="s">
        <v>47</v>
      </c>
      <c r="E2231" t="s">
        <v>34</v>
      </c>
      <c r="F2231" t="s">
        <v>48</v>
      </c>
      <c r="G2231" s="1">
        <v>44832</v>
      </c>
      <c r="H2231" s="1">
        <v>44866</v>
      </c>
      <c r="I2231" s="2">
        <v>44881.270833333336</v>
      </c>
      <c r="J2231" t="s">
        <v>23</v>
      </c>
      <c r="K2231" t="s">
        <v>19</v>
      </c>
      <c r="L2231" t="s">
        <v>20</v>
      </c>
      <c r="M2231" t="s">
        <v>25</v>
      </c>
      <c r="N2231" t="s">
        <v>35</v>
      </c>
      <c r="O2231" t="s">
        <v>40</v>
      </c>
      <c r="P2231">
        <f t="shared" si="717"/>
        <v>1</v>
      </c>
      <c r="Q2231" s="5">
        <f t="shared" si="718"/>
        <v>44868</v>
      </c>
      <c r="R2231" s="32">
        <f>VLOOKUP(_xlfn.CONCAT(M2231," - ",E2231),Planning!$C$75:$D$99,2,0)</f>
        <v>21</v>
      </c>
      <c r="S2231" s="5">
        <f t="shared" si="719"/>
        <v>44887</v>
      </c>
      <c r="T2231" s="3" t="str">
        <f t="shared" si="720"/>
        <v/>
      </c>
      <c r="U2231" s="32">
        <f t="shared" ca="1" si="721"/>
        <v>21</v>
      </c>
      <c r="V2231" s="32">
        <f t="shared" si="722"/>
        <v>0</v>
      </c>
      <c r="W2231" s="5">
        <f t="shared" si="723"/>
        <v>44881</v>
      </c>
      <c r="X2231" s="5"/>
      <c r="Z2231" s="49"/>
      <c r="AA2231" s="50" cm="1">
        <f t="array" ref="AA2231">IF(AND(K2231="Pending",J2231='Date ouverte'!$A$2),INDEX(_xlfn.ANCHORARRAY('Date ouverte'!$B$2),MATCH(TRUE,_xlfn.ANCHORARRAY('Date ouverte'!$B$2)&gt;=$W2231,0)),IF(AND(K2231="Pending",J2231='Date ouverte'!$A$4),INDEX(_xlfn.ANCHORARRAY('Date ouverte'!$B$4),MATCH(TRUE,_xlfn.ANCHORARRAY('Date ouverte'!$B$4)&gt;=$W2231,0)),IF(AND(K2231="Pending",J2231='Date ouverte'!$A$6),INDEX(_xlfn.ANCHORARRAY('Date ouverte'!$B$6),MATCH(TRUE,_xlfn.ANCHORARRAY('Date ouverte'!$B$6)&gt;=$W2231,0)),IF(AND(K2231="Pending",J2231='Date ouverte'!$A$8),INDEX(_xlfn.ANCHORARRAY('Date ouverte'!$B$8),MATCH(TRUE,_xlfn.ANCHORARRAY('Date ouverte'!$B$8)&gt;=$W2231,0)),W2231))))</f>
        <v>44881</v>
      </c>
      <c r="AB2231" s="5">
        <f>IF(IF($K2231="Pending",(IF($J2231='Date ouverte'!$A$20,HLOOKUP($AA2231,'Date ouverte'!$20:$21,2,FALSE),IF($J2231='Date ouverte'!$A$22,HLOOKUP($AA2231,'Date ouverte'!$22:$23,2,FALSE),IF($J2231='Date ouverte'!$A$24,HLOOKUP($AA2231,'Date ouverte'!$24:$25,2,FALSE),IF($J2231='Date ouverte'!$A$26,HLOOKUP($AA2231,'Date ouverte'!$26:$27,2,FALSE),"j"))))),W2231)&lt;&gt;"alert",AA2231,"alert")</f>
        <v>44881</v>
      </c>
      <c r="AC2231" s="65">
        <f>IF($AB2231="alert",(IF($J2231='Date ouverte'!$A$29,HLOOKUP($AA2231,'Date ouverte'!$29:$30,2,FALSE),IF($J2231='Date ouverte'!$A$31,HLOOKUP($AA2231,'Date ouverte'!$31:$33,2,FALSE),IF($J2231='Date ouverte'!$A$33,HLOOKUP($AA2231,'Date ouverte'!$33:$34,2,FALSE),IF($J2231='Date ouverte'!$A$35,HLOOKUP($AA2231,'Date ouverte'!$35:$36,2,FALSE),"j"))))),0)</f>
        <v>0</v>
      </c>
      <c r="AD22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1" s="71"/>
    </row>
    <row r="2232" spans="1:31" x14ac:dyDescent="0.25">
      <c r="A2232" t="s">
        <v>563</v>
      </c>
      <c r="B2232" t="s">
        <v>258</v>
      </c>
      <c r="C2232" t="s">
        <v>30</v>
      </c>
      <c r="D2232" t="s">
        <v>15</v>
      </c>
      <c r="E2232" t="s">
        <v>16</v>
      </c>
      <c r="F2232" t="s">
        <v>17</v>
      </c>
      <c r="G2232" s="1">
        <v>44815</v>
      </c>
      <c r="H2232" s="1">
        <v>44852</v>
      </c>
      <c r="I2232" s="2">
        <v>44865.395833333336</v>
      </c>
      <c r="J2232" t="s">
        <v>23</v>
      </c>
      <c r="K2232" t="s">
        <v>19</v>
      </c>
      <c r="L2232" t="s">
        <v>20</v>
      </c>
      <c r="M2232" t="s">
        <v>25</v>
      </c>
      <c r="N2232" t="s">
        <v>35</v>
      </c>
      <c r="O2232" t="s">
        <v>42</v>
      </c>
      <c r="P2232">
        <f t="shared" si="717"/>
        <v>1</v>
      </c>
      <c r="Q2232" s="5">
        <f t="shared" si="718"/>
        <v>44854</v>
      </c>
      <c r="R2232" s="32">
        <f>VLOOKUP(_xlfn.CONCAT(M2232," - ",E2232),Planning!$C$75:$D$99,2,0)</f>
        <v>4</v>
      </c>
      <c r="S2232" s="5">
        <f t="shared" si="719"/>
        <v>44856</v>
      </c>
      <c r="T2232" s="3" t="str">
        <f t="shared" si="720"/>
        <v/>
      </c>
      <c r="U2232" s="32">
        <f t="shared" ca="1" si="721"/>
        <v>-3</v>
      </c>
      <c r="V2232" s="32">
        <f t="shared" si="722"/>
        <v>0</v>
      </c>
      <c r="W2232" s="5">
        <f t="shared" si="723"/>
        <v>44865</v>
      </c>
      <c r="X2232" s="5"/>
      <c r="Z2232" s="49"/>
      <c r="AA2232" s="50" cm="1">
        <f t="array" ref="AA2232">IF(AND(K2232="Pending",J2232='Date ouverte'!$A$2),INDEX(_xlfn.ANCHORARRAY('Date ouverte'!$B$2),MATCH(TRUE,_xlfn.ANCHORARRAY('Date ouverte'!$B$2)&gt;=$W2232,0)),IF(AND(K2232="Pending",J2232='Date ouverte'!$A$4),INDEX(_xlfn.ANCHORARRAY('Date ouverte'!$B$4),MATCH(TRUE,_xlfn.ANCHORARRAY('Date ouverte'!$B$4)&gt;=$W2232,0)),IF(AND(K2232="Pending",J2232='Date ouverte'!$A$6),INDEX(_xlfn.ANCHORARRAY('Date ouverte'!$B$6),MATCH(TRUE,_xlfn.ANCHORARRAY('Date ouverte'!$B$6)&gt;=$W2232,0)),IF(AND(K2232="Pending",J2232='Date ouverte'!$A$8),INDEX(_xlfn.ANCHORARRAY('Date ouverte'!$B$8),MATCH(TRUE,_xlfn.ANCHORARRAY('Date ouverte'!$B$8)&gt;=$W2232,0)),W2232))))</f>
        <v>44865</v>
      </c>
      <c r="AB2232" s="5">
        <f>IF(IF($K2232="Pending",(IF($J2232='Date ouverte'!$A$20,HLOOKUP($AA2232,'Date ouverte'!$20:$21,2,FALSE),IF($J2232='Date ouverte'!$A$22,HLOOKUP($AA2232,'Date ouverte'!$22:$23,2,FALSE),IF($J2232='Date ouverte'!$A$24,HLOOKUP($AA2232,'Date ouverte'!$24:$25,2,FALSE),IF($J2232='Date ouverte'!$A$26,HLOOKUP($AA2232,'Date ouverte'!$26:$27,2,FALSE),"j"))))),W2232)&lt;&gt;"alert",AA2232,"alert")</f>
        <v>44865</v>
      </c>
      <c r="AC2232" s="65">
        <f>IF($AB2232="alert",(IF($J2232='Date ouverte'!$A$29,HLOOKUP($AA2232,'Date ouverte'!$29:$30,2,FALSE),IF($J2232='Date ouverte'!$A$31,HLOOKUP($AA2232,'Date ouverte'!$31:$33,2,FALSE),IF($J2232='Date ouverte'!$A$33,HLOOKUP($AA2232,'Date ouverte'!$33:$34,2,FALSE),IF($J2232='Date ouverte'!$A$35,HLOOKUP($AA2232,'Date ouverte'!$35:$36,2,FALSE),"j"))))),0)</f>
        <v>0</v>
      </c>
      <c r="AD22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2" s="71"/>
    </row>
    <row r="2233" spans="1:31" x14ac:dyDescent="0.25">
      <c r="A2233" t="s">
        <v>2362</v>
      </c>
      <c r="B2233" t="s">
        <v>258</v>
      </c>
      <c r="C2233" t="s">
        <v>30</v>
      </c>
      <c r="D2233" t="s">
        <v>47</v>
      </c>
      <c r="E2233" t="s">
        <v>34</v>
      </c>
      <c r="F2233" t="s">
        <v>48</v>
      </c>
      <c r="G2233" s="1">
        <v>44849</v>
      </c>
      <c r="H2233" s="1">
        <v>44900</v>
      </c>
      <c r="I2233" s="2">
        <v>44912</v>
      </c>
      <c r="J2233" t="s">
        <v>28</v>
      </c>
      <c r="K2233" t="s">
        <v>29</v>
      </c>
      <c r="L2233" t="s">
        <v>24</v>
      </c>
      <c r="M2233" t="s">
        <v>25</v>
      </c>
      <c r="N2233" t="s">
        <v>26</v>
      </c>
      <c r="O2233" t="s">
        <v>49</v>
      </c>
      <c r="P2233">
        <f t="shared" si="717"/>
        <v>1</v>
      </c>
      <c r="Q2233" s="5">
        <f t="shared" si="718"/>
        <v>44902</v>
      </c>
      <c r="R2233" s="32">
        <f>VLOOKUP(_xlfn.CONCAT(M2233," - ",E2233),Planning!$C$75:$D$99,2,0)</f>
        <v>21</v>
      </c>
      <c r="S2233" s="5">
        <f t="shared" si="719"/>
        <v>44921</v>
      </c>
      <c r="T2233" s="3" t="str">
        <f t="shared" si="720"/>
        <v/>
      </c>
      <c r="U2233" s="32">
        <f t="shared" ca="1" si="721"/>
        <v>21</v>
      </c>
      <c r="V2233" s="32">
        <f t="shared" si="722"/>
        <v>0</v>
      </c>
      <c r="W2233" s="5">
        <f t="shared" si="723"/>
        <v>44912</v>
      </c>
      <c r="X2233" s="5"/>
      <c r="Z2233" s="49"/>
      <c r="AA2233" s="50" cm="1">
        <f t="array" ref="AA2233">IF(AND(K2233="Pending",J2233='Date ouverte'!$A$2),INDEX(_xlfn.ANCHORARRAY('Date ouverte'!$B$2),MATCH(TRUE,_xlfn.ANCHORARRAY('Date ouverte'!$B$2)&gt;=$W2233,0)),IF(AND(K2233="Pending",J2233='Date ouverte'!$A$4),INDEX(_xlfn.ANCHORARRAY('Date ouverte'!$B$4),MATCH(TRUE,_xlfn.ANCHORARRAY('Date ouverte'!$B$4)&gt;=$W2233,0)),IF(AND(K2233="Pending",J2233='Date ouverte'!$A$6),INDEX(_xlfn.ANCHORARRAY('Date ouverte'!$B$6),MATCH(TRUE,_xlfn.ANCHORARRAY('Date ouverte'!$B$6)&gt;=$W2233,0)),IF(AND(K2233="Pending",J2233='Date ouverte'!$A$8),INDEX(_xlfn.ANCHORARRAY('Date ouverte'!$B$8),MATCH(TRUE,_xlfn.ANCHORARRAY('Date ouverte'!$B$8)&gt;=$W2233,0)),W2233))))</f>
        <v>44914</v>
      </c>
      <c r="AB2233" s="5" t="str">
        <f>IF(IF($K2233="Pending",(IF($J2233='Date ouverte'!$A$20,HLOOKUP($AA2233,'Date ouverte'!$20:$21,2,FALSE),IF($J2233='Date ouverte'!$A$22,HLOOKUP($AA2233,'Date ouverte'!$22:$23,2,FALSE),IF($J2233='Date ouverte'!$A$24,HLOOKUP($AA2233,'Date ouverte'!$24:$25,2,FALSE),IF($J2233='Date ouverte'!$A$26,HLOOKUP($AA2233,'Date ouverte'!$26:$27,2,FALSE),"j"))))),W2233)&lt;&gt;"alert",AA2233,"alert")</f>
        <v>alert</v>
      </c>
      <c r="AC2233" s="65">
        <f>IF($AB2233="alert",(IF($J2233='Date ouverte'!$A$29,HLOOKUP($AA2233,'Date ouverte'!$29:$30,2,FALSE),IF($J2233='Date ouverte'!$A$31,HLOOKUP($AA2233,'Date ouverte'!$31:$33,2,FALSE),IF($J2233='Date ouverte'!$A$33,HLOOKUP($AA2233,'Date ouverte'!$33:$34,2,FALSE),IF($J2233='Date ouverte'!$A$35,HLOOKUP($AA2233,'Date ouverte'!$35:$36,2,FALSE),"j"))))),0)</f>
        <v>2</v>
      </c>
      <c r="AD22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33" s="71"/>
    </row>
    <row r="2234" spans="1:31" x14ac:dyDescent="0.25">
      <c r="A2234" t="s">
        <v>114</v>
      </c>
      <c r="B2234" t="s">
        <v>258</v>
      </c>
      <c r="C2234" t="s">
        <v>30</v>
      </c>
      <c r="D2234" t="s">
        <v>15</v>
      </c>
      <c r="E2234" t="s">
        <v>16</v>
      </c>
      <c r="F2234" t="s">
        <v>17</v>
      </c>
      <c r="G2234" s="1">
        <v>44795</v>
      </c>
      <c r="H2234" s="1">
        <v>44853</v>
      </c>
      <c r="I2234" s="2">
        <v>44860.354166666664</v>
      </c>
      <c r="J2234" t="s">
        <v>28</v>
      </c>
      <c r="K2234" t="s">
        <v>19</v>
      </c>
      <c r="L2234" t="s">
        <v>24</v>
      </c>
      <c r="M2234" t="s">
        <v>32</v>
      </c>
      <c r="N2234" t="s">
        <v>41</v>
      </c>
      <c r="O2234" t="s">
        <v>76</v>
      </c>
      <c r="P2234">
        <f t="shared" si="717"/>
        <v>1</v>
      </c>
      <c r="Q2234" s="5">
        <f t="shared" si="718"/>
        <v>44855</v>
      </c>
      <c r="R2234" s="32">
        <f>VLOOKUP(_xlfn.CONCAT(M2234," - ",E2234),Planning!$C$75:$D$99,2,0)</f>
        <v>10</v>
      </c>
      <c r="S2234" s="5">
        <f t="shared" si="719"/>
        <v>44863</v>
      </c>
      <c r="T2234" s="3" t="str">
        <f t="shared" si="720"/>
        <v/>
      </c>
      <c r="U2234" s="32">
        <f t="shared" ca="1" si="721"/>
        <v>4</v>
      </c>
      <c r="V2234" s="32">
        <f t="shared" si="722"/>
        <v>0</v>
      </c>
      <c r="W2234" s="5">
        <f t="shared" si="723"/>
        <v>44860</v>
      </c>
      <c r="X2234" s="5"/>
      <c r="Z2234" s="49"/>
      <c r="AA2234" s="50" cm="1">
        <f t="array" ref="AA2234">IF(AND(K2234="Pending",J2234='Date ouverte'!$A$2),INDEX(_xlfn.ANCHORARRAY('Date ouverte'!$B$2),MATCH(TRUE,_xlfn.ANCHORARRAY('Date ouverte'!$B$2)&gt;=$W2234,0)),IF(AND(K2234="Pending",J2234='Date ouverte'!$A$4),INDEX(_xlfn.ANCHORARRAY('Date ouverte'!$B$4),MATCH(TRUE,_xlfn.ANCHORARRAY('Date ouverte'!$B$4)&gt;=$W2234,0)),IF(AND(K2234="Pending",J2234='Date ouverte'!$A$6),INDEX(_xlfn.ANCHORARRAY('Date ouverte'!$B$6),MATCH(TRUE,_xlfn.ANCHORARRAY('Date ouverte'!$B$6)&gt;=$W2234,0)),IF(AND(K2234="Pending",J2234='Date ouverte'!$A$8),INDEX(_xlfn.ANCHORARRAY('Date ouverte'!$B$8),MATCH(TRUE,_xlfn.ANCHORARRAY('Date ouverte'!$B$8)&gt;=$W2234,0)),W2234))))</f>
        <v>44860</v>
      </c>
      <c r="AB2234" s="5">
        <f>IF(IF($K2234="Pending",(IF($J2234='Date ouverte'!$A$20,HLOOKUP($AA2234,'Date ouverte'!$20:$21,2,FALSE),IF($J2234='Date ouverte'!$A$22,HLOOKUP($AA2234,'Date ouverte'!$22:$23,2,FALSE),IF($J2234='Date ouverte'!$A$24,HLOOKUP($AA2234,'Date ouverte'!$24:$25,2,FALSE),IF($J2234='Date ouverte'!$A$26,HLOOKUP($AA2234,'Date ouverte'!$26:$27,2,FALSE),"j"))))),W2234)&lt;&gt;"alert",AA2234,"alert")</f>
        <v>44860</v>
      </c>
      <c r="AC2234" s="65">
        <f>IF($AB2234="alert",(IF($J2234='Date ouverte'!$A$29,HLOOKUP($AA2234,'Date ouverte'!$29:$30,2,FALSE),IF($J2234='Date ouverte'!$A$31,HLOOKUP($AA2234,'Date ouverte'!$31:$33,2,FALSE),IF($J2234='Date ouverte'!$A$33,HLOOKUP($AA2234,'Date ouverte'!$33:$34,2,FALSE),IF($J2234='Date ouverte'!$A$35,HLOOKUP($AA2234,'Date ouverte'!$35:$36,2,FALSE),"j"))))),0)</f>
        <v>0</v>
      </c>
      <c r="AD22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4" s="71"/>
    </row>
    <row r="2235" spans="1:31" x14ac:dyDescent="0.25">
      <c r="A2235" t="s">
        <v>1593</v>
      </c>
      <c r="B2235" t="s">
        <v>258</v>
      </c>
      <c r="C2235" t="s">
        <v>30</v>
      </c>
      <c r="D2235" t="s">
        <v>47</v>
      </c>
      <c r="E2235" t="s">
        <v>34</v>
      </c>
      <c r="F2235" t="s">
        <v>48</v>
      </c>
      <c r="G2235" s="1">
        <v>44832</v>
      </c>
      <c r="H2235" s="1">
        <v>44866</v>
      </c>
      <c r="I2235" s="2">
        <v>44881.416666666664</v>
      </c>
      <c r="J2235" t="s">
        <v>18</v>
      </c>
      <c r="K2235" t="s">
        <v>19</v>
      </c>
      <c r="L2235" t="s">
        <v>20</v>
      </c>
      <c r="M2235" t="s">
        <v>25</v>
      </c>
      <c r="N2235" t="s">
        <v>35</v>
      </c>
      <c r="O2235" t="s">
        <v>40</v>
      </c>
      <c r="P2235">
        <f t="shared" si="717"/>
        <v>1</v>
      </c>
      <c r="Q2235" s="5">
        <f t="shared" si="718"/>
        <v>44868</v>
      </c>
      <c r="R2235" s="32">
        <f>VLOOKUP(_xlfn.CONCAT(M2235," - ",E2235),Planning!$C$75:$D$99,2,0)</f>
        <v>21</v>
      </c>
      <c r="S2235" s="5">
        <f t="shared" si="719"/>
        <v>44887</v>
      </c>
      <c r="T2235" s="3" t="str">
        <f t="shared" si="720"/>
        <v/>
      </c>
      <c r="U2235" s="32">
        <f t="shared" ca="1" si="721"/>
        <v>21</v>
      </c>
      <c r="V2235" s="32">
        <f t="shared" si="722"/>
        <v>0</v>
      </c>
      <c r="W2235" s="5">
        <f t="shared" si="723"/>
        <v>44881</v>
      </c>
      <c r="X2235" s="5"/>
      <c r="Z2235" s="49"/>
      <c r="AA2235" s="50" cm="1">
        <f t="array" ref="AA2235">IF(AND(K2235="Pending",J2235='Date ouverte'!$A$2),INDEX(_xlfn.ANCHORARRAY('Date ouverte'!$B$2),MATCH(TRUE,_xlfn.ANCHORARRAY('Date ouverte'!$B$2)&gt;=$W2235,0)),IF(AND(K2235="Pending",J2235='Date ouverte'!$A$4),INDEX(_xlfn.ANCHORARRAY('Date ouverte'!$B$4),MATCH(TRUE,_xlfn.ANCHORARRAY('Date ouverte'!$B$4)&gt;=$W2235,0)),IF(AND(K2235="Pending",J2235='Date ouverte'!$A$6),INDEX(_xlfn.ANCHORARRAY('Date ouverte'!$B$6),MATCH(TRUE,_xlfn.ANCHORARRAY('Date ouverte'!$B$6)&gt;=$W2235,0)),IF(AND(K2235="Pending",J2235='Date ouverte'!$A$8),INDEX(_xlfn.ANCHORARRAY('Date ouverte'!$B$8),MATCH(TRUE,_xlfn.ANCHORARRAY('Date ouverte'!$B$8)&gt;=$W2235,0)),W2235))))</f>
        <v>44881</v>
      </c>
      <c r="AB2235" s="5">
        <f>IF(IF($K2235="Pending",(IF($J2235='Date ouverte'!$A$20,HLOOKUP($AA2235,'Date ouverte'!$20:$21,2,FALSE),IF($J2235='Date ouverte'!$A$22,HLOOKUP($AA2235,'Date ouverte'!$22:$23,2,FALSE),IF($J2235='Date ouverte'!$A$24,HLOOKUP($AA2235,'Date ouverte'!$24:$25,2,FALSE),IF($J2235='Date ouverte'!$A$26,HLOOKUP($AA2235,'Date ouverte'!$26:$27,2,FALSE),"j"))))),W2235)&lt;&gt;"alert",AA2235,"alert")</f>
        <v>44881</v>
      </c>
      <c r="AC2235" s="65">
        <f>IF($AB2235="alert",(IF($J2235='Date ouverte'!$A$29,HLOOKUP($AA2235,'Date ouverte'!$29:$30,2,FALSE),IF($J2235='Date ouverte'!$A$31,HLOOKUP($AA2235,'Date ouverte'!$31:$33,2,FALSE),IF($J2235='Date ouverte'!$A$33,HLOOKUP($AA2235,'Date ouverte'!$33:$34,2,FALSE),IF($J2235='Date ouverte'!$A$35,HLOOKUP($AA2235,'Date ouverte'!$35:$36,2,FALSE),"j"))))),0)</f>
        <v>0</v>
      </c>
      <c r="AD22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5" s="71"/>
    </row>
    <row r="2236" spans="1:31" x14ac:dyDescent="0.25">
      <c r="A2236" t="s">
        <v>2363</v>
      </c>
      <c r="B2236" t="s">
        <v>258</v>
      </c>
      <c r="C2236" t="s">
        <v>14</v>
      </c>
      <c r="D2236" t="s">
        <v>47</v>
      </c>
      <c r="E2236" t="s">
        <v>34</v>
      </c>
      <c r="F2236" t="s">
        <v>48</v>
      </c>
      <c r="G2236" s="1">
        <v>44850</v>
      </c>
      <c r="H2236" s="1">
        <v>44900</v>
      </c>
      <c r="I2236" s="2">
        <v>44915</v>
      </c>
      <c r="J2236" t="s">
        <v>28</v>
      </c>
      <c r="K2236" t="s">
        <v>29</v>
      </c>
      <c r="L2236" t="s">
        <v>20</v>
      </c>
      <c r="M2236" t="s">
        <v>25</v>
      </c>
      <c r="N2236" t="s">
        <v>35</v>
      </c>
      <c r="O2236" t="s">
        <v>49</v>
      </c>
      <c r="P2236">
        <f t="shared" si="717"/>
        <v>1</v>
      </c>
      <c r="Q2236" s="5">
        <f t="shared" si="718"/>
        <v>44902</v>
      </c>
      <c r="R2236" s="32">
        <f>VLOOKUP(_xlfn.CONCAT(M2236," - ",E2236),Planning!$C$75:$D$99,2,0)</f>
        <v>21</v>
      </c>
      <c r="S2236" s="5">
        <f t="shared" si="719"/>
        <v>44921</v>
      </c>
      <c r="T2236" s="3" t="str">
        <f t="shared" si="720"/>
        <v/>
      </c>
      <c r="U2236" s="32">
        <f t="shared" ca="1" si="721"/>
        <v>21</v>
      </c>
      <c r="V2236" s="32">
        <f t="shared" si="722"/>
        <v>0</v>
      </c>
      <c r="W2236" s="5">
        <f t="shared" si="723"/>
        <v>44915</v>
      </c>
      <c r="X2236" s="5"/>
      <c r="Z2236" s="49"/>
      <c r="AA2236" s="50" cm="1">
        <f t="array" ref="AA2236">IF(AND(K2236="Pending",J2236='Date ouverte'!$A$2),INDEX(_xlfn.ANCHORARRAY('Date ouverte'!$B$2),MATCH(TRUE,_xlfn.ANCHORARRAY('Date ouverte'!$B$2)&gt;=$W2236,0)),IF(AND(K2236="Pending",J2236='Date ouverte'!$A$4),INDEX(_xlfn.ANCHORARRAY('Date ouverte'!$B$4),MATCH(TRUE,_xlfn.ANCHORARRAY('Date ouverte'!$B$4)&gt;=$W2236,0)),IF(AND(K2236="Pending",J2236='Date ouverte'!$A$6),INDEX(_xlfn.ANCHORARRAY('Date ouverte'!$B$6),MATCH(TRUE,_xlfn.ANCHORARRAY('Date ouverte'!$B$6)&gt;=$W2236,0)),IF(AND(K2236="Pending",J2236='Date ouverte'!$A$8),INDEX(_xlfn.ANCHORARRAY('Date ouverte'!$B$8),MATCH(TRUE,_xlfn.ANCHORARRAY('Date ouverte'!$B$8)&gt;=$W2236,0)),W2236))))</f>
        <v>44915</v>
      </c>
      <c r="AB2236" s="5">
        <f>IF(IF($K2236="Pending",(IF($J2236='Date ouverte'!$A$20,HLOOKUP($AA2236,'Date ouverte'!$20:$21,2,FALSE),IF($J2236='Date ouverte'!$A$22,HLOOKUP($AA2236,'Date ouverte'!$22:$23,2,FALSE),IF($J2236='Date ouverte'!$A$24,HLOOKUP($AA2236,'Date ouverte'!$24:$25,2,FALSE),IF($J2236='Date ouverte'!$A$26,HLOOKUP($AA2236,'Date ouverte'!$26:$27,2,FALSE),"j"))))),W2236)&lt;&gt;"alert",AA2236,"alert")</f>
        <v>44915</v>
      </c>
      <c r="AC2236" s="65">
        <f>IF($AB2236="alert",(IF($J2236='Date ouverte'!$A$29,HLOOKUP($AA2236,'Date ouverte'!$29:$30,2,FALSE),IF($J2236='Date ouverte'!$A$31,HLOOKUP($AA2236,'Date ouverte'!$31:$33,2,FALSE),IF($J2236='Date ouverte'!$A$33,HLOOKUP($AA2236,'Date ouverte'!$33:$34,2,FALSE),IF($J2236='Date ouverte'!$A$35,HLOOKUP($AA2236,'Date ouverte'!$35:$36,2,FALSE),"j"))))),0)</f>
        <v>0</v>
      </c>
      <c r="AD22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36" s="71"/>
    </row>
    <row r="2237" spans="1:31" x14ac:dyDescent="0.25">
      <c r="A2237" t="s">
        <v>1594</v>
      </c>
      <c r="B2237" t="s">
        <v>258</v>
      </c>
      <c r="C2237" t="s">
        <v>14</v>
      </c>
      <c r="D2237" t="s">
        <v>47</v>
      </c>
      <c r="E2237" t="s">
        <v>16</v>
      </c>
      <c r="F2237" t="s">
        <v>48</v>
      </c>
      <c r="G2237" s="1">
        <v>44839</v>
      </c>
      <c r="H2237" s="1">
        <v>44873</v>
      </c>
      <c r="I2237" s="2">
        <v>44880</v>
      </c>
      <c r="J2237" t="s">
        <v>18</v>
      </c>
      <c r="K2237" t="s">
        <v>29</v>
      </c>
      <c r="L2237" t="s">
        <v>24</v>
      </c>
      <c r="M2237" t="s">
        <v>25</v>
      </c>
      <c r="N2237" t="s">
        <v>26</v>
      </c>
      <c r="O2237" t="s">
        <v>1154</v>
      </c>
      <c r="P2237">
        <f t="shared" si="717"/>
        <v>1</v>
      </c>
      <c r="Q2237" s="5">
        <f t="shared" si="718"/>
        <v>44875</v>
      </c>
      <c r="R2237" s="32">
        <f>VLOOKUP(_xlfn.CONCAT(M2237," - ",E2237),Planning!$C$75:$D$99,2,0)</f>
        <v>4</v>
      </c>
      <c r="S2237" s="5">
        <f t="shared" si="719"/>
        <v>44877</v>
      </c>
      <c r="T2237" s="3" t="str">
        <f t="shared" si="720"/>
        <v/>
      </c>
      <c r="U2237" s="32">
        <f t="shared" ca="1" si="721"/>
        <v>4</v>
      </c>
      <c r="V2237" s="32">
        <f t="shared" si="722"/>
        <v>0</v>
      </c>
      <c r="W2237" s="5">
        <f t="shared" si="723"/>
        <v>44880</v>
      </c>
      <c r="X2237" s="5"/>
      <c r="Z2237" s="49"/>
      <c r="AA2237" s="50" cm="1">
        <f t="array" ref="AA2237">IF(AND(K2237="Pending",J2237='Date ouverte'!$A$2),INDEX(_xlfn.ANCHORARRAY('Date ouverte'!$B$2),MATCH(TRUE,_xlfn.ANCHORARRAY('Date ouverte'!$B$2)&gt;=$W2237,0)),IF(AND(K2237="Pending",J2237='Date ouverte'!$A$4),INDEX(_xlfn.ANCHORARRAY('Date ouverte'!$B$4),MATCH(TRUE,_xlfn.ANCHORARRAY('Date ouverte'!$B$4)&gt;=$W2237,0)),IF(AND(K2237="Pending",J2237='Date ouverte'!$A$6),INDEX(_xlfn.ANCHORARRAY('Date ouverte'!$B$6),MATCH(TRUE,_xlfn.ANCHORARRAY('Date ouverte'!$B$6)&gt;=$W2237,0)),IF(AND(K2237="Pending",J2237='Date ouverte'!$A$8),INDEX(_xlfn.ANCHORARRAY('Date ouverte'!$B$8),MATCH(TRUE,_xlfn.ANCHORARRAY('Date ouverte'!$B$8)&gt;=$W2237,0)),W2237))))</f>
        <v>44880</v>
      </c>
      <c r="AB2237" s="5">
        <f>IF(IF($K2237="Pending",(IF($J2237='Date ouverte'!$A$20,HLOOKUP($AA2237,'Date ouverte'!$20:$21,2,FALSE),IF($J2237='Date ouverte'!$A$22,HLOOKUP($AA2237,'Date ouverte'!$22:$23,2,FALSE),IF($J2237='Date ouverte'!$A$24,HLOOKUP($AA2237,'Date ouverte'!$24:$25,2,FALSE),IF($J2237='Date ouverte'!$A$26,HLOOKUP($AA2237,'Date ouverte'!$26:$27,2,FALSE),"j"))))),W2237)&lt;&gt;"alert",AA2237,"alert")</f>
        <v>44880</v>
      </c>
      <c r="AC2237" s="65">
        <f>IF($AB2237="alert",(IF($J2237='Date ouverte'!$A$29,HLOOKUP($AA2237,'Date ouverte'!$29:$30,2,FALSE),IF($J2237='Date ouverte'!$A$31,HLOOKUP($AA2237,'Date ouverte'!$31:$33,2,FALSE),IF($J2237='Date ouverte'!$A$33,HLOOKUP($AA2237,'Date ouverte'!$33:$34,2,FALSE),IF($J2237='Date ouverte'!$A$35,HLOOKUP($AA2237,'Date ouverte'!$35:$36,2,FALSE),"j"))))),0)</f>
        <v>0</v>
      </c>
      <c r="AD22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7" s="71"/>
    </row>
    <row r="2238" spans="1:31" x14ac:dyDescent="0.25">
      <c r="A2238" t="s">
        <v>1595</v>
      </c>
      <c r="B2238" t="s">
        <v>258</v>
      </c>
      <c r="C2238" t="s">
        <v>30</v>
      </c>
      <c r="D2238" t="s">
        <v>47</v>
      </c>
      <c r="E2238" t="s">
        <v>34</v>
      </c>
      <c r="F2238" t="s">
        <v>48</v>
      </c>
      <c r="G2238" s="1">
        <v>44836</v>
      </c>
      <c r="H2238" s="1">
        <v>44866</v>
      </c>
      <c r="I2238" s="2">
        <v>44878</v>
      </c>
      <c r="J2238" t="s">
        <v>28</v>
      </c>
      <c r="K2238" t="s">
        <v>29</v>
      </c>
      <c r="L2238" t="s">
        <v>24</v>
      </c>
      <c r="M2238" t="s">
        <v>25</v>
      </c>
      <c r="N2238" t="s">
        <v>26</v>
      </c>
      <c r="O2238" t="s">
        <v>40</v>
      </c>
      <c r="P2238">
        <f t="shared" si="717"/>
        <v>1</v>
      </c>
      <c r="Q2238" s="5">
        <f t="shared" si="718"/>
        <v>44868</v>
      </c>
      <c r="R2238" s="32">
        <f>VLOOKUP(_xlfn.CONCAT(M2238," - ",E2238),Planning!$C$75:$D$99,2,0)</f>
        <v>21</v>
      </c>
      <c r="S2238" s="5">
        <f t="shared" si="719"/>
        <v>44887</v>
      </c>
      <c r="T2238" s="3" t="str">
        <f t="shared" si="720"/>
        <v/>
      </c>
      <c r="U2238" s="32">
        <f t="shared" ca="1" si="721"/>
        <v>21</v>
      </c>
      <c r="V2238" s="32">
        <f t="shared" si="722"/>
        <v>0</v>
      </c>
      <c r="W2238" s="5">
        <f t="shared" si="723"/>
        <v>44878</v>
      </c>
      <c r="X2238" s="5"/>
      <c r="Z2238" s="49"/>
      <c r="AA2238" s="50" cm="1">
        <f t="array" ref="AA2238">IF(AND(K2238="Pending",J2238='Date ouverte'!$A$2),INDEX(_xlfn.ANCHORARRAY('Date ouverte'!$B$2),MATCH(TRUE,_xlfn.ANCHORARRAY('Date ouverte'!$B$2)&gt;=$W2238,0)),IF(AND(K2238="Pending",J2238='Date ouverte'!$A$4),INDEX(_xlfn.ANCHORARRAY('Date ouverte'!$B$4),MATCH(TRUE,_xlfn.ANCHORARRAY('Date ouverte'!$B$4)&gt;=$W2238,0)),IF(AND(K2238="Pending",J2238='Date ouverte'!$A$6),INDEX(_xlfn.ANCHORARRAY('Date ouverte'!$B$6),MATCH(TRUE,_xlfn.ANCHORARRAY('Date ouverte'!$B$6)&gt;=$W2238,0)),IF(AND(K2238="Pending",J2238='Date ouverte'!$A$8),INDEX(_xlfn.ANCHORARRAY('Date ouverte'!$B$8),MATCH(TRUE,_xlfn.ANCHORARRAY('Date ouverte'!$B$8)&gt;=$W2238,0)),W2238))))</f>
        <v>44879</v>
      </c>
      <c r="AB2238" s="5" t="str">
        <f>IF(IF($K2238="Pending",(IF($J2238='Date ouverte'!$A$20,HLOOKUP($AA2238,'Date ouverte'!$20:$21,2,FALSE),IF($J2238='Date ouverte'!$A$22,HLOOKUP($AA2238,'Date ouverte'!$22:$23,2,FALSE),IF($J2238='Date ouverte'!$A$24,HLOOKUP($AA2238,'Date ouverte'!$24:$25,2,FALSE),IF($J2238='Date ouverte'!$A$26,HLOOKUP($AA2238,'Date ouverte'!$26:$27,2,FALSE),"j"))))),W2238)&lt;&gt;"alert",AA2238,"alert")</f>
        <v>alert</v>
      </c>
      <c r="AC2238" s="65">
        <f>IF($AB2238="alert",(IF($J2238='Date ouverte'!$A$29,HLOOKUP($AA2238,'Date ouverte'!$29:$30,2,FALSE),IF($J2238='Date ouverte'!$A$31,HLOOKUP($AA2238,'Date ouverte'!$31:$33,2,FALSE),IF($J2238='Date ouverte'!$A$33,HLOOKUP($AA2238,'Date ouverte'!$33:$34,2,FALSE),IF($J2238='Date ouverte'!$A$35,HLOOKUP($AA2238,'Date ouverte'!$35:$36,2,FALSE),"j"))))),0)</f>
        <v>12</v>
      </c>
      <c r="AD22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38" s="71"/>
    </row>
    <row r="2239" spans="1:31" x14ac:dyDescent="0.25">
      <c r="A2239" t="s">
        <v>415</v>
      </c>
      <c r="B2239" t="s">
        <v>258</v>
      </c>
      <c r="C2239" t="s">
        <v>30</v>
      </c>
      <c r="D2239" t="s">
        <v>15</v>
      </c>
      <c r="E2239" t="s">
        <v>34</v>
      </c>
      <c r="F2239" t="s">
        <v>17</v>
      </c>
      <c r="G2239" s="1">
        <v>44815</v>
      </c>
      <c r="H2239" s="1">
        <v>44854</v>
      </c>
      <c r="I2239" s="2">
        <v>44859.666666666664</v>
      </c>
      <c r="J2239" t="s">
        <v>28</v>
      </c>
      <c r="K2239" t="s">
        <v>19</v>
      </c>
      <c r="L2239" t="s">
        <v>20</v>
      </c>
      <c r="M2239" t="s">
        <v>25</v>
      </c>
      <c r="N2239" t="s">
        <v>35</v>
      </c>
      <c r="O2239" t="s">
        <v>42</v>
      </c>
      <c r="P2239">
        <f t="shared" si="717"/>
        <v>1</v>
      </c>
      <c r="Q2239" s="5">
        <f t="shared" si="718"/>
        <v>44856</v>
      </c>
      <c r="R2239" s="32">
        <f>VLOOKUP(_xlfn.CONCAT(M2239," - ",E2239),Planning!$C$75:$D$99,2,0)</f>
        <v>21</v>
      </c>
      <c r="S2239" s="5">
        <f t="shared" si="719"/>
        <v>44875</v>
      </c>
      <c r="T2239" s="3" t="str">
        <f t="shared" si="720"/>
        <v/>
      </c>
      <c r="U2239" s="32">
        <f t="shared" ca="1" si="721"/>
        <v>16</v>
      </c>
      <c r="V2239" s="32">
        <f t="shared" si="722"/>
        <v>0</v>
      </c>
      <c r="W2239" s="5">
        <f t="shared" si="723"/>
        <v>44859</v>
      </c>
      <c r="X2239" s="5"/>
      <c r="Z2239" s="49"/>
      <c r="AA2239" s="50" cm="1">
        <f t="array" ref="AA2239">IF(AND(K2239="Pending",J2239='Date ouverte'!$A$2),INDEX(_xlfn.ANCHORARRAY('Date ouverte'!$B$2),MATCH(TRUE,_xlfn.ANCHORARRAY('Date ouverte'!$B$2)&gt;=$W2239,0)),IF(AND(K2239="Pending",J2239='Date ouverte'!$A$4),INDEX(_xlfn.ANCHORARRAY('Date ouverte'!$B$4),MATCH(TRUE,_xlfn.ANCHORARRAY('Date ouverte'!$B$4)&gt;=$W2239,0)),IF(AND(K2239="Pending",J2239='Date ouverte'!$A$6),INDEX(_xlfn.ANCHORARRAY('Date ouverte'!$B$6),MATCH(TRUE,_xlfn.ANCHORARRAY('Date ouverte'!$B$6)&gt;=$W2239,0)),IF(AND(K2239="Pending",J2239='Date ouverte'!$A$8),INDEX(_xlfn.ANCHORARRAY('Date ouverte'!$B$8),MATCH(TRUE,_xlfn.ANCHORARRAY('Date ouverte'!$B$8)&gt;=$W2239,0)),W2239))))</f>
        <v>44859</v>
      </c>
      <c r="AB2239" s="5">
        <f>IF(IF($K2239="Pending",(IF($J2239='Date ouverte'!$A$20,HLOOKUP($AA2239,'Date ouverte'!$20:$21,2,FALSE),IF($J2239='Date ouverte'!$A$22,HLOOKUP($AA2239,'Date ouverte'!$22:$23,2,FALSE),IF($J2239='Date ouverte'!$A$24,HLOOKUP($AA2239,'Date ouverte'!$24:$25,2,FALSE),IF($J2239='Date ouverte'!$A$26,HLOOKUP($AA2239,'Date ouverte'!$26:$27,2,FALSE),"j"))))),W2239)&lt;&gt;"alert",AA2239,"alert")</f>
        <v>44859</v>
      </c>
      <c r="AC2239" s="65">
        <f>IF($AB2239="alert",(IF($J2239='Date ouverte'!$A$29,HLOOKUP($AA2239,'Date ouverte'!$29:$30,2,FALSE),IF($J2239='Date ouverte'!$A$31,HLOOKUP($AA2239,'Date ouverte'!$31:$33,2,FALSE),IF($J2239='Date ouverte'!$A$33,HLOOKUP($AA2239,'Date ouverte'!$33:$34,2,FALSE),IF($J2239='Date ouverte'!$A$35,HLOOKUP($AA2239,'Date ouverte'!$35:$36,2,FALSE),"j"))))),0)</f>
        <v>0</v>
      </c>
      <c r="AD22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39" s="71"/>
    </row>
    <row r="2240" spans="1:31" x14ac:dyDescent="0.25">
      <c r="A2240" t="s">
        <v>2544</v>
      </c>
      <c r="B2240" t="s">
        <v>258</v>
      </c>
      <c r="C2240" t="s">
        <v>30</v>
      </c>
      <c r="D2240" t="s">
        <v>47</v>
      </c>
      <c r="E2240" t="s">
        <v>16</v>
      </c>
      <c r="F2240" t="s">
        <v>48</v>
      </c>
      <c r="G2240" s="1">
        <v>44861</v>
      </c>
      <c r="H2240" s="1">
        <v>44893</v>
      </c>
      <c r="I2240" s="2">
        <v>44898</v>
      </c>
      <c r="J2240" t="s">
        <v>28</v>
      </c>
      <c r="K2240" t="s">
        <v>29</v>
      </c>
      <c r="L2240" t="s">
        <v>24</v>
      </c>
      <c r="M2240" t="s">
        <v>32</v>
      </c>
      <c r="N2240" t="s">
        <v>41</v>
      </c>
      <c r="O2240" t="s">
        <v>1728</v>
      </c>
      <c r="P2240">
        <f t="shared" si="717"/>
        <v>1</v>
      </c>
      <c r="Q2240" s="5">
        <f t="shared" si="718"/>
        <v>44895</v>
      </c>
      <c r="R2240" s="32">
        <f>VLOOKUP(_xlfn.CONCAT(M2240," - ",E2240),Planning!$C$75:$D$99,2,0)</f>
        <v>10</v>
      </c>
      <c r="S2240" s="5">
        <f t="shared" si="719"/>
        <v>44903</v>
      </c>
      <c r="T2240" s="3" t="str">
        <f t="shared" si="720"/>
        <v/>
      </c>
      <c r="U2240" s="32">
        <f t="shared" ca="1" si="721"/>
        <v>10</v>
      </c>
      <c r="V2240" s="32">
        <f t="shared" si="722"/>
        <v>0</v>
      </c>
      <c r="W2240" s="5">
        <f t="shared" si="723"/>
        <v>44898</v>
      </c>
      <c r="X2240" s="5"/>
      <c r="Z2240" s="49"/>
      <c r="AA2240" s="50" cm="1">
        <f t="array" ref="AA2240">IF(AND(K2240="Pending",J2240='Date ouverte'!$A$2),INDEX(_xlfn.ANCHORARRAY('Date ouverte'!$B$2),MATCH(TRUE,_xlfn.ANCHORARRAY('Date ouverte'!$B$2)&gt;=$W2240,0)),IF(AND(K2240="Pending",J2240='Date ouverte'!$A$4),INDEX(_xlfn.ANCHORARRAY('Date ouverte'!$B$4),MATCH(TRUE,_xlfn.ANCHORARRAY('Date ouverte'!$B$4)&gt;=$W2240,0)),IF(AND(K2240="Pending",J2240='Date ouverte'!$A$6),INDEX(_xlfn.ANCHORARRAY('Date ouverte'!$B$6),MATCH(TRUE,_xlfn.ANCHORARRAY('Date ouverte'!$B$6)&gt;=$W2240,0)),IF(AND(K2240="Pending",J2240='Date ouverte'!$A$8),INDEX(_xlfn.ANCHORARRAY('Date ouverte'!$B$8),MATCH(TRUE,_xlfn.ANCHORARRAY('Date ouverte'!$B$8)&gt;=$W2240,0)),W2240))))</f>
        <v>44900</v>
      </c>
      <c r="AB2240" s="5" t="str">
        <f>IF(IF($K2240="Pending",(IF($J2240='Date ouverte'!$A$20,HLOOKUP($AA2240,'Date ouverte'!$20:$21,2,FALSE),IF($J2240='Date ouverte'!$A$22,HLOOKUP($AA2240,'Date ouverte'!$22:$23,2,FALSE),IF($J2240='Date ouverte'!$A$24,HLOOKUP($AA2240,'Date ouverte'!$24:$25,2,FALSE),IF($J2240='Date ouverte'!$A$26,HLOOKUP($AA2240,'Date ouverte'!$26:$27,2,FALSE),"j"))))),W2240)&lt;&gt;"alert",AA2240,"alert")</f>
        <v>alert</v>
      </c>
      <c r="AC2240" s="65">
        <f>IF($AB2240="alert",(IF($J2240='Date ouverte'!$A$29,HLOOKUP($AA2240,'Date ouverte'!$29:$30,2,FALSE),IF($J2240='Date ouverte'!$A$31,HLOOKUP($AA2240,'Date ouverte'!$31:$33,2,FALSE),IF($J2240='Date ouverte'!$A$33,HLOOKUP($AA2240,'Date ouverte'!$33:$34,2,FALSE),IF($J2240='Date ouverte'!$A$35,HLOOKUP($AA2240,'Date ouverte'!$35:$36,2,FALSE),"j"))))),0)</f>
        <v>15</v>
      </c>
      <c r="AD22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40" s="71"/>
    </row>
    <row r="2241" spans="1:31" x14ac:dyDescent="0.25">
      <c r="A2241" t="s">
        <v>779</v>
      </c>
      <c r="B2241" t="s">
        <v>258</v>
      </c>
      <c r="C2241" t="s">
        <v>30</v>
      </c>
      <c r="D2241" t="s">
        <v>47</v>
      </c>
      <c r="E2241" t="s">
        <v>16</v>
      </c>
      <c r="F2241" t="s">
        <v>48</v>
      </c>
      <c r="G2241" s="1">
        <v>44827</v>
      </c>
      <c r="H2241" s="1">
        <v>44872</v>
      </c>
      <c r="I2241" s="2">
        <v>44877</v>
      </c>
      <c r="J2241" t="s">
        <v>18</v>
      </c>
      <c r="K2241" t="s">
        <v>29</v>
      </c>
      <c r="L2241" t="s">
        <v>24</v>
      </c>
      <c r="M2241" t="s">
        <v>32</v>
      </c>
      <c r="N2241" t="s">
        <v>41</v>
      </c>
      <c r="O2241" t="s">
        <v>609</v>
      </c>
      <c r="P2241">
        <f t="shared" si="717"/>
        <v>1</v>
      </c>
      <c r="Q2241" s="5">
        <f t="shared" si="718"/>
        <v>44874</v>
      </c>
      <c r="R2241" s="32">
        <f>VLOOKUP(_xlfn.CONCAT(M2241," - ",E2241),Planning!$C$75:$D$99,2,0)</f>
        <v>10</v>
      </c>
      <c r="S2241" s="5">
        <f t="shared" si="719"/>
        <v>44882</v>
      </c>
      <c r="T2241" s="3" t="str">
        <f t="shared" si="720"/>
        <v/>
      </c>
      <c r="U2241" s="32">
        <f t="shared" ca="1" si="721"/>
        <v>10</v>
      </c>
      <c r="V2241" s="32">
        <f t="shared" si="722"/>
        <v>0</v>
      </c>
      <c r="W2241" s="5">
        <f t="shared" si="723"/>
        <v>44877</v>
      </c>
      <c r="X2241" s="5"/>
      <c r="Z2241" s="49"/>
      <c r="AA2241" s="50" cm="1">
        <f t="array" ref="AA2241">IF(AND(K2241="Pending",J2241='Date ouverte'!$A$2),INDEX(_xlfn.ANCHORARRAY('Date ouverte'!$B$2),MATCH(TRUE,_xlfn.ANCHORARRAY('Date ouverte'!$B$2)&gt;=$W2241,0)),IF(AND(K2241="Pending",J2241='Date ouverte'!$A$4),INDEX(_xlfn.ANCHORARRAY('Date ouverte'!$B$4),MATCH(TRUE,_xlfn.ANCHORARRAY('Date ouverte'!$B$4)&gt;=$W2241,0)),IF(AND(K2241="Pending",J2241='Date ouverte'!$A$6),INDEX(_xlfn.ANCHORARRAY('Date ouverte'!$B$6),MATCH(TRUE,_xlfn.ANCHORARRAY('Date ouverte'!$B$6)&gt;=$W2241,0)),IF(AND(K2241="Pending",J2241='Date ouverte'!$A$8),INDEX(_xlfn.ANCHORARRAY('Date ouverte'!$B$8),MATCH(TRUE,_xlfn.ANCHORARRAY('Date ouverte'!$B$8)&gt;=$W2241,0)),W2241))))</f>
        <v>44879</v>
      </c>
      <c r="AB2241" s="5" t="str">
        <f>IF(IF($K2241="Pending",(IF($J2241='Date ouverte'!$A$20,HLOOKUP($AA2241,'Date ouverte'!$20:$21,2,FALSE),IF($J2241='Date ouverte'!$A$22,HLOOKUP($AA2241,'Date ouverte'!$22:$23,2,FALSE),IF($J2241='Date ouverte'!$A$24,HLOOKUP($AA2241,'Date ouverte'!$24:$25,2,FALSE),IF($J2241='Date ouverte'!$A$26,HLOOKUP($AA2241,'Date ouverte'!$26:$27,2,FALSE),"j"))))),W2241)&lt;&gt;"alert",AA2241,"alert")</f>
        <v>alert</v>
      </c>
      <c r="AC2241" s="65">
        <f>IF($AB2241="alert",(IF($J2241='Date ouverte'!$A$29,HLOOKUP($AA2241,'Date ouverte'!$29:$30,2,FALSE),IF($J2241='Date ouverte'!$A$31,HLOOKUP($AA2241,'Date ouverte'!$31:$33,2,FALSE),IF($J2241='Date ouverte'!$A$33,HLOOKUP($AA2241,'Date ouverte'!$33:$34,2,FALSE),IF($J2241='Date ouverte'!$A$35,HLOOKUP($AA2241,'Date ouverte'!$35:$36,2,FALSE),"j"))))),0)</f>
        <v>11</v>
      </c>
      <c r="AD22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1" s="71"/>
    </row>
    <row r="2242" spans="1:31" x14ac:dyDescent="0.25">
      <c r="A2242" t="s">
        <v>749</v>
      </c>
      <c r="B2242" t="s">
        <v>258</v>
      </c>
      <c r="C2242" t="s">
        <v>30</v>
      </c>
      <c r="D2242" t="s">
        <v>47</v>
      </c>
      <c r="E2242" t="s">
        <v>16</v>
      </c>
      <c r="F2242" t="s">
        <v>48</v>
      </c>
      <c r="G2242" s="1">
        <v>44827</v>
      </c>
      <c r="H2242" s="1">
        <v>44872</v>
      </c>
      <c r="I2242" s="2">
        <v>44877</v>
      </c>
      <c r="J2242" t="s">
        <v>18</v>
      </c>
      <c r="K2242" t="s">
        <v>29</v>
      </c>
      <c r="L2242" t="s">
        <v>24</v>
      </c>
      <c r="M2242" t="s">
        <v>32</v>
      </c>
      <c r="N2242" t="s">
        <v>41</v>
      </c>
      <c r="O2242" t="s">
        <v>609</v>
      </c>
      <c r="P2242">
        <f t="shared" si="717"/>
        <v>1</v>
      </c>
      <c r="Q2242" s="5">
        <f t="shared" si="718"/>
        <v>44874</v>
      </c>
      <c r="R2242" s="32">
        <f>VLOOKUP(_xlfn.CONCAT(M2242," - ",E2242),Planning!$C$75:$D$99,2,0)</f>
        <v>10</v>
      </c>
      <c r="S2242" s="5">
        <f t="shared" si="719"/>
        <v>44882</v>
      </c>
      <c r="T2242" s="3" t="str">
        <f t="shared" si="720"/>
        <v/>
      </c>
      <c r="U2242" s="32">
        <f t="shared" ca="1" si="721"/>
        <v>10</v>
      </c>
      <c r="V2242" s="32">
        <f t="shared" si="722"/>
        <v>0</v>
      </c>
      <c r="W2242" s="5">
        <f t="shared" si="723"/>
        <v>44877</v>
      </c>
      <c r="X2242" s="5"/>
      <c r="Z2242" s="49"/>
      <c r="AA2242" s="50" cm="1">
        <f t="array" ref="AA2242">IF(AND(K2242="Pending",J2242='Date ouverte'!$A$2),INDEX(_xlfn.ANCHORARRAY('Date ouverte'!$B$2),MATCH(TRUE,_xlfn.ANCHORARRAY('Date ouverte'!$B$2)&gt;=$W2242,0)),IF(AND(K2242="Pending",J2242='Date ouverte'!$A$4),INDEX(_xlfn.ANCHORARRAY('Date ouverte'!$B$4),MATCH(TRUE,_xlfn.ANCHORARRAY('Date ouverte'!$B$4)&gt;=$W2242,0)),IF(AND(K2242="Pending",J2242='Date ouverte'!$A$6),INDEX(_xlfn.ANCHORARRAY('Date ouverte'!$B$6),MATCH(TRUE,_xlfn.ANCHORARRAY('Date ouverte'!$B$6)&gt;=$W2242,0)),IF(AND(K2242="Pending",J2242='Date ouverte'!$A$8),INDEX(_xlfn.ANCHORARRAY('Date ouverte'!$B$8),MATCH(TRUE,_xlfn.ANCHORARRAY('Date ouverte'!$B$8)&gt;=$W2242,0)),W2242))))</f>
        <v>44879</v>
      </c>
      <c r="AB2242" s="5" t="str">
        <f>IF(IF($K2242="Pending",(IF($J2242='Date ouverte'!$A$20,HLOOKUP($AA2242,'Date ouverte'!$20:$21,2,FALSE),IF($J2242='Date ouverte'!$A$22,HLOOKUP($AA2242,'Date ouverte'!$22:$23,2,FALSE),IF($J2242='Date ouverte'!$A$24,HLOOKUP($AA2242,'Date ouverte'!$24:$25,2,FALSE),IF($J2242='Date ouverte'!$A$26,HLOOKUP($AA2242,'Date ouverte'!$26:$27,2,FALSE),"j"))))),W2242)&lt;&gt;"alert",AA2242,"alert")</f>
        <v>alert</v>
      </c>
      <c r="AC2242" s="65">
        <f>IF($AB2242="alert",(IF($J2242='Date ouverte'!$A$29,HLOOKUP($AA2242,'Date ouverte'!$29:$30,2,FALSE),IF($J2242='Date ouverte'!$A$31,HLOOKUP($AA2242,'Date ouverte'!$31:$33,2,FALSE),IF($J2242='Date ouverte'!$A$33,HLOOKUP($AA2242,'Date ouverte'!$33:$34,2,FALSE),IF($J2242='Date ouverte'!$A$35,HLOOKUP($AA2242,'Date ouverte'!$35:$36,2,FALSE),"j"))))),0)</f>
        <v>11</v>
      </c>
      <c r="AD22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2" s="71"/>
    </row>
    <row r="2243" spans="1:31" x14ac:dyDescent="0.25">
      <c r="A2243" t="s">
        <v>1058</v>
      </c>
      <c r="B2243" t="s">
        <v>258</v>
      </c>
      <c r="C2243" t="s">
        <v>14</v>
      </c>
      <c r="D2243" t="s">
        <v>47</v>
      </c>
      <c r="E2243" t="s">
        <v>34</v>
      </c>
      <c r="F2243" t="s">
        <v>48</v>
      </c>
      <c r="G2243" s="1">
        <v>44827</v>
      </c>
      <c r="H2243" s="1">
        <v>44860</v>
      </c>
      <c r="I2243" s="2">
        <v>44880</v>
      </c>
      <c r="J2243" t="s">
        <v>28</v>
      </c>
      <c r="K2243" t="s">
        <v>29</v>
      </c>
      <c r="L2243" t="s">
        <v>24</v>
      </c>
      <c r="M2243" t="s">
        <v>25</v>
      </c>
      <c r="N2243" t="s">
        <v>26</v>
      </c>
      <c r="O2243" t="s">
        <v>36</v>
      </c>
      <c r="P2243">
        <f t="shared" si="717"/>
        <v>1</v>
      </c>
      <c r="Q2243" s="5">
        <f t="shared" si="718"/>
        <v>44862</v>
      </c>
      <c r="R2243" s="32">
        <f>VLOOKUP(_xlfn.CONCAT(M2243," - ",E2243),Planning!$C$75:$D$99,2,0)</f>
        <v>21</v>
      </c>
      <c r="S2243" s="5">
        <f t="shared" si="719"/>
        <v>44881</v>
      </c>
      <c r="T2243" s="3" t="str">
        <f t="shared" si="720"/>
        <v/>
      </c>
      <c r="U2243" s="32">
        <f t="shared" ca="1" si="721"/>
        <v>21</v>
      </c>
      <c r="V2243" s="32">
        <f t="shared" si="722"/>
        <v>0</v>
      </c>
      <c r="W2243" s="5">
        <f t="shared" si="723"/>
        <v>44880</v>
      </c>
      <c r="X2243" s="5"/>
      <c r="Z2243" s="49"/>
      <c r="AA2243" s="50" cm="1">
        <f t="array" ref="AA2243">IF(AND(K2243="Pending",J2243='Date ouverte'!$A$2),INDEX(_xlfn.ANCHORARRAY('Date ouverte'!$B$2),MATCH(TRUE,_xlfn.ANCHORARRAY('Date ouverte'!$B$2)&gt;=$W2243,0)),IF(AND(K2243="Pending",J2243='Date ouverte'!$A$4),INDEX(_xlfn.ANCHORARRAY('Date ouverte'!$B$4),MATCH(TRUE,_xlfn.ANCHORARRAY('Date ouverte'!$B$4)&gt;=$W2243,0)),IF(AND(K2243="Pending",J2243='Date ouverte'!$A$6),INDEX(_xlfn.ANCHORARRAY('Date ouverte'!$B$6),MATCH(TRUE,_xlfn.ANCHORARRAY('Date ouverte'!$B$6)&gt;=$W2243,0)),IF(AND(K2243="Pending",J2243='Date ouverte'!$A$8),INDEX(_xlfn.ANCHORARRAY('Date ouverte'!$B$8),MATCH(TRUE,_xlfn.ANCHORARRAY('Date ouverte'!$B$8)&gt;=$W2243,0)),W2243))))</f>
        <v>44880</v>
      </c>
      <c r="AB2243" s="5">
        <f>IF(IF($K2243="Pending",(IF($J2243='Date ouverte'!$A$20,HLOOKUP($AA2243,'Date ouverte'!$20:$21,2,FALSE),IF($J2243='Date ouverte'!$A$22,HLOOKUP($AA2243,'Date ouverte'!$22:$23,2,FALSE),IF($J2243='Date ouverte'!$A$24,HLOOKUP($AA2243,'Date ouverte'!$24:$25,2,FALSE),IF($J2243='Date ouverte'!$A$26,HLOOKUP($AA2243,'Date ouverte'!$26:$27,2,FALSE),"j"))))),W2243)&lt;&gt;"alert",AA2243,"alert")</f>
        <v>44880</v>
      </c>
      <c r="AC2243" s="65">
        <f>IF($AB2243="alert",(IF($J2243='Date ouverte'!$A$29,HLOOKUP($AA2243,'Date ouverte'!$29:$30,2,FALSE),IF($J2243='Date ouverte'!$A$31,HLOOKUP($AA2243,'Date ouverte'!$31:$33,2,FALSE),IF($J2243='Date ouverte'!$A$33,HLOOKUP($AA2243,'Date ouverte'!$33:$34,2,FALSE),IF($J2243='Date ouverte'!$A$35,HLOOKUP($AA2243,'Date ouverte'!$35:$36,2,FALSE),"j"))))),0)</f>
        <v>0</v>
      </c>
      <c r="AD22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43" s="71"/>
    </row>
    <row r="2244" spans="1:31" x14ac:dyDescent="0.25">
      <c r="A2244" t="s">
        <v>2364</v>
      </c>
      <c r="B2244" t="s">
        <v>258</v>
      </c>
      <c r="C2244" t="s">
        <v>14</v>
      </c>
      <c r="D2244" t="s">
        <v>47</v>
      </c>
      <c r="E2244" t="s">
        <v>16</v>
      </c>
      <c r="F2244" t="s">
        <v>48</v>
      </c>
      <c r="G2244" s="1">
        <v>44849</v>
      </c>
      <c r="H2244" s="1">
        <v>44880</v>
      </c>
      <c r="I2244" s="2">
        <v>44885</v>
      </c>
      <c r="J2244" t="s">
        <v>18</v>
      </c>
      <c r="K2244" t="s">
        <v>29</v>
      </c>
      <c r="L2244" t="s">
        <v>24</v>
      </c>
      <c r="M2244" t="s">
        <v>25</v>
      </c>
      <c r="N2244" t="s">
        <v>26</v>
      </c>
      <c r="O2244" t="s">
        <v>45</v>
      </c>
      <c r="P2244">
        <f t="shared" si="717"/>
        <v>1</v>
      </c>
      <c r="Q2244" s="5">
        <f t="shared" si="718"/>
        <v>44882</v>
      </c>
      <c r="R2244" s="32">
        <f>VLOOKUP(_xlfn.CONCAT(M2244," - ",E2244),Planning!$C$75:$D$99,2,0)</f>
        <v>4</v>
      </c>
      <c r="S2244" s="5">
        <f t="shared" si="719"/>
        <v>44884</v>
      </c>
      <c r="T2244" s="3" t="str">
        <f t="shared" si="720"/>
        <v/>
      </c>
      <c r="U2244" s="32">
        <f t="shared" ca="1" si="721"/>
        <v>4</v>
      </c>
      <c r="V2244" s="32">
        <f t="shared" si="722"/>
        <v>0</v>
      </c>
      <c r="W2244" s="5">
        <f t="shared" si="723"/>
        <v>44885</v>
      </c>
      <c r="X2244" s="5"/>
      <c r="Z2244" s="49"/>
      <c r="AA2244" s="50" cm="1">
        <f t="array" ref="AA2244">IF(AND(K2244="Pending",J2244='Date ouverte'!$A$2),INDEX(_xlfn.ANCHORARRAY('Date ouverte'!$B$2),MATCH(TRUE,_xlfn.ANCHORARRAY('Date ouverte'!$B$2)&gt;=$W2244,0)),IF(AND(K2244="Pending",J2244='Date ouverte'!$A$4),INDEX(_xlfn.ANCHORARRAY('Date ouverte'!$B$4),MATCH(TRUE,_xlfn.ANCHORARRAY('Date ouverte'!$B$4)&gt;=$W2244,0)),IF(AND(K2244="Pending",J2244='Date ouverte'!$A$6),INDEX(_xlfn.ANCHORARRAY('Date ouverte'!$B$6),MATCH(TRUE,_xlfn.ANCHORARRAY('Date ouverte'!$B$6)&gt;=$W2244,0)),IF(AND(K2244="Pending",J2244='Date ouverte'!$A$8),INDEX(_xlfn.ANCHORARRAY('Date ouverte'!$B$8),MATCH(TRUE,_xlfn.ANCHORARRAY('Date ouverte'!$B$8)&gt;=$W2244,0)),W2244))))</f>
        <v>44886</v>
      </c>
      <c r="AB2244" s="5">
        <f>IF(IF($K2244="Pending",(IF($J2244='Date ouverte'!$A$20,HLOOKUP($AA2244,'Date ouverte'!$20:$21,2,FALSE),IF($J2244='Date ouverte'!$A$22,HLOOKUP($AA2244,'Date ouverte'!$22:$23,2,FALSE),IF($J2244='Date ouverte'!$A$24,HLOOKUP($AA2244,'Date ouverte'!$24:$25,2,FALSE),IF($J2244='Date ouverte'!$A$26,HLOOKUP($AA2244,'Date ouverte'!$26:$27,2,FALSE),"j"))))),W2244)&lt;&gt;"alert",AA2244,"alert")</f>
        <v>44886</v>
      </c>
      <c r="AC2244" s="65">
        <f>IF($AB2244="alert",(IF($J2244='Date ouverte'!$A$29,HLOOKUP($AA2244,'Date ouverte'!$29:$30,2,FALSE),IF($J2244='Date ouverte'!$A$31,HLOOKUP($AA2244,'Date ouverte'!$31:$33,2,FALSE),IF($J2244='Date ouverte'!$A$33,HLOOKUP($AA2244,'Date ouverte'!$33:$34,2,FALSE),IF($J2244='Date ouverte'!$A$35,HLOOKUP($AA2244,'Date ouverte'!$35:$36,2,FALSE),"j"))))),0)</f>
        <v>0</v>
      </c>
      <c r="AD22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4" s="71"/>
    </row>
    <row r="2245" spans="1:31" x14ac:dyDescent="0.25">
      <c r="A2245" t="s">
        <v>2365</v>
      </c>
      <c r="B2245" t="s">
        <v>258</v>
      </c>
      <c r="C2245" t="s">
        <v>30</v>
      </c>
      <c r="D2245" t="s">
        <v>47</v>
      </c>
      <c r="E2245" t="s">
        <v>34</v>
      </c>
      <c r="F2245" t="s">
        <v>48</v>
      </c>
      <c r="G2245" s="1">
        <v>44847</v>
      </c>
      <c r="H2245" s="1">
        <v>44877</v>
      </c>
      <c r="I2245" s="2">
        <v>44883.208333333336</v>
      </c>
      <c r="J2245" t="s">
        <v>28</v>
      </c>
      <c r="K2245" t="s">
        <v>19</v>
      </c>
      <c r="L2245" t="s">
        <v>20</v>
      </c>
      <c r="M2245" t="s">
        <v>25</v>
      </c>
      <c r="N2245" t="s">
        <v>35</v>
      </c>
      <c r="O2245" t="s">
        <v>45</v>
      </c>
      <c r="P2245">
        <f t="shared" si="717"/>
        <v>1</v>
      </c>
      <c r="Q2245" s="5">
        <f t="shared" si="718"/>
        <v>44879</v>
      </c>
      <c r="R2245" s="32">
        <f>VLOOKUP(_xlfn.CONCAT(M2245," - ",E2245),Planning!$C$75:$D$99,2,0)</f>
        <v>21</v>
      </c>
      <c r="S2245" s="5">
        <f t="shared" si="719"/>
        <v>44898</v>
      </c>
      <c r="T2245" s="3" t="str">
        <f t="shared" si="720"/>
        <v/>
      </c>
      <c r="U2245" s="32">
        <f t="shared" ca="1" si="721"/>
        <v>21</v>
      </c>
      <c r="V2245" s="32">
        <f t="shared" si="722"/>
        <v>0</v>
      </c>
      <c r="W2245" s="5">
        <f t="shared" si="723"/>
        <v>44883</v>
      </c>
      <c r="X2245" s="5"/>
      <c r="Z2245" s="49"/>
      <c r="AA2245" s="50" cm="1">
        <f t="array" ref="AA2245">IF(AND(K2245="Pending",J2245='Date ouverte'!$A$2),INDEX(_xlfn.ANCHORARRAY('Date ouverte'!$B$2),MATCH(TRUE,_xlfn.ANCHORARRAY('Date ouverte'!$B$2)&gt;=$W2245,0)),IF(AND(K2245="Pending",J2245='Date ouverte'!$A$4),INDEX(_xlfn.ANCHORARRAY('Date ouverte'!$B$4),MATCH(TRUE,_xlfn.ANCHORARRAY('Date ouverte'!$B$4)&gt;=$W2245,0)),IF(AND(K2245="Pending",J2245='Date ouverte'!$A$6),INDEX(_xlfn.ANCHORARRAY('Date ouverte'!$B$6),MATCH(TRUE,_xlfn.ANCHORARRAY('Date ouverte'!$B$6)&gt;=$W2245,0)),IF(AND(K2245="Pending",J2245='Date ouverte'!$A$8),INDEX(_xlfn.ANCHORARRAY('Date ouverte'!$B$8),MATCH(TRUE,_xlfn.ANCHORARRAY('Date ouverte'!$B$8)&gt;=$W2245,0)),W2245))))</f>
        <v>44883</v>
      </c>
      <c r="AB2245" s="5">
        <f>IF(IF($K2245="Pending",(IF($J2245='Date ouverte'!$A$20,HLOOKUP($AA2245,'Date ouverte'!$20:$21,2,FALSE),IF($J2245='Date ouverte'!$A$22,HLOOKUP($AA2245,'Date ouverte'!$22:$23,2,FALSE),IF($J2245='Date ouverte'!$A$24,HLOOKUP($AA2245,'Date ouverte'!$24:$25,2,FALSE),IF($J2245='Date ouverte'!$A$26,HLOOKUP($AA2245,'Date ouverte'!$26:$27,2,FALSE),"j"))))),W2245)&lt;&gt;"alert",AA2245,"alert")</f>
        <v>44883</v>
      </c>
      <c r="AC2245" s="65">
        <f>IF($AB2245="alert",(IF($J2245='Date ouverte'!$A$29,HLOOKUP($AA2245,'Date ouverte'!$29:$30,2,FALSE),IF($J2245='Date ouverte'!$A$31,HLOOKUP($AA2245,'Date ouverte'!$31:$33,2,FALSE),IF($J2245='Date ouverte'!$A$33,HLOOKUP($AA2245,'Date ouverte'!$33:$34,2,FALSE),IF($J2245='Date ouverte'!$A$35,HLOOKUP($AA2245,'Date ouverte'!$35:$36,2,FALSE),"j"))))),0)</f>
        <v>0</v>
      </c>
      <c r="AD22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45" s="71"/>
    </row>
    <row r="2246" spans="1:31" x14ac:dyDescent="0.25">
      <c r="A2246" t="s">
        <v>2366</v>
      </c>
      <c r="B2246" t="s">
        <v>258</v>
      </c>
      <c r="C2246" t="s">
        <v>14</v>
      </c>
      <c r="D2246" t="s">
        <v>47</v>
      </c>
      <c r="E2246" t="s">
        <v>16</v>
      </c>
      <c r="F2246" t="s">
        <v>48</v>
      </c>
      <c r="G2246" s="1">
        <v>44850</v>
      </c>
      <c r="H2246" s="1">
        <v>44885</v>
      </c>
      <c r="I2246" s="2">
        <v>44892</v>
      </c>
      <c r="J2246" t="s">
        <v>18</v>
      </c>
      <c r="K2246" t="s">
        <v>29</v>
      </c>
      <c r="L2246" t="s">
        <v>24</v>
      </c>
      <c r="M2246" t="s">
        <v>32</v>
      </c>
      <c r="N2246" t="s">
        <v>41</v>
      </c>
      <c r="O2246" t="s">
        <v>1106</v>
      </c>
      <c r="P2246">
        <f t="shared" si="717"/>
        <v>1</v>
      </c>
      <c r="Q2246" s="5">
        <f t="shared" si="718"/>
        <v>44887</v>
      </c>
      <c r="R2246" s="32">
        <f>VLOOKUP(_xlfn.CONCAT(M2246," - ",E2246),Planning!$C$75:$D$99,2,0)</f>
        <v>10</v>
      </c>
      <c r="S2246" s="5">
        <f t="shared" si="719"/>
        <v>44895</v>
      </c>
      <c r="T2246" s="3" t="str">
        <f t="shared" si="720"/>
        <v/>
      </c>
      <c r="U2246" s="32">
        <f t="shared" ca="1" si="721"/>
        <v>10</v>
      </c>
      <c r="V2246" s="32">
        <f t="shared" si="722"/>
        <v>0</v>
      </c>
      <c r="W2246" s="5">
        <f t="shared" si="723"/>
        <v>44892</v>
      </c>
      <c r="X2246" s="5"/>
      <c r="Z2246" s="49"/>
      <c r="AA2246" s="50" cm="1">
        <f t="array" ref="AA2246">IF(AND(K2246="Pending",J2246='Date ouverte'!$A$2),INDEX(_xlfn.ANCHORARRAY('Date ouverte'!$B$2),MATCH(TRUE,_xlfn.ANCHORARRAY('Date ouverte'!$B$2)&gt;=$W2246,0)),IF(AND(K2246="Pending",J2246='Date ouverte'!$A$4),INDEX(_xlfn.ANCHORARRAY('Date ouverte'!$B$4),MATCH(TRUE,_xlfn.ANCHORARRAY('Date ouverte'!$B$4)&gt;=$W2246,0)),IF(AND(K2246="Pending",J2246='Date ouverte'!$A$6),INDEX(_xlfn.ANCHORARRAY('Date ouverte'!$B$6),MATCH(TRUE,_xlfn.ANCHORARRAY('Date ouverte'!$B$6)&gt;=$W2246,0)),IF(AND(K2246="Pending",J2246='Date ouverte'!$A$8),INDEX(_xlfn.ANCHORARRAY('Date ouverte'!$B$8),MATCH(TRUE,_xlfn.ANCHORARRAY('Date ouverte'!$B$8)&gt;=$W2246,0)),W2246))))</f>
        <v>44893</v>
      </c>
      <c r="AB2246" s="5">
        <f>IF(IF($K2246="Pending",(IF($J2246='Date ouverte'!$A$20,HLOOKUP($AA2246,'Date ouverte'!$20:$21,2,FALSE),IF($J2246='Date ouverte'!$A$22,HLOOKUP($AA2246,'Date ouverte'!$22:$23,2,FALSE),IF($J2246='Date ouverte'!$A$24,HLOOKUP($AA2246,'Date ouverte'!$24:$25,2,FALSE),IF($J2246='Date ouverte'!$A$26,HLOOKUP($AA2246,'Date ouverte'!$26:$27,2,FALSE),"j"))))),W2246)&lt;&gt;"alert",AA2246,"alert")</f>
        <v>44893</v>
      </c>
      <c r="AC2246" s="65">
        <f>IF($AB2246="alert",(IF($J2246='Date ouverte'!$A$29,HLOOKUP($AA2246,'Date ouverte'!$29:$30,2,FALSE),IF($J2246='Date ouverte'!$A$31,HLOOKUP($AA2246,'Date ouverte'!$31:$33,2,FALSE),IF($J2246='Date ouverte'!$A$33,HLOOKUP($AA2246,'Date ouverte'!$33:$34,2,FALSE),IF($J2246='Date ouverte'!$A$35,HLOOKUP($AA2246,'Date ouverte'!$35:$36,2,FALSE),"j"))))),0)</f>
        <v>0</v>
      </c>
      <c r="AD22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6" s="71"/>
    </row>
    <row r="2247" spans="1:31" x14ac:dyDescent="0.25">
      <c r="A2247" t="s">
        <v>1024</v>
      </c>
      <c r="B2247" t="s">
        <v>258</v>
      </c>
      <c r="C2247" t="s">
        <v>14</v>
      </c>
      <c r="D2247" t="s">
        <v>47</v>
      </c>
      <c r="E2247" t="s">
        <v>34</v>
      </c>
      <c r="F2247" t="s">
        <v>48</v>
      </c>
      <c r="G2247" s="1">
        <v>44827</v>
      </c>
      <c r="H2247" s="1">
        <v>44860</v>
      </c>
      <c r="I2247" s="2">
        <v>44868.708333333336</v>
      </c>
      <c r="J2247" t="s">
        <v>18</v>
      </c>
      <c r="K2247" t="s">
        <v>19</v>
      </c>
      <c r="L2247" t="s">
        <v>24</v>
      </c>
      <c r="M2247" t="s">
        <v>25</v>
      </c>
      <c r="N2247" t="s">
        <v>26</v>
      </c>
      <c r="O2247" t="s">
        <v>36</v>
      </c>
      <c r="P2247">
        <f t="shared" si="717"/>
        <v>1</v>
      </c>
      <c r="Q2247" s="5">
        <f t="shared" si="718"/>
        <v>44862</v>
      </c>
      <c r="R2247" s="32">
        <f>VLOOKUP(_xlfn.CONCAT(M2247," - ",E2247),Planning!$C$75:$D$99,2,0)</f>
        <v>21</v>
      </c>
      <c r="S2247" s="5">
        <f t="shared" si="719"/>
        <v>44881</v>
      </c>
      <c r="T2247" s="3" t="str">
        <f t="shared" si="720"/>
        <v/>
      </c>
      <c r="U2247" s="32">
        <f t="shared" ca="1" si="721"/>
        <v>21</v>
      </c>
      <c r="V2247" s="32">
        <f t="shared" si="722"/>
        <v>0</v>
      </c>
      <c r="W2247" s="5">
        <f t="shared" si="723"/>
        <v>44868</v>
      </c>
      <c r="X2247" s="5"/>
      <c r="Z2247" s="49"/>
      <c r="AA2247" s="50" cm="1">
        <f t="array" ref="AA2247">IF(AND(K2247="Pending",J2247='Date ouverte'!$A$2),INDEX(_xlfn.ANCHORARRAY('Date ouverte'!$B$2),MATCH(TRUE,_xlfn.ANCHORARRAY('Date ouverte'!$B$2)&gt;=$W2247,0)),IF(AND(K2247="Pending",J2247='Date ouverte'!$A$4),INDEX(_xlfn.ANCHORARRAY('Date ouverte'!$B$4),MATCH(TRUE,_xlfn.ANCHORARRAY('Date ouverte'!$B$4)&gt;=$W2247,0)),IF(AND(K2247="Pending",J2247='Date ouverte'!$A$6),INDEX(_xlfn.ANCHORARRAY('Date ouverte'!$B$6),MATCH(TRUE,_xlfn.ANCHORARRAY('Date ouverte'!$B$6)&gt;=$W2247,0)),IF(AND(K2247="Pending",J2247='Date ouverte'!$A$8),INDEX(_xlfn.ANCHORARRAY('Date ouverte'!$B$8),MATCH(TRUE,_xlfn.ANCHORARRAY('Date ouverte'!$B$8)&gt;=$W2247,0)),W2247))))</f>
        <v>44868</v>
      </c>
      <c r="AB2247" s="5">
        <f>IF(IF($K2247="Pending",(IF($J2247='Date ouverte'!$A$20,HLOOKUP($AA2247,'Date ouverte'!$20:$21,2,FALSE),IF($J2247='Date ouverte'!$A$22,HLOOKUP($AA2247,'Date ouverte'!$22:$23,2,FALSE),IF($J2247='Date ouverte'!$A$24,HLOOKUP($AA2247,'Date ouverte'!$24:$25,2,FALSE),IF($J2247='Date ouverte'!$A$26,HLOOKUP($AA2247,'Date ouverte'!$26:$27,2,FALSE),"j"))))),W2247)&lt;&gt;"alert",AA2247,"alert")</f>
        <v>44868</v>
      </c>
      <c r="AC2247" s="65">
        <f>IF($AB2247="alert",(IF($J2247='Date ouverte'!$A$29,HLOOKUP($AA2247,'Date ouverte'!$29:$30,2,FALSE),IF($J2247='Date ouverte'!$A$31,HLOOKUP($AA2247,'Date ouverte'!$31:$33,2,FALSE),IF($J2247='Date ouverte'!$A$33,HLOOKUP($AA2247,'Date ouverte'!$33:$34,2,FALSE),IF($J2247='Date ouverte'!$A$35,HLOOKUP($AA2247,'Date ouverte'!$35:$36,2,FALSE),"j"))))),0)</f>
        <v>0</v>
      </c>
      <c r="AD22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7" s="71"/>
    </row>
    <row r="2248" spans="1:31" x14ac:dyDescent="0.25">
      <c r="A2248" t="s">
        <v>681</v>
      </c>
      <c r="B2248" t="s">
        <v>258</v>
      </c>
      <c r="C2248" t="s">
        <v>30</v>
      </c>
      <c r="D2248" t="s">
        <v>47</v>
      </c>
      <c r="E2248" t="s">
        <v>51</v>
      </c>
      <c r="F2248" t="s">
        <v>48</v>
      </c>
      <c r="G2248" s="1">
        <v>44821</v>
      </c>
      <c r="H2248" s="1">
        <v>44861</v>
      </c>
      <c r="I2248" s="2">
        <v>44874.541666666664</v>
      </c>
      <c r="J2248" t="s">
        <v>28</v>
      </c>
      <c r="K2248" t="s">
        <v>19</v>
      </c>
      <c r="L2248" t="s">
        <v>24</v>
      </c>
      <c r="M2248" t="s">
        <v>32</v>
      </c>
      <c r="N2248" t="s">
        <v>41</v>
      </c>
      <c r="O2248" t="s">
        <v>664</v>
      </c>
      <c r="P2248">
        <f t="shared" ref="P2248:P2311" si="724">IF(A2248&lt;&gt;"",1,0)</f>
        <v>1</v>
      </c>
      <c r="Q2248" s="5">
        <f t="shared" ref="Q2248:Q2311" si="725">ROUNDDOWN(H2248,0)+2</f>
        <v>44863</v>
      </c>
      <c r="R2248" s="32">
        <f>VLOOKUP(_xlfn.CONCAT(M2248," - ",E2248),Planning!$C$75:$D$99,2,0)</f>
        <v>5</v>
      </c>
      <c r="S2248" s="5">
        <f t="shared" ref="S2248:S2311" si="726">H2248+R2248</f>
        <v>44866</v>
      </c>
      <c r="T2248" s="3" t="str">
        <f t="shared" ref="T2248:T2311" si="727">IF(X2248-H2248&gt;R2248,"Alert","")</f>
        <v/>
      </c>
      <c r="U2248" s="32">
        <f t="shared" ref="U2248:U2311" ca="1" si="728">IF(Q2248&lt;=TODAY(),(H2248+R2248)-TODAY(),R2248)</f>
        <v>5</v>
      </c>
      <c r="V2248" s="32">
        <f t="shared" ref="V2248:V2311" si="729">IF(X2248-H2248-R2248&gt;0,X2248-H2248-R2248,0)</f>
        <v>0</v>
      </c>
      <c r="W2248" s="5">
        <f t="shared" ref="W2248:W2311" si="730">ROUNDDOWN(I2248,0)</f>
        <v>44874</v>
      </c>
      <c r="X2248" s="5"/>
      <c r="Z2248" s="49"/>
      <c r="AA2248" s="50" cm="1">
        <f t="array" ref="AA2248">IF(AND(K2248="Pending",J2248='Date ouverte'!$A$2),INDEX(_xlfn.ANCHORARRAY('Date ouverte'!$B$2),MATCH(TRUE,_xlfn.ANCHORARRAY('Date ouverte'!$B$2)&gt;=$W2248,0)),IF(AND(K2248="Pending",J2248='Date ouverte'!$A$4),INDEX(_xlfn.ANCHORARRAY('Date ouverte'!$B$4),MATCH(TRUE,_xlfn.ANCHORARRAY('Date ouverte'!$B$4)&gt;=$W2248,0)),IF(AND(K2248="Pending",J2248='Date ouverte'!$A$6),INDEX(_xlfn.ANCHORARRAY('Date ouverte'!$B$6),MATCH(TRUE,_xlfn.ANCHORARRAY('Date ouverte'!$B$6)&gt;=$W2248,0)),IF(AND(K2248="Pending",J2248='Date ouverte'!$A$8),INDEX(_xlfn.ANCHORARRAY('Date ouverte'!$B$8),MATCH(TRUE,_xlfn.ANCHORARRAY('Date ouverte'!$B$8)&gt;=$W2248,0)),W2248))))</f>
        <v>44874</v>
      </c>
      <c r="AB2248" s="5">
        <f>IF(IF($K2248="Pending",(IF($J2248='Date ouverte'!$A$20,HLOOKUP($AA2248,'Date ouverte'!$20:$21,2,FALSE),IF($J2248='Date ouverte'!$A$22,HLOOKUP($AA2248,'Date ouverte'!$22:$23,2,FALSE),IF($J2248='Date ouverte'!$A$24,HLOOKUP($AA2248,'Date ouverte'!$24:$25,2,FALSE),IF($J2248='Date ouverte'!$A$26,HLOOKUP($AA2248,'Date ouverte'!$26:$27,2,FALSE),"j"))))),W2248)&lt;&gt;"alert",AA2248,"alert")</f>
        <v>44874</v>
      </c>
      <c r="AC2248" s="65">
        <f>IF($AB2248="alert",(IF($J2248='Date ouverte'!$A$29,HLOOKUP($AA2248,'Date ouverte'!$29:$30,2,FALSE),IF($J2248='Date ouverte'!$A$31,HLOOKUP($AA2248,'Date ouverte'!$31:$33,2,FALSE),IF($J2248='Date ouverte'!$A$33,HLOOKUP($AA2248,'Date ouverte'!$33:$34,2,FALSE),IF($J2248='Date ouverte'!$A$35,HLOOKUP($AA2248,'Date ouverte'!$35:$36,2,FALSE),"j"))))),0)</f>
        <v>0</v>
      </c>
      <c r="AD22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8" s="71"/>
    </row>
    <row r="2249" spans="1:31" x14ac:dyDescent="0.25">
      <c r="A2249" t="s">
        <v>2545</v>
      </c>
      <c r="B2249" t="s">
        <v>258</v>
      </c>
      <c r="C2249" t="s">
        <v>14</v>
      </c>
      <c r="D2249" t="s">
        <v>57</v>
      </c>
      <c r="E2249" t="s">
        <v>34</v>
      </c>
      <c r="F2249" t="s">
        <v>48</v>
      </c>
      <c r="G2249" s="1">
        <v>44861</v>
      </c>
      <c r="H2249" s="1">
        <v>44898</v>
      </c>
      <c r="I2249" s="2">
        <v>44913</v>
      </c>
      <c r="J2249" t="s">
        <v>18</v>
      </c>
      <c r="K2249" t="s">
        <v>29</v>
      </c>
      <c r="L2249" t="s">
        <v>24</v>
      </c>
      <c r="M2249" t="s">
        <v>25</v>
      </c>
      <c r="N2249" t="s">
        <v>26</v>
      </c>
      <c r="O2249" t="s">
        <v>49</v>
      </c>
      <c r="P2249">
        <f t="shared" si="724"/>
        <v>1</v>
      </c>
      <c r="Q2249" s="5">
        <f t="shared" si="725"/>
        <v>44900</v>
      </c>
      <c r="R2249" s="32">
        <f>VLOOKUP(_xlfn.CONCAT(M2249," - ",E2249),Planning!$C$75:$D$99,2,0)</f>
        <v>21</v>
      </c>
      <c r="S2249" s="5">
        <f t="shared" si="726"/>
        <v>44919</v>
      </c>
      <c r="T2249" s="3" t="str">
        <f t="shared" si="727"/>
        <v/>
      </c>
      <c r="U2249" s="32">
        <f t="shared" ca="1" si="728"/>
        <v>21</v>
      </c>
      <c r="V2249" s="32">
        <f t="shared" si="729"/>
        <v>0</v>
      </c>
      <c r="W2249" s="5">
        <f t="shared" si="730"/>
        <v>44913</v>
      </c>
      <c r="X2249" s="5"/>
      <c r="Z2249" s="49"/>
      <c r="AA2249" s="50" cm="1">
        <f t="array" ref="AA2249">IF(AND(K2249="Pending",J2249='Date ouverte'!$A$2),INDEX(_xlfn.ANCHORARRAY('Date ouverte'!$B$2),MATCH(TRUE,_xlfn.ANCHORARRAY('Date ouverte'!$B$2)&gt;=$W2249,0)),IF(AND(K2249="Pending",J2249='Date ouverte'!$A$4),INDEX(_xlfn.ANCHORARRAY('Date ouverte'!$B$4),MATCH(TRUE,_xlfn.ANCHORARRAY('Date ouverte'!$B$4)&gt;=$W2249,0)),IF(AND(K2249="Pending",J2249='Date ouverte'!$A$6),INDEX(_xlfn.ANCHORARRAY('Date ouverte'!$B$6),MATCH(TRUE,_xlfn.ANCHORARRAY('Date ouverte'!$B$6)&gt;=$W2249,0)),IF(AND(K2249="Pending",J2249='Date ouverte'!$A$8),INDEX(_xlfn.ANCHORARRAY('Date ouverte'!$B$8),MATCH(TRUE,_xlfn.ANCHORARRAY('Date ouverte'!$B$8)&gt;=$W2249,0)),W2249))))</f>
        <v>44914</v>
      </c>
      <c r="AB2249" s="5" t="str">
        <f>IF(IF($K2249="Pending",(IF($J2249='Date ouverte'!$A$20,HLOOKUP($AA2249,'Date ouverte'!$20:$21,2,FALSE),IF($J2249='Date ouverte'!$A$22,HLOOKUP($AA2249,'Date ouverte'!$22:$23,2,FALSE),IF($J2249='Date ouverte'!$A$24,HLOOKUP($AA2249,'Date ouverte'!$24:$25,2,FALSE),IF($J2249='Date ouverte'!$A$26,HLOOKUP($AA2249,'Date ouverte'!$26:$27,2,FALSE),"j"))))),W2249)&lt;&gt;"alert",AA2249,"alert")</f>
        <v>alert</v>
      </c>
      <c r="AC2249" s="65">
        <f>IF($AB2249="alert",(IF($J2249='Date ouverte'!$A$29,HLOOKUP($AA2249,'Date ouverte'!$29:$30,2,FALSE),IF($J2249='Date ouverte'!$A$31,HLOOKUP($AA2249,'Date ouverte'!$31:$33,2,FALSE),IF($J2249='Date ouverte'!$A$33,HLOOKUP($AA2249,'Date ouverte'!$33:$34,2,FALSE),IF($J2249='Date ouverte'!$A$35,HLOOKUP($AA2249,'Date ouverte'!$35:$36,2,FALSE),"j"))))),0)</f>
        <v>18</v>
      </c>
      <c r="AD22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49" s="71"/>
    </row>
    <row r="2250" spans="1:31" x14ac:dyDescent="0.25">
      <c r="A2250" t="s">
        <v>2367</v>
      </c>
      <c r="B2250" t="s">
        <v>258</v>
      </c>
      <c r="C2250" t="s">
        <v>14</v>
      </c>
      <c r="D2250" t="s">
        <v>47</v>
      </c>
      <c r="E2250" t="s">
        <v>51</v>
      </c>
      <c r="F2250" t="s">
        <v>48</v>
      </c>
      <c r="G2250" s="1">
        <v>44854</v>
      </c>
      <c r="H2250" s="1">
        <v>44893</v>
      </c>
      <c r="I2250" s="2">
        <v>44900</v>
      </c>
      <c r="J2250" t="s">
        <v>18</v>
      </c>
      <c r="K2250" t="s">
        <v>29</v>
      </c>
      <c r="L2250" t="s">
        <v>24</v>
      </c>
      <c r="M2250" t="s">
        <v>32</v>
      </c>
      <c r="N2250" t="s">
        <v>41</v>
      </c>
      <c r="O2250" t="s">
        <v>1715</v>
      </c>
      <c r="P2250">
        <f t="shared" si="724"/>
        <v>1</v>
      </c>
      <c r="Q2250" s="5">
        <f t="shared" si="725"/>
        <v>44895</v>
      </c>
      <c r="R2250" s="32">
        <f>VLOOKUP(_xlfn.CONCAT(M2250," - ",E2250),Planning!$C$75:$D$99,2,0)</f>
        <v>5</v>
      </c>
      <c r="S2250" s="5">
        <f t="shared" si="726"/>
        <v>44898</v>
      </c>
      <c r="T2250" s="3" t="str">
        <f t="shared" si="727"/>
        <v/>
      </c>
      <c r="U2250" s="32">
        <f t="shared" ca="1" si="728"/>
        <v>5</v>
      </c>
      <c r="V2250" s="32">
        <f t="shared" si="729"/>
        <v>0</v>
      </c>
      <c r="W2250" s="5">
        <f t="shared" si="730"/>
        <v>44900</v>
      </c>
      <c r="X2250" s="5"/>
      <c r="Z2250" s="49"/>
      <c r="AA2250" s="50" cm="1">
        <f t="array" ref="AA2250">IF(AND(K2250="Pending",J2250='Date ouverte'!$A$2),INDEX(_xlfn.ANCHORARRAY('Date ouverte'!$B$2),MATCH(TRUE,_xlfn.ANCHORARRAY('Date ouverte'!$B$2)&gt;=$W2250,0)),IF(AND(K2250="Pending",J2250='Date ouverte'!$A$4),INDEX(_xlfn.ANCHORARRAY('Date ouverte'!$B$4),MATCH(TRUE,_xlfn.ANCHORARRAY('Date ouverte'!$B$4)&gt;=$W2250,0)),IF(AND(K2250="Pending",J2250='Date ouverte'!$A$6),INDEX(_xlfn.ANCHORARRAY('Date ouverte'!$B$6),MATCH(TRUE,_xlfn.ANCHORARRAY('Date ouverte'!$B$6)&gt;=$W2250,0)),IF(AND(K2250="Pending",J2250='Date ouverte'!$A$8),INDEX(_xlfn.ANCHORARRAY('Date ouverte'!$B$8),MATCH(TRUE,_xlfn.ANCHORARRAY('Date ouverte'!$B$8)&gt;=$W2250,0)),W2250))))</f>
        <v>44900</v>
      </c>
      <c r="AB2250" s="5">
        <f>IF(IF($K2250="Pending",(IF($J2250='Date ouverte'!$A$20,HLOOKUP($AA2250,'Date ouverte'!$20:$21,2,FALSE),IF($J2250='Date ouverte'!$A$22,HLOOKUP($AA2250,'Date ouverte'!$22:$23,2,FALSE),IF($J2250='Date ouverte'!$A$24,HLOOKUP($AA2250,'Date ouverte'!$24:$25,2,FALSE),IF($J2250='Date ouverte'!$A$26,HLOOKUP($AA2250,'Date ouverte'!$26:$27,2,FALSE),"j"))))),W2250)&lt;&gt;"alert",AA2250,"alert")</f>
        <v>44900</v>
      </c>
      <c r="AC2250" s="65">
        <f>IF($AB2250="alert",(IF($J2250='Date ouverte'!$A$29,HLOOKUP($AA2250,'Date ouverte'!$29:$30,2,FALSE),IF($J2250='Date ouverte'!$A$31,HLOOKUP($AA2250,'Date ouverte'!$31:$33,2,FALSE),IF($J2250='Date ouverte'!$A$33,HLOOKUP($AA2250,'Date ouverte'!$33:$34,2,FALSE),IF($J2250='Date ouverte'!$A$35,HLOOKUP($AA2250,'Date ouverte'!$35:$36,2,FALSE),"j"))))),0)</f>
        <v>0</v>
      </c>
      <c r="AD22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0" s="71"/>
    </row>
    <row r="2251" spans="1:31" x14ac:dyDescent="0.25">
      <c r="A2251" t="s">
        <v>266</v>
      </c>
      <c r="B2251" t="s">
        <v>258</v>
      </c>
      <c r="C2251" t="s">
        <v>14</v>
      </c>
      <c r="D2251" t="s">
        <v>47</v>
      </c>
      <c r="E2251" t="s">
        <v>16</v>
      </c>
      <c r="F2251" t="s">
        <v>48</v>
      </c>
      <c r="G2251" s="1">
        <v>44808</v>
      </c>
      <c r="H2251" s="1">
        <v>44868</v>
      </c>
      <c r="I2251" s="2">
        <v>44875</v>
      </c>
      <c r="J2251" t="s">
        <v>18</v>
      </c>
      <c r="K2251" t="s">
        <v>29</v>
      </c>
      <c r="L2251" t="s">
        <v>24</v>
      </c>
      <c r="M2251" t="s">
        <v>32</v>
      </c>
      <c r="N2251" t="s">
        <v>41</v>
      </c>
      <c r="O2251" t="s">
        <v>387</v>
      </c>
      <c r="P2251">
        <f t="shared" si="724"/>
        <v>1</v>
      </c>
      <c r="Q2251" s="5">
        <f t="shared" si="725"/>
        <v>44870</v>
      </c>
      <c r="R2251" s="32">
        <f>VLOOKUP(_xlfn.CONCAT(M2251," - ",E2251),Planning!$C$75:$D$99,2,0)</f>
        <v>10</v>
      </c>
      <c r="S2251" s="5">
        <f t="shared" si="726"/>
        <v>44878</v>
      </c>
      <c r="T2251" s="3" t="str">
        <f t="shared" si="727"/>
        <v/>
      </c>
      <c r="U2251" s="32">
        <f t="shared" ca="1" si="728"/>
        <v>10</v>
      </c>
      <c r="V2251" s="32">
        <f t="shared" si="729"/>
        <v>0</v>
      </c>
      <c r="W2251" s="5">
        <f t="shared" si="730"/>
        <v>44875</v>
      </c>
      <c r="X2251" s="5"/>
      <c r="Z2251" s="49"/>
      <c r="AA2251" s="50" cm="1">
        <f t="array" ref="AA2251">IF(AND(K2251="Pending",J2251='Date ouverte'!$A$2),INDEX(_xlfn.ANCHORARRAY('Date ouverte'!$B$2),MATCH(TRUE,_xlfn.ANCHORARRAY('Date ouverte'!$B$2)&gt;=$W2251,0)),IF(AND(K2251="Pending",J2251='Date ouverte'!$A$4),INDEX(_xlfn.ANCHORARRAY('Date ouverte'!$B$4),MATCH(TRUE,_xlfn.ANCHORARRAY('Date ouverte'!$B$4)&gt;=$W2251,0)),IF(AND(K2251="Pending",J2251='Date ouverte'!$A$6),INDEX(_xlfn.ANCHORARRAY('Date ouverte'!$B$6),MATCH(TRUE,_xlfn.ANCHORARRAY('Date ouverte'!$B$6)&gt;=$W2251,0)),IF(AND(K2251="Pending",J2251='Date ouverte'!$A$8),INDEX(_xlfn.ANCHORARRAY('Date ouverte'!$B$8),MATCH(TRUE,_xlfn.ANCHORARRAY('Date ouverte'!$B$8)&gt;=$W2251,0)),W2251))))</f>
        <v>44875</v>
      </c>
      <c r="AB2251" s="5">
        <f>IF(IF($K2251="Pending",(IF($J2251='Date ouverte'!$A$20,HLOOKUP($AA2251,'Date ouverte'!$20:$21,2,FALSE),IF($J2251='Date ouverte'!$A$22,HLOOKUP($AA2251,'Date ouverte'!$22:$23,2,FALSE),IF($J2251='Date ouverte'!$A$24,HLOOKUP($AA2251,'Date ouverte'!$24:$25,2,FALSE),IF($J2251='Date ouverte'!$A$26,HLOOKUP($AA2251,'Date ouverte'!$26:$27,2,FALSE),"j"))))),W2251)&lt;&gt;"alert",AA2251,"alert")</f>
        <v>44875</v>
      </c>
      <c r="AC2251" s="65">
        <f>IF($AB2251="alert",(IF($J2251='Date ouverte'!$A$29,HLOOKUP($AA2251,'Date ouverte'!$29:$30,2,FALSE),IF($J2251='Date ouverte'!$A$31,HLOOKUP($AA2251,'Date ouverte'!$31:$33,2,FALSE),IF($J2251='Date ouverte'!$A$33,HLOOKUP($AA2251,'Date ouverte'!$33:$34,2,FALSE),IF($J2251='Date ouverte'!$A$35,HLOOKUP($AA2251,'Date ouverte'!$35:$36,2,FALSE),"j"))))),0)</f>
        <v>0</v>
      </c>
      <c r="AD22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1" s="71"/>
    </row>
    <row r="2252" spans="1:31" x14ac:dyDescent="0.25">
      <c r="A2252" t="s">
        <v>2546</v>
      </c>
      <c r="B2252" t="s">
        <v>258</v>
      </c>
      <c r="C2252" t="s">
        <v>30</v>
      </c>
      <c r="D2252" t="s">
        <v>57</v>
      </c>
      <c r="E2252" t="s">
        <v>16</v>
      </c>
      <c r="F2252" t="s">
        <v>48</v>
      </c>
      <c r="G2252" s="1">
        <v>44865</v>
      </c>
      <c r="H2252" s="1">
        <v>44893</v>
      </c>
      <c r="I2252" s="2">
        <v>44898</v>
      </c>
      <c r="J2252" t="s">
        <v>28</v>
      </c>
      <c r="K2252" t="s">
        <v>29</v>
      </c>
      <c r="L2252" t="s">
        <v>24</v>
      </c>
      <c r="M2252" t="s">
        <v>32</v>
      </c>
      <c r="N2252" t="s">
        <v>41</v>
      </c>
      <c r="O2252" t="s">
        <v>1728</v>
      </c>
      <c r="P2252">
        <f t="shared" si="724"/>
        <v>1</v>
      </c>
      <c r="Q2252" s="5">
        <f t="shared" si="725"/>
        <v>44895</v>
      </c>
      <c r="R2252" s="32">
        <f>VLOOKUP(_xlfn.CONCAT(M2252," - ",E2252),Planning!$C$75:$D$99,2,0)</f>
        <v>10</v>
      </c>
      <c r="S2252" s="5">
        <f t="shared" si="726"/>
        <v>44903</v>
      </c>
      <c r="T2252" s="3" t="str">
        <f t="shared" si="727"/>
        <v/>
      </c>
      <c r="U2252" s="32">
        <f t="shared" ca="1" si="728"/>
        <v>10</v>
      </c>
      <c r="V2252" s="32">
        <f t="shared" si="729"/>
        <v>0</v>
      </c>
      <c r="W2252" s="5">
        <f t="shared" si="730"/>
        <v>44898</v>
      </c>
      <c r="X2252" s="5"/>
      <c r="Z2252" s="49"/>
      <c r="AA2252" s="50" cm="1">
        <f t="array" ref="AA2252">IF(AND(K2252="Pending",J2252='Date ouverte'!$A$2),INDEX(_xlfn.ANCHORARRAY('Date ouverte'!$B$2),MATCH(TRUE,_xlfn.ANCHORARRAY('Date ouverte'!$B$2)&gt;=$W2252,0)),IF(AND(K2252="Pending",J2252='Date ouverte'!$A$4),INDEX(_xlfn.ANCHORARRAY('Date ouverte'!$B$4),MATCH(TRUE,_xlfn.ANCHORARRAY('Date ouverte'!$B$4)&gt;=$W2252,0)),IF(AND(K2252="Pending",J2252='Date ouverte'!$A$6),INDEX(_xlfn.ANCHORARRAY('Date ouverte'!$B$6),MATCH(TRUE,_xlfn.ANCHORARRAY('Date ouverte'!$B$6)&gt;=$W2252,0)),IF(AND(K2252="Pending",J2252='Date ouverte'!$A$8),INDEX(_xlfn.ANCHORARRAY('Date ouverte'!$B$8),MATCH(TRUE,_xlfn.ANCHORARRAY('Date ouverte'!$B$8)&gt;=$W2252,0)),W2252))))</f>
        <v>44900</v>
      </c>
      <c r="AB2252" s="5" t="str">
        <f>IF(IF($K2252="Pending",(IF($J2252='Date ouverte'!$A$20,HLOOKUP($AA2252,'Date ouverte'!$20:$21,2,FALSE),IF($J2252='Date ouverte'!$A$22,HLOOKUP($AA2252,'Date ouverte'!$22:$23,2,FALSE),IF($J2252='Date ouverte'!$A$24,HLOOKUP($AA2252,'Date ouverte'!$24:$25,2,FALSE),IF($J2252='Date ouverte'!$A$26,HLOOKUP($AA2252,'Date ouverte'!$26:$27,2,FALSE),"j"))))),W2252)&lt;&gt;"alert",AA2252,"alert")</f>
        <v>alert</v>
      </c>
      <c r="AC2252" s="65">
        <f>IF($AB2252="alert",(IF($J2252='Date ouverte'!$A$29,HLOOKUP($AA2252,'Date ouverte'!$29:$30,2,FALSE),IF($J2252='Date ouverte'!$A$31,HLOOKUP($AA2252,'Date ouverte'!$31:$33,2,FALSE),IF($J2252='Date ouverte'!$A$33,HLOOKUP($AA2252,'Date ouverte'!$33:$34,2,FALSE),IF($J2252='Date ouverte'!$A$35,HLOOKUP($AA2252,'Date ouverte'!$35:$36,2,FALSE),"j"))))),0)</f>
        <v>15</v>
      </c>
      <c r="AD22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52" s="71"/>
    </row>
    <row r="2253" spans="1:31" x14ac:dyDescent="0.25">
      <c r="A2253" t="s">
        <v>766</v>
      </c>
      <c r="B2253" t="s">
        <v>258</v>
      </c>
      <c r="C2253" t="s">
        <v>30</v>
      </c>
      <c r="D2253" t="s">
        <v>47</v>
      </c>
      <c r="E2253" t="s">
        <v>16</v>
      </c>
      <c r="F2253" t="s">
        <v>48</v>
      </c>
      <c r="G2253" s="1">
        <v>44827</v>
      </c>
      <c r="H2253" s="1">
        <v>44868</v>
      </c>
      <c r="I2253" s="2">
        <v>44873</v>
      </c>
      <c r="J2253" t="s">
        <v>18</v>
      </c>
      <c r="K2253" t="s">
        <v>29</v>
      </c>
      <c r="L2253" t="s">
        <v>24</v>
      </c>
      <c r="M2253" t="s">
        <v>32</v>
      </c>
      <c r="N2253" t="s">
        <v>41</v>
      </c>
      <c r="O2253" t="s">
        <v>387</v>
      </c>
      <c r="P2253">
        <f t="shared" si="724"/>
        <v>1</v>
      </c>
      <c r="Q2253" s="5">
        <f t="shared" si="725"/>
        <v>44870</v>
      </c>
      <c r="R2253" s="32">
        <f>VLOOKUP(_xlfn.CONCAT(M2253," - ",E2253),Planning!$C$75:$D$99,2,0)</f>
        <v>10</v>
      </c>
      <c r="S2253" s="5">
        <f t="shared" si="726"/>
        <v>44878</v>
      </c>
      <c r="T2253" s="3" t="str">
        <f t="shared" si="727"/>
        <v/>
      </c>
      <c r="U2253" s="32">
        <f t="shared" ca="1" si="728"/>
        <v>10</v>
      </c>
      <c r="V2253" s="32">
        <f t="shared" si="729"/>
        <v>0</v>
      </c>
      <c r="W2253" s="5">
        <f t="shared" si="730"/>
        <v>44873</v>
      </c>
      <c r="X2253" s="5"/>
      <c r="Z2253" s="49"/>
      <c r="AA2253" s="50" cm="1">
        <f t="array" ref="AA2253">IF(AND(K2253="Pending",J2253='Date ouverte'!$A$2),INDEX(_xlfn.ANCHORARRAY('Date ouverte'!$B$2),MATCH(TRUE,_xlfn.ANCHORARRAY('Date ouverte'!$B$2)&gt;=$W2253,0)),IF(AND(K2253="Pending",J2253='Date ouverte'!$A$4),INDEX(_xlfn.ANCHORARRAY('Date ouverte'!$B$4),MATCH(TRUE,_xlfn.ANCHORARRAY('Date ouverte'!$B$4)&gt;=$W2253,0)),IF(AND(K2253="Pending",J2253='Date ouverte'!$A$6),INDEX(_xlfn.ANCHORARRAY('Date ouverte'!$B$6),MATCH(TRUE,_xlfn.ANCHORARRAY('Date ouverte'!$B$6)&gt;=$W2253,0)),IF(AND(K2253="Pending",J2253='Date ouverte'!$A$8),INDEX(_xlfn.ANCHORARRAY('Date ouverte'!$B$8),MATCH(TRUE,_xlfn.ANCHORARRAY('Date ouverte'!$B$8)&gt;=$W2253,0)),W2253))))</f>
        <v>44873</v>
      </c>
      <c r="AB2253" s="5">
        <f>IF(IF($K2253="Pending",(IF($J2253='Date ouverte'!$A$20,HLOOKUP($AA2253,'Date ouverte'!$20:$21,2,FALSE),IF($J2253='Date ouverte'!$A$22,HLOOKUP($AA2253,'Date ouverte'!$22:$23,2,FALSE),IF($J2253='Date ouverte'!$A$24,HLOOKUP($AA2253,'Date ouverte'!$24:$25,2,FALSE),IF($J2253='Date ouverte'!$A$26,HLOOKUP($AA2253,'Date ouverte'!$26:$27,2,FALSE),"j"))))),W2253)&lt;&gt;"alert",AA2253,"alert")</f>
        <v>44873</v>
      </c>
      <c r="AC2253" s="65">
        <f>IF($AB2253="alert",(IF($J2253='Date ouverte'!$A$29,HLOOKUP($AA2253,'Date ouverte'!$29:$30,2,FALSE),IF($J2253='Date ouverte'!$A$31,HLOOKUP($AA2253,'Date ouverte'!$31:$33,2,FALSE),IF($J2253='Date ouverte'!$A$33,HLOOKUP($AA2253,'Date ouverte'!$33:$34,2,FALSE),IF($J2253='Date ouverte'!$A$35,HLOOKUP($AA2253,'Date ouverte'!$35:$36,2,FALSE),"j"))))),0)</f>
        <v>0</v>
      </c>
      <c r="AD22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3" s="71"/>
    </row>
    <row r="2254" spans="1:31" x14ac:dyDescent="0.25">
      <c r="A2254" t="s">
        <v>398</v>
      </c>
      <c r="B2254" t="s">
        <v>258</v>
      </c>
      <c r="C2254" t="s">
        <v>14</v>
      </c>
      <c r="D2254" t="s">
        <v>47</v>
      </c>
      <c r="E2254" t="s">
        <v>16</v>
      </c>
      <c r="F2254" t="s">
        <v>48</v>
      </c>
      <c r="G2254" s="1">
        <v>44814</v>
      </c>
      <c r="H2254" s="1">
        <v>44868</v>
      </c>
      <c r="I2254" s="2">
        <v>44875</v>
      </c>
      <c r="J2254" t="s">
        <v>39</v>
      </c>
      <c r="K2254" t="s">
        <v>29</v>
      </c>
      <c r="L2254" t="s">
        <v>24</v>
      </c>
      <c r="M2254" t="s">
        <v>32</v>
      </c>
      <c r="N2254" t="s">
        <v>41</v>
      </c>
      <c r="O2254" t="s">
        <v>387</v>
      </c>
      <c r="P2254">
        <f t="shared" si="724"/>
        <v>1</v>
      </c>
      <c r="Q2254" s="5">
        <f t="shared" si="725"/>
        <v>44870</v>
      </c>
      <c r="R2254" s="32">
        <f>VLOOKUP(_xlfn.CONCAT(M2254," - ",E2254),Planning!$C$75:$D$99,2,0)</f>
        <v>10</v>
      </c>
      <c r="S2254" s="5">
        <f t="shared" si="726"/>
        <v>44878</v>
      </c>
      <c r="T2254" s="3" t="str">
        <f t="shared" si="727"/>
        <v/>
      </c>
      <c r="U2254" s="32">
        <f t="shared" ca="1" si="728"/>
        <v>10</v>
      </c>
      <c r="V2254" s="32">
        <f t="shared" si="729"/>
        <v>0</v>
      </c>
      <c r="W2254" s="5">
        <f t="shared" si="730"/>
        <v>44875</v>
      </c>
      <c r="X2254" s="5"/>
      <c r="Z2254" s="49"/>
      <c r="AA2254" s="50" cm="1">
        <f t="array" ref="AA2254">IF(AND(K2254="Pending",J2254='Date ouverte'!$A$2),INDEX(_xlfn.ANCHORARRAY('Date ouverte'!$B$2),MATCH(TRUE,_xlfn.ANCHORARRAY('Date ouverte'!$B$2)&gt;=$W2254,0)),IF(AND(K2254="Pending",J2254='Date ouverte'!$A$4),INDEX(_xlfn.ANCHORARRAY('Date ouverte'!$B$4),MATCH(TRUE,_xlfn.ANCHORARRAY('Date ouverte'!$B$4)&gt;=$W2254,0)),IF(AND(K2254="Pending",J2254='Date ouverte'!$A$6),INDEX(_xlfn.ANCHORARRAY('Date ouverte'!$B$6),MATCH(TRUE,_xlfn.ANCHORARRAY('Date ouverte'!$B$6)&gt;=$W2254,0)),IF(AND(K2254="Pending",J2254='Date ouverte'!$A$8),INDEX(_xlfn.ANCHORARRAY('Date ouverte'!$B$8),MATCH(TRUE,_xlfn.ANCHORARRAY('Date ouverte'!$B$8)&gt;=$W2254,0)),W2254))))</f>
        <v>44875</v>
      </c>
      <c r="AB2254" s="5">
        <f>IF(IF($K2254="Pending",(IF($J2254='Date ouverte'!$A$20,HLOOKUP($AA2254,'Date ouverte'!$20:$21,2,FALSE),IF($J2254='Date ouverte'!$A$22,HLOOKUP($AA2254,'Date ouverte'!$22:$23,2,FALSE),IF($J2254='Date ouverte'!$A$24,HLOOKUP($AA2254,'Date ouverte'!$24:$25,2,FALSE),IF($J2254='Date ouverte'!$A$26,HLOOKUP($AA2254,'Date ouverte'!$26:$27,2,FALSE),"j"))))),W2254)&lt;&gt;"alert",AA2254,"alert")</f>
        <v>44875</v>
      </c>
      <c r="AC2254" s="65">
        <f>IF($AB2254="alert",(IF($J2254='Date ouverte'!$A$29,HLOOKUP($AA2254,'Date ouverte'!$29:$30,2,FALSE),IF($J2254='Date ouverte'!$A$31,HLOOKUP($AA2254,'Date ouverte'!$31:$33,2,FALSE),IF($J2254='Date ouverte'!$A$33,HLOOKUP($AA2254,'Date ouverte'!$33:$34,2,FALSE),IF($J2254='Date ouverte'!$A$35,HLOOKUP($AA2254,'Date ouverte'!$35:$36,2,FALSE),"j"))))),0)</f>
        <v>0</v>
      </c>
      <c r="AD22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54" s="71"/>
    </row>
    <row r="2255" spans="1:31" x14ac:dyDescent="0.25">
      <c r="A2255" t="s">
        <v>832</v>
      </c>
      <c r="B2255" t="s">
        <v>258</v>
      </c>
      <c r="C2255" t="s">
        <v>14</v>
      </c>
      <c r="D2255" t="s">
        <v>47</v>
      </c>
      <c r="E2255" t="s">
        <v>34</v>
      </c>
      <c r="F2255" t="s">
        <v>48</v>
      </c>
      <c r="G2255" s="1">
        <v>44823</v>
      </c>
      <c r="H2255" s="1">
        <v>44866</v>
      </c>
      <c r="I2255" s="2">
        <v>44881</v>
      </c>
      <c r="J2255" t="s">
        <v>18</v>
      </c>
      <c r="K2255" t="s">
        <v>29</v>
      </c>
      <c r="L2255" t="s">
        <v>24</v>
      </c>
      <c r="M2255" t="s">
        <v>25</v>
      </c>
      <c r="N2255" t="s">
        <v>26</v>
      </c>
      <c r="O2255" t="s">
        <v>40</v>
      </c>
      <c r="P2255">
        <f t="shared" si="724"/>
        <v>1</v>
      </c>
      <c r="Q2255" s="5">
        <f t="shared" si="725"/>
        <v>44868</v>
      </c>
      <c r="R2255" s="32">
        <f>VLOOKUP(_xlfn.CONCAT(M2255," - ",E2255),Planning!$C$75:$D$99,2,0)</f>
        <v>21</v>
      </c>
      <c r="S2255" s="5">
        <f t="shared" si="726"/>
        <v>44887</v>
      </c>
      <c r="T2255" s="3" t="str">
        <f t="shared" si="727"/>
        <v/>
      </c>
      <c r="U2255" s="32">
        <f t="shared" ca="1" si="728"/>
        <v>21</v>
      </c>
      <c r="V2255" s="32">
        <f t="shared" si="729"/>
        <v>0</v>
      </c>
      <c r="W2255" s="5">
        <f t="shared" si="730"/>
        <v>44881</v>
      </c>
      <c r="X2255" s="5"/>
      <c r="Z2255" s="49"/>
      <c r="AA2255" s="50" cm="1">
        <f t="array" ref="AA2255">IF(AND(K2255="Pending",J2255='Date ouverte'!$A$2),INDEX(_xlfn.ANCHORARRAY('Date ouverte'!$B$2),MATCH(TRUE,_xlfn.ANCHORARRAY('Date ouverte'!$B$2)&gt;=$W2255,0)),IF(AND(K2255="Pending",J2255='Date ouverte'!$A$4),INDEX(_xlfn.ANCHORARRAY('Date ouverte'!$B$4),MATCH(TRUE,_xlfn.ANCHORARRAY('Date ouverte'!$B$4)&gt;=$W2255,0)),IF(AND(K2255="Pending",J2255='Date ouverte'!$A$6),INDEX(_xlfn.ANCHORARRAY('Date ouverte'!$B$6),MATCH(TRUE,_xlfn.ANCHORARRAY('Date ouverte'!$B$6)&gt;=$W2255,0)),IF(AND(K2255="Pending",J2255='Date ouverte'!$A$8),INDEX(_xlfn.ANCHORARRAY('Date ouverte'!$B$8),MATCH(TRUE,_xlfn.ANCHORARRAY('Date ouverte'!$B$8)&gt;=$W2255,0)),W2255))))</f>
        <v>44881</v>
      </c>
      <c r="AB2255" s="5">
        <f>IF(IF($K2255="Pending",(IF($J2255='Date ouverte'!$A$20,HLOOKUP($AA2255,'Date ouverte'!$20:$21,2,FALSE),IF($J2255='Date ouverte'!$A$22,HLOOKUP($AA2255,'Date ouverte'!$22:$23,2,FALSE),IF($J2255='Date ouverte'!$A$24,HLOOKUP($AA2255,'Date ouverte'!$24:$25,2,FALSE),IF($J2255='Date ouverte'!$A$26,HLOOKUP($AA2255,'Date ouverte'!$26:$27,2,FALSE),"j"))))),W2255)&lt;&gt;"alert",AA2255,"alert")</f>
        <v>44881</v>
      </c>
      <c r="AC2255" s="65">
        <f>IF($AB2255="alert",(IF($J2255='Date ouverte'!$A$29,HLOOKUP($AA2255,'Date ouverte'!$29:$30,2,FALSE),IF($J2255='Date ouverte'!$A$31,HLOOKUP($AA2255,'Date ouverte'!$31:$33,2,FALSE),IF($J2255='Date ouverte'!$A$33,HLOOKUP($AA2255,'Date ouverte'!$33:$34,2,FALSE),IF($J2255='Date ouverte'!$A$35,HLOOKUP($AA2255,'Date ouverte'!$35:$36,2,FALSE),"j"))))),0)</f>
        <v>0</v>
      </c>
      <c r="AD22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5" s="71"/>
    </row>
    <row r="2256" spans="1:31" x14ac:dyDescent="0.25">
      <c r="A2256" t="s">
        <v>2368</v>
      </c>
      <c r="B2256" t="s">
        <v>258</v>
      </c>
      <c r="C2256" t="s">
        <v>30</v>
      </c>
      <c r="D2256" t="s">
        <v>47</v>
      </c>
      <c r="E2256" t="s">
        <v>34</v>
      </c>
      <c r="F2256" t="s">
        <v>48</v>
      </c>
      <c r="G2256" s="1">
        <v>44850</v>
      </c>
      <c r="H2256" s="1">
        <v>44900</v>
      </c>
      <c r="I2256" s="2">
        <v>44912</v>
      </c>
      <c r="J2256" t="s">
        <v>18</v>
      </c>
      <c r="K2256" t="s">
        <v>29</v>
      </c>
      <c r="L2256" t="s">
        <v>24</v>
      </c>
      <c r="M2256" t="s">
        <v>25</v>
      </c>
      <c r="N2256" t="s">
        <v>26</v>
      </c>
      <c r="O2256" t="s">
        <v>49</v>
      </c>
      <c r="P2256">
        <f t="shared" si="724"/>
        <v>1</v>
      </c>
      <c r="Q2256" s="5">
        <f t="shared" si="725"/>
        <v>44902</v>
      </c>
      <c r="R2256" s="32">
        <f>VLOOKUP(_xlfn.CONCAT(M2256," - ",E2256),Planning!$C$75:$D$99,2,0)</f>
        <v>21</v>
      </c>
      <c r="S2256" s="5">
        <f t="shared" si="726"/>
        <v>44921</v>
      </c>
      <c r="T2256" s="3" t="str">
        <f t="shared" si="727"/>
        <v/>
      </c>
      <c r="U2256" s="32">
        <f t="shared" ca="1" si="728"/>
        <v>21</v>
      </c>
      <c r="V2256" s="32">
        <f t="shared" si="729"/>
        <v>0</v>
      </c>
      <c r="W2256" s="5">
        <f t="shared" si="730"/>
        <v>44912</v>
      </c>
      <c r="X2256" s="5"/>
      <c r="Z2256" s="49"/>
      <c r="AA2256" s="50" cm="1">
        <f t="array" ref="AA2256">IF(AND(K2256="Pending",J2256='Date ouverte'!$A$2),INDEX(_xlfn.ANCHORARRAY('Date ouverte'!$B$2),MATCH(TRUE,_xlfn.ANCHORARRAY('Date ouverte'!$B$2)&gt;=$W2256,0)),IF(AND(K2256="Pending",J2256='Date ouverte'!$A$4),INDEX(_xlfn.ANCHORARRAY('Date ouverte'!$B$4),MATCH(TRUE,_xlfn.ANCHORARRAY('Date ouverte'!$B$4)&gt;=$W2256,0)),IF(AND(K2256="Pending",J2256='Date ouverte'!$A$6),INDEX(_xlfn.ANCHORARRAY('Date ouverte'!$B$6),MATCH(TRUE,_xlfn.ANCHORARRAY('Date ouverte'!$B$6)&gt;=$W2256,0)),IF(AND(K2256="Pending",J2256='Date ouverte'!$A$8),INDEX(_xlfn.ANCHORARRAY('Date ouverte'!$B$8),MATCH(TRUE,_xlfn.ANCHORARRAY('Date ouverte'!$B$8)&gt;=$W2256,0)),W2256))))</f>
        <v>44914</v>
      </c>
      <c r="AB2256" s="5" t="str">
        <f>IF(IF($K2256="Pending",(IF($J2256='Date ouverte'!$A$20,HLOOKUP($AA2256,'Date ouverte'!$20:$21,2,FALSE),IF($J2256='Date ouverte'!$A$22,HLOOKUP($AA2256,'Date ouverte'!$22:$23,2,FALSE),IF($J2256='Date ouverte'!$A$24,HLOOKUP($AA2256,'Date ouverte'!$24:$25,2,FALSE),IF($J2256='Date ouverte'!$A$26,HLOOKUP($AA2256,'Date ouverte'!$26:$27,2,FALSE),"j"))))),W2256)&lt;&gt;"alert",AA2256,"alert")</f>
        <v>alert</v>
      </c>
      <c r="AC2256" s="65">
        <f>IF($AB2256="alert",(IF($J2256='Date ouverte'!$A$29,HLOOKUP($AA2256,'Date ouverte'!$29:$30,2,FALSE),IF($J2256='Date ouverte'!$A$31,HLOOKUP($AA2256,'Date ouverte'!$31:$33,2,FALSE),IF($J2256='Date ouverte'!$A$33,HLOOKUP($AA2256,'Date ouverte'!$33:$34,2,FALSE),IF($J2256='Date ouverte'!$A$35,HLOOKUP($AA2256,'Date ouverte'!$35:$36,2,FALSE),"j"))))),0)</f>
        <v>18</v>
      </c>
      <c r="AD22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6" s="71"/>
    </row>
    <row r="2257" spans="1:31" x14ac:dyDescent="0.25">
      <c r="A2257" t="s">
        <v>924</v>
      </c>
      <c r="B2257" t="s">
        <v>258</v>
      </c>
      <c r="C2257" t="s">
        <v>14</v>
      </c>
      <c r="D2257" t="s">
        <v>47</v>
      </c>
      <c r="E2257" t="s">
        <v>34</v>
      </c>
      <c r="F2257" t="s">
        <v>48</v>
      </c>
      <c r="G2257" s="1">
        <v>44823</v>
      </c>
      <c r="H2257" s="1">
        <v>44866</v>
      </c>
      <c r="I2257" s="2">
        <v>44881</v>
      </c>
      <c r="J2257" t="s">
        <v>28</v>
      </c>
      <c r="K2257" t="s">
        <v>29</v>
      </c>
      <c r="L2257" t="s">
        <v>24</v>
      </c>
      <c r="M2257" t="s">
        <v>25</v>
      </c>
      <c r="N2257" t="s">
        <v>26</v>
      </c>
      <c r="O2257" t="s">
        <v>40</v>
      </c>
      <c r="P2257">
        <f t="shared" si="724"/>
        <v>1</v>
      </c>
      <c r="Q2257" s="5">
        <f t="shared" si="725"/>
        <v>44868</v>
      </c>
      <c r="R2257" s="32">
        <f>VLOOKUP(_xlfn.CONCAT(M2257," - ",E2257),Planning!$C$75:$D$99,2,0)</f>
        <v>21</v>
      </c>
      <c r="S2257" s="5">
        <f t="shared" si="726"/>
        <v>44887</v>
      </c>
      <c r="T2257" s="3" t="str">
        <f t="shared" si="727"/>
        <v/>
      </c>
      <c r="U2257" s="32">
        <f t="shared" ca="1" si="728"/>
        <v>21</v>
      </c>
      <c r="V2257" s="32">
        <f t="shared" si="729"/>
        <v>0</v>
      </c>
      <c r="W2257" s="5">
        <f t="shared" si="730"/>
        <v>44881</v>
      </c>
      <c r="X2257" s="5"/>
      <c r="Z2257" s="49"/>
      <c r="AA2257" s="50" cm="1">
        <f t="array" ref="AA2257">IF(AND(K2257="Pending",J2257='Date ouverte'!$A$2),INDEX(_xlfn.ANCHORARRAY('Date ouverte'!$B$2),MATCH(TRUE,_xlfn.ANCHORARRAY('Date ouverte'!$B$2)&gt;=$W2257,0)),IF(AND(K2257="Pending",J2257='Date ouverte'!$A$4),INDEX(_xlfn.ANCHORARRAY('Date ouverte'!$B$4),MATCH(TRUE,_xlfn.ANCHORARRAY('Date ouverte'!$B$4)&gt;=$W2257,0)),IF(AND(K2257="Pending",J2257='Date ouverte'!$A$6),INDEX(_xlfn.ANCHORARRAY('Date ouverte'!$B$6),MATCH(TRUE,_xlfn.ANCHORARRAY('Date ouverte'!$B$6)&gt;=$W2257,0)),IF(AND(K2257="Pending",J2257='Date ouverte'!$A$8),INDEX(_xlfn.ANCHORARRAY('Date ouverte'!$B$8),MATCH(TRUE,_xlfn.ANCHORARRAY('Date ouverte'!$B$8)&gt;=$W2257,0)),W2257))))</f>
        <v>44881</v>
      </c>
      <c r="AB2257" s="5">
        <f>IF(IF($K2257="Pending",(IF($J2257='Date ouverte'!$A$20,HLOOKUP($AA2257,'Date ouverte'!$20:$21,2,FALSE),IF($J2257='Date ouverte'!$A$22,HLOOKUP($AA2257,'Date ouverte'!$22:$23,2,FALSE),IF($J2257='Date ouverte'!$A$24,HLOOKUP($AA2257,'Date ouverte'!$24:$25,2,FALSE),IF($J2257='Date ouverte'!$A$26,HLOOKUP($AA2257,'Date ouverte'!$26:$27,2,FALSE),"j"))))),W2257)&lt;&gt;"alert",AA2257,"alert")</f>
        <v>44881</v>
      </c>
      <c r="AC2257" s="65">
        <f>IF($AB2257="alert",(IF($J2257='Date ouverte'!$A$29,HLOOKUP($AA2257,'Date ouverte'!$29:$30,2,FALSE),IF($J2257='Date ouverte'!$A$31,HLOOKUP($AA2257,'Date ouverte'!$31:$33,2,FALSE),IF($J2257='Date ouverte'!$A$33,HLOOKUP($AA2257,'Date ouverte'!$33:$34,2,FALSE),IF($J2257='Date ouverte'!$A$35,HLOOKUP($AA2257,'Date ouverte'!$35:$36,2,FALSE),"j"))))),0)</f>
        <v>0</v>
      </c>
      <c r="AD22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57" s="71"/>
    </row>
    <row r="2258" spans="1:31" x14ac:dyDescent="0.25">
      <c r="A2258" t="s">
        <v>695</v>
      </c>
      <c r="B2258" t="s">
        <v>258</v>
      </c>
      <c r="C2258" t="s">
        <v>14</v>
      </c>
      <c r="D2258" t="s">
        <v>47</v>
      </c>
      <c r="E2258" t="s">
        <v>34</v>
      </c>
      <c r="F2258" t="s">
        <v>48</v>
      </c>
      <c r="G2258" s="1">
        <v>44828</v>
      </c>
      <c r="H2258" s="1">
        <v>44877</v>
      </c>
      <c r="I2258" s="2">
        <v>44893.3125</v>
      </c>
      <c r="J2258" t="s">
        <v>28</v>
      </c>
      <c r="K2258" t="s">
        <v>19</v>
      </c>
      <c r="L2258" t="s">
        <v>20</v>
      </c>
      <c r="M2258" t="s">
        <v>25</v>
      </c>
      <c r="N2258" t="s">
        <v>35</v>
      </c>
      <c r="O2258" t="s">
        <v>45</v>
      </c>
      <c r="P2258">
        <f t="shared" si="724"/>
        <v>1</v>
      </c>
      <c r="Q2258" s="5">
        <f t="shared" si="725"/>
        <v>44879</v>
      </c>
      <c r="R2258" s="32">
        <f>VLOOKUP(_xlfn.CONCAT(M2258," - ",E2258),Planning!$C$75:$D$99,2,0)</f>
        <v>21</v>
      </c>
      <c r="S2258" s="5">
        <f t="shared" si="726"/>
        <v>44898</v>
      </c>
      <c r="T2258" s="3" t="str">
        <f t="shared" si="727"/>
        <v/>
      </c>
      <c r="U2258" s="32">
        <f t="shared" ca="1" si="728"/>
        <v>21</v>
      </c>
      <c r="V2258" s="32">
        <f t="shared" si="729"/>
        <v>0</v>
      </c>
      <c r="W2258" s="5">
        <f t="shared" si="730"/>
        <v>44893</v>
      </c>
      <c r="X2258" s="5"/>
      <c r="Z2258" s="49"/>
      <c r="AA2258" s="50" cm="1">
        <f t="array" ref="AA2258">IF(AND(K2258="Pending",J2258='Date ouverte'!$A$2),INDEX(_xlfn.ANCHORARRAY('Date ouverte'!$B$2),MATCH(TRUE,_xlfn.ANCHORARRAY('Date ouverte'!$B$2)&gt;=$W2258,0)),IF(AND(K2258="Pending",J2258='Date ouverte'!$A$4),INDEX(_xlfn.ANCHORARRAY('Date ouverte'!$B$4),MATCH(TRUE,_xlfn.ANCHORARRAY('Date ouverte'!$B$4)&gt;=$W2258,0)),IF(AND(K2258="Pending",J2258='Date ouverte'!$A$6),INDEX(_xlfn.ANCHORARRAY('Date ouverte'!$B$6),MATCH(TRUE,_xlfn.ANCHORARRAY('Date ouverte'!$B$6)&gt;=$W2258,0)),IF(AND(K2258="Pending",J2258='Date ouverte'!$A$8),INDEX(_xlfn.ANCHORARRAY('Date ouverte'!$B$8),MATCH(TRUE,_xlfn.ANCHORARRAY('Date ouverte'!$B$8)&gt;=$W2258,0)),W2258))))</f>
        <v>44893</v>
      </c>
      <c r="AB2258" s="5">
        <f>IF(IF($K2258="Pending",(IF($J2258='Date ouverte'!$A$20,HLOOKUP($AA2258,'Date ouverte'!$20:$21,2,FALSE),IF($J2258='Date ouverte'!$A$22,HLOOKUP($AA2258,'Date ouverte'!$22:$23,2,FALSE),IF($J2258='Date ouverte'!$A$24,HLOOKUP($AA2258,'Date ouverte'!$24:$25,2,FALSE),IF($J2258='Date ouverte'!$A$26,HLOOKUP($AA2258,'Date ouverte'!$26:$27,2,FALSE),"j"))))),W2258)&lt;&gt;"alert",AA2258,"alert")</f>
        <v>44893</v>
      </c>
      <c r="AC2258" s="65">
        <f>IF($AB2258="alert",(IF($J2258='Date ouverte'!$A$29,HLOOKUP($AA2258,'Date ouverte'!$29:$30,2,FALSE),IF($J2258='Date ouverte'!$A$31,HLOOKUP($AA2258,'Date ouverte'!$31:$33,2,FALSE),IF($J2258='Date ouverte'!$A$33,HLOOKUP($AA2258,'Date ouverte'!$33:$34,2,FALSE),IF($J2258='Date ouverte'!$A$35,HLOOKUP($AA2258,'Date ouverte'!$35:$36,2,FALSE),"j"))))),0)</f>
        <v>0</v>
      </c>
      <c r="AD22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58" s="71"/>
    </row>
    <row r="2259" spans="1:31" x14ac:dyDescent="0.25">
      <c r="A2259" t="s">
        <v>2369</v>
      </c>
      <c r="B2259" t="s">
        <v>258</v>
      </c>
      <c r="C2259" t="s">
        <v>30</v>
      </c>
      <c r="D2259" t="s">
        <v>47</v>
      </c>
      <c r="E2259" t="s">
        <v>34</v>
      </c>
      <c r="F2259" t="s">
        <v>48</v>
      </c>
      <c r="G2259" s="1">
        <v>44847</v>
      </c>
      <c r="H2259" s="1">
        <v>44877</v>
      </c>
      <c r="I2259" s="2">
        <v>44893.3125</v>
      </c>
      <c r="J2259" t="s">
        <v>23</v>
      </c>
      <c r="K2259" t="s">
        <v>19</v>
      </c>
      <c r="L2259" t="s">
        <v>20</v>
      </c>
      <c r="M2259" t="s">
        <v>25</v>
      </c>
      <c r="N2259" t="s">
        <v>35</v>
      </c>
      <c r="O2259" t="s">
        <v>45</v>
      </c>
      <c r="P2259">
        <f t="shared" si="724"/>
        <v>1</v>
      </c>
      <c r="Q2259" s="5">
        <f t="shared" si="725"/>
        <v>44879</v>
      </c>
      <c r="R2259" s="32">
        <f>VLOOKUP(_xlfn.CONCAT(M2259," - ",E2259),Planning!$C$75:$D$99,2,0)</f>
        <v>21</v>
      </c>
      <c r="S2259" s="5">
        <f t="shared" si="726"/>
        <v>44898</v>
      </c>
      <c r="T2259" s="3" t="str">
        <f t="shared" si="727"/>
        <v/>
      </c>
      <c r="U2259" s="32">
        <f t="shared" ca="1" si="728"/>
        <v>21</v>
      </c>
      <c r="V2259" s="32">
        <f t="shared" si="729"/>
        <v>0</v>
      </c>
      <c r="W2259" s="5">
        <f t="shared" si="730"/>
        <v>44893</v>
      </c>
      <c r="X2259" s="5"/>
      <c r="Z2259" s="49"/>
      <c r="AA2259" s="50" cm="1">
        <f t="array" ref="AA2259">IF(AND(K2259="Pending",J2259='Date ouverte'!$A$2),INDEX(_xlfn.ANCHORARRAY('Date ouverte'!$B$2),MATCH(TRUE,_xlfn.ANCHORARRAY('Date ouverte'!$B$2)&gt;=$W2259,0)),IF(AND(K2259="Pending",J2259='Date ouverte'!$A$4),INDEX(_xlfn.ANCHORARRAY('Date ouverte'!$B$4),MATCH(TRUE,_xlfn.ANCHORARRAY('Date ouverte'!$B$4)&gt;=$W2259,0)),IF(AND(K2259="Pending",J2259='Date ouverte'!$A$6),INDEX(_xlfn.ANCHORARRAY('Date ouverte'!$B$6),MATCH(TRUE,_xlfn.ANCHORARRAY('Date ouverte'!$B$6)&gt;=$W2259,0)),IF(AND(K2259="Pending",J2259='Date ouverte'!$A$8),INDEX(_xlfn.ANCHORARRAY('Date ouverte'!$B$8),MATCH(TRUE,_xlfn.ANCHORARRAY('Date ouverte'!$B$8)&gt;=$W2259,0)),W2259))))</f>
        <v>44893</v>
      </c>
      <c r="AB2259" s="5">
        <f>IF(IF($K2259="Pending",(IF($J2259='Date ouverte'!$A$20,HLOOKUP($AA2259,'Date ouverte'!$20:$21,2,FALSE),IF($J2259='Date ouverte'!$A$22,HLOOKUP($AA2259,'Date ouverte'!$22:$23,2,FALSE),IF($J2259='Date ouverte'!$A$24,HLOOKUP($AA2259,'Date ouverte'!$24:$25,2,FALSE),IF($J2259='Date ouverte'!$A$26,HLOOKUP($AA2259,'Date ouverte'!$26:$27,2,FALSE),"j"))))),W2259)&lt;&gt;"alert",AA2259,"alert")</f>
        <v>44893</v>
      </c>
      <c r="AC2259" s="65">
        <f>IF($AB2259="alert",(IF($J2259='Date ouverte'!$A$29,HLOOKUP($AA2259,'Date ouverte'!$29:$30,2,FALSE),IF($J2259='Date ouverte'!$A$31,HLOOKUP($AA2259,'Date ouverte'!$31:$33,2,FALSE),IF($J2259='Date ouverte'!$A$33,HLOOKUP($AA2259,'Date ouverte'!$33:$34,2,FALSE),IF($J2259='Date ouverte'!$A$35,HLOOKUP($AA2259,'Date ouverte'!$35:$36,2,FALSE),"j"))))),0)</f>
        <v>0</v>
      </c>
      <c r="AD22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59" s="71"/>
    </row>
    <row r="2260" spans="1:31" x14ac:dyDescent="0.25">
      <c r="A2260" t="s">
        <v>2370</v>
      </c>
      <c r="B2260" t="s">
        <v>258</v>
      </c>
      <c r="C2260" t="s">
        <v>30</v>
      </c>
      <c r="D2260" t="s">
        <v>47</v>
      </c>
      <c r="E2260" t="s">
        <v>16</v>
      </c>
      <c r="F2260" t="s">
        <v>48</v>
      </c>
      <c r="G2260" s="1">
        <v>44850</v>
      </c>
      <c r="H2260" s="1">
        <v>44884</v>
      </c>
      <c r="I2260" s="2">
        <v>44889</v>
      </c>
      <c r="J2260" t="s">
        <v>28</v>
      </c>
      <c r="K2260" t="s">
        <v>29</v>
      </c>
      <c r="L2260" t="s">
        <v>24</v>
      </c>
      <c r="M2260" t="s">
        <v>32</v>
      </c>
      <c r="N2260" t="s">
        <v>41</v>
      </c>
      <c r="O2260" t="s">
        <v>1686</v>
      </c>
      <c r="P2260">
        <f t="shared" si="724"/>
        <v>1</v>
      </c>
      <c r="Q2260" s="5">
        <f t="shared" si="725"/>
        <v>44886</v>
      </c>
      <c r="R2260" s="32">
        <f>VLOOKUP(_xlfn.CONCAT(M2260," - ",E2260),Planning!$C$75:$D$99,2,0)</f>
        <v>10</v>
      </c>
      <c r="S2260" s="5">
        <f t="shared" si="726"/>
        <v>44894</v>
      </c>
      <c r="T2260" s="3" t="str">
        <f t="shared" si="727"/>
        <v/>
      </c>
      <c r="U2260" s="32">
        <f t="shared" ca="1" si="728"/>
        <v>10</v>
      </c>
      <c r="V2260" s="32">
        <f t="shared" si="729"/>
        <v>0</v>
      </c>
      <c r="W2260" s="5">
        <f t="shared" si="730"/>
        <v>44889</v>
      </c>
      <c r="X2260" s="5"/>
      <c r="Z2260" s="49"/>
      <c r="AA2260" s="50" cm="1">
        <f t="array" ref="AA2260">IF(AND(K2260="Pending",J2260='Date ouverte'!$A$2),INDEX(_xlfn.ANCHORARRAY('Date ouverte'!$B$2),MATCH(TRUE,_xlfn.ANCHORARRAY('Date ouverte'!$B$2)&gt;=$W2260,0)),IF(AND(K2260="Pending",J2260='Date ouverte'!$A$4),INDEX(_xlfn.ANCHORARRAY('Date ouverte'!$B$4),MATCH(TRUE,_xlfn.ANCHORARRAY('Date ouverte'!$B$4)&gt;=$W2260,0)),IF(AND(K2260="Pending",J2260='Date ouverte'!$A$6),INDEX(_xlfn.ANCHORARRAY('Date ouverte'!$B$6),MATCH(TRUE,_xlfn.ANCHORARRAY('Date ouverte'!$B$6)&gt;=$W2260,0)),IF(AND(K2260="Pending",J2260='Date ouverte'!$A$8),INDEX(_xlfn.ANCHORARRAY('Date ouverte'!$B$8),MATCH(TRUE,_xlfn.ANCHORARRAY('Date ouverte'!$B$8)&gt;=$W2260,0)),W2260))))</f>
        <v>44889</v>
      </c>
      <c r="AB2260" s="5">
        <f>IF(IF($K2260="Pending",(IF($J2260='Date ouverte'!$A$20,HLOOKUP($AA2260,'Date ouverte'!$20:$21,2,FALSE),IF($J2260='Date ouverte'!$A$22,HLOOKUP($AA2260,'Date ouverte'!$22:$23,2,FALSE),IF($J2260='Date ouverte'!$A$24,HLOOKUP($AA2260,'Date ouverte'!$24:$25,2,FALSE),IF($J2260='Date ouverte'!$A$26,HLOOKUP($AA2260,'Date ouverte'!$26:$27,2,FALSE),"j"))))),W2260)&lt;&gt;"alert",AA2260,"alert")</f>
        <v>44889</v>
      </c>
      <c r="AC2260" s="65">
        <f>IF($AB2260="alert",(IF($J2260='Date ouverte'!$A$29,HLOOKUP($AA2260,'Date ouverte'!$29:$30,2,FALSE),IF($J2260='Date ouverte'!$A$31,HLOOKUP($AA2260,'Date ouverte'!$31:$33,2,FALSE),IF($J2260='Date ouverte'!$A$33,HLOOKUP($AA2260,'Date ouverte'!$33:$34,2,FALSE),IF($J2260='Date ouverte'!$A$35,HLOOKUP($AA2260,'Date ouverte'!$35:$36,2,FALSE),"j"))))),0)</f>
        <v>0</v>
      </c>
      <c r="AD22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60" s="71"/>
    </row>
    <row r="2261" spans="1:31" x14ac:dyDescent="0.25">
      <c r="A2261" t="s">
        <v>2547</v>
      </c>
      <c r="B2261" t="s">
        <v>258</v>
      </c>
      <c r="C2261" t="s">
        <v>14</v>
      </c>
      <c r="D2261" t="s">
        <v>47</v>
      </c>
      <c r="E2261" t="s">
        <v>16</v>
      </c>
      <c r="F2261" t="s">
        <v>48</v>
      </c>
      <c r="G2261" s="1">
        <v>44865</v>
      </c>
      <c r="H2261" s="1">
        <v>44893</v>
      </c>
      <c r="I2261" s="2">
        <v>44900</v>
      </c>
      <c r="J2261" t="s">
        <v>18</v>
      </c>
      <c r="K2261" t="s">
        <v>29</v>
      </c>
      <c r="L2261" t="s">
        <v>24</v>
      </c>
      <c r="M2261" t="s">
        <v>32</v>
      </c>
      <c r="N2261" t="s">
        <v>41</v>
      </c>
      <c r="O2261" t="s">
        <v>1728</v>
      </c>
      <c r="P2261">
        <f t="shared" si="724"/>
        <v>1</v>
      </c>
      <c r="Q2261" s="5">
        <f t="shared" si="725"/>
        <v>44895</v>
      </c>
      <c r="R2261" s="32">
        <f>VLOOKUP(_xlfn.CONCAT(M2261," - ",E2261),Planning!$C$75:$D$99,2,0)</f>
        <v>10</v>
      </c>
      <c r="S2261" s="5">
        <f t="shared" si="726"/>
        <v>44903</v>
      </c>
      <c r="T2261" s="3" t="str">
        <f t="shared" si="727"/>
        <v/>
      </c>
      <c r="U2261" s="32">
        <f t="shared" ca="1" si="728"/>
        <v>10</v>
      </c>
      <c r="V2261" s="32">
        <f t="shared" si="729"/>
        <v>0</v>
      </c>
      <c r="W2261" s="5">
        <f t="shared" si="730"/>
        <v>44900</v>
      </c>
      <c r="X2261" s="5"/>
      <c r="Z2261" s="49"/>
      <c r="AA2261" s="50" cm="1">
        <f t="array" ref="AA2261">IF(AND(K2261="Pending",J2261='Date ouverte'!$A$2),INDEX(_xlfn.ANCHORARRAY('Date ouverte'!$B$2),MATCH(TRUE,_xlfn.ANCHORARRAY('Date ouverte'!$B$2)&gt;=$W2261,0)),IF(AND(K2261="Pending",J2261='Date ouverte'!$A$4),INDEX(_xlfn.ANCHORARRAY('Date ouverte'!$B$4),MATCH(TRUE,_xlfn.ANCHORARRAY('Date ouverte'!$B$4)&gt;=$W2261,0)),IF(AND(K2261="Pending",J2261='Date ouverte'!$A$6),INDEX(_xlfn.ANCHORARRAY('Date ouverte'!$B$6),MATCH(TRUE,_xlfn.ANCHORARRAY('Date ouverte'!$B$6)&gt;=$W2261,0)),IF(AND(K2261="Pending",J2261='Date ouverte'!$A$8),INDEX(_xlfn.ANCHORARRAY('Date ouverte'!$B$8),MATCH(TRUE,_xlfn.ANCHORARRAY('Date ouverte'!$B$8)&gt;=$W2261,0)),W2261))))</f>
        <v>44900</v>
      </c>
      <c r="AB2261" s="5">
        <f>IF(IF($K2261="Pending",(IF($J2261='Date ouverte'!$A$20,HLOOKUP($AA2261,'Date ouverte'!$20:$21,2,FALSE),IF($J2261='Date ouverte'!$A$22,HLOOKUP($AA2261,'Date ouverte'!$22:$23,2,FALSE),IF($J2261='Date ouverte'!$A$24,HLOOKUP($AA2261,'Date ouverte'!$24:$25,2,FALSE),IF($J2261='Date ouverte'!$A$26,HLOOKUP($AA2261,'Date ouverte'!$26:$27,2,FALSE),"j"))))),W2261)&lt;&gt;"alert",AA2261,"alert")</f>
        <v>44900</v>
      </c>
      <c r="AC2261" s="65">
        <f>IF($AB2261="alert",(IF($J2261='Date ouverte'!$A$29,HLOOKUP($AA2261,'Date ouverte'!$29:$30,2,FALSE),IF($J2261='Date ouverte'!$A$31,HLOOKUP($AA2261,'Date ouverte'!$31:$33,2,FALSE),IF($J2261='Date ouverte'!$A$33,HLOOKUP($AA2261,'Date ouverte'!$33:$34,2,FALSE),IF($J2261='Date ouverte'!$A$35,HLOOKUP($AA2261,'Date ouverte'!$35:$36,2,FALSE),"j"))))),0)</f>
        <v>0</v>
      </c>
      <c r="AD22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1" s="71"/>
    </row>
    <row r="2262" spans="1:31" x14ac:dyDescent="0.25">
      <c r="A2262" t="s">
        <v>845</v>
      </c>
      <c r="B2262" t="s">
        <v>258</v>
      </c>
      <c r="C2262" t="s">
        <v>30</v>
      </c>
      <c r="D2262" t="s">
        <v>47</v>
      </c>
      <c r="E2262" t="s">
        <v>16</v>
      </c>
      <c r="F2262" t="s">
        <v>48</v>
      </c>
      <c r="G2262" s="1">
        <v>44826</v>
      </c>
      <c r="H2262" s="1">
        <v>44872</v>
      </c>
      <c r="I2262" s="2">
        <v>44877</v>
      </c>
      <c r="J2262" t="s">
        <v>39</v>
      </c>
      <c r="K2262" t="s">
        <v>29</v>
      </c>
      <c r="L2262" t="s">
        <v>24</v>
      </c>
      <c r="M2262" t="s">
        <v>32</v>
      </c>
      <c r="N2262" t="s">
        <v>41</v>
      </c>
      <c r="O2262" t="s">
        <v>609</v>
      </c>
      <c r="P2262">
        <f t="shared" si="724"/>
        <v>1</v>
      </c>
      <c r="Q2262" s="5">
        <f t="shared" si="725"/>
        <v>44874</v>
      </c>
      <c r="R2262" s="32">
        <f>VLOOKUP(_xlfn.CONCAT(M2262," - ",E2262),Planning!$C$75:$D$99,2,0)</f>
        <v>10</v>
      </c>
      <c r="S2262" s="5">
        <f t="shared" si="726"/>
        <v>44882</v>
      </c>
      <c r="T2262" s="3" t="str">
        <f t="shared" si="727"/>
        <v/>
      </c>
      <c r="U2262" s="32">
        <f t="shared" ca="1" si="728"/>
        <v>10</v>
      </c>
      <c r="V2262" s="32">
        <f t="shared" si="729"/>
        <v>0</v>
      </c>
      <c r="W2262" s="5">
        <f t="shared" si="730"/>
        <v>44877</v>
      </c>
      <c r="X2262" s="5"/>
      <c r="Z2262" s="49"/>
      <c r="AA2262" s="50" cm="1">
        <f t="array" ref="AA2262">IF(AND(K2262="Pending",J2262='Date ouverte'!$A$2),INDEX(_xlfn.ANCHORARRAY('Date ouverte'!$B$2),MATCH(TRUE,_xlfn.ANCHORARRAY('Date ouverte'!$B$2)&gt;=$W2262,0)),IF(AND(K2262="Pending",J2262='Date ouverte'!$A$4),INDEX(_xlfn.ANCHORARRAY('Date ouverte'!$B$4),MATCH(TRUE,_xlfn.ANCHORARRAY('Date ouverte'!$B$4)&gt;=$W2262,0)),IF(AND(K2262="Pending",J2262='Date ouverte'!$A$6),INDEX(_xlfn.ANCHORARRAY('Date ouverte'!$B$6),MATCH(TRUE,_xlfn.ANCHORARRAY('Date ouverte'!$B$6)&gt;=$W2262,0)),IF(AND(K2262="Pending",J2262='Date ouverte'!$A$8),INDEX(_xlfn.ANCHORARRAY('Date ouverte'!$B$8),MATCH(TRUE,_xlfn.ANCHORARRAY('Date ouverte'!$B$8)&gt;=$W2262,0)),W2262))))</f>
        <v>44879</v>
      </c>
      <c r="AB2262" s="5" t="str">
        <f>IF(IF($K2262="Pending",(IF($J2262='Date ouverte'!$A$20,HLOOKUP($AA2262,'Date ouverte'!$20:$21,2,FALSE),IF($J2262='Date ouverte'!$A$22,HLOOKUP($AA2262,'Date ouverte'!$22:$23,2,FALSE),IF($J2262='Date ouverte'!$A$24,HLOOKUP($AA2262,'Date ouverte'!$24:$25,2,FALSE),IF($J2262='Date ouverte'!$A$26,HLOOKUP($AA2262,'Date ouverte'!$26:$27,2,FALSE),"j"))))),W2262)&lt;&gt;"alert",AA2262,"alert")</f>
        <v>alert</v>
      </c>
      <c r="AC2262" s="65">
        <f>IF($AB2262="alert",(IF($J2262='Date ouverte'!$A$29,HLOOKUP($AA2262,'Date ouverte'!$29:$30,2,FALSE),IF($J2262='Date ouverte'!$A$31,HLOOKUP($AA2262,'Date ouverte'!$31:$33,2,FALSE),IF($J2262='Date ouverte'!$A$33,HLOOKUP($AA2262,'Date ouverte'!$33:$34,2,FALSE),IF($J2262='Date ouverte'!$A$35,HLOOKUP($AA2262,'Date ouverte'!$35:$36,2,FALSE),"j"))))),0)</f>
        <v>52</v>
      </c>
      <c r="AD22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62" s="71"/>
    </row>
    <row r="2263" spans="1:31" x14ac:dyDescent="0.25">
      <c r="A2263" t="s">
        <v>113</v>
      </c>
      <c r="B2263" t="s">
        <v>258</v>
      </c>
      <c r="C2263" t="s">
        <v>30</v>
      </c>
      <c r="D2263" t="s">
        <v>15</v>
      </c>
      <c r="E2263" t="s">
        <v>16</v>
      </c>
      <c r="F2263" t="s">
        <v>17</v>
      </c>
      <c r="G2263" s="1">
        <v>44795</v>
      </c>
      <c r="H2263" s="1">
        <v>44853</v>
      </c>
      <c r="I2263" s="2">
        <v>44859.75</v>
      </c>
      <c r="J2263" t="s">
        <v>28</v>
      </c>
      <c r="K2263" t="s">
        <v>19</v>
      </c>
      <c r="L2263" t="s">
        <v>24</v>
      </c>
      <c r="M2263" t="s">
        <v>32</v>
      </c>
      <c r="N2263" t="s">
        <v>41</v>
      </c>
      <c r="O2263" t="s">
        <v>76</v>
      </c>
      <c r="P2263">
        <f t="shared" si="724"/>
        <v>1</v>
      </c>
      <c r="Q2263" s="5">
        <f t="shared" si="725"/>
        <v>44855</v>
      </c>
      <c r="R2263" s="32">
        <f>VLOOKUP(_xlfn.CONCAT(M2263," - ",E2263),Planning!$C$75:$D$99,2,0)</f>
        <v>10</v>
      </c>
      <c r="S2263" s="5">
        <f t="shared" si="726"/>
        <v>44863</v>
      </c>
      <c r="T2263" s="3" t="str">
        <f t="shared" si="727"/>
        <v/>
      </c>
      <c r="U2263" s="32">
        <f t="shared" ca="1" si="728"/>
        <v>4</v>
      </c>
      <c r="V2263" s="32">
        <f t="shared" si="729"/>
        <v>0</v>
      </c>
      <c r="W2263" s="5">
        <f t="shared" si="730"/>
        <v>44859</v>
      </c>
      <c r="X2263" s="5"/>
      <c r="Z2263" s="49"/>
      <c r="AA2263" s="50" cm="1">
        <f t="array" ref="AA2263">IF(AND(K2263="Pending",J2263='Date ouverte'!$A$2),INDEX(_xlfn.ANCHORARRAY('Date ouverte'!$B$2),MATCH(TRUE,_xlfn.ANCHORARRAY('Date ouverte'!$B$2)&gt;=$W2263,0)),IF(AND(K2263="Pending",J2263='Date ouverte'!$A$4),INDEX(_xlfn.ANCHORARRAY('Date ouverte'!$B$4),MATCH(TRUE,_xlfn.ANCHORARRAY('Date ouverte'!$B$4)&gt;=$W2263,0)),IF(AND(K2263="Pending",J2263='Date ouverte'!$A$6),INDEX(_xlfn.ANCHORARRAY('Date ouverte'!$B$6),MATCH(TRUE,_xlfn.ANCHORARRAY('Date ouverte'!$B$6)&gt;=$W2263,0)),IF(AND(K2263="Pending",J2263='Date ouverte'!$A$8),INDEX(_xlfn.ANCHORARRAY('Date ouverte'!$B$8),MATCH(TRUE,_xlfn.ANCHORARRAY('Date ouverte'!$B$8)&gt;=$W2263,0)),W2263))))</f>
        <v>44859</v>
      </c>
      <c r="AB2263" s="5">
        <f>IF(IF($K2263="Pending",(IF($J2263='Date ouverte'!$A$20,HLOOKUP($AA2263,'Date ouverte'!$20:$21,2,FALSE),IF($J2263='Date ouverte'!$A$22,HLOOKUP($AA2263,'Date ouverte'!$22:$23,2,FALSE),IF($J2263='Date ouverte'!$A$24,HLOOKUP($AA2263,'Date ouverte'!$24:$25,2,FALSE),IF($J2263='Date ouverte'!$A$26,HLOOKUP($AA2263,'Date ouverte'!$26:$27,2,FALSE),"j"))))),W2263)&lt;&gt;"alert",AA2263,"alert")</f>
        <v>44859</v>
      </c>
      <c r="AC2263" s="65">
        <f>IF($AB2263="alert",(IF($J2263='Date ouverte'!$A$29,HLOOKUP($AA2263,'Date ouverte'!$29:$30,2,FALSE),IF($J2263='Date ouverte'!$A$31,HLOOKUP($AA2263,'Date ouverte'!$31:$33,2,FALSE),IF($J2263='Date ouverte'!$A$33,HLOOKUP($AA2263,'Date ouverte'!$33:$34,2,FALSE),IF($J2263='Date ouverte'!$A$35,HLOOKUP($AA2263,'Date ouverte'!$35:$36,2,FALSE),"j"))))),0)</f>
        <v>0</v>
      </c>
      <c r="AD22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3" s="71"/>
    </row>
    <row r="2264" spans="1:31" x14ac:dyDescent="0.25">
      <c r="A2264" t="s">
        <v>65</v>
      </c>
      <c r="B2264" t="s">
        <v>258</v>
      </c>
      <c r="C2264" t="s">
        <v>30</v>
      </c>
      <c r="D2264" t="s">
        <v>15</v>
      </c>
      <c r="E2264" t="s">
        <v>16</v>
      </c>
      <c r="F2264" t="s">
        <v>17</v>
      </c>
      <c r="G2264" s="1">
        <v>44795</v>
      </c>
      <c r="H2264" s="1">
        <v>44853</v>
      </c>
      <c r="I2264" s="2">
        <v>44859.729166666664</v>
      </c>
      <c r="J2264" t="s">
        <v>18</v>
      </c>
      <c r="K2264" t="s">
        <v>19</v>
      </c>
      <c r="L2264" t="s">
        <v>24</v>
      </c>
      <c r="M2264" t="s">
        <v>32</v>
      </c>
      <c r="N2264" t="s">
        <v>41</v>
      </c>
      <c r="O2264" t="s">
        <v>76</v>
      </c>
      <c r="P2264">
        <f t="shared" si="724"/>
        <v>1</v>
      </c>
      <c r="Q2264" s="5">
        <f t="shared" si="725"/>
        <v>44855</v>
      </c>
      <c r="R2264" s="32">
        <f>VLOOKUP(_xlfn.CONCAT(M2264," - ",E2264),Planning!$C$75:$D$99,2,0)</f>
        <v>10</v>
      </c>
      <c r="S2264" s="5">
        <f t="shared" si="726"/>
        <v>44863</v>
      </c>
      <c r="T2264" s="3" t="str">
        <f t="shared" si="727"/>
        <v/>
      </c>
      <c r="U2264" s="32">
        <f t="shared" ca="1" si="728"/>
        <v>4</v>
      </c>
      <c r="V2264" s="32">
        <f t="shared" si="729"/>
        <v>0</v>
      </c>
      <c r="W2264" s="5">
        <f t="shared" si="730"/>
        <v>44859</v>
      </c>
      <c r="X2264" s="5"/>
      <c r="Z2264" s="49"/>
      <c r="AA2264" s="50" cm="1">
        <f t="array" ref="AA2264">IF(AND(K2264="Pending",J2264='Date ouverte'!$A$2),INDEX(_xlfn.ANCHORARRAY('Date ouverte'!$B$2),MATCH(TRUE,_xlfn.ANCHORARRAY('Date ouverte'!$B$2)&gt;=$W2264,0)),IF(AND(K2264="Pending",J2264='Date ouverte'!$A$4),INDEX(_xlfn.ANCHORARRAY('Date ouverte'!$B$4),MATCH(TRUE,_xlfn.ANCHORARRAY('Date ouverte'!$B$4)&gt;=$W2264,0)),IF(AND(K2264="Pending",J2264='Date ouverte'!$A$6),INDEX(_xlfn.ANCHORARRAY('Date ouverte'!$B$6),MATCH(TRUE,_xlfn.ANCHORARRAY('Date ouverte'!$B$6)&gt;=$W2264,0)),IF(AND(K2264="Pending",J2264='Date ouverte'!$A$8),INDEX(_xlfn.ANCHORARRAY('Date ouverte'!$B$8),MATCH(TRUE,_xlfn.ANCHORARRAY('Date ouverte'!$B$8)&gt;=$W2264,0)),W2264))))</f>
        <v>44859</v>
      </c>
      <c r="AB2264" s="5">
        <f>IF(IF($K2264="Pending",(IF($J2264='Date ouverte'!$A$20,HLOOKUP($AA2264,'Date ouverte'!$20:$21,2,FALSE),IF($J2264='Date ouverte'!$A$22,HLOOKUP($AA2264,'Date ouverte'!$22:$23,2,FALSE),IF($J2264='Date ouverte'!$A$24,HLOOKUP($AA2264,'Date ouverte'!$24:$25,2,FALSE),IF($J2264='Date ouverte'!$A$26,HLOOKUP($AA2264,'Date ouverte'!$26:$27,2,FALSE),"j"))))),W2264)&lt;&gt;"alert",AA2264,"alert")</f>
        <v>44859</v>
      </c>
      <c r="AC2264" s="65">
        <f>IF($AB2264="alert",(IF($J2264='Date ouverte'!$A$29,HLOOKUP($AA2264,'Date ouverte'!$29:$30,2,FALSE),IF($J2264='Date ouverte'!$A$31,HLOOKUP($AA2264,'Date ouverte'!$31:$33,2,FALSE),IF($J2264='Date ouverte'!$A$33,HLOOKUP($AA2264,'Date ouverte'!$33:$34,2,FALSE),IF($J2264='Date ouverte'!$A$35,HLOOKUP($AA2264,'Date ouverte'!$35:$36,2,FALSE),"j"))))),0)</f>
        <v>0</v>
      </c>
      <c r="AD22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4" s="71"/>
    </row>
    <row r="2265" spans="1:31" x14ac:dyDescent="0.25">
      <c r="A2265" t="s">
        <v>90</v>
      </c>
      <c r="B2265" t="s">
        <v>258</v>
      </c>
      <c r="C2265" t="s">
        <v>30</v>
      </c>
      <c r="D2265" t="s">
        <v>15</v>
      </c>
      <c r="E2265" t="s">
        <v>16</v>
      </c>
      <c r="F2265" t="s">
        <v>17</v>
      </c>
      <c r="G2265" s="1">
        <v>44795</v>
      </c>
      <c r="H2265" s="1">
        <v>44853</v>
      </c>
      <c r="I2265" s="2">
        <v>44859.291666666664</v>
      </c>
      <c r="J2265" t="s">
        <v>39</v>
      </c>
      <c r="K2265" t="s">
        <v>19</v>
      </c>
      <c r="L2265" t="s">
        <v>24</v>
      </c>
      <c r="M2265" t="s">
        <v>32</v>
      </c>
      <c r="N2265" t="s">
        <v>41</v>
      </c>
      <c r="O2265" t="s">
        <v>76</v>
      </c>
      <c r="P2265">
        <f t="shared" si="724"/>
        <v>1</v>
      </c>
      <c r="Q2265" s="5">
        <f t="shared" si="725"/>
        <v>44855</v>
      </c>
      <c r="R2265" s="32">
        <f>VLOOKUP(_xlfn.CONCAT(M2265," - ",E2265),Planning!$C$75:$D$99,2,0)</f>
        <v>10</v>
      </c>
      <c r="S2265" s="5">
        <f t="shared" si="726"/>
        <v>44863</v>
      </c>
      <c r="T2265" s="3" t="str">
        <f t="shared" si="727"/>
        <v/>
      </c>
      <c r="U2265" s="32">
        <f t="shared" ca="1" si="728"/>
        <v>4</v>
      </c>
      <c r="V2265" s="32">
        <f t="shared" si="729"/>
        <v>0</v>
      </c>
      <c r="W2265" s="5">
        <f t="shared" si="730"/>
        <v>44859</v>
      </c>
      <c r="X2265" s="5"/>
      <c r="Z2265" s="49"/>
      <c r="AA2265" s="50" cm="1">
        <f t="array" ref="AA2265">IF(AND(K2265="Pending",J2265='Date ouverte'!$A$2),INDEX(_xlfn.ANCHORARRAY('Date ouverte'!$B$2),MATCH(TRUE,_xlfn.ANCHORARRAY('Date ouverte'!$B$2)&gt;=$W2265,0)),IF(AND(K2265="Pending",J2265='Date ouverte'!$A$4),INDEX(_xlfn.ANCHORARRAY('Date ouverte'!$B$4),MATCH(TRUE,_xlfn.ANCHORARRAY('Date ouverte'!$B$4)&gt;=$W2265,0)),IF(AND(K2265="Pending",J2265='Date ouverte'!$A$6),INDEX(_xlfn.ANCHORARRAY('Date ouverte'!$B$6),MATCH(TRUE,_xlfn.ANCHORARRAY('Date ouverte'!$B$6)&gt;=$W2265,0)),IF(AND(K2265="Pending",J2265='Date ouverte'!$A$8),INDEX(_xlfn.ANCHORARRAY('Date ouverte'!$B$8),MATCH(TRUE,_xlfn.ANCHORARRAY('Date ouverte'!$B$8)&gt;=$W2265,0)),W2265))))</f>
        <v>44859</v>
      </c>
      <c r="AB2265" s="5">
        <f>IF(IF($K2265="Pending",(IF($J2265='Date ouverte'!$A$20,HLOOKUP($AA2265,'Date ouverte'!$20:$21,2,FALSE),IF($J2265='Date ouverte'!$A$22,HLOOKUP($AA2265,'Date ouverte'!$22:$23,2,FALSE),IF($J2265='Date ouverte'!$A$24,HLOOKUP($AA2265,'Date ouverte'!$24:$25,2,FALSE),IF($J2265='Date ouverte'!$A$26,HLOOKUP($AA2265,'Date ouverte'!$26:$27,2,FALSE),"j"))))),W2265)&lt;&gt;"alert",AA2265,"alert")</f>
        <v>44859</v>
      </c>
      <c r="AC2265" s="65">
        <f>IF($AB2265="alert",(IF($J2265='Date ouverte'!$A$29,HLOOKUP($AA2265,'Date ouverte'!$29:$30,2,FALSE),IF($J2265='Date ouverte'!$A$31,HLOOKUP($AA2265,'Date ouverte'!$31:$33,2,FALSE),IF($J2265='Date ouverte'!$A$33,HLOOKUP($AA2265,'Date ouverte'!$33:$34,2,FALSE),IF($J2265='Date ouverte'!$A$35,HLOOKUP($AA2265,'Date ouverte'!$35:$36,2,FALSE),"j"))))),0)</f>
        <v>0</v>
      </c>
      <c r="AD22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65" s="71"/>
    </row>
    <row r="2266" spans="1:31" x14ac:dyDescent="0.25">
      <c r="A2266" t="s">
        <v>116</v>
      </c>
      <c r="B2266" t="s">
        <v>258</v>
      </c>
      <c r="C2266" t="s">
        <v>30</v>
      </c>
      <c r="D2266" t="s">
        <v>15</v>
      </c>
      <c r="E2266" t="s">
        <v>16</v>
      </c>
      <c r="F2266" t="s">
        <v>17</v>
      </c>
      <c r="G2266" s="1">
        <v>44795</v>
      </c>
      <c r="H2266" s="1">
        <v>44853</v>
      </c>
      <c r="I2266" s="2">
        <v>44861.208333333336</v>
      </c>
      <c r="J2266" t="s">
        <v>18</v>
      </c>
      <c r="K2266" t="s">
        <v>19</v>
      </c>
      <c r="L2266" t="s">
        <v>24</v>
      </c>
      <c r="M2266" t="s">
        <v>32</v>
      </c>
      <c r="N2266" t="s">
        <v>41</v>
      </c>
      <c r="O2266" t="s">
        <v>76</v>
      </c>
      <c r="P2266">
        <f t="shared" si="724"/>
        <v>1</v>
      </c>
      <c r="Q2266" s="5">
        <f t="shared" si="725"/>
        <v>44855</v>
      </c>
      <c r="R2266" s="32">
        <f>VLOOKUP(_xlfn.CONCAT(M2266," - ",E2266),Planning!$C$75:$D$99,2,0)</f>
        <v>10</v>
      </c>
      <c r="S2266" s="5">
        <f t="shared" si="726"/>
        <v>44863</v>
      </c>
      <c r="T2266" s="3" t="str">
        <f t="shared" si="727"/>
        <v/>
      </c>
      <c r="U2266" s="32">
        <f t="shared" ca="1" si="728"/>
        <v>4</v>
      </c>
      <c r="V2266" s="32">
        <f t="shared" si="729"/>
        <v>0</v>
      </c>
      <c r="W2266" s="5">
        <f t="shared" si="730"/>
        <v>44861</v>
      </c>
      <c r="X2266" s="5"/>
      <c r="Z2266" s="49"/>
      <c r="AA2266" s="50" cm="1">
        <f t="array" ref="AA2266">IF(AND(K2266="Pending",J2266='Date ouverte'!$A$2),INDEX(_xlfn.ANCHORARRAY('Date ouverte'!$B$2),MATCH(TRUE,_xlfn.ANCHORARRAY('Date ouverte'!$B$2)&gt;=$W2266,0)),IF(AND(K2266="Pending",J2266='Date ouverte'!$A$4),INDEX(_xlfn.ANCHORARRAY('Date ouverte'!$B$4),MATCH(TRUE,_xlfn.ANCHORARRAY('Date ouverte'!$B$4)&gt;=$W2266,0)),IF(AND(K2266="Pending",J2266='Date ouverte'!$A$6),INDEX(_xlfn.ANCHORARRAY('Date ouverte'!$B$6),MATCH(TRUE,_xlfn.ANCHORARRAY('Date ouverte'!$B$6)&gt;=$W2266,0)),IF(AND(K2266="Pending",J2266='Date ouverte'!$A$8),INDEX(_xlfn.ANCHORARRAY('Date ouverte'!$B$8),MATCH(TRUE,_xlfn.ANCHORARRAY('Date ouverte'!$B$8)&gt;=$W2266,0)),W2266))))</f>
        <v>44861</v>
      </c>
      <c r="AB2266" s="5">
        <f>IF(IF($K2266="Pending",(IF($J2266='Date ouverte'!$A$20,HLOOKUP($AA2266,'Date ouverte'!$20:$21,2,FALSE),IF($J2266='Date ouverte'!$A$22,HLOOKUP($AA2266,'Date ouverte'!$22:$23,2,FALSE),IF($J2266='Date ouverte'!$A$24,HLOOKUP($AA2266,'Date ouverte'!$24:$25,2,FALSE),IF($J2266='Date ouverte'!$A$26,HLOOKUP($AA2266,'Date ouverte'!$26:$27,2,FALSE),"j"))))),W2266)&lt;&gt;"alert",AA2266,"alert")</f>
        <v>44861</v>
      </c>
      <c r="AC2266" s="65">
        <f>IF($AB2266="alert",(IF($J2266='Date ouverte'!$A$29,HLOOKUP($AA2266,'Date ouverte'!$29:$30,2,FALSE),IF($J2266='Date ouverte'!$A$31,HLOOKUP($AA2266,'Date ouverte'!$31:$33,2,FALSE),IF($J2266='Date ouverte'!$A$33,HLOOKUP($AA2266,'Date ouverte'!$33:$34,2,FALSE),IF($J2266='Date ouverte'!$A$35,HLOOKUP($AA2266,'Date ouverte'!$35:$36,2,FALSE),"j"))))),0)</f>
        <v>0</v>
      </c>
      <c r="AD22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6" s="71"/>
    </row>
    <row r="2267" spans="1:31" x14ac:dyDescent="0.25">
      <c r="A2267" t="s">
        <v>244</v>
      </c>
      <c r="B2267" t="s">
        <v>258</v>
      </c>
      <c r="C2267" t="s">
        <v>30</v>
      </c>
      <c r="D2267" t="s">
        <v>15</v>
      </c>
      <c r="E2267" t="s">
        <v>16</v>
      </c>
      <c r="F2267" t="s">
        <v>17</v>
      </c>
      <c r="G2267" s="1">
        <v>44795</v>
      </c>
      <c r="H2267" s="1">
        <v>44853</v>
      </c>
      <c r="I2267" s="2">
        <v>44862.4375</v>
      </c>
      <c r="J2267" t="s">
        <v>18</v>
      </c>
      <c r="K2267" t="s">
        <v>19</v>
      </c>
      <c r="L2267" t="s">
        <v>24</v>
      </c>
      <c r="M2267" t="s">
        <v>32</v>
      </c>
      <c r="N2267" t="s">
        <v>41</v>
      </c>
      <c r="O2267" t="s">
        <v>76</v>
      </c>
      <c r="P2267">
        <f t="shared" si="724"/>
        <v>1</v>
      </c>
      <c r="Q2267" s="5">
        <f t="shared" si="725"/>
        <v>44855</v>
      </c>
      <c r="R2267" s="32">
        <f>VLOOKUP(_xlfn.CONCAT(M2267," - ",E2267),Planning!$C$75:$D$99,2,0)</f>
        <v>10</v>
      </c>
      <c r="S2267" s="5">
        <f t="shared" si="726"/>
        <v>44863</v>
      </c>
      <c r="T2267" s="3" t="str">
        <f t="shared" si="727"/>
        <v/>
      </c>
      <c r="U2267" s="32">
        <f t="shared" ca="1" si="728"/>
        <v>4</v>
      </c>
      <c r="V2267" s="32">
        <f t="shared" si="729"/>
        <v>0</v>
      </c>
      <c r="W2267" s="5">
        <f t="shared" si="730"/>
        <v>44862</v>
      </c>
      <c r="X2267" s="5"/>
      <c r="Z2267" s="49"/>
      <c r="AA2267" s="50" cm="1">
        <f t="array" ref="AA2267">IF(AND(K2267="Pending",J2267='Date ouverte'!$A$2),INDEX(_xlfn.ANCHORARRAY('Date ouverte'!$B$2),MATCH(TRUE,_xlfn.ANCHORARRAY('Date ouverte'!$B$2)&gt;=$W2267,0)),IF(AND(K2267="Pending",J2267='Date ouverte'!$A$4),INDEX(_xlfn.ANCHORARRAY('Date ouverte'!$B$4),MATCH(TRUE,_xlfn.ANCHORARRAY('Date ouverte'!$B$4)&gt;=$W2267,0)),IF(AND(K2267="Pending",J2267='Date ouverte'!$A$6),INDEX(_xlfn.ANCHORARRAY('Date ouverte'!$B$6),MATCH(TRUE,_xlfn.ANCHORARRAY('Date ouverte'!$B$6)&gt;=$W2267,0)),IF(AND(K2267="Pending",J2267='Date ouverte'!$A$8),INDEX(_xlfn.ANCHORARRAY('Date ouverte'!$B$8),MATCH(TRUE,_xlfn.ANCHORARRAY('Date ouverte'!$B$8)&gt;=$W2267,0)),W2267))))</f>
        <v>44862</v>
      </c>
      <c r="AB2267" s="5">
        <f>IF(IF($K2267="Pending",(IF($J2267='Date ouverte'!$A$20,HLOOKUP($AA2267,'Date ouverte'!$20:$21,2,FALSE),IF($J2267='Date ouverte'!$A$22,HLOOKUP($AA2267,'Date ouverte'!$22:$23,2,FALSE),IF($J2267='Date ouverte'!$A$24,HLOOKUP($AA2267,'Date ouverte'!$24:$25,2,FALSE),IF($J2267='Date ouverte'!$A$26,HLOOKUP($AA2267,'Date ouverte'!$26:$27,2,FALSE),"j"))))),W2267)&lt;&gt;"alert",AA2267,"alert")</f>
        <v>44862</v>
      </c>
      <c r="AC2267" s="65">
        <f>IF($AB2267="alert",(IF($J2267='Date ouverte'!$A$29,HLOOKUP($AA2267,'Date ouverte'!$29:$30,2,FALSE),IF($J2267='Date ouverte'!$A$31,HLOOKUP($AA2267,'Date ouverte'!$31:$33,2,FALSE),IF($J2267='Date ouverte'!$A$33,HLOOKUP($AA2267,'Date ouverte'!$33:$34,2,FALSE),IF($J2267='Date ouverte'!$A$35,HLOOKUP($AA2267,'Date ouverte'!$35:$36,2,FALSE),"j"))))),0)</f>
        <v>0</v>
      </c>
      <c r="AD22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7" s="71"/>
    </row>
    <row r="2268" spans="1:31" x14ac:dyDescent="0.25">
      <c r="A2268" t="s">
        <v>108</v>
      </c>
      <c r="B2268" t="s">
        <v>258</v>
      </c>
      <c r="C2268" t="s">
        <v>30</v>
      </c>
      <c r="D2268" t="s">
        <v>15</v>
      </c>
      <c r="E2268" t="s">
        <v>16</v>
      </c>
      <c r="F2268" t="s">
        <v>17</v>
      </c>
      <c r="G2268" s="1">
        <v>44795</v>
      </c>
      <c r="H2268" s="1">
        <v>44853</v>
      </c>
      <c r="I2268" s="2">
        <v>44859.458333333336</v>
      </c>
      <c r="J2268" t="s">
        <v>39</v>
      </c>
      <c r="K2268" t="s">
        <v>19</v>
      </c>
      <c r="L2268" t="s">
        <v>24</v>
      </c>
      <c r="M2268" t="s">
        <v>32</v>
      </c>
      <c r="N2268" t="s">
        <v>41</v>
      </c>
      <c r="O2268" t="s">
        <v>76</v>
      </c>
      <c r="P2268">
        <f t="shared" si="724"/>
        <v>1</v>
      </c>
      <c r="Q2268" s="5">
        <f t="shared" si="725"/>
        <v>44855</v>
      </c>
      <c r="R2268" s="32">
        <f>VLOOKUP(_xlfn.CONCAT(M2268," - ",E2268),Planning!$C$75:$D$99,2,0)</f>
        <v>10</v>
      </c>
      <c r="S2268" s="5">
        <f t="shared" si="726"/>
        <v>44863</v>
      </c>
      <c r="T2268" s="3" t="str">
        <f t="shared" si="727"/>
        <v/>
      </c>
      <c r="U2268" s="32">
        <f t="shared" ca="1" si="728"/>
        <v>4</v>
      </c>
      <c r="V2268" s="32">
        <f t="shared" si="729"/>
        <v>0</v>
      </c>
      <c r="W2268" s="5">
        <f t="shared" si="730"/>
        <v>44859</v>
      </c>
      <c r="X2268" s="5"/>
      <c r="Z2268" s="49"/>
      <c r="AA2268" s="50" cm="1">
        <f t="array" ref="AA2268">IF(AND(K2268="Pending",J2268='Date ouverte'!$A$2),INDEX(_xlfn.ANCHORARRAY('Date ouverte'!$B$2),MATCH(TRUE,_xlfn.ANCHORARRAY('Date ouverte'!$B$2)&gt;=$W2268,0)),IF(AND(K2268="Pending",J2268='Date ouverte'!$A$4),INDEX(_xlfn.ANCHORARRAY('Date ouverte'!$B$4),MATCH(TRUE,_xlfn.ANCHORARRAY('Date ouverte'!$B$4)&gt;=$W2268,0)),IF(AND(K2268="Pending",J2268='Date ouverte'!$A$6),INDEX(_xlfn.ANCHORARRAY('Date ouverte'!$B$6),MATCH(TRUE,_xlfn.ANCHORARRAY('Date ouverte'!$B$6)&gt;=$W2268,0)),IF(AND(K2268="Pending",J2268='Date ouverte'!$A$8),INDEX(_xlfn.ANCHORARRAY('Date ouverte'!$B$8),MATCH(TRUE,_xlfn.ANCHORARRAY('Date ouverte'!$B$8)&gt;=$W2268,0)),W2268))))</f>
        <v>44859</v>
      </c>
      <c r="AB2268" s="5">
        <f>IF(IF($K2268="Pending",(IF($J2268='Date ouverte'!$A$20,HLOOKUP($AA2268,'Date ouverte'!$20:$21,2,FALSE),IF($J2268='Date ouverte'!$A$22,HLOOKUP($AA2268,'Date ouverte'!$22:$23,2,FALSE),IF($J2268='Date ouverte'!$A$24,HLOOKUP($AA2268,'Date ouverte'!$24:$25,2,FALSE),IF($J2268='Date ouverte'!$A$26,HLOOKUP($AA2268,'Date ouverte'!$26:$27,2,FALSE),"j"))))),W2268)&lt;&gt;"alert",AA2268,"alert")</f>
        <v>44859</v>
      </c>
      <c r="AC2268" s="65">
        <f>IF($AB2268="alert",(IF($J2268='Date ouverte'!$A$29,HLOOKUP($AA2268,'Date ouverte'!$29:$30,2,FALSE),IF($J2268='Date ouverte'!$A$31,HLOOKUP($AA2268,'Date ouverte'!$31:$33,2,FALSE),IF($J2268='Date ouverte'!$A$33,HLOOKUP($AA2268,'Date ouverte'!$33:$34,2,FALSE),IF($J2268='Date ouverte'!$A$35,HLOOKUP($AA2268,'Date ouverte'!$35:$36,2,FALSE),"j"))))),0)</f>
        <v>0</v>
      </c>
      <c r="AD22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68" s="71"/>
    </row>
    <row r="2269" spans="1:31" x14ac:dyDescent="0.25">
      <c r="A2269" t="s">
        <v>776</v>
      </c>
      <c r="B2269" t="s">
        <v>258</v>
      </c>
      <c r="C2269" t="s">
        <v>14</v>
      </c>
      <c r="D2269" t="s">
        <v>47</v>
      </c>
      <c r="E2269" t="s">
        <v>16</v>
      </c>
      <c r="F2269" t="s">
        <v>48</v>
      </c>
      <c r="G2269" s="1">
        <v>44827</v>
      </c>
      <c r="H2269" s="1">
        <v>44868</v>
      </c>
      <c r="I2269" s="2">
        <v>44875</v>
      </c>
      <c r="J2269" t="s">
        <v>18</v>
      </c>
      <c r="K2269" t="s">
        <v>29</v>
      </c>
      <c r="L2269" t="s">
        <v>24</v>
      </c>
      <c r="M2269" t="s">
        <v>32</v>
      </c>
      <c r="N2269" t="s">
        <v>41</v>
      </c>
      <c r="O2269" t="s">
        <v>387</v>
      </c>
      <c r="P2269">
        <f t="shared" si="724"/>
        <v>1</v>
      </c>
      <c r="Q2269" s="5">
        <f t="shared" si="725"/>
        <v>44870</v>
      </c>
      <c r="R2269" s="32">
        <f>VLOOKUP(_xlfn.CONCAT(M2269," - ",E2269),Planning!$C$75:$D$99,2,0)</f>
        <v>10</v>
      </c>
      <c r="S2269" s="5">
        <f t="shared" si="726"/>
        <v>44878</v>
      </c>
      <c r="T2269" s="3" t="str">
        <f t="shared" si="727"/>
        <v/>
      </c>
      <c r="U2269" s="32">
        <f t="shared" ca="1" si="728"/>
        <v>10</v>
      </c>
      <c r="V2269" s="32">
        <f t="shared" si="729"/>
        <v>0</v>
      </c>
      <c r="W2269" s="5">
        <f t="shared" si="730"/>
        <v>44875</v>
      </c>
      <c r="X2269" s="5"/>
      <c r="Z2269" s="49"/>
      <c r="AA2269" s="50" cm="1">
        <f t="array" ref="AA2269">IF(AND(K2269="Pending",J2269='Date ouverte'!$A$2),INDEX(_xlfn.ANCHORARRAY('Date ouverte'!$B$2),MATCH(TRUE,_xlfn.ANCHORARRAY('Date ouverte'!$B$2)&gt;=$W2269,0)),IF(AND(K2269="Pending",J2269='Date ouverte'!$A$4),INDEX(_xlfn.ANCHORARRAY('Date ouverte'!$B$4),MATCH(TRUE,_xlfn.ANCHORARRAY('Date ouverte'!$B$4)&gt;=$W2269,0)),IF(AND(K2269="Pending",J2269='Date ouverte'!$A$6),INDEX(_xlfn.ANCHORARRAY('Date ouverte'!$B$6),MATCH(TRUE,_xlfn.ANCHORARRAY('Date ouverte'!$B$6)&gt;=$W2269,0)),IF(AND(K2269="Pending",J2269='Date ouverte'!$A$8),INDEX(_xlfn.ANCHORARRAY('Date ouverte'!$B$8),MATCH(TRUE,_xlfn.ANCHORARRAY('Date ouverte'!$B$8)&gt;=$W2269,0)),W2269))))</f>
        <v>44875</v>
      </c>
      <c r="AB2269" s="5">
        <f>IF(IF($K2269="Pending",(IF($J2269='Date ouverte'!$A$20,HLOOKUP($AA2269,'Date ouverte'!$20:$21,2,FALSE),IF($J2269='Date ouverte'!$A$22,HLOOKUP($AA2269,'Date ouverte'!$22:$23,2,FALSE),IF($J2269='Date ouverte'!$A$24,HLOOKUP($AA2269,'Date ouverte'!$24:$25,2,FALSE),IF($J2269='Date ouverte'!$A$26,HLOOKUP($AA2269,'Date ouverte'!$26:$27,2,FALSE),"j"))))),W2269)&lt;&gt;"alert",AA2269,"alert")</f>
        <v>44875</v>
      </c>
      <c r="AC2269" s="65">
        <f>IF($AB2269="alert",(IF($J2269='Date ouverte'!$A$29,HLOOKUP($AA2269,'Date ouverte'!$29:$30,2,FALSE),IF($J2269='Date ouverte'!$A$31,HLOOKUP($AA2269,'Date ouverte'!$31:$33,2,FALSE),IF($J2269='Date ouverte'!$A$33,HLOOKUP($AA2269,'Date ouverte'!$33:$34,2,FALSE),IF($J2269='Date ouverte'!$A$35,HLOOKUP($AA2269,'Date ouverte'!$35:$36,2,FALSE),"j"))))),0)</f>
        <v>0</v>
      </c>
      <c r="AD22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69" s="71"/>
    </row>
    <row r="2270" spans="1:31" x14ac:dyDescent="0.25">
      <c r="A2270" t="s">
        <v>2371</v>
      </c>
      <c r="B2270" t="s">
        <v>258</v>
      </c>
      <c r="C2270" t="s">
        <v>14</v>
      </c>
      <c r="D2270" t="s">
        <v>47</v>
      </c>
      <c r="E2270" t="s">
        <v>16</v>
      </c>
      <c r="F2270" t="s">
        <v>48</v>
      </c>
      <c r="G2270" s="1">
        <v>44847</v>
      </c>
      <c r="H2270" s="1">
        <v>44884</v>
      </c>
      <c r="I2270" s="2">
        <v>44891</v>
      </c>
      <c r="J2270" t="s">
        <v>39</v>
      </c>
      <c r="K2270" t="s">
        <v>29</v>
      </c>
      <c r="L2270" t="s">
        <v>24</v>
      </c>
      <c r="M2270" t="s">
        <v>32</v>
      </c>
      <c r="N2270" t="s">
        <v>41</v>
      </c>
      <c r="O2270" t="s">
        <v>1686</v>
      </c>
      <c r="P2270">
        <f t="shared" si="724"/>
        <v>1</v>
      </c>
      <c r="Q2270" s="5">
        <f t="shared" si="725"/>
        <v>44886</v>
      </c>
      <c r="R2270" s="32">
        <f>VLOOKUP(_xlfn.CONCAT(M2270," - ",E2270),Planning!$C$75:$D$99,2,0)</f>
        <v>10</v>
      </c>
      <c r="S2270" s="5">
        <f t="shared" si="726"/>
        <v>44894</v>
      </c>
      <c r="T2270" s="3" t="str">
        <f t="shared" si="727"/>
        <v/>
      </c>
      <c r="U2270" s="32">
        <f t="shared" ca="1" si="728"/>
        <v>10</v>
      </c>
      <c r="V2270" s="32">
        <f t="shared" si="729"/>
        <v>0</v>
      </c>
      <c r="W2270" s="5">
        <f t="shared" si="730"/>
        <v>44891</v>
      </c>
      <c r="X2270" s="5"/>
      <c r="Z2270" s="49"/>
      <c r="AA2270" s="50" cm="1">
        <f t="array" ref="AA2270">IF(AND(K2270="Pending",J2270='Date ouverte'!$A$2),INDEX(_xlfn.ANCHORARRAY('Date ouverte'!$B$2),MATCH(TRUE,_xlfn.ANCHORARRAY('Date ouverte'!$B$2)&gt;=$W2270,0)),IF(AND(K2270="Pending",J2270='Date ouverte'!$A$4),INDEX(_xlfn.ANCHORARRAY('Date ouverte'!$B$4),MATCH(TRUE,_xlfn.ANCHORARRAY('Date ouverte'!$B$4)&gt;=$W2270,0)),IF(AND(K2270="Pending",J2270='Date ouverte'!$A$6),INDEX(_xlfn.ANCHORARRAY('Date ouverte'!$B$6),MATCH(TRUE,_xlfn.ANCHORARRAY('Date ouverte'!$B$6)&gt;=$W2270,0)),IF(AND(K2270="Pending",J2270='Date ouverte'!$A$8),INDEX(_xlfn.ANCHORARRAY('Date ouverte'!$B$8),MATCH(TRUE,_xlfn.ANCHORARRAY('Date ouverte'!$B$8)&gt;=$W2270,0)),W2270))))</f>
        <v>44893</v>
      </c>
      <c r="AB2270" s="5">
        <f>IF(IF($K2270="Pending",(IF($J2270='Date ouverte'!$A$20,HLOOKUP($AA2270,'Date ouverte'!$20:$21,2,FALSE),IF($J2270='Date ouverte'!$A$22,HLOOKUP($AA2270,'Date ouverte'!$22:$23,2,FALSE),IF($J2270='Date ouverte'!$A$24,HLOOKUP($AA2270,'Date ouverte'!$24:$25,2,FALSE),IF($J2270='Date ouverte'!$A$26,HLOOKUP($AA2270,'Date ouverte'!$26:$27,2,FALSE),"j"))))),W2270)&lt;&gt;"alert",AA2270,"alert")</f>
        <v>44893</v>
      </c>
      <c r="AC2270" s="65">
        <f>IF($AB2270="alert",(IF($J2270='Date ouverte'!$A$29,HLOOKUP($AA2270,'Date ouverte'!$29:$30,2,FALSE),IF($J2270='Date ouverte'!$A$31,HLOOKUP($AA2270,'Date ouverte'!$31:$33,2,FALSE),IF($J2270='Date ouverte'!$A$33,HLOOKUP($AA2270,'Date ouverte'!$33:$34,2,FALSE),IF($J2270='Date ouverte'!$A$35,HLOOKUP($AA2270,'Date ouverte'!$35:$36,2,FALSE),"j"))))),0)</f>
        <v>0</v>
      </c>
      <c r="AD22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70" s="71"/>
    </row>
    <row r="2271" spans="1:31" x14ac:dyDescent="0.25">
      <c r="A2271" t="s">
        <v>2372</v>
      </c>
      <c r="B2271" t="s">
        <v>258</v>
      </c>
      <c r="C2271" t="s">
        <v>30</v>
      </c>
      <c r="D2271" t="s">
        <v>47</v>
      </c>
      <c r="E2271" t="s">
        <v>16</v>
      </c>
      <c r="F2271" t="s">
        <v>48</v>
      </c>
      <c r="G2271" s="1">
        <v>44846</v>
      </c>
      <c r="H2271" s="1">
        <v>44885</v>
      </c>
      <c r="I2271" s="2">
        <v>44890</v>
      </c>
      <c r="J2271" t="s">
        <v>23</v>
      </c>
      <c r="K2271" t="s">
        <v>29</v>
      </c>
      <c r="L2271" t="s">
        <v>24</v>
      </c>
      <c r="M2271" t="s">
        <v>32</v>
      </c>
      <c r="N2271" t="s">
        <v>41</v>
      </c>
      <c r="O2271" t="s">
        <v>1106</v>
      </c>
      <c r="P2271">
        <f t="shared" si="724"/>
        <v>1</v>
      </c>
      <c r="Q2271" s="5">
        <f t="shared" si="725"/>
        <v>44887</v>
      </c>
      <c r="R2271" s="32">
        <f>VLOOKUP(_xlfn.CONCAT(M2271," - ",E2271),Planning!$C$75:$D$99,2,0)</f>
        <v>10</v>
      </c>
      <c r="S2271" s="5">
        <f t="shared" si="726"/>
        <v>44895</v>
      </c>
      <c r="T2271" s="3" t="str">
        <f t="shared" si="727"/>
        <v/>
      </c>
      <c r="U2271" s="32">
        <f t="shared" ca="1" si="728"/>
        <v>10</v>
      </c>
      <c r="V2271" s="32">
        <f t="shared" si="729"/>
        <v>0</v>
      </c>
      <c r="W2271" s="5">
        <f t="shared" si="730"/>
        <v>44890</v>
      </c>
      <c r="X2271" s="5"/>
      <c r="Z2271" s="49"/>
      <c r="AA2271" s="50" cm="1">
        <f t="array" ref="AA2271">IF(AND(K2271="Pending",J2271='Date ouverte'!$A$2),INDEX(_xlfn.ANCHORARRAY('Date ouverte'!$B$2),MATCH(TRUE,_xlfn.ANCHORARRAY('Date ouverte'!$B$2)&gt;=$W2271,0)),IF(AND(K2271="Pending",J2271='Date ouverte'!$A$4),INDEX(_xlfn.ANCHORARRAY('Date ouverte'!$B$4),MATCH(TRUE,_xlfn.ANCHORARRAY('Date ouverte'!$B$4)&gt;=$W2271,0)),IF(AND(K2271="Pending",J2271='Date ouverte'!$A$6),INDEX(_xlfn.ANCHORARRAY('Date ouverte'!$B$6),MATCH(TRUE,_xlfn.ANCHORARRAY('Date ouverte'!$B$6)&gt;=$W2271,0)),IF(AND(K2271="Pending",J2271='Date ouverte'!$A$8),INDEX(_xlfn.ANCHORARRAY('Date ouverte'!$B$8),MATCH(TRUE,_xlfn.ANCHORARRAY('Date ouverte'!$B$8)&gt;=$W2271,0)),W2271))))</f>
        <v>44890</v>
      </c>
      <c r="AB2271" s="5" t="str">
        <f>IF(IF($K2271="Pending",(IF($J2271='Date ouverte'!$A$20,HLOOKUP($AA2271,'Date ouverte'!$20:$21,2,FALSE),IF($J2271='Date ouverte'!$A$22,HLOOKUP($AA2271,'Date ouverte'!$22:$23,2,FALSE),IF($J2271='Date ouverte'!$A$24,HLOOKUP($AA2271,'Date ouverte'!$24:$25,2,FALSE),IF($J2271='Date ouverte'!$A$26,HLOOKUP($AA2271,'Date ouverte'!$26:$27,2,FALSE),"j"))))),W2271)&lt;&gt;"alert",AA2271,"alert")</f>
        <v>alert</v>
      </c>
      <c r="AC2271" s="65">
        <f>IF($AB2271="alert",(IF($J2271='Date ouverte'!$A$29,HLOOKUP($AA2271,'Date ouverte'!$29:$30,2,FALSE),IF($J2271='Date ouverte'!$A$31,HLOOKUP($AA2271,'Date ouverte'!$31:$33,2,FALSE),IF($J2271='Date ouverte'!$A$33,HLOOKUP($AA2271,'Date ouverte'!$33:$34,2,FALSE),IF($J2271='Date ouverte'!$A$35,HLOOKUP($AA2271,'Date ouverte'!$35:$36,2,FALSE),"j"))))),0)</f>
        <v>96</v>
      </c>
      <c r="AD22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1" s="71"/>
    </row>
    <row r="2272" spans="1:31" x14ac:dyDescent="0.25">
      <c r="A2272" t="s">
        <v>245</v>
      </c>
      <c r="B2272" t="s">
        <v>258</v>
      </c>
      <c r="C2272" t="s">
        <v>14</v>
      </c>
      <c r="D2272" t="s">
        <v>15</v>
      </c>
      <c r="E2272" t="s">
        <v>16</v>
      </c>
      <c r="F2272" t="s">
        <v>17</v>
      </c>
      <c r="G2272" s="1">
        <v>44803</v>
      </c>
      <c r="H2272" s="1">
        <v>44853</v>
      </c>
      <c r="I2272" s="2">
        <v>44861.208333333336</v>
      </c>
      <c r="J2272" t="s">
        <v>18</v>
      </c>
      <c r="K2272" t="s">
        <v>19</v>
      </c>
      <c r="L2272" t="s">
        <v>24</v>
      </c>
      <c r="M2272" t="s">
        <v>32</v>
      </c>
      <c r="N2272" t="s">
        <v>41</v>
      </c>
      <c r="O2272" t="s">
        <v>76</v>
      </c>
      <c r="P2272">
        <f t="shared" si="724"/>
        <v>1</v>
      </c>
      <c r="Q2272" s="5">
        <f t="shared" si="725"/>
        <v>44855</v>
      </c>
      <c r="R2272" s="32">
        <f>VLOOKUP(_xlfn.CONCAT(M2272," - ",E2272),Planning!$C$75:$D$99,2,0)</f>
        <v>10</v>
      </c>
      <c r="S2272" s="5">
        <f t="shared" si="726"/>
        <v>44863</v>
      </c>
      <c r="T2272" s="3" t="str">
        <f t="shared" si="727"/>
        <v/>
      </c>
      <c r="U2272" s="32">
        <f t="shared" ca="1" si="728"/>
        <v>4</v>
      </c>
      <c r="V2272" s="32">
        <f t="shared" si="729"/>
        <v>0</v>
      </c>
      <c r="W2272" s="5">
        <f t="shared" si="730"/>
        <v>44861</v>
      </c>
      <c r="X2272" s="5"/>
      <c r="Z2272" s="49"/>
      <c r="AA2272" s="50" cm="1">
        <f t="array" ref="AA2272">IF(AND(K2272="Pending",J2272='Date ouverte'!$A$2),INDEX(_xlfn.ANCHORARRAY('Date ouverte'!$B$2),MATCH(TRUE,_xlfn.ANCHORARRAY('Date ouverte'!$B$2)&gt;=$W2272,0)),IF(AND(K2272="Pending",J2272='Date ouverte'!$A$4),INDEX(_xlfn.ANCHORARRAY('Date ouverte'!$B$4),MATCH(TRUE,_xlfn.ANCHORARRAY('Date ouverte'!$B$4)&gt;=$W2272,0)),IF(AND(K2272="Pending",J2272='Date ouverte'!$A$6),INDEX(_xlfn.ANCHORARRAY('Date ouverte'!$B$6),MATCH(TRUE,_xlfn.ANCHORARRAY('Date ouverte'!$B$6)&gt;=$W2272,0)),IF(AND(K2272="Pending",J2272='Date ouverte'!$A$8),INDEX(_xlfn.ANCHORARRAY('Date ouverte'!$B$8),MATCH(TRUE,_xlfn.ANCHORARRAY('Date ouverte'!$B$8)&gt;=$W2272,0)),W2272))))</f>
        <v>44861</v>
      </c>
      <c r="AB2272" s="5">
        <f>IF(IF($K2272="Pending",(IF($J2272='Date ouverte'!$A$20,HLOOKUP($AA2272,'Date ouverte'!$20:$21,2,FALSE),IF($J2272='Date ouverte'!$A$22,HLOOKUP($AA2272,'Date ouverte'!$22:$23,2,FALSE),IF($J2272='Date ouverte'!$A$24,HLOOKUP($AA2272,'Date ouverte'!$24:$25,2,FALSE),IF($J2272='Date ouverte'!$A$26,HLOOKUP($AA2272,'Date ouverte'!$26:$27,2,FALSE),"j"))))),W2272)&lt;&gt;"alert",AA2272,"alert")</f>
        <v>44861</v>
      </c>
      <c r="AC2272" s="65">
        <f>IF($AB2272="alert",(IF($J2272='Date ouverte'!$A$29,HLOOKUP($AA2272,'Date ouverte'!$29:$30,2,FALSE),IF($J2272='Date ouverte'!$A$31,HLOOKUP($AA2272,'Date ouverte'!$31:$33,2,FALSE),IF($J2272='Date ouverte'!$A$33,HLOOKUP($AA2272,'Date ouverte'!$33:$34,2,FALSE),IF($J2272='Date ouverte'!$A$35,HLOOKUP($AA2272,'Date ouverte'!$35:$36,2,FALSE),"j"))))),0)</f>
        <v>0</v>
      </c>
      <c r="AD22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2" s="71"/>
    </row>
    <row r="2273" spans="1:31" x14ac:dyDescent="0.25">
      <c r="A2273" t="s">
        <v>2548</v>
      </c>
      <c r="B2273" t="s">
        <v>258</v>
      </c>
      <c r="C2273" t="s">
        <v>14</v>
      </c>
      <c r="D2273" t="s">
        <v>47</v>
      </c>
      <c r="E2273" t="s">
        <v>16</v>
      </c>
      <c r="F2273" t="s">
        <v>48</v>
      </c>
      <c r="G2273" s="1">
        <v>44865</v>
      </c>
      <c r="H2273" s="1">
        <v>44893</v>
      </c>
      <c r="I2273" s="2">
        <v>44900</v>
      </c>
      <c r="J2273" t="s">
        <v>18</v>
      </c>
      <c r="K2273" t="s">
        <v>29</v>
      </c>
      <c r="L2273" t="s">
        <v>24</v>
      </c>
      <c r="M2273" t="s">
        <v>32</v>
      </c>
      <c r="N2273" t="s">
        <v>41</v>
      </c>
      <c r="O2273" t="s">
        <v>1728</v>
      </c>
      <c r="P2273">
        <f t="shared" si="724"/>
        <v>1</v>
      </c>
      <c r="Q2273" s="5">
        <f t="shared" si="725"/>
        <v>44895</v>
      </c>
      <c r="R2273" s="32">
        <f>VLOOKUP(_xlfn.CONCAT(M2273," - ",E2273),Planning!$C$75:$D$99,2,0)</f>
        <v>10</v>
      </c>
      <c r="S2273" s="5">
        <f t="shared" si="726"/>
        <v>44903</v>
      </c>
      <c r="T2273" s="3" t="str">
        <f t="shared" si="727"/>
        <v/>
      </c>
      <c r="U2273" s="32">
        <f t="shared" ca="1" si="728"/>
        <v>10</v>
      </c>
      <c r="V2273" s="32">
        <f t="shared" si="729"/>
        <v>0</v>
      </c>
      <c r="W2273" s="5">
        <f t="shared" si="730"/>
        <v>44900</v>
      </c>
      <c r="X2273" s="5"/>
      <c r="Z2273" s="49"/>
      <c r="AA2273" s="50" cm="1">
        <f t="array" ref="AA2273">IF(AND(K2273="Pending",J2273='Date ouverte'!$A$2),INDEX(_xlfn.ANCHORARRAY('Date ouverte'!$B$2),MATCH(TRUE,_xlfn.ANCHORARRAY('Date ouverte'!$B$2)&gt;=$W2273,0)),IF(AND(K2273="Pending",J2273='Date ouverte'!$A$4),INDEX(_xlfn.ANCHORARRAY('Date ouverte'!$B$4),MATCH(TRUE,_xlfn.ANCHORARRAY('Date ouverte'!$B$4)&gt;=$W2273,0)),IF(AND(K2273="Pending",J2273='Date ouverte'!$A$6),INDEX(_xlfn.ANCHORARRAY('Date ouverte'!$B$6),MATCH(TRUE,_xlfn.ANCHORARRAY('Date ouverte'!$B$6)&gt;=$W2273,0)),IF(AND(K2273="Pending",J2273='Date ouverte'!$A$8),INDEX(_xlfn.ANCHORARRAY('Date ouverte'!$B$8),MATCH(TRUE,_xlfn.ANCHORARRAY('Date ouverte'!$B$8)&gt;=$W2273,0)),W2273))))</f>
        <v>44900</v>
      </c>
      <c r="AB2273" s="5">
        <f>IF(IF($K2273="Pending",(IF($J2273='Date ouverte'!$A$20,HLOOKUP($AA2273,'Date ouverte'!$20:$21,2,FALSE),IF($J2273='Date ouverte'!$A$22,HLOOKUP($AA2273,'Date ouverte'!$22:$23,2,FALSE),IF($J2273='Date ouverte'!$A$24,HLOOKUP($AA2273,'Date ouverte'!$24:$25,2,FALSE),IF($J2273='Date ouverte'!$A$26,HLOOKUP($AA2273,'Date ouverte'!$26:$27,2,FALSE),"j"))))),W2273)&lt;&gt;"alert",AA2273,"alert")</f>
        <v>44900</v>
      </c>
      <c r="AC2273" s="65">
        <f>IF($AB2273="alert",(IF($J2273='Date ouverte'!$A$29,HLOOKUP($AA2273,'Date ouverte'!$29:$30,2,FALSE),IF($J2273='Date ouverte'!$A$31,HLOOKUP($AA2273,'Date ouverte'!$31:$33,2,FALSE),IF($J2273='Date ouverte'!$A$33,HLOOKUP($AA2273,'Date ouverte'!$33:$34,2,FALSE),IF($J2273='Date ouverte'!$A$35,HLOOKUP($AA2273,'Date ouverte'!$35:$36,2,FALSE),"j"))))),0)</f>
        <v>0</v>
      </c>
      <c r="AD22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3" s="71"/>
    </row>
    <row r="2274" spans="1:31" x14ac:dyDescent="0.25">
      <c r="A2274" t="s">
        <v>688</v>
      </c>
      <c r="B2274" t="s">
        <v>258</v>
      </c>
      <c r="C2274" t="s">
        <v>30</v>
      </c>
      <c r="D2274" t="s">
        <v>47</v>
      </c>
      <c r="E2274" t="s">
        <v>51</v>
      </c>
      <c r="F2274" t="s">
        <v>48</v>
      </c>
      <c r="G2274" s="1">
        <v>44821</v>
      </c>
      <c r="H2274" s="1">
        <v>44862</v>
      </c>
      <c r="I2274" s="2">
        <v>44873.291666666664</v>
      </c>
      <c r="J2274" t="s">
        <v>18</v>
      </c>
      <c r="K2274" t="s">
        <v>19</v>
      </c>
      <c r="L2274" t="s">
        <v>24</v>
      </c>
      <c r="M2274" t="s">
        <v>32</v>
      </c>
      <c r="N2274" t="s">
        <v>41</v>
      </c>
      <c r="O2274" t="s">
        <v>664</v>
      </c>
      <c r="P2274">
        <f t="shared" si="724"/>
        <v>1</v>
      </c>
      <c r="Q2274" s="5">
        <f t="shared" si="725"/>
        <v>44864</v>
      </c>
      <c r="R2274" s="32">
        <f>VLOOKUP(_xlfn.CONCAT(M2274," - ",E2274),Planning!$C$75:$D$99,2,0)</f>
        <v>5</v>
      </c>
      <c r="S2274" s="5">
        <f t="shared" si="726"/>
        <v>44867</v>
      </c>
      <c r="T2274" s="3" t="str">
        <f t="shared" si="727"/>
        <v/>
      </c>
      <c r="U2274" s="32">
        <f t="shared" ca="1" si="728"/>
        <v>5</v>
      </c>
      <c r="V2274" s="32">
        <f t="shared" si="729"/>
        <v>0</v>
      </c>
      <c r="W2274" s="5">
        <f t="shared" si="730"/>
        <v>44873</v>
      </c>
      <c r="X2274" s="5"/>
      <c r="Z2274" s="49"/>
      <c r="AA2274" s="50" cm="1">
        <f t="array" ref="AA2274">IF(AND(K2274="Pending",J2274='Date ouverte'!$A$2),INDEX(_xlfn.ANCHORARRAY('Date ouverte'!$B$2),MATCH(TRUE,_xlfn.ANCHORARRAY('Date ouverte'!$B$2)&gt;=$W2274,0)),IF(AND(K2274="Pending",J2274='Date ouverte'!$A$4),INDEX(_xlfn.ANCHORARRAY('Date ouverte'!$B$4),MATCH(TRUE,_xlfn.ANCHORARRAY('Date ouverte'!$B$4)&gt;=$W2274,0)),IF(AND(K2274="Pending",J2274='Date ouverte'!$A$6),INDEX(_xlfn.ANCHORARRAY('Date ouverte'!$B$6),MATCH(TRUE,_xlfn.ANCHORARRAY('Date ouverte'!$B$6)&gt;=$W2274,0)),IF(AND(K2274="Pending",J2274='Date ouverte'!$A$8),INDEX(_xlfn.ANCHORARRAY('Date ouverte'!$B$8),MATCH(TRUE,_xlfn.ANCHORARRAY('Date ouverte'!$B$8)&gt;=$W2274,0)),W2274))))</f>
        <v>44873</v>
      </c>
      <c r="AB2274" s="5">
        <f>IF(IF($K2274="Pending",(IF($J2274='Date ouverte'!$A$20,HLOOKUP($AA2274,'Date ouverte'!$20:$21,2,FALSE),IF($J2274='Date ouverte'!$A$22,HLOOKUP($AA2274,'Date ouverte'!$22:$23,2,FALSE),IF($J2274='Date ouverte'!$A$24,HLOOKUP($AA2274,'Date ouverte'!$24:$25,2,FALSE),IF($J2274='Date ouverte'!$A$26,HLOOKUP($AA2274,'Date ouverte'!$26:$27,2,FALSE),"j"))))),W2274)&lt;&gt;"alert",AA2274,"alert")</f>
        <v>44873</v>
      </c>
      <c r="AC2274" s="65">
        <f>IF($AB2274="alert",(IF($J2274='Date ouverte'!$A$29,HLOOKUP($AA2274,'Date ouverte'!$29:$30,2,FALSE),IF($J2274='Date ouverte'!$A$31,HLOOKUP($AA2274,'Date ouverte'!$31:$33,2,FALSE),IF($J2274='Date ouverte'!$A$33,HLOOKUP($AA2274,'Date ouverte'!$33:$34,2,FALSE),IF($J2274='Date ouverte'!$A$35,HLOOKUP($AA2274,'Date ouverte'!$35:$36,2,FALSE),"j"))))),0)</f>
        <v>0</v>
      </c>
      <c r="AD22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4" s="71"/>
    </row>
    <row r="2275" spans="1:31" x14ac:dyDescent="0.25">
      <c r="A2275" t="s">
        <v>294</v>
      </c>
      <c r="B2275" t="s">
        <v>258</v>
      </c>
      <c r="C2275" t="s">
        <v>30</v>
      </c>
      <c r="D2275" t="s">
        <v>47</v>
      </c>
      <c r="E2275" t="s">
        <v>16</v>
      </c>
      <c r="F2275" t="s">
        <v>48</v>
      </c>
      <c r="G2275" s="1">
        <v>44808</v>
      </c>
      <c r="H2275" s="1">
        <v>44868</v>
      </c>
      <c r="I2275" s="2">
        <v>44873</v>
      </c>
      <c r="J2275" t="s">
        <v>18</v>
      </c>
      <c r="K2275" t="s">
        <v>29</v>
      </c>
      <c r="L2275" t="s">
        <v>24</v>
      </c>
      <c r="M2275" t="s">
        <v>32</v>
      </c>
      <c r="N2275" t="s">
        <v>41</v>
      </c>
      <c r="O2275" t="s">
        <v>387</v>
      </c>
      <c r="P2275">
        <f t="shared" si="724"/>
        <v>1</v>
      </c>
      <c r="Q2275" s="5">
        <f t="shared" si="725"/>
        <v>44870</v>
      </c>
      <c r="R2275" s="32">
        <f>VLOOKUP(_xlfn.CONCAT(M2275," - ",E2275),Planning!$C$75:$D$99,2,0)</f>
        <v>10</v>
      </c>
      <c r="S2275" s="5">
        <f t="shared" si="726"/>
        <v>44878</v>
      </c>
      <c r="T2275" s="3" t="str">
        <f t="shared" si="727"/>
        <v/>
      </c>
      <c r="U2275" s="32">
        <f t="shared" ca="1" si="728"/>
        <v>10</v>
      </c>
      <c r="V2275" s="32">
        <f t="shared" si="729"/>
        <v>0</v>
      </c>
      <c r="W2275" s="5">
        <f t="shared" si="730"/>
        <v>44873</v>
      </c>
      <c r="X2275" s="5"/>
      <c r="Z2275" s="49"/>
      <c r="AA2275" s="50" cm="1">
        <f t="array" ref="AA2275">IF(AND(K2275="Pending",J2275='Date ouverte'!$A$2),INDEX(_xlfn.ANCHORARRAY('Date ouverte'!$B$2),MATCH(TRUE,_xlfn.ANCHORARRAY('Date ouverte'!$B$2)&gt;=$W2275,0)),IF(AND(K2275="Pending",J2275='Date ouverte'!$A$4),INDEX(_xlfn.ANCHORARRAY('Date ouverte'!$B$4),MATCH(TRUE,_xlfn.ANCHORARRAY('Date ouverte'!$B$4)&gt;=$W2275,0)),IF(AND(K2275="Pending",J2275='Date ouverte'!$A$6),INDEX(_xlfn.ANCHORARRAY('Date ouverte'!$B$6),MATCH(TRUE,_xlfn.ANCHORARRAY('Date ouverte'!$B$6)&gt;=$W2275,0)),IF(AND(K2275="Pending",J2275='Date ouverte'!$A$8),INDEX(_xlfn.ANCHORARRAY('Date ouverte'!$B$8),MATCH(TRUE,_xlfn.ANCHORARRAY('Date ouverte'!$B$8)&gt;=$W2275,0)),W2275))))</f>
        <v>44873</v>
      </c>
      <c r="AB2275" s="5">
        <f>IF(IF($K2275="Pending",(IF($J2275='Date ouverte'!$A$20,HLOOKUP($AA2275,'Date ouverte'!$20:$21,2,FALSE),IF($J2275='Date ouverte'!$A$22,HLOOKUP($AA2275,'Date ouverte'!$22:$23,2,FALSE),IF($J2275='Date ouverte'!$A$24,HLOOKUP($AA2275,'Date ouverte'!$24:$25,2,FALSE),IF($J2275='Date ouverte'!$A$26,HLOOKUP($AA2275,'Date ouverte'!$26:$27,2,FALSE),"j"))))),W2275)&lt;&gt;"alert",AA2275,"alert")</f>
        <v>44873</v>
      </c>
      <c r="AC2275" s="65">
        <f>IF($AB2275="alert",(IF($J2275='Date ouverte'!$A$29,HLOOKUP($AA2275,'Date ouverte'!$29:$30,2,FALSE),IF($J2275='Date ouverte'!$A$31,HLOOKUP($AA2275,'Date ouverte'!$31:$33,2,FALSE),IF($J2275='Date ouverte'!$A$33,HLOOKUP($AA2275,'Date ouverte'!$33:$34,2,FALSE),IF($J2275='Date ouverte'!$A$35,HLOOKUP($AA2275,'Date ouverte'!$35:$36,2,FALSE),"j"))))),0)</f>
        <v>0</v>
      </c>
      <c r="AD22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5" s="71"/>
    </row>
    <row r="2276" spans="1:31" x14ac:dyDescent="0.25">
      <c r="A2276" t="s">
        <v>2373</v>
      </c>
      <c r="B2276" t="s">
        <v>258</v>
      </c>
      <c r="C2276" t="s">
        <v>30</v>
      </c>
      <c r="D2276" t="s">
        <v>47</v>
      </c>
      <c r="E2276" t="s">
        <v>16</v>
      </c>
      <c r="F2276" t="s">
        <v>48</v>
      </c>
      <c r="G2276" s="1">
        <v>44865</v>
      </c>
      <c r="H2276" s="1">
        <v>44893</v>
      </c>
      <c r="I2276" s="2">
        <v>44898</v>
      </c>
      <c r="J2276" t="s">
        <v>23</v>
      </c>
      <c r="K2276" t="s">
        <v>29</v>
      </c>
      <c r="L2276" t="s">
        <v>24</v>
      </c>
      <c r="M2276" t="s">
        <v>32</v>
      </c>
      <c r="N2276" t="s">
        <v>41</v>
      </c>
      <c r="O2276" t="s">
        <v>1728</v>
      </c>
      <c r="P2276">
        <f t="shared" si="724"/>
        <v>1</v>
      </c>
      <c r="Q2276" s="5">
        <f t="shared" si="725"/>
        <v>44895</v>
      </c>
      <c r="R2276" s="32">
        <f>VLOOKUP(_xlfn.CONCAT(M2276," - ",E2276),Planning!$C$75:$D$99,2,0)</f>
        <v>10</v>
      </c>
      <c r="S2276" s="5">
        <f t="shared" si="726"/>
        <v>44903</v>
      </c>
      <c r="T2276" s="3" t="str">
        <f t="shared" si="727"/>
        <v/>
      </c>
      <c r="U2276" s="32">
        <f t="shared" ca="1" si="728"/>
        <v>10</v>
      </c>
      <c r="V2276" s="32">
        <f t="shared" si="729"/>
        <v>0</v>
      </c>
      <c r="W2276" s="5">
        <f t="shared" si="730"/>
        <v>44898</v>
      </c>
      <c r="X2276" s="5"/>
      <c r="Z2276" s="49"/>
      <c r="AA2276" s="50" cm="1">
        <f t="array" ref="AA2276">IF(AND(K2276="Pending",J2276='Date ouverte'!$A$2),INDEX(_xlfn.ANCHORARRAY('Date ouverte'!$B$2),MATCH(TRUE,_xlfn.ANCHORARRAY('Date ouverte'!$B$2)&gt;=$W2276,0)),IF(AND(K2276="Pending",J2276='Date ouverte'!$A$4),INDEX(_xlfn.ANCHORARRAY('Date ouverte'!$B$4),MATCH(TRUE,_xlfn.ANCHORARRAY('Date ouverte'!$B$4)&gt;=$W2276,0)),IF(AND(K2276="Pending",J2276='Date ouverte'!$A$6),INDEX(_xlfn.ANCHORARRAY('Date ouverte'!$B$6),MATCH(TRUE,_xlfn.ANCHORARRAY('Date ouverte'!$B$6)&gt;=$W2276,0)),IF(AND(K2276="Pending",J2276='Date ouverte'!$A$8),INDEX(_xlfn.ANCHORARRAY('Date ouverte'!$B$8),MATCH(TRUE,_xlfn.ANCHORARRAY('Date ouverte'!$B$8)&gt;=$W2276,0)),W2276))))</f>
        <v>44900</v>
      </c>
      <c r="AB2276" s="5" t="str">
        <f>IF(IF($K2276="Pending",(IF($J2276='Date ouverte'!$A$20,HLOOKUP($AA2276,'Date ouverte'!$20:$21,2,FALSE),IF($J2276='Date ouverte'!$A$22,HLOOKUP($AA2276,'Date ouverte'!$22:$23,2,FALSE),IF($J2276='Date ouverte'!$A$24,HLOOKUP($AA2276,'Date ouverte'!$24:$25,2,FALSE),IF($J2276='Date ouverte'!$A$26,HLOOKUP($AA2276,'Date ouverte'!$26:$27,2,FALSE),"j"))))),W2276)&lt;&gt;"alert",AA2276,"alert")</f>
        <v>alert</v>
      </c>
      <c r="AC2276" s="65">
        <f>IF($AB2276="alert",(IF($J2276='Date ouverte'!$A$29,HLOOKUP($AA2276,'Date ouverte'!$29:$30,2,FALSE),IF($J2276='Date ouverte'!$A$31,HLOOKUP($AA2276,'Date ouverte'!$31:$33,2,FALSE),IF($J2276='Date ouverte'!$A$33,HLOOKUP($AA2276,'Date ouverte'!$33:$34,2,FALSE),IF($J2276='Date ouverte'!$A$35,HLOOKUP($AA2276,'Date ouverte'!$35:$36,2,FALSE),"j"))))),0)</f>
        <v>26</v>
      </c>
      <c r="AD22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76" s="71"/>
    </row>
    <row r="2277" spans="1:31" x14ac:dyDescent="0.25">
      <c r="A2277" t="s">
        <v>2549</v>
      </c>
      <c r="B2277" t="s">
        <v>258</v>
      </c>
      <c r="C2277" t="s">
        <v>14</v>
      </c>
      <c r="D2277" t="s">
        <v>47</v>
      </c>
      <c r="E2277" t="s">
        <v>16</v>
      </c>
      <c r="F2277" t="s">
        <v>48</v>
      </c>
      <c r="G2277" s="1">
        <v>44865</v>
      </c>
      <c r="H2277" s="1">
        <v>44893</v>
      </c>
      <c r="I2277" s="2">
        <v>44900</v>
      </c>
      <c r="J2277" t="s">
        <v>28</v>
      </c>
      <c r="K2277" t="s">
        <v>29</v>
      </c>
      <c r="L2277" t="s">
        <v>24</v>
      </c>
      <c r="M2277" t="s">
        <v>32</v>
      </c>
      <c r="N2277" t="s">
        <v>41</v>
      </c>
      <c r="O2277" t="s">
        <v>1728</v>
      </c>
      <c r="P2277">
        <f t="shared" si="724"/>
        <v>1</v>
      </c>
      <c r="Q2277" s="5">
        <f t="shared" si="725"/>
        <v>44895</v>
      </c>
      <c r="R2277" s="32">
        <f>VLOOKUP(_xlfn.CONCAT(M2277," - ",E2277),Planning!$C$75:$D$99,2,0)</f>
        <v>10</v>
      </c>
      <c r="S2277" s="5">
        <f t="shared" si="726"/>
        <v>44903</v>
      </c>
      <c r="T2277" s="3" t="str">
        <f t="shared" si="727"/>
        <v/>
      </c>
      <c r="U2277" s="32">
        <f t="shared" ca="1" si="728"/>
        <v>10</v>
      </c>
      <c r="V2277" s="32">
        <f t="shared" si="729"/>
        <v>0</v>
      </c>
      <c r="W2277" s="5">
        <f t="shared" si="730"/>
        <v>44900</v>
      </c>
      <c r="X2277" s="5"/>
      <c r="Z2277" s="49"/>
      <c r="AA2277" s="50" cm="1">
        <f t="array" ref="AA2277">IF(AND(K2277="Pending",J2277='Date ouverte'!$A$2),INDEX(_xlfn.ANCHORARRAY('Date ouverte'!$B$2),MATCH(TRUE,_xlfn.ANCHORARRAY('Date ouverte'!$B$2)&gt;=$W2277,0)),IF(AND(K2277="Pending",J2277='Date ouverte'!$A$4),INDEX(_xlfn.ANCHORARRAY('Date ouverte'!$B$4),MATCH(TRUE,_xlfn.ANCHORARRAY('Date ouverte'!$B$4)&gt;=$W2277,0)),IF(AND(K2277="Pending",J2277='Date ouverte'!$A$6),INDEX(_xlfn.ANCHORARRAY('Date ouverte'!$B$6),MATCH(TRUE,_xlfn.ANCHORARRAY('Date ouverte'!$B$6)&gt;=$W2277,0)),IF(AND(K2277="Pending",J2277='Date ouverte'!$A$8),INDEX(_xlfn.ANCHORARRAY('Date ouverte'!$B$8),MATCH(TRUE,_xlfn.ANCHORARRAY('Date ouverte'!$B$8)&gt;=$W2277,0)),W2277))))</f>
        <v>44900</v>
      </c>
      <c r="AB2277" s="5" t="str">
        <f>IF(IF($K2277="Pending",(IF($J2277='Date ouverte'!$A$20,HLOOKUP($AA2277,'Date ouverte'!$20:$21,2,FALSE),IF($J2277='Date ouverte'!$A$22,HLOOKUP($AA2277,'Date ouverte'!$22:$23,2,FALSE),IF($J2277='Date ouverte'!$A$24,HLOOKUP($AA2277,'Date ouverte'!$24:$25,2,FALSE),IF($J2277='Date ouverte'!$A$26,HLOOKUP($AA2277,'Date ouverte'!$26:$27,2,FALSE),"j"))))),W2277)&lt;&gt;"alert",AA2277,"alert")</f>
        <v>alert</v>
      </c>
      <c r="AC2277" s="65">
        <f>IF($AB2277="alert",(IF($J2277='Date ouverte'!$A$29,HLOOKUP($AA2277,'Date ouverte'!$29:$30,2,FALSE),IF($J2277='Date ouverte'!$A$31,HLOOKUP($AA2277,'Date ouverte'!$31:$33,2,FALSE),IF($J2277='Date ouverte'!$A$33,HLOOKUP($AA2277,'Date ouverte'!$33:$34,2,FALSE),IF($J2277='Date ouverte'!$A$35,HLOOKUP($AA2277,'Date ouverte'!$35:$36,2,FALSE),"j"))))),0)</f>
        <v>15</v>
      </c>
      <c r="AD22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77" s="71"/>
    </row>
    <row r="2278" spans="1:31" x14ac:dyDescent="0.25">
      <c r="A2278" t="s">
        <v>2550</v>
      </c>
      <c r="B2278" t="s">
        <v>258</v>
      </c>
      <c r="C2278" t="s">
        <v>14</v>
      </c>
      <c r="D2278" t="s">
        <v>47</v>
      </c>
      <c r="E2278" t="s">
        <v>16</v>
      </c>
      <c r="F2278" t="s">
        <v>48</v>
      </c>
      <c r="G2278" s="1">
        <v>44865</v>
      </c>
      <c r="H2278" s="1">
        <v>44893</v>
      </c>
      <c r="I2278" s="2">
        <v>44900</v>
      </c>
      <c r="J2278" t="s">
        <v>28</v>
      </c>
      <c r="K2278" t="s">
        <v>29</v>
      </c>
      <c r="L2278" t="s">
        <v>24</v>
      </c>
      <c r="M2278" t="s">
        <v>32</v>
      </c>
      <c r="N2278" t="s">
        <v>41</v>
      </c>
      <c r="O2278" t="s">
        <v>1728</v>
      </c>
      <c r="P2278">
        <f t="shared" si="724"/>
        <v>1</v>
      </c>
      <c r="Q2278" s="5">
        <f t="shared" si="725"/>
        <v>44895</v>
      </c>
      <c r="R2278" s="32">
        <f>VLOOKUP(_xlfn.CONCAT(M2278," - ",E2278),Planning!$C$75:$D$99,2,0)</f>
        <v>10</v>
      </c>
      <c r="S2278" s="5">
        <f t="shared" si="726"/>
        <v>44903</v>
      </c>
      <c r="T2278" s="3" t="str">
        <f t="shared" si="727"/>
        <v/>
      </c>
      <c r="U2278" s="32">
        <f t="shared" ca="1" si="728"/>
        <v>10</v>
      </c>
      <c r="V2278" s="32">
        <f t="shared" si="729"/>
        <v>0</v>
      </c>
      <c r="W2278" s="5">
        <f t="shared" si="730"/>
        <v>44900</v>
      </c>
      <c r="X2278" s="5"/>
      <c r="Z2278" s="49"/>
      <c r="AA2278" s="50" cm="1">
        <f t="array" ref="AA2278">IF(AND(K2278="Pending",J2278='Date ouverte'!$A$2),INDEX(_xlfn.ANCHORARRAY('Date ouverte'!$B$2),MATCH(TRUE,_xlfn.ANCHORARRAY('Date ouverte'!$B$2)&gt;=$W2278,0)),IF(AND(K2278="Pending",J2278='Date ouverte'!$A$4),INDEX(_xlfn.ANCHORARRAY('Date ouverte'!$B$4),MATCH(TRUE,_xlfn.ANCHORARRAY('Date ouverte'!$B$4)&gt;=$W2278,0)),IF(AND(K2278="Pending",J2278='Date ouverte'!$A$6),INDEX(_xlfn.ANCHORARRAY('Date ouverte'!$B$6),MATCH(TRUE,_xlfn.ANCHORARRAY('Date ouverte'!$B$6)&gt;=$W2278,0)),IF(AND(K2278="Pending",J2278='Date ouverte'!$A$8),INDEX(_xlfn.ANCHORARRAY('Date ouverte'!$B$8),MATCH(TRUE,_xlfn.ANCHORARRAY('Date ouverte'!$B$8)&gt;=$W2278,0)),W2278))))</f>
        <v>44900</v>
      </c>
      <c r="AB2278" s="5" t="str">
        <f>IF(IF($K2278="Pending",(IF($J2278='Date ouverte'!$A$20,HLOOKUP($AA2278,'Date ouverte'!$20:$21,2,FALSE),IF($J2278='Date ouverte'!$A$22,HLOOKUP($AA2278,'Date ouverte'!$22:$23,2,FALSE),IF($J2278='Date ouverte'!$A$24,HLOOKUP($AA2278,'Date ouverte'!$24:$25,2,FALSE),IF($J2278='Date ouverte'!$A$26,HLOOKUP($AA2278,'Date ouverte'!$26:$27,2,FALSE),"j"))))),W2278)&lt;&gt;"alert",AA2278,"alert")</f>
        <v>alert</v>
      </c>
      <c r="AC2278" s="65">
        <f>IF($AB2278="alert",(IF($J2278='Date ouverte'!$A$29,HLOOKUP($AA2278,'Date ouverte'!$29:$30,2,FALSE),IF($J2278='Date ouverte'!$A$31,HLOOKUP($AA2278,'Date ouverte'!$31:$33,2,FALSE),IF($J2278='Date ouverte'!$A$33,HLOOKUP($AA2278,'Date ouverte'!$33:$34,2,FALSE),IF($J2278='Date ouverte'!$A$35,HLOOKUP($AA2278,'Date ouverte'!$35:$36,2,FALSE),"j"))))),0)</f>
        <v>15</v>
      </c>
      <c r="AD22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78" s="71"/>
    </row>
    <row r="2279" spans="1:31" x14ac:dyDescent="0.25">
      <c r="A2279" t="s">
        <v>2551</v>
      </c>
      <c r="B2279" t="s">
        <v>258</v>
      </c>
      <c r="C2279" t="s">
        <v>14</v>
      </c>
      <c r="D2279" t="s">
        <v>47</v>
      </c>
      <c r="E2279" t="s">
        <v>16</v>
      </c>
      <c r="F2279" t="s">
        <v>48</v>
      </c>
      <c r="G2279" s="1">
        <v>44865</v>
      </c>
      <c r="H2279" s="1">
        <v>44893</v>
      </c>
      <c r="I2279" s="2">
        <v>44900</v>
      </c>
      <c r="J2279" t="s">
        <v>28</v>
      </c>
      <c r="K2279" t="s">
        <v>29</v>
      </c>
      <c r="L2279" t="s">
        <v>24</v>
      </c>
      <c r="M2279" t="s">
        <v>32</v>
      </c>
      <c r="N2279" t="s">
        <v>41</v>
      </c>
      <c r="O2279" t="s">
        <v>1728</v>
      </c>
      <c r="P2279">
        <f t="shared" si="724"/>
        <v>1</v>
      </c>
      <c r="Q2279" s="5">
        <f t="shared" si="725"/>
        <v>44895</v>
      </c>
      <c r="R2279" s="32">
        <f>VLOOKUP(_xlfn.CONCAT(M2279," - ",E2279),Planning!$C$75:$D$99,2,0)</f>
        <v>10</v>
      </c>
      <c r="S2279" s="5">
        <f t="shared" si="726"/>
        <v>44903</v>
      </c>
      <c r="T2279" s="3" t="str">
        <f t="shared" si="727"/>
        <v/>
      </c>
      <c r="U2279" s="32">
        <f t="shared" ca="1" si="728"/>
        <v>10</v>
      </c>
      <c r="V2279" s="32">
        <f t="shared" si="729"/>
        <v>0</v>
      </c>
      <c r="W2279" s="5">
        <f t="shared" si="730"/>
        <v>44900</v>
      </c>
      <c r="X2279" s="5"/>
      <c r="Z2279" s="49"/>
      <c r="AA2279" s="50" cm="1">
        <f t="array" ref="AA2279">IF(AND(K2279="Pending",J2279='Date ouverte'!$A$2),INDEX(_xlfn.ANCHORARRAY('Date ouverte'!$B$2),MATCH(TRUE,_xlfn.ANCHORARRAY('Date ouverte'!$B$2)&gt;=$W2279,0)),IF(AND(K2279="Pending",J2279='Date ouverte'!$A$4),INDEX(_xlfn.ANCHORARRAY('Date ouverte'!$B$4),MATCH(TRUE,_xlfn.ANCHORARRAY('Date ouverte'!$B$4)&gt;=$W2279,0)),IF(AND(K2279="Pending",J2279='Date ouverte'!$A$6),INDEX(_xlfn.ANCHORARRAY('Date ouverte'!$B$6),MATCH(TRUE,_xlfn.ANCHORARRAY('Date ouverte'!$B$6)&gt;=$W2279,0)),IF(AND(K2279="Pending",J2279='Date ouverte'!$A$8),INDEX(_xlfn.ANCHORARRAY('Date ouverte'!$B$8),MATCH(TRUE,_xlfn.ANCHORARRAY('Date ouverte'!$B$8)&gt;=$W2279,0)),W2279))))</f>
        <v>44900</v>
      </c>
      <c r="AB2279" s="5" t="str">
        <f>IF(IF($K2279="Pending",(IF($J2279='Date ouverte'!$A$20,HLOOKUP($AA2279,'Date ouverte'!$20:$21,2,FALSE),IF($J2279='Date ouverte'!$A$22,HLOOKUP($AA2279,'Date ouverte'!$22:$23,2,FALSE),IF($J2279='Date ouverte'!$A$24,HLOOKUP($AA2279,'Date ouverte'!$24:$25,2,FALSE),IF($J2279='Date ouverte'!$A$26,HLOOKUP($AA2279,'Date ouverte'!$26:$27,2,FALSE),"j"))))),W2279)&lt;&gt;"alert",AA2279,"alert")</f>
        <v>alert</v>
      </c>
      <c r="AC2279" s="65">
        <f>IF($AB2279="alert",(IF($J2279='Date ouverte'!$A$29,HLOOKUP($AA2279,'Date ouverte'!$29:$30,2,FALSE),IF($J2279='Date ouverte'!$A$31,HLOOKUP($AA2279,'Date ouverte'!$31:$33,2,FALSE),IF($J2279='Date ouverte'!$A$33,HLOOKUP($AA2279,'Date ouverte'!$33:$34,2,FALSE),IF($J2279='Date ouverte'!$A$35,HLOOKUP($AA2279,'Date ouverte'!$35:$36,2,FALSE),"j"))))),0)</f>
        <v>15</v>
      </c>
      <c r="AD22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79" s="71"/>
    </row>
    <row r="2280" spans="1:31" x14ac:dyDescent="0.25">
      <c r="A2280" t="s">
        <v>2552</v>
      </c>
      <c r="B2280" t="s">
        <v>258</v>
      </c>
      <c r="C2280" t="s">
        <v>30</v>
      </c>
      <c r="D2280" t="s">
        <v>47</v>
      </c>
      <c r="E2280" t="s">
        <v>16</v>
      </c>
      <c r="F2280" t="s">
        <v>48</v>
      </c>
      <c r="G2280" s="1">
        <v>44865</v>
      </c>
      <c r="H2280" s="1">
        <v>44893</v>
      </c>
      <c r="I2280" s="2">
        <v>44898</v>
      </c>
      <c r="J2280" t="s">
        <v>23</v>
      </c>
      <c r="K2280" t="s">
        <v>29</v>
      </c>
      <c r="L2280" t="s">
        <v>24</v>
      </c>
      <c r="M2280" t="s">
        <v>32</v>
      </c>
      <c r="N2280" t="s">
        <v>41</v>
      </c>
      <c r="O2280" t="s">
        <v>1728</v>
      </c>
      <c r="P2280">
        <f t="shared" si="724"/>
        <v>1</v>
      </c>
      <c r="Q2280" s="5">
        <f t="shared" si="725"/>
        <v>44895</v>
      </c>
      <c r="R2280" s="32">
        <f>VLOOKUP(_xlfn.CONCAT(M2280," - ",E2280),Planning!$C$75:$D$99,2,0)</f>
        <v>10</v>
      </c>
      <c r="S2280" s="5">
        <f t="shared" si="726"/>
        <v>44903</v>
      </c>
      <c r="T2280" s="3" t="str">
        <f t="shared" si="727"/>
        <v/>
      </c>
      <c r="U2280" s="32">
        <f t="shared" ca="1" si="728"/>
        <v>10</v>
      </c>
      <c r="V2280" s="32">
        <f t="shared" si="729"/>
        <v>0</v>
      </c>
      <c r="W2280" s="5">
        <f t="shared" si="730"/>
        <v>44898</v>
      </c>
      <c r="X2280" s="5"/>
      <c r="Z2280" s="49"/>
      <c r="AA2280" s="50" cm="1">
        <f t="array" ref="AA2280">IF(AND(K2280="Pending",J2280='Date ouverte'!$A$2),INDEX(_xlfn.ANCHORARRAY('Date ouverte'!$B$2),MATCH(TRUE,_xlfn.ANCHORARRAY('Date ouverte'!$B$2)&gt;=$W2280,0)),IF(AND(K2280="Pending",J2280='Date ouverte'!$A$4),INDEX(_xlfn.ANCHORARRAY('Date ouverte'!$B$4),MATCH(TRUE,_xlfn.ANCHORARRAY('Date ouverte'!$B$4)&gt;=$W2280,0)),IF(AND(K2280="Pending",J2280='Date ouverte'!$A$6),INDEX(_xlfn.ANCHORARRAY('Date ouverte'!$B$6),MATCH(TRUE,_xlfn.ANCHORARRAY('Date ouverte'!$B$6)&gt;=$W2280,0)),IF(AND(K2280="Pending",J2280='Date ouverte'!$A$8),INDEX(_xlfn.ANCHORARRAY('Date ouverte'!$B$8),MATCH(TRUE,_xlfn.ANCHORARRAY('Date ouverte'!$B$8)&gt;=$W2280,0)),W2280))))</f>
        <v>44900</v>
      </c>
      <c r="AB2280" s="5" t="str">
        <f>IF(IF($K2280="Pending",(IF($J2280='Date ouverte'!$A$20,HLOOKUP($AA2280,'Date ouverte'!$20:$21,2,FALSE),IF($J2280='Date ouverte'!$A$22,HLOOKUP($AA2280,'Date ouverte'!$22:$23,2,FALSE),IF($J2280='Date ouverte'!$A$24,HLOOKUP($AA2280,'Date ouverte'!$24:$25,2,FALSE),IF($J2280='Date ouverte'!$A$26,HLOOKUP($AA2280,'Date ouverte'!$26:$27,2,FALSE),"j"))))),W2280)&lt;&gt;"alert",AA2280,"alert")</f>
        <v>alert</v>
      </c>
      <c r="AC2280" s="65">
        <f>IF($AB2280="alert",(IF($J2280='Date ouverte'!$A$29,HLOOKUP($AA2280,'Date ouverte'!$29:$30,2,FALSE),IF($J2280='Date ouverte'!$A$31,HLOOKUP($AA2280,'Date ouverte'!$31:$33,2,FALSE),IF($J2280='Date ouverte'!$A$33,HLOOKUP($AA2280,'Date ouverte'!$33:$34,2,FALSE),IF($J2280='Date ouverte'!$A$35,HLOOKUP($AA2280,'Date ouverte'!$35:$36,2,FALSE),"j"))))),0)</f>
        <v>26</v>
      </c>
      <c r="AD22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0" s="71"/>
    </row>
    <row r="2281" spans="1:31" x14ac:dyDescent="0.25">
      <c r="A2281" t="s">
        <v>2553</v>
      </c>
      <c r="B2281" t="s">
        <v>258</v>
      </c>
      <c r="C2281" t="s">
        <v>30</v>
      </c>
      <c r="D2281" t="s">
        <v>47</v>
      </c>
      <c r="E2281" t="s">
        <v>16</v>
      </c>
      <c r="F2281" t="s">
        <v>48</v>
      </c>
      <c r="G2281" s="1">
        <v>44865</v>
      </c>
      <c r="H2281" s="1">
        <v>44893</v>
      </c>
      <c r="I2281" s="2">
        <v>44898</v>
      </c>
      <c r="J2281" t="s">
        <v>39</v>
      </c>
      <c r="K2281" t="s">
        <v>29</v>
      </c>
      <c r="L2281" t="s">
        <v>24</v>
      </c>
      <c r="M2281" t="s">
        <v>32</v>
      </c>
      <c r="N2281" t="s">
        <v>41</v>
      </c>
      <c r="O2281" t="s">
        <v>1728</v>
      </c>
      <c r="P2281">
        <f t="shared" si="724"/>
        <v>1</v>
      </c>
      <c r="Q2281" s="5">
        <f t="shared" si="725"/>
        <v>44895</v>
      </c>
      <c r="R2281" s="32">
        <f>VLOOKUP(_xlfn.CONCAT(M2281," - ",E2281),Planning!$C$75:$D$99,2,0)</f>
        <v>10</v>
      </c>
      <c r="S2281" s="5">
        <f t="shared" si="726"/>
        <v>44903</v>
      </c>
      <c r="T2281" s="3" t="str">
        <f t="shared" si="727"/>
        <v/>
      </c>
      <c r="U2281" s="32">
        <f t="shared" ca="1" si="728"/>
        <v>10</v>
      </c>
      <c r="V2281" s="32">
        <f t="shared" si="729"/>
        <v>0</v>
      </c>
      <c r="W2281" s="5">
        <f t="shared" si="730"/>
        <v>44898</v>
      </c>
      <c r="X2281" s="5"/>
      <c r="Z2281" s="49"/>
      <c r="AA2281" s="50" cm="1">
        <f t="array" ref="AA2281">IF(AND(K2281="Pending",J2281='Date ouverte'!$A$2),INDEX(_xlfn.ANCHORARRAY('Date ouverte'!$B$2),MATCH(TRUE,_xlfn.ANCHORARRAY('Date ouverte'!$B$2)&gt;=$W2281,0)),IF(AND(K2281="Pending",J2281='Date ouverte'!$A$4),INDEX(_xlfn.ANCHORARRAY('Date ouverte'!$B$4),MATCH(TRUE,_xlfn.ANCHORARRAY('Date ouverte'!$B$4)&gt;=$W2281,0)),IF(AND(K2281="Pending",J2281='Date ouverte'!$A$6),INDEX(_xlfn.ANCHORARRAY('Date ouverte'!$B$6),MATCH(TRUE,_xlfn.ANCHORARRAY('Date ouverte'!$B$6)&gt;=$W2281,0)),IF(AND(K2281="Pending",J2281='Date ouverte'!$A$8),INDEX(_xlfn.ANCHORARRAY('Date ouverte'!$B$8),MATCH(TRUE,_xlfn.ANCHORARRAY('Date ouverte'!$B$8)&gt;=$W2281,0)),W2281))))</f>
        <v>44900</v>
      </c>
      <c r="AB2281" s="5">
        <f>IF(IF($K2281="Pending",(IF($J2281='Date ouverte'!$A$20,HLOOKUP($AA2281,'Date ouverte'!$20:$21,2,FALSE),IF($J2281='Date ouverte'!$A$22,HLOOKUP($AA2281,'Date ouverte'!$22:$23,2,FALSE),IF($J2281='Date ouverte'!$A$24,HLOOKUP($AA2281,'Date ouverte'!$24:$25,2,FALSE),IF($J2281='Date ouverte'!$A$26,HLOOKUP($AA2281,'Date ouverte'!$26:$27,2,FALSE),"j"))))),W2281)&lt;&gt;"alert",AA2281,"alert")</f>
        <v>44900</v>
      </c>
      <c r="AC2281" s="65">
        <f>IF($AB2281="alert",(IF($J2281='Date ouverte'!$A$29,HLOOKUP($AA2281,'Date ouverte'!$29:$30,2,FALSE),IF($J2281='Date ouverte'!$A$31,HLOOKUP($AA2281,'Date ouverte'!$31:$33,2,FALSE),IF($J2281='Date ouverte'!$A$33,HLOOKUP($AA2281,'Date ouverte'!$33:$34,2,FALSE),IF($J2281='Date ouverte'!$A$35,HLOOKUP($AA2281,'Date ouverte'!$35:$36,2,FALSE),"j"))))),0)</f>
        <v>0</v>
      </c>
      <c r="AD22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81" s="71"/>
    </row>
    <row r="2282" spans="1:31" x14ac:dyDescent="0.25">
      <c r="A2282" t="s">
        <v>2554</v>
      </c>
      <c r="B2282" t="s">
        <v>258</v>
      </c>
      <c r="C2282" t="s">
        <v>14</v>
      </c>
      <c r="D2282" t="s">
        <v>47</v>
      </c>
      <c r="E2282" t="s">
        <v>16</v>
      </c>
      <c r="F2282" t="s">
        <v>48</v>
      </c>
      <c r="G2282" s="1">
        <v>44865</v>
      </c>
      <c r="H2282" s="1">
        <v>44893</v>
      </c>
      <c r="I2282" s="2">
        <v>44900</v>
      </c>
      <c r="J2282" t="s">
        <v>28</v>
      </c>
      <c r="K2282" t="s">
        <v>29</v>
      </c>
      <c r="L2282" t="s">
        <v>24</v>
      </c>
      <c r="M2282" t="s">
        <v>32</v>
      </c>
      <c r="N2282" t="s">
        <v>41</v>
      </c>
      <c r="O2282" t="s">
        <v>1728</v>
      </c>
      <c r="P2282">
        <f t="shared" si="724"/>
        <v>1</v>
      </c>
      <c r="Q2282" s="5">
        <f t="shared" si="725"/>
        <v>44895</v>
      </c>
      <c r="R2282" s="32">
        <f>VLOOKUP(_xlfn.CONCAT(M2282," - ",E2282),Planning!$C$75:$D$99,2,0)</f>
        <v>10</v>
      </c>
      <c r="S2282" s="5">
        <f t="shared" si="726"/>
        <v>44903</v>
      </c>
      <c r="T2282" s="3" t="str">
        <f t="shared" si="727"/>
        <v/>
      </c>
      <c r="U2282" s="32">
        <f t="shared" ca="1" si="728"/>
        <v>10</v>
      </c>
      <c r="V2282" s="32">
        <f t="shared" si="729"/>
        <v>0</v>
      </c>
      <c r="W2282" s="5">
        <f t="shared" si="730"/>
        <v>44900</v>
      </c>
      <c r="X2282" s="5"/>
      <c r="Z2282" s="49"/>
      <c r="AA2282" s="50" cm="1">
        <f t="array" ref="AA2282">IF(AND(K2282="Pending",J2282='Date ouverte'!$A$2),INDEX(_xlfn.ANCHORARRAY('Date ouverte'!$B$2),MATCH(TRUE,_xlfn.ANCHORARRAY('Date ouverte'!$B$2)&gt;=$W2282,0)),IF(AND(K2282="Pending",J2282='Date ouverte'!$A$4),INDEX(_xlfn.ANCHORARRAY('Date ouverte'!$B$4),MATCH(TRUE,_xlfn.ANCHORARRAY('Date ouverte'!$B$4)&gt;=$W2282,0)),IF(AND(K2282="Pending",J2282='Date ouverte'!$A$6),INDEX(_xlfn.ANCHORARRAY('Date ouverte'!$B$6),MATCH(TRUE,_xlfn.ANCHORARRAY('Date ouverte'!$B$6)&gt;=$W2282,0)),IF(AND(K2282="Pending",J2282='Date ouverte'!$A$8),INDEX(_xlfn.ANCHORARRAY('Date ouverte'!$B$8),MATCH(TRUE,_xlfn.ANCHORARRAY('Date ouverte'!$B$8)&gt;=$W2282,0)),W2282))))</f>
        <v>44900</v>
      </c>
      <c r="AB2282" s="5" t="str">
        <f>IF(IF($K2282="Pending",(IF($J2282='Date ouverte'!$A$20,HLOOKUP($AA2282,'Date ouverte'!$20:$21,2,FALSE),IF($J2282='Date ouverte'!$A$22,HLOOKUP($AA2282,'Date ouverte'!$22:$23,2,FALSE),IF($J2282='Date ouverte'!$A$24,HLOOKUP($AA2282,'Date ouverte'!$24:$25,2,FALSE),IF($J2282='Date ouverte'!$A$26,HLOOKUP($AA2282,'Date ouverte'!$26:$27,2,FALSE),"j"))))),W2282)&lt;&gt;"alert",AA2282,"alert")</f>
        <v>alert</v>
      </c>
      <c r="AC2282" s="65">
        <f>IF($AB2282="alert",(IF($J2282='Date ouverte'!$A$29,HLOOKUP($AA2282,'Date ouverte'!$29:$30,2,FALSE),IF($J2282='Date ouverte'!$A$31,HLOOKUP($AA2282,'Date ouverte'!$31:$33,2,FALSE),IF($J2282='Date ouverte'!$A$33,HLOOKUP($AA2282,'Date ouverte'!$33:$34,2,FALSE),IF($J2282='Date ouverte'!$A$35,HLOOKUP($AA2282,'Date ouverte'!$35:$36,2,FALSE),"j"))))),0)</f>
        <v>15</v>
      </c>
      <c r="AD22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82" s="71"/>
    </row>
    <row r="2283" spans="1:31" x14ac:dyDescent="0.25">
      <c r="A2283" t="s">
        <v>2374</v>
      </c>
      <c r="B2283" t="s">
        <v>258</v>
      </c>
      <c r="C2283" t="s">
        <v>30</v>
      </c>
      <c r="D2283" t="s">
        <v>47</v>
      </c>
      <c r="E2283" t="s">
        <v>16</v>
      </c>
      <c r="F2283" t="s">
        <v>48</v>
      </c>
      <c r="G2283" s="1">
        <v>44865</v>
      </c>
      <c r="H2283" s="1">
        <v>44893</v>
      </c>
      <c r="I2283" s="2">
        <v>44898</v>
      </c>
      <c r="J2283" t="s">
        <v>23</v>
      </c>
      <c r="K2283" t="s">
        <v>29</v>
      </c>
      <c r="L2283" t="s">
        <v>24</v>
      </c>
      <c r="M2283" t="s">
        <v>32</v>
      </c>
      <c r="N2283" t="s">
        <v>41</v>
      </c>
      <c r="O2283" t="s">
        <v>1728</v>
      </c>
      <c r="P2283">
        <f t="shared" si="724"/>
        <v>1</v>
      </c>
      <c r="Q2283" s="5">
        <f t="shared" si="725"/>
        <v>44895</v>
      </c>
      <c r="R2283" s="32">
        <f>VLOOKUP(_xlfn.CONCAT(M2283," - ",E2283),Planning!$C$75:$D$99,2,0)</f>
        <v>10</v>
      </c>
      <c r="S2283" s="5">
        <f t="shared" si="726"/>
        <v>44903</v>
      </c>
      <c r="T2283" s="3" t="str">
        <f t="shared" si="727"/>
        <v/>
      </c>
      <c r="U2283" s="32">
        <f t="shared" ca="1" si="728"/>
        <v>10</v>
      </c>
      <c r="V2283" s="32">
        <f t="shared" si="729"/>
        <v>0</v>
      </c>
      <c r="W2283" s="5">
        <f t="shared" si="730"/>
        <v>44898</v>
      </c>
      <c r="X2283" s="5"/>
      <c r="Z2283" s="49"/>
      <c r="AA2283" s="50" cm="1">
        <f t="array" ref="AA2283">IF(AND(K2283="Pending",J2283='Date ouverte'!$A$2),INDEX(_xlfn.ANCHORARRAY('Date ouverte'!$B$2),MATCH(TRUE,_xlfn.ANCHORARRAY('Date ouverte'!$B$2)&gt;=$W2283,0)),IF(AND(K2283="Pending",J2283='Date ouverte'!$A$4),INDEX(_xlfn.ANCHORARRAY('Date ouverte'!$B$4),MATCH(TRUE,_xlfn.ANCHORARRAY('Date ouverte'!$B$4)&gt;=$W2283,0)),IF(AND(K2283="Pending",J2283='Date ouverte'!$A$6),INDEX(_xlfn.ANCHORARRAY('Date ouverte'!$B$6),MATCH(TRUE,_xlfn.ANCHORARRAY('Date ouverte'!$B$6)&gt;=$W2283,0)),IF(AND(K2283="Pending",J2283='Date ouverte'!$A$8),INDEX(_xlfn.ANCHORARRAY('Date ouverte'!$B$8),MATCH(TRUE,_xlfn.ANCHORARRAY('Date ouverte'!$B$8)&gt;=$W2283,0)),W2283))))</f>
        <v>44900</v>
      </c>
      <c r="AB2283" s="5" t="str">
        <f>IF(IF($K2283="Pending",(IF($J2283='Date ouverte'!$A$20,HLOOKUP($AA2283,'Date ouverte'!$20:$21,2,FALSE),IF($J2283='Date ouverte'!$A$22,HLOOKUP($AA2283,'Date ouverte'!$22:$23,2,FALSE),IF($J2283='Date ouverte'!$A$24,HLOOKUP($AA2283,'Date ouverte'!$24:$25,2,FALSE),IF($J2283='Date ouverte'!$A$26,HLOOKUP($AA2283,'Date ouverte'!$26:$27,2,FALSE),"j"))))),W2283)&lt;&gt;"alert",AA2283,"alert")</f>
        <v>alert</v>
      </c>
      <c r="AC2283" s="65">
        <f>IF($AB2283="alert",(IF($J2283='Date ouverte'!$A$29,HLOOKUP($AA2283,'Date ouverte'!$29:$30,2,FALSE),IF($J2283='Date ouverte'!$A$31,HLOOKUP($AA2283,'Date ouverte'!$31:$33,2,FALSE),IF($J2283='Date ouverte'!$A$33,HLOOKUP($AA2283,'Date ouverte'!$33:$34,2,FALSE),IF($J2283='Date ouverte'!$A$35,HLOOKUP($AA2283,'Date ouverte'!$35:$36,2,FALSE),"j"))))),0)</f>
        <v>26</v>
      </c>
      <c r="AD22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3" s="71"/>
    </row>
    <row r="2284" spans="1:31" x14ac:dyDescent="0.25">
      <c r="A2284" t="s">
        <v>246</v>
      </c>
      <c r="B2284" t="s">
        <v>258</v>
      </c>
      <c r="C2284" t="s">
        <v>30</v>
      </c>
      <c r="D2284" t="s">
        <v>47</v>
      </c>
      <c r="E2284" t="s">
        <v>16</v>
      </c>
      <c r="F2284" t="s">
        <v>48</v>
      </c>
      <c r="G2284" s="1">
        <v>44798</v>
      </c>
      <c r="H2284" s="1">
        <v>44860</v>
      </c>
      <c r="I2284" s="2">
        <v>44867.541666666664</v>
      </c>
      <c r="J2284" t="s">
        <v>28</v>
      </c>
      <c r="K2284" t="s">
        <v>19</v>
      </c>
      <c r="L2284" t="s">
        <v>24</v>
      </c>
      <c r="M2284" t="s">
        <v>32</v>
      </c>
      <c r="N2284" t="s">
        <v>41</v>
      </c>
      <c r="O2284" t="s">
        <v>122</v>
      </c>
      <c r="P2284">
        <f t="shared" si="724"/>
        <v>1</v>
      </c>
      <c r="Q2284" s="5">
        <f t="shared" si="725"/>
        <v>44862</v>
      </c>
      <c r="R2284" s="32">
        <f>VLOOKUP(_xlfn.CONCAT(M2284," - ",E2284),Planning!$C$75:$D$99,2,0)</f>
        <v>10</v>
      </c>
      <c r="S2284" s="5">
        <f t="shared" si="726"/>
        <v>44870</v>
      </c>
      <c r="T2284" s="3" t="str">
        <f t="shared" si="727"/>
        <v/>
      </c>
      <c r="U2284" s="32">
        <f t="shared" ca="1" si="728"/>
        <v>10</v>
      </c>
      <c r="V2284" s="32">
        <f t="shared" si="729"/>
        <v>0</v>
      </c>
      <c r="W2284" s="5">
        <f t="shared" si="730"/>
        <v>44867</v>
      </c>
      <c r="X2284" s="5"/>
      <c r="Z2284" s="49"/>
      <c r="AA2284" s="50" cm="1">
        <f t="array" ref="AA2284">IF(AND(K2284="Pending",J2284='Date ouverte'!$A$2),INDEX(_xlfn.ANCHORARRAY('Date ouverte'!$B$2),MATCH(TRUE,_xlfn.ANCHORARRAY('Date ouverte'!$B$2)&gt;=$W2284,0)),IF(AND(K2284="Pending",J2284='Date ouverte'!$A$4),INDEX(_xlfn.ANCHORARRAY('Date ouverte'!$B$4),MATCH(TRUE,_xlfn.ANCHORARRAY('Date ouverte'!$B$4)&gt;=$W2284,0)),IF(AND(K2284="Pending",J2284='Date ouverte'!$A$6),INDEX(_xlfn.ANCHORARRAY('Date ouverte'!$B$6),MATCH(TRUE,_xlfn.ANCHORARRAY('Date ouverte'!$B$6)&gt;=$W2284,0)),IF(AND(K2284="Pending",J2284='Date ouverte'!$A$8),INDEX(_xlfn.ANCHORARRAY('Date ouverte'!$B$8),MATCH(TRUE,_xlfn.ANCHORARRAY('Date ouverte'!$B$8)&gt;=$W2284,0)),W2284))))</f>
        <v>44867</v>
      </c>
      <c r="AB2284" s="5">
        <f>IF(IF($K2284="Pending",(IF($J2284='Date ouverte'!$A$20,HLOOKUP($AA2284,'Date ouverte'!$20:$21,2,FALSE),IF($J2284='Date ouverte'!$A$22,HLOOKUP($AA2284,'Date ouverte'!$22:$23,2,FALSE),IF($J2284='Date ouverte'!$A$24,HLOOKUP($AA2284,'Date ouverte'!$24:$25,2,FALSE),IF($J2284='Date ouverte'!$A$26,HLOOKUP($AA2284,'Date ouverte'!$26:$27,2,FALSE),"j"))))),W2284)&lt;&gt;"alert",AA2284,"alert")</f>
        <v>44867</v>
      </c>
      <c r="AC2284" s="65">
        <f>IF($AB2284="alert",(IF($J2284='Date ouverte'!$A$29,HLOOKUP($AA2284,'Date ouverte'!$29:$30,2,FALSE),IF($J2284='Date ouverte'!$A$31,HLOOKUP($AA2284,'Date ouverte'!$31:$33,2,FALSE),IF($J2284='Date ouverte'!$A$33,HLOOKUP($AA2284,'Date ouverte'!$33:$34,2,FALSE),IF($J2284='Date ouverte'!$A$35,HLOOKUP($AA2284,'Date ouverte'!$35:$36,2,FALSE),"j"))))),0)</f>
        <v>0</v>
      </c>
      <c r="AD22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4" s="71"/>
    </row>
    <row r="2285" spans="1:31" x14ac:dyDescent="0.25">
      <c r="A2285" t="s">
        <v>972</v>
      </c>
      <c r="B2285" t="s">
        <v>258</v>
      </c>
      <c r="C2285" t="s">
        <v>30</v>
      </c>
      <c r="D2285" t="s">
        <v>47</v>
      </c>
      <c r="E2285" t="s">
        <v>16</v>
      </c>
      <c r="F2285" t="s">
        <v>48</v>
      </c>
      <c r="G2285" s="1">
        <v>44826</v>
      </c>
      <c r="H2285" s="1">
        <v>44872</v>
      </c>
      <c r="I2285" s="2">
        <v>44877</v>
      </c>
      <c r="J2285" t="s">
        <v>39</v>
      </c>
      <c r="K2285" t="s">
        <v>29</v>
      </c>
      <c r="L2285" t="s">
        <v>24</v>
      </c>
      <c r="M2285" t="s">
        <v>32</v>
      </c>
      <c r="N2285" t="s">
        <v>41</v>
      </c>
      <c r="O2285" t="s">
        <v>609</v>
      </c>
      <c r="P2285">
        <f t="shared" si="724"/>
        <v>1</v>
      </c>
      <c r="Q2285" s="5">
        <f t="shared" si="725"/>
        <v>44874</v>
      </c>
      <c r="R2285" s="32">
        <f>VLOOKUP(_xlfn.CONCAT(M2285," - ",E2285),Planning!$C$75:$D$99,2,0)</f>
        <v>10</v>
      </c>
      <c r="S2285" s="5">
        <f t="shared" si="726"/>
        <v>44882</v>
      </c>
      <c r="T2285" s="3" t="str">
        <f t="shared" si="727"/>
        <v/>
      </c>
      <c r="U2285" s="32">
        <f t="shared" ca="1" si="728"/>
        <v>10</v>
      </c>
      <c r="V2285" s="32">
        <f t="shared" si="729"/>
        <v>0</v>
      </c>
      <c r="W2285" s="5">
        <f t="shared" si="730"/>
        <v>44877</v>
      </c>
      <c r="X2285" s="5"/>
      <c r="Z2285" s="49"/>
      <c r="AA2285" s="50" cm="1">
        <f t="array" ref="AA2285">IF(AND(K2285="Pending",J2285='Date ouverte'!$A$2),INDEX(_xlfn.ANCHORARRAY('Date ouverte'!$B$2),MATCH(TRUE,_xlfn.ANCHORARRAY('Date ouverte'!$B$2)&gt;=$W2285,0)),IF(AND(K2285="Pending",J2285='Date ouverte'!$A$4),INDEX(_xlfn.ANCHORARRAY('Date ouverte'!$B$4),MATCH(TRUE,_xlfn.ANCHORARRAY('Date ouverte'!$B$4)&gt;=$W2285,0)),IF(AND(K2285="Pending",J2285='Date ouverte'!$A$6),INDEX(_xlfn.ANCHORARRAY('Date ouverte'!$B$6),MATCH(TRUE,_xlfn.ANCHORARRAY('Date ouverte'!$B$6)&gt;=$W2285,0)),IF(AND(K2285="Pending",J2285='Date ouverte'!$A$8),INDEX(_xlfn.ANCHORARRAY('Date ouverte'!$B$8),MATCH(TRUE,_xlfn.ANCHORARRAY('Date ouverte'!$B$8)&gt;=$W2285,0)),W2285))))</f>
        <v>44879</v>
      </c>
      <c r="AB2285" s="5" t="str">
        <f>IF(IF($K2285="Pending",(IF($J2285='Date ouverte'!$A$20,HLOOKUP($AA2285,'Date ouverte'!$20:$21,2,FALSE),IF($J2285='Date ouverte'!$A$22,HLOOKUP($AA2285,'Date ouverte'!$22:$23,2,FALSE),IF($J2285='Date ouverte'!$A$24,HLOOKUP($AA2285,'Date ouverte'!$24:$25,2,FALSE),IF($J2285='Date ouverte'!$A$26,HLOOKUP($AA2285,'Date ouverte'!$26:$27,2,FALSE),"j"))))),W2285)&lt;&gt;"alert",AA2285,"alert")</f>
        <v>alert</v>
      </c>
      <c r="AC2285" s="65">
        <f>IF($AB2285="alert",(IF($J2285='Date ouverte'!$A$29,HLOOKUP($AA2285,'Date ouverte'!$29:$30,2,FALSE),IF($J2285='Date ouverte'!$A$31,HLOOKUP($AA2285,'Date ouverte'!$31:$33,2,FALSE),IF($J2285='Date ouverte'!$A$33,HLOOKUP($AA2285,'Date ouverte'!$33:$34,2,FALSE),IF($J2285='Date ouverte'!$A$35,HLOOKUP($AA2285,'Date ouverte'!$35:$36,2,FALSE),"j"))))),0)</f>
        <v>52</v>
      </c>
      <c r="AD22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85" s="71"/>
    </row>
    <row r="2286" spans="1:31" x14ac:dyDescent="0.25">
      <c r="A2286" t="s">
        <v>1596</v>
      </c>
      <c r="B2286" t="s">
        <v>258</v>
      </c>
      <c r="C2286" t="s">
        <v>30</v>
      </c>
      <c r="D2286" t="s">
        <v>47</v>
      </c>
      <c r="E2286" t="s">
        <v>16</v>
      </c>
      <c r="F2286" t="s">
        <v>48</v>
      </c>
      <c r="G2286" s="1">
        <v>44844</v>
      </c>
      <c r="H2286" s="1">
        <v>44885</v>
      </c>
      <c r="I2286" s="2">
        <v>44890</v>
      </c>
      <c r="J2286" t="s">
        <v>28</v>
      </c>
      <c r="K2286" t="s">
        <v>29</v>
      </c>
      <c r="L2286" t="s">
        <v>24</v>
      </c>
      <c r="M2286" t="s">
        <v>32</v>
      </c>
      <c r="N2286" t="s">
        <v>41</v>
      </c>
      <c r="O2286" t="s">
        <v>1106</v>
      </c>
      <c r="P2286">
        <f t="shared" si="724"/>
        <v>1</v>
      </c>
      <c r="Q2286" s="5">
        <f t="shared" si="725"/>
        <v>44887</v>
      </c>
      <c r="R2286" s="32">
        <f>VLOOKUP(_xlfn.CONCAT(M2286," - ",E2286),Planning!$C$75:$D$99,2,0)</f>
        <v>10</v>
      </c>
      <c r="S2286" s="5">
        <f t="shared" si="726"/>
        <v>44895</v>
      </c>
      <c r="T2286" s="3" t="str">
        <f t="shared" si="727"/>
        <v/>
      </c>
      <c r="U2286" s="32">
        <f t="shared" ca="1" si="728"/>
        <v>10</v>
      </c>
      <c r="V2286" s="32">
        <f t="shared" si="729"/>
        <v>0</v>
      </c>
      <c r="W2286" s="5">
        <f t="shared" si="730"/>
        <v>44890</v>
      </c>
      <c r="X2286" s="5"/>
      <c r="Z2286" s="49"/>
      <c r="AA2286" s="50" cm="1">
        <f t="array" ref="AA2286">IF(AND(K2286="Pending",J2286='Date ouverte'!$A$2),INDEX(_xlfn.ANCHORARRAY('Date ouverte'!$B$2),MATCH(TRUE,_xlfn.ANCHORARRAY('Date ouverte'!$B$2)&gt;=$W2286,0)),IF(AND(K2286="Pending",J2286='Date ouverte'!$A$4),INDEX(_xlfn.ANCHORARRAY('Date ouverte'!$B$4),MATCH(TRUE,_xlfn.ANCHORARRAY('Date ouverte'!$B$4)&gt;=$W2286,0)),IF(AND(K2286="Pending",J2286='Date ouverte'!$A$6),INDEX(_xlfn.ANCHORARRAY('Date ouverte'!$B$6),MATCH(TRUE,_xlfn.ANCHORARRAY('Date ouverte'!$B$6)&gt;=$W2286,0)),IF(AND(K2286="Pending",J2286='Date ouverte'!$A$8),INDEX(_xlfn.ANCHORARRAY('Date ouverte'!$B$8),MATCH(TRUE,_xlfn.ANCHORARRAY('Date ouverte'!$B$8)&gt;=$W2286,0)),W2286))))</f>
        <v>44890</v>
      </c>
      <c r="AB2286" s="5" t="str">
        <f>IF(IF($K2286="Pending",(IF($J2286='Date ouverte'!$A$20,HLOOKUP($AA2286,'Date ouverte'!$20:$21,2,FALSE),IF($J2286='Date ouverte'!$A$22,HLOOKUP($AA2286,'Date ouverte'!$22:$23,2,FALSE),IF($J2286='Date ouverte'!$A$24,HLOOKUP($AA2286,'Date ouverte'!$24:$25,2,FALSE),IF($J2286='Date ouverte'!$A$26,HLOOKUP($AA2286,'Date ouverte'!$26:$27,2,FALSE),"j"))))),W2286)&lt;&gt;"alert",AA2286,"alert")</f>
        <v>alert</v>
      </c>
      <c r="AC2286" s="65">
        <f>IF($AB2286="alert",(IF($J2286='Date ouverte'!$A$29,HLOOKUP($AA2286,'Date ouverte'!$29:$30,2,FALSE),IF($J2286='Date ouverte'!$A$31,HLOOKUP($AA2286,'Date ouverte'!$31:$33,2,FALSE),IF($J2286='Date ouverte'!$A$33,HLOOKUP($AA2286,'Date ouverte'!$33:$34,2,FALSE),IF($J2286='Date ouverte'!$A$35,HLOOKUP($AA2286,'Date ouverte'!$35:$36,2,FALSE),"j"))))),0)</f>
        <v>8</v>
      </c>
      <c r="AD22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286" s="71"/>
    </row>
    <row r="2287" spans="1:31" x14ac:dyDescent="0.25">
      <c r="A2287" t="s">
        <v>2375</v>
      </c>
      <c r="B2287" t="s">
        <v>258</v>
      </c>
      <c r="C2287" t="s">
        <v>30</v>
      </c>
      <c r="D2287" t="s">
        <v>47</v>
      </c>
      <c r="E2287" t="s">
        <v>34</v>
      </c>
      <c r="F2287" t="s">
        <v>48</v>
      </c>
      <c r="G2287" s="1">
        <v>44858</v>
      </c>
      <c r="H2287" s="1">
        <v>44890</v>
      </c>
      <c r="I2287" s="2">
        <v>44902</v>
      </c>
      <c r="J2287" t="s">
        <v>23</v>
      </c>
      <c r="K2287" t="s">
        <v>29</v>
      </c>
      <c r="L2287" t="s">
        <v>20</v>
      </c>
      <c r="M2287" t="s">
        <v>25</v>
      </c>
      <c r="N2287" t="s">
        <v>35</v>
      </c>
      <c r="O2287" t="s">
        <v>46</v>
      </c>
      <c r="P2287">
        <f t="shared" si="724"/>
        <v>1</v>
      </c>
      <c r="Q2287" s="5">
        <f t="shared" si="725"/>
        <v>44892</v>
      </c>
      <c r="R2287" s="32">
        <f>VLOOKUP(_xlfn.CONCAT(M2287," - ",E2287),Planning!$C$75:$D$99,2,0)</f>
        <v>21</v>
      </c>
      <c r="S2287" s="5">
        <f t="shared" si="726"/>
        <v>44911</v>
      </c>
      <c r="T2287" s="3" t="str">
        <f t="shared" si="727"/>
        <v/>
      </c>
      <c r="U2287" s="32">
        <f t="shared" ca="1" si="728"/>
        <v>21</v>
      </c>
      <c r="V2287" s="32">
        <f t="shared" si="729"/>
        <v>0</v>
      </c>
      <c r="W2287" s="5">
        <f t="shared" si="730"/>
        <v>44902</v>
      </c>
      <c r="X2287" s="5"/>
      <c r="Z2287" s="49"/>
      <c r="AA2287" s="50" cm="1">
        <f t="array" ref="AA2287">IF(AND(K2287="Pending",J2287='Date ouverte'!$A$2),INDEX(_xlfn.ANCHORARRAY('Date ouverte'!$B$2),MATCH(TRUE,_xlfn.ANCHORARRAY('Date ouverte'!$B$2)&gt;=$W2287,0)),IF(AND(K2287="Pending",J2287='Date ouverte'!$A$4),INDEX(_xlfn.ANCHORARRAY('Date ouverte'!$B$4),MATCH(TRUE,_xlfn.ANCHORARRAY('Date ouverte'!$B$4)&gt;=$W2287,0)),IF(AND(K2287="Pending",J2287='Date ouverte'!$A$6),INDEX(_xlfn.ANCHORARRAY('Date ouverte'!$B$6),MATCH(TRUE,_xlfn.ANCHORARRAY('Date ouverte'!$B$6)&gt;=$W2287,0)),IF(AND(K2287="Pending",J2287='Date ouverte'!$A$8),INDEX(_xlfn.ANCHORARRAY('Date ouverte'!$B$8),MATCH(TRUE,_xlfn.ANCHORARRAY('Date ouverte'!$B$8)&gt;=$W2287,0)),W2287))))</f>
        <v>44902</v>
      </c>
      <c r="AB2287" s="5" t="str">
        <f>IF(IF($K2287="Pending",(IF($J2287='Date ouverte'!$A$20,HLOOKUP($AA2287,'Date ouverte'!$20:$21,2,FALSE),IF($J2287='Date ouverte'!$A$22,HLOOKUP($AA2287,'Date ouverte'!$22:$23,2,FALSE),IF($J2287='Date ouverte'!$A$24,HLOOKUP($AA2287,'Date ouverte'!$24:$25,2,FALSE),IF($J2287='Date ouverte'!$A$26,HLOOKUP($AA2287,'Date ouverte'!$26:$27,2,FALSE),"j"))))),W2287)&lt;&gt;"alert",AA2287,"alert")</f>
        <v>alert</v>
      </c>
      <c r="AC2287" s="65">
        <f>IF($AB2287="alert",(IF($J2287='Date ouverte'!$A$29,HLOOKUP($AA2287,'Date ouverte'!$29:$30,2,FALSE),IF($J2287='Date ouverte'!$A$31,HLOOKUP($AA2287,'Date ouverte'!$31:$33,2,FALSE),IF($J2287='Date ouverte'!$A$33,HLOOKUP($AA2287,'Date ouverte'!$33:$34,2,FALSE),IF($J2287='Date ouverte'!$A$35,HLOOKUP($AA2287,'Date ouverte'!$35:$36,2,FALSE),"j"))))),0)</f>
        <v>40</v>
      </c>
      <c r="AD22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7" s="71"/>
    </row>
    <row r="2288" spans="1:31" x14ac:dyDescent="0.25">
      <c r="A2288" t="s">
        <v>303</v>
      </c>
      <c r="B2288" t="s">
        <v>258</v>
      </c>
      <c r="C2288" t="s">
        <v>30</v>
      </c>
      <c r="D2288" t="s">
        <v>47</v>
      </c>
      <c r="E2288" t="s">
        <v>16</v>
      </c>
      <c r="F2288" t="s">
        <v>48</v>
      </c>
      <c r="G2288" s="1">
        <v>44808</v>
      </c>
      <c r="H2288" s="1">
        <v>44860</v>
      </c>
      <c r="I2288" s="2">
        <v>44867.604166666664</v>
      </c>
      <c r="J2288" t="s">
        <v>23</v>
      </c>
      <c r="K2288" t="s">
        <v>19</v>
      </c>
      <c r="L2288" t="s">
        <v>24</v>
      </c>
      <c r="M2288" t="s">
        <v>32</v>
      </c>
      <c r="N2288" t="s">
        <v>41</v>
      </c>
      <c r="O2288" t="s">
        <v>122</v>
      </c>
      <c r="P2288">
        <f t="shared" si="724"/>
        <v>1</v>
      </c>
      <c r="Q2288" s="5">
        <f t="shared" si="725"/>
        <v>44862</v>
      </c>
      <c r="R2288" s="32">
        <f>VLOOKUP(_xlfn.CONCAT(M2288," - ",E2288),Planning!$C$75:$D$99,2,0)</f>
        <v>10</v>
      </c>
      <c r="S2288" s="5">
        <f t="shared" si="726"/>
        <v>44870</v>
      </c>
      <c r="T2288" s="3" t="str">
        <f t="shared" si="727"/>
        <v/>
      </c>
      <c r="U2288" s="32">
        <f t="shared" ca="1" si="728"/>
        <v>10</v>
      </c>
      <c r="V2288" s="32">
        <f t="shared" si="729"/>
        <v>0</v>
      </c>
      <c r="W2288" s="5">
        <f t="shared" si="730"/>
        <v>44867</v>
      </c>
      <c r="X2288" s="5"/>
      <c r="Z2288" s="49"/>
      <c r="AA2288" s="50" cm="1">
        <f t="array" ref="AA2288">IF(AND(K2288="Pending",J2288='Date ouverte'!$A$2),INDEX(_xlfn.ANCHORARRAY('Date ouverte'!$B$2),MATCH(TRUE,_xlfn.ANCHORARRAY('Date ouverte'!$B$2)&gt;=$W2288,0)),IF(AND(K2288="Pending",J2288='Date ouverte'!$A$4),INDEX(_xlfn.ANCHORARRAY('Date ouverte'!$B$4),MATCH(TRUE,_xlfn.ANCHORARRAY('Date ouverte'!$B$4)&gt;=$W2288,0)),IF(AND(K2288="Pending",J2288='Date ouverte'!$A$6),INDEX(_xlfn.ANCHORARRAY('Date ouverte'!$B$6),MATCH(TRUE,_xlfn.ANCHORARRAY('Date ouverte'!$B$6)&gt;=$W2288,0)),IF(AND(K2288="Pending",J2288='Date ouverte'!$A$8),INDEX(_xlfn.ANCHORARRAY('Date ouverte'!$B$8),MATCH(TRUE,_xlfn.ANCHORARRAY('Date ouverte'!$B$8)&gt;=$W2288,0)),W2288))))</f>
        <v>44867</v>
      </c>
      <c r="AB2288" s="5">
        <f>IF(IF($K2288="Pending",(IF($J2288='Date ouverte'!$A$20,HLOOKUP($AA2288,'Date ouverte'!$20:$21,2,FALSE),IF($J2288='Date ouverte'!$A$22,HLOOKUP($AA2288,'Date ouverte'!$22:$23,2,FALSE),IF($J2288='Date ouverte'!$A$24,HLOOKUP($AA2288,'Date ouverte'!$24:$25,2,FALSE),IF($J2288='Date ouverte'!$A$26,HLOOKUP($AA2288,'Date ouverte'!$26:$27,2,FALSE),"j"))))),W2288)&lt;&gt;"alert",AA2288,"alert")</f>
        <v>44867</v>
      </c>
      <c r="AC2288" s="65">
        <f>IF($AB2288="alert",(IF($J2288='Date ouverte'!$A$29,HLOOKUP($AA2288,'Date ouverte'!$29:$30,2,FALSE),IF($J2288='Date ouverte'!$A$31,HLOOKUP($AA2288,'Date ouverte'!$31:$33,2,FALSE),IF($J2288='Date ouverte'!$A$33,HLOOKUP($AA2288,'Date ouverte'!$33:$34,2,FALSE),IF($J2288='Date ouverte'!$A$35,HLOOKUP($AA2288,'Date ouverte'!$35:$36,2,FALSE),"j"))))),0)</f>
        <v>0</v>
      </c>
      <c r="AD22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8" s="71"/>
    </row>
    <row r="2289" spans="1:31" x14ac:dyDescent="0.25">
      <c r="A2289" t="s">
        <v>1597</v>
      </c>
      <c r="B2289" t="s">
        <v>258</v>
      </c>
      <c r="C2289" t="s">
        <v>30</v>
      </c>
      <c r="D2289" t="s">
        <v>47</v>
      </c>
      <c r="E2289" t="s">
        <v>16</v>
      </c>
      <c r="F2289" t="s">
        <v>48</v>
      </c>
      <c r="G2289" s="1">
        <v>44842</v>
      </c>
      <c r="H2289" s="1">
        <v>44881</v>
      </c>
      <c r="I2289" s="2">
        <v>44890</v>
      </c>
      <c r="J2289" t="s">
        <v>23</v>
      </c>
      <c r="K2289" t="s">
        <v>29</v>
      </c>
      <c r="L2289" t="s">
        <v>24</v>
      </c>
      <c r="M2289" t="s">
        <v>32</v>
      </c>
      <c r="N2289" t="s">
        <v>41</v>
      </c>
      <c r="O2289" t="s">
        <v>43</v>
      </c>
      <c r="P2289">
        <f t="shared" si="724"/>
        <v>1</v>
      </c>
      <c r="Q2289" s="5">
        <f t="shared" si="725"/>
        <v>44883</v>
      </c>
      <c r="R2289" s="32">
        <f>VLOOKUP(_xlfn.CONCAT(M2289," - ",E2289),Planning!$C$75:$D$99,2,0)</f>
        <v>10</v>
      </c>
      <c r="S2289" s="5">
        <f t="shared" si="726"/>
        <v>44891</v>
      </c>
      <c r="T2289" s="3" t="str">
        <f t="shared" si="727"/>
        <v/>
      </c>
      <c r="U2289" s="32">
        <f t="shared" ca="1" si="728"/>
        <v>10</v>
      </c>
      <c r="V2289" s="32">
        <f t="shared" si="729"/>
        <v>0</v>
      </c>
      <c r="W2289" s="5">
        <f t="shared" si="730"/>
        <v>44890</v>
      </c>
      <c r="X2289" s="5"/>
      <c r="Z2289" s="49"/>
      <c r="AA2289" s="50" cm="1">
        <f t="array" ref="AA2289">IF(AND(K2289="Pending",J2289='Date ouverte'!$A$2),INDEX(_xlfn.ANCHORARRAY('Date ouverte'!$B$2),MATCH(TRUE,_xlfn.ANCHORARRAY('Date ouverte'!$B$2)&gt;=$W2289,0)),IF(AND(K2289="Pending",J2289='Date ouverte'!$A$4),INDEX(_xlfn.ANCHORARRAY('Date ouverte'!$B$4),MATCH(TRUE,_xlfn.ANCHORARRAY('Date ouverte'!$B$4)&gt;=$W2289,0)),IF(AND(K2289="Pending",J2289='Date ouverte'!$A$6),INDEX(_xlfn.ANCHORARRAY('Date ouverte'!$B$6),MATCH(TRUE,_xlfn.ANCHORARRAY('Date ouverte'!$B$6)&gt;=$W2289,0)),IF(AND(K2289="Pending",J2289='Date ouverte'!$A$8),INDEX(_xlfn.ANCHORARRAY('Date ouverte'!$B$8),MATCH(TRUE,_xlfn.ANCHORARRAY('Date ouverte'!$B$8)&gt;=$W2289,0)),W2289))))</f>
        <v>44890</v>
      </c>
      <c r="AB2289" s="5" t="str">
        <f>IF(IF($K2289="Pending",(IF($J2289='Date ouverte'!$A$20,HLOOKUP($AA2289,'Date ouverte'!$20:$21,2,FALSE),IF($J2289='Date ouverte'!$A$22,HLOOKUP($AA2289,'Date ouverte'!$22:$23,2,FALSE),IF($J2289='Date ouverte'!$A$24,HLOOKUP($AA2289,'Date ouverte'!$24:$25,2,FALSE),IF($J2289='Date ouverte'!$A$26,HLOOKUP($AA2289,'Date ouverte'!$26:$27,2,FALSE),"j"))))),W2289)&lt;&gt;"alert",AA2289,"alert")</f>
        <v>alert</v>
      </c>
      <c r="AC2289" s="65">
        <f>IF($AB2289="alert",(IF($J2289='Date ouverte'!$A$29,HLOOKUP($AA2289,'Date ouverte'!$29:$30,2,FALSE),IF($J2289='Date ouverte'!$A$31,HLOOKUP($AA2289,'Date ouverte'!$31:$33,2,FALSE),IF($J2289='Date ouverte'!$A$33,HLOOKUP($AA2289,'Date ouverte'!$33:$34,2,FALSE),IF($J2289='Date ouverte'!$A$35,HLOOKUP($AA2289,'Date ouverte'!$35:$36,2,FALSE),"j"))))),0)</f>
        <v>96</v>
      </c>
      <c r="AD22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89" s="71"/>
    </row>
    <row r="2290" spans="1:31" x14ac:dyDescent="0.25">
      <c r="A2290" t="s">
        <v>2555</v>
      </c>
      <c r="B2290" t="s">
        <v>258</v>
      </c>
      <c r="C2290" t="s">
        <v>30</v>
      </c>
      <c r="D2290" t="s">
        <v>47</v>
      </c>
      <c r="E2290" t="s">
        <v>16</v>
      </c>
      <c r="F2290" t="s">
        <v>48</v>
      </c>
      <c r="G2290" s="1">
        <v>44863</v>
      </c>
      <c r="H2290" s="1">
        <v>44900</v>
      </c>
      <c r="I2290" s="2">
        <v>44907</v>
      </c>
      <c r="J2290" t="s">
        <v>23</v>
      </c>
      <c r="K2290" t="s">
        <v>29</v>
      </c>
      <c r="L2290" t="s">
        <v>24</v>
      </c>
      <c r="M2290" t="s">
        <v>32</v>
      </c>
      <c r="O2290" t="s">
        <v>1728</v>
      </c>
      <c r="P2290">
        <f t="shared" si="724"/>
        <v>1</v>
      </c>
      <c r="Q2290" s="5">
        <f t="shared" si="725"/>
        <v>44902</v>
      </c>
      <c r="R2290" s="32">
        <f>VLOOKUP(_xlfn.CONCAT(M2290," - ",E2290),Planning!$C$75:$D$99,2,0)</f>
        <v>10</v>
      </c>
      <c r="S2290" s="5">
        <f t="shared" si="726"/>
        <v>44910</v>
      </c>
      <c r="T2290" s="3" t="str">
        <f t="shared" si="727"/>
        <v/>
      </c>
      <c r="U2290" s="32">
        <f t="shared" ca="1" si="728"/>
        <v>10</v>
      </c>
      <c r="V2290" s="32">
        <f t="shared" si="729"/>
        <v>0</v>
      </c>
      <c r="W2290" s="5">
        <f t="shared" si="730"/>
        <v>44907</v>
      </c>
      <c r="X2290" s="5"/>
      <c r="Z2290" s="49"/>
      <c r="AA2290" s="50" cm="1">
        <f t="array" ref="AA2290">IF(AND(K2290="Pending",J2290='Date ouverte'!$A$2),INDEX(_xlfn.ANCHORARRAY('Date ouverte'!$B$2),MATCH(TRUE,_xlfn.ANCHORARRAY('Date ouverte'!$B$2)&gt;=$W2290,0)),IF(AND(K2290="Pending",J2290='Date ouverte'!$A$4),INDEX(_xlfn.ANCHORARRAY('Date ouverte'!$B$4),MATCH(TRUE,_xlfn.ANCHORARRAY('Date ouverte'!$B$4)&gt;=$W2290,0)),IF(AND(K2290="Pending",J2290='Date ouverte'!$A$6),INDEX(_xlfn.ANCHORARRAY('Date ouverte'!$B$6),MATCH(TRUE,_xlfn.ANCHORARRAY('Date ouverte'!$B$6)&gt;=$W2290,0)),IF(AND(K2290="Pending",J2290='Date ouverte'!$A$8),INDEX(_xlfn.ANCHORARRAY('Date ouverte'!$B$8),MATCH(TRUE,_xlfn.ANCHORARRAY('Date ouverte'!$B$8)&gt;=$W2290,0)),W2290))))</f>
        <v>44907</v>
      </c>
      <c r="AB2290" s="5">
        <f>IF(IF($K2290="Pending",(IF($J2290='Date ouverte'!$A$20,HLOOKUP($AA2290,'Date ouverte'!$20:$21,2,FALSE),IF($J2290='Date ouverte'!$A$22,HLOOKUP($AA2290,'Date ouverte'!$22:$23,2,FALSE),IF($J2290='Date ouverte'!$A$24,HLOOKUP($AA2290,'Date ouverte'!$24:$25,2,FALSE),IF($J2290='Date ouverte'!$A$26,HLOOKUP($AA2290,'Date ouverte'!$26:$27,2,FALSE),"j"))))),W2290)&lt;&gt;"alert",AA2290,"alert")</f>
        <v>44907</v>
      </c>
      <c r="AC2290" s="65">
        <f>IF($AB2290="alert",(IF($J2290='Date ouverte'!$A$29,HLOOKUP($AA2290,'Date ouverte'!$29:$30,2,FALSE),IF($J2290='Date ouverte'!$A$31,HLOOKUP($AA2290,'Date ouverte'!$31:$33,2,FALSE),IF($J2290='Date ouverte'!$A$33,HLOOKUP($AA2290,'Date ouverte'!$33:$34,2,FALSE),IF($J2290='Date ouverte'!$A$35,HLOOKUP($AA2290,'Date ouverte'!$35:$36,2,FALSE),"j"))))),0)</f>
        <v>0</v>
      </c>
      <c r="AD22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0" s="71"/>
    </row>
    <row r="2291" spans="1:31" x14ac:dyDescent="0.25">
      <c r="A2291" t="s">
        <v>397</v>
      </c>
      <c r="B2291" t="s">
        <v>258</v>
      </c>
      <c r="C2291" t="s">
        <v>30</v>
      </c>
      <c r="D2291" t="s">
        <v>47</v>
      </c>
      <c r="E2291" t="s">
        <v>16</v>
      </c>
      <c r="F2291" t="s">
        <v>48</v>
      </c>
      <c r="G2291" s="1">
        <v>44814</v>
      </c>
      <c r="H2291" s="1">
        <v>44868</v>
      </c>
      <c r="I2291" s="2">
        <v>44873</v>
      </c>
      <c r="J2291" t="s">
        <v>28</v>
      </c>
      <c r="K2291" t="s">
        <v>29</v>
      </c>
      <c r="L2291" t="s">
        <v>24</v>
      </c>
      <c r="M2291" t="s">
        <v>32</v>
      </c>
      <c r="N2291" t="s">
        <v>41</v>
      </c>
      <c r="O2291" t="s">
        <v>387</v>
      </c>
      <c r="P2291">
        <f t="shared" si="724"/>
        <v>1</v>
      </c>
      <c r="Q2291" s="5">
        <f t="shared" si="725"/>
        <v>44870</v>
      </c>
      <c r="R2291" s="32">
        <f>VLOOKUP(_xlfn.CONCAT(M2291," - ",E2291),Planning!$C$75:$D$99,2,0)</f>
        <v>10</v>
      </c>
      <c r="S2291" s="5">
        <f t="shared" si="726"/>
        <v>44878</v>
      </c>
      <c r="T2291" s="3" t="str">
        <f t="shared" si="727"/>
        <v/>
      </c>
      <c r="U2291" s="32">
        <f t="shared" ca="1" si="728"/>
        <v>10</v>
      </c>
      <c r="V2291" s="32">
        <f t="shared" si="729"/>
        <v>0</v>
      </c>
      <c r="W2291" s="5">
        <f t="shared" si="730"/>
        <v>44873</v>
      </c>
      <c r="X2291" s="5"/>
      <c r="Z2291" s="49"/>
      <c r="AA2291" s="50" cm="1">
        <f t="array" ref="AA2291">IF(AND(K2291="Pending",J2291='Date ouverte'!$A$2),INDEX(_xlfn.ANCHORARRAY('Date ouverte'!$B$2),MATCH(TRUE,_xlfn.ANCHORARRAY('Date ouverte'!$B$2)&gt;=$W2291,0)),IF(AND(K2291="Pending",J2291='Date ouverte'!$A$4),INDEX(_xlfn.ANCHORARRAY('Date ouverte'!$B$4),MATCH(TRUE,_xlfn.ANCHORARRAY('Date ouverte'!$B$4)&gt;=$W2291,0)),IF(AND(K2291="Pending",J2291='Date ouverte'!$A$6),INDEX(_xlfn.ANCHORARRAY('Date ouverte'!$B$6),MATCH(TRUE,_xlfn.ANCHORARRAY('Date ouverte'!$B$6)&gt;=$W2291,0)),IF(AND(K2291="Pending",J2291='Date ouverte'!$A$8),INDEX(_xlfn.ANCHORARRAY('Date ouverte'!$B$8),MATCH(TRUE,_xlfn.ANCHORARRAY('Date ouverte'!$B$8)&gt;=$W2291,0)),W2291))))</f>
        <v>44873</v>
      </c>
      <c r="AB2291" s="5" t="str">
        <f>IF(IF($K2291="Pending",(IF($J2291='Date ouverte'!$A$20,HLOOKUP($AA2291,'Date ouverte'!$20:$21,2,FALSE),IF($J2291='Date ouverte'!$A$22,HLOOKUP($AA2291,'Date ouverte'!$22:$23,2,FALSE),IF($J2291='Date ouverte'!$A$24,HLOOKUP($AA2291,'Date ouverte'!$24:$25,2,FALSE),IF($J2291='Date ouverte'!$A$26,HLOOKUP($AA2291,'Date ouverte'!$26:$27,2,FALSE),"j"))))),W2291)&lt;&gt;"alert",AA2291,"alert")</f>
        <v>alert</v>
      </c>
      <c r="AC2291" s="65">
        <f>IF($AB2291="alert",(IF($J2291='Date ouverte'!$A$29,HLOOKUP($AA2291,'Date ouverte'!$29:$30,2,FALSE),IF($J2291='Date ouverte'!$A$31,HLOOKUP($AA2291,'Date ouverte'!$31:$33,2,FALSE),IF($J2291='Date ouverte'!$A$33,HLOOKUP($AA2291,'Date ouverte'!$33:$34,2,FALSE),IF($J2291='Date ouverte'!$A$35,HLOOKUP($AA2291,'Date ouverte'!$35:$36,2,FALSE),"j"))))),0)</f>
        <v>15</v>
      </c>
      <c r="AD22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1" s="71"/>
    </row>
    <row r="2292" spans="1:31" x14ac:dyDescent="0.25">
      <c r="A2292" t="s">
        <v>1598</v>
      </c>
      <c r="B2292" t="s">
        <v>258</v>
      </c>
      <c r="C2292" t="s">
        <v>30</v>
      </c>
      <c r="D2292" t="s">
        <v>47</v>
      </c>
      <c r="E2292" t="s">
        <v>16</v>
      </c>
      <c r="F2292" t="s">
        <v>48</v>
      </c>
      <c r="G2292" s="1">
        <v>44842</v>
      </c>
      <c r="H2292" s="1">
        <v>44881</v>
      </c>
      <c r="I2292" s="2">
        <v>44890</v>
      </c>
      <c r="J2292" t="s">
        <v>23</v>
      </c>
      <c r="K2292" t="s">
        <v>29</v>
      </c>
      <c r="L2292" t="s">
        <v>24</v>
      </c>
      <c r="M2292" t="s">
        <v>32</v>
      </c>
      <c r="N2292" t="s">
        <v>41</v>
      </c>
      <c r="O2292" t="s">
        <v>43</v>
      </c>
      <c r="P2292">
        <f t="shared" si="724"/>
        <v>1</v>
      </c>
      <c r="Q2292" s="5">
        <f t="shared" si="725"/>
        <v>44883</v>
      </c>
      <c r="R2292" s="32">
        <f>VLOOKUP(_xlfn.CONCAT(M2292," - ",E2292),Planning!$C$75:$D$99,2,0)</f>
        <v>10</v>
      </c>
      <c r="S2292" s="5">
        <f t="shared" si="726"/>
        <v>44891</v>
      </c>
      <c r="T2292" s="3" t="str">
        <f t="shared" si="727"/>
        <v/>
      </c>
      <c r="U2292" s="32">
        <f t="shared" ca="1" si="728"/>
        <v>10</v>
      </c>
      <c r="V2292" s="32">
        <f t="shared" si="729"/>
        <v>0</v>
      </c>
      <c r="W2292" s="5">
        <f t="shared" si="730"/>
        <v>44890</v>
      </c>
      <c r="X2292" s="5"/>
      <c r="Z2292" s="49"/>
      <c r="AA2292" s="50" cm="1">
        <f t="array" ref="AA2292">IF(AND(K2292="Pending",J2292='Date ouverte'!$A$2),INDEX(_xlfn.ANCHORARRAY('Date ouverte'!$B$2),MATCH(TRUE,_xlfn.ANCHORARRAY('Date ouverte'!$B$2)&gt;=$W2292,0)),IF(AND(K2292="Pending",J2292='Date ouverte'!$A$4),INDEX(_xlfn.ANCHORARRAY('Date ouverte'!$B$4),MATCH(TRUE,_xlfn.ANCHORARRAY('Date ouverte'!$B$4)&gt;=$W2292,0)),IF(AND(K2292="Pending",J2292='Date ouverte'!$A$6),INDEX(_xlfn.ANCHORARRAY('Date ouverte'!$B$6),MATCH(TRUE,_xlfn.ANCHORARRAY('Date ouverte'!$B$6)&gt;=$W2292,0)),IF(AND(K2292="Pending",J2292='Date ouverte'!$A$8),INDEX(_xlfn.ANCHORARRAY('Date ouverte'!$B$8),MATCH(TRUE,_xlfn.ANCHORARRAY('Date ouverte'!$B$8)&gt;=$W2292,0)),W2292))))</f>
        <v>44890</v>
      </c>
      <c r="AB2292" s="5" t="str">
        <f>IF(IF($K2292="Pending",(IF($J2292='Date ouverte'!$A$20,HLOOKUP($AA2292,'Date ouverte'!$20:$21,2,FALSE),IF($J2292='Date ouverte'!$A$22,HLOOKUP($AA2292,'Date ouverte'!$22:$23,2,FALSE),IF($J2292='Date ouverte'!$A$24,HLOOKUP($AA2292,'Date ouverte'!$24:$25,2,FALSE),IF($J2292='Date ouverte'!$A$26,HLOOKUP($AA2292,'Date ouverte'!$26:$27,2,FALSE),"j"))))),W2292)&lt;&gt;"alert",AA2292,"alert")</f>
        <v>alert</v>
      </c>
      <c r="AC2292" s="65">
        <f>IF($AB2292="alert",(IF($J2292='Date ouverte'!$A$29,HLOOKUP($AA2292,'Date ouverte'!$29:$30,2,FALSE),IF($J2292='Date ouverte'!$A$31,HLOOKUP($AA2292,'Date ouverte'!$31:$33,2,FALSE),IF($J2292='Date ouverte'!$A$33,HLOOKUP($AA2292,'Date ouverte'!$33:$34,2,FALSE),IF($J2292='Date ouverte'!$A$35,HLOOKUP($AA2292,'Date ouverte'!$35:$36,2,FALSE),"j"))))),0)</f>
        <v>96</v>
      </c>
      <c r="AD22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2" s="71"/>
    </row>
    <row r="2293" spans="1:31" x14ac:dyDescent="0.25">
      <c r="A2293" t="s">
        <v>1599</v>
      </c>
      <c r="B2293" t="s">
        <v>258</v>
      </c>
      <c r="C2293" t="s">
        <v>30</v>
      </c>
      <c r="D2293" t="s">
        <v>47</v>
      </c>
      <c r="E2293" t="s">
        <v>16</v>
      </c>
      <c r="F2293" t="s">
        <v>48</v>
      </c>
      <c r="G2293" s="1">
        <v>44842</v>
      </c>
      <c r="H2293" s="1">
        <v>44881</v>
      </c>
      <c r="I2293" s="2">
        <v>44890</v>
      </c>
      <c r="J2293" t="s">
        <v>23</v>
      </c>
      <c r="K2293" t="s">
        <v>29</v>
      </c>
      <c r="L2293" t="s">
        <v>24</v>
      </c>
      <c r="M2293" t="s">
        <v>32</v>
      </c>
      <c r="N2293" t="s">
        <v>41</v>
      </c>
      <c r="O2293" t="s">
        <v>43</v>
      </c>
      <c r="P2293">
        <f t="shared" si="724"/>
        <v>1</v>
      </c>
      <c r="Q2293" s="5">
        <f t="shared" si="725"/>
        <v>44883</v>
      </c>
      <c r="R2293" s="32">
        <f>VLOOKUP(_xlfn.CONCAT(M2293," - ",E2293),Planning!$C$75:$D$99,2,0)</f>
        <v>10</v>
      </c>
      <c r="S2293" s="5">
        <f t="shared" si="726"/>
        <v>44891</v>
      </c>
      <c r="T2293" s="3" t="str">
        <f t="shared" si="727"/>
        <v/>
      </c>
      <c r="U2293" s="32">
        <f t="shared" ca="1" si="728"/>
        <v>10</v>
      </c>
      <c r="V2293" s="32">
        <f t="shared" si="729"/>
        <v>0</v>
      </c>
      <c r="W2293" s="5">
        <f t="shared" si="730"/>
        <v>44890</v>
      </c>
      <c r="X2293" s="5"/>
      <c r="Z2293" s="49"/>
      <c r="AA2293" s="50" cm="1">
        <f t="array" ref="AA2293">IF(AND(K2293="Pending",J2293='Date ouverte'!$A$2),INDEX(_xlfn.ANCHORARRAY('Date ouverte'!$B$2),MATCH(TRUE,_xlfn.ANCHORARRAY('Date ouverte'!$B$2)&gt;=$W2293,0)),IF(AND(K2293="Pending",J2293='Date ouverte'!$A$4),INDEX(_xlfn.ANCHORARRAY('Date ouverte'!$B$4),MATCH(TRUE,_xlfn.ANCHORARRAY('Date ouverte'!$B$4)&gt;=$W2293,0)),IF(AND(K2293="Pending",J2293='Date ouverte'!$A$6),INDEX(_xlfn.ANCHORARRAY('Date ouverte'!$B$6),MATCH(TRUE,_xlfn.ANCHORARRAY('Date ouverte'!$B$6)&gt;=$W2293,0)),IF(AND(K2293="Pending",J2293='Date ouverte'!$A$8),INDEX(_xlfn.ANCHORARRAY('Date ouverte'!$B$8),MATCH(TRUE,_xlfn.ANCHORARRAY('Date ouverte'!$B$8)&gt;=$W2293,0)),W2293))))</f>
        <v>44890</v>
      </c>
      <c r="AB2293" s="5" t="str">
        <f>IF(IF($K2293="Pending",(IF($J2293='Date ouverte'!$A$20,HLOOKUP($AA2293,'Date ouverte'!$20:$21,2,FALSE),IF($J2293='Date ouverte'!$A$22,HLOOKUP($AA2293,'Date ouverte'!$22:$23,2,FALSE),IF($J2293='Date ouverte'!$A$24,HLOOKUP($AA2293,'Date ouverte'!$24:$25,2,FALSE),IF($J2293='Date ouverte'!$A$26,HLOOKUP($AA2293,'Date ouverte'!$26:$27,2,FALSE),"j"))))),W2293)&lt;&gt;"alert",AA2293,"alert")</f>
        <v>alert</v>
      </c>
      <c r="AC2293" s="65">
        <f>IF($AB2293="alert",(IF($J2293='Date ouverte'!$A$29,HLOOKUP($AA2293,'Date ouverte'!$29:$30,2,FALSE),IF($J2293='Date ouverte'!$A$31,HLOOKUP($AA2293,'Date ouverte'!$31:$33,2,FALSE),IF($J2293='Date ouverte'!$A$33,HLOOKUP($AA2293,'Date ouverte'!$33:$34,2,FALSE),IF($J2293='Date ouverte'!$A$35,HLOOKUP($AA2293,'Date ouverte'!$35:$36,2,FALSE),"j"))))),0)</f>
        <v>96</v>
      </c>
      <c r="AD22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3" s="71"/>
    </row>
    <row r="2294" spans="1:31" x14ac:dyDescent="0.25">
      <c r="A2294" t="s">
        <v>315</v>
      </c>
      <c r="B2294" t="s">
        <v>258</v>
      </c>
      <c r="C2294" t="s">
        <v>30</v>
      </c>
      <c r="D2294" t="s">
        <v>47</v>
      </c>
      <c r="E2294" t="s">
        <v>16</v>
      </c>
      <c r="F2294" t="s">
        <v>48</v>
      </c>
      <c r="G2294" s="1">
        <v>44808</v>
      </c>
      <c r="H2294" s="1">
        <v>44860</v>
      </c>
      <c r="I2294" s="2">
        <v>44867.333333333336</v>
      </c>
      <c r="J2294" t="s">
        <v>23</v>
      </c>
      <c r="K2294" t="s">
        <v>19</v>
      </c>
      <c r="L2294" t="s">
        <v>24</v>
      </c>
      <c r="M2294" t="s">
        <v>32</v>
      </c>
      <c r="N2294" t="s">
        <v>41</v>
      </c>
      <c r="O2294" t="s">
        <v>122</v>
      </c>
      <c r="P2294">
        <f t="shared" si="724"/>
        <v>1</v>
      </c>
      <c r="Q2294" s="5">
        <f t="shared" si="725"/>
        <v>44862</v>
      </c>
      <c r="R2294" s="32">
        <f>VLOOKUP(_xlfn.CONCAT(M2294," - ",E2294),Planning!$C$75:$D$99,2,0)</f>
        <v>10</v>
      </c>
      <c r="S2294" s="5">
        <f t="shared" si="726"/>
        <v>44870</v>
      </c>
      <c r="T2294" s="3" t="str">
        <f t="shared" si="727"/>
        <v/>
      </c>
      <c r="U2294" s="32">
        <f t="shared" ca="1" si="728"/>
        <v>10</v>
      </c>
      <c r="V2294" s="32">
        <f t="shared" si="729"/>
        <v>0</v>
      </c>
      <c r="W2294" s="5">
        <f t="shared" si="730"/>
        <v>44867</v>
      </c>
      <c r="X2294" s="5"/>
      <c r="Z2294" s="49"/>
      <c r="AA2294" s="50" cm="1">
        <f t="array" ref="AA2294">IF(AND(K2294="Pending",J2294='Date ouverte'!$A$2),INDEX(_xlfn.ANCHORARRAY('Date ouverte'!$B$2),MATCH(TRUE,_xlfn.ANCHORARRAY('Date ouverte'!$B$2)&gt;=$W2294,0)),IF(AND(K2294="Pending",J2294='Date ouverte'!$A$4),INDEX(_xlfn.ANCHORARRAY('Date ouverte'!$B$4),MATCH(TRUE,_xlfn.ANCHORARRAY('Date ouverte'!$B$4)&gt;=$W2294,0)),IF(AND(K2294="Pending",J2294='Date ouverte'!$A$6),INDEX(_xlfn.ANCHORARRAY('Date ouverte'!$B$6),MATCH(TRUE,_xlfn.ANCHORARRAY('Date ouverte'!$B$6)&gt;=$W2294,0)),IF(AND(K2294="Pending",J2294='Date ouverte'!$A$8),INDEX(_xlfn.ANCHORARRAY('Date ouverte'!$B$8),MATCH(TRUE,_xlfn.ANCHORARRAY('Date ouverte'!$B$8)&gt;=$W2294,0)),W2294))))</f>
        <v>44867</v>
      </c>
      <c r="AB2294" s="5">
        <f>IF(IF($K2294="Pending",(IF($J2294='Date ouverte'!$A$20,HLOOKUP($AA2294,'Date ouverte'!$20:$21,2,FALSE),IF($J2294='Date ouverte'!$A$22,HLOOKUP($AA2294,'Date ouverte'!$22:$23,2,FALSE),IF($J2294='Date ouverte'!$A$24,HLOOKUP($AA2294,'Date ouverte'!$24:$25,2,FALSE),IF($J2294='Date ouverte'!$A$26,HLOOKUP($AA2294,'Date ouverte'!$26:$27,2,FALSE),"j"))))),W2294)&lt;&gt;"alert",AA2294,"alert")</f>
        <v>44867</v>
      </c>
      <c r="AC2294" s="65">
        <f>IF($AB2294="alert",(IF($J2294='Date ouverte'!$A$29,HLOOKUP($AA2294,'Date ouverte'!$29:$30,2,FALSE),IF($J2294='Date ouverte'!$A$31,HLOOKUP($AA2294,'Date ouverte'!$31:$33,2,FALSE),IF($J2294='Date ouverte'!$A$33,HLOOKUP($AA2294,'Date ouverte'!$33:$34,2,FALSE),IF($J2294='Date ouverte'!$A$35,HLOOKUP($AA2294,'Date ouverte'!$35:$36,2,FALSE),"j"))))),0)</f>
        <v>0</v>
      </c>
      <c r="AD22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4" s="71"/>
    </row>
    <row r="2295" spans="1:31" x14ac:dyDescent="0.25">
      <c r="A2295" t="s">
        <v>300</v>
      </c>
      <c r="B2295" t="s">
        <v>258</v>
      </c>
      <c r="C2295" t="s">
        <v>30</v>
      </c>
      <c r="D2295" t="s">
        <v>47</v>
      </c>
      <c r="E2295" t="s">
        <v>16</v>
      </c>
      <c r="F2295" t="s">
        <v>48</v>
      </c>
      <c r="G2295" s="1">
        <v>44808</v>
      </c>
      <c r="H2295" s="1">
        <v>44860</v>
      </c>
      <c r="I2295" s="2">
        <v>44868.541666666664</v>
      </c>
      <c r="J2295" t="s">
        <v>23</v>
      </c>
      <c r="K2295" t="s">
        <v>19</v>
      </c>
      <c r="L2295" t="s">
        <v>24</v>
      </c>
      <c r="M2295" t="s">
        <v>32</v>
      </c>
      <c r="N2295" t="s">
        <v>41</v>
      </c>
      <c r="O2295" t="s">
        <v>122</v>
      </c>
      <c r="P2295">
        <f t="shared" si="724"/>
        <v>1</v>
      </c>
      <c r="Q2295" s="5">
        <f t="shared" si="725"/>
        <v>44862</v>
      </c>
      <c r="R2295" s="32">
        <f>VLOOKUP(_xlfn.CONCAT(M2295," - ",E2295),Planning!$C$75:$D$99,2,0)</f>
        <v>10</v>
      </c>
      <c r="S2295" s="5">
        <f t="shared" si="726"/>
        <v>44870</v>
      </c>
      <c r="T2295" s="3" t="str">
        <f t="shared" si="727"/>
        <v/>
      </c>
      <c r="U2295" s="32">
        <f t="shared" ca="1" si="728"/>
        <v>10</v>
      </c>
      <c r="V2295" s="32">
        <f t="shared" si="729"/>
        <v>0</v>
      </c>
      <c r="W2295" s="5">
        <f t="shared" si="730"/>
        <v>44868</v>
      </c>
      <c r="X2295" s="5"/>
      <c r="Z2295" s="49"/>
      <c r="AA2295" s="50" cm="1">
        <f t="array" ref="AA2295">IF(AND(K2295="Pending",J2295='Date ouverte'!$A$2),INDEX(_xlfn.ANCHORARRAY('Date ouverte'!$B$2),MATCH(TRUE,_xlfn.ANCHORARRAY('Date ouverte'!$B$2)&gt;=$W2295,0)),IF(AND(K2295="Pending",J2295='Date ouverte'!$A$4),INDEX(_xlfn.ANCHORARRAY('Date ouverte'!$B$4),MATCH(TRUE,_xlfn.ANCHORARRAY('Date ouverte'!$B$4)&gt;=$W2295,0)),IF(AND(K2295="Pending",J2295='Date ouverte'!$A$6),INDEX(_xlfn.ANCHORARRAY('Date ouverte'!$B$6),MATCH(TRUE,_xlfn.ANCHORARRAY('Date ouverte'!$B$6)&gt;=$W2295,0)),IF(AND(K2295="Pending",J2295='Date ouverte'!$A$8),INDEX(_xlfn.ANCHORARRAY('Date ouverte'!$B$8),MATCH(TRUE,_xlfn.ANCHORARRAY('Date ouverte'!$B$8)&gt;=$W2295,0)),W2295))))</f>
        <v>44868</v>
      </c>
      <c r="AB2295" s="5">
        <f>IF(IF($K2295="Pending",(IF($J2295='Date ouverte'!$A$20,HLOOKUP($AA2295,'Date ouverte'!$20:$21,2,FALSE),IF($J2295='Date ouverte'!$A$22,HLOOKUP($AA2295,'Date ouverte'!$22:$23,2,FALSE),IF($J2295='Date ouverte'!$A$24,HLOOKUP($AA2295,'Date ouverte'!$24:$25,2,FALSE),IF($J2295='Date ouverte'!$A$26,HLOOKUP($AA2295,'Date ouverte'!$26:$27,2,FALSE),"j"))))),W2295)&lt;&gt;"alert",AA2295,"alert")</f>
        <v>44868</v>
      </c>
      <c r="AC2295" s="65">
        <f>IF($AB2295="alert",(IF($J2295='Date ouverte'!$A$29,HLOOKUP($AA2295,'Date ouverte'!$29:$30,2,FALSE),IF($J2295='Date ouverte'!$A$31,HLOOKUP($AA2295,'Date ouverte'!$31:$33,2,FALSE),IF($J2295='Date ouverte'!$A$33,HLOOKUP($AA2295,'Date ouverte'!$33:$34,2,FALSE),IF($J2295='Date ouverte'!$A$35,HLOOKUP($AA2295,'Date ouverte'!$35:$36,2,FALSE),"j"))))),0)</f>
        <v>0</v>
      </c>
      <c r="AD22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5" s="71"/>
    </row>
    <row r="2296" spans="1:31" x14ac:dyDescent="0.25">
      <c r="A2296" t="s">
        <v>92</v>
      </c>
      <c r="B2296" t="s">
        <v>258</v>
      </c>
      <c r="C2296" t="s">
        <v>30</v>
      </c>
      <c r="D2296" t="s">
        <v>15</v>
      </c>
      <c r="E2296" t="s">
        <v>16</v>
      </c>
      <c r="F2296" t="s">
        <v>17</v>
      </c>
      <c r="G2296" s="1">
        <v>44795</v>
      </c>
      <c r="H2296" s="1">
        <v>44853</v>
      </c>
      <c r="I2296" s="2">
        <v>44858.625</v>
      </c>
      <c r="J2296" t="s">
        <v>39</v>
      </c>
      <c r="K2296" t="s">
        <v>19</v>
      </c>
      <c r="L2296" t="s">
        <v>24</v>
      </c>
      <c r="M2296" t="s">
        <v>32</v>
      </c>
      <c r="N2296" t="s">
        <v>41</v>
      </c>
      <c r="O2296" t="s">
        <v>76</v>
      </c>
      <c r="P2296">
        <f t="shared" si="724"/>
        <v>1</v>
      </c>
      <c r="Q2296" s="5">
        <f t="shared" si="725"/>
        <v>44855</v>
      </c>
      <c r="R2296" s="32">
        <f>VLOOKUP(_xlfn.CONCAT(M2296," - ",E2296),Planning!$C$75:$D$99,2,0)</f>
        <v>10</v>
      </c>
      <c r="S2296" s="5">
        <f t="shared" si="726"/>
        <v>44863</v>
      </c>
      <c r="T2296" s="3" t="str">
        <f t="shared" si="727"/>
        <v/>
      </c>
      <c r="U2296" s="32">
        <f t="shared" ca="1" si="728"/>
        <v>4</v>
      </c>
      <c r="V2296" s="32">
        <f t="shared" si="729"/>
        <v>0</v>
      </c>
      <c r="W2296" s="5">
        <f t="shared" si="730"/>
        <v>44858</v>
      </c>
      <c r="X2296" s="5"/>
      <c r="Z2296" s="49"/>
      <c r="AA2296" s="50" cm="1">
        <f t="array" ref="AA2296">IF(AND(K2296="Pending",J2296='Date ouverte'!$A$2),INDEX(_xlfn.ANCHORARRAY('Date ouverte'!$B$2),MATCH(TRUE,_xlfn.ANCHORARRAY('Date ouverte'!$B$2)&gt;=$W2296,0)),IF(AND(K2296="Pending",J2296='Date ouverte'!$A$4),INDEX(_xlfn.ANCHORARRAY('Date ouverte'!$B$4),MATCH(TRUE,_xlfn.ANCHORARRAY('Date ouverte'!$B$4)&gt;=$W2296,0)),IF(AND(K2296="Pending",J2296='Date ouverte'!$A$6),INDEX(_xlfn.ANCHORARRAY('Date ouverte'!$B$6),MATCH(TRUE,_xlfn.ANCHORARRAY('Date ouverte'!$B$6)&gt;=$W2296,0)),IF(AND(K2296="Pending",J2296='Date ouverte'!$A$8),INDEX(_xlfn.ANCHORARRAY('Date ouverte'!$B$8),MATCH(TRUE,_xlfn.ANCHORARRAY('Date ouverte'!$B$8)&gt;=$W2296,0)),W2296))))</f>
        <v>44858</v>
      </c>
      <c r="AB2296" s="5">
        <f>IF(IF($K2296="Pending",(IF($J2296='Date ouverte'!$A$20,HLOOKUP($AA2296,'Date ouverte'!$20:$21,2,FALSE),IF($J2296='Date ouverte'!$A$22,HLOOKUP($AA2296,'Date ouverte'!$22:$23,2,FALSE),IF($J2296='Date ouverte'!$A$24,HLOOKUP($AA2296,'Date ouverte'!$24:$25,2,FALSE),IF($J2296='Date ouverte'!$A$26,HLOOKUP($AA2296,'Date ouverte'!$26:$27,2,FALSE),"j"))))),W2296)&lt;&gt;"alert",AA2296,"alert")</f>
        <v>44858</v>
      </c>
      <c r="AC2296" s="65">
        <f>IF($AB2296="alert",(IF($J2296='Date ouverte'!$A$29,HLOOKUP($AA2296,'Date ouverte'!$29:$30,2,FALSE),IF($J2296='Date ouverte'!$A$31,HLOOKUP($AA2296,'Date ouverte'!$31:$33,2,FALSE),IF($J2296='Date ouverte'!$A$33,HLOOKUP($AA2296,'Date ouverte'!$33:$34,2,FALSE),IF($J2296='Date ouverte'!$A$35,HLOOKUP($AA2296,'Date ouverte'!$35:$36,2,FALSE),"j"))))),0)</f>
        <v>0</v>
      </c>
      <c r="AD22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0</v>
      </c>
      <c r="AE2296" s="71"/>
    </row>
    <row r="2297" spans="1:31" x14ac:dyDescent="0.25">
      <c r="A2297" t="s">
        <v>2376</v>
      </c>
      <c r="B2297" t="s">
        <v>258</v>
      </c>
      <c r="C2297" t="s">
        <v>30</v>
      </c>
      <c r="D2297" t="s">
        <v>47</v>
      </c>
      <c r="E2297" t="s">
        <v>16</v>
      </c>
      <c r="F2297" t="s">
        <v>48</v>
      </c>
      <c r="G2297" s="1">
        <v>44846</v>
      </c>
      <c r="H2297" s="1">
        <v>44885</v>
      </c>
      <c r="I2297" s="2">
        <v>44890</v>
      </c>
      <c r="J2297" t="s">
        <v>23</v>
      </c>
      <c r="K2297" t="s">
        <v>29</v>
      </c>
      <c r="L2297" t="s">
        <v>24</v>
      </c>
      <c r="M2297" t="s">
        <v>32</v>
      </c>
      <c r="N2297" t="s">
        <v>41</v>
      </c>
      <c r="O2297" t="s">
        <v>1106</v>
      </c>
      <c r="P2297">
        <f t="shared" si="724"/>
        <v>1</v>
      </c>
      <c r="Q2297" s="5">
        <f t="shared" si="725"/>
        <v>44887</v>
      </c>
      <c r="R2297" s="32">
        <f>VLOOKUP(_xlfn.CONCAT(M2297," - ",E2297),Planning!$C$75:$D$99,2,0)</f>
        <v>10</v>
      </c>
      <c r="S2297" s="5">
        <f t="shared" si="726"/>
        <v>44895</v>
      </c>
      <c r="T2297" s="3" t="str">
        <f t="shared" si="727"/>
        <v/>
      </c>
      <c r="U2297" s="32">
        <f t="shared" ca="1" si="728"/>
        <v>10</v>
      </c>
      <c r="V2297" s="32">
        <f t="shared" si="729"/>
        <v>0</v>
      </c>
      <c r="W2297" s="5">
        <f t="shared" si="730"/>
        <v>44890</v>
      </c>
      <c r="X2297" s="5"/>
      <c r="Z2297" s="49"/>
      <c r="AA2297" s="50" cm="1">
        <f t="array" ref="AA2297">IF(AND(K2297="Pending",J2297='Date ouverte'!$A$2),INDEX(_xlfn.ANCHORARRAY('Date ouverte'!$B$2),MATCH(TRUE,_xlfn.ANCHORARRAY('Date ouverte'!$B$2)&gt;=$W2297,0)),IF(AND(K2297="Pending",J2297='Date ouverte'!$A$4),INDEX(_xlfn.ANCHORARRAY('Date ouverte'!$B$4),MATCH(TRUE,_xlfn.ANCHORARRAY('Date ouverte'!$B$4)&gt;=$W2297,0)),IF(AND(K2297="Pending",J2297='Date ouverte'!$A$6),INDEX(_xlfn.ANCHORARRAY('Date ouverte'!$B$6),MATCH(TRUE,_xlfn.ANCHORARRAY('Date ouverte'!$B$6)&gt;=$W2297,0)),IF(AND(K2297="Pending",J2297='Date ouverte'!$A$8),INDEX(_xlfn.ANCHORARRAY('Date ouverte'!$B$8),MATCH(TRUE,_xlfn.ANCHORARRAY('Date ouverte'!$B$8)&gt;=$W2297,0)),W2297))))</f>
        <v>44890</v>
      </c>
      <c r="AB2297" s="5" t="str">
        <f>IF(IF($K2297="Pending",(IF($J2297='Date ouverte'!$A$20,HLOOKUP($AA2297,'Date ouverte'!$20:$21,2,FALSE),IF($J2297='Date ouverte'!$A$22,HLOOKUP($AA2297,'Date ouverte'!$22:$23,2,FALSE),IF($J2297='Date ouverte'!$A$24,HLOOKUP($AA2297,'Date ouverte'!$24:$25,2,FALSE),IF($J2297='Date ouverte'!$A$26,HLOOKUP($AA2297,'Date ouverte'!$26:$27,2,FALSE),"j"))))),W2297)&lt;&gt;"alert",AA2297,"alert")</f>
        <v>alert</v>
      </c>
      <c r="AC2297" s="65">
        <f>IF($AB2297="alert",(IF($J2297='Date ouverte'!$A$29,HLOOKUP($AA2297,'Date ouverte'!$29:$30,2,FALSE),IF($J2297='Date ouverte'!$A$31,HLOOKUP($AA2297,'Date ouverte'!$31:$33,2,FALSE),IF($J2297='Date ouverte'!$A$33,HLOOKUP($AA2297,'Date ouverte'!$33:$34,2,FALSE),IF($J2297='Date ouverte'!$A$35,HLOOKUP($AA2297,'Date ouverte'!$35:$36,2,FALSE),"j"))))),0)</f>
        <v>96</v>
      </c>
      <c r="AD22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297" s="71"/>
    </row>
    <row r="2298" spans="1:31" x14ac:dyDescent="0.25">
      <c r="A2298" t="s">
        <v>1600</v>
      </c>
      <c r="B2298" t="s">
        <v>258</v>
      </c>
      <c r="C2298" t="s">
        <v>14</v>
      </c>
      <c r="D2298" t="s">
        <v>47</v>
      </c>
      <c r="E2298" t="s">
        <v>16</v>
      </c>
      <c r="F2298" t="s">
        <v>48</v>
      </c>
      <c r="G2298" s="1">
        <v>44842</v>
      </c>
      <c r="H2298" s="1">
        <v>44881</v>
      </c>
      <c r="I2298" s="2">
        <v>44888</v>
      </c>
      <c r="J2298" t="s">
        <v>39</v>
      </c>
      <c r="K2298" t="s">
        <v>29</v>
      </c>
      <c r="L2298" t="s">
        <v>24</v>
      </c>
      <c r="M2298" t="s">
        <v>32</v>
      </c>
      <c r="N2298" t="s">
        <v>33</v>
      </c>
      <c r="O2298" t="s">
        <v>58</v>
      </c>
      <c r="P2298">
        <f t="shared" si="724"/>
        <v>1</v>
      </c>
      <c r="Q2298" s="5">
        <f t="shared" si="725"/>
        <v>44883</v>
      </c>
      <c r="R2298" s="32">
        <f>VLOOKUP(_xlfn.CONCAT(M2298," - ",E2298),Planning!$C$75:$D$99,2,0)</f>
        <v>10</v>
      </c>
      <c r="S2298" s="5">
        <f t="shared" si="726"/>
        <v>44891</v>
      </c>
      <c r="T2298" s="3" t="str">
        <f t="shared" si="727"/>
        <v/>
      </c>
      <c r="U2298" s="32">
        <f t="shared" ca="1" si="728"/>
        <v>10</v>
      </c>
      <c r="V2298" s="32">
        <f t="shared" si="729"/>
        <v>0</v>
      </c>
      <c r="W2298" s="5">
        <f t="shared" si="730"/>
        <v>44888</v>
      </c>
      <c r="X2298" s="5"/>
      <c r="Z2298" s="49"/>
      <c r="AA2298" s="50" cm="1">
        <f t="array" ref="AA2298">IF(AND(K2298="Pending",J2298='Date ouverte'!$A$2),INDEX(_xlfn.ANCHORARRAY('Date ouverte'!$B$2),MATCH(TRUE,_xlfn.ANCHORARRAY('Date ouverte'!$B$2)&gt;=$W2298,0)),IF(AND(K2298="Pending",J2298='Date ouverte'!$A$4),INDEX(_xlfn.ANCHORARRAY('Date ouverte'!$B$4),MATCH(TRUE,_xlfn.ANCHORARRAY('Date ouverte'!$B$4)&gt;=$W2298,0)),IF(AND(K2298="Pending",J2298='Date ouverte'!$A$6),INDEX(_xlfn.ANCHORARRAY('Date ouverte'!$B$6),MATCH(TRUE,_xlfn.ANCHORARRAY('Date ouverte'!$B$6)&gt;=$W2298,0)),IF(AND(K2298="Pending",J2298='Date ouverte'!$A$8),INDEX(_xlfn.ANCHORARRAY('Date ouverte'!$B$8),MATCH(TRUE,_xlfn.ANCHORARRAY('Date ouverte'!$B$8)&gt;=$W2298,0)),W2298))))</f>
        <v>44888</v>
      </c>
      <c r="AB2298" s="5">
        <f>IF(IF($K2298="Pending",(IF($J2298='Date ouverte'!$A$20,HLOOKUP($AA2298,'Date ouverte'!$20:$21,2,FALSE),IF($J2298='Date ouverte'!$A$22,HLOOKUP($AA2298,'Date ouverte'!$22:$23,2,FALSE),IF($J2298='Date ouverte'!$A$24,HLOOKUP($AA2298,'Date ouverte'!$24:$25,2,FALSE),IF($J2298='Date ouverte'!$A$26,HLOOKUP($AA2298,'Date ouverte'!$26:$27,2,FALSE),"j"))))),W2298)&lt;&gt;"alert",AA2298,"alert")</f>
        <v>44888</v>
      </c>
      <c r="AC2298" s="65">
        <f>IF($AB2298="alert",(IF($J2298='Date ouverte'!$A$29,HLOOKUP($AA2298,'Date ouverte'!$29:$30,2,FALSE),IF($J2298='Date ouverte'!$A$31,HLOOKUP($AA2298,'Date ouverte'!$31:$33,2,FALSE),IF($J2298='Date ouverte'!$A$33,HLOOKUP($AA2298,'Date ouverte'!$33:$34,2,FALSE),IF($J2298='Date ouverte'!$A$35,HLOOKUP($AA2298,'Date ouverte'!$35:$36,2,FALSE),"j"))))),0)</f>
        <v>0</v>
      </c>
      <c r="AD22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98" s="71"/>
    </row>
    <row r="2299" spans="1:31" x14ac:dyDescent="0.25">
      <c r="A2299" t="s">
        <v>687</v>
      </c>
      <c r="B2299" t="s">
        <v>258</v>
      </c>
      <c r="C2299" t="s">
        <v>30</v>
      </c>
      <c r="D2299" t="s">
        <v>47</v>
      </c>
      <c r="E2299" t="s">
        <v>16</v>
      </c>
      <c r="F2299" t="s">
        <v>48</v>
      </c>
      <c r="G2299" s="1">
        <v>44821</v>
      </c>
      <c r="H2299" s="1">
        <v>44872</v>
      </c>
      <c r="I2299" s="2">
        <v>44877</v>
      </c>
      <c r="J2299" t="s">
        <v>39</v>
      </c>
      <c r="K2299" t="s">
        <v>29</v>
      </c>
      <c r="L2299" t="s">
        <v>24</v>
      </c>
      <c r="M2299" t="s">
        <v>32</v>
      </c>
      <c r="N2299" t="s">
        <v>41</v>
      </c>
      <c r="O2299" t="s">
        <v>609</v>
      </c>
      <c r="P2299">
        <f t="shared" si="724"/>
        <v>1</v>
      </c>
      <c r="Q2299" s="5">
        <f t="shared" si="725"/>
        <v>44874</v>
      </c>
      <c r="R2299" s="32">
        <f>VLOOKUP(_xlfn.CONCAT(M2299," - ",E2299),Planning!$C$75:$D$99,2,0)</f>
        <v>10</v>
      </c>
      <c r="S2299" s="5">
        <f t="shared" si="726"/>
        <v>44882</v>
      </c>
      <c r="T2299" s="3" t="str">
        <f t="shared" si="727"/>
        <v/>
      </c>
      <c r="U2299" s="32">
        <f t="shared" ca="1" si="728"/>
        <v>10</v>
      </c>
      <c r="V2299" s="32">
        <f t="shared" si="729"/>
        <v>0</v>
      </c>
      <c r="W2299" s="5">
        <f t="shared" si="730"/>
        <v>44877</v>
      </c>
      <c r="X2299" s="5"/>
      <c r="Z2299" s="49"/>
      <c r="AA2299" s="50" cm="1">
        <f t="array" ref="AA2299">IF(AND(K2299="Pending",J2299='Date ouverte'!$A$2),INDEX(_xlfn.ANCHORARRAY('Date ouverte'!$B$2),MATCH(TRUE,_xlfn.ANCHORARRAY('Date ouverte'!$B$2)&gt;=$W2299,0)),IF(AND(K2299="Pending",J2299='Date ouverte'!$A$4),INDEX(_xlfn.ANCHORARRAY('Date ouverte'!$B$4),MATCH(TRUE,_xlfn.ANCHORARRAY('Date ouverte'!$B$4)&gt;=$W2299,0)),IF(AND(K2299="Pending",J2299='Date ouverte'!$A$6),INDEX(_xlfn.ANCHORARRAY('Date ouverte'!$B$6),MATCH(TRUE,_xlfn.ANCHORARRAY('Date ouverte'!$B$6)&gt;=$W2299,0)),IF(AND(K2299="Pending",J2299='Date ouverte'!$A$8),INDEX(_xlfn.ANCHORARRAY('Date ouverte'!$B$8),MATCH(TRUE,_xlfn.ANCHORARRAY('Date ouverte'!$B$8)&gt;=$W2299,0)),W2299))))</f>
        <v>44879</v>
      </c>
      <c r="AB2299" s="5" t="str">
        <f>IF(IF($K2299="Pending",(IF($J2299='Date ouverte'!$A$20,HLOOKUP($AA2299,'Date ouverte'!$20:$21,2,FALSE),IF($J2299='Date ouverte'!$A$22,HLOOKUP($AA2299,'Date ouverte'!$22:$23,2,FALSE),IF($J2299='Date ouverte'!$A$24,HLOOKUP($AA2299,'Date ouverte'!$24:$25,2,FALSE),IF($J2299='Date ouverte'!$A$26,HLOOKUP($AA2299,'Date ouverte'!$26:$27,2,FALSE),"j"))))),W2299)&lt;&gt;"alert",AA2299,"alert")</f>
        <v>alert</v>
      </c>
      <c r="AC2299" s="65">
        <f>IF($AB2299="alert",(IF($J2299='Date ouverte'!$A$29,HLOOKUP($AA2299,'Date ouverte'!$29:$30,2,FALSE),IF($J2299='Date ouverte'!$A$31,HLOOKUP($AA2299,'Date ouverte'!$31:$33,2,FALSE),IF($J2299='Date ouverte'!$A$33,HLOOKUP($AA2299,'Date ouverte'!$33:$34,2,FALSE),IF($J2299='Date ouverte'!$A$35,HLOOKUP($AA2299,'Date ouverte'!$35:$36,2,FALSE),"j"))))),0)</f>
        <v>52</v>
      </c>
      <c r="AD22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299" s="71"/>
    </row>
    <row r="2300" spans="1:31" x14ac:dyDescent="0.25">
      <c r="A2300" t="s">
        <v>247</v>
      </c>
      <c r="B2300" t="s">
        <v>258</v>
      </c>
      <c r="C2300" t="s">
        <v>30</v>
      </c>
      <c r="D2300" t="s">
        <v>47</v>
      </c>
      <c r="E2300" t="s">
        <v>16</v>
      </c>
      <c r="F2300" t="s">
        <v>48</v>
      </c>
      <c r="G2300" s="1">
        <v>44802</v>
      </c>
      <c r="H2300" s="1">
        <v>44860</v>
      </c>
      <c r="I2300" s="2">
        <v>44865.541666666664</v>
      </c>
      <c r="J2300" t="s">
        <v>39</v>
      </c>
      <c r="K2300" t="s">
        <v>19</v>
      </c>
      <c r="L2300" t="s">
        <v>24</v>
      </c>
      <c r="M2300" t="s">
        <v>32</v>
      </c>
      <c r="N2300" t="s">
        <v>41</v>
      </c>
      <c r="O2300" t="s">
        <v>122</v>
      </c>
      <c r="P2300">
        <f t="shared" si="724"/>
        <v>1</v>
      </c>
      <c r="Q2300" s="5">
        <f t="shared" si="725"/>
        <v>44862</v>
      </c>
      <c r="R2300" s="32">
        <f>VLOOKUP(_xlfn.CONCAT(M2300," - ",E2300),Planning!$C$75:$D$99,2,0)</f>
        <v>10</v>
      </c>
      <c r="S2300" s="5">
        <f t="shared" si="726"/>
        <v>44870</v>
      </c>
      <c r="T2300" s="3" t="str">
        <f t="shared" si="727"/>
        <v/>
      </c>
      <c r="U2300" s="32">
        <f t="shared" ca="1" si="728"/>
        <v>10</v>
      </c>
      <c r="V2300" s="32">
        <f t="shared" si="729"/>
        <v>0</v>
      </c>
      <c r="W2300" s="5">
        <f t="shared" si="730"/>
        <v>44865</v>
      </c>
      <c r="X2300" s="5"/>
      <c r="Z2300" s="49"/>
      <c r="AA2300" s="50" cm="1">
        <f t="array" ref="AA2300">IF(AND(K2300="Pending",J2300='Date ouverte'!$A$2),INDEX(_xlfn.ANCHORARRAY('Date ouverte'!$B$2),MATCH(TRUE,_xlfn.ANCHORARRAY('Date ouverte'!$B$2)&gt;=$W2300,0)),IF(AND(K2300="Pending",J2300='Date ouverte'!$A$4),INDEX(_xlfn.ANCHORARRAY('Date ouverte'!$B$4),MATCH(TRUE,_xlfn.ANCHORARRAY('Date ouverte'!$B$4)&gt;=$W2300,0)),IF(AND(K2300="Pending",J2300='Date ouverte'!$A$6),INDEX(_xlfn.ANCHORARRAY('Date ouverte'!$B$6),MATCH(TRUE,_xlfn.ANCHORARRAY('Date ouverte'!$B$6)&gt;=$W2300,0)),IF(AND(K2300="Pending",J2300='Date ouverte'!$A$8),INDEX(_xlfn.ANCHORARRAY('Date ouverte'!$B$8),MATCH(TRUE,_xlfn.ANCHORARRAY('Date ouverte'!$B$8)&gt;=$W2300,0)),W2300))))</f>
        <v>44865</v>
      </c>
      <c r="AB2300" s="5">
        <f>IF(IF($K2300="Pending",(IF($J2300='Date ouverte'!$A$20,HLOOKUP($AA2300,'Date ouverte'!$20:$21,2,FALSE),IF($J2300='Date ouverte'!$A$22,HLOOKUP($AA2300,'Date ouverte'!$22:$23,2,FALSE),IF($J2300='Date ouverte'!$A$24,HLOOKUP($AA2300,'Date ouverte'!$24:$25,2,FALSE),IF($J2300='Date ouverte'!$A$26,HLOOKUP($AA2300,'Date ouverte'!$26:$27,2,FALSE),"j"))))),W2300)&lt;&gt;"alert",AA2300,"alert")</f>
        <v>44865</v>
      </c>
      <c r="AC2300" s="65">
        <f>IF($AB2300="alert",(IF($J2300='Date ouverte'!$A$29,HLOOKUP($AA2300,'Date ouverte'!$29:$30,2,FALSE),IF($J2300='Date ouverte'!$A$31,HLOOKUP($AA2300,'Date ouverte'!$31:$33,2,FALSE),IF($J2300='Date ouverte'!$A$33,HLOOKUP($AA2300,'Date ouverte'!$33:$34,2,FALSE),IF($J2300='Date ouverte'!$A$35,HLOOKUP($AA2300,'Date ouverte'!$35:$36,2,FALSE),"j"))))),0)</f>
        <v>0</v>
      </c>
      <c r="AD23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00" s="71"/>
    </row>
    <row r="2301" spans="1:31" x14ac:dyDescent="0.25">
      <c r="A2301" t="s">
        <v>1601</v>
      </c>
      <c r="B2301" t="s">
        <v>258</v>
      </c>
      <c r="C2301" t="s">
        <v>14</v>
      </c>
      <c r="D2301" t="s">
        <v>47</v>
      </c>
      <c r="E2301" t="s">
        <v>51</v>
      </c>
      <c r="F2301" t="s">
        <v>48</v>
      </c>
      <c r="G2301" s="1">
        <v>44834</v>
      </c>
      <c r="H2301" s="1">
        <v>44872</v>
      </c>
      <c r="I2301" s="2">
        <v>44883.291666666664</v>
      </c>
      <c r="J2301" t="s">
        <v>28</v>
      </c>
      <c r="K2301" t="s">
        <v>19</v>
      </c>
      <c r="L2301" t="s">
        <v>24</v>
      </c>
      <c r="M2301" t="s">
        <v>32</v>
      </c>
      <c r="N2301" t="s">
        <v>41</v>
      </c>
      <c r="O2301" t="s">
        <v>1158</v>
      </c>
      <c r="P2301">
        <f t="shared" si="724"/>
        <v>1</v>
      </c>
      <c r="Q2301" s="5">
        <f t="shared" si="725"/>
        <v>44874</v>
      </c>
      <c r="R2301" s="32">
        <f>VLOOKUP(_xlfn.CONCAT(M2301," - ",E2301),Planning!$C$75:$D$99,2,0)</f>
        <v>5</v>
      </c>
      <c r="S2301" s="5">
        <f t="shared" si="726"/>
        <v>44877</v>
      </c>
      <c r="T2301" s="3" t="str">
        <f t="shared" si="727"/>
        <v/>
      </c>
      <c r="U2301" s="32">
        <f t="shared" ca="1" si="728"/>
        <v>5</v>
      </c>
      <c r="V2301" s="32">
        <f t="shared" si="729"/>
        <v>0</v>
      </c>
      <c r="W2301" s="5">
        <f t="shared" si="730"/>
        <v>44883</v>
      </c>
      <c r="X2301" s="5"/>
      <c r="Z2301" s="49"/>
      <c r="AA2301" s="50" cm="1">
        <f t="array" ref="AA2301">IF(AND(K2301="Pending",J2301='Date ouverte'!$A$2),INDEX(_xlfn.ANCHORARRAY('Date ouverte'!$B$2),MATCH(TRUE,_xlfn.ANCHORARRAY('Date ouverte'!$B$2)&gt;=$W2301,0)),IF(AND(K2301="Pending",J2301='Date ouverte'!$A$4),INDEX(_xlfn.ANCHORARRAY('Date ouverte'!$B$4),MATCH(TRUE,_xlfn.ANCHORARRAY('Date ouverte'!$B$4)&gt;=$W2301,0)),IF(AND(K2301="Pending",J2301='Date ouverte'!$A$6),INDEX(_xlfn.ANCHORARRAY('Date ouverte'!$B$6),MATCH(TRUE,_xlfn.ANCHORARRAY('Date ouverte'!$B$6)&gt;=$W2301,0)),IF(AND(K2301="Pending",J2301='Date ouverte'!$A$8),INDEX(_xlfn.ANCHORARRAY('Date ouverte'!$B$8),MATCH(TRUE,_xlfn.ANCHORARRAY('Date ouverte'!$B$8)&gt;=$W2301,0)),W2301))))</f>
        <v>44883</v>
      </c>
      <c r="AB2301" s="5">
        <f>IF(IF($K2301="Pending",(IF($J2301='Date ouverte'!$A$20,HLOOKUP($AA2301,'Date ouverte'!$20:$21,2,FALSE),IF($J2301='Date ouverte'!$A$22,HLOOKUP($AA2301,'Date ouverte'!$22:$23,2,FALSE),IF($J2301='Date ouverte'!$A$24,HLOOKUP($AA2301,'Date ouverte'!$24:$25,2,FALSE),IF($J2301='Date ouverte'!$A$26,HLOOKUP($AA2301,'Date ouverte'!$26:$27,2,FALSE),"j"))))),W2301)&lt;&gt;"alert",AA2301,"alert")</f>
        <v>44883</v>
      </c>
      <c r="AC2301" s="65">
        <f>IF($AB2301="alert",(IF($J2301='Date ouverte'!$A$29,HLOOKUP($AA2301,'Date ouverte'!$29:$30,2,FALSE),IF($J2301='Date ouverte'!$A$31,HLOOKUP($AA2301,'Date ouverte'!$31:$33,2,FALSE),IF($J2301='Date ouverte'!$A$33,HLOOKUP($AA2301,'Date ouverte'!$33:$34,2,FALSE),IF($J2301='Date ouverte'!$A$35,HLOOKUP($AA2301,'Date ouverte'!$35:$36,2,FALSE),"j"))))),0)</f>
        <v>0</v>
      </c>
      <c r="AD23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01" s="71"/>
    </row>
    <row r="2302" spans="1:31" x14ac:dyDescent="0.25">
      <c r="A2302" t="s">
        <v>2377</v>
      </c>
      <c r="B2302" t="s">
        <v>258</v>
      </c>
      <c r="C2302" t="s">
        <v>30</v>
      </c>
      <c r="D2302" t="s">
        <v>47</v>
      </c>
      <c r="E2302" t="s">
        <v>16</v>
      </c>
      <c r="F2302" t="s">
        <v>48</v>
      </c>
      <c r="G2302" s="1">
        <v>44846</v>
      </c>
      <c r="H2302" s="1">
        <v>44885</v>
      </c>
      <c r="I2302" s="2">
        <v>44890</v>
      </c>
      <c r="J2302" t="s">
        <v>23</v>
      </c>
      <c r="K2302" t="s">
        <v>29</v>
      </c>
      <c r="L2302" t="s">
        <v>24</v>
      </c>
      <c r="M2302" t="s">
        <v>32</v>
      </c>
      <c r="N2302" t="s">
        <v>41</v>
      </c>
      <c r="O2302" t="s">
        <v>1106</v>
      </c>
      <c r="P2302">
        <f t="shared" si="724"/>
        <v>1</v>
      </c>
      <c r="Q2302" s="5">
        <f t="shared" si="725"/>
        <v>44887</v>
      </c>
      <c r="R2302" s="32">
        <f>VLOOKUP(_xlfn.CONCAT(M2302," - ",E2302),Planning!$C$75:$D$99,2,0)</f>
        <v>10</v>
      </c>
      <c r="S2302" s="5">
        <f t="shared" si="726"/>
        <v>44895</v>
      </c>
      <c r="T2302" s="3" t="str">
        <f t="shared" si="727"/>
        <v/>
      </c>
      <c r="U2302" s="32">
        <f t="shared" ca="1" si="728"/>
        <v>10</v>
      </c>
      <c r="V2302" s="32">
        <f t="shared" si="729"/>
        <v>0</v>
      </c>
      <c r="W2302" s="5">
        <f t="shared" si="730"/>
        <v>44890</v>
      </c>
      <c r="X2302" s="5"/>
      <c r="Z2302" s="49"/>
      <c r="AA2302" s="50" cm="1">
        <f t="array" ref="AA2302">IF(AND(K2302="Pending",J2302='Date ouverte'!$A$2),INDEX(_xlfn.ANCHORARRAY('Date ouverte'!$B$2),MATCH(TRUE,_xlfn.ANCHORARRAY('Date ouverte'!$B$2)&gt;=$W2302,0)),IF(AND(K2302="Pending",J2302='Date ouverte'!$A$4),INDEX(_xlfn.ANCHORARRAY('Date ouverte'!$B$4),MATCH(TRUE,_xlfn.ANCHORARRAY('Date ouverte'!$B$4)&gt;=$W2302,0)),IF(AND(K2302="Pending",J2302='Date ouverte'!$A$6),INDEX(_xlfn.ANCHORARRAY('Date ouverte'!$B$6),MATCH(TRUE,_xlfn.ANCHORARRAY('Date ouverte'!$B$6)&gt;=$W2302,0)),IF(AND(K2302="Pending",J2302='Date ouverte'!$A$8),INDEX(_xlfn.ANCHORARRAY('Date ouverte'!$B$8),MATCH(TRUE,_xlfn.ANCHORARRAY('Date ouverte'!$B$8)&gt;=$W2302,0)),W2302))))</f>
        <v>44890</v>
      </c>
      <c r="AB2302" s="5" t="str">
        <f>IF(IF($K2302="Pending",(IF($J2302='Date ouverte'!$A$20,HLOOKUP($AA2302,'Date ouverte'!$20:$21,2,FALSE),IF($J2302='Date ouverte'!$A$22,HLOOKUP($AA2302,'Date ouverte'!$22:$23,2,FALSE),IF($J2302='Date ouverte'!$A$24,HLOOKUP($AA2302,'Date ouverte'!$24:$25,2,FALSE),IF($J2302='Date ouverte'!$A$26,HLOOKUP($AA2302,'Date ouverte'!$26:$27,2,FALSE),"j"))))),W2302)&lt;&gt;"alert",AA2302,"alert")</f>
        <v>alert</v>
      </c>
      <c r="AC2302" s="65">
        <f>IF($AB2302="alert",(IF($J2302='Date ouverte'!$A$29,HLOOKUP($AA2302,'Date ouverte'!$29:$30,2,FALSE),IF($J2302='Date ouverte'!$A$31,HLOOKUP($AA2302,'Date ouverte'!$31:$33,2,FALSE),IF($J2302='Date ouverte'!$A$33,HLOOKUP($AA2302,'Date ouverte'!$33:$34,2,FALSE),IF($J2302='Date ouverte'!$A$35,HLOOKUP($AA2302,'Date ouverte'!$35:$36,2,FALSE),"j"))))),0)</f>
        <v>96</v>
      </c>
      <c r="AD23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02" s="71"/>
    </row>
    <row r="2303" spans="1:31" x14ac:dyDescent="0.25">
      <c r="A2303" t="s">
        <v>130</v>
      </c>
      <c r="B2303" t="s">
        <v>258</v>
      </c>
      <c r="C2303" t="s">
        <v>30</v>
      </c>
      <c r="D2303" t="s">
        <v>47</v>
      </c>
      <c r="E2303" t="s">
        <v>16</v>
      </c>
      <c r="F2303" t="s">
        <v>48</v>
      </c>
      <c r="G2303" s="1">
        <v>44802</v>
      </c>
      <c r="H2303" s="1">
        <v>44860</v>
      </c>
      <c r="I2303" s="2">
        <v>44867.541666666664</v>
      </c>
      <c r="J2303" t="s">
        <v>39</v>
      </c>
      <c r="K2303" t="s">
        <v>19</v>
      </c>
      <c r="L2303" t="s">
        <v>24</v>
      </c>
      <c r="M2303" t="s">
        <v>32</v>
      </c>
      <c r="N2303" t="s">
        <v>41</v>
      </c>
      <c r="O2303" t="s">
        <v>122</v>
      </c>
      <c r="P2303">
        <f t="shared" si="724"/>
        <v>1</v>
      </c>
      <c r="Q2303" s="5">
        <f t="shared" si="725"/>
        <v>44862</v>
      </c>
      <c r="R2303" s="32">
        <f>VLOOKUP(_xlfn.CONCAT(M2303," - ",E2303),Planning!$C$75:$D$99,2,0)</f>
        <v>10</v>
      </c>
      <c r="S2303" s="5">
        <f t="shared" si="726"/>
        <v>44870</v>
      </c>
      <c r="T2303" s="3" t="str">
        <f t="shared" si="727"/>
        <v/>
      </c>
      <c r="U2303" s="32">
        <f t="shared" ca="1" si="728"/>
        <v>10</v>
      </c>
      <c r="V2303" s="32">
        <f t="shared" si="729"/>
        <v>0</v>
      </c>
      <c r="W2303" s="5">
        <f t="shared" si="730"/>
        <v>44867</v>
      </c>
      <c r="X2303" s="5"/>
      <c r="Z2303" s="49"/>
      <c r="AA2303" s="50" cm="1">
        <f t="array" ref="AA2303">IF(AND(K2303="Pending",J2303='Date ouverte'!$A$2),INDEX(_xlfn.ANCHORARRAY('Date ouverte'!$B$2),MATCH(TRUE,_xlfn.ANCHORARRAY('Date ouverte'!$B$2)&gt;=$W2303,0)),IF(AND(K2303="Pending",J2303='Date ouverte'!$A$4),INDEX(_xlfn.ANCHORARRAY('Date ouverte'!$B$4),MATCH(TRUE,_xlfn.ANCHORARRAY('Date ouverte'!$B$4)&gt;=$W2303,0)),IF(AND(K2303="Pending",J2303='Date ouverte'!$A$6),INDEX(_xlfn.ANCHORARRAY('Date ouverte'!$B$6),MATCH(TRUE,_xlfn.ANCHORARRAY('Date ouverte'!$B$6)&gt;=$W2303,0)),IF(AND(K2303="Pending",J2303='Date ouverte'!$A$8),INDEX(_xlfn.ANCHORARRAY('Date ouverte'!$B$8),MATCH(TRUE,_xlfn.ANCHORARRAY('Date ouverte'!$B$8)&gt;=$W2303,0)),W2303))))</f>
        <v>44867</v>
      </c>
      <c r="AB2303" s="5">
        <f>IF(IF($K2303="Pending",(IF($J2303='Date ouverte'!$A$20,HLOOKUP($AA2303,'Date ouverte'!$20:$21,2,FALSE),IF($J2303='Date ouverte'!$A$22,HLOOKUP($AA2303,'Date ouverte'!$22:$23,2,FALSE),IF($J2303='Date ouverte'!$A$24,HLOOKUP($AA2303,'Date ouverte'!$24:$25,2,FALSE),IF($J2303='Date ouverte'!$A$26,HLOOKUP($AA2303,'Date ouverte'!$26:$27,2,FALSE),"j"))))),W2303)&lt;&gt;"alert",AA2303,"alert")</f>
        <v>44867</v>
      </c>
      <c r="AC2303" s="65">
        <f>IF($AB2303="alert",(IF($J2303='Date ouverte'!$A$29,HLOOKUP($AA2303,'Date ouverte'!$29:$30,2,FALSE),IF($J2303='Date ouverte'!$A$31,HLOOKUP($AA2303,'Date ouverte'!$31:$33,2,FALSE),IF($J2303='Date ouverte'!$A$33,HLOOKUP($AA2303,'Date ouverte'!$33:$34,2,FALSE),IF($J2303='Date ouverte'!$A$35,HLOOKUP($AA2303,'Date ouverte'!$35:$36,2,FALSE),"j"))))),0)</f>
        <v>0</v>
      </c>
      <c r="AD23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03" s="71"/>
    </row>
    <row r="2304" spans="1:31" x14ac:dyDescent="0.25">
      <c r="A2304" t="s">
        <v>2378</v>
      </c>
      <c r="B2304" t="s">
        <v>258</v>
      </c>
      <c r="C2304" t="s">
        <v>30</v>
      </c>
      <c r="D2304" t="s">
        <v>47</v>
      </c>
      <c r="E2304" t="s">
        <v>16</v>
      </c>
      <c r="F2304" t="s">
        <v>48</v>
      </c>
      <c r="G2304" s="1">
        <v>44861</v>
      </c>
      <c r="H2304" s="1">
        <v>44893</v>
      </c>
      <c r="I2304" s="2">
        <v>44900</v>
      </c>
      <c r="J2304" t="s">
        <v>23</v>
      </c>
      <c r="K2304" t="s">
        <v>29</v>
      </c>
      <c r="L2304" t="s">
        <v>24</v>
      </c>
      <c r="M2304" t="s">
        <v>32</v>
      </c>
      <c r="N2304" t="s">
        <v>41</v>
      </c>
      <c r="O2304" t="s">
        <v>1728</v>
      </c>
      <c r="P2304">
        <f t="shared" si="724"/>
        <v>1</v>
      </c>
      <c r="Q2304" s="5">
        <f t="shared" si="725"/>
        <v>44895</v>
      </c>
      <c r="R2304" s="32">
        <f>VLOOKUP(_xlfn.CONCAT(M2304," - ",E2304),Planning!$C$75:$D$99,2,0)</f>
        <v>10</v>
      </c>
      <c r="S2304" s="5">
        <f t="shared" si="726"/>
        <v>44903</v>
      </c>
      <c r="T2304" s="3" t="str">
        <f t="shared" si="727"/>
        <v/>
      </c>
      <c r="U2304" s="32">
        <f t="shared" ca="1" si="728"/>
        <v>10</v>
      </c>
      <c r="V2304" s="32">
        <f t="shared" si="729"/>
        <v>0</v>
      </c>
      <c r="W2304" s="5">
        <f t="shared" si="730"/>
        <v>44900</v>
      </c>
      <c r="X2304" s="5"/>
      <c r="Z2304" s="49"/>
      <c r="AA2304" s="50" cm="1">
        <f t="array" ref="AA2304">IF(AND(K2304="Pending",J2304='Date ouverte'!$A$2),INDEX(_xlfn.ANCHORARRAY('Date ouverte'!$B$2),MATCH(TRUE,_xlfn.ANCHORARRAY('Date ouverte'!$B$2)&gt;=$W2304,0)),IF(AND(K2304="Pending",J2304='Date ouverte'!$A$4),INDEX(_xlfn.ANCHORARRAY('Date ouverte'!$B$4),MATCH(TRUE,_xlfn.ANCHORARRAY('Date ouverte'!$B$4)&gt;=$W2304,0)),IF(AND(K2304="Pending",J2304='Date ouverte'!$A$6),INDEX(_xlfn.ANCHORARRAY('Date ouverte'!$B$6),MATCH(TRUE,_xlfn.ANCHORARRAY('Date ouverte'!$B$6)&gt;=$W2304,0)),IF(AND(K2304="Pending",J2304='Date ouverte'!$A$8),INDEX(_xlfn.ANCHORARRAY('Date ouverte'!$B$8),MATCH(TRUE,_xlfn.ANCHORARRAY('Date ouverte'!$B$8)&gt;=$W2304,0)),W2304))))</f>
        <v>44900</v>
      </c>
      <c r="AB2304" s="5" t="str">
        <f>IF(IF($K2304="Pending",(IF($J2304='Date ouverte'!$A$20,HLOOKUP($AA2304,'Date ouverte'!$20:$21,2,FALSE),IF($J2304='Date ouverte'!$A$22,HLOOKUP($AA2304,'Date ouverte'!$22:$23,2,FALSE),IF($J2304='Date ouverte'!$A$24,HLOOKUP($AA2304,'Date ouverte'!$24:$25,2,FALSE),IF($J2304='Date ouverte'!$A$26,HLOOKUP($AA2304,'Date ouverte'!$26:$27,2,FALSE),"j"))))),W2304)&lt;&gt;"alert",AA2304,"alert")</f>
        <v>alert</v>
      </c>
      <c r="AC2304" s="65">
        <f>IF($AB2304="alert",(IF($J2304='Date ouverte'!$A$29,HLOOKUP($AA2304,'Date ouverte'!$29:$30,2,FALSE),IF($J2304='Date ouverte'!$A$31,HLOOKUP($AA2304,'Date ouverte'!$31:$33,2,FALSE),IF($J2304='Date ouverte'!$A$33,HLOOKUP($AA2304,'Date ouverte'!$33:$34,2,FALSE),IF($J2304='Date ouverte'!$A$35,HLOOKUP($AA2304,'Date ouverte'!$35:$36,2,FALSE),"j"))))),0)</f>
        <v>26</v>
      </c>
      <c r="AD23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04" s="71"/>
    </row>
    <row r="2305" spans="1:31" x14ac:dyDescent="0.25">
      <c r="A2305" t="s">
        <v>2556</v>
      </c>
      <c r="B2305" t="s">
        <v>258</v>
      </c>
      <c r="C2305" t="s">
        <v>30</v>
      </c>
      <c r="D2305" t="s">
        <v>57</v>
      </c>
      <c r="E2305" t="s">
        <v>16</v>
      </c>
      <c r="F2305" t="s">
        <v>48</v>
      </c>
      <c r="G2305" s="1">
        <v>44865</v>
      </c>
      <c r="H2305" s="1">
        <v>44893</v>
      </c>
      <c r="I2305" s="2">
        <v>44898</v>
      </c>
      <c r="J2305" t="s">
        <v>18</v>
      </c>
      <c r="K2305" t="s">
        <v>29</v>
      </c>
      <c r="L2305" t="s">
        <v>24</v>
      </c>
      <c r="M2305" t="s">
        <v>32</v>
      </c>
      <c r="N2305" t="s">
        <v>41</v>
      </c>
      <c r="O2305" t="s">
        <v>1728</v>
      </c>
      <c r="P2305">
        <f t="shared" si="724"/>
        <v>1</v>
      </c>
      <c r="Q2305" s="5">
        <f t="shared" si="725"/>
        <v>44895</v>
      </c>
      <c r="R2305" s="32">
        <f>VLOOKUP(_xlfn.CONCAT(M2305," - ",E2305),Planning!$C$75:$D$99,2,0)</f>
        <v>10</v>
      </c>
      <c r="S2305" s="5">
        <f t="shared" si="726"/>
        <v>44903</v>
      </c>
      <c r="T2305" s="3" t="str">
        <f t="shared" si="727"/>
        <v/>
      </c>
      <c r="U2305" s="32">
        <f t="shared" ca="1" si="728"/>
        <v>10</v>
      </c>
      <c r="V2305" s="32">
        <f t="shared" si="729"/>
        <v>0</v>
      </c>
      <c r="W2305" s="5">
        <f t="shared" si="730"/>
        <v>44898</v>
      </c>
      <c r="X2305" s="5"/>
      <c r="Z2305" s="49"/>
      <c r="AA2305" s="50" cm="1">
        <f t="array" ref="AA2305">IF(AND(K2305="Pending",J2305='Date ouverte'!$A$2),INDEX(_xlfn.ANCHORARRAY('Date ouverte'!$B$2),MATCH(TRUE,_xlfn.ANCHORARRAY('Date ouverte'!$B$2)&gt;=$W2305,0)),IF(AND(K2305="Pending",J2305='Date ouverte'!$A$4),INDEX(_xlfn.ANCHORARRAY('Date ouverte'!$B$4),MATCH(TRUE,_xlfn.ANCHORARRAY('Date ouverte'!$B$4)&gt;=$W2305,0)),IF(AND(K2305="Pending",J2305='Date ouverte'!$A$6),INDEX(_xlfn.ANCHORARRAY('Date ouverte'!$B$6),MATCH(TRUE,_xlfn.ANCHORARRAY('Date ouverte'!$B$6)&gt;=$W2305,0)),IF(AND(K2305="Pending",J2305='Date ouverte'!$A$8),INDEX(_xlfn.ANCHORARRAY('Date ouverte'!$B$8),MATCH(TRUE,_xlfn.ANCHORARRAY('Date ouverte'!$B$8)&gt;=$W2305,0)),W2305))))</f>
        <v>44900</v>
      </c>
      <c r="AB2305" s="5">
        <f>IF(IF($K2305="Pending",(IF($J2305='Date ouverte'!$A$20,HLOOKUP($AA2305,'Date ouverte'!$20:$21,2,FALSE),IF($J2305='Date ouverte'!$A$22,HLOOKUP($AA2305,'Date ouverte'!$22:$23,2,FALSE),IF($J2305='Date ouverte'!$A$24,HLOOKUP($AA2305,'Date ouverte'!$24:$25,2,FALSE),IF($J2305='Date ouverte'!$A$26,HLOOKUP($AA2305,'Date ouverte'!$26:$27,2,FALSE),"j"))))),W2305)&lt;&gt;"alert",AA2305,"alert")</f>
        <v>44900</v>
      </c>
      <c r="AC2305" s="65">
        <f>IF($AB2305="alert",(IF($J2305='Date ouverte'!$A$29,HLOOKUP($AA2305,'Date ouverte'!$29:$30,2,FALSE),IF($J2305='Date ouverte'!$A$31,HLOOKUP($AA2305,'Date ouverte'!$31:$33,2,FALSE),IF($J2305='Date ouverte'!$A$33,HLOOKUP($AA2305,'Date ouverte'!$33:$34,2,FALSE),IF($J2305='Date ouverte'!$A$35,HLOOKUP($AA2305,'Date ouverte'!$35:$36,2,FALSE),"j"))))),0)</f>
        <v>0</v>
      </c>
      <c r="AD23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05" s="71"/>
    </row>
    <row r="2306" spans="1:31" x14ac:dyDescent="0.25">
      <c r="A2306" t="s">
        <v>709</v>
      </c>
      <c r="B2306" t="s">
        <v>258</v>
      </c>
      <c r="C2306" t="s">
        <v>14</v>
      </c>
      <c r="D2306" t="s">
        <v>47</v>
      </c>
      <c r="E2306" t="s">
        <v>16</v>
      </c>
      <c r="F2306" t="s">
        <v>48</v>
      </c>
      <c r="G2306" s="1">
        <v>44821</v>
      </c>
      <c r="H2306" s="1">
        <v>44872</v>
      </c>
      <c r="I2306" s="2">
        <v>44879</v>
      </c>
      <c r="J2306" t="s">
        <v>39</v>
      </c>
      <c r="K2306" t="s">
        <v>29</v>
      </c>
      <c r="L2306" t="s">
        <v>24</v>
      </c>
      <c r="M2306" t="s">
        <v>32</v>
      </c>
      <c r="N2306" t="s">
        <v>41</v>
      </c>
      <c r="O2306" t="s">
        <v>609</v>
      </c>
      <c r="P2306">
        <f t="shared" si="724"/>
        <v>1</v>
      </c>
      <c r="Q2306" s="5">
        <f t="shared" si="725"/>
        <v>44874</v>
      </c>
      <c r="R2306" s="32">
        <f>VLOOKUP(_xlfn.CONCAT(M2306," - ",E2306),Planning!$C$75:$D$99,2,0)</f>
        <v>10</v>
      </c>
      <c r="S2306" s="5">
        <f t="shared" si="726"/>
        <v>44882</v>
      </c>
      <c r="T2306" s="3" t="str">
        <f t="shared" si="727"/>
        <v/>
      </c>
      <c r="U2306" s="32">
        <f t="shared" ca="1" si="728"/>
        <v>10</v>
      </c>
      <c r="V2306" s="32">
        <f t="shared" si="729"/>
        <v>0</v>
      </c>
      <c r="W2306" s="5">
        <f t="shared" si="730"/>
        <v>44879</v>
      </c>
      <c r="X2306" s="5"/>
      <c r="Z2306" s="49"/>
      <c r="AA2306" s="50" cm="1">
        <f t="array" ref="AA2306">IF(AND(K2306="Pending",J2306='Date ouverte'!$A$2),INDEX(_xlfn.ANCHORARRAY('Date ouverte'!$B$2),MATCH(TRUE,_xlfn.ANCHORARRAY('Date ouverte'!$B$2)&gt;=$W2306,0)),IF(AND(K2306="Pending",J2306='Date ouverte'!$A$4),INDEX(_xlfn.ANCHORARRAY('Date ouverte'!$B$4),MATCH(TRUE,_xlfn.ANCHORARRAY('Date ouverte'!$B$4)&gt;=$W2306,0)),IF(AND(K2306="Pending",J2306='Date ouverte'!$A$6),INDEX(_xlfn.ANCHORARRAY('Date ouverte'!$B$6),MATCH(TRUE,_xlfn.ANCHORARRAY('Date ouverte'!$B$6)&gt;=$W2306,0)),IF(AND(K2306="Pending",J2306='Date ouverte'!$A$8),INDEX(_xlfn.ANCHORARRAY('Date ouverte'!$B$8),MATCH(TRUE,_xlfn.ANCHORARRAY('Date ouverte'!$B$8)&gt;=$W2306,0)),W2306))))</f>
        <v>44879</v>
      </c>
      <c r="AB2306" s="5" t="str">
        <f>IF(IF($K2306="Pending",(IF($J2306='Date ouverte'!$A$20,HLOOKUP($AA2306,'Date ouverte'!$20:$21,2,FALSE),IF($J2306='Date ouverte'!$A$22,HLOOKUP($AA2306,'Date ouverte'!$22:$23,2,FALSE),IF($J2306='Date ouverte'!$A$24,HLOOKUP($AA2306,'Date ouverte'!$24:$25,2,FALSE),IF($J2306='Date ouverte'!$A$26,HLOOKUP($AA2306,'Date ouverte'!$26:$27,2,FALSE),"j"))))),W2306)&lt;&gt;"alert",AA2306,"alert")</f>
        <v>alert</v>
      </c>
      <c r="AC2306" s="65">
        <f>IF($AB2306="alert",(IF($J2306='Date ouverte'!$A$29,HLOOKUP($AA2306,'Date ouverte'!$29:$30,2,FALSE),IF($J2306='Date ouverte'!$A$31,HLOOKUP($AA2306,'Date ouverte'!$31:$33,2,FALSE),IF($J2306='Date ouverte'!$A$33,HLOOKUP($AA2306,'Date ouverte'!$33:$34,2,FALSE),IF($J2306='Date ouverte'!$A$35,HLOOKUP($AA2306,'Date ouverte'!$35:$36,2,FALSE),"j"))))),0)</f>
        <v>52</v>
      </c>
      <c r="AD23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06" s="71"/>
    </row>
    <row r="2307" spans="1:31" x14ac:dyDescent="0.25">
      <c r="A2307" t="s">
        <v>1083</v>
      </c>
      <c r="B2307" t="s">
        <v>258</v>
      </c>
      <c r="C2307" t="s">
        <v>30</v>
      </c>
      <c r="D2307" t="s">
        <v>47</v>
      </c>
      <c r="E2307" t="s">
        <v>16</v>
      </c>
      <c r="F2307" t="s">
        <v>48</v>
      </c>
      <c r="G2307" s="1">
        <v>44826</v>
      </c>
      <c r="H2307" s="1">
        <v>44872</v>
      </c>
      <c r="I2307" s="2">
        <v>44877</v>
      </c>
      <c r="J2307" t="s">
        <v>23</v>
      </c>
      <c r="K2307" t="s">
        <v>29</v>
      </c>
      <c r="L2307" t="s">
        <v>24</v>
      </c>
      <c r="M2307" t="s">
        <v>32</v>
      </c>
      <c r="N2307" t="s">
        <v>41</v>
      </c>
      <c r="O2307" t="s">
        <v>609</v>
      </c>
      <c r="P2307">
        <f t="shared" si="724"/>
        <v>1</v>
      </c>
      <c r="Q2307" s="5">
        <f t="shared" si="725"/>
        <v>44874</v>
      </c>
      <c r="R2307" s="32">
        <f>VLOOKUP(_xlfn.CONCAT(M2307," - ",E2307),Planning!$C$75:$D$99,2,0)</f>
        <v>10</v>
      </c>
      <c r="S2307" s="5">
        <f t="shared" si="726"/>
        <v>44882</v>
      </c>
      <c r="T2307" s="3" t="str">
        <f t="shared" si="727"/>
        <v/>
      </c>
      <c r="U2307" s="32">
        <f t="shared" ca="1" si="728"/>
        <v>10</v>
      </c>
      <c r="V2307" s="32">
        <f t="shared" si="729"/>
        <v>0</v>
      </c>
      <c r="W2307" s="5">
        <f t="shared" si="730"/>
        <v>44877</v>
      </c>
      <c r="X2307" s="5"/>
      <c r="Z2307" s="49"/>
      <c r="AA2307" s="50" cm="1">
        <f t="array" ref="AA2307">IF(AND(K2307="Pending",J2307='Date ouverte'!$A$2),INDEX(_xlfn.ANCHORARRAY('Date ouverte'!$B$2),MATCH(TRUE,_xlfn.ANCHORARRAY('Date ouverte'!$B$2)&gt;=$W2307,0)),IF(AND(K2307="Pending",J2307='Date ouverte'!$A$4),INDEX(_xlfn.ANCHORARRAY('Date ouverte'!$B$4),MATCH(TRUE,_xlfn.ANCHORARRAY('Date ouverte'!$B$4)&gt;=$W2307,0)),IF(AND(K2307="Pending",J2307='Date ouverte'!$A$6),INDEX(_xlfn.ANCHORARRAY('Date ouverte'!$B$6),MATCH(TRUE,_xlfn.ANCHORARRAY('Date ouverte'!$B$6)&gt;=$W2307,0)),IF(AND(K2307="Pending",J2307='Date ouverte'!$A$8),INDEX(_xlfn.ANCHORARRAY('Date ouverte'!$B$8),MATCH(TRUE,_xlfn.ANCHORARRAY('Date ouverte'!$B$8)&gt;=$W2307,0)),W2307))))</f>
        <v>44879</v>
      </c>
      <c r="AB2307" s="5">
        <f>IF(IF($K2307="Pending",(IF($J2307='Date ouverte'!$A$20,HLOOKUP($AA2307,'Date ouverte'!$20:$21,2,FALSE),IF($J2307='Date ouverte'!$A$22,HLOOKUP($AA2307,'Date ouverte'!$22:$23,2,FALSE),IF($J2307='Date ouverte'!$A$24,HLOOKUP($AA2307,'Date ouverte'!$24:$25,2,FALSE),IF($J2307='Date ouverte'!$A$26,HLOOKUP($AA2307,'Date ouverte'!$26:$27,2,FALSE),"j"))))),W2307)&lt;&gt;"alert",AA2307,"alert")</f>
        <v>44879</v>
      </c>
      <c r="AC2307" s="65">
        <f>IF($AB2307="alert",(IF($J2307='Date ouverte'!$A$29,HLOOKUP($AA2307,'Date ouverte'!$29:$30,2,FALSE),IF($J2307='Date ouverte'!$A$31,HLOOKUP($AA2307,'Date ouverte'!$31:$33,2,FALSE),IF($J2307='Date ouverte'!$A$33,HLOOKUP($AA2307,'Date ouverte'!$33:$34,2,FALSE),IF($J2307='Date ouverte'!$A$35,HLOOKUP($AA2307,'Date ouverte'!$35:$36,2,FALSE),"j"))))),0)</f>
        <v>0</v>
      </c>
      <c r="AD23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07" s="71"/>
    </row>
    <row r="2308" spans="1:31" x14ac:dyDescent="0.25">
      <c r="A2308" t="s">
        <v>915</v>
      </c>
      <c r="B2308" t="s">
        <v>258</v>
      </c>
      <c r="C2308" t="s">
        <v>30</v>
      </c>
      <c r="D2308" t="s">
        <v>47</v>
      </c>
      <c r="E2308" t="s">
        <v>51</v>
      </c>
      <c r="F2308" t="s">
        <v>48</v>
      </c>
      <c r="G2308" s="1">
        <v>44825</v>
      </c>
      <c r="H2308" s="1">
        <v>44862</v>
      </c>
      <c r="I2308" s="2">
        <v>44875.541666666664</v>
      </c>
      <c r="J2308" t="s">
        <v>28</v>
      </c>
      <c r="K2308" t="s">
        <v>19</v>
      </c>
      <c r="L2308" t="s">
        <v>24</v>
      </c>
      <c r="M2308" t="s">
        <v>32</v>
      </c>
      <c r="N2308" t="s">
        <v>41</v>
      </c>
      <c r="O2308" t="s">
        <v>664</v>
      </c>
      <c r="P2308">
        <f t="shared" si="724"/>
        <v>1</v>
      </c>
      <c r="Q2308" s="5">
        <f t="shared" si="725"/>
        <v>44864</v>
      </c>
      <c r="R2308" s="32">
        <f>VLOOKUP(_xlfn.CONCAT(M2308," - ",E2308),Planning!$C$75:$D$99,2,0)</f>
        <v>5</v>
      </c>
      <c r="S2308" s="5">
        <f t="shared" si="726"/>
        <v>44867</v>
      </c>
      <c r="T2308" s="3" t="str">
        <f t="shared" si="727"/>
        <v/>
      </c>
      <c r="U2308" s="32">
        <f t="shared" ca="1" si="728"/>
        <v>5</v>
      </c>
      <c r="V2308" s="32">
        <f t="shared" si="729"/>
        <v>0</v>
      </c>
      <c r="W2308" s="5">
        <f t="shared" si="730"/>
        <v>44875</v>
      </c>
      <c r="X2308" s="5"/>
      <c r="Z2308" s="49"/>
      <c r="AA2308" s="50" cm="1">
        <f t="array" ref="AA2308">IF(AND(K2308="Pending",J2308='Date ouverte'!$A$2),INDEX(_xlfn.ANCHORARRAY('Date ouverte'!$B$2),MATCH(TRUE,_xlfn.ANCHORARRAY('Date ouverte'!$B$2)&gt;=$W2308,0)),IF(AND(K2308="Pending",J2308='Date ouverte'!$A$4),INDEX(_xlfn.ANCHORARRAY('Date ouverte'!$B$4),MATCH(TRUE,_xlfn.ANCHORARRAY('Date ouverte'!$B$4)&gt;=$W2308,0)),IF(AND(K2308="Pending",J2308='Date ouverte'!$A$6),INDEX(_xlfn.ANCHORARRAY('Date ouverte'!$B$6),MATCH(TRUE,_xlfn.ANCHORARRAY('Date ouverte'!$B$6)&gt;=$W2308,0)),IF(AND(K2308="Pending",J2308='Date ouverte'!$A$8),INDEX(_xlfn.ANCHORARRAY('Date ouverte'!$B$8),MATCH(TRUE,_xlfn.ANCHORARRAY('Date ouverte'!$B$8)&gt;=$W2308,0)),W2308))))</f>
        <v>44875</v>
      </c>
      <c r="AB2308" s="5">
        <f>IF(IF($K2308="Pending",(IF($J2308='Date ouverte'!$A$20,HLOOKUP($AA2308,'Date ouverte'!$20:$21,2,FALSE),IF($J2308='Date ouverte'!$A$22,HLOOKUP($AA2308,'Date ouverte'!$22:$23,2,FALSE),IF($J2308='Date ouverte'!$A$24,HLOOKUP($AA2308,'Date ouverte'!$24:$25,2,FALSE),IF($J2308='Date ouverte'!$A$26,HLOOKUP($AA2308,'Date ouverte'!$26:$27,2,FALSE),"j"))))),W2308)&lt;&gt;"alert",AA2308,"alert")</f>
        <v>44875</v>
      </c>
      <c r="AC2308" s="65">
        <f>IF($AB2308="alert",(IF($J2308='Date ouverte'!$A$29,HLOOKUP($AA2308,'Date ouverte'!$29:$30,2,FALSE),IF($J2308='Date ouverte'!$A$31,HLOOKUP($AA2308,'Date ouverte'!$31:$33,2,FALSE),IF($J2308='Date ouverte'!$A$33,HLOOKUP($AA2308,'Date ouverte'!$33:$34,2,FALSE),IF($J2308='Date ouverte'!$A$35,HLOOKUP($AA2308,'Date ouverte'!$35:$36,2,FALSE),"j"))))),0)</f>
        <v>0</v>
      </c>
      <c r="AD23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08" s="71"/>
    </row>
    <row r="2309" spans="1:31" x14ac:dyDescent="0.25">
      <c r="A2309" t="s">
        <v>948</v>
      </c>
      <c r="B2309" t="s">
        <v>258</v>
      </c>
      <c r="C2309" t="s">
        <v>30</v>
      </c>
      <c r="D2309" t="s">
        <v>47</v>
      </c>
      <c r="E2309" t="s">
        <v>16</v>
      </c>
      <c r="F2309" t="s">
        <v>48</v>
      </c>
      <c r="G2309" s="1">
        <v>44826</v>
      </c>
      <c r="H2309" s="1">
        <v>44872</v>
      </c>
      <c r="I2309" s="2">
        <v>44877</v>
      </c>
      <c r="J2309" t="s">
        <v>39</v>
      </c>
      <c r="K2309" t="s">
        <v>29</v>
      </c>
      <c r="L2309" t="s">
        <v>24</v>
      </c>
      <c r="M2309" t="s">
        <v>32</v>
      </c>
      <c r="N2309" t="s">
        <v>41</v>
      </c>
      <c r="O2309" t="s">
        <v>609</v>
      </c>
      <c r="P2309">
        <f t="shared" si="724"/>
        <v>1</v>
      </c>
      <c r="Q2309" s="5">
        <f t="shared" si="725"/>
        <v>44874</v>
      </c>
      <c r="R2309" s="32">
        <f>VLOOKUP(_xlfn.CONCAT(M2309," - ",E2309),Planning!$C$75:$D$99,2,0)</f>
        <v>10</v>
      </c>
      <c r="S2309" s="5">
        <f t="shared" si="726"/>
        <v>44882</v>
      </c>
      <c r="T2309" s="3" t="str">
        <f t="shared" si="727"/>
        <v/>
      </c>
      <c r="U2309" s="32">
        <f t="shared" ca="1" si="728"/>
        <v>10</v>
      </c>
      <c r="V2309" s="32">
        <f t="shared" si="729"/>
        <v>0</v>
      </c>
      <c r="W2309" s="5">
        <f t="shared" si="730"/>
        <v>44877</v>
      </c>
      <c r="X2309" s="5"/>
      <c r="Z2309" s="49"/>
      <c r="AA2309" s="50" cm="1">
        <f t="array" ref="AA2309">IF(AND(K2309="Pending",J2309='Date ouverte'!$A$2),INDEX(_xlfn.ANCHORARRAY('Date ouverte'!$B$2),MATCH(TRUE,_xlfn.ANCHORARRAY('Date ouverte'!$B$2)&gt;=$W2309,0)),IF(AND(K2309="Pending",J2309='Date ouverte'!$A$4),INDEX(_xlfn.ANCHORARRAY('Date ouverte'!$B$4),MATCH(TRUE,_xlfn.ANCHORARRAY('Date ouverte'!$B$4)&gt;=$W2309,0)),IF(AND(K2309="Pending",J2309='Date ouverte'!$A$6),INDEX(_xlfn.ANCHORARRAY('Date ouverte'!$B$6),MATCH(TRUE,_xlfn.ANCHORARRAY('Date ouverte'!$B$6)&gt;=$W2309,0)),IF(AND(K2309="Pending",J2309='Date ouverte'!$A$8),INDEX(_xlfn.ANCHORARRAY('Date ouverte'!$B$8),MATCH(TRUE,_xlfn.ANCHORARRAY('Date ouverte'!$B$8)&gt;=$W2309,0)),W2309))))</f>
        <v>44879</v>
      </c>
      <c r="AB2309" s="5" t="str">
        <f>IF(IF($K2309="Pending",(IF($J2309='Date ouverte'!$A$20,HLOOKUP($AA2309,'Date ouverte'!$20:$21,2,FALSE),IF($J2309='Date ouverte'!$A$22,HLOOKUP($AA2309,'Date ouverte'!$22:$23,2,FALSE),IF($J2309='Date ouverte'!$A$24,HLOOKUP($AA2309,'Date ouverte'!$24:$25,2,FALSE),IF($J2309='Date ouverte'!$A$26,HLOOKUP($AA2309,'Date ouverte'!$26:$27,2,FALSE),"j"))))),W2309)&lt;&gt;"alert",AA2309,"alert")</f>
        <v>alert</v>
      </c>
      <c r="AC2309" s="65">
        <f>IF($AB2309="alert",(IF($J2309='Date ouverte'!$A$29,HLOOKUP($AA2309,'Date ouverte'!$29:$30,2,FALSE),IF($J2309='Date ouverte'!$A$31,HLOOKUP($AA2309,'Date ouverte'!$31:$33,2,FALSE),IF($J2309='Date ouverte'!$A$33,HLOOKUP($AA2309,'Date ouverte'!$33:$34,2,FALSE),IF($J2309='Date ouverte'!$A$35,HLOOKUP($AA2309,'Date ouverte'!$35:$36,2,FALSE),"j"))))),0)</f>
        <v>52</v>
      </c>
      <c r="AD23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09" s="71"/>
    </row>
    <row r="2310" spans="1:31" x14ac:dyDescent="0.25">
      <c r="A2310" t="s">
        <v>2379</v>
      </c>
      <c r="B2310" t="s">
        <v>258</v>
      </c>
      <c r="C2310" t="s">
        <v>30</v>
      </c>
      <c r="D2310" t="s">
        <v>47</v>
      </c>
      <c r="E2310" t="s">
        <v>16</v>
      </c>
      <c r="F2310" t="s">
        <v>48</v>
      </c>
      <c r="G2310" s="1">
        <v>44857</v>
      </c>
      <c r="H2310" s="1">
        <v>44884</v>
      </c>
      <c r="I2310" s="2">
        <v>44889</v>
      </c>
      <c r="J2310" t="s">
        <v>23</v>
      </c>
      <c r="K2310" t="s">
        <v>29</v>
      </c>
      <c r="L2310" t="s">
        <v>24</v>
      </c>
      <c r="M2310" t="s">
        <v>32</v>
      </c>
      <c r="N2310" t="s">
        <v>41</v>
      </c>
      <c r="O2310" t="s">
        <v>1686</v>
      </c>
      <c r="P2310">
        <f t="shared" si="724"/>
        <v>1</v>
      </c>
      <c r="Q2310" s="5">
        <f t="shared" si="725"/>
        <v>44886</v>
      </c>
      <c r="R2310" s="32">
        <f>VLOOKUP(_xlfn.CONCAT(M2310," - ",E2310),Planning!$C$75:$D$99,2,0)</f>
        <v>10</v>
      </c>
      <c r="S2310" s="5">
        <f t="shared" si="726"/>
        <v>44894</v>
      </c>
      <c r="T2310" s="3" t="str">
        <f t="shared" si="727"/>
        <v/>
      </c>
      <c r="U2310" s="32">
        <f t="shared" ca="1" si="728"/>
        <v>10</v>
      </c>
      <c r="V2310" s="32">
        <f t="shared" si="729"/>
        <v>0</v>
      </c>
      <c r="W2310" s="5">
        <f t="shared" si="730"/>
        <v>44889</v>
      </c>
      <c r="X2310" s="5"/>
      <c r="Z2310" s="49"/>
      <c r="AA2310" s="50" cm="1">
        <f t="array" ref="AA2310">IF(AND(K2310="Pending",J2310='Date ouverte'!$A$2),INDEX(_xlfn.ANCHORARRAY('Date ouverte'!$B$2),MATCH(TRUE,_xlfn.ANCHORARRAY('Date ouverte'!$B$2)&gt;=$W2310,0)),IF(AND(K2310="Pending",J2310='Date ouverte'!$A$4),INDEX(_xlfn.ANCHORARRAY('Date ouverte'!$B$4),MATCH(TRUE,_xlfn.ANCHORARRAY('Date ouverte'!$B$4)&gt;=$W2310,0)),IF(AND(K2310="Pending",J2310='Date ouverte'!$A$6),INDEX(_xlfn.ANCHORARRAY('Date ouverte'!$B$6),MATCH(TRUE,_xlfn.ANCHORARRAY('Date ouverte'!$B$6)&gt;=$W2310,0)),IF(AND(K2310="Pending",J2310='Date ouverte'!$A$8),INDEX(_xlfn.ANCHORARRAY('Date ouverte'!$B$8),MATCH(TRUE,_xlfn.ANCHORARRAY('Date ouverte'!$B$8)&gt;=$W2310,0)),W2310))))</f>
        <v>44889</v>
      </c>
      <c r="AB2310" s="5" t="str">
        <f>IF(IF($K2310="Pending",(IF($J2310='Date ouverte'!$A$20,HLOOKUP($AA2310,'Date ouverte'!$20:$21,2,FALSE),IF($J2310='Date ouverte'!$A$22,HLOOKUP($AA2310,'Date ouverte'!$22:$23,2,FALSE),IF($J2310='Date ouverte'!$A$24,HLOOKUP($AA2310,'Date ouverte'!$24:$25,2,FALSE),IF($J2310='Date ouverte'!$A$26,HLOOKUP($AA2310,'Date ouverte'!$26:$27,2,FALSE),"j"))))),W2310)&lt;&gt;"alert",AA2310,"alert")</f>
        <v>alert</v>
      </c>
      <c r="AC2310" s="65">
        <f>IF($AB2310="alert",(IF($J2310='Date ouverte'!$A$29,HLOOKUP($AA2310,'Date ouverte'!$29:$30,2,FALSE),IF($J2310='Date ouverte'!$A$31,HLOOKUP($AA2310,'Date ouverte'!$31:$33,2,FALSE),IF($J2310='Date ouverte'!$A$33,HLOOKUP($AA2310,'Date ouverte'!$33:$34,2,FALSE),IF($J2310='Date ouverte'!$A$35,HLOOKUP($AA2310,'Date ouverte'!$35:$36,2,FALSE),"j"))))),0)</f>
        <v>32</v>
      </c>
      <c r="AD23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0" s="71"/>
    </row>
    <row r="2311" spans="1:31" x14ac:dyDescent="0.25">
      <c r="A2311" t="s">
        <v>1602</v>
      </c>
      <c r="B2311" t="s">
        <v>258</v>
      </c>
      <c r="C2311" t="s">
        <v>14</v>
      </c>
      <c r="D2311" t="s">
        <v>47</v>
      </c>
      <c r="E2311" t="s">
        <v>16</v>
      </c>
      <c r="F2311" t="s">
        <v>48</v>
      </c>
      <c r="G2311" s="1">
        <v>44831</v>
      </c>
      <c r="H2311" s="1">
        <v>44872</v>
      </c>
      <c r="I2311" s="2">
        <v>44879</v>
      </c>
      <c r="J2311" t="s">
        <v>28</v>
      </c>
      <c r="K2311" t="s">
        <v>29</v>
      </c>
      <c r="L2311" t="s">
        <v>24</v>
      </c>
      <c r="M2311" t="s">
        <v>32</v>
      </c>
      <c r="N2311" t="s">
        <v>41</v>
      </c>
      <c r="O2311" t="s">
        <v>609</v>
      </c>
      <c r="P2311">
        <f t="shared" si="724"/>
        <v>1</v>
      </c>
      <c r="Q2311" s="5">
        <f t="shared" si="725"/>
        <v>44874</v>
      </c>
      <c r="R2311" s="32">
        <f>VLOOKUP(_xlfn.CONCAT(M2311," - ",E2311),Planning!$C$75:$D$99,2,0)</f>
        <v>10</v>
      </c>
      <c r="S2311" s="5">
        <f t="shared" si="726"/>
        <v>44882</v>
      </c>
      <c r="T2311" s="3" t="str">
        <f t="shared" si="727"/>
        <v/>
      </c>
      <c r="U2311" s="32">
        <f t="shared" ca="1" si="728"/>
        <v>10</v>
      </c>
      <c r="V2311" s="32">
        <f t="shared" si="729"/>
        <v>0</v>
      </c>
      <c r="W2311" s="5">
        <f t="shared" si="730"/>
        <v>44879</v>
      </c>
      <c r="X2311" s="5"/>
      <c r="Z2311" s="49"/>
      <c r="AA2311" s="50" cm="1">
        <f t="array" ref="AA2311">IF(AND(K2311="Pending",J2311='Date ouverte'!$A$2),INDEX(_xlfn.ANCHORARRAY('Date ouverte'!$B$2),MATCH(TRUE,_xlfn.ANCHORARRAY('Date ouverte'!$B$2)&gt;=$W2311,0)),IF(AND(K2311="Pending",J2311='Date ouverte'!$A$4),INDEX(_xlfn.ANCHORARRAY('Date ouverte'!$B$4),MATCH(TRUE,_xlfn.ANCHORARRAY('Date ouverte'!$B$4)&gt;=$W2311,0)),IF(AND(K2311="Pending",J2311='Date ouverte'!$A$6),INDEX(_xlfn.ANCHORARRAY('Date ouverte'!$B$6),MATCH(TRUE,_xlfn.ANCHORARRAY('Date ouverte'!$B$6)&gt;=$W2311,0)),IF(AND(K2311="Pending",J2311='Date ouverte'!$A$8),INDEX(_xlfn.ANCHORARRAY('Date ouverte'!$B$8),MATCH(TRUE,_xlfn.ANCHORARRAY('Date ouverte'!$B$8)&gt;=$W2311,0)),W2311))))</f>
        <v>44879</v>
      </c>
      <c r="AB2311" s="5" t="str">
        <f>IF(IF($K2311="Pending",(IF($J2311='Date ouverte'!$A$20,HLOOKUP($AA2311,'Date ouverte'!$20:$21,2,FALSE),IF($J2311='Date ouverte'!$A$22,HLOOKUP($AA2311,'Date ouverte'!$22:$23,2,FALSE),IF($J2311='Date ouverte'!$A$24,HLOOKUP($AA2311,'Date ouverte'!$24:$25,2,FALSE),IF($J2311='Date ouverte'!$A$26,HLOOKUP($AA2311,'Date ouverte'!$26:$27,2,FALSE),"j"))))),W2311)&lt;&gt;"alert",AA2311,"alert")</f>
        <v>alert</v>
      </c>
      <c r="AC2311" s="65">
        <f>IF($AB2311="alert",(IF($J2311='Date ouverte'!$A$29,HLOOKUP($AA2311,'Date ouverte'!$29:$30,2,FALSE),IF($J2311='Date ouverte'!$A$31,HLOOKUP($AA2311,'Date ouverte'!$31:$33,2,FALSE),IF($J2311='Date ouverte'!$A$33,HLOOKUP($AA2311,'Date ouverte'!$33:$34,2,FALSE),IF($J2311='Date ouverte'!$A$35,HLOOKUP($AA2311,'Date ouverte'!$35:$36,2,FALSE),"j"))))),0)</f>
        <v>12</v>
      </c>
      <c r="AD23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11" s="71"/>
    </row>
    <row r="2312" spans="1:31" x14ac:dyDescent="0.25">
      <c r="A2312" t="s">
        <v>2380</v>
      </c>
      <c r="B2312" t="s">
        <v>258</v>
      </c>
      <c r="C2312" t="s">
        <v>30</v>
      </c>
      <c r="D2312" t="s">
        <v>47</v>
      </c>
      <c r="E2312" t="s">
        <v>16</v>
      </c>
      <c r="F2312" t="s">
        <v>48</v>
      </c>
      <c r="G2312" s="1">
        <v>44852</v>
      </c>
      <c r="H2312" s="1">
        <v>44884</v>
      </c>
      <c r="I2312" s="2">
        <v>44889</v>
      </c>
      <c r="J2312" t="s">
        <v>23</v>
      </c>
      <c r="K2312" t="s">
        <v>29</v>
      </c>
      <c r="L2312" t="s">
        <v>24</v>
      </c>
      <c r="M2312" t="s">
        <v>32</v>
      </c>
      <c r="N2312" t="s">
        <v>41</v>
      </c>
      <c r="O2312" t="s">
        <v>1686</v>
      </c>
      <c r="P2312">
        <f t="shared" ref="P2312:P2375" si="731">IF(A2312&lt;&gt;"",1,0)</f>
        <v>1</v>
      </c>
      <c r="Q2312" s="5">
        <f t="shared" ref="Q2312:Q2375" si="732">ROUNDDOWN(H2312,0)+2</f>
        <v>44886</v>
      </c>
      <c r="R2312" s="32">
        <f>VLOOKUP(_xlfn.CONCAT(M2312," - ",E2312),Planning!$C$75:$D$99,2,0)</f>
        <v>10</v>
      </c>
      <c r="S2312" s="5">
        <f t="shared" ref="S2312:S2375" si="733">H2312+R2312</f>
        <v>44894</v>
      </c>
      <c r="T2312" s="3" t="str">
        <f t="shared" ref="T2312:T2375" si="734">IF(X2312-H2312&gt;R2312,"Alert","")</f>
        <v/>
      </c>
      <c r="U2312" s="32">
        <f t="shared" ref="U2312:U2375" ca="1" si="735">IF(Q2312&lt;=TODAY(),(H2312+R2312)-TODAY(),R2312)</f>
        <v>10</v>
      </c>
      <c r="V2312" s="32">
        <f t="shared" ref="V2312:V2375" si="736">IF(X2312-H2312-R2312&gt;0,X2312-H2312-R2312,0)</f>
        <v>0</v>
      </c>
      <c r="W2312" s="5">
        <f t="shared" ref="W2312:W2375" si="737">ROUNDDOWN(I2312,0)</f>
        <v>44889</v>
      </c>
      <c r="X2312" s="5"/>
      <c r="Z2312" s="49"/>
      <c r="AA2312" s="50" cm="1">
        <f t="array" ref="AA2312">IF(AND(K2312="Pending",J2312='Date ouverte'!$A$2),INDEX(_xlfn.ANCHORARRAY('Date ouverte'!$B$2),MATCH(TRUE,_xlfn.ANCHORARRAY('Date ouverte'!$B$2)&gt;=$W2312,0)),IF(AND(K2312="Pending",J2312='Date ouverte'!$A$4),INDEX(_xlfn.ANCHORARRAY('Date ouverte'!$B$4),MATCH(TRUE,_xlfn.ANCHORARRAY('Date ouverte'!$B$4)&gt;=$W2312,0)),IF(AND(K2312="Pending",J2312='Date ouverte'!$A$6),INDEX(_xlfn.ANCHORARRAY('Date ouverte'!$B$6),MATCH(TRUE,_xlfn.ANCHORARRAY('Date ouverte'!$B$6)&gt;=$W2312,0)),IF(AND(K2312="Pending",J2312='Date ouverte'!$A$8),INDEX(_xlfn.ANCHORARRAY('Date ouverte'!$B$8),MATCH(TRUE,_xlfn.ANCHORARRAY('Date ouverte'!$B$8)&gt;=$W2312,0)),W2312))))</f>
        <v>44889</v>
      </c>
      <c r="AB2312" s="5" t="str">
        <f>IF(IF($K2312="Pending",(IF($J2312='Date ouverte'!$A$20,HLOOKUP($AA2312,'Date ouverte'!$20:$21,2,FALSE),IF($J2312='Date ouverte'!$A$22,HLOOKUP($AA2312,'Date ouverte'!$22:$23,2,FALSE),IF($J2312='Date ouverte'!$A$24,HLOOKUP($AA2312,'Date ouverte'!$24:$25,2,FALSE),IF($J2312='Date ouverte'!$A$26,HLOOKUP($AA2312,'Date ouverte'!$26:$27,2,FALSE),"j"))))),W2312)&lt;&gt;"alert",AA2312,"alert")</f>
        <v>alert</v>
      </c>
      <c r="AC2312" s="65">
        <f>IF($AB2312="alert",(IF($J2312='Date ouverte'!$A$29,HLOOKUP($AA2312,'Date ouverte'!$29:$30,2,FALSE),IF($J2312='Date ouverte'!$A$31,HLOOKUP($AA2312,'Date ouverte'!$31:$33,2,FALSE),IF($J2312='Date ouverte'!$A$33,HLOOKUP($AA2312,'Date ouverte'!$33:$34,2,FALSE),IF($J2312='Date ouverte'!$A$35,HLOOKUP($AA2312,'Date ouverte'!$35:$36,2,FALSE),"j"))))),0)</f>
        <v>32</v>
      </c>
      <c r="AD23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2" s="71"/>
    </row>
    <row r="2313" spans="1:31" x14ac:dyDescent="0.25">
      <c r="A2313" t="s">
        <v>1603</v>
      </c>
      <c r="B2313" t="s">
        <v>258</v>
      </c>
      <c r="C2313" t="s">
        <v>30</v>
      </c>
      <c r="D2313" t="s">
        <v>47</v>
      </c>
      <c r="E2313" t="s">
        <v>16</v>
      </c>
      <c r="F2313" t="s">
        <v>48</v>
      </c>
      <c r="G2313" s="1">
        <v>44844</v>
      </c>
      <c r="H2313" s="1">
        <v>44885</v>
      </c>
      <c r="I2313" s="2">
        <v>44890</v>
      </c>
      <c r="J2313" t="s">
        <v>18</v>
      </c>
      <c r="K2313" t="s">
        <v>29</v>
      </c>
      <c r="L2313" t="s">
        <v>24</v>
      </c>
      <c r="M2313" t="s">
        <v>32</v>
      </c>
      <c r="N2313" t="s">
        <v>41</v>
      </c>
      <c r="O2313" t="s">
        <v>1106</v>
      </c>
      <c r="P2313">
        <f t="shared" si="731"/>
        <v>1</v>
      </c>
      <c r="Q2313" s="5">
        <f t="shared" si="732"/>
        <v>44887</v>
      </c>
      <c r="R2313" s="32">
        <f>VLOOKUP(_xlfn.CONCAT(M2313," - ",E2313),Planning!$C$75:$D$99,2,0)</f>
        <v>10</v>
      </c>
      <c r="S2313" s="5">
        <f t="shared" si="733"/>
        <v>44895</v>
      </c>
      <c r="T2313" s="3" t="str">
        <f t="shared" si="734"/>
        <v/>
      </c>
      <c r="U2313" s="32">
        <f t="shared" ca="1" si="735"/>
        <v>10</v>
      </c>
      <c r="V2313" s="32">
        <f t="shared" si="736"/>
        <v>0</v>
      </c>
      <c r="W2313" s="5">
        <f t="shared" si="737"/>
        <v>44890</v>
      </c>
      <c r="X2313" s="5"/>
      <c r="Z2313" s="49"/>
      <c r="AA2313" s="50" cm="1">
        <f t="array" ref="AA2313">IF(AND(K2313="Pending",J2313='Date ouverte'!$A$2),INDEX(_xlfn.ANCHORARRAY('Date ouverte'!$B$2),MATCH(TRUE,_xlfn.ANCHORARRAY('Date ouverte'!$B$2)&gt;=$W2313,0)),IF(AND(K2313="Pending",J2313='Date ouverte'!$A$4),INDEX(_xlfn.ANCHORARRAY('Date ouverte'!$B$4),MATCH(TRUE,_xlfn.ANCHORARRAY('Date ouverte'!$B$4)&gt;=$W2313,0)),IF(AND(K2313="Pending",J2313='Date ouverte'!$A$6),INDEX(_xlfn.ANCHORARRAY('Date ouverte'!$B$6),MATCH(TRUE,_xlfn.ANCHORARRAY('Date ouverte'!$B$6)&gt;=$W2313,0)),IF(AND(K2313="Pending",J2313='Date ouverte'!$A$8),INDEX(_xlfn.ANCHORARRAY('Date ouverte'!$B$8),MATCH(TRUE,_xlfn.ANCHORARRAY('Date ouverte'!$B$8)&gt;=$W2313,0)),W2313))))</f>
        <v>44890</v>
      </c>
      <c r="AB2313" s="5" t="str">
        <f>IF(IF($K2313="Pending",(IF($J2313='Date ouverte'!$A$20,HLOOKUP($AA2313,'Date ouverte'!$20:$21,2,FALSE),IF($J2313='Date ouverte'!$A$22,HLOOKUP($AA2313,'Date ouverte'!$22:$23,2,FALSE),IF($J2313='Date ouverte'!$A$24,HLOOKUP($AA2313,'Date ouverte'!$24:$25,2,FALSE),IF($J2313='Date ouverte'!$A$26,HLOOKUP($AA2313,'Date ouverte'!$26:$27,2,FALSE),"j"))))),W2313)&lt;&gt;"alert",AA2313,"alert")</f>
        <v>alert</v>
      </c>
      <c r="AC2313" s="65">
        <f>IF($AB2313="alert",(IF($J2313='Date ouverte'!$A$29,HLOOKUP($AA2313,'Date ouverte'!$29:$30,2,FALSE),IF($J2313='Date ouverte'!$A$31,HLOOKUP($AA2313,'Date ouverte'!$31:$33,2,FALSE),IF($J2313='Date ouverte'!$A$33,HLOOKUP($AA2313,'Date ouverte'!$33:$34,2,FALSE),IF($J2313='Date ouverte'!$A$35,HLOOKUP($AA2313,'Date ouverte'!$35:$36,2,FALSE),"j"))))),0)</f>
        <v>4</v>
      </c>
      <c r="AD23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3" s="71"/>
    </row>
    <row r="2314" spans="1:31" x14ac:dyDescent="0.25">
      <c r="A2314" t="s">
        <v>2381</v>
      </c>
      <c r="B2314" t="s">
        <v>258</v>
      </c>
      <c r="C2314" t="s">
        <v>30</v>
      </c>
      <c r="D2314" t="s">
        <v>47</v>
      </c>
      <c r="E2314" t="s">
        <v>16</v>
      </c>
      <c r="F2314" t="s">
        <v>48</v>
      </c>
      <c r="G2314" s="1">
        <v>44846</v>
      </c>
      <c r="H2314" s="1">
        <v>44885</v>
      </c>
      <c r="I2314" s="2">
        <v>44890</v>
      </c>
      <c r="J2314" t="s">
        <v>23</v>
      </c>
      <c r="K2314" t="s">
        <v>29</v>
      </c>
      <c r="L2314" t="s">
        <v>24</v>
      </c>
      <c r="M2314" t="s">
        <v>32</v>
      </c>
      <c r="N2314" t="s">
        <v>41</v>
      </c>
      <c r="O2314" t="s">
        <v>1106</v>
      </c>
      <c r="P2314">
        <f t="shared" si="731"/>
        <v>1</v>
      </c>
      <c r="Q2314" s="5">
        <f t="shared" si="732"/>
        <v>44887</v>
      </c>
      <c r="R2314" s="32">
        <f>VLOOKUP(_xlfn.CONCAT(M2314," - ",E2314),Planning!$C$75:$D$99,2,0)</f>
        <v>10</v>
      </c>
      <c r="S2314" s="5">
        <f t="shared" si="733"/>
        <v>44895</v>
      </c>
      <c r="T2314" s="3" t="str">
        <f t="shared" si="734"/>
        <v/>
      </c>
      <c r="U2314" s="32">
        <f t="shared" ca="1" si="735"/>
        <v>10</v>
      </c>
      <c r="V2314" s="32">
        <f t="shared" si="736"/>
        <v>0</v>
      </c>
      <c r="W2314" s="5">
        <f t="shared" si="737"/>
        <v>44890</v>
      </c>
      <c r="X2314" s="5"/>
      <c r="Z2314" s="49"/>
      <c r="AA2314" s="50" cm="1">
        <f t="array" ref="AA2314">IF(AND(K2314="Pending",J2314='Date ouverte'!$A$2),INDEX(_xlfn.ANCHORARRAY('Date ouverte'!$B$2),MATCH(TRUE,_xlfn.ANCHORARRAY('Date ouverte'!$B$2)&gt;=$W2314,0)),IF(AND(K2314="Pending",J2314='Date ouverte'!$A$4),INDEX(_xlfn.ANCHORARRAY('Date ouverte'!$B$4),MATCH(TRUE,_xlfn.ANCHORARRAY('Date ouverte'!$B$4)&gt;=$W2314,0)),IF(AND(K2314="Pending",J2314='Date ouverte'!$A$6),INDEX(_xlfn.ANCHORARRAY('Date ouverte'!$B$6),MATCH(TRUE,_xlfn.ANCHORARRAY('Date ouverte'!$B$6)&gt;=$W2314,0)),IF(AND(K2314="Pending",J2314='Date ouverte'!$A$8),INDEX(_xlfn.ANCHORARRAY('Date ouverte'!$B$8),MATCH(TRUE,_xlfn.ANCHORARRAY('Date ouverte'!$B$8)&gt;=$W2314,0)),W2314))))</f>
        <v>44890</v>
      </c>
      <c r="AB2314" s="5" t="str">
        <f>IF(IF($K2314="Pending",(IF($J2314='Date ouverte'!$A$20,HLOOKUP($AA2314,'Date ouverte'!$20:$21,2,FALSE),IF($J2314='Date ouverte'!$A$22,HLOOKUP($AA2314,'Date ouverte'!$22:$23,2,FALSE),IF($J2314='Date ouverte'!$A$24,HLOOKUP($AA2314,'Date ouverte'!$24:$25,2,FALSE),IF($J2314='Date ouverte'!$A$26,HLOOKUP($AA2314,'Date ouverte'!$26:$27,2,FALSE),"j"))))),W2314)&lt;&gt;"alert",AA2314,"alert")</f>
        <v>alert</v>
      </c>
      <c r="AC2314" s="65">
        <f>IF($AB2314="alert",(IF($J2314='Date ouverte'!$A$29,HLOOKUP($AA2314,'Date ouverte'!$29:$30,2,FALSE),IF($J2314='Date ouverte'!$A$31,HLOOKUP($AA2314,'Date ouverte'!$31:$33,2,FALSE),IF($J2314='Date ouverte'!$A$33,HLOOKUP($AA2314,'Date ouverte'!$33:$34,2,FALSE),IF($J2314='Date ouverte'!$A$35,HLOOKUP($AA2314,'Date ouverte'!$35:$36,2,FALSE),"j"))))),0)</f>
        <v>96</v>
      </c>
      <c r="AD23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4" s="71"/>
    </row>
    <row r="2315" spans="1:31" x14ac:dyDescent="0.25">
      <c r="A2315" t="s">
        <v>1604</v>
      </c>
      <c r="B2315" t="s">
        <v>258</v>
      </c>
      <c r="C2315" t="s">
        <v>30</v>
      </c>
      <c r="D2315" t="s">
        <v>47</v>
      </c>
      <c r="E2315" t="s">
        <v>16</v>
      </c>
      <c r="F2315" t="s">
        <v>48</v>
      </c>
      <c r="G2315" s="1">
        <v>44839</v>
      </c>
      <c r="H2315" s="1">
        <v>44881</v>
      </c>
      <c r="I2315" s="2">
        <v>44890</v>
      </c>
      <c r="J2315" t="s">
        <v>23</v>
      </c>
      <c r="K2315" t="s">
        <v>29</v>
      </c>
      <c r="L2315" t="s">
        <v>24</v>
      </c>
      <c r="M2315" t="s">
        <v>32</v>
      </c>
      <c r="N2315" t="s">
        <v>41</v>
      </c>
      <c r="O2315" t="s">
        <v>43</v>
      </c>
      <c r="P2315">
        <f t="shared" si="731"/>
        <v>1</v>
      </c>
      <c r="Q2315" s="5">
        <f t="shared" si="732"/>
        <v>44883</v>
      </c>
      <c r="R2315" s="32">
        <f>VLOOKUP(_xlfn.CONCAT(M2315," - ",E2315),Planning!$C$75:$D$99,2,0)</f>
        <v>10</v>
      </c>
      <c r="S2315" s="5">
        <f t="shared" si="733"/>
        <v>44891</v>
      </c>
      <c r="T2315" s="3" t="str">
        <f t="shared" si="734"/>
        <v/>
      </c>
      <c r="U2315" s="32">
        <f t="shared" ca="1" si="735"/>
        <v>10</v>
      </c>
      <c r="V2315" s="32">
        <f t="shared" si="736"/>
        <v>0</v>
      </c>
      <c r="W2315" s="5">
        <f t="shared" si="737"/>
        <v>44890</v>
      </c>
      <c r="X2315" s="5"/>
      <c r="Z2315" s="49"/>
      <c r="AA2315" s="50" cm="1">
        <f t="array" ref="AA2315">IF(AND(K2315="Pending",J2315='Date ouverte'!$A$2),INDEX(_xlfn.ANCHORARRAY('Date ouverte'!$B$2),MATCH(TRUE,_xlfn.ANCHORARRAY('Date ouverte'!$B$2)&gt;=$W2315,0)),IF(AND(K2315="Pending",J2315='Date ouverte'!$A$4),INDEX(_xlfn.ANCHORARRAY('Date ouverte'!$B$4),MATCH(TRUE,_xlfn.ANCHORARRAY('Date ouverte'!$B$4)&gt;=$W2315,0)),IF(AND(K2315="Pending",J2315='Date ouverte'!$A$6),INDEX(_xlfn.ANCHORARRAY('Date ouverte'!$B$6),MATCH(TRUE,_xlfn.ANCHORARRAY('Date ouverte'!$B$6)&gt;=$W2315,0)),IF(AND(K2315="Pending",J2315='Date ouverte'!$A$8),INDEX(_xlfn.ANCHORARRAY('Date ouverte'!$B$8),MATCH(TRUE,_xlfn.ANCHORARRAY('Date ouverte'!$B$8)&gt;=$W2315,0)),W2315))))</f>
        <v>44890</v>
      </c>
      <c r="AB2315" s="5" t="str">
        <f>IF(IF($K2315="Pending",(IF($J2315='Date ouverte'!$A$20,HLOOKUP($AA2315,'Date ouverte'!$20:$21,2,FALSE),IF($J2315='Date ouverte'!$A$22,HLOOKUP($AA2315,'Date ouverte'!$22:$23,2,FALSE),IF($J2315='Date ouverte'!$A$24,HLOOKUP($AA2315,'Date ouverte'!$24:$25,2,FALSE),IF($J2315='Date ouverte'!$A$26,HLOOKUP($AA2315,'Date ouverte'!$26:$27,2,FALSE),"j"))))),W2315)&lt;&gt;"alert",AA2315,"alert")</f>
        <v>alert</v>
      </c>
      <c r="AC2315" s="65">
        <f>IF($AB2315="alert",(IF($J2315='Date ouverte'!$A$29,HLOOKUP($AA2315,'Date ouverte'!$29:$30,2,FALSE),IF($J2315='Date ouverte'!$A$31,HLOOKUP($AA2315,'Date ouverte'!$31:$33,2,FALSE),IF($J2315='Date ouverte'!$A$33,HLOOKUP($AA2315,'Date ouverte'!$33:$34,2,FALSE),IF($J2315='Date ouverte'!$A$35,HLOOKUP($AA2315,'Date ouverte'!$35:$36,2,FALSE),"j"))))),0)</f>
        <v>96</v>
      </c>
      <c r="AD23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5" s="71"/>
    </row>
    <row r="2316" spans="1:31" x14ac:dyDescent="0.25">
      <c r="A2316" t="s">
        <v>871</v>
      </c>
      <c r="B2316" t="s">
        <v>258</v>
      </c>
      <c r="C2316" t="s">
        <v>30</v>
      </c>
      <c r="D2316" t="s">
        <v>47</v>
      </c>
      <c r="E2316" t="s">
        <v>16</v>
      </c>
      <c r="F2316" t="s">
        <v>48</v>
      </c>
      <c r="G2316" s="1">
        <v>44826</v>
      </c>
      <c r="H2316" s="1">
        <v>44872</v>
      </c>
      <c r="I2316" s="2">
        <v>44877</v>
      </c>
      <c r="J2316" t="s">
        <v>39</v>
      </c>
      <c r="K2316" t="s">
        <v>29</v>
      </c>
      <c r="L2316" t="s">
        <v>24</v>
      </c>
      <c r="M2316" t="s">
        <v>32</v>
      </c>
      <c r="N2316" t="s">
        <v>41</v>
      </c>
      <c r="O2316" t="s">
        <v>609</v>
      </c>
      <c r="P2316">
        <f t="shared" si="731"/>
        <v>1</v>
      </c>
      <c r="Q2316" s="5">
        <f t="shared" si="732"/>
        <v>44874</v>
      </c>
      <c r="R2316" s="32">
        <f>VLOOKUP(_xlfn.CONCAT(M2316," - ",E2316),Planning!$C$75:$D$99,2,0)</f>
        <v>10</v>
      </c>
      <c r="S2316" s="5">
        <f t="shared" si="733"/>
        <v>44882</v>
      </c>
      <c r="T2316" s="3" t="str">
        <f t="shared" si="734"/>
        <v/>
      </c>
      <c r="U2316" s="32">
        <f t="shared" ca="1" si="735"/>
        <v>10</v>
      </c>
      <c r="V2316" s="32">
        <f t="shared" si="736"/>
        <v>0</v>
      </c>
      <c r="W2316" s="5">
        <f t="shared" si="737"/>
        <v>44877</v>
      </c>
      <c r="X2316" s="5"/>
      <c r="Z2316" s="49"/>
      <c r="AA2316" s="50" cm="1">
        <f t="array" ref="AA2316">IF(AND(K2316="Pending",J2316='Date ouverte'!$A$2),INDEX(_xlfn.ANCHORARRAY('Date ouverte'!$B$2),MATCH(TRUE,_xlfn.ANCHORARRAY('Date ouverte'!$B$2)&gt;=$W2316,0)),IF(AND(K2316="Pending",J2316='Date ouverte'!$A$4),INDEX(_xlfn.ANCHORARRAY('Date ouverte'!$B$4),MATCH(TRUE,_xlfn.ANCHORARRAY('Date ouverte'!$B$4)&gt;=$W2316,0)),IF(AND(K2316="Pending",J2316='Date ouverte'!$A$6),INDEX(_xlfn.ANCHORARRAY('Date ouverte'!$B$6),MATCH(TRUE,_xlfn.ANCHORARRAY('Date ouverte'!$B$6)&gt;=$W2316,0)),IF(AND(K2316="Pending",J2316='Date ouverte'!$A$8),INDEX(_xlfn.ANCHORARRAY('Date ouverte'!$B$8),MATCH(TRUE,_xlfn.ANCHORARRAY('Date ouverte'!$B$8)&gt;=$W2316,0)),W2316))))</f>
        <v>44879</v>
      </c>
      <c r="AB2316" s="5" t="str">
        <f>IF(IF($K2316="Pending",(IF($J2316='Date ouverte'!$A$20,HLOOKUP($AA2316,'Date ouverte'!$20:$21,2,FALSE),IF($J2316='Date ouverte'!$A$22,HLOOKUP($AA2316,'Date ouverte'!$22:$23,2,FALSE),IF($J2316='Date ouverte'!$A$24,HLOOKUP($AA2316,'Date ouverte'!$24:$25,2,FALSE),IF($J2316='Date ouverte'!$A$26,HLOOKUP($AA2316,'Date ouverte'!$26:$27,2,FALSE),"j"))))),W2316)&lt;&gt;"alert",AA2316,"alert")</f>
        <v>alert</v>
      </c>
      <c r="AC2316" s="65">
        <f>IF($AB2316="alert",(IF($J2316='Date ouverte'!$A$29,HLOOKUP($AA2316,'Date ouverte'!$29:$30,2,FALSE),IF($J2316='Date ouverte'!$A$31,HLOOKUP($AA2316,'Date ouverte'!$31:$33,2,FALSE),IF($J2316='Date ouverte'!$A$33,HLOOKUP($AA2316,'Date ouverte'!$33:$34,2,FALSE),IF($J2316='Date ouverte'!$A$35,HLOOKUP($AA2316,'Date ouverte'!$35:$36,2,FALSE),"j"))))),0)</f>
        <v>52</v>
      </c>
      <c r="AD23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16" s="71"/>
    </row>
    <row r="2317" spans="1:31" x14ac:dyDescent="0.25">
      <c r="A2317" t="s">
        <v>2382</v>
      </c>
      <c r="B2317" t="s">
        <v>258</v>
      </c>
      <c r="C2317" t="s">
        <v>30</v>
      </c>
      <c r="D2317" t="s">
        <v>47</v>
      </c>
      <c r="E2317" t="s">
        <v>16</v>
      </c>
      <c r="F2317" t="s">
        <v>48</v>
      </c>
      <c r="G2317" s="1">
        <v>44846</v>
      </c>
      <c r="H2317" s="1">
        <v>44885</v>
      </c>
      <c r="I2317" s="2">
        <v>44890</v>
      </c>
      <c r="J2317" t="s">
        <v>23</v>
      </c>
      <c r="K2317" t="s">
        <v>29</v>
      </c>
      <c r="L2317" t="s">
        <v>24</v>
      </c>
      <c r="M2317" t="s">
        <v>32</v>
      </c>
      <c r="N2317" t="s">
        <v>41</v>
      </c>
      <c r="O2317" t="s">
        <v>1106</v>
      </c>
      <c r="P2317">
        <f t="shared" si="731"/>
        <v>1</v>
      </c>
      <c r="Q2317" s="5">
        <f t="shared" si="732"/>
        <v>44887</v>
      </c>
      <c r="R2317" s="32">
        <f>VLOOKUP(_xlfn.CONCAT(M2317," - ",E2317),Planning!$C$75:$D$99,2,0)</f>
        <v>10</v>
      </c>
      <c r="S2317" s="5">
        <f t="shared" si="733"/>
        <v>44895</v>
      </c>
      <c r="T2317" s="3" t="str">
        <f t="shared" si="734"/>
        <v/>
      </c>
      <c r="U2317" s="32">
        <f t="shared" ca="1" si="735"/>
        <v>10</v>
      </c>
      <c r="V2317" s="32">
        <f t="shared" si="736"/>
        <v>0</v>
      </c>
      <c r="W2317" s="5">
        <f t="shared" si="737"/>
        <v>44890</v>
      </c>
      <c r="X2317" s="5"/>
      <c r="Z2317" s="49"/>
      <c r="AA2317" s="50" cm="1">
        <f t="array" ref="AA2317">IF(AND(K2317="Pending",J2317='Date ouverte'!$A$2),INDEX(_xlfn.ANCHORARRAY('Date ouverte'!$B$2),MATCH(TRUE,_xlfn.ANCHORARRAY('Date ouverte'!$B$2)&gt;=$W2317,0)),IF(AND(K2317="Pending",J2317='Date ouverte'!$A$4),INDEX(_xlfn.ANCHORARRAY('Date ouverte'!$B$4),MATCH(TRUE,_xlfn.ANCHORARRAY('Date ouverte'!$B$4)&gt;=$W2317,0)),IF(AND(K2317="Pending",J2317='Date ouverte'!$A$6),INDEX(_xlfn.ANCHORARRAY('Date ouverte'!$B$6),MATCH(TRUE,_xlfn.ANCHORARRAY('Date ouverte'!$B$6)&gt;=$W2317,0)),IF(AND(K2317="Pending",J2317='Date ouverte'!$A$8),INDEX(_xlfn.ANCHORARRAY('Date ouverte'!$B$8),MATCH(TRUE,_xlfn.ANCHORARRAY('Date ouverte'!$B$8)&gt;=$W2317,0)),W2317))))</f>
        <v>44890</v>
      </c>
      <c r="AB2317" s="5" t="str">
        <f>IF(IF($K2317="Pending",(IF($J2317='Date ouverte'!$A$20,HLOOKUP($AA2317,'Date ouverte'!$20:$21,2,FALSE),IF($J2317='Date ouverte'!$A$22,HLOOKUP($AA2317,'Date ouverte'!$22:$23,2,FALSE),IF($J2317='Date ouverte'!$A$24,HLOOKUP($AA2317,'Date ouverte'!$24:$25,2,FALSE),IF($J2317='Date ouverte'!$A$26,HLOOKUP($AA2317,'Date ouverte'!$26:$27,2,FALSE),"j"))))),W2317)&lt;&gt;"alert",AA2317,"alert")</f>
        <v>alert</v>
      </c>
      <c r="AC2317" s="65">
        <f>IF($AB2317="alert",(IF($J2317='Date ouverte'!$A$29,HLOOKUP($AA2317,'Date ouverte'!$29:$30,2,FALSE),IF($J2317='Date ouverte'!$A$31,HLOOKUP($AA2317,'Date ouverte'!$31:$33,2,FALSE),IF($J2317='Date ouverte'!$A$33,HLOOKUP($AA2317,'Date ouverte'!$33:$34,2,FALSE),IF($J2317='Date ouverte'!$A$35,HLOOKUP($AA2317,'Date ouverte'!$35:$36,2,FALSE),"j"))))),0)</f>
        <v>96</v>
      </c>
      <c r="AD23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7" s="71"/>
    </row>
    <row r="2318" spans="1:31" x14ac:dyDescent="0.25">
      <c r="A2318" t="s">
        <v>2383</v>
      </c>
      <c r="B2318" t="s">
        <v>258</v>
      </c>
      <c r="C2318" t="s">
        <v>30</v>
      </c>
      <c r="D2318" t="s">
        <v>47</v>
      </c>
      <c r="E2318" t="s">
        <v>16</v>
      </c>
      <c r="F2318" t="s">
        <v>48</v>
      </c>
      <c r="G2318" s="1">
        <v>44852</v>
      </c>
      <c r="H2318" s="1">
        <v>44884</v>
      </c>
      <c r="I2318" s="2">
        <v>44889</v>
      </c>
      <c r="J2318" t="s">
        <v>23</v>
      </c>
      <c r="K2318" t="s">
        <v>29</v>
      </c>
      <c r="L2318" t="s">
        <v>24</v>
      </c>
      <c r="M2318" t="s">
        <v>32</v>
      </c>
      <c r="N2318" t="s">
        <v>41</v>
      </c>
      <c r="O2318" t="s">
        <v>1686</v>
      </c>
      <c r="P2318">
        <f t="shared" si="731"/>
        <v>1</v>
      </c>
      <c r="Q2318" s="5">
        <f t="shared" si="732"/>
        <v>44886</v>
      </c>
      <c r="R2318" s="32">
        <f>VLOOKUP(_xlfn.CONCAT(M2318," - ",E2318),Planning!$C$75:$D$99,2,0)</f>
        <v>10</v>
      </c>
      <c r="S2318" s="5">
        <f t="shared" si="733"/>
        <v>44894</v>
      </c>
      <c r="T2318" s="3" t="str">
        <f t="shared" si="734"/>
        <v/>
      </c>
      <c r="U2318" s="32">
        <f t="shared" ca="1" si="735"/>
        <v>10</v>
      </c>
      <c r="V2318" s="32">
        <f t="shared" si="736"/>
        <v>0</v>
      </c>
      <c r="W2318" s="5">
        <f t="shared" si="737"/>
        <v>44889</v>
      </c>
      <c r="X2318" s="5"/>
      <c r="Z2318" s="49"/>
      <c r="AA2318" s="50" cm="1">
        <f t="array" ref="AA2318">IF(AND(K2318="Pending",J2318='Date ouverte'!$A$2),INDEX(_xlfn.ANCHORARRAY('Date ouverte'!$B$2),MATCH(TRUE,_xlfn.ANCHORARRAY('Date ouverte'!$B$2)&gt;=$W2318,0)),IF(AND(K2318="Pending",J2318='Date ouverte'!$A$4),INDEX(_xlfn.ANCHORARRAY('Date ouverte'!$B$4),MATCH(TRUE,_xlfn.ANCHORARRAY('Date ouverte'!$B$4)&gt;=$W2318,0)),IF(AND(K2318="Pending",J2318='Date ouverte'!$A$6),INDEX(_xlfn.ANCHORARRAY('Date ouverte'!$B$6),MATCH(TRUE,_xlfn.ANCHORARRAY('Date ouverte'!$B$6)&gt;=$W2318,0)),IF(AND(K2318="Pending",J2318='Date ouverte'!$A$8),INDEX(_xlfn.ANCHORARRAY('Date ouverte'!$B$8),MATCH(TRUE,_xlfn.ANCHORARRAY('Date ouverte'!$B$8)&gt;=$W2318,0)),W2318))))</f>
        <v>44889</v>
      </c>
      <c r="AB2318" s="5" t="str">
        <f>IF(IF($K2318="Pending",(IF($J2318='Date ouverte'!$A$20,HLOOKUP($AA2318,'Date ouverte'!$20:$21,2,FALSE),IF($J2318='Date ouverte'!$A$22,HLOOKUP($AA2318,'Date ouverte'!$22:$23,2,FALSE),IF($J2318='Date ouverte'!$A$24,HLOOKUP($AA2318,'Date ouverte'!$24:$25,2,FALSE),IF($J2318='Date ouverte'!$A$26,HLOOKUP($AA2318,'Date ouverte'!$26:$27,2,FALSE),"j"))))),W2318)&lt;&gt;"alert",AA2318,"alert")</f>
        <v>alert</v>
      </c>
      <c r="AC2318" s="65">
        <f>IF($AB2318="alert",(IF($J2318='Date ouverte'!$A$29,HLOOKUP($AA2318,'Date ouverte'!$29:$30,2,FALSE),IF($J2318='Date ouverte'!$A$31,HLOOKUP($AA2318,'Date ouverte'!$31:$33,2,FALSE),IF($J2318='Date ouverte'!$A$33,HLOOKUP($AA2318,'Date ouverte'!$33:$34,2,FALSE),IF($J2318='Date ouverte'!$A$35,HLOOKUP($AA2318,'Date ouverte'!$35:$36,2,FALSE),"j"))))),0)</f>
        <v>32</v>
      </c>
      <c r="AD23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8" s="71"/>
    </row>
    <row r="2319" spans="1:31" x14ac:dyDescent="0.25">
      <c r="A2319" t="s">
        <v>692</v>
      </c>
      <c r="B2319" t="s">
        <v>258</v>
      </c>
      <c r="C2319" t="s">
        <v>30</v>
      </c>
      <c r="D2319" t="s">
        <v>47</v>
      </c>
      <c r="E2319" t="s">
        <v>51</v>
      </c>
      <c r="F2319" t="s">
        <v>48</v>
      </c>
      <c r="G2319" s="1">
        <v>44821</v>
      </c>
      <c r="H2319" s="1">
        <v>44862</v>
      </c>
      <c r="I2319" s="2">
        <v>44873.291666666664</v>
      </c>
      <c r="J2319" t="s">
        <v>28</v>
      </c>
      <c r="K2319" t="s">
        <v>19</v>
      </c>
      <c r="L2319" t="s">
        <v>24</v>
      </c>
      <c r="M2319" t="s">
        <v>32</v>
      </c>
      <c r="N2319" t="s">
        <v>41</v>
      </c>
      <c r="O2319" t="s">
        <v>664</v>
      </c>
      <c r="P2319">
        <f t="shared" si="731"/>
        <v>1</v>
      </c>
      <c r="Q2319" s="5">
        <f t="shared" si="732"/>
        <v>44864</v>
      </c>
      <c r="R2319" s="32">
        <f>VLOOKUP(_xlfn.CONCAT(M2319," - ",E2319),Planning!$C$75:$D$99,2,0)</f>
        <v>5</v>
      </c>
      <c r="S2319" s="5">
        <f t="shared" si="733"/>
        <v>44867</v>
      </c>
      <c r="T2319" s="3" t="str">
        <f t="shared" si="734"/>
        <v/>
      </c>
      <c r="U2319" s="32">
        <f t="shared" ca="1" si="735"/>
        <v>5</v>
      </c>
      <c r="V2319" s="32">
        <f t="shared" si="736"/>
        <v>0</v>
      </c>
      <c r="W2319" s="5">
        <f t="shared" si="737"/>
        <v>44873</v>
      </c>
      <c r="X2319" s="5"/>
      <c r="Z2319" s="49"/>
      <c r="AA2319" s="50" cm="1">
        <f t="array" ref="AA2319">IF(AND(K2319="Pending",J2319='Date ouverte'!$A$2),INDEX(_xlfn.ANCHORARRAY('Date ouverte'!$B$2),MATCH(TRUE,_xlfn.ANCHORARRAY('Date ouverte'!$B$2)&gt;=$W2319,0)),IF(AND(K2319="Pending",J2319='Date ouverte'!$A$4),INDEX(_xlfn.ANCHORARRAY('Date ouverte'!$B$4),MATCH(TRUE,_xlfn.ANCHORARRAY('Date ouverte'!$B$4)&gt;=$W2319,0)),IF(AND(K2319="Pending",J2319='Date ouverte'!$A$6),INDEX(_xlfn.ANCHORARRAY('Date ouverte'!$B$6),MATCH(TRUE,_xlfn.ANCHORARRAY('Date ouverte'!$B$6)&gt;=$W2319,0)),IF(AND(K2319="Pending",J2319='Date ouverte'!$A$8),INDEX(_xlfn.ANCHORARRAY('Date ouverte'!$B$8),MATCH(TRUE,_xlfn.ANCHORARRAY('Date ouverte'!$B$8)&gt;=$W2319,0)),W2319))))</f>
        <v>44873</v>
      </c>
      <c r="AB2319" s="5">
        <f>IF(IF($K2319="Pending",(IF($J2319='Date ouverte'!$A$20,HLOOKUP($AA2319,'Date ouverte'!$20:$21,2,FALSE),IF($J2319='Date ouverte'!$A$22,HLOOKUP($AA2319,'Date ouverte'!$22:$23,2,FALSE),IF($J2319='Date ouverte'!$A$24,HLOOKUP($AA2319,'Date ouverte'!$24:$25,2,FALSE),IF($J2319='Date ouverte'!$A$26,HLOOKUP($AA2319,'Date ouverte'!$26:$27,2,FALSE),"j"))))),W2319)&lt;&gt;"alert",AA2319,"alert")</f>
        <v>44873</v>
      </c>
      <c r="AC2319" s="65">
        <f>IF($AB2319="alert",(IF($J2319='Date ouverte'!$A$29,HLOOKUP($AA2319,'Date ouverte'!$29:$30,2,FALSE),IF($J2319='Date ouverte'!$A$31,HLOOKUP($AA2319,'Date ouverte'!$31:$33,2,FALSE),IF($J2319='Date ouverte'!$A$33,HLOOKUP($AA2319,'Date ouverte'!$33:$34,2,FALSE),IF($J2319='Date ouverte'!$A$35,HLOOKUP($AA2319,'Date ouverte'!$35:$36,2,FALSE),"j"))))),0)</f>
        <v>0</v>
      </c>
      <c r="AD23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19" s="71"/>
    </row>
    <row r="2320" spans="1:31" x14ac:dyDescent="0.25">
      <c r="A2320" t="s">
        <v>2384</v>
      </c>
      <c r="B2320" t="s">
        <v>258</v>
      </c>
      <c r="C2320" t="s">
        <v>30</v>
      </c>
      <c r="D2320" t="s">
        <v>47</v>
      </c>
      <c r="E2320" t="s">
        <v>16</v>
      </c>
      <c r="F2320" t="s">
        <v>48</v>
      </c>
      <c r="G2320" s="1">
        <v>44850</v>
      </c>
      <c r="H2320" s="1">
        <v>44885</v>
      </c>
      <c r="I2320" s="2">
        <v>44890</v>
      </c>
      <c r="J2320" t="s">
        <v>18</v>
      </c>
      <c r="K2320" t="s">
        <v>29</v>
      </c>
      <c r="L2320" t="s">
        <v>24</v>
      </c>
      <c r="M2320" t="s">
        <v>32</v>
      </c>
      <c r="N2320" t="s">
        <v>41</v>
      </c>
      <c r="O2320" t="s">
        <v>1106</v>
      </c>
      <c r="P2320">
        <f t="shared" si="731"/>
        <v>1</v>
      </c>
      <c r="Q2320" s="5">
        <f t="shared" si="732"/>
        <v>44887</v>
      </c>
      <c r="R2320" s="32">
        <f>VLOOKUP(_xlfn.CONCAT(M2320," - ",E2320),Planning!$C$75:$D$99,2,0)</f>
        <v>10</v>
      </c>
      <c r="S2320" s="5">
        <f t="shared" si="733"/>
        <v>44895</v>
      </c>
      <c r="T2320" s="3" t="str">
        <f t="shared" si="734"/>
        <v/>
      </c>
      <c r="U2320" s="32">
        <f t="shared" ca="1" si="735"/>
        <v>10</v>
      </c>
      <c r="V2320" s="32">
        <f t="shared" si="736"/>
        <v>0</v>
      </c>
      <c r="W2320" s="5">
        <f t="shared" si="737"/>
        <v>44890</v>
      </c>
      <c r="X2320" s="5"/>
      <c r="Z2320" s="49"/>
      <c r="AA2320" s="50" cm="1">
        <f t="array" ref="AA2320">IF(AND(K2320="Pending",J2320='Date ouverte'!$A$2),INDEX(_xlfn.ANCHORARRAY('Date ouverte'!$B$2),MATCH(TRUE,_xlfn.ANCHORARRAY('Date ouverte'!$B$2)&gt;=$W2320,0)),IF(AND(K2320="Pending",J2320='Date ouverte'!$A$4),INDEX(_xlfn.ANCHORARRAY('Date ouverte'!$B$4),MATCH(TRUE,_xlfn.ANCHORARRAY('Date ouverte'!$B$4)&gt;=$W2320,0)),IF(AND(K2320="Pending",J2320='Date ouverte'!$A$6),INDEX(_xlfn.ANCHORARRAY('Date ouverte'!$B$6),MATCH(TRUE,_xlfn.ANCHORARRAY('Date ouverte'!$B$6)&gt;=$W2320,0)),IF(AND(K2320="Pending",J2320='Date ouverte'!$A$8),INDEX(_xlfn.ANCHORARRAY('Date ouverte'!$B$8),MATCH(TRUE,_xlfn.ANCHORARRAY('Date ouverte'!$B$8)&gt;=$W2320,0)),W2320))))</f>
        <v>44890</v>
      </c>
      <c r="AB2320" s="5" t="str">
        <f>IF(IF($K2320="Pending",(IF($J2320='Date ouverte'!$A$20,HLOOKUP($AA2320,'Date ouverte'!$20:$21,2,FALSE),IF($J2320='Date ouverte'!$A$22,HLOOKUP($AA2320,'Date ouverte'!$22:$23,2,FALSE),IF($J2320='Date ouverte'!$A$24,HLOOKUP($AA2320,'Date ouverte'!$24:$25,2,FALSE),IF($J2320='Date ouverte'!$A$26,HLOOKUP($AA2320,'Date ouverte'!$26:$27,2,FALSE),"j"))))),W2320)&lt;&gt;"alert",AA2320,"alert")</f>
        <v>alert</v>
      </c>
      <c r="AC2320" s="65">
        <f>IF($AB2320="alert",(IF($J2320='Date ouverte'!$A$29,HLOOKUP($AA2320,'Date ouverte'!$29:$30,2,FALSE),IF($J2320='Date ouverte'!$A$31,HLOOKUP($AA2320,'Date ouverte'!$31:$33,2,FALSE),IF($J2320='Date ouverte'!$A$33,HLOOKUP($AA2320,'Date ouverte'!$33:$34,2,FALSE),IF($J2320='Date ouverte'!$A$35,HLOOKUP($AA2320,'Date ouverte'!$35:$36,2,FALSE),"j"))))),0)</f>
        <v>4</v>
      </c>
      <c r="AD23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0" s="71"/>
    </row>
    <row r="2321" spans="1:31" x14ac:dyDescent="0.25">
      <c r="A2321" t="s">
        <v>248</v>
      </c>
      <c r="B2321" t="s">
        <v>258</v>
      </c>
      <c r="C2321" t="s">
        <v>30</v>
      </c>
      <c r="D2321" t="s">
        <v>47</v>
      </c>
      <c r="E2321" t="s">
        <v>16</v>
      </c>
      <c r="F2321" t="s">
        <v>48</v>
      </c>
      <c r="G2321" s="1">
        <v>44808</v>
      </c>
      <c r="H2321" s="1">
        <v>44860</v>
      </c>
      <c r="I2321" s="2">
        <v>44865.541666666664</v>
      </c>
      <c r="J2321" t="s">
        <v>18</v>
      </c>
      <c r="K2321" t="s">
        <v>19</v>
      </c>
      <c r="L2321" t="s">
        <v>24</v>
      </c>
      <c r="M2321" t="s">
        <v>32</v>
      </c>
      <c r="N2321" t="s">
        <v>41</v>
      </c>
      <c r="O2321" t="s">
        <v>122</v>
      </c>
      <c r="P2321">
        <f t="shared" si="731"/>
        <v>1</v>
      </c>
      <c r="Q2321" s="5">
        <f t="shared" si="732"/>
        <v>44862</v>
      </c>
      <c r="R2321" s="32">
        <f>VLOOKUP(_xlfn.CONCAT(M2321," - ",E2321),Planning!$C$75:$D$99,2,0)</f>
        <v>10</v>
      </c>
      <c r="S2321" s="5">
        <f t="shared" si="733"/>
        <v>44870</v>
      </c>
      <c r="T2321" s="3" t="str">
        <f t="shared" si="734"/>
        <v/>
      </c>
      <c r="U2321" s="32">
        <f t="shared" ca="1" si="735"/>
        <v>10</v>
      </c>
      <c r="V2321" s="32">
        <f t="shared" si="736"/>
        <v>0</v>
      </c>
      <c r="W2321" s="5">
        <f t="shared" si="737"/>
        <v>44865</v>
      </c>
      <c r="X2321" s="5"/>
      <c r="Z2321" s="49"/>
      <c r="AA2321" s="50" cm="1">
        <f t="array" ref="AA2321">IF(AND(K2321="Pending",J2321='Date ouverte'!$A$2),INDEX(_xlfn.ANCHORARRAY('Date ouverte'!$B$2),MATCH(TRUE,_xlfn.ANCHORARRAY('Date ouverte'!$B$2)&gt;=$W2321,0)),IF(AND(K2321="Pending",J2321='Date ouverte'!$A$4),INDEX(_xlfn.ANCHORARRAY('Date ouverte'!$B$4),MATCH(TRUE,_xlfn.ANCHORARRAY('Date ouverte'!$B$4)&gt;=$W2321,0)),IF(AND(K2321="Pending",J2321='Date ouverte'!$A$6),INDEX(_xlfn.ANCHORARRAY('Date ouverte'!$B$6),MATCH(TRUE,_xlfn.ANCHORARRAY('Date ouverte'!$B$6)&gt;=$W2321,0)),IF(AND(K2321="Pending",J2321='Date ouverte'!$A$8),INDEX(_xlfn.ANCHORARRAY('Date ouverte'!$B$8),MATCH(TRUE,_xlfn.ANCHORARRAY('Date ouverte'!$B$8)&gt;=$W2321,0)),W2321))))</f>
        <v>44865</v>
      </c>
      <c r="AB2321" s="5">
        <f>IF(IF($K2321="Pending",(IF($J2321='Date ouverte'!$A$20,HLOOKUP($AA2321,'Date ouverte'!$20:$21,2,FALSE),IF($J2321='Date ouverte'!$A$22,HLOOKUP($AA2321,'Date ouverte'!$22:$23,2,FALSE),IF($J2321='Date ouverte'!$A$24,HLOOKUP($AA2321,'Date ouverte'!$24:$25,2,FALSE),IF($J2321='Date ouverte'!$A$26,HLOOKUP($AA2321,'Date ouverte'!$26:$27,2,FALSE),"j"))))),W2321)&lt;&gt;"alert",AA2321,"alert")</f>
        <v>44865</v>
      </c>
      <c r="AC2321" s="65">
        <f>IF($AB2321="alert",(IF($J2321='Date ouverte'!$A$29,HLOOKUP($AA2321,'Date ouverte'!$29:$30,2,FALSE),IF($J2321='Date ouverte'!$A$31,HLOOKUP($AA2321,'Date ouverte'!$31:$33,2,FALSE),IF($J2321='Date ouverte'!$A$33,HLOOKUP($AA2321,'Date ouverte'!$33:$34,2,FALSE),IF($J2321='Date ouverte'!$A$35,HLOOKUP($AA2321,'Date ouverte'!$35:$36,2,FALSE),"j"))))),0)</f>
        <v>0</v>
      </c>
      <c r="AD23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1" s="71"/>
    </row>
    <row r="2322" spans="1:31" x14ac:dyDescent="0.25">
      <c r="A2322" t="s">
        <v>2385</v>
      </c>
      <c r="B2322" t="s">
        <v>258</v>
      </c>
      <c r="C2322" t="s">
        <v>30</v>
      </c>
      <c r="D2322" t="s">
        <v>47</v>
      </c>
      <c r="E2322" t="s">
        <v>16</v>
      </c>
      <c r="F2322" t="s">
        <v>48</v>
      </c>
      <c r="G2322" s="1">
        <v>44846</v>
      </c>
      <c r="H2322" s="1">
        <v>44885</v>
      </c>
      <c r="I2322" s="2">
        <v>44890</v>
      </c>
      <c r="J2322" t="s">
        <v>18</v>
      </c>
      <c r="K2322" t="s">
        <v>29</v>
      </c>
      <c r="L2322" t="s">
        <v>24</v>
      </c>
      <c r="M2322" t="s">
        <v>32</v>
      </c>
      <c r="N2322" t="s">
        <v>41</v>
      </c>
      <c r="O2322" t="s">
        <v>1106</v>
      </c>
      <c r="P2322">
        <f t="shared" si="731"/>
        <v>1</v>
      </c>
      <c r="Q2322" s="5">
        <f t="shared" si="732"/>
        <v>44887</v>
      </c>
      <c r="R2322" s="32">
        <f>VLOOKUP(_xlfn.CONCAT(M2322," - ",E2322),Planning!$C$75:$D$99,2,0)</f>
        <v>10</v>
      </c>
      <c r="S2322" s="5">
        <f t="shared" si="733"/>
        <v>44895</v>
      </c>
      <c r="T2322" s="3" t="str">
        <f t="shared" si="734"/>
        <v/>
      </c>
      <c r="U2322" s="32">
        <f t="shared" ca="1" si="735"/>
        <v>10</v>
      </c>
      <c r="V2322" s="32">
        <f t="shared" si="736"/>
        <v>0</v>
      </c>
      <c r="W2322" s="5">
        <f t="shared" si="737"/>
        <v>44890</v>
      </c>
      <c r="X2322" s="5"/>
      <c r="Z2322" s="49"/>
      <c r="AA2322" s="50" cm="1">
        <f t="array" ref="AA2322">IF(AND(K2322="Pending",J2322='Date ouverte'!$A$2),INDEX(_xlfn.ANCHORARRAY('Date ouverte'!$B$2),MATCH(TRUE,_xlfn.ANCHORARRAY('Date ouverte'!$B$2)&gt;=$W2322,0)),IF(AND(K2322="Pending",J2322='Date ouverte'!$A$4),INDEX(_xlfn.ANCHORARRAY('Date ouverte'!$B$4),MATCH(TRUE,_xlfn.ANCHORARRAY('Date ouverte'!$B$4)&gt;=$W2322,0)),IF(AND(K2322="Pending",J2322='Date ouverte'!$A$6),INDEX(_xlfn.ANCHORARRAY('Date ouverte'!$B$6),MATCH(TRUE,_xlfn.ANCHORARRAY('Date ouverte'!$B$6)&gt;=$W2322,0)),IF(AND(K2322="Pending",J2322='Date ouverte'!$A$8),INDEX(_xlfn.ANCHORARRAY('Date ouverte'!$B$8),MATCH(TRUE,_xlfn.ANCHORARRAY('Date ouverte'!$B$8)&gt;=$W2322,0)),W2322))))</f>
        <v>44890</v>
      </c>
      <c r="AB2322" s="5" t="str">
        <f>IF(IF($K2322="Pending",(IF($J2322='Date ouverte'!$A$20,HLOOKUP($AA2322,'Date ouverte'!$20:$21,2,FALSE),IF($J2322='Date ouverte'!$A$22,HLOOKUP($AA2322,'Date ouverte'!$22:$23,2,FALSE),IF($J2322='Date ouverte'!$A$24,HLOOKUP($AA2322,'Date ouverte'!$24:$25,2,FALSE),IF($J2322='Date ouverte'!$A$26,HLOOKUP($AA2322,'Date ouverte'!$26:$27,2,FALSE),"j"))))),W2322)&lt;&gt;"alert",AA2322,"alert")</f>
        <v>alert</v>
      </c>
      <c r="AC2322" s="65">
        <f>IF($AB2322="alert",(IF($J2322='Date ouverte'!$A$29,HLOOKUP($AA2322,'Date ouverte'!$29:$30,2,FALSE),IF($J2322='Date ouverte'!$A$31,HLOOKUP($AA2322,'Date ouverte'!$31:$33,2,FALSE),IF($J2322='Date ouverte'!$A$33,HLOOKUP($AA2322,'Date ouverte'!$33:$34,2,FALSE),IF($J2322='Date ouverte'!$A$35,HLOOKUP($AA2322,'Date ouverte'!$35:$36,2,FALSE),"j"))))),0)</f>
        <v>4</v>
      </c>
      <c r="AD23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2" s="71"/>
    </row>
    <row r="2323" spans="1:31" x14ac:dyDescent="0.25">
      <c r="A2323" t="s">
        <v>966</v>
      </c>
      <c r="B2323" t="s">
        <v>258</v>
      </c>
      <c r="C2323" t="s">
        <v>30</v>
      </c>
      <c r="D2323" t="s">
        <v>47</v>
      </c>
      <c r="E2323" t="s">
        <v>16</v>
      </c>
      <c r="F2323" t="s">
        <v>48</v>
      </c>
      <c r="G2323" s="1">
        <v>44826</v>
      </c>
      <c r="H2323" s="1">
        <v>44872</v>
      </c>
      <c r="I2323" s="2">
        <v>44877</v>
      </c>
      <c r="J2323" t="s">
        <v>39</v>
      </c>
      <c r="K2323" t="s">
        <v>29</v>
      </c>
      <c r="L2323" t="s">
        <v>24</v>
      </c>
      <c r="M2323" t="s">
        <v>32</v>
      </c>
      <c r="N2323" t="s">
        <v>41</v>
      </c>
      <c r="O2323" t="s">
        <v>609</v>
      </c>
      <c r="P2323">
        <f t="shared" si="731"/>
        <v>1</v>
      </c>
      <c r="Q2323" s="5">
        <f t="shared" si="732"/>
        <v>44874</v>
      </c>
      <c r="R2323" s="32">
        <f>VLOOKUP(_xlfn.CONCAT(M2323," - ",E2323),Planning!$C$75:$D$99,2,0)</f>
        <v>10</v>
      </c>
      <c r="S2323" s="5">
        <f t="shared" si="733"/>
        <v>44882</v>
      </c>
      <c r="T2323" s="3" t="str">
        <f t="shared" si="734"/>
        <v/>
      </c>
      <c r="U2323" s="32">
        <f t="shared" ca="1" si="735"/>
        <v>10</v>
      </c>
      <c r="V2323" s="32">
        <f t="shared" si="736"/>
        <v>0</v>
      </c>
      <c r="W2323" s="5">
        <f t="shared" si="737"/>
        <v>44877</v>
      </c>
      <c r="X2323" s="5"/>
      <c r="Z2323" s="49"/>
      <c r="AA2323" s="50" cm="1">
        <f t="array" ref="AA2323">IF(AND(K2323="Pending",J2323='Date ouverte'!$A$2),INDEX(_xlfn.ANCHORARRAY('Date ouverte'!$B$2),MATCH(TRUE,_xlfn.ANCHORARRAY('Date ouverte'!$B$2)&gt;=$W2323,0)),IF(AND(K2323="Pending",J2323='Date ouverte'!$A$4),INDEX(_xlfn.ANCHORARRAY('Date ouverte'!$B$4),MATCH(TRUE,_xlfn.ANCHORARRAY('Date ouverte'!$B$4)&gt;=$W2323,0)),IF(AND(K2323="Pending",J2323='Date ouverte'!$A$6),INDEX(_xlfn.ANCHORARRAY('Date ouverte'!$B$6),MATCH(TRUE,_xlfn.ANCHORARRAY('Date ouverte'!$B$6)&gt;=$W2323,0)),IF(AND(K2323="Pending",J2323='Date ouverte'!$A$8),INDEX(_xlfn.ANCHORARRAY('Date ouverte'!$B$8),MATCH(TRUE,_xlfn.ANCHORARRAY('Date ouverte'!$B$8)&gt;=$W2323,0)),W2323))))</f>
        <v>44879</v>
      </c>
      <c r="AB2323" s="5" t="str">
        <f>IF(IF($K2323="Pending",(IF($J2323='Date ouverte'!$A$20,HLOOKUP($AA2323,'Date ouverte'!$20:$21,2,FALSE),IF($J2323='Date ouverte'!$A$22,HLOOKUP($AA2323,'Date ouverte'!$22:$23,2,FALSE),IF($J2323='Date ouverte'!$A$24,HLOOKUP($AA2323,'Date ouverte'!$24:$25,2,FALSE),IF($J2323='Date ouverte'!$A$26,HLOOKUP($AA2323,'Date ouverte'!$26:$27,2,FALSE),"j"))))),W2323)&lt;&gt;"alert",AA2323,"alert")</f>
        <v>alert</v>
      </c>
      <c r="AC2323" s="65">
        <f>IF($AB2323="alert",(IF($J2323='Date ouverte'!$A$29,HLOOKUP($AA2323,'Date ouverte'!$29:$30,2,FALSE),IF($J2323='Date ouverte'!$A$31,HLOOKUP($AA2323,'Date ouverte'!$31:$33,2,FALSE),IF($J2323='Date ouverte'!$A$33,HLOOKUP($AA2323,'Date ouverte'!$33:$34,2,FALSE),IF($J2323='Date ouverte'!$A$35,HLOOKUP($AA2323,'Date ouverte'!$35:$36,2,FALSE),"j"))))),0)</f>
        <v>52</v>
      </c>
      <c r="AD23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23" s="71"/>
    </row>
    <row r="2324" spans="1:31" x14ac:dyDescent="0.25">
      <c r="A2324" t="s">
        <v>392</v>
      </c>
      <c r="B2324" t="s">
        <v>258</v>
      </c>
      <c r="C2324" t="s">
        <v>30</v>
      </c>
      <c r="D2324" t="s">
        <v>47</v>
      </c>
      <c r="E2324" t="s">
        <v>16</v>
      </c>
      <c r="F2324" t="s">
        <v>48</v>
      </c>
      <c r="G2324" s="1">
        <v>44808</v>
      </c>
      <c r="H2324" s="1">
        <v>44868</v>
      </c>
      <c r="I2324" s="2">
        <v>44873</v>
      </c>
      <c r="J2324" t="s">
        <v>28</v>
      </c>
      <c r="K2324" t="s">
        <v>29</v>
      </c>
      <c r="L2324" t="s">
        <v>24</v>
      </c>
      <c r="M2324" t="s">
        <v>32</v>
      </c>
      <c r="N2324" t="s">
        <v>41</v>
      </c>
      <c r="O2324" t="s">
        <v>387</v>
      </c>
      <c r="P2324">
        <f t="shared" si="731"/>
        <v>1</v>
      </c>
      <c r="Q2324" s="5">
        <f t="shared" si="732"/>
        <v>44870</v>
      </c>
      <c r="R2324" s="32">
        <f>VLOOKUP(_xlfn.CONCAT(M2324," - ",E2324),Planning!$C$75:$D$99,2,0)</f>
        <v>10</v>
      </c>
      <c r="S2324" s="5">
        <f t="shared" si="733"/>
        <v>44878</v>
      </c>
      <c r="T2324" s="3" t="str">
        <f t="shared" si="734"/>
        <v/>
      </c>
      <c r="U2324" s="32">
        <f t="shared" ca="1" si="735"/>
        <v>10</v>
      </c>
      <c r="V2324" s="32">
        <f t="shared" si="736"/>
        <v>0</v>
      </c>
      <c r="W2324" s="5">
        <f t="shared" si="737"/>
        <v>44873</v>
      </c>
      <c r="X2324" s="5"/>
      <c r="Z2324" s="49"/>
      <c r="AA2324" s="50" cm="1">
        <f t="array" ref="AA2324">IF(AND(K2324="Pending",J2324='Date ouverte'!$A$2),INDEX(_xlfn.ANCHORARRAY('Date ouverte'!$B$2),MATCH(TRUE,_xlfn.ANCHORARRAY('Date ouverte'!$B$2)&gt;=$W2324,0)),IF(AND(K2324="Pending",J2324='Date ouverte'!$A$4),INDEX(_xlfn.ANCHORARRAY('Date ouverte'!$B$4),MATCH(TRUE,_xlfn.ANCHORARRAY('Date ouverte'!$B$4)&gt;=$W2324,0)),IF(AND(K2324="Pending",J2324='Date ouverte'!$A$6),INDEX(_xlfn.ANCHORARRAY('Date ouverte'!$B$6),MATCH(TRUE,_xlfn.ANCHORARRAY('Date ouverte'!$B$6)&gt;=$W2324,0)),IF(AND(K2324="Pending",J2324='Date ouverte'!$A$8),INDEX(_xlfn.ANCHORARRAY('Date ouverte'!$B$8),MATCH(TRUE,_xlfn.ANCHORARRAY('Date ouverte'!$B$8)&gt;=$W2324,0)),W2324))))</f>
        <v>44873</v>
      </c>
      <c r="AB2324" s="5" t="str">
        <f>IF(IF($K2324="Pending",(IF($J2324='Date ouverte'!$A$20,HLOOKUP($AA2324,'Date ouverte'!$20:$21,2,FALSE),IF($J2324='Date ouverte'!$A$22,HLOOKUP($AA2324,'Date ouverte'!$22:$23,2,FALSE),IF($J2324='Date ouverte'!$A$24,HLOOKUP($AA2324,'Date ouverte'!$24:$25,2,FALSE),IF($J2324='Date ouverte'!$A$26,HLOOKUP($AA2324,'Date ouverte'!$26:$27,2,FALSE),"j"))))),W2324)&lt;&gt;"alert",AA2324,"alert")</f>
        <v>alert</v>
      </c>
      <c r="AC2324" s="65">
        <f>IF($AB2324="alert",(IF($J2324='Date ouverte'!$A$29,HLOOKUP($AA2324,'Date ouverte'!$29:$30,2,FALSE),IF($J2324='Date ouverte'!$A$31,HLOOKUP($AA2324,'Date ouverte'!$31:$33,2,FALSE),IF($J2324='Date ouverte'!$A$33,HLOOKUP($AA2324,'Date ouverte'!$33:$34,2,FALSE),IF($J2324='Date ouverte'!$A$35,HLOOKUP($AA2324,'Date ouverte'!$35:$36,2,FALSE),"j"))))),0)</f>
        <v>15</v>
      </c>
      <c r="AD23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4" s="71"/>
    </row>
    <row r="2325" spans="1:31" x14ac:dyDescent="0.25">
      <c r="A2325" t="s">
        <v>1605</v>
      </c>
      <c r="B2325" t="s">
        <v>258</v>
      </c>
      <c r="C2325" t="s">
        <v>30</v>
      </c>
      <c r="D2325" t="s">
        <v>47</v>
      </c>
      <c r="E2325" t="s">
        <v>16</v>
      </c>
      <c r="F2325" t="s">
        <v>48</v>
      </c>
      <c r="G2325" s="1">
        <v>44844</v>
      </c>
      <c r="H2325" s="1">
        <v>44885</v>
      </c>
      <c r="I2325" s="2">
        <v>44890</v>
      </c>
      <c r="J2325" t="s">
        <v>18</v>
      </c>
      <c r="K2325" t="s">
        <v>29</v>
      </c>
      <c r="L2325" t="s">
        <v>24</v>
      </c>
      <c r="M2325" t="s">
        <v>32</v>
      </c>
      <c r="N2325" t="s">
        <v>41</v>
      </c>
      <c r="O2325" t="s">
        <v>1106</v>
      </c>
      <c r="P2325">
        <f t="shared" si="731"/>
        <v>1</v>
      </c>
      <c r="Q2325" s="5">
        <f t="shared" si="732"/>
        <v>44887</v>
      </c>
      <c r="R2325" s="32">
        <f>VLOOKUP(_xlfn.CONCAT(M2325," - ",E2325),Planning!$C$75:$D$99,2,0)</f>
        <v>10</v>
      </c>
      <c r="S2325" s="5">
        <f t="shared" si="733"/>
        <v>44895</v>
      </c>
      <c r="T2325" s="3" t="str">
        <f t="shared" si="734"/>
        <v/>
      </c>
      <c r="U2325" s="32">
        <f t="shared" ca="1" si="735"/>
        <v>10</v>
      </c>
      <c r="V2325" s="32">
        <f t="shared" si="736"/>
        <v>0</v>
      </c>
      <c r="W2325" s="5">
        <f t="shared" si="737"/>
        <v>44890</v>
      </c>
      <c r="X2325" s="5"/>
      <c r="Z2325" s="49"/>
      <c r="AA2325" s="50" cm="1">
        <f t="array" ref="AA2325">IF(AND(K2325="Pending",J2325='Date ouverte'!$A$2),INDEX(_xlfn.ANCHORARRAY('Date ouverte'!$B$2),MATCH(TRUE,_xlfn.ANCHORARRAY('Date ouverte'!$B$2)&gt;=$W2325,0)),IF(AND(K2325="Pending",J2325='Date ouverte'!$A$4),INDEX(_xlfn.ANCHORARRAY('Date ouverte'!$B$4),MATCH(TRUE,_xlfn.ANCHORARRAY('Date ouverte'!$B$4)&gt;=$W2325,0)),IF(AND(K2325="Pending",J2325='Date ouverte'!$A$6),INDEX(_xlfn.ANCHORARRAY('Date ouverte'!$B$6),MATCH(TRUE,_xlfn.ANCHORARRAY('Date ouverte'!$B$6)&gt;=$W2325,0)),IF(AND(K2325="Pending",J2325='Date ouverte'!$A$8),INDEX(_xlfn.ANCHORARRAY('Date ouverte'!$B$8),MATCH(TRUE,_xlfn.ANCHORARRAY('Date ouverte'!$B$8)&gt;=$W2325,0)),W2325))))</f>
        <v>44890</v>
      </c>
      <c r="AB2325" s="5" t="str">
        <f>IF(IF($K2325="Pending",(IF($J2325='Date ouverte'!$A$20,HLOOKUP($AA2325,'Date ouverte'!$20:$21,2,FALSE),IF($J2325='Date ouverte'!$A$22,HLOOKUP($AA2325,'Date ouverte'!$22:$23,2,FALSE),IF($J2325='Date ouverte'!$A$24,HLOOKUP($AA2325,'Date ouverte'!$24:$25,2,FALSE),IF($J2325='Date ouverte'!$A$26,HLOOKUP($AA2325,'Date ouverte'!$26:$27,2,FALSE),"j"))))),W2325)&lt;&gt;"alert",AA2325,"alert")</f>
        <v>alert</v>
      </c>
      <c r="AC2325" s="65">
        <f>IF($AB2325="alert",(IF($J2325='Date ouverte'!$A$29,HLOOKUP($AA2325,'Date ouverte'!$29:$30,2,FALSE),IF($J2325='Date ouverte'!$A$31,HLOOKUP($AA2325,'Date ouverte'!$31:$33,2,FALSE),IF($J2325='Date ouverte'!$A$33,HLOOKUP($AA2325,'Date ouverte'!$33:$34,2,FALSE),IF($J2325='Date ouverte'!$A$35,HLOOKUP($AA2325,'Date ouverte'!$35:$36,2,FALSE),"j"))))),0)</f>
        <v>4</v>
      </c>
      <c r="AD23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5" s="71"/>
    </row>
    <row r="2326" spans="1:31" x14ac:dyDescent="0.25">
      <c r="A2326" t="s">
        <v>778</v>
      </c>
      <c r="B2326" t="s">
        <v>258</v>
      </c>
      <c r="C2326" t="s">
        <v>14</v>
      </c>
      <c r="D2326" t="s">
        <v>47</v>
      </c>
      <c r="E2326" t="s">
        <v>16</v>
      </c>
      <c r="F2326" t="s">
        <v>48</v>
      </c>
      <c r="G2326" s="1">
        <v>44827</v>
      </c>
      <c r="H2326" s="1">
        <v>44872</v>
      </c>
      <c r="I2326" s="2">
        <v>44877</v>
      </c>
      <c r="J2326" t="s">
        <v>18</v>
      </c>
      <c r="K2326" t="s">
        <v>29</v>
      </c>
      <c r="L2326" t="s">
        <v>24</v>
      </c>
      <c r="M2326" t="s">
        <v>32</v>
      </c>
      <c r="N2326" t="s">
        <v>41</v>
      </c>
      <c r="O2326" t="s">
        <v>609</v>
      </c>
      <c r="P2326">
        <f t="shared" si="731"/>
        <v>1</v>
      </c>
      <c r="Q2326" s="5">
        <f t="shared" si="732"/>
        <v>44874</v>
      </c>
      <c r="R2326" s="32">
        <f>VLOOKUP(_xlfn.CONCAT(M2326," - ",E2326),Planning!$C$75:$D$99,2,0)</f>
        <v>10</v>
      </c>
      <c r="S2326" s="5">
        <f t="shared" si="733"/>
        <v>44882</v>
      </c>
      <c r="T2326" s="3" t="str">
        <f t="shared" si="734"/>
        <v/>
      </c>
      <c r="U2326" s="32">
        <f t="shared" ca="1" si="735"/>
        <v>10</v>
      </c>
      <c r="V2326" s="32">
        <f t="shared" si="736"/>
        <v>0</v>
      </c>
      <c r="W2326" s="5">
        <f t="shared" si="737"/>
        <v>44877</v>
      </c>
      <c r="X2326" s="5"/>
      <c r="Z2326" s="49"/>
      <c r="AA2326" s="50" cm="1">
        <f t="array" ref="AA2326">IF(AND(K2326="Pending",J2326='Date ouverte'!$A$2),INDEX(_xlfn.ANCHORARRAY('Date ouverte'!$B$2),MATCH(TRUE,_xlfn.ANCHORARRAY('Date ouverte'!$B$2)&gt;=$W2326,0)),IF(AND(K2326="Pending",J2326='Date ouverte'!$A$4),INDEX(_xlfn.ANCHORARRAY('Date ouverte'!$B$4),MATCH(TRUE,_xlfn.ANCHORARRAY('Date ouverte'!$B$4)&gt;=$W2326,0)),IF(AND(K2326="Pending",J2326='Date ouverte'!$A$6),INDEX(_xlfn.ANCHORARRAY('Date ouverte'!$B$6),MATCH(TRUE,_xlfn.ANCHORARRAY('Date ouverte'!$B$6)&gt;=$W2326,0)),IF(AND(K2326="Pending",J2326='Date ouverte'!$A$8),INDEX(_xlfn.ANCHORARRAY('Date ouverte'!$B$8),MATCH(TRUE,_xlfn.ANCHORARRAY('Date ouverte'!$B$8)&gt;=$W2326,0)),W2326))))</f>
        <v>44879</v>
      </c>
      <c r="AB2326" s="5" t="str">
        <f>IF(IF($K2326="Pending",(IF($J2326='Date ouverte'!$A$20,HLOOKUP($AA2326,'Date ouverte'!$20:$21,2,FALSE),IF($J2326='Date ouverte'!$A$22,HLOOKUP($AA2326,'Date ouverte'!$22:$23,2,FALSE),IF($J2326='Date ouverte'!$A$24,HLOOKUP($AA2326,'Date ouverte'!$24:$25,2,FALSE),IF($J2326='Date ouverte'!$A$26,HLOOKUP($AA2326,'Date ouverte'!$26:$27,2,FALSE),"j"))))),W2326)&lt;&gt;"alert",AA2326,"alert")</f>
        <v>alert</v>
      </c>
      <c r="AC2326" s="65">
        <f>IF($AB2326="alert",(IF($J2326='Date ouverte'!$A$29,HLOOKUP($AA2326,'Date ouverte'!$29:$30,2,FALSE),IF($J2326='Date ouverte'!$A$31,HLOOKUP($AA2326,'Date ouverte'!$31:$33,2,FALSE),IF($J2326='Date ouverte'!$A$33,HLOOKUP($AA2326,'Date ouverte'!$33:$34,2,FALSE),IF($J2326='Date ouverte'!$A$35,HLOOKUP($AA2326,'Date ouverte'!$35:$36,2,FALSE),"j"))))),0)</f>
        <v>11</v>
      </c>
      <c r="AD23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26" s="71"/>
    </row>
    <row r="2327" spans="1:31" x14ac:dyDescent="0.25">
      <c r="A2327" t="s">
        <v>656</v>
      </c>
      <c r="B2327" t="s">
        <v>258</v>
      </c>
      <c r="C2327" t="s">
        <v>30</v>
      </c>
      <c r="D2327" t="s">
        <v>47</v>
      </c>
      <c r="E2327" t="s">
        <v>16</v>
      </c>
      <c r="F2327" t="s">
        <v>48</v>
      </c>
      <c r="G2327" s="1">
        <v>44821</v>
      </c>
      <c r="H2327" s="1">
        <v>44872</v>
      </c>
      <c r="I2327" s="2">
        <v>44877</v>
      </c>
      <c r="J2327" t="s">
        <v>39</v>
      </c>
      <c r="K2327" t="s">
        <v>29</v>
      </c>
      <c r="L2327" t="s">
        <v>24</v>
      </c>
      <c r="M2327" t="s">
        <v>32</v>
      </c>
      <c r="N2327" t="s">
        <v>41</v>
      </c>
      <c r="O2327" t="s">
        <v>609</v>
      </c>
      <c r="P2327">
        <f t="shared" si="731"/>
        <v>1</v>
      </c>
      <c r="Q2327" s="5">
        <f t="shared" si="732"/>
        <v>44874</v>
      </c>
      <c r="R2327" s="32">
        <f>VLOOKUP(_xlfn.CONCAT(M2327," - ",E2327),Planning!$C$75:$D$99,2,0)</f>
        <v>10</v>
      </c>
      <c r="S2327" s="5">
        <f t="shared" si="733"/>
        <v>44882</v>
      </c>
      <c r="T2327" s="3" t="str">
        <f t="shared" si="734"/>
        <v/>
      </c>
      <c r="U2327" s="32">
        <f t="shared" ca="1" si="735"/>
        <v>10</v>
      </c>
      <c r="V2327" s="32">
        <f t="shared" si="736"/>
        <v>0</v>
      </c>
      <c r="W2327" s="5">
        <f t="shared" si="737"/>
        <v>44877</v>
      </c>
      <c r="X2327" s="5"/>
      <c r="Z2327" s="49"/>
      <c r="AA2327" s="50" cm="1">
        <f t="array" ref="AA2327">IF(AND(K2327="Pending",J2327='Date ouverte'!$A$2),INDEX(_xlfn.ANCHORARRAY('Date ouverte'!$B$2),MATCH(TRUE,_xlfn.ANCHORARRAY('Date ouverte'!$B$2)&gt;=$W2327,0)),IF(AND(K2327="Pending",J2327='Date ouverte'!$A$4),INDEX(_xlfn.ANCHORARRAY('Date ouverte'!$B$4),MATCH(TRUE,_xlfn.ANCHORARRAY('Date ouverte'!$B$4)&gt;=$W2327,0)),IF(AND(K2327="Pending",J2327='Date ouverte'!$A$6),INDEX(_xlfn.ANCHORARRAY('Date ouverte'!$B$6),MATCH(TRUE,_xlfn.ANCHORARRAY('Date ouverte'!$B$6)&gt;=$W2327,0)),IF(AND(K2327="Pending",J2327='Date ouverte'!$A$8),INDEX(_xlfn.ANCHORARRAY('Date ouverte'!$B$8),MATCH(TRUE,_xlfn.ANCHORARRAY('Date ouverte'!$B$8)&gt;=$W2327,0)),W2327))))</f>
        <v>44879</v>
      </c>
      <c r="AB2327" s="5" t="str">
        <f>IF(IF($K2327="Pending",(IF($J2327='Date ouverte'!$A$20,HLOOKUP($AA2327,'Date ouverte'!$20:$21,2,FALSE),IF($J2327='Date ouverte'!$A$22,HLOOKUP($AA2327,'Date ouverte'!$22:$23,2,FALSE),IF($J2327='Date ouverte'!$A$24,HLOOKUP($AA2327,'Date ouverte'!$24:$25,2,FALSE),IF($J2327='Date ouverte'!$A$26,HLOOKUP($AA2327,'Date ouverte'!$26:$27,2,FALSE),"j"))))),W2327)&lt;&gt;"alert",AA2327,"alert")</f>
        <v>alert</v>
      </c>
      <c r="AC2327" s="65">
        <f>IF($AB2327="alert",(IF($J2327='Date ouverte'!$A$29,HLOOKUP($AA2327,'Date ouverte'!$29:$30,2,FALSE),IF($J2327='Date ouverte'!$A$31,HLOOKUP($AA2327,'Date ouverte'!$31:$33,2,FALSE),IF($J2327='Date ouverte'!$A$33,HLOOKUP($AA2327,'Date ouverte'!$33:$34,2,FALSE),IF($J2327='Date ouverte'!$A$35,HLOOKUP($AA2327,'Date ouverte'!$35:$36,2,FALSE),"j"))))),0)</f>
        <v>52</v>
      </c>
      <c r="AD23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27" s="71"/>
    </row>
    <row r="2328" spans="1:31" x14ac:dyDescent="0.25">
      <c r="A2328" t="s">
        <v>937</v>
      </c>
      <c r="B2328" t="s">
        <v>258</v>
      </c>
      <c r="C2328" t="s">
        <v>30</v>
      </c>
      <c r="D2328" t="s">
        <v>47</v>
      </c>
      <c r="E2328" t="s">
        <v>16</v>
      </c>
      <c r="F2328" t="s">
        <v>48</v>
      </c>
      <c r="G2328" s="1">
        <v>44826</v>
      </c>
      <c r="H2328" s="1">
        <v>44872</v>
      </c>
      <c r="I2328" s="2">
        <v>44877</v>
      </c>
      <c r="J2328" t="s">
        <v>39</v>
      </c>
      <c r="K2328" t="s">
        <v>29</v>
      </c>
      <c r="L2328" t="s">
        <v>24</v>
      </c>
      <c r="M2328" t="s">
        <v>32</v>
      </c>
      <c r="N2328" t="s">
        <v>41</v>
      </c>
      <c r="O2328" t="s">
        <v>609</v>
      </c>
      <c r="P2328">
        <f t="shared" si="731"/>
        <v>1</v>
      </c>
      <c r="Q2328" s="5">
        <f t="shared" si="732"/>
        <v>44874</v>
      </c>
      <c r="R2328" s="32">
        <f>VLOOKUP(_xlfn.CONCAT(M2328," - ",E2328),Planning!$C$75:$D$99,2,0)</f>
        <v>10</v>
      </c>
      <c r="S2328" s="5">
        <f t="shared" si="733"/>
        <v>44882</v>
      </c>
      <c r="T2328" s="3" t="str">
        <f t="shared" si="734"/>
        <v/>
      </c>
      <c r="U2328" s="32">
        <f t="shared" ca="1" si="735"/>
        <v>10</v>
      </c>
      <c r="V2328" s="32">
        <f t="shared" si="736"/>
        <v>0</v>
      </c>
      <c r="W2328" s="5">
        <f t="shared" si="737"/>
        <v>44877</v>
      </c>
      <c r="X2328" s="5"/>
      <c r="Z2328" s="49"/>
      <c r="AA2328" s="50" cm="1">
        <f t="array" ref="AA2328">IF(AND(K2328="Pending",J2328='Date ouverte'!$A$2),INDEX(_xlfn.ANCHORARRAY('Date ouverte'!$B$2),MATCH(TRUE,_xlfn.ANCHORARRAY('Date ouverte'!$B$2)&gt;=$W2328,0)),IF(AND(K2328="Pending",J2328='Date ouverte'!$A$4),INDEX(_xlfn.ANCHORARRAY('Date ouverte'!$B$4),MATCH(TRUE,_xlfn.ANCHORARRAY('Date ouverte'!$B$4)&gt;=$W2328,0)),IF(AND(K2328="Pending",J2328='Date ouverte'!$A$6),INDEX(_xlfn.ANCHORARRAY('Date ouverte'!$B$6),MATCH(TRUE,_xlfn.ANCHORARRAY('Date ouverte'!$B$6)&gt;=$W2328,0)),IF(AND(K2328="Pending",J2328='Date ouverte'!$A$8),INDEX(_xlfn.ANCHORARRAY('Date ouverte'!$B$8),MATCH(TRUE,_xlfn.ANCHORARRAY('Date ouverte'!$B$8)&gt;=$W2328,0)),W2328))))</f>
        <v>44879</v>
      </c>
      <c r="AB2328" s="5" t="str">
        <f>IF(IF($K2328="Pending",(IF($J2328='Date ouverte'!$A$20,HLOOKUP($AA2328,'Date ouverte'!$20:$21,2,FALSE),IF($J2328='Date ouverte'!$A$22,HLOOKUP($AA2328,'Date ouverte'!$22:$23,2,FALSE),IF($J2328='Date ouverte'!$A$24,HLOOKUP($AA2328,'Date ouverte'!$24:$25,2,FALSE),IF($J2328='Date ouverte'!$A$26,HLOOKUP($AA2328,'Date ouverte'!$26:$27,2,FALSE),"j"))))),W2328)&lt;&gt;"alert",AA2328,"alert")</f>
        <v>alert</v>
      </c>
      <c r="AC2328" s="65">
        <f>IF($AB2328="alert",(IF($J2328='Date ouverte'!$A$29,HLOOKUP($AA2328,'Date ouverte'!$29:$30,2,FALSE),IF($J2328='Date ouverte'!$A$31,HLOOKUP($AA2328,'Date ouverte'!$31:$33,2,FALSE),IF($J2328='Date ouverte'!$A$33,HLOOKUP($AA2328,'Date ouverte'!$33:$34,2,FALSE),IF($J2328='Date ouverte'!$A$35,HLOOKUP($AA2328,'Date ouverte'!$35:$36,2,FALSE),"j"))))),0)</f>
        <v>52</v>
      </c>
      <c r="AD23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28" s="71"/>
    </row>
    <row r="2329" spans="1:31" x14ac:dyDescent="0.25">
      <c r="A2329" t="s">
        <v>2557</v>
      </c>
      <c r="B2329" t="s">
        <v>258</v>
      </c>
      <c r="C2329" t="s">
        <v>30</v>
      </c>
      <c r="D2329" t="s">
        <v>47</v>
      </c>
      <c r="E2329" t="s">
        <v>16</v>
      </c>
      <c r="F2329" t="s">
        <v>48</v>
      </c>
      <c r="G2329" s="1">
        <v>44861</v>
      </c>
      <c r="H2329" s="1">
        <v>44893</v>
      </c>
      <c r="I2329" s="2">
        <v>44898</v>
      </c>
      <c r="J2329" t="s">
        <v>28</v>
      </c>
      <c r="K2329" t="s">
        <v>29</v>
      </c>
      <c r="L2329" t="s">
        <v>24</v>
      </c>
      <c r="M2329" t="s">
        <v>32</v>
      </c>
      <c r="N2329" t="s">
        <v>41</v>
      </c>
      <c r="O2329" t="s">
        <v>1728</v>
      </c>
      <c r="P2329">
        <f t="shared" si="731"/>
        <v>1</v>
      </c>
      <c r="Q2329" s="5">
        <f t="shared" si="732"/>
        <v>44895</v>
      </c>
      <c r="R2329" s="32">
        <f>VLOOKUP(_xlfn.CONCAT(M2329," - ",E2329),Planning!$C$75:$D$99,2,0)</f>
        <v>10</v>
      </c>
      <c r="S2329" s="5">
        <f t="shared" si="733"/>
        <v>44903</v>
      </c>
      <c r="T2329" s="3" t="str">
        <f t="shared" si="734"/>
        <v/>
      </c>
      <c r="U2329" s="32">
        <f t="shared" ca="1" si="735"/>
        <v>10</v>
      </c>
      <c r="V2329" s="32">
        <f t="shared" si="736"/>
        <v>0</v>
      </c>
      <c r="W2329" s="5">
        <f t="shared" si="737"/>
        <v>44898</v>
      </c>
      <c r="X2329" s="5"/>
      <c r="Z2329" s="49"/>
      <c r="AA2329" s="50" cm="1">
        <f t="array" ref="AA2329">IF(AND(K2329="Pending",J2329='Date ouverte'!$A$2),INDEX(_xlfn.ANCHORARRAY('Date ouverte'!$B$2),MATCH(TRUE,_xlfn.ANCHORARRAY('Date ouverte'!$B$2)&gt;=$W2329,0)),IF(AND(K2329="Pending",J2329='Date ouverte'!$A$4),INDEX(_xlfn.ANCHORARRAY('Date ouverte'!$B$4),MATCH(TRUE,_xlfn.ANCHORARRAY('Date ouverte'!$B$4)&gt;=$W2329,0)),IF(AND(K2329="Pending",J2329='Date ouverte'!$A$6),INDEX(_xlfn.ANCHORARRAY('Date ouverte'!$B$6),MATCH(TRUE,_xlfn.ANCHORARRAY('Date ouverte'!$B$6)&gt;=$W2329,0)),IF(AND(K2329="Pending",J2329='Date ouverte'!$A$8),INDEX(_xlfn.ANCHORARRAY('Date ouverte'!$B$8),MATCH(TRUE,_xlfn.ANCHORARRAY('Date ouverte'!$B$8)&gt;=$W2329,0)),W2329))))</f>
        <v>44900</v>
      </c>
      <c r="AB2329" s="5" t="str">
        <f>IF(IF($K2329="Pending",(IF($J2329='Date ouverte'!$A$20,HLOOKUP($AA2329,'Date ouverte'!$20:$21,2,FALSE),IF($J2329='Date ouverte'!$A$22,HLOOKUP($AA2329,'Date ouverte'!$22:$23,2,FALSE),IF($J2329='Date ouverte'!$A$24,HLOOKUP($AA2329,'Date ouverte'!$24:$25,2,FALSE),IF($J2329='Date ouverte'!$A$26,HLOOKUP($AA2329,'Date ouverte'!$26:$27,2,FALSE),"j"))))),W2329)&lt;&gt;"alert",AA2329,"alert")</f>
        <v>alert</v>
      </c>
      <c r="AC2329" s="65">
        <f>IF($AB2329="alert",(IF($J2329='Date ouverte'!$A$29,HLOOKUP($AA2329,'Date ouverte'!$29:$30,2,FALSE),IF($J2329='Date ouverte'!$A$31,HLOOKUP($AA2329,'Date ouverte'!$31:$33,2,FALSE),IF($J2329='Date ouverte'!$A$33,HLOOKUP($AA2329,'Date ouverte'!$33:$34,2,FALSE),IF($J2329='Date ouverte'!$A$35,HLOOKUP($AA2329,'Date ouverte'!$35:$36,2,FALSE),"j"))))),0)</f>
        <v>15</v>
      </c>
      <c r="AD23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29" s="71"/>
    </row>
    <row r="2330" spans="1:31" x14ac:dyDescent="0.25">
      <c r="A2330" t="s">
        <v>820</v>
      </c>
      <c r="B2330" t="s">
        <v>258</v>
      </c>
      <c r="C2330" t="s">
        <v>14</v>
      </c>
      <c r="D2330" t="s">
        <v>47</v>
      </c>
      <c r="E2330" t="s">
        <v>16</v>
      </c>
      <c r="F2330" t="s">
        <v>48</v>
      </c>
      <c r="G2330" s="1">
        <v>44827</v>
      </c>
      <c r="H2330" s="1">
        <v>44868</v>
      </c>
      <c r="I2330" s="2">
        <v>44875</v>
      </c>
      <c r="J2330" t="s">
        <v>28</v>
      </c>
      <c r="K2330" t="s">
        <v>29</v>
      </c>
      <c r="L2330" t="s">
        <v>24</v>
      </c>
      <c r="M2330" t="s">
        <v>32</v>
      </c>
      <c r="N2330" t="s">
        <v>41</v>
      </c>
      <c r="O2330" t="s">
        <v>387</v>
      </c>
      <c r="P2330">
        <f t="shared" si="731"/>
        <v>1</v>
      </c>
      <c r="Q2330" s="5">
        <f t="shared" si="732"/>
        <v>44870</v>
      </c>
      <c r="R2330" s="32">
        <f>VLOOKUP(_xlfn.CONCAT(M2330," - ",E2330),Planning!$C$75:$D$99,2,0)</f>
        <v>10</v>
      </c>
      <c r="S2330" s="5">
        <f t="shared" si="733"/>
        <v>44878</v>
      </c>
      <c r="T2330" s="3" t="str">
        <f t="shared" si="734"/>
        <v/>
      </c>
      <c r="U2330" s="32">
        <f t="shared" ca="1" si="735"/>
        <v>10</v>
      </c>
      <c r="V2330" s="32">
        <f t="shared" si="736"/>
        <v>0</v>
      </c>
      <c r="W2330" s="5">
        <f t="shared" si="737"/>
        <v>44875</v>
      </c>
      <c r="X2330" s="5"/>
      <c r="Z2330" s="49"/>
      <c r="AA2330" s="50" cm="1">
        <f t="array" ref="AA2330">IF(AND(K2330="Pending",J2330='Date ouverte'!$A$2),INDEX(_xlfn.ANCHORARRAY('Date ouverte'!$B$2),MATCH(TRUE,_xlfn.ANCHORARRAY('Date ouverte'!$B$2)&gt;=$W2330,0)),IF(AND(K2330="Pending",J2330='Date ouverte'!$A$4),INDEX(_xlfn.ANCHORARRAY('Date ouverte'!$B$4),MATCH(TRUE,_xlfn.ANCHORARRAY('Date ouverte'!$B$4)&gt;=$W2330,0)),IF(AND(K2330="Pending",J2330='Date ouverte'!$A$6),INDEX(_xlfn.ANCHORARRAY('Date ouverte'!$B$6),MATCH(TRUE,_xlfn.ANCHORARRAY('Date ouverte'!$B$6)&gt;=$W2330,0)),IF(AND(K2330="Pending",J2330='Date ouverte'!$A$8),INDEX(_xlfn.ANCHORARRAY('Date ouverte'!$B$8),MATCH(TRUE,_xlfn.ANCHORARRAY('Date ouverte'!$B$8)&gt;=$W2330,0)),W2330))))</f>
        <v>44875</v>
      </c>
      <c r="AB2330" s="5">
        <f>IF(IF($K2330="Pending",(IF($J2330='Date ouverte'!$A$20,HLOOKUP($AA2330,'Date ouverte'!$20:$21,2,FALSE),IF($J2330='Date ouverte'!$A$22,HLOOKUP($AA2330,'Date ouverte'!$22:$23,2,FALSE),IF($J2330='Date ouverte'!$A$24,HLOOKUP($AA2330,'Date ouverte'!$24:$25,2,FALSE),IF($J2330='Date ouverte'!$A$26,HLOOKUP($AA2330,'Date ouverte'!$26:$27,2,FALSE),"j"))))),W2330)&lt;&gt;"alert",AA2330,"alert")</f>
        <v>44875</v>
      </c>
      <c r="AC2330" s="65">
        <f>IF($AB2330="alert",(IF($J2330='Date ouverte'!$A$29,HLOOKUP($AA2330,'Date ouverte'!$29:$30,2,FALSE),IF($J2330='Date ouverte'!$A$31,HLOOKUP($AA2330,'Date ouverte'!$31:$33,2,FALSE),IF($J2330='Date ouverte'!$A$33,HLOOKUP($AA2330,'Date ouverte'!$33:$34,2,FALSE),IF($J2330='Date ouverte'!$A$35,HLOOKUP($AA2330,'Date ouverte'!$35:$36,2,FALSE),"j"))))),0)</f>
        <v>0</v>
      </c>
      <c r="AD23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0" s="71"/>
    </row>
    <row r="2331" spans="1:31" x14ac:dyDescent="0.25">
      <c r="A2331" t="s">
        <v>1606</v>
      </c>
      <c r="B2331" t="s">
        <v>258</v>
      </c>
      <c r="C2331" t="s">
        <v>30</v>
      </c>
      <c r="D2331" t="s">
        <v>47</v>
      </c>
      <c r="E2331" t="s">
        <v>51</v>
      </c>
      <c r="F2331" t="s">
        <v>48</v>
      </c>
      <c r="G2331" s="1">
        <v>44834</v>
      </c>
      <c r="H2331" s="1">
        <v>44872</v>
      </c>
      <c r="I2331" s="2">
        <v>44880.416666666664</v>
      </c>
      <c r="J2331" t="s">
        <v>28</v>
      </c>
      <c r="K2331" t="s">
        <v>19</v>
      </c>
      <c r="L2331" t="s">
        <v>24</v>
      </c>
      <c r="M2331" t="s">
        <v>32</v>
      </c>
      <c r="N2331" t="s">
        <v>41</v>
      </c>
      <c r="O2331" t="s">
        <v>1158</v>
      </c>
      <c r="P2331">
        <f t="shared" si="731"/>
        <v>1</v>
      </c>
      <c r="Q2331" s="5">
        <f t="shared" si="732"/>
        <v>44874</v>
      </c>
      <c r="R2331" s="32">
        <f>VLOOKUP(_xlfn.CONCAT(M2331," - ",E2331),Planning!$C$75:$D$99,2,0)</f>
        <v>5</v>
      </c>
      <c r="S2331" s="5">
        <f t="shared" si="733"/>
        <v>44877</v>
      </c>
      <c r="T2331" s="3" t="str">
        <f t="shared" si="734"/>
        <v/>
      </c>
      <c r="U2331" s="32">
        <f t="shared" ca="1" si="735"/>
        <v>5</v>
      </c>
      <c r="V2331" s="32">
        <f t="shared" si="736"/>
        <v>0</v>
      </c>
      <c r="W2331" s="5">
        <f t="shared" si="737"/>
        <v>44880</v>
      </c>
      <c r="X2331" s="5"/>
      <c r="Z2331" s="49"/>
      <c r="AA2331" s="50" cm="1">
        <f t="array" ref="AA2331">IF(AND(K2331="Pending",J2331='Date ouverte'!$A$2),INDEX(_xlfn.ANCHORARRAY('Date ouverte'!$B$2),MATCH(TRUE,_xlfn.ANCHORARRAY('Date ouverte'!$B$2)&gt;=$W2331,0)),IF(AND(K2331="Pending",J2331='Date ouverte'!$A$4),INDEX(_xlfn.ANCHORARRAY('Date ouverte'!$B$4),MATCH(TRUE,_xlfn.ANCHORARRAY('Date ouverte'!$B$4)&gt;=$W2331,0)),IF(AND(K2331="Pending",J2331='Date ouverte'!$A$6),INDEX(_xlfn.ANCHORARRAY('Date ouverte'!$B$6),MATCH(TRUE,_xlfn.ANCHORARRAY('Date ouverte'!$B$6)&gt;=$W2331,0)),IF(AND(K2331="Pending",J2331='Date ouverte'!$A$8),INDEX(_xlfn.ANCHORARRAY('Date ouverte'!$B$8),MATCH(TRUE,_xlfn.ANCHORARRAY('Date ouverte'!$B$8)&gt;=$W2331,0)),W2331))))</f>
        <v>44880</v>
      </c>
      <c r="AB2331" s="5">
        <f>IF(IF($K2331="Pending",(IF($J2331='Date ouverte'!$A$20,HLOOKUP($AA2331,'Date ouverte'!$20:$21,2,FALSE),IF($J2331='Date ouverte'!$A$22,HLOOKUP($AA2331,'Date ouverte'!$22:$23,2,FALSE),IF($J2331='Date ouverte'!$A$24,HLOOKUP($AA2331,'Date ouverte'!$24:$25,2,FALSE),IF($J2331='Date ouverte'!$A$26,HLOOKUP($AA2331,'Date ouverte'!$26:$27,2,FALSE),"j"))))),W2331)&lt;&gt;"alert",AA2331,"alert")</f>
        <v>44880</v>
      </c>
      <c r="AC2331" s="65">
        <f>IF($AB2331="alert",(IF($J2331='Date ouverte'!$A$29,HLOOKUP($AA2331,'Date ouverte'!$29:$30,2,FALSE),IF($J2331='Date ouverte'!$A$31,HLOOKUP($AA2331,'Date ouverte'!$31:$33,2,FALSE),IF($J2331='Date ouverte'!$A$33,HLOOKUP($AA2331,'Date ouverte'!$33:$34,2,FALSE),IF($J2331='Date ouverte'!$A$35,HLOOKUP($AA2331,'Date ouverte'!$35:$36,2,FALSE),"j"))))),0)</f>
        <v>0</v>
      </c>
      <c r="AD23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31" s="71"/>
    </row>
    <row r="2332" spans="1:31" x14ac:dyDescent="0.25">
      <c r="A2332" t="s">
        <v>895</v>
      </c>
      <c r="B2332" t="s">
        <v>258</v>
      </c>
      <c r="C2332" t="s">
        <v>30</v>
      </c>
      <c r="D2332" t="s">
        <v>15</v>
      </c>
      <c r="E2332" t="s">
        <v>16</v>
      </c>
      <c r="F2332" t="s">
        <v>17</v>
      </c>
      <c r="G2332" s="1">
        <v>44825</v>
      </c>
      <c r="H2332" s="1">
        <v>44858</v>
      </c>
      <c r="I2332" s="2">
        <v>44862.208333333336</v>
      </c>
      <c r="J2332" t="s">
        <v>28</v>
      </c>
      <c r="K2332" t="s">
        <v>19</v>
      </c>
      <c r="L2332" t="s">
        <v>24</v>
      </c>
      <c r="M2332" t="s">
        <v>32</v>
      </c>
      <c r="N2332" t="s">
        <v>33</v>
      </c>
      <c r="O2332" t="s">
        <v>52</v>
      </c>
      <c r="P2332">
        <f t="shared" si="731"/>
        <v>1</v>
      </c>
      <c r="Q2332" s="5">
        <f t="shared" si="732"/>
        <v>44860</v>
      </c>
      <c r="R2332" s="32">
        <f>VLOOKUP(_xlfn.CONCAT(M2332," - ",E2332),Planning!$C$75:$D$99,2,0)</f>
        <v>10</v>
      </c>
      <c r="S2332" s="5">
        <f t="shared" si="733"/>
        <v>44868</v>
      </c>
      <c r="T2332" s="3" t="str">
        <f t="shared" si="734"/>
        <v/>
      </c>
      <c r="U2332" s="32">
        <f t="shared" ca="1" si="735"/>
        <v>10</v>
      </c>
      <c r="V2332" s="32">
        <f t="shared" si="736"/>
        <v>0</v>
      </c>
      <c r="W2332" s="5">
        <f t="shared" si="737"/>
        <v>44862</v>
      </c>
      <c r="X2332" s="5"/>
      <c r="Z2332" s="49"/>
      <c r="AA2332" s="50" cm="1">
        <f t="array" ref="AA2332">IF(AND(K2332="Pending",J2332='Date ouverte'!$A$2),INDEX(_xlfn.ANCHORARRAY('Date ouverte'!$B$2),MATCH(TRUE,_xlfn.ANCHORARRAY('Date ouverte'!$B$2)&gt;=$W2332,0)),IF(AND(K2332="Pending",J2332='Date ouverte'!$A$4),INDEX(_xlfn.ANCHORARRAY('Date ouverte'!$B$4),MATCH(TRUE,_xlfn.ANCHORARRAY('Date ouverte'!$B$4)&gt;=$W2332,0)),IF(AND(K2332="Pending",J2332='Date ouverte'!$A$6),INDEX(_xlfn.ANCHORARRAY('Date ouverte'!$B$6),MATCH(TRUE,_xlfn.ANCHORARRAY('Date ouverte'!$B$6)&gt;=$W2332,0)),IF(AND(K2332="Pending",J2332='Date ouverte'!$A$8),INDEX(_xlfn.ANCHORARRAY('Date ouverte'!$B$8),MATCH(TRUE,_xlfn.ANCHORARRAY('Date ouverte'!$B$8)&gt;=$W2332,0)),W2332))))</f>
        <v>44862</v>
      </c>
      <c r="AB2332" s="5">
        <f>IF(IF($K2332="Pending",(IF($J2332='Date ouverte'!$A$20,HLOOKUP($AA2332,'Date ouverte'!$20:$21,2,FALSE),IF($J2332='Date ouverte'!$A$22,HLOOKUP($AA2332,'Date ouverte'!$22:$23,2,FALSE),IF($J2332='Date ouverte'!$A$24,HLOOKUP($AA2332,'Date ouverte'!$24:$25,2,FALSE),IF($J2332='Date ouverte'!$A$26,HLOOKUP($AA2332,'Date ouverte'!$26:$27,2,FALSE),"j"))))),W2332)&lt;&gt;"alert",AA2332,"alert")</f>
        <v>44862</v>
      </c>
      <c r="AC2332" s="65">
        <f>IF($AB2332="alert",(IF($J2332='Date ouverte'!$A$29,HLOOKUP($AA2332,'Date ouverte'!$29:$30,2,FALSE),IF($J2332='Date ouverte'!$A$31,HLOOKUP($AA2332,'Date ouverte'!$31:$33,2,FALSE),IF($J2332='Date ouverte'!$A$33,HLOOKUP($AA2332,'Date ouverte'!$33:$34,2,FALSE),IF($J2332='Date ouverte'!$A$35,HLOOKUP($AA2332,'Date ouverte'!$35:$36,2,FALSE),"j"))))),0)</f>
        <v>0</v>
      </c>
      <c r="AD23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2" s="71"/>
    </row>
    <row r="2333" spans="1:31" x14ac:dyDescent="0.25">
      <c r="A2333" t="s">
        <v>427</v>
      </c>
      <c r="B2333" t="s">
        <v>258</v>
      </c>
      <c r="C2333" t="s">
        <v>14</v>
      </c>
      <c r="D2333" t="s">
        <v>47</v>
      </c>
      <c r="E2333" t="s">
        <v>16</v>
      </c>
      <c r="F2333" t="s">
        <v>48</v>
      </c>
      <c r="G2333" s="1">
        <v>44814</v>
      </c>
      <c r="H2333" s="1">
        <v>44868</v>
      </c>
      <c r="I2333" s="2">
        <v>44875</v>
      </c>
      <c r="J2333" t="s">
        <v>39</v>
      </c>
      <c r="K2333" t="s">
        <v>29</v>
      </c>
      <c r="L2333" t="s">
        <v>24</v>
      </c>
      <c r="M2333" t="s">
        <v>32</v>
      </c>
      <c r="N2333" t="s">
        <v>41</v>
      </c>
      <c r="O2333" t="s">
        <v>387</v>
      </c>
      <c r="P2333">
        <f t="shared" si="731"/>
        <v>1</v>
      </c>
      <c r="Q2333" s="5">
        <f t="shared" si="732"/>
        <v>44870</v>
      </c>
      <c r="R2333" s="32">
        <f>VLOOKUP(_xlfn.CONCAT(M2333," - ",E2333),Planning!$C$75:$D$99,2,0)</f>
        <v>10</v>
      </c>
      <c r="S2333" s="5">
        <f t="shared" si="733"/>
        <v>44878</v>
      </c>
      <c r="T2333" s="3" t="str">
        <f t="shared" si="734"/>
        <v/>
      </c>
      <c r="U2333" s="32">
        <f t="shared" ca="1" si="735"/>
        <v>10</v>
      </c>
      <c r="V2333" s="32">
        <f t="shared" si="736"/>
        <v>0</v>
      </c>
      <c r="W2333" s="5">
        <f t="shared" si="737"/>
        <v>44875</v>
      </c>
      <c r="X2333" s="5"/>
      <c r="Z2333" s="49"/>
      <c r="AA2333" s="50" cm="1">
        <f t="array" ref="AA2333">IF(AND(K2333="Pending",J2333='Date ouverte'!$A$2),INDEX(_xlfn.ANCHORARRAY('Date ouverte'!$B$2),MATCH(TRUE,_xlfn.ANCHORARRAY('Date ouverte'!$B$2)&gt;=$W2333,0)),IF(AND(K2333="Pending",J2333='Date ouverte'!$A$4),INDEX(_xlfn.ANCHORARRAY('Date ouverte'!$B$4),MATCH(TRUE,_xlfn.ANCHORARRAY('Date ouverte'!$B$4)&gt;=$W2333,0)),IF(AND(K2333="Pending",J2333='Date ouverte'!$A$6),INDEX(_xlfn.ANCHORARRAY('Date ouverte'!$B$6),MATCH(TRUE,_xlfn.ANCHORARRAY('Date ouverte'!$B$6)&gt;=$W2333,0)),IF(AND(K2333="Pending",J2333='Date ouverte'!$A$8),INDEX(_xlfn.ANCHORARRAY('Date ouverte'!$B$8),MATCH(TRUE,_xlfn.ANCHORARRAY('Date ouverte'!$B$8)&gt;=$W2333,0)),W2333))))</f>
        <v>44875</v>
      </c>
      <c r="AB2333" s="5">
        <f>IF(IF($K2333="Pending",(IF($J2333='Date ouverte'!$A$20,HLOOKUP($AA2333,'Date ouverte'!$20:$21,2,FALSE),IF($J2333='Date ouverte'!$A$22,HLOOKUP($AA2333,'Date ouverte'!$22:$23,2,FALSE),IF($J2333='Date ouverte'!$A$24,HLOOKUP($AA2333,'Date ouverte'!$24:$25,2,FALSE),IF($J2333='Date ouverte'!$A$26,HLOOKUP($AA2333,'Date ouverte'!$26:$27,2,FALSE),"j"))))),W2333)&lt;&gt;"alert",AA2333,"alert")</f>
        <v>44875</v>
      </c>
      <c r="AC2333" s="65">
        <f>IF($AB2333="alert",(IF($J2333='Date ouverte'!$A$29,HLOOKUP($AA2333,'Date ouverte'!$29:$30,2,FALSE),IF($J2333='Date ouverte'!$A$31,HLOOKUP($AA2333,'Date ouverte'!$31:$33,2,FALSE),IF($J2333='Date ouverte'!$A$33,HLOOKUP($AA2333,'Date ouverte'!$33:$34,2,FALSE),IF($J2333='Date ouverte'!$A$35,HLOOKUP($AA2333,'Date ouverte'!$35:$36,2,FALSE),"j"))))),0)</f>
        <v>0</v>
      </c>
      <c r="AD23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33" s="71"/>
    </row>
    <row r="2334" spans="1:31" x14ac:dyDescent="0.25">
      <c r="A2334" t="s">
        <v>79</v>
      </c>
      <c r="B2334" t="s">
        <v>258</v>
      </c>
      <c r="C2334" t="s">
        <v>30</v>
      </c>
      <c r="D2334" t="s">
        <v>15</v>
      </c>
      <c r="E2334" t="s">
        <v>16</v>
      </c>
      <c r="F2334" t="s">
        <v>17</v>
      </c>
      <c r="G2334" s="1">
        <v>44803</v>
      </c>
      <c r="H2334" s="1">
        <v>44853</v>
      </c>
      <c r="I2334" s="2">
        <v>44861.666666666664</v>
      </c>
      <c r="J2334" t="s">
        <v>18</v>
      </c>
      <c r="K2334" t="s">
        <v>19</v>
      </c>
      <c r="L2334" t="s">
        <v>24</v>
      </c>
      <c r="M2334" t="s">
        <v>32</v>
      </c>
      <c r="N2334" t="s">
        <v>41</v>
      </c>
      <c r="O2334" t="s">
        <v>76</v>
      </c>
      <c r="P2334">
        <f t="shared" si="731"/>
        <v>1</v>
      </c>
      <c r="Q2334" s="5">
        <f t="shared" si="732"/>
        <v>44855</v>
      </c>
      <c r="R2334" s="32">
        <f>VLOOKUP(_xlfn.CONCAT(M2334," - ",E2334),Planning!$C$75:$D$99,2,0)</f>
        <v>10</v>
      </c>
      <c r="S2334" s="5">
        <f t="shared" si="733"/>
        <v>44863</v>
      </c>
      <c r="T2334" s="3" t="str">
        <f t="shared" si="734"/>
        <v/>
      </c>
      <c r="U2334" s="32">
        <f t="shared" ca="1" si="735"/>
        <v>4</v>
      </c>
      <c r="V2334" s="32">
        <f t="shared" si="736"/>
        <v>0</v>
      </c>
      <c r="W2334" s="5">
        <f t="shared" si="737"/>
        <v>44861</v>
      </c>
      <c r="X2334" s="5"/>
      <c r="Z2334" s="49"/>
      <c r="AA2334" s="50" cm="1">
        <f t="array" ref="AA2334">IF(AND(K2334="Pending",J2334='Date ouverte'!$A$2),INDEX(_xlfn.ANCHORARRAY('Date ouverte'!$B$2),MATCH(TRUE,_xlfn.ANCHORARRAY('Date ouverte'!$B$2)&gt;=$W2334,0)),IF(AND(K2334="Pending",J2334='Date ouverte'!$A$4),INDEX(_xlfn.ANCHORARRAY('Date ouverte'!$B$4),MATCH(TRUE,_xlfn.ANCHORARRAY('Date ouverte'!$B$4)&gt;=$W2334,0)),IF(AND(K2334="Pending",J2334='Date ouverte'!$A$6),INDEX(_xlfn.ANCHORARRAY('Date ouverte'!$B$6),MATCH(TRUE,_xlfn.ANCHORARRAY('Date ouverte'!$B$6)&gt;=$W2334,0)),IF(AND(K2334="Pending",J2334='Date ouverte'!$A$8),INDEX(_xlfn.ANCHORARRAY('Date ouverte'!$B$8),MATCH(TRUE,_xlfn.ANCHORARRAY('Date ouverte'!$B$8)&gt;=$W2334,0)),W2334))))</f>
        <v>44861</v>
      </c>
      <c r="AB2334" s="5">
        <f>IF(IF($K2334="Pending",(IF($J2334='Date ouverte'!$A$20,HLOOKUP($AA2334,'Date ouverte'!$20:$21,2,FALSE),IF($J2334='Date ouverte'!$A$22,HLOOKUP($AA2334,'Date ouverte'!$22:$23,2,FALSE),IF($J2334='Date ouverte'!$A$24,HLOOKUP($AA2334,'Date ouverte'!$24:$25,2,FALSE),IF($J2334='Date ouverte'!$A$26,HLOOKUP($AA2334,'Date ouverte'!$26:$27,2,FALSE),"j"))))),W2334)&lt;&gt;"alert",AA2334,"alert")</f>
        <v>44861</v>
      </c>
      <c r="AC2334" s="65">
        <f>IF($AB2334="alert",(IF($J2334='Date ouverte'!$A$29,HLOOKUP($AA2334,'Date ouverte'!$29:$30,2,FALSE),IF($J2334='Date ouverte'!$A$31,HLOOKUP($AA2334,'Date ouverte'!$31:$33,2,FALSE),IF($J2334='Date ouverte'!$A$33,HLOOKUP($AA2334,'Date ouverte'!$33:$34,2,FALSE),IF($J2334='Date ouverte'!$A$35,HLOOKUP($AA2334,'Date ouverte'!$35:$36,2,FALSE),"j"))))),0)</f>
        <v>0</v>
      </c>
      <c r="AD23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4" s="71"/>
    </row>
    <row r="2335" spans="1:31" x14ac:dyDescent="0.25">
      <c r="A2335" t="s">
        <v>885</v>
      </c>
      <c r="B2335" t="s">
        <v>258</v>
      </c>
      <c r="C2335" t="s">
        <v>30</v>
      </c>
      <c r="D2335" t="s">
        <v>47</v>
      </c>
      <c r="E2335" t="s">
        <v>16</v>
      </c>
      <c r="F2335" t="s">
        <v>48</v>
      </c>
      <c r="G2335" s="1">
        <v>44826</v>
      </c>
      <c r="H2335" s="1">
        <v>44872</v>
      </c>
      <c r="I2335" s="2">
        <v>44877</v>
      </c>
      <c r="J2335" t="s">
        <v>28</v>
      </c>
      <c r="K2335" t="s">
        <v>29</v>
      </c>
      <c r="L2335" t="s">
        <v>24</v>
      </c>
      <c r="M2335" t="s">
        <v>32</v>
      </c>
      <c r="N2335" t="s">
        <v>41</v>
      </c>
      <c r="O2335" t="s">
        <v>609</v>
      </c>
      <c r="P2335">
        <f t="shared" si="731"/>
        <v>1</v>
      </c>
      <c r="Q2335" s="5">
        <f t="shared" si="732"/>
        <v>44874</v>
      </c>
      <c r="R2335" s="32">
        <f>VLOOKUP(_xlfn.CONCAT(M2335," - ",E2335),Planning!$C$75:$D$99,2,0)</f>
        <v>10</v>
      </c>
      <c r="S2335" s="5">
        <f t="shared" si="733"/>
        <v>44882</v>
      </c>
      <c r="T2335" s="3" t="str">
        <f t="shared" si="734"/>
        <v/>
      </c>
      <c r="U2335" s="32">
        <f t="shared" ca="1" si="735"/>
        <v>10</v>
      </c>
      <c r="V2335" s="32">
        <f t="shared" si="736"/>
        <v>0</v>
      </c>
      <c r="W2335" s="5">
        <f t="shared" si="737"/>
        <v>44877</v>
      </c>
      <c r="X2335" s="5"/>
      <c r="Z2335" s="49"/>
      <c r="AA2335" s="50" cm="1">
        <f t="array" ref="AA2335">IF(AND(K2335="Pending",J2335='Date ouverte'!$A$2),INDEX(_xlfn.ANCHORARRAY('Date ouverte'!$B$2),MATCH(TRUE,_xlfn.ANCHORARRAY('Date ouverte'!$B$2)&gt;=$W2335,0)),IF(AND(K2335="Pending",J2335='Date ouverte'!$A$4),INDEX(_xlfn.ANCHORARRAY('Date ouverte'!$B$4),MATCH(TRUE,_xlfn.ANCHORARRAY('Date ouverte'!$B$4)&gt;=$W2335,0)),IF(AND(K2335="Pending",J2335='Date ouverte'!$A$6),INDEX(_xlfn.ANCHORARRAY('Date ouverte'!$B$6),MATCH(TRUE,_xlfn.ANCHORARRAY('Date ouverte'!$B$6)&gt;=$W2335,0)),IF(AND(K2335="Pending",J2335='Date ouverte'!$A$8),INDEX(_xlfn.ANCHORARRAY('Date ouverte'!$B$8),MATCH(TRUE,_xlfn.ANCHORARRAY('Date ouverte'!$B$8)&gt;=$W2335,0)),W2335))))</f>
        <v>44879</v>
      </c>
      <c r="AB2335" s="5" t="str">
        <f>IF(IF($K2335="Pending",(IF($J2335='Date ouverte'!$A$20,HLOOKUP($AA2335,'Date ouverte'!$20:$21,2,FALSE),IF($J2335='Date ouverte'!$A$22,HLOOKUP($AA2335,'Date ouverte'!$22:$23,2,FALSE),IF($J2335='Date ouverte'!$A$24,HLOOKUP($AA2335,'Date ouverte'!$24:$25,2,FALSE),IF($J2335='Date ouverte'!$A$26,HLOOKUP($AA2335,'Date ouverte'!$26:$27,2,FALSE),"j"))))),W2335)&lt;&gt;"alert",AA2335,"alert")</f>
        <v>alert</v>
      </c>
      <c r="AC2335" s="65">
        <f>IF($AB2335="alert",(IF($J2335='Date ouverte'!$A$29,HLOOKUP($AA2335,'Date ouverte'!$29:$30,2,FALSE),IF($J2335='Date ouverte'!$A$31,HLOOKUP($AA2335,'Date ouverte'!$31:$33,2,FALSE),IF($J2335='Date ouverte'!$A$33,HLOOKUP($AA2335,'Date ouverte'!$33:$34,2,FALSE),IF($J2335='Date ouverte'!$A$35,HLOOKUP($AA2335,'Date ouverte'!$35:$36,2,FALSE),"j"))))),0)</f>
        <v>12</v>
      </c>
      <c r="AD23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35" s="71"/>
    </row>
    <row r="2336" spans="1:31" x14ac:dyDescent="0.25">
      <c r="A2336" t="s">
        <v>2386</v>
      </c>
      <c r="B2336" t="s">
        <v>258</v>
      </c>
      <c r="C2336" t="s">
        <v>30</v>
      </c>
      <c r="D2336" t="s">
        <v>47</v>
      </c>
      <c r="E2336" t="s">
        <v>16</v>
      </c>
      <c r="F2336" t="s">
        <v>48</v>
      </c>
      <c r="G2336" s="1">
        <v>44865</v>
      </c>
      <c r="H2336" s="1">
        <v>44893</v>
      </c>
      <c r="I2336" s="2">
        <v>44898</v>
      </c>
      <c r="J2336" t="s">
        <v>23</v>
      </c>
      <c r="K2336" t="s">
        <v>29</v>
      </c>
      <c r="L2336" t="s">
        <v>24</v>
      </c>
      <c r="M2336" t="s">
        <v>32</v>
      </c>
      <c r="N2336" t="s">
        <v>41</v>
      </c>
      <c r="O2336" t="s">
        <v>1728</v>
      </c>
      <c r="P2336">
        <f t="shared" si="731"/>
        <v>1</v>
      </c>
      <c r="Q2336" s="5">
        <f t="shared" si="732"/>
        <v>44895</v>
      </c>
      <c r="R2336" s="32">
        <f>VLOOKUP(_xlfn.CONCAT(M2336," - ",E2336),Planning!$C$75:$D$99,2,0)</f>
        <v>10</v>
      </c>
      <c r="S2336" s="5">
        <f t="shared" si="733"/>
        <v>44903</v>
      </c>
      <c r="T2336" s="3" t="str">
        <f t="shared" si="734"/>
        <v/>
      </c>
      <c r="U2336" s="32">
        <f t="shared" ca="1" si="735"/>
        <v>10</v>
      </c>
      <c r="V2336" s="32">
        <f t="shared" si="736"/>
        <v>0</v>
      </c>
      <c r="W2336" s="5">
        <f t="shared" si="737"/>
        <v>44898</v>
      </c>
      <c r="X2336" s="5"/>
      <c r="Z2336" s="49"/>
      <c r="AA2336" s="50" cm="1">
        <f t="array" ref="AA2336">IF(AND(K2336="Pending",J2336='Date ouverte'!$A$2),INDEX(_xlfn.ANCHORARRAY('Date ouverte'!$B$2),MATCH(TRUE,_xlfn.ANCHORARRAY('Date ouverte'!$B$2)&gt;=$W2336,0)),IF(AND(K2336="Pending",J2336='Date ouverte'!$A$4),INDEX(_xlfn.ANCHORARRAY('Date ouverte'!$B$4),MATCH(TRUE,_xlfn.ANCHORARRAY('Date ouverte'!$B$4)&gt;=$W2336,0)),IF(AND(K2336="Pending",J2336='Date ouverte'!$A$6),INDEX(_xlfn.ANCHORARRAY('Date ouverte'!$B$6),MATCH(TRUE,_xlfn.ANCHORARRAY('Date ouverte'!$B$6)&gt;=$W2336,0)),IF(AND(K2336="Pending",J2336='Date ouverte'!$A$8),INDEX(_xlfn.ANCHORARRAY('Date ouverte'!$B$8),MATCH(TRUE,_xlfn.ANCHORARRAY('Date ouverte'!$B$8)&gt;=$W2336,0)),W2336))))</f>
        <v>44900</v>
      </c>
      <c r="AB2336" s="5" t="str">
        <f>IF(IF($K2336="Pending",(IF($J2336='Date ouverte'!$A$20,HLOOKUP($AA2336,'Date ouverte'!$20:$21,2,FALSE),IF($J2336='Date ouverte'!$A$22,HLOOKUP($AA2336,'Date ouverte'!$22:$23,2,FALSE),IF($J2336='Date ouverte'!$A$24,HLOOKUP($AA2336,'Date ouverte'!$24:$25,2,FALSE),IF($J2336='Date ouverte'!$A$26,HLOOKUP($AA2336,'Date ouverte'!$26:$27,2,FALSE),"j"))))),W2336)&lt;&gt;"alert",AA2336,"alert")</f>
        <v>alert</v>
      </c>
      <c r="AC2336" s="65">
        <f>IF($AB2336="alert",(IF($J2336='Date ouverte'!$A$29,HLOOKUP($AA2336,'Date ouverte'!$29:$30,2,FALSE),IF($J2336='Date ouverte'!$A$31,HLOOKUP($AA2336,'Date ouverte'!$31:$33,2,FALSE),IF($J2336='Date ouverte'!$A$33,HLOOKUP($AA2336,'Date ouverte'!$33:$34,2,FALSE),IF($J2336='Date ouverte'!$A$35,HLOOKUP($AA2336,'Date ouverte'!$35:$36,2,FALSE),"j"))))),0)</f>
        <v>26</v>
      </c>
      <c r="AD23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6" s="71"/>
    </row>
    <row r="2337" spans="1:31" x14ac:dyDescent="0.25">
      <c r="A2337" t="s">
        <v>2387</v>
      </c>
      <c r="B2337" t="s">
        <v>258</v>
      </c>
      <c r="C2337" t="s">
        <v>30</v>
      </c>
      <c r="D2337" t="s">
        <v>47</v>
      </c>
      <c r="E2337" t="s">
        <v>16</v>
      </c>
      <c r="F2337" t="s">
        <v>48</v>
      </c>
      <c r="G2337" s="1">
        <v>44862</v>
      </c>
      <c r="H2337" s="1">
        <v>44903</v>
      </c>
      <c r="I2337" s="2">
        <v>44910</v>
      </c>
      <c r="J2337" t="s">
        <v>23</v>
      </c>
      <c r="K2337" t="s">
        <v>29</v>
      </c>
      <c r="L2337" t="s">
        <v>24</v>
      </c>
      <c r="M2337" t="s">
        <v>32</v>
      </c>
      <c r="N2337" t="s">
        <v>41</v>
      </c>
      <c r="O2337" t="s">
        <v>2446</v>
      </c>
      <c r="P2337">
        <f t="shared" si="731"/>
        <v>1</v>
      </c>
      <c r="Q2337" s="5">
        <f t="shared" si="732"/>
        <v>44905</v>
      </c>
      <c r="R2337" s="32">
        <f>VLOOKUP(_xlfn.CONCAT(M2337," - ",E2337),Planning!$C$75:$D$99,2,0)</f>
        <v>10</v>
      </c>
      <c r="S2337" s="5">
        <f t="shared" si="733"/>
        <v>44913</v>
      </c>
      <c r="T2337" s="3" t="str">
        <f t="shared" si="734"/>
        <v/>
      </c>
      <c r="U2337" s="32">
        <f t="shared" ca="1" si="735"/>
        <v>10</v>
      </c>
      <c r="V2337" s="32">
        <f t="shared" si="736"/>
        <v>0</v>
      </c>
      <c r="W2337" s="5">
        <f t="shared" si="737"/>
        <v>44910</v>
      </c>
      <c r="X2337" s="5"/>
      <c r="Z2337" s="49"/>
      <c r="AA2337" s="50" cm="1">
        <f t="array" ref="AA2337">IF(AND(K2337="Pending",J2337='Date ouverte'!$A$2),INDEX(_xlfn.ANCHORARRAY('Date ouverte'!$B$2),MATCH(TRUE,_xlfn.ANCHORARRAY('Date ouverte'!$B$2)&gt;=$W2337,0)),IF(AND(K2337="Pending",J2337='Date ouverte'!$A$4),INDEX(_xlfn.ANCHORARRAY('Date ouverte'!$B$4),MATCH(TRUE,_xlfn.ANCHORARRAY('Date ouverte'!$B$4)&gt;=$W2337,0)),IF(AND(K2337="Pending",J2337='Date ouverte'!$A$6),INDEX(_xlfn.ANCHORARRAY('Date ouverte'!$B$6),MATCH(TRUE,_xlfn.ANCHORARRAY('Date ouverte'!$B$6)&gt;=$W2337,0)),IF(AND(K2337="Pending",J2337='Date ouverte'!$A$8),INDEX(_xlfn.ANCHORARRAY('Date ouverte'!$B$8),MATCH(TRUE,_xlfn.ANCHORARRAY('Date ouverte'!$B$8)&gt;=$W2337,0)),W2337))))</f>
        <v>44910</v>
      </c>
      <c r="AB2337" s="5">
        <f>IF(IF($K2337="Pending",(IF($J2337='Date ouverte'!$A$20,HLOOKUP($AA2337,'Date ouverte'!$20:$21,2,FALSE),IF($J2337='Date ouverte'!$A$22,HLOOKUP($AA2337,'Date ouverte'!$22:$23,2,FALSE),IF($J2337='Date ouverte'!$A$24,HLOOKUP($AA2337,'Date ouverte'!$24:$25,2,FALSE),IF($J2337='Date ouverte'!$A$26,HLOOKUP($AA2337,'Date ouverte'!$26:$27,2,FALSE),"j"))))),W2337)&lt;&gt;"alert",AA2337,"alert")</f>
        <v>44910</v>
      </c>
      <c r="AC2337" s="65">
        <f>IF($AB2337="alert",(IF($J2337='Date ouverte'!$A$29,HLOOKUP($AA2337,'Date ouverte'!$29:$30,2,FALSE),IF($J2337='Date ouverte'!$A$31,HLOOKUP($AA2337,'Date ouverte'!$31:$33,2,FALSE),IF($J2337='Date ouverte'!$A$33,HLOOKUP($AA2337,'Date ouverte'!$33:$34,2,FALSE),IF($J2337='Date ouverte'!$A$35,HLOOKUP($AA2337,'Date ouverte'!$35:$36,2,FALSE),"j"))))),0)</f>
        <v>0</v>
      </c>
      <c r="AD23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7" s="71"/>
    </row>
    <row r="2338" spans="1:31" x14ac:dyDescent="0.25">
      <c r="A2338" t="s">
        <v>131</v>
      </c>
      <c r="B2338" t="s">
        <v>258</v>
      </c>
      <c r="C2338" t="s">
        <v>30</v>
      </c>
      <c r="D2338" t="s">
        <v>47</v>
      </c>
      <c r="E2338" t="s">
        <v>16</v>
      </c>
      <c r="F2338" t="s">
        <v>48</v>
      </c>
      <c r="G2338" s="1">
        <v>44802</v>
      </c>
      <c r="H2338" s="1">
        <v>44860</v>
      </c>
      <c r="I2338" s="2">
        <v>44867.666666666664</v>
      </c>
      <c r="J2338" t="s">
        <v>39</v>
      </c>
      <c r="K2338" t="s">
        <v>19</v>
      </c>
      <c r="L2338" t="s">
        <v>24</v>
      </c>
      <c r="M2338" t="s">
        <v>32</v>
      </c>
      <c r="N2338" t="s">
        <v>41</v>
      </c>
      <c r="O2338" t="s">
        <v>122</v>
      </c>
      <c r="P2338">
        <f t="shared" si="731"/>
        <v>1</v>
      </c>
      <c r="Q2338" s="5">
        <f t="shared" si="732"/>
        <v>44862</v>
      </c>
      <c r="R2338" s="32">
        <f>VLOOKUP(_xlfn.CONCAT(M2338," - ",E2338),Planning!$C$75:$D$99,2,0)</f>
        <v>10</v>
      </c>
      <c r="S2338" s="5">
        <f t="shared" si="733"/>
        <v>44870</v>
      </c>
      <c r="T2338" s="3" t="str">
        <f t="shared" si="734"/>
        <v/>
      </c>
      <c r="U2338" s="32">
        <f t="shared" ca="1" si="735"/>
        <v>10</v>
      </c>
      <c r="V2338" s="32">
        <f t="shared" si="736"/>
        <v>0</v>
      </c>
      <c r="W2338" s="5">
        <f t="shared" si="737"/>
        <v>44867</v>
      </c>
      <c r="X2338" s="5"/>
      <c r="Z2338" s="49"/>
      <c r="AA2338" s="50" cm="1">
        <f t="array" ref="AA2338">IF(AND(K2338="Pending",J2338='Date ouverte'!$A$2),INDEX(_xlfn.ANCHORARRAY('Date ouverte'!$B$2),MATCH(TRUE,_xlfn.ANCHORARRAY('Date ouverte'!$B$2)&gt;=$W2338,0)),IF(AND(K2338="Pending",J2338='Date ouverte'!$A$4),INDEX(_xlfn.ANCHORARRAY('Date ouverte'!$B$4),MATCH(TRUE,_xlfn.ANCHORARRAY('Date ouverte'!$B$4)&gt;=$W2338,0)),IF(AND(K2338="Pending",J2338='Date ouverte'!$A$6),INDEX(_xlfn.ANCHORARRAY('Date ouverte'!$B$6),MATCH(TRUE,_xlfn.ANCHORARRAY('Date ouverte'!$B$6)&gt;=$W2338,0)),IF(AND(K2338="Pending",J2338='Date ouverte'!$A$8),INDEX(_xlfn.ANCHORARRAY('Date ouverte'!$B$8),MATCH(TRUE,_xlfn.ANCHORARRAY('Date ouverte'!$B$8)&gt;=$W2338,0)),W2338))))</f>
        <v>44867</v>
      </c>
      <c r="AB2338" s="5">
        <f>IF(IF($K2338="Pending",(IF($J2338='Date ouverte'!$A$20,HLOOKUP($AA2338,'Date ouverte'!$20:$21,2,FALSE),IF($J2338='Date ouverte'!$A$22,HLOOKUP($AA2338,'Date ouverte'!$22:$23,2,FALSE),IF($J2338='Date ouverte'!$A$24,HLOOKUP($AA2338,'Date ouverte'!$24:$25,2,FALSE),IF($J2338='Date ouverte'!$A$26,HLOOKUP($AA2338,'Date ouverte'!$26:$27,2,FALSE),"j"))))),W2338)&lt;&gt;"alert",AA2338,"alert")</f>
        <v>44867</v>
      </c>
      <c r="AC2338" s="65">
        <f>IF($AB2338="alert",(IF($J2338='Date ouverte'!$A$29,HLOOKUP($AA2338,'Date ouverte'!$29:$30,2,FALSE),IF($J2338='Date ouverte'!$A$31,HLOOKUP($AA2338,'Date ouverte'!$31:$33,2,FALSE),IF($J2338='Date ouverte'!$A$33,HLOOKUP($AA2338,'Date ouverte'!$33:$34,2,FALSE),IF($J2338='Date ouverte'!$A$35,HLOOKUP($AA2338,'Date ouverte'!$35:$36,2,FALSE),"j"))))),0)</f>
        <v>0</v>
      </c>
      <c r="AD23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38" s="71"/>
    </row>
    <row r="2339" spans="1:31" x14ac:dyDescent="0.25">
      <c r="A2339" t="s">
        <v>698</v>
      </c>
      <c r="B2339" t="s">
        <v>258</v>
      </c>
      <c r="C2339" t="s">
        <v>30</v>
      </c>
      <c r="D2339" t="s">
        <v>47</v>
      </c>
      <c r="E2339" t="s">
        <v>16</v>
      </c>
      <c r="F2339" t="s">
        <v>48</v>
      </c>
      <c r="G2339" s="1">
        <v>44827</v>
      </c>
      <c r="H2339" s="1">
        <v>44868</v>
      </c>
      <c r="I2339" s="2">
        <v>44873</v>
      </c>
      <c r="J2339" t="s">
        <v>18</v>
      </c>
      <c r="K2339" t="s">
        <v>29</v>
      </c>
      <c r="L2339" t="s">
        <v>24</v>
      </c>
      <c r="M2339" t="s">
        <v>32</v>
      </c>
      <c r="N2339" t="s">
        <v>41</v>
      </c>
      <c r="O2339" t="s">
        <v>387</v>
      </c>
      <c r="P2339">
        <f t="shared" si="731"/>
        <v>1</v>
      </c>
      <c r="Q2339" s="5">
        <f t="shared" si="732"/>
        <v>44870</v>
      </c>
      <c r="R2339" s="32">
        <f>VLOOKUP(_xlfn.CONCAT(M2339," - ",E2339),Planning!$C$75:$D$99,2,0)</f>
        <v>10</v>
      </c>
      <c r="S2339" s="5">
        <f t="shared" si="733"/>
        <v>44878</v>
      </c>
      <c r="T2339" s="3" t="str">
        <f t="shared" si="734"/>
        <v/>
      </c>
      <c r="U2339" s="32">
        <f t="shared" ca="1" si="735"/>
        <v>10</v>
      </c>
      <c r="V2339" s="32">
        <f t="shared" si="736"/>
        <v>0</v>
      </c>
      <c r="W2339" s="5">
        <f t="shared" si="737"/>
        <v>44873</v>
      </c>
      <c r="X2339" s="5"/>
      <c r="Z2339" s="49"/>
      <c r="AA2339" s="50" cm="1">
        <f t="array" ref="AA2339">IF(AND(K2339="Pending",J2339='Date ouverte'!$A$2),INDEX(_xlfn.ANCHORARRAY('Date ouverte'!$B$2),MATCH(TRUE,_xlfn.ANCHORARRAY('Date ouverte'!$B$2)&gt;=$W2339,0)),IF(AND(K2339="Pending",J2339='Date ouverte'!$A$4),INDEX(_xlfn.ANCHORARRAY('Date ouverte'!$B$4),MATCH(TRUE,_xlfn.ANCHORARRAY('Date ouverte'!$B$4)&gt;=$W2339,0)),IF(AND(K2339="Pending",J2339='Date ouverte'!$A$6),INDEX(_xlfn.ANCHORARRAY('Date ouverte'!$B$6),MATCH(TRUE,_xlfn.ANCHORARRAY('Date ouverte'!$B$6)&gt;=$W2339,0)),IF(AND(K2339="Pending",J2339='Date ouverte'!$A$8),INDEX(_xlfn.ANCHORARRAY('Date ouverte'!$B$8),MATCH(TRUE,_xlfn.ANCHORARRAY('Date ouverte'!$B$8)&gt;=$W2339,0)),W2339))))</f>
        <v>44873</v>
      </c>
      <c r="AB2339" s="5">
        <f>IF(IF($K2339="Pending",(IF($J2339='Date ouverte'!$A$20,HLOOKUP($AA2339,'Date ouverte'!$20:$21,2,FALSE),IF($J2339='Date ouverte'!$A$22,HLOOKUP($AA2339,'Date ouverte'!$22:$23,2,FALSE),IF($J2339='Date ouverte'!$A$24,HLOOKUP($AA2339,'Date ouverte'!$24:$25,2,FALSE),IF($J2339='Date ouverte'!$A$26,HLOOKUP($AA2339,'Date ouverte'!$26:$27,2,FALSE),"j"))))),W2339)&lt;&gt;"alert",AA2339,"alert")</f>
        <v>44873</v>
      </c>
      <c r="AC2339" s="65">
        <f>IF($AB2339="alert",(IF($J2339='Date ouverte'!$A$29,HLOOKUP($AA2339,'Date ouverte'!$29:$30,2,FALSE),IF($J2339='Date ouverte'!$A$31,HLOOKUP($AA2339,'Date ouverte'!$31:$33,2,FALSE),IF($J2339='Date ouverte'!$A$33,HLOOKUP($AA2339,'Date ouverte'!$33:$34,2,FALSE),IF($J2339='Date ouverte'!$A$35,HLOOKUP($AA2339,'Date ouverte'!$35:$36,2,FALSE),"j"))))),0)</f>
        <v>0</v>
      </c>
      <c r="AD23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39" s="71"/>
    </row>
    <row r="2340" spans="1:31" x14ac:dyDescent="0.25">
      <c r="A2340" t="s">
        <v>1607</v>
      </c>
      <c r="B2340" t="s">
        <v>258</v>
      </c>
      <c r="C2340" t="s">
        <v>30</v>
      </c>
      <c r="D2340" t="s">
        <v>47</v>
      </c>
      <c r="E2340" t="s">
        <v>16</v>
      </c>
      <c r="F2340" t="s">
        <v>48</v>
      </c>
      <c r="G2340" s="1">
        <v>44850</v>
      </c>
      <c r="H2340" s="1">
        <v>44885</v>
      </c>
      <c r="I2340" s="2">
        <v>44890</v>
      </c>
      <c r="J2340" t="s">
        <v>18</v>
      </c>
      <c r="K2340" t="s">
        <v>29</v>
      </c>
      <c r="L2340" t="s">
        <v>24</v>
      </c>
      <c r="M2340" t="s">
        <v>32</v>
      </c>
      <c r="N2340" t="s">
        <v>41</v>
      </c>
      <c r="O2340" t="s">
        <v>1106</v>
      </c>
      <c r="P2340">
        <f t="shared" si="731"/>
        <v>1</v>
      </c>
      <c r="Q2340" s="5">
        <f t="shared" si="732"/>
        <v>44887</v>
      </c>
      <c r="R2340" s="32">
        <f>VLOOKUP(_xlfn.CONCAT(M2340," - ",E2340),Planning!$C$75:$D$99,2,0)</f>
        <v>10</v>
      </c>
      <c r="S2340" s="5">
        <f t="shared" si="733"/>
        <v>44895</v>
      </c>
      <c r="T2340" s="3" t="str">
        <f t="shared" si="734"/>
        <v/>
      </c>
      <c r="U2340" s="32">
        <f t="shared" ca="1" si="735"/>
        <v>10</v>
      </c>
      <c r="V2340" s="32">
        <f t="shared" si="736"/>
        <v>0</v>
      </c>
      <c r="W2340" s="5">
        <f t="shared" si="737"/>
        <v>44890</v>
      </c>
      <c r="X2340" s="5"/>
      <c r="Z2340" s="49"/>
      <c r="AA2340" s="50" cm="1">
        <f t="array" ref="AA2340">IF(AND(K2340="Pending",J2340='Date ouverte'!$A$2),INDEX(_xlfn.ANCHORARRAY('Date ouverte'!$B$2),MATCH(TRUE,_xlfn.ANCHORARRAY('Date ouverte'!$B$2)&gt;=$W2340,0)),IF(AND(K2340="Pending",J2340='Date ouverte'!$A$4),INDEX(_xlfn.ANCHORARRAY('Date ouverte'!$B$4),MATCH(TRUE,_xlfn.ANCHORARRAY('Date ouverte'!$B$4)&gt;=$W2340,0)),IF(AND(K2340="Pending",J2340='Date ouverte'!$A$6),INDEX(_xlfn.ANCHORARRAY('Date ouverte'!$B$6),MATCH(TRUE,_xlfn.ANCHORARRAY('Date ouverte'!$B$6)&gt;=$W2340,0)),IF(AND(K2340="Pending",J2340='Date ouverte'!$A$8),INDEX(_xlfn.ANCHORARRAY('Date ouverte'!$B$8),MATCH(TRUE,_xlfn.ANCHORARRAY('Date ouverte'!$B$8)&gt;=$W2340,0)),W2340))))</f>
        <v>44890</v>
      </c>
      <c r="AB2340" s="5" t="str">
        <f>IF(IF($K2340="Pending",(IF($J2340='Date ouverte'!$A$20,HLOOKUP($AA2340,'Date ouverte'!$20:$21,2,FALSE),IF($J2340='Date ouverte'!$A$22,HLOOKUP($AA2340,'Date ouverte'!$22:$23,2,FALSE),IF($J2340='Date ouverte'!$A$24,HLOOKUP($AA2340,'Date ouverte'!$24:$25,2,FALSE),IF($J2340='Date ouverte'!$A$26,HLOOKUP($AA2340,'Date ouverte'!$26:$27,2,FALSE),"j"))))),W2340)&lt;&gt;"alert",AA2340,"alert")</f>
        <v>alert</v>
      </c>
      <c r="AC2340" s="65">
        <f>IF($AB2340="alert",(IF($J2340='Date ouverte'!$A$29,HLOOKUP($AA2340,'Date ouverte'!$29:$30,2,FALSE),IF($J2340='Date ouverte'!$A$31,HLOOKUP($AA2340,'Date ouverte'!$31:$33,2,FALSE),IF($J2340='Date ouverte'!$A$33,HLOOKUP($AA2340,'Date ouverte'!$33:$34,2,FALSE),IF($J2340='Date ouverte'!$A$35,HLOOKUP($AA2340,'Date ouverte'!$35:$36,2,FALSE),"j"))))),0)</f>
        <v>4</v>
      </c>
      <c r="AD23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40" s="71"/>
    </row>
    <row r="2341" spans="1:31" x14ac:dyDescent="0.25">
      <c r="A2341" t="s">
        <v>1608</v>
      </c>
      <c r="B2341" t="s">
        <v>258</v>
      </c>
      <c r="C2341" t="s">
        <v>30</v>
      </c>
      <c r="D2341" t="s">
        <v>47</v>
      </c>
      <c r="E2341" t="s">
        <v>16</v>
      </c>
      <c r="F2341" t="s">
        <v>48</v>
      </c>
      <c r="G2341" s="1">
        <v>44835</v>
      </c>
      <c r="H2341" s="1">
        <v>44863</v>
      </c>
      <c r="I2341" s="2">
        <v>44868.625</v>
      </c>
      <c r="J2341" t="s">
        <v>28</v>
      </c>
      <c r="K2341" t="s">
        <v>19</v>
      </c>
      <c r="L2341" t="s">
        <v>24</v>
      </c>
      <c r="M2341" t="s">
        <v>32</v>
      </c>
      <c r="N2341" t="s">
        <v>33</v>
      </c>
      <c r="O2341" t="s">
        <v>31</v>
      </c>
      <c r="P2341">
        <f t="shared" si="731"/>
        <v>1</v>
      </c>
      <c r="Q2341" s="5">
        <f t="shared" si="732"/>
        <v>44865</v>
      </c>
      <c r="R2341" s="32">
        <f>VLOOKUP(_xlfn.CONCAT(M2341," - ",E2341),Planning!$C$75:$D$99,2,0)</f>
        <v>10</v>
      </c>
      <c r="S2341" s="5">
        <f t="shared" si="733"/>
        <v>44873</v>
      </c>
      <c r="T2341" s="3" t="str">
        <f t="shared" si="734"/>
        <v/>
      </c>
      <c r="U2341" s="32">
        <f t="shared" ca="1" si="735"/>
        <v>10</v>
      </c>
      <c r="V2341" s="32">
        <f t="shared" si="736"/>
        <v>0</v>
      </c>
      <c r="W2341" s="5">
        <f t="shared" si="737"/>
        <v>44868</v>
      </c>
      <c r="X2341" s="5"/>
      <c r="Z2341" s="49"/>
      <c r="AA2341" s="50" cm="1">
        <f t="array" ref="AA2341">IF(AND(K2341="Pending",J2341='Date ouverte'!$A$2),INDEX(_xlfn.ANCHORARRAY('Date ouverte'!$B$2),MATCH(TRUE,_xlfn.ANCHORARRAY('Date ouverte'!$B$2)&gt;=$W2341,0)),IF(AND(K2341="Pending",J2341='Date ouverte'!$A$4),INDEX(_xlfn.ANCHORARRAY('Date ouverte'!$B$4),MATCH(TRUE,_xlfn.ANCHORARRAY('Date ouverte'!$B$4)&gt;=$W2341,0)),IF(AND(K2341="Pending",J2341='Date ouverte'!$A$6),INDEX(_xlfn.ANCHORARRAY('Date ouverte'!$B$6),MATCH(TRUE,_xlfn.ANCHORARRAY('Date ouverte'!$B$6)&gt;=$W2341,0)),IF(AND(K2341="Pending",J2341='Date ouverte'!$A$8),INDEX(_xlfn.ANCHORARRAY('Date ouverte'!$B$8),MATCH(TRUE,_xlfn.ANCHORARRAY('Date ouverte'!$B$8)&gt;=$W2341,0)),W2341))))</f>
        <v>44868</v>
      </c>
      <c r="AB2341" s="5">
        <f>IF(IF($K2341="Pending",(IF($J2341='Date ouverte'!$A$20,HLOOKUP($AA2341,'Date ouverte'!$20:$21,2,FALSE),IF($J2341='Date ouverte'!$A$22,HLOOKUP($AA2341,'Date ouverte'!$22:$23,2,FALSE),IF($J2341='Date ouverte'!$A$24,HLOOKUP($AA2341,'Date ouverte'!$24:$25,2,FALSE),IF($J2341='Date ouverte'!$A$26,HLOOKUP($AA2341,'Date ouverte'!$26:$27,2,FALSE),"j"))))),W2341)&lt;&gt;"alert",AA2341,"alert")</f>
        <v>44868</v>
      </c>
      <c r="AC2341" s="65">
        <f>IF($AB2341="alert",(IF($J2341='Date ouverte'!$A$29,HLOOKUP($AA2341,'Date ouverte'!$29:$30,2,FALSE),IF($J2341='Date ouverte'!$A$31,HLOOKUP($AA2341,'Date ouverte'!$31:$33,2,FALSE),IF($J2341='Date ouverte'!$A$33,HLOOKUP($AA2341,'Date ouverte'!$33:$34,2,FALSE),IF($J2341='Date ouverte'!$A$35,HLOOKUP($AA2341,'Date ouverte'!$35:$36,2,FALSE),"j"))))),0)</f>
        <v>0</v>
      </c>
      <c r="AD23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41" s="71"/>
    </row>
    <row r="2342" spans="1:31" x14ac:dyDescent="0.25">
      <c r="A2342" t="s">
        <v>249</v>
      </c>
      <c r="B2342" t="s">
        <v>258</v>
      </c>
      <c r="C2342" t="s">
        <v>30</v>
      </c>
      <c r="D2342" t="s">
        <v>47</v>
      </c>
      <c r="E2342" t="s">
        <v>16</v>
      </c>
      <c r="F2342" t="s">
        <v>48</v>
      </c>
      <c r="G2342" s="1">
        <v>44802</v>
      </c>
      <c r="H2342" s="1">
        <v>44860</v>
      </c>
      <c r="I2342" s="2">
        <v>44865.291666666664</v>
      </c>
      <c r="J2342" t="s">
        <v>39</v>
      </c>
      <c r="K2342" t="s">
        <v>19</v>
      </c>
      <c r="L2342" t="s">
        <v>24</v>
      </c>
      <c r="M2342" t="s">
        <v>32</v>
      </c>
      <c r="N2342" t="s">
        <v>41</v>
      </c>
      <c r="O2342" t="s">
        <v>122</v>
      </c>
      <c r="P2342">
        <f t="shared" si="731"/>
        <v>1</v>
      </c>
      <c r="Q2342" s="5">
        <f t="shared" si="732"/>
        <v>44862</v>
      </c>
      <c r="R2342" s="32">
        <f>VLOOKUP(_xlfn.CONCAT(M2342," - ",E2342),Planning!$C$75:$D$99,2,0)</f>
        <v>10</v>
      </c>
      <c r="S2342" s="5">
        <f t="shared" si="733"/>
        <v>44870</v>
      </c>
      <c r="T2342" s="3" t="str">
        <f t="shared" si="734"/>
        <v/>
      </c>
      <c r="U2342" s="32">
        <f t="shared" ca="1" si="735"/>
        <v>10</v>
      </c>
      <c r="V2342" s="32">
        <f t="shared" si="736"/>
        <v>0</v>
      </c>
      <c r="W2342" s="5">
        <f t="shared" si="737"/>
        <v>44865</v>
      </c>
      <c r="X2342" s="5"/>
      <c r="Z2342" s="49"/>
      <c r="AA2342" s="50" cm="1">
        <f t="array" ref="AA2342">IF(AND(K2342="Pending",J2342='Date ouverte'!$A$2),INDEX(_xlfn.ANCHORARRAY('Date ouverte'!$B$2),MATCH(TRUE,_xlfn.ANCHORARRAY('Date ouverte'!$B$2)&gt;=$W2342,0)),IF(AND(K2342="Pending",J2342='Date ouverte'!$A$4),INDEX(_xlfn.ANCHORARRAY('Date ouverte'!$B$4),MATCH(TRUE,_xlfn.ANCHORARRAY('Date ouverte'!$B$4)&gt;=$W2342,0)),IF(AND(K2342="Pending",J2342='Date ouverte'!$A$6),INDEX(_xlfn.ANCHORARRAY('Date ouverte'!$B$6),MATCH(TRUE,_xlfn.ANCHORARRAY('Date ouverte'!$B$6)&gt;=$W2342,0)),IF(AND(K2342="Pending",J2342='Date ouverte'!$A$8),INDEX(_xlfn.ANCHORARRAY('Date ouverte'!$B$8),MATCH(TRUE,_xlfn.ANCHORARRAY('Date ouverte'!$B$8)&gt;=$W2342,0)),W2342))))</f>
        <v>44865</v>
      </c>
      <c r="AB2342" s="5">
        <f>IF(IF($K2342="Pending",(IF($J2342='Date ouverte'!$A$20,HLOOKUP($AA2342,'Date ouverte'!$20:$21,2,FALSE),IF($J2342='Date ouverte'!$A$22,HLOOKUP($AA2342,'Date ouverte'!$22:$23,2,FALSE),IF($J2342='Date ouverte'!$A$24,HLOOKUP($AA2342,'Date ouverte'!$24:$25,2,FALSE),IF($J2342='Date ouverte'!$A$26,HLOOKUP($AA2342,'Date ouverte'!$26:$27,2,FALSE),"j"))))),W2342)&lt;&gt;"alert",AA2342,"alert")</f>
        <v>44865</v>
      </c>
      <c r="AC2342" s="65">
        <f>IF($AB2342="alert",(IF($J2342='Date ouverte'!$A$29,HLOOKUP($AA2342,'Date ouverte'!$29:$30,2,FALSE),IF($J2342='Date ouverte'!$A$31,HLOOKUP($AA2342,'Date ouverte'!$31:$33,2,FALSE),IF($J2342='Date ouverte'!$A$33,HLOOKUP($AA2342,'Date ouverte'!$33:$34,2,FALSE),IF($J2342='Date ouverte'!$A$35,HLOOKUP($AA2342,'Date ouverte'!$35:$36,2,FALSE),"j"))))),0)</f>
        <v>0</v>
      </c>
      <c r="AD23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42" s="71"/>
    </row>
    <row r="2343" spans="1:31" x14ac:dyDescent="0.25">
      <c r="A2343" t="s">
        <v>2388</v>
      </c>
      <c r="B2343" t="s">
        <v>258</v>
      </c>
      <c r="C2343" t="s">
        <v>14</v>
      </c>
      <c r="D2343" t="s">
        <v>47</v>
      </c>
      <c r="E2343" t="s">
        <v>16</v>
      </c>
      <c r="F2343" t="s">
        <v>48</v>
      </c>
      <c r="G2343" s="1">
        <v>44852</v>
      </c>
      <c r="H2343" s="1">
        <v>44884</v>
      </c>
      <c r="I2343" s="2">
        <v>44891</v>
      </c>
      <c r="J2343" t="s">
        <v>39</v>
      </c>
      <c r="K2343" t="s">
        <v>29</v>
      </c>
      <c r="L2343" t="s">
        <v>24</v>
      </c>
      <c r="M2343" t="s">
        <v>32</v>
      </c>
      <c r="N2343" t="s">
        <v>41</v>
      </c>
      <c r="O2343" t="s">
        <v>1686</v>
      </c>
      <c r="P2343">
        <f t="shared" si="731"/>
        <v>1</v>
      </c>
      <c r="Q2343" s="5">
        <f t="shared" si="732"/>
        <v>44886</v>
      </c>
      <c r="R2343" s="32">
        <f>VLOOKUP(_xlfn.CONCAT(M2343," - ",E2343),Planning!$C$75:$D$99,2,0)</f>
        <v>10</v>
      </c>
      <c r="S2343" s="5">
        <f t="shared" si="733"/>
        <v>44894</v>
      </c>
      <c r="T2343" s="3" t="str">
        <f t="shared" si="734"/>
        <v/>
      </c>
      <c r="U2343" s="32">
        <f t="shared" ca="1" si="735"/>
        <v>10</v>
      </c>
      <c r="V2343" s="32">
        <f t="shared" si="736"/>
        <v>0</v>
      </c>
      <c r="W2343" s="5">
        <f t="shared" si="737"/>
        <v>44891</v>
      </c>
      <c r="X2343" s="5"/>
      <c r="Z2343" s="49"/>
      <c r="AA2343" s="50" cm="1">
        <f t="array" ref="AA2343">IF(AND(K2343="Pending",J2343='Date ouverte'!$A$2),INDEX(_xlfn.ANCHORARRAY('Date ouverte'!$B$2),MATCH(TRUE,_xlfn.ANCHORARRAY('Date ouverte'!$B$2)&gt;=$W2343,0)),IF(AND(K2343="Pending",J2343='Date ouverte'!$A$4),INDEX(_xlfn.ANCHORARRAY('Date ouverte'!$B$4),MATCH(TRUE,_xlfn.ANCHORARRAY('Date ouverte'!$B$4)&gt;=$W2343,0)),IF(AND(K2343="Pending",J2343='Date ouverte'!$A$6),INDEX(_xlfn.ANCHORARRAY('Date ouverte'!$B$6),MATCH(TRUE,_xlfn.ANCHORARRAY('Date ouverte'!$B$6)&gt;=$W2343,0)),IF(AND(K2343="Pending",J2343='Date ouverte'!$A$8),INDEX(_xlfn.ANCHORARRAY('Date ouverte'!$B$8),MATCH(TRUE,_xlfn.ANCHORARRAY('Date ouverte'!$B$8)&gt;=$W2343,0)),W2343))))</f>
        <v>44893</v>
      </c>
      <c r="AB2343" s="5">
        <f>IF(IF($K2343="Pending",(IF($J2343='Date ouverte'!$A$20,HLOOKUP($AA2343,'Date ouverte'!$20:$21,2,FALSE),IF($J2343='Date ouverte'!$A$22,HLOOKUP($AA2343,'Date ouverte'!$22:$23,2,FALSE),IF($J2343='Date ouverte'!$A$24,HLOOKUP($AA2343,'Date ouverte'!$24:$25,2,FALSE),IF($J2343='Date ouverte'!$A$26,HLOOKUP($AA2343,'Date ouverte'!$26:$27,2,FALSE),"j"))))),W2343)&lt;&gt;"alert",AA2343,"alert")</f>
        <v>44893</v>
      </c>
      <c r="AC2343" s="65">
        <f>IF($AB2343="alert",(IF($J2343='Date ouverte'!$A$29,HLOOKUP($AA2343,'Date ouverte'!$29:$30,2,FALSE),IF($J2343='Date ouverte'!$A$31,HLOOKUP($AA2343,'Date ouverte'!$31:$33,2,FALSE),IF($J2343='Date ouverte'!$A$33,HLOOKUP($AA2343,'Date ouverte'!$33:$34,2,FALSE),IF($J2343='Date ouverte'!$A$35,HLOOKUP($AA2343,'Date ouverte'!$35:$36,2,FALSE),"j"))))),0)</f>
        <v>0</v>
      </c>
      <c r="AD23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43" s="71"/>
    </row>
    <row r="2344" spans="1:31" x14ac:dyDescent="0.25">
      <c r="A2344" t="s">
        <v>754</v>
      </c>
      <c r="B2344" t="s">
        <v>258</v>
      </c>
      <c r="C2344" t="s">
        <v>30</v>
      </c>
      <c r="D2344" t="s">
        <v>15</v>
      </c>
      <c r="E2344" t="s">
        <v>16</v>
      </c>
      <c r="F2344" t="s">
        <v>17</v>
      </c>
      <c r="G2344" s="1">
        <v>44828</v>
      </c>
      <c r="H2344" s="1">
        <v>44858</v>
      </c>
      <c r="I2344" s="2">
        <v>44862.541666666664</v>
      </c>
      <c r="J2344" t="s">
        <v>28</v>
      </c>
      <c r="K2344" t="s">
        <v>19</v>
      </c>
      <c r="L2344" t="s">
        <v>24</v>
      </c>
      <c r="M2344" t="s">
        <v>32</v>
      </c>
      <c r="N2344" t="s">
        <v>33</v>
      </c>
      <c r="O2344" t="s">
        <v>52</v>
      </c>
      <c r="P2344">
        <f t="shared" si="731"/>
        <v>1</v>
      </c>
      <c r="Q2344" s="5">
        <f t="shared" si="732"/>
        <v>44860</v>
      </c>
      <c r="R2344" s="32">
        <f>VLOOKUP(_xlfn.CONCAT(M2344," - ",E2344),Planning!$C$75:$D$99,2,0)</f>
        <v>10</v>
      </c>
      <c r="S2344" s="5">
        <f t="shared" si="733"/>
        <v>44868</v>
      </c>
      <c r="T2344" s="3" t="str">
        <f t="shared" si="734"/>
        <v/>
      </c>
      <c r="U2344" s="32">
        <f t="shared" ca="1" si="735"/>
        <v>10</v>
      </c>
      <c r="V2344" s="32">
        <f t="shared" si="736"/>
        <v>0</v>
      </c>
      <c r="W2344" s="5">
        <f t="shared" si="737"/>
        <v>44862</v>
      </c>
      <c r="X2344" s="5"/>
      <c r="Z2344" s="49"/>
      <c r="AA2344" s="50" cm="1">
        <f t="array" ref="AA2344">IF(AND(K2344="Pending",J2344='Date ouverte'!$A$2),INDEX(_xlfn.ANCHORARRAY('Date ouverte'!$B$2),MATCH(TRUE,_xlfn.ANCHORARRAY('Date ouverte'!$B$2)&gt;=$W2344,0)),IF(AND(K2344="Pending",J2344='Date ouverte'!$A$4),INDEX(_xlfn.ANCHORARRAY('Date ouverte'!$B$4),MATCH(TRUE,_xlfn.ANCHORARRAY('Date ouverte'!$B$4)&gt;=$W2344,0)),IF(AND(K2344="Pending",J2344='Date ouverte'!$A$6),INDEX(_xlfn.ANCHORARRAY('Date ouverte'!$B$6),MATCH(TRUE,_xlfn.ANCHORARRAY('Date ouverte'!$B$6)&gt;=$W2344,0)),IF(AND(K2344="Pending",J2344='Date ouverte'!$A$8),INDEX(_xlfn.ANCHORARRAY('Date ouverte'!$B$8),MATCH(TRUE,_xlfn.ANCHORARRAY('Date ouverte'!$B$8)&gt;=$W2344,0)),W2344))))</f>
        <v>44862</v>
      </c>
      <c r="AB2344" s="5">
        <f>IF(IF($K2344="Pending",(IF($J2344='Date ouverte'!$A$20,HLOOKUP($AA2344,'Date ouverte'!$20:$21,2,FALSE),IF($J2344='Date ouverte'!$A$22,HLOOKUP($AA2344,'Date ouverte'!$22:$23,2,FALSE),IF($J2344='Date ouverte'!$A$24,HLOOKUP($AA2344,'Date ouverte'!$24:$25,2,FALSE),IF($J2344='Date ouverte'!$A$26,HLOOKUP($AA2344,'Date ouverte'!$26:$27,2,FALSE),"j"))))),W2344)&lt;&gt;"alert",AA2344,"alert")</f>
        <v>44862</v>
      </c>
      <c r="AC2344" s="65">
        <f>IF($AB2344="alert",(IF($J2344='Date ouverte'!$A$29,HLOOKUP($AA2344,'Date ouverte'!$29:$30,2,FALSE),IF($J2344='Date ouverte'!$A$31,HLOOKUP($AA2344,'Date ouverte'!$31:$33,2,FALSE),IF($J2344='Date ouverte'!$A$33,HLOOKUP($AA2344,'Date ouverte'!$33:$34,2,FALSE),IF($J2344='Date ouverte'!$A$35,HLOOKUP($AA2344,'Date ouverte'!$35:$36,2,FALSE),"j"))))),0)</f>
        <v>0</v>
      </c>
      <c r="AD23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44" s="71"/>
    </row>
    <row r="2345" spans="1:31" x14ac:dyDescent="0.25">
      <c r="A2345" t="s">
        <v>2389</v>
      </c>
      <c r="B2345" t="s">
        <v>258</v>
      </c>
      <c r="C2345" t="s">
        <v>14</v>
      </c>
      <c r="D2345" t="s">
        <v>47</v>
      </c>
      <c r="E2345" t="s">
        <v>16</v>
      </c>
      <c r="F2345" t="s">
        <v>48</v>
      </c>
      <c r="G2345" s="1">
        <v>44863</v>
      </c>
      <c r="H2345" s="1">
        <v>44888</v>
      </c>
      <c r="I2345" s="2">
        <v>44895</v>
      </c>
      <c r="J2345" t="s">
        <v>28</v>
      </c>
      <c r="K2345" t="s">
        <v>29</v>
      </c>
      <c r="L2345" t="s">
        <v>24</v>
      </c>
      <c r="M2345" t="s">
        <v>32</v>
      </c>
      <c r="O2345" t="s">
        <v>1919</v>
      </c>
      <c r="P2345">
        <f t="shared" si="731"/>
        <v>1</v>
      </c>
      <c r="Q2345" s="5">
        <f t="shared" si="732"/>
        <v>44890</v>
      </c>
      <c r="R2345" s="32">
        <f>VLOOKUP(_xlfn.CONCAT(M2345," - ",E2345),Planning!$C$75:$D$99,2,0)</f>
        <v>10</v>
      </c>
      <c r="S2345" s="5">
        <f t="shared" si="733"/>
        <v>44898</v>
      </c>
      <c r="T2345" s="3" t="str">
        <f t="shared" si="734"/>
        <v/>
      </c>
      <c r="U2345" s="32">
        <f t="shared" ca="1" si="735"/>
        <v>10</v>
      </c>
      <c r="V2345" s="32">
        <f t="shared" si="736"/>
        <v>0</v>
      </c>
      <c r="W2345" s="5">
        <f t="shared" si="737"/>
        <v>44895</v>
      </c>
      <c r="X2345" s="5"/>
      <c r="Z2345" s="49"/>
      <c r="AA2345" s="50" cm="1">
        <f t="array" ref="AA2345">IF(AND(K2345="Pending",J2345='Date ouverte'!$A$2),INDEX(_xlfn.ANCHORARRAY('Date ouverte'!$B$2),MATCH(TRUE,_xlfn.ANCHORARRAY('Date ouverte'!$B$2)&gt;=$W2345,0)),IF(AND(K2345="Pending",J2345='Date ouverte'!$A$4),INDEX(_xlfn.ANCHORARRAY('Date ouverte'!$B$4),MATCH(TRUE,_xlfn.ANCHORARRAY('Date ouverte'!$B$4)&gt;=$W2345,0)),IF(AND(K2345="Pending",J2345='Date ouverte'!$A$6),INDEX(_xlfn.ANCHORARRAY('Date ouverte'!$B$6),MATCH(TRUE,_xlfn.ANCHORARRAY('Date ouverte'!$B$6)&gt;=$W2345,0)),IF(AND(K2345="Pending",J2345='Date ouverte'!$A$8),INDEX(_xlfn.ANCHORARRAY('Date ouverte'!$B$8),MATCH(TRUE,_xlfn.ANCHORARRAY('Date ouverte'!$B$8)&gt;=$W2345,0)),W2345))))</f>
        <v>44895</v>
      </c>
      <c r="AB2345" s="5">
        <f>IF(IF($K2345="Pending",(IF($J2345='Date ouverte'!$A$20,HLOOKUP($AA2345,'Date ouverte'!$20:$21,2,FALSE),IF($J2345='Date ouverte'!$A$22,HLOOKUP($AA2345,'Date ouverte'!$22:$23,2,FALSE),IF($J2345='Date ouverte'!$A$24,HLOOKUP($AA2345,'Date ouverte'!$24:$25,2,FALSE),IF($J2345='Date ouverte'!$A$26,HLOOKUP($AA2345,'Date ouverte'!$26:$27,2,FALSE),"j"))))),W2345)&lt;&gt;"alert",AA2345,"alert")</f>
        <v>44895</v>
      </c>
      <c r="AC2345" s="65">
        <f>IF($AB2345="alert",(IF($J2345='Date ouverte'!$A$29,HLOOKUP($AA2345,'Date ouverte'!$29:$30,2,FALSE),IF($J2345='Date ouverte'!$A$31,HLOOKUP($AA2345,'Date ouverte'!$31:$33,2,FALSE),IF($J2345='Date ouverte'!$A$33,HLOOKUP($AA2345,'Date ouverte'!$33:$34,2,FALSE),IF($J2345='Date ouverte'!$A$35,HLOOKUP($AA2345,'Date ouverte'!$35:$36,2,FALSE),"j"))))),0)</f>
        <v>0</v>
      </c>
      <c r="AD23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45" s="71"/>
    </row>
    <row r="2346" spans="1:31" x14ac:dyDescent="0.25">
      <c r="A2346" t="s">
        <v>668</v>
      </c>
      <c r="B2346" t="s">
        <v>258</v>
      </c>
      <c r="C2346" t="s">
        <v>14</v>
      </c>
      <c r="D2346" t="s">
        <v>47</v>
      </c>
      <c r="E2346" t="s">
        <v>16</v>
      </c>
      <c r="F2346" t="s">
        <v>48</v>
      </c>
      <c r="G2346" s="1">
        <v>44827</v>
      </c>
      <c r="H2346" s="1">
        <v>44868</v>
      </c>
      <c r="I2346" s="2">
        <v>44875</v>
      </c>
      <c r="J2346" t="s">
        <v>18</v>
      </c>
      <c r="K2346" t="s">
        <v>29</v>
      </c>
      <c r="L2346" t="s">
        <v>24</v>
      </c>
      <c r="M2346" t="s">
        <v>32</v>
      </c>
      <c r="N2346" t="s">
        <v>41</v>
      </c>
      <c r="O2346" t="s">
        <v>387</v>
      </c>
      <c r="P2346">
        <f t="shared" si="731"/>
        <v>1</v>
      </c>
      <c r="Q2346" s="5">
        <f t="shared" si="732"/>
        <v>44870</v>
      </c>
      <c r="R2346" s="32">
        <f>VLOOKUP(_xlfn.CONCAT(M2346," - ",E2346),Planning!$C$75:$D$99,2,0)</f>
        <v>10</v>
      </c>
      <c r="S2346" s="5">
        <f t="shared" si="733"/>
        <v>44878</v>
      </c>
      <c r="T2346" s="3" t="str">
        <f t="shared" si="734"/>
        <v/>
      </c>
      <c r="U2346" s="32">
        <f t="shared" ca="1" si="735"/>
        <v>10</v>
      </c>
      <c r="V2346" s="32">
        <f t="shared" si="736"/>
        <v>0</v>
      </c>
      <c r="W2346" s="5">
        <f t="shared" si="737"/>
        <v>44875</v>
      </c>
      <c r="X2346" s="5"/>
      <c r="Z2346" s="49"/>
      <c r="AA2346" s="50" cm="1">
        <f t="array" ref="AA2346">IF(AND(K2346="Pending",J2346='Date ouverte'!$A$2),INDEX(_xlfn.ANCHORARRAY('Date ouverte'!$B$2),MATCH(TRUE,_xlfn.ANCHORARRAY('Date ouverte'!$B$2)&gt;=$W2346,0)),IF(AND(K2346="Pending",J2346='Date ouverte'!$A$4),INDEX(_xlfn.ANCHORARRAY('Date ouverte'!$B$4),MATCH(TRUE,_xlfn.ANCHORARRAY('Date ouverte'!$B$4)&gt;=$W2346,0)),IF(AND(K2346="Pending",J2346='Date ouverte'!$A$6),INDEX(_xlfn.ANCHORARRAY('Date ouverte'!$B$6),MATCH(TRUE,_xlfn.ANCHORARRAY('Date ouverte'!$B$6)&gt;=$W2346,0)),IF(AND(K2346="Pending",J2346='Date ouverte'!$A$8),INDEX(_xlfn.ANCHORARRAY('Date ouverte'!$B$8),MATCH(TRUE,_xlfn.ANCHORARRAY('Date ouverte'!$B$8)&gt;=$W2346,0)),W2346))))</f>
        <v>44875</v>
      </c>
      <c r="AB2346" s="5">
        <f>IF(IF($K2346="Pending",(IF($J2346='Date ouverte'!$A$20,HLOOKUP($AA2346,'Date ouverte'!$20:$21,2,FALSE),IF($J2346='Date ouverte'!$A$22,HLOOKUP($AA2346,'Date ouverte'!$22:$23,2,FALSE),IF($J2346='Date ouverte'!$A$24,HLOOKUP($AA2346,'Date ouverte'!$24:$25,2,FALSE),IF($J2346='Date ouverte'!$A$26,HLOOKUP($AA2346,'Date ouverte'!$26:$27,2,FALSE),"j"))))),W2346)&lt;&gt;"alert",AA2346,"alert")</f>
        <v>44875</v>
      </c>
      <c r="AC2346" s="65">
        <f>IF($AB2346="alert",(IF($J2346='Date ouverte'!$A$29,HLOOKUP($AA2346,'Date ouverte'!$29:$30,2,FALSE),IF($J2346='Date ouverte'!$A$31,HLOOKUP($AA2346,'Date ouverte'!$31:$33,2,FALSE),IF($J2346='Date ouverte'!$A$33,HLOOKUP($AA2346,'Date ouverte'!$33:$34,2,FALSE),IF($J2346='Date ouverte'!$A$35,HLOOKUP($AA2346,'Date ouverte'!$35:$36,2,FALSE),"j"))))),0)</f>
        <v>0</v>
      </c>
      <c r="AD23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46" s="71"/>
    </row>
    <row r="2347" spans="1:31" x14ac:dyDescent="0.25">
      <c r="A2347" t="s">
        <v>1609</v>
      </c>
      <c r="B2347" t="s">
        <v>258</v>
      </c>
      <c r="C2347" t="s">
        <v>30</v>
      </c>
      <c r="D2347" t="s">
        <v>47</v>
      </c>
      <c r="E2347" t="s">
        <v>51</v>
      </c>
      <c r="F2347" t="s">
        <v>48</v>
      </c>
      <c r="G2347" s="1">
        <v>44834</v>
      </c>
      <c r="H2347" s="1">
        <v>44872</v>
      </c>
      <c r="I2347" s="2">
        <v>44882.354166666664</v>
      </c>
      <c r="J2347" t="s">
        <v>28</v>
      </c>
      <c r="K2347" t="s">
        <v>19</v>
      </c>
      <c r="L2347" t="s">
        <v>24</v>
      </c>
      <c r="M2347" t="s">
        <v>32</v>
      </c>
      <c r="N2347" t="s">
        <v>41</v>
      </c>
      <c r="O2347" t="s">
        <v>1158</v>
      </c>
      <c r="P2347">
        <f t="shared" si="731"/>
        <v>1</v>
      </c>
      <c r="Q2347" s="5">
        <f t="shared" si="732"/>
        <v>44874</v>
      </c>
      <c r="R2347" s="32">
        <f>VLOOKUP(_xlfn.CONCAT(M2347," - ",E2347),Planning!$C$75:$D$99,2,0)</f>
        <v>5</v>
      </c>
      <c r="S2347" s="5">
        <f t="shared" si="733"/>
        <v>44877</v>
      </c>
      <c r="T2347" s="3" t="str">
        <f t="shared" si="734"/>
        <v/>
      </c>
      <c r="U2347" s="32">
        <f t="shared" ca="1" si="735"/>
        <v>5</v>
      </c>
      <c r="V2347" s="32">
        <f t="shared" si="736"/>
        <v>0</v>
      </c>
      <c r="W2347" s="5">
        <f t="shared" si="737"/>
        <v>44882</v>
      </c>
      <c r="X2347" s="5"/>
      <c r="Z2347" s="49"/>
      <c r="AA2347" s="50" cm="1">
        <f t="array" ref="AA2347">IF(AND(K2347="Pending",J2347='Date ouverte'!$A$2),INDEX(_xlfn.ANCHORARRAY('Date ouverte'!$B$2),MATCH(TRUE,_xlfn.ANCHORARRAY('Date ouverte'!$B$2)&gt;=$W2347,0)),IF(AND(K2347="Pending",J2347='Date ouverte'!$A$4),INDEX(_xlfn.ANCHORARRAY('Date ouverte'!$B$4),MATCH(TRUE,_xlfn.ANCHORARRAY('Date ouverte'!$B$4)&gt;=$W2347,0)),IF(AND(K2347="Pending",J2347='Date ouverte'!$A$6),INDEX(_xlfn.ANCHORARRAY('Date ouverte'!$B$6),MATCH(TRUE,_xlfn.ANCHORARRAY('Date ouverte'!$B$6)&gt;=$W2347,0)),IF(AND(K2347="Pending",J2347='Date ouverte'!$A$8),INDEX(_xlfn.ANCHORARRAY('Date ouverte'!$B$8),MATCH(TRUE,_xlfn.ANCHORARRAY('Date ouverte'!$B$8)&gt;=$W2347,0)),W2347))))</f>
        <v>44882</v>
      </c>
      <c r="AB2347" s="5">
        <f>IF(IF($K2347="Pending",(IF($J2347='Date ouverte'!$A$20,HLOOKUP($AA2347,'Date ouverte'!$20:$21,2,FALSE),IF($J2347='Date ouverte'!$A$22,HLOOKUP($AA2347,'Date ouverte'!$22:$23,2,FALSE),IF($J2347='Date ouverte'!$A$24,HLOOKUP($AA2347,'Date ouverte'!$24:$25,2,FALSE),IF($J2347='Date ouverte'!$A$26,HLOOKUP($AA2347,'Date ouverte'!$26:$27,2,FALSE),"j"))))),W2347)&lt;&gt;"alert",AA2347,"alert")</f>
        <v>44882</v>
      </c>
      <c r="AC2347" s="65">
        <f>IF($AB2347="alert",(IF($J2347='Date ouverte'!$A$29,HLOOKUP($AA2347,'Date ouverte'!$29:$30,2,FALSE),IF($J2347='Date ouverte'!$A$31,HLOOKUP($AA2347,'Date ouverte'!$31:$33,2,FALSE),IF($J2347='Date ouverte'!$A$33,HLOOKUP($AA2347,'Date ouverte'!$33:$34,2,FALSE),IF($J2347='Date ouverte'!$A$35,HLOOKUP($AA2347,'Date ouverte'!$35:$36,2,FALSE),"j"))))),0)</f>
        <v>0</v>
      </c>
      <c r="AD23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47" s="71"/>
    </row>
    <row r="2348" spans="1:31" x14ac:dyDescent="0.25">
      <c r="A2348" t="s">
        <v>2390</v>
      </c>
      <c r="B2348" t="s">
        <v>258</v>
      </c>
      <c r="C2348" t="s">
        <v>14</v>
      </c>
      <c r="D2348" t="s">
        <v>47</v>
      </c>
      <c r="E2348" t="s">
        <v>16</v>
      </c>
      <c r="F2348" t="s">
        <v>48</v>
      </c>
      <c r="G2348" s="1">
        <v>44852</v>
      </c>
      <c r="H2348" s="1">
        <v>44884</v>
      </c>
      <c r="I2348" s="2">
        <v>44891</v>
      </c>
      <c r="J2348" t="s">
        <v>28</v>
      </c>
      <c r="K2348" t="s">
        <v>29</v>
      </c>
      <c r="L2348" t="s">
        <v>24</v>
      </c>
      <c r="M2348" t="s">
        <v>32</v>
      </c>
      <c r="N2348" t="s">
        <v>41</v>
      </c>
      <c r="O2348" t="s">
        <v>1686</v>
      </c>
      <c r="P2348">
        <f t="shared" si="731"/>
        <v>1</v>
      </c>
      <c r="Q2348" s="5">
        <f t="shared" si="732"/>
        <v>44886</v>
      </c>
      <c r="R2348" s="32">
        <f>VLOOKUP(_xlfn.CONCAT(M2348," - ",E2348),Planning!$C$75:$D$99,2,0)</f>
        <v>10</v>
      </c>
      <c r="S2348" s="5">
        <f t="shared" si="733"/>
        <v>44894</v>
      </c>
      <c r="T2348" s="3" t="str">
        <f t="shared" si="734"/>
        <v/>
      </c>
      <c r="U2348" s="32">
        <f t="shared" ca="1" si="735"/>
        <v>10</v>
      </c>
      <c r="V2348" s="32">
        <f t="shared" si="736"/>
        <v>0</v>
      </c>
      <c r="W2348" s="5">
        <f t="shared" si="737"/>
        <v>44891</v>
      </c>
      <c r="X2348" s="5"/>
      <c r="Z2348" s="49"/>
      <c r="AA2348" s="50" cm="1">
        <f t="array" ref="AA2348">IF(AND(K2348="Pending",J2348='Date ouverte'!$A$2),INDEX(_xlfn.ANCHORARRAY('Date ouverte'!$B$2),MATCH(TRUE,_xlfn.ANCHORARRAY('Date ouverte'!$B$2)&gt;=$W2348,0)),IF(AND(K2348="Pending",J2348='Date ouverte'!$A$4),INDEX(_xlfn.ANCHORARRAY('Date ouverte'!$B$4),MATCH(TRUE,_xlfn.ANCHORARRAY('Date ouverte'!$B$4)&gt;=$W2348,0)),IF(AND(K2348="Pending",J2348='Date ouverte'!$A$6),INDEX(_xlfn.ANCHORARRAY('Date ouverte'!$B$6),MATCH(TRUE,_xlfn.ANCHORARRAY('Date ouverte'!$B$6)&gt;=$W2348,0)),IF(AND(K2348="Pending",J2348='Date ouverte'!$A$8),INDEX(_xlfn.ANCHORARRAY('Date ouverte'!$B$8),MATCH(TRUE,_xlfn.ANCHORARRAY('Date ouverte'!$B$8)&gt;=$W2348,0)),W2348))))</f>
        <v>44893</v>
      </c>
      <c r="AB2348" s="5">
        <f>IF(IF($K2348="Pending",(IF($J2348='Date ouverte'!$A$20,HLOOKUP($AA2348,'Date ouverte'!$20:$21,2,FALSE),IF($J2348='Date ouverte'!$A$22,HLOOKUP($AA2348,'Date ouverte'!$22:$23,2,FALSE),IF($J2348='Date ouverte'!$A$24,HLOOKUP($AA2348,'Date ouverte'!$24:$25,2,FALSE),IF($J2348='Date ouverte'!$A$26,HLOOKUP($AA2348,'Date ouverte'!$26:$27,2,FALSE),"j"))))),W2348)&lt;&gt;"alert",AA2348,"alert")</f>
        <v>44893</v>
      </c>
      <c r="AC2348" s="65">
        <f>IF($AB2348="alert",(IF($J2348='Date ouverte'!$A$29,HLOOKUP($AA2348,'Date ouverte'!$29:$30,2,FALSE),IF($J2348='Date ouverte'!$A$31,HLOOKUP($AA2348,'Date ouverte'!$31:$33,2,FALSE),IF($J2348='Date ouverte'!$A$33,HLOOKUP($AA2348,'Date ouverte'!$33:$34,2,FALSE),IF($J2348='Date ouverte'!$A$35,HLOOKUP($AA2348,'Date ouverte'!$35:$36,2,FALSE),"j"))))),0)</f>
        <v>0</v>
      </c>
      <c r="AD23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48" s="71"/>
    </row>
    <row r="2349" spans="1:31" x14ac:dyDescent="0.25">
      <c r="A2349" t="s">
        <v>2391</v>
      </c>
      <c r="B2349" t="s">
        <v>258</v>
      </c>
      <c r="C2349" t="s">
        <v>14</v>
      </c>
      <c r="D2349" t="s">
        <v>47</v>
      </c>
      <c r="E2349" t="s">
        <v>16</v>
      </c>
      <c r="F2349" t="s">
        <v>48</v>
      </c>
      <c r="G2349" s="1">
        <v>44855</v>
      </c>
      <c r="H2349" s="1">
        <v>44893</v>
      </c>
      <c r="I2349" s="2">
        <v>44898</v>
      </c>
      <c r="J2349" t="s">
        <v>28</v>
      </c>
      <c r="K2349" t="s">
        <v>29</v>
      </c>
      <c r="L2349" t="s">
        <v>24</v>
      </c>
      <c r="M2349" t="s">
        <v>32</v>
      </c>
      <c r="N2349" t="s">
        <v>41</v>
      </c>
      <c r="O2349" t="s">
        <v>1728</v>
      </c>
      <c r="P2349">
        <f t="shared" si="731"/>
        <v>1</v>
      </c>
      <c r="Q2349" s="5">
        <f t="shared" si="732"/>
        <v>44895</v>
      </c>
      <c r="R2349" s="32">
        <f>VLOOKUP(_xlfn.CONCAT(M2349," - ",E2349),Planning!$C$75:$D$99,2,0)</f>
        <v>10</v>
      </c>
      <c r="S2349" s="5">
        <f t="shared" si="733"/>
        <v>44903</v>
      </c>
      <c r="T2349" s="3" t="str">
        <f t="shared" si="734"/>
        <v/>
      </c>
      <c r="U2349" s="32">
        <f t="shared" ca="1" si="735"/>
        <v>10</v>
      </c>
      <c r="V2349" s="32">
        <f t="shared" si="736"/>
        <v>0</v>
      </c>
      <c r="W2349" s="5">
        <f t="shared" si="737"/>
        <v>44898</v>
      </c>
      <c r="X2349" s="5"/>
      <c r="Z2349" s="49"/>
      <c r="AA2349" s="50" cm="1">
        <f t="array" ref="AA2349">IF(AND(K2349="Pending",J2349='Date ouverte'!$A$2),INDEX(_xlfn.ANCHORARRAY('Date ouverte'!$B$2),MATCH(TRUE,_xlfn.ANCHORARRAY('Date ouverte'!$B$2)&gt;=$W2349,0)),IF(AND(K2349="Pending",J2349='Date ouverte'!$A$4),INDEX(_xlfn.ANCHORARRAY('Date ouverte'!$B$4),MATCH(TRUE,_xlfn.ANCHORARRAY('Date ouverte'!$B$4)&gt;=$W2349,0)),IF(AND(K2349="Pending",J2349='Date ouverte'!$A$6),INDEX(_xlfn.ANCHORARRAY('Date ouverte'!$B$6),MATCH(TRUE,_xlfn.ANCHORARRAY('Date ouverte'!$B$6)&gt;=$W2349,0)),IF(AND(K2349="Pending",J2349='Date ouverte'!$A$8),INDEX(_xlfn.ANCHORARRAY('Date ouverte'!$B$8),MATCH(TRUE,_xlfn.ANCHORARRAY('Date ouverte'!$B$8)&gt;=$W2349,0)),W2349))))</f>
        <v>44900</v>
      </c>
      <c r="AB2349" s="5" t="str">
        <f>IF(IF($K2349="Pending",(IF($J2349='Date ouverte'!$A$20,HLOOKUP($AA2349,'Date ouverte'!$20:$21,2,FALSE),IF($J2349='Date ouverte'!$A$22,HLOOKUP($AA2349,'Date ouverte'!$22:$23,2,FALSE),IF($J2349='Date ouverte'!$A$24,HLOOKUP($AA2349,'Date ouverte'!$24:$25,2,FALSE),IF($J2349='Date ouverte'!$A$26,HLOOKUP($AA2349,'Date ouverte'!$26:$27,2,FALSE),"j"))))),W2349)&lt;&gt;"alert",AA2349,"alert")</f>
        <v>alert</v>
      </c>
      <c r="AC2349" s="65">
        <f>IF($AB2349="alert",(IF($J2349='Date ouverte'!$A$29,HLOOKUP($AA2349,'Date ouverte'!$29:$30,2,FALSE),IF($J2349='Date ouverte'!$A$31,HLOOKUP($AA2349,'Date ouverte'!$31:$33,2,FALSE),IF($J2349='Date ouverte'!$A$33,HLOOKUP($AA2349,'Date ouverte'!$33:$34,2,FALSE),IF($J2349='Date ouverte'!$A$35,HLOOKUP($AA2349,'Date ouverte'!$35:$36,2,FALSE),"j"))))),0)</f>
        <v>15</v>
      </c>
      <c r="AD23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49" s="71"/>
    </row>
    <row r="2350" spans="1:31" x14ac:dyDescent="0.25">
      <c r="A2350" t="s">
        <v>1610</v>
      </c>
      <c r="B2350" t="s">
        <v>258</v>
      </c>
      <c r="C2350" t="s">
        <v>30</v>
      </c>
      <c r="D2350" t="s">
        <v>47</v>
      </c>
      <c r="E2350" t="s">
        <v>16</v>
      </c>
      <c r="F2350" t="s">
        <v>48</v>
      </c>
      <c r="G2350" s="1">
        <v>44846</v>
      </c>
      <c r="H2350" s="1">
        <v>44885</v>
      </c>
      <c r="I2350" s="2">
        <v>44890</v>
      </c>
      <c r="J2350" t="s">
        <v>23</v>
      </c>
      <c r="K2350" t="s">
        <v>29</v>
      </c>
      <c r="L2350" t="s">
        <v>24</v>
      </c>
      <c r="M2350" t="s">
        <v>32</v>
      </c>
      <c r="N2350" t="s">
        <v>41</v>
      </c>
      <c r="O2350" t="s">
        <v>1106</v>
      </c>
      <c r="P2350">
        <f t="shared" si="731"/>
        <v>1</v>
      </c>
      <c r="Q2350" s="5">
        <f t="shared" si="732"/>
        <v>44887</v>
      </c>
      <c r="R2350" s="32">
        <f>VLOOKUP(_xlfn.CONCAT(M2350," - ",E2350),Planning!$C$75:$D$99,2,0)</f>
        <v>10</v>
      </c>
      <c r="S2350" s="5">
        <f t="shared" si="733"/>
        <v>44895</v>
      </c>
      <c r="T2350" s="3" t="str">
        <f t="shared" si="734"/>
        <v/>
      </c>
      <c r="U2350" s="32">
        <f t="shared" ca="1" si="735"/>
        <v>10</v>
      </c>
      <c r="V2350" s="32">
        <f t="shared" si="736"/>
        <v>0</v>
      </c>
      <c r="W2350" s="5">
        <f t="shared" si="737"/>
        <v>44890</v>
      </c>
      <c r="X2350" s="5"/>
      <c r="Z2350" s="49"/>
      <c r="AA2350" s="50" cm="1">
        <f t="array" ref="AA2350">IF(AND(K2350="Pending",J2350='Date ouverte'!$A$2),INDEX(_xlfn.ANCHORARRAY('Date ouverte'!$B$2),MATCH(TRUE,_xlfn.ANCHORARRAY('Date ouverte'!$B$2)&gt;=$W2350,0)),IF(AND(K2350="Pending",J2350='Date ouverte'!$A$4),INDEX(_xlfn.ANCHORARRAY('Date ouverte'!$B$4),MATCH(TRUE,_xlfn.ANCHORARRAY('Date ouverte'!$B$4)&gt;=$W2350,0)),IF(AND(K2350="Pending",J2350='Date ouverte'!$A$6),INDEX(_xlfn.ANCHORARRAY('Date ouverte'!$B$6),MATCH(TRUE,_xlfn.ANCHORARRAY('Date ouverte'!$B$6)&gt;=$W2350,0)),IF(AND(K2350="Pending",J2350='Date ouverte'!$A$8),INDEX(_xlfn.ANCHORARRAY('Date ouverte'!$B$8),MATCH(TRUE,_xlfn.ANCHORARRAY('Date ouverte'!$B$8)&gt;=$W2350,0)),W2350))))</f>
        <v>44890</v>
      </c>
      <c r="AB2350" s="5" t="str">
        <f>IF(IF($K2350="Pending",(IF($J2350='Date ouverte'!$A$20,HLOOKUP($AA2350,'Date ouverte'!$20:$21,2,FALSE),IF($J2350='Date ouverte'!$A$22,HLOOKUP($AA2350,'Date ouverte'!$22:$23,2,FALSE),IF($J2350='Date ouverte'!$A$24,HLOOKUP($AA2350,'Date ouverte'!$24:$25,2,FALSE),IF($J2350='Date ouverte'!$A$26,HLOOKUP($AA2350,'Date ouverte'!$26:$27,2,FALSE),"j"))))),W2350)&lt;&gt;"alert",AA2350,"alert")</f>
        <v>alert</v>
      </c>
      <c r="AC2350" s="65">
        <f>IF($AB2350="alert",(IF($J2350='Date ouverte'!$A$29,HLOOKUP($AA2350,'Date ouverte'!$29:$30,2,FALSE),IF($J2350='Date ouverte'!$A$31,HLOOKUP($AA2350,'Date ouverte'!$31:$33,2,FALSE),IF($J2350='Date ouverte'!$A$33,HLOOKUP($AA2350,'Date ouverte'!$33:$34,2,FALSE),IF($J2350='Date ouverte'!$A$35,HLOOKUP($AA2350,'Date ouverte'!$35:$36,2,FALSE),"j"))))),0)</f>
        <v>96</v>
      </c>
      <c r="AD23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50" s="71"/>
    </row>
    <row r="2351" spans="1:31" x14ac:dyDescent="0.25">
      <c r="A2351" t="s">
        <v>872</v>
      </c>
      <c r="B2351" t="s">
        <v>258</v>
      </c>
      <c r="C2351" t="s">
        <v>30</v>
      </c>
      <c r="D2351" t="s">
        <v>47</v>
      </c>
      <c r="E2351" t="s">
        <v>16</v>
      </c>
      <c r="F2351" t="s">
        <v>48</v>
      </c>
      <c r="G2351" s="1">
        <v>44826</v>
      </c>
      <c r="H2351" s="1">
        <v>44872</v>
      </c>
      <c r="I2351" s="2">
        <v>44877</v>
      </c>
      <c r="J2351" t="s">
        <v>39</v>
      </c>
      <c r="K2351" t="s">
        <v>29</v>
      </c>
      <c r="L2351" t="s">
        <v>24</v>
      </c>
      <c r="M2351" t="s">
        <v>32</v>
      </c>
      <c r="N2351" t="s">
        <v>41</v>
      </c>
      <c r="O2351" t="s">
        <v>609</v>
      </c>
      <c r="P2351">
        <f t="shared" si="731"/>
        <v>1</v>
      </c>
      <c r="Q2351" s="5">
        <f t="shared" si="732"/>
        <v>44874</v>
      </c>
      <c r="R2351" s="32">
        <f>VLOOKUP(_xlfn.CONCAT(M2351," - ",E2351),Planning!$C$75:$D$99,2,0)</f>
        <v>10</v>
      </c>
      <c r="S2351" s="5">
        <f t="shared" si="733"/>
        <v>44882</v>
      </c>
      <c r="T2351" s="3" t="str">
        <f t="shared" si="734"/>
        <v/>
      </c>
      <c r="U2351" s="32">
        <f t="shared" ca="1" si="735"/>
        <v>10</v>
      </c>
      <c r="V2351" s="32">
        <f t="shared" si="736"/>
        <v>0</v>
      </c>
      <c r="W2351" s="5">
        <f t="shared" si="737"/>
        <v>44877</v>
      </c>
      <c r="X2351" s="5"/>
      <c r="Z2351" s="49"/>
      <c r="AA2351" s="50" cm="1">
        <f t="array" ref="AA2351">IF(AND(K2351="Pending",J2351='Date ouverte'!$A$2),INDEX(_xlfn.ANCHORARRAY('Date ouverte'!$B$2),MATCH(TRUE,_xlfn.ANCHORARRAY('Date ouverte'!$B$2)&gt;=$W2351,0)),IF(AND(K2351="Pending",J2351='Date ouverte'!$A$4),INDEX(_xlfn.ANCHORARRAY('Date ouverte'!$B$4),MATCH(TRUE,_xlfn.ANCHORARRAY('Date ouverte'!$B$4)&gt;=$W2351,0)),IF(AND(K2351="Pending",J2351='Date ouverte'!$A$6),INDEX(_xlfn.ANCHORARRAY('Date ouverte'!$B$6),MATCH(TRUE,_xlfn.ANCHORARRAY('Date ouverte'!$B$6)&gt;=$W2351,0)),IF(AND(K2351="Pending",J2351='Date ouverte'!$A$8),INDEX(_xlfn.ANCHORARRAY('Date ouverte'!$B$8),MATCH(TRUE,_xlfn.ANCHORARRAY('Date ouverte'!$B$8)&gt;=$W2351,0)),W2351))))</f>
        <v>44879</v>
      </c>
      <c r="AB2351" s="5" t="str">
        <f>IF(IF($K2351="Pending",(IF($J2351='Date ouverte'!$A$20,HLOOKUP($AA2351,'Date ouverte'!$20:$21,2,FALSE),IF($J2351='Date ouverte'!$A$22,HLOOKUP($AA2351,'Date ouverte'!$22:$23,2,FALSE),IF($J2351='Date ouverte'!$A$24,HLOOKUP($AA2351,'Date ouverte'!$24:$25,2,FALSE),IF($J2351='Date ouverte'!$A$26,HLOOKUP($AA2351,'Date ouverte'!$26:$27,2,FALSE),"j"))))),W2351)&lt;&gt;"alert",AA2351,"alert")</f>
        <v>alert</v>
      </c>
      <c r="AC2351" s="65">
        <f>IF($AB2351="alert",(IF($J2351='Date ouverte'!$A$29,HLOOKUP($AA2351,'Date ouverte'!$29:$30,2,FALSE),IF($J2351='Date ouverte'!$A$31,HLOOKUP($AA2351,'Date ouverte'!$31:$33,2,FALSE),IF($J2351='Date ouverte'!$A$33,HLOOKUP($AA2351,'Date ouverte'!$33:$34,2,FALSE),IF($J2351='Date ouverte'!$A$35,HLOOKUP($AA2351,'Date ouverte'!$35:$36,2,FALSE),"j"))))),0)</f>
        <v>52</v>
      </c>
      <c r="AD23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51" s="71"/>
    </row>
    <row r="2352" spans="1:31" x14ac:dyDescent="0.25">
      <c r="A2352" t="s">
        <v>846</v>
      </c>
      <c r="B2352" t="s">
        <v>258</v>
      </c>
      <c r="C2352" t="s">
        <v>30</v>
      </c>
      <c r="D2352" t="s">
        <v>47</v>
      </c>
      <c r="E2352" t="s">
        <v>16</v>
      </c>
      <c r="F2352" t="s">
        <v>48</v>
      </c>
      <c r="G2352" s="1">
        <v>44826</v>
      </c>
      <c r="H2352" s="1">
        <v>44872</v>
      </c>
      <c r="I2352" s="2">
        <v>44877</v>
      </c>
      <c r="J2352" t="s">
        <v>39</v>
      </c>
      <c r="K2352" t="s">
        <v>29</v>
      </c>
      <c r="L2352" t="s">
        <v>24</v>
      </c>
      <c r="M2352" t="s">
        <v>32</v>
      </c>
      <c r="N2352" t="s">
        <v>41</v>
      </c>
      <c r="O2352" t="s">
        <v>609</v>
      </c>
      <c r="P2352">
        <f t="shared" si="731"/>
        <v>1</v>
      </c>
      <c r="Q2352" s="5">
        <f t="shared" si="732"/>
        <v>44874</v>
      </c>
      <c r="R2352" s="32">
        <f>VLOOKUP(_xlfn.CONCAT(M2352," - ",E2352),Planning!$C$75:$D$99,2,0)</f>
        <v>10</v>
      </c>
      <c r="S2352" s="5">
        <f t="shared" si="733"/>
        <v>44882</v>
      </c>
      <c r="T2352" s="3" t="str">
        <f t="shared" si="734"/>
        <v/>
      </c>
      <c r="U2352" s="32">
        <f t="shared" ca="1" si="735"/>
        <v>10</v>
      </c>
      <c r="V2352" s="32">
        <f t="shared" si="736"/>
        <v>0</v>
      </c>
      <c r="W2352" s="5">
        <f t="shared" si="737"/>
        <v>44877</v>
      </c>
      <c r="X2352" s="5"/>
      <c r="Z2352" s="49"/>
      <c r="AA2352" s="50" cm="1">
        <f t="array" ref="AA2352">IF(AND(K2352="Pending",J2352='Date ouverte'!$A$2),INDEX(_xlfn.ANCHORARRAY('Date ouverte'!$B$2),MATCH(TRUE,_xlfn.ANCHORARRAY('Date ouverte'!$B$2)&gt;=$W2352,0)),IF(AND(K2352="Pending",J2352='Date ouverte'!$A$4),INDEX(_xlfn.ANCHORARRAY('Date ouverte'!$B$4),MATCH(TRUE,_xlfn.ANCHORARRAY('Date ouverte'!$B$4)&gt;=$W2352,0)),IF(AND(K2352="Pending",J2352='Date ouverte'!$A$6),INDEX(_xlfn.ANCHORARRAY('Date ouverte'!$B$6),MATCH(TRUE,_xlfn.ANCHORARRAY('Date ouverte'!$B$6)&gt;=$W2352,0)),IF(AND(K2352="Pending",J2352='Date ouverte'!$A$8),INDEX(_xlfn.ANCHORARRAY('Date ouverte'!$B$8),MATCH(TRUE,_xlfn.ANCHORARRAY('Date ouverte'!$B$8)&gt;=$W2352,0)),W2352))))</f>
        <v>44879</v>
      </c>
      <c r="AB2352" s="5" t="str">
        <f>IF(IF($K2352="Pending",(IF($J2352='Date ouverte'!$A$20,HLOOKUP($AA2352,'Date ouverte'!$20:$21,2,FALSE),IF($J2352='Date ouverte'!$A$22,HLOOKUP($AA2352,'Date ouverte'!$22:$23,2,FALSE),IF($J2352='Date ouverte'!$A$24,HLOOKUP($AA2352,'Date ouverte'!$24:$25,2,FALSE),IF($J2352='Date ouverte'!$A$26,HLOOKUP($AA2352,'Date ouverte'!$26:$27,2,FALSE),"j"))))),W2352)&lt;&gt;"alert",AA2352,"alert")</f>
        <v>alert</v>
      </c>
      <c r="AC2352" s="65">
        <f>IF($AB2352="alert",(IF($J2352='Date ouverte'!$A$29,HLOOKUP($AA2352,'Date ouverte'!$29:$30,2,FALSE),IF($J2352='Date ouverte'!$A$31,HLOOKUP($AA2352,'Date ouverte'!$31:$33,2,FALSE),IF($J2352='Date ouverte'!$A$33,HLOOKUP($AA2352,'Date ouverte'!$33:$34,2,FALSE),IF($J2352='Date ouverte'!$A$35,HLOOKUP($AA2352,'Date ouverte'!$35:$36,2,FALSE),"j"))))),0)</f>
        <v>52</v>
      </c>
      <c r="AD23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52" s="71"/>
    </row>
    <row r="2353" spans="1:31" x14ac:dyDescent="0.25">
      <c r="A2353" t="s">
        <v>2392</v>
      </c>
      <c r="B2353" t="s">
        <v>258</v>
      </c>
      <c r="C2353" t="s">
        <v>30</v>
      </c>
      <c r="D2353" t="s">
        <v>47</v>
      </c>
      <c r="E2353" t="s">
        <v>16</v>
      </c>
      <c r="F2353" t="s">
        <v>48</v>
      </c>
      <c r="G2353" s="1">
        <v>44840</v>
      </c>
      <c r="H2353" s="1">
        <v>44873</v>
      </c>
      <c r="I2353" s="2">
        <v>44880</v>
      </c>
      <c r="J2353" t="s">
        <v>28</v>
      </c>
      <c r="K2353" t="s">
        <v>29</v>
      </c>
      <c r="L2353" t="s">
        <v>24</v>
      </c>
      <c r="M2353" t="s">
        <v>32</v>
      </c>
      <c r="N2353" t="s">
        <v>33</v>
      </c>
      <c r="O2353" t="s">
        <v>1154</v>
      </c>
      <c r="P2353">
        <f t="shared" si="731"/>
        <v>1</v>
      </c>
      <c r="Q2353" s="5">
        <f t="shared" si="732"/>
        <v>44875</v>
      </c>
      <c r="R2353" s="32">
        <f>VLOOKUP(_xlfn.CONCAT(M2353," - ",E2353),Planning!$C$75:$D$99,2,0)</f>
        <v>10</v>
      </c>
      <c r="S2353" s="5">
        <f t="shared" si="733"/>
        <v>44883</v>
      </c>
      <c r="T2353" s="3" t="str">
        <f t="shared" si="734"/>
        <v/>
      </c>
      <c r="U2353" s="32">
        <f t="shared" ca="1" si="735"/>
        <v>10</v>
      </c>
      <c r="V2353" s="32">
        <f t="shared" si="736"/>
        <v>0</v>
      </c>
      <c r="W2353" s="5">
        <f t="shared" si="737"/>
        <v>44880</v>
      </c>
      <c r="X2353" s="5"/>
      <c r="Z2353" s="49"/>
      <c r="AA2353" s="50" cm="1">
        <f t="array" ref="AA2353">IF(AND(K2353="Pending",J2353='Date ouverte'!$A$2),INDEX(_xlfn.ANCHORARRAY('Date ouverte'!$B$2),MATCH(TRUE,_xlfn.ANCHORARRAY('Date ouverte'!$B$2)&gt;=$W2353,0)),IF(AND(K2353="Pending",J2353='Date ouverte'!$A$4),INDEX(_xlfn.ANCHORARRAY('Date ouverte'!$B$4),MATCH(TRUE,_xlfn.ANCHORARRAY('Date ouverte'!$B$4)&gt;=$W2353,0)),IF(AND(K2353="Pending",J2353='Date ouverte'!$A$6),INDEX(_xlfn.ANCHORARRAY('Date ouverte'!$B$6),MATCH(TRUE,_xlfn.ANCHORARRAY('Date ouverte'!$B$6)&gt;=$W2353,0)),IF(AND(K2353="Pending",J2353='Date ouverte'!$A$8),INDEX(_xlfn.ANCHORARRAY('Date ouverte'!$B$8),MATCH(TRUE,_xlfn.ANCHORARRAY('Date ouverte'!$B$8)&gt;=$W2353,0)),W2353))))</f>
        <v>44880</v>
      </c>
      <c r="AB2353" s="5">
        <f>IF(IF($K2353="Pending",(IF($J2353='Date ouverte'!$A$20,HLOOKUP($AA2353,'Date ouverte'!$20:$21,2,FALSE),IF($J2353='Date ouverte'!$A$22,HLOOKUP($AA2353,'Date ouverte'!$22:$23,2,FALSE),IF($J2353='Date ouverte'!$A$24,HLOOKUP($AA2353,'Date ouverte'!$24:$25,2,FALSE),IF($J2353='Date ouverte'!$A$26,HLOOKUP($AA2353,'Date ouverte'!$26:$27,2,FALSE),"j"))))),W2353)&lt;&gt;"alert",AA2353,"alert")</f>
        <v>44880</v>
      </c>
      <c r="AC2353" s="65">
        <f>IF($AB2353="alert",(IF($J2353='Date ouverte'!$A$29,HLOOKUP($AA2353,'Date ouverte'!$29:$30,2,FALSE),IF($J2353='Date ouverte'!$A$31,HLOOKUP($AA2353,'Date ouverte'!$31:$33,2,FALSE),IF($J2353='Date ouverte'!$A$33,HLOOKUP($AA2353,'Date ouverte'!$33:$34,2,FALSE),IF($J2353='Date ouverte'!$A$35,HLOOKUP($AA2353,'Date ouverte'!$35:$36,2,FALSE),"j"))))),0)</f>
        <v>0</v>
      </c>
      <c r="AD23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53" s="71"/>
    </row>
    <row r="2354" spans="1:31" x14ac:dyDescent="0.25">
      <c r="A2354" t="s">
        <v>250</v>
      </c>
      <c r="B2354" t="s">
        <v>258</v>
      </c>
      <c r="C2354" t="s">
        <v>30</v>
      </c>
      <c r="D2354" t="s">
        <v>47</v>
      </c>
      <c r="E2354" t="s">
        <v>16</v>
      </c>
      <c r="F2354" t="s">
        <v>48</v>
      </c>
      <c r="G2354" s="1">
        <v>44802</v>
      </c>
      <c r="H2354" s="1">
        <v>44860</v>
      </c>
      <c r="I2354" s="2">
        <v>44867.416666666664</v>
      </c>
      <c r="J2354" t="s">
        <v>39</v>
      </c>
      <c r="K2354" t="s">
        <v>19</v>
      </c>
      <c r="L2354" t="s">
        <v>24</v>
      </c>
      <c r="M2354" t="s">
        <v>32</v>
      </c>
      <c r="N2354" t="s">
        <v>41</v>
      </c>
      <c r="O2354" t="s">
        <v>122</v>
      </c>
      <c r="P2354">
        <f t="shared" si="731"/>
        <v>1</v>
      </c>
      <c r="Q2354" s="5">
        <f t="shared" si="732"/>
        <v>44862</v>
      </c>
      <c r="R2354" s="32">
        <f>VLOOKUP(_xlfn.CONCAT(M2354," - ",E2354),Planning!$C$75:$D$99,2,0)</f>
        <v>10</v>
      </c>
      <c r="S2354" s="5">
        <f t="shared" si="733"/>
        <v>44870</v>
      </c>
      <c r="T2354" s="3" t="str">
        <f t="shared" si="734"/>
        <v/>
      </c>
      <c r="U2354" s="32">
        <f t="shared" ca="1" si="735"/>
        <v>10</v>
      </c>
      <c r="V2354" s="32">
        <f t="shared" si="736"/>
        <v>0</v>
      </c>
      <c r="W2354" s="5">
        <f t="shared" si="737"/>
        <v>44867</v>
      </c>
      <c r="X2354" s="5"/>
      <c r="Z2354" s="49"/>
      <c r="AA2354" s="50" cm="1">
        <f t="array" ref="AA2354">IF(AND(K2354="Pending",J2354='Date ouverte'!$A$2),INDEX(_xlfn.ANCHORARRAY('Date ouverte'!$B$2),MATCH(TRUE,_xlfn.ANCHORARRAY('Date ouverte'!$B$2)&gt;=$W2354,0)),IF(AND(K2354="Pending",J2354='Date ouverte'!$A$4),INDEX(_xlfn.ANCHORARRAY('Date ouverte'!$B$4),MATCH(TRUE,_xlfn.ANCHORARRAY('Date ouverte'!$B$4)&gt;=$W2354,0)),IF(AND(K2354="Pending",J2354='Date ouverte'!$A$6),INDEX(_xlfn.ANCHORARRAY('Date ouverte'!$B$6),MATCH(TRUE,_xlfn.ANCHORARRAY('Date ouverte'!$B$6)&gt;=$W2354,0)),IF(AND(K2354="Pending",J2354='Date ouverte'!$A$8),INDEX(_xlfn.ANCHORARRAY('Date ouverte'!$B$8),MATCH(TRUE,_xlfn.ANCHORARRAY('Date ouverte'!$B$8)&gt;=$W2354,0)),W2354))))</f>
        <v>44867</v>
      </c>
      <c r="AB2354" s="5">
        <f>IF(IF($K2354="Pending",(IF($J2354='Date ouverte'!$A$20,HLOOKUP($AA2354,'Date ouverte'!$20:$21,2,FALSE),IF($J2354='Date ouverte'!$A$22,HLOOKUP($AA2354,'Date ouverte'!$22:$23,2,FALSE),IF($J2354='Date ouverte'!$A$24,HLOOKUP($AA2354,'Date ouverte'!$24:$25,2,FALSE),IF($J2354='Date ouverte'!$A$26,HLOOKUP($AA2354,'Date ouverte'!$26:$27,2,FALSE),"j"))))),W2354)&lt;&gt;"alert",AA2354,"alert")</f>
        <v>44867</v>
      </c>
      <c r="AC2354" s="65">
        <f>IF($AB2354="alert",(IF($J2354='Date ouverte'!$A$29,HLOOKUP($AA2354,'Date ouverte'!$29:$30,2,FALSE),IF($J2354='Date ouverte'!$A$31,HLOOKUP($AA2354,'Date ouverte'!$31:$33,2,FALSE),IF($J2354='Date ouverte'!$A$33,HLOOKUP($AA2354,'Date ouverte'!$33:$34,2,FALSE),IF($J2354='Date ouverte'!$A$35,HLOOKUP($AA2354,'Date ouverte'!$35:$36,2,FALSE),"j"))))),0)</f>
        <v>0</v>
      </c>
      <c r="AD23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54" s="71"/>
    </row>
    <row r="2355" spans="1:31" x14ac:dyDescent="0.25">
      <c r="A2355" t="s">
        <v>938</v>
      </c>
      <c r="B2355" t="s">
        <v>258</v>
      </c>
      <c r="C2355" t="s">
        <v>30</v>
      </c>
      <c r="D2355" t="s">
        <v>47</v>
      </c>
      <c r="E2355" t="s">
        <v>16</v>
      </c>
      <c r="F2355" t="s">
        <v>48</v>
      </c>
      <c r="G2355" s="1">
        <v>44826</v>
      </c>
      <c r="H2355" s="1">
        <v>44872</v>
      </c>
      <c r="I2355" s="2">
        <v>44877</v>
      </c>
      <c r="J2355" t="s">
        <v>39</v>
      </c>
      <c r="K2355" t="s">
        <v>29</v>
      </c>
      <c r="L2355" t="s">
        <v>24</v>
      </c>
      <c r="M2355" t="s">
        <v>32</v>
      </c>
      <c r="N2355" t="s">
        <v>41</v>
      </c>
      <c r="O2355" t="s">
        <v>609</v>
      </c>
      <c r="P2355">
        <f t="shared" si="731"/>
        <v>1</v>
      </c>
      <c r="Q2355" s="5">
        <f t="shared" si="732"/>
        <v>44874</v>
      </c>
      <c r="R2355" s="32">
        <f>VLOOKUP(_xlfn.CONCAT(M2355," - ",E2355),Planning!$C$75:$D$99,2,0)</f>
        <v>10</v>
      </c>
      <c r="S2355" s="5">
        <f t="shared" si="733"/>
        <v>44882</v>
      </c>
      <c r="T2355" s="3" t="str">
        <f t="shared" si="734"/>
        <v/>
      </c>
      <c r="U2355" s="32">
        <f t="shared" ca="1" si="735"/>
        <v>10</v>
      </c>
      <c r="V2355" s="32">
        <f t="shared" si="736"/>
        <v>0</v>
      </c>
      <c r="W2355" s="5">
        <f t="shared" si="737"/>
        <v>44877</v>
      </c>
      <c r="X2355" s="5"/>
      <c r="Z2355" s="49"/>
      <c r="AA2355" s="50" cm="1">
        <f t="array" ref="AA2355">IF(AND(K2355="Pending",J2355='Date ouverte'!$A$2),INDEX(_xlfn.ANCHORARRAY('Date ouverte'!$B$2),MATCH(TRUE,_xlfn.ANCHORARRAY('Date ouverte'!$B$2)&gt;=$W2355,0)),IF(AND(K2355="Pending",J2355='Date ouverte'!$A$4),INDEX(_xlfn.ANCHORARRAY('Date ouverte'!$B$4),MATCH(TRUE,_xlfn.ANCHORARRAY('Date ouverte'!$B$4)&gt;=$W2355,0)),IF(AND(K2355="Pending",J2355='Date ouverte'!$A$6),INDEX(_xlfn.ANCHORARRAY('Date ouverte'!$B$6),MATCH(TRUE,_xlfn.ANCHORARRAY('Date ouverte'!$B$6)&gt;=$W2355,0)),IF(AND(K2355="Pending",J2355='Date ouverte'!$A$8),INDEX(_xlfn.ANCHORARRAY('Date ouverte'!$B$8),MATCH(TRUE,_xlfn.ANCHORARRAY('Date ouverte'!$B$8)&gt;=$W2355,0)),W2355))))</f>
        <v>44879</v>
      </c>
      <c r="AB2355" s="5" t="str">
        <f>IF(IF($K2355="Pending",(IF($J2355='Date ouverte'!$A$20,HLOOKUP($AA2355,'Date ouverte'!$20:$21,2,FALSE),IF($J2355='Date ouverte'!$A$22,HLOOKUP($AA2355,'Date ouverte'!$22:$23,2,FALSE),IF($J2355='Date ouverte'!$A$24,HLOOKUP($AA2355,'Date ouverte'!$24:$25,2,FALSE),IF($J2355='Date ouverte'!$A$26,HLOOKUP($AA2355,'Date ouverte'!$26:$27,2,FALSE),"j"))))),W2355)&lt;&gt;"alert",AA2355,"alert")</f>
        <v>alert</v>
      </c>
      <c r="AC2355" s="65">
        <f>IF($AB2355="alert",(IF($J2355='Date ouverte'!$A$29,HLOOKUP($AA2355,'Date ouverte'!$29:$30,2,FALSE),IF($J2355='Date ouverte'!$A$31,HLOOKUP($AA2355,'Date ouverte'!$31:$33,2,FALSE),IF($J2355='Date ouverte'!$A$33,HLOOKUP($AA2355,'Date ouverte'!$33:$34,2,FALSE),IF($J2355='Date ouverte'!$A$35,HLOOKUP($AA2355,'Date ouverte'!$35:$36,2,FALSE),"j"))))),0)</f>
        <v>52</v>
      </c>
      <c r="AD23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55" s="71"/>
    </row>
    <row r="2356" spans="1:31" x14ac:dyDescent="0.25">
      <c r="A2356" t="s">
        <v>251</v>
      </c>
      <c r="B2356" t="s">
        <v>258</v>
      </c>
      <c r="C2356" t="s">
        <v>30</v>
      </c>
      <c r="D2356" t="s">
        <v>15</v>
      </c>
      <c r="E2356" t="s">
        <v>16</v>
      </c>
      <c r="F2356" t="s">
        <v>17</v>
      </c>
      <c r="G2356" s="1">
        <v>44803</v>
      </c>
      <c r="H2356" s="1">
        <v>44853</v>
      </c>
      <c r="I2356" s="2">
        <v>44861.291666666664</v>
      </c>
      <c r="J2356" t="s">
        <v>18</v>
      </c>
      <c r="K2356" t="s">
        <v>19</v>
      </c>
      <c r="L2356" t="s">
        <v>24</v>
      </c>
      <c r="M2356" t="s">
        <v>32</v>
      </c>
      <c r="N2356" t="s">
        <v>41</v>
      </c>
      <c r="O2356" t="s">
        <v>76</v>
      </c>
      <c r="P2356">
        <f t="shared" si="731"/>
        <v>1</v>
      </c>
      <c r="Q2356" s="5">
        <f t="shared" si="732"/>
        <v>44855</v>
      </c>
      <c r="R2356" s="32">
        <f>VLOOKUP(_xlfn.CONCAT(M2356," - ",E2356),Planning!$C$75:$D$99,2,0)</f>
        <v>10</v>
      </c>
      <c r="S2356" s="5">
        <f t="shared" si="733"/>
        <v>44863</v>
      </c>
      <c r="T2356" s="3" t="str">
        <f t="shared" si="734"/>
        <v/>
      </c>
      <c r="U2356" s="32">
        <f t="shared" ca="1" si="735"/>
        <v>4</v>
      </c>
      <c r="V2356" s="32">
        <f t="shared" si="736"/>
        <v>0</v>
      </c>
      <c r="W2356" s="5">
        <f t="shared" si="737"/>
        <v>44861</v>
      </c>
      <c r="X2356" s="5"/>
      <c r="Z2356" s="49"/>
      <c r="AA2356" s="50" cm="1">
        <f t="array" ref="AA2356">IF(AND(K2356="Pending",J2356='Date ouverte'!$A$2),INDEX(_xlfn.ANCHORARRAY('Date ouverte'!$B$2),MATCH(TRUE,_xlfn.ANCHORARRAY('Date ouverte'!$B$2)&gt;=$W2356,0)),IF(AND(K2356="Pending",J2356='Date ouverte'!$A$4),INDEX(_xlfn.ANCHORARRAY('Date ouverte'!$B$4),MATCH(TRUE,_xlfn.ANCHORARRAY('Date ouverte'!$B$4)&gt;=$W2356,0)),IF(AND(K2356="Pending",J2356='Date ouverte'!$A$6),INDEX(_xlfn.ANCHORARRAY('Date ouverte'!$B$6),MATCH(TRUE,_xlfn.ANCHORARRAY('Date ouverte'!$B$6)&gt;=$W2356,0)),IF(AND(K2356="Pending",J2356='Date ouverte'!$A$8),INDEX(_xlfn.ANCHORARRAY('Date ouverte'!$B$8),MATCH(TRUE,_xlfn.ANCHORARRAY('Date ouverte'!$B$8)&gt;=$W2356,0)),W2356))))</f>
        <v>44861</v>
      </c>
      <c r="AB2356" s="5">
        <f>IF(IF($K2356="Pending",(IF($J2356='Date ouverte'!$A$20,HLOOKUP($AA2356,'Date ouverte'!$20:$21,2,FALSE),IF($J2356='Date ouverte'!$A$22,HLOOKUP($AA2356,'Date ouverte'!$22:$23,2,FALSE),IF($J2356='Date ouverte'!$A$24,HLOOKUP($AA2356,'Date ouverte'!$24:$25,2,FALSE),IF($J2356='Date ouverte'!$A$26,HLOOKUP($AA2356,'Date ouverte'!$26:$27,2,FALSE),"j"))))),W2356)&lt;&gt;"alert",AA2356,"alert")</f>
        <v>44861</v>
      </c>
      <c r="AC2356" s="65">
        <f>IF($AB2356="alert",(IF($J2356='Date ouverte'!$A$29,HLOOKUP($AA2356,'Date ouverte'!$29:$30,2,FALSE),IF($J2356='Date ouverte'!$A$31,HLOOKUP($AA2356,'Date ouverte'!$31:$33,2,FALSE),IF($J2356='Date ouverte'!$A$33,HLOOKUP($AA2356,'Date ouverte'!$33:$34,2,FALSE),IF($J2356='Date ouverte'!$A$35,HLOOKUP($AA2356,'Date ouverte'!$35:$36,2,FALSE),"j"))))),0)</f>
        <v>0</v>
      </c>
      <c r="AD23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56" s="71"/>
    </row>
    <row r="2357" spans="1:31" x14ac:dyDescent="0.25">
      <c r="A2357" t="s">
        <v>252</v>
      </c>
      <c r="B2357" t="s">
        <v>258</v>
      </c>
      <c r="C2357" t="s">
        <v>30</v>
      </c>
      <c r="D2357" t="s">
        <v>47</v>
      </c>
      <c r="E2357" t="s">
        <v>16</v>
      </c>
      <c r="F2357" t="s">
        <v>48</v>
      </c>
      <c r="G2357" s="1">
        <v>44802</v>
      </c>
      <c r="H2357" s="1">
        <v>44860</v>
      </c>
      <c r="I2357" s="2">
        <v>44867.354166666664</v>
      </c>
      <c r="J2357" t="s">
        <v>39</v>
      </c>
      <c r="K2357" t="s">
        <v>19</v>
      </c>
      <c r="L2357" t="s">
        <v>24</v>
      </c>
      <c r="M2357" t="s">
        <v>32</v>
      </c>
      <c r="N2357" t="s">
        <v>41</v>
      </c>
      <c r="O2357" t="s">
        <v>122</v>
      </c>
      <c r="P2357">
        <f t="shared" si="731"/>
        <v>1</v>
      </c>
      <c r="Q2357" s="5">
        <f t="shared" si="732"/>
        <v>44862</v>
      </c>
      <c r="R2357" s="32">
        <f>VLOOKUP(_xlfn.CONCAT(M2357," - ",E2357),Planning!$C$75:$D$99,2,0)</f>
        <v>10</v>
      </c>
      <c r="S2357" s="5">
        <f t="shared" si="733"/>
        <v>44870</v>
      </c>
      <c r="T2357" s="3" t="str">
        <f t="shared" si="734"/>
        <v/>
      </c>
      <c r="U2357" s="32">
        <f t="shared" ca="1" si="735"/>
        <v>10</v>
      </c>
      <c r="V2357" s="32">
        <f t="shared" si="736"/>
        <v>0</v>
      </c>
      <c r="W2357" s="5">
        <f t="shared" si="737"/>
        <v>44867</v>
      </c>
      <c r="X2357" s="5"/>
      <c r="Z2357" s="49"/>
      <c r="AA2357" s="50" cm="1">
        <f t="array" ref="AA2357">IF(AND(K2357="Pending",J2357='Date ouverte'!$A$2),INDEX(_xlfn.ANCHORARRAY('Date ouverte'!$B$2),MATCH(TRUE,_xlfn.ANCHORARRAY('Date ouverte'!$B$2)&gt;=$W2357,0)),IF(AND(K2357="Pending",J2357='Date ouverte'!$A$4),INDEX(_xlfn.ANCHORARRAY('Date ouverte'!$B$4),MATCH(TRUE,_xlfn.ANCHORARRAY('Date ouverte'!$B$4)&gt;=$W2357,0)),IF(AND(K2357="Pending",J2357='Date ouverte'!$A$6),INDEX(_xlfn.ANCHORARRAY('Date ouverte'!$B$6),MATCH(TRUE,_xlfn.ANCHORARRAY('Date ouverte'!$B$6)&gt;=$W2357,0)),IF(AND(K2357="Pending",J2357='Date ouverte'!$A$8),INDEX(_xlfn.ANCHORARRAY('Date ouverte'!$B$8),MATCH(TRUE,_xlfn.ANCHORARRAY('Date ouverte'!$B$8)&gt;=$W2357,0)),W2357))))</f>
        <v>44867</v>
      </c>
      <c r="AB2357" s="5">
        <f>IF(IF($K2357="Pending",(IF($J2357='Date ouverte'!$A$20,HLOOKUP($AA2357,'Date ouverte'!$20:$21,2,FALSE),IF($J2357='Date ouverte'!$A$22,HLOOKUP($AA2357,'Date ouverte'!$22:$23,2,FALSE),IF($J2357='Date ouverte'!$A$24,HLOOKUP($AA2357,'Date ouverte'!$24:$25,2,FALSE),IF($J2357='Date ouverte'!$A$26,HLOOKUP($AA2357,'Date ouverte'!$26:$27,2,FALSE),"j"))))),W2357)&lt;&gt;"alert",AA2357,"alert")</f>
        <v>44867</v>
      </c>
      <c r="AC2357" s="65">
        <f>IF($AB2357="alert",(IF($J2357='Date ouverte'!$A$29,HLOOKUP($AA2357,'Date ouverte'!$29:$30,2,FALSE),IF($J2357='Date ouverte'!$A$31,HLOOKUP($AA2357,'Date ouverte'!$31:$33,2,FALSE),IF($J2357='Date ouverte'!$A$33,HLOOKUP($AA2357,'Date ouverte'!$33:$34,2,FALSE),IF($J2357='Date ouverte'!$A$35,HLOOKUP($AA2357,'Date ouverte'!$35:$36,2,FALSE),"j"))))),0)</f>
        <v>0</v>
      </c>
      <c r="AD23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57" s="71"/>
    </row>
    <row r="2358" spans="1:31" x14ac:dyDescent="0.25">
      <c r="A2358" t="s">
        <v>2393</v>
      </c>
      <c r="B2358" t="s">
        <v>258</v>
      </c>
      <c r="C2358" t="s">
        <v>30</v>
      </c>
      <c r="D2358" t="s">
        <v>47</v>
      </c>
      <c r="E2358" t="s">
        <v>16</v>
      </c>
      <c r="F2358" t="s">
        <v>48</v>
      </c>
      <c r="G2358" s="1">
        <v>44847</v>
      </c>
      <c r="H2358" s="1">
        <v>44884</v>
      </c>
      <c r="I2358" s="2">
        <v>44889</v>
      </c>
      <c r="J2358" t="s">
        <v>28</v>
      </c>
      <c r="K2358" t="s">
        <v>29</v>
      </c>
      <c r="L2358" t="s">
        <v>24</v>
      </c>
      <c r="M2358" t="s">
        <v>32</v>
      </c>
      <c r="N2358" t="s">
        <v>41</v>
      </c>
      <c r="O2358" t="s">
        <v>1686</v>
      </c>
      <c r="P2358">
        <f t="shared" si="731"/>
        <v>1</v>
      </c>
      <c r="Q2358" s="5">
        <f t="shared" si="732"/>
        <v>44886</v>
      </c>
      <c r="R2358" s="32">
        <f>VLOOKUP(_xlfn.CONCAT(M2358," - ",E2358),Planning!$C$75:$D$99,2,0)</f>
        <v>10</v>
      </c>
      <c r="S2358" s="5">
        <f t="shared" si="733"/>
        <v>44894</v>
      </c>
      <c r="T2358" s="3" t="str">
        <f t="shared" si="734"/>
        <v/>
      </c>
      <c r="U2358" s="32">
        <f t="shared" ca="1" si="735"/>
        <v>10</v>
      </c>
      <c r="V2358" s="32">
        <f t="shared" si="736"/>
        <v>0</v>
      </c>
      <c r="W2358" s="5">
        <f t="shared" si="737"/>
        <v>44889</v>
      </c>
      <c r="X2358" s="5"/>
      <c r="Z2358" s="49"/>
      <c r="AA2358" s="50" cm="1">
        <f t="array" ref="AA2358">IF(AND(K2358="Pending",J2358='Date ouverte'!$A$2),INDEX(_xlfn.ANCHORARRAY('Date ouverte'!$B$2),MATCH(TRUE,_xlfn.ANCHORARRAY('Date ouverte'!$B$2)&gt;=$W2358,0)),IF(AND(K2358="Pending",J2358='Date ouverte'!$A$4),INDEX(_xlfn.ANCHORARRAY('Date ouverte'!$B$4),MATCH(TRUE,_xlfn.ANCHORARRAY('Date ouverte'!$B$4)&gt;=$W2358,0)),IF(AND(K2358="Pending",J2358='Date ouverte'!$A$6),INDEX(_xlfn.ANCHORARRAY('Date ouverte'!$B$6),MATCH(TRUE,_xlfn.ANCHORARRAY('Date ouverte'!$B$6)&gt;=$W2358,0)),IF(AND(K2358="Pending",J2358='Date ouverte'!$A$8),INDEX(_xlfn.ANCHORARRAY('Date ouverte'!$B$8),MATCH(TRUE,_xlfn.ANCHORARRAY('Date ouverte'!$B$8)&gt;=$W2358,0)),W2358))))</f>
        <v>44889</v>
      </c>
      <c r="AB2358" s="5">
        <f>IF(IF($K2358="Pending",(IF($J2358='Date ouverte'!$A$20,HLOOKUP($AA2358,'Date ouverte'!$20:$21,2,FALSE),IF($J2358='Date ouverte'!$A$22,HLOOKUP($AA2358,'Date ouverte'!$22:$23,2,FALSE),IF($J2358='Date ouverte'!$A$24,HLOOKUP($AA2358,'Date ouverte'!$24:$25,2,FALSE),IF($J2358='Date ouverte'!$A$26,HLOOKUP($AA2358,'Date ouverte'!$26:$27,2,FALSE),"j"))))),W2358)&lt;&gt;"alert",AA2358,"alert")</f>
        <v>44889</v>
      </c>
      <c r="AC2358" s="65">
        <f>IF($AB2358="alert",(IF($J2358='Date ouverte'!$A$29,HLOOKUP($AA2358,'Date ouverte'!$29:$30,2,FALSE),IF($J2358='Date ouverte'!$A$31,HLOOKUP($AA2358,'Date ouverte'!$31:$33,2,FALSE),IF($J2358='Date ouverte'!$A$33,HLOOKUP($AA2358,'Date ouverte'!$33:$34,2,FALSE),IF($J2358='Date ouverte'!$A$35,HLOOKUP($AA2358,'Date ouverte'!$35:$36,2,FALSE),"j"))))),0)</f>
        <v>0</v>
      </c>
      <c r="AD23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58" s="71"/>
    </row>
    <row r="2359" spans="1:31" x14ac:dyDescent="0.25">
      <c r="A2359" t="s">
        <v>2394</v>
      </c>
      <c r="B2359" t="s">
        <v>258</v>
      </c>
      <c r="C2359" t="s">
        <v>30</v>
      </c>
      <c r="D2359" t="s">
        <v>47</v>
      </c>
      <c r="E2359" t="s">
        <v>16</v>
      </c>
      <c r="F2359" t="s">
        <v>48</v>
      </c>
      <c r="G2359" s="1">
        <v>44855</v>
      </c>
      <c r="H2359" s="1">
        <v>44893</v>
      </c>
      <c r="I2359" s="2">
        <v>44898</v>
      </c>
      <c r="J2359" t="s">
        <v>28</v>
      </c>
      <c r="K2359" t="s">
        <v>29</v>
      </c>
      <c r="L2359" t="s">
        <v>24</v>
      </c>
      <c r="M2359" t="s">
        <v>32</v>
      </c>
      <c r="N2359" t="s">
        <v>41</v>
      </c>
      <c r="O2359" t="s">
        <v>1728</v>
      </c>
      <c r="P2359">
        <f t="shared" si="731"/>
        <v>1</v>
      </c>
      <c r="Q2359" s="5">
        <f t="shared" si="732"/>
        <v>44895</v>
      </c>
      <c r="R2359" s="32">
        <f>VLOOKUP(_xlfn.CONCAT(M2359," - ",E2359),Planning!$C$75:$D$99,2,0)</f>
        <v>10</v>
      </c>
      <c r="S2359" s="5">
        <f t="shared" si="733"/>
        <v>44903</v>
      </c>
      <c r="T2359" s="3" t="str">
        <f t="shared" si="734"/>
        <v/>
      </c>
      <c r="U2359" s="32">
        <f t="shared" ca="1" si="735"/>
        <v>10</v>
      </c>
      <c r="V2359" s="32">
        <f t="shared" si="736"/>
        <v>0</v>
      </c>
      <c r="W2359" s="5">
        <f t="shared" si="737"/>
        <v>44898</v>
      </c>
      <c r="X2359" s="5"/>
      <c r="Z2359" s="49"/>
      <c r="AA2359" s="50" cm="1">
        <f t="array" ref="AA2359">IF(AND(K2359="Pending",J2359='Date ouverte'!$A$2),INDEX(_xlfn.ANCHORARRAY('Date ouverte'!$B$2),MATCH(TRUE,_xlfn.ANCHORARRAY('Date ouverte'!$B$2)&gt;=$W2359,0)),IF(AND(K2359="Pending",J2359='Date ouverte'!$A$4),INDEX(_xlfn.ANCHORARRAY('Date ouverte'!$B$4),MATCH(TRUE,_xlfn.ANCHORARRAY('Date ouverte'!$B$4)&gt;=$W2359,0)),IF(AND(K2359="Pending",J2359='Date ouverte'!$A$6),INDEX(_xlfn.ANCHORARRAY('Date ouverte'!$B$6),MATCH(TRUE,_xlfn.ANCHORARRAY('Date ouverte'!$B$6)&gt;=$W2359,0)),IF(AND(K2359="Pending",J2359='Date ouverte'!$A$8),INDEX(_xlfn.ANCHORARRAY('Date ouverte'!$B$8),MATCH(TRUE,_xlfn.ANCHORARRAY('Date ouverte'!$B$8)&gt;=$W2359,0)),W2359))))</f>
        <v>44900</v>
      </c>
      <c r="AB2359" s="5" t="str">
        <f>IF(IF($K2359="Pending",(IF($J2359='Date ouverte'!$A$20,HLOOKUP($AA2359,'Date ouverte'!$20:$21,2,FALSE),IF($J2359='Date ouverte'!$A$22,HLOOKUP($AA2359,'Date ouverte'!$22:$23,2,FALSE),IF($J2359='Date ouverte'!$A$24,HLOOKUP($AA2359,'Date ouverte'!$24:$25,2,FALSE),IF($J2359='Date ouverte'!$A$26,HLOOKUP($AA2359,'Date ouverte'!$26:$27,2,FALSE),"j"))))),W2359)&lt;&gt;"alert",AA2359,"alert")</f>
        <v>alert</v>
      </c>
      <c r="AC2359" s="65">
        <f>IF($AB2359="alert",(IF($J2359='Date ouverte'!$A$29,HLOOKUP($AA2359,'Date ouverte'!$29:$30,2,FALSE),IF($J2359='Date ouverte'!$A$31,HLOOKUP($AA2359,'Date ouverte'!$31:$33,2,FALSE),IF($J2359='Date ouverte'!$A$33,HLOOKUP($AA2359,'Date ouverte'!$33:$34,2,FALSE),IF($J2359='Date ouverte'!$A$35,HLOOKUP($AA2359,'Date ouverte'!$35:$36,2,FALSE),"j"))))),0)</f>
        <v>15</v>
      </c>
      <c r="AD23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59" s="71"/>
    </row>
    <row r="2360" spans="1:31" x14ac:dyDescent="0.25">
      <c r="A2360" t="s">
        <v>2395</v>
      </c>
      <c r="B2360" t="s">
        <v>258</v>
      </c>
      <c r="C2360" t="s">
        <v>30</v>
      </c>
      <c r="D2360" t="s">
        <v>47</v>
      </c>
      <c r="E2360" t="s">
        <v>51</v>
      </c>
      <c r="F2360" t="s">
        <v>48</v>
      </c>
      <c r="G2360" s="1">
        <v>44854</v>
      </c>
      <c r="H2360" s="1">
        <v>44893</v>
      </c>
      <c r="I2360" s="2">
        <v>44900</v>
      </c>
      <c r="J2360" t="s">
        <v>18</v>
      </c>
      <c r="K2360" t="s">
        <v>29</v>
      </c>
      <c r="L2360" t="s">
        <v>24</v>
      </c>
      <c r="M2360" t="s">
        <v>32</v>
      </c>
      <c r="N2360" t="s">
        <v>41</v>
      </c>
      <c r="O2360" t="s">
        <v>1715</v>
      </c>
      <c r="P2360">
        <f t="shared" si="731"/>
        <v>1</v>
      </c>
      <c r="Q2360" s="5">
        <f t="shared" si="732"/>
        <v>44895</v>
      </c>
      <c r="R2360" s="32">
        <f>VLOOKUP(_xlfn.CONCAT(M2360," - ",E2360),Planning!$C$75:$D$99,2,0)</f>
        <v>5</v>
      </c>
      <c r="S2360" s="5">
        <f t="shared" si="733"/>
        <v>44898</v>
      </c>
      <c r="T2360" s="3" t="str">
        <f t="shared" si="734"/>
        <v/>
      </c>
      <c r="U2360" s="32">
        <f t="shared" ca="1" si="735"/>
        <v>5</v>
      </c>
      <c r="V2360" s="32">
        <f t="shared" si="736"/>
        <v>0</v>
      </c>
      <c r="W2360" s="5">
        <f t="shared" si="737"/>
        <v>44900</v>
      </c>
      <c r="X2360" s="5"/>
      <c r="Z2360" s="49"/>
      <c r="AA2360" s="50" cm="1">
        <f t="array" ref="AA2360">IF(AND(K2360="Pending",J2360='Date ouverte'!$A$2),INDEX(_xlfn.ANCHORARRAY('Date ouverte'!$B$2),MATCH(TRUE,_xlfn.ANCHORARRAY('Date ouverte'!$B$2)&gt;=$W2360,0)),IF(AND(K2360="Pending",J2360='Date ouverte'!$A$4),INDEX(_xlfn.ANCHORARRAY('Date ouverte'!$B$4),MATCH(TRUE,_xlfn.ANCHORARRAY('Date ouverte'!$B$4)&gt;=$W2360,0)),IF(AND(K2360="Pending",J2360='Date ouverte'!$A$6),INDEX(_xlfn.ANCHORARRAY('Date ouverte'!$B$6),MATCH(TRUE,_xlfn.ANCHORARRAY('Date ouverte'!$B$6)&gt;=$W2360,0)),IF(AND(K2360="Pending",J2360='Date ouverte'!$A$8),INDEX(_xlfn.ANCHORARRAY('Date ouverte'!$B$8),MATCH(TRUE,_xlfn.ANCHORARRAY('Date ouverte'!$B$8)&gt;=$W2360,0)),W2360))))</f>
        <v>44900</v>
      </c>
      <c r="AB2360" s="5">
        <f>IF(IF($K2360="Pending",(IF($J2360='Date ouverte'!$A$20,HLOOKUP($AA2360,'Date ouverte'!$20:$21,2,FALSE),IF($J2360='Date ouverte'!$A$22,HLOOKUP($AA2360,'Date ouverte'!$22:$23,2,FALSE),IF($J2360='Date ouverte'!$A$24,HLOOKUP($AA2360,'Date ouverte'!$24:$25,2,FALSE),IF($J2360='Date ouverte'!$A$26,HLOOKUP($AA2360,'Date ouverte'!$26:$27,2,FALSE),"j"))))),W2360)&lt;&gt;"alert",AA2360,"alert")</f>
        <v>44900</v>
      </c>
      <c r="AC2360" s="65">
        <f>IF($AB2360="alert",(IF($J2360='Date ouverte'!$A$29,HLOOKUP($AA2360,'Date ouverte'!$29:$30,2,FALSE),IF($J2360='Date ouverte'!$A$31,HLOOKUP($AA2360,'Date ouverte'!$31:$33,2,FALSE),IF($J2360='Date ouverte'!$A$33,HLOOKUP($AA2360,'Date ouverte'!$33:$34,2,FALSE),IF($J2360='Date ouverte'!$A$35,HLOOKUP($AA2360,'Date ouverte'!$35:$36,2,FALSE),"j"))))),0)</f>
        <v>0</v>
      </c>
      <c r="AD23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0" s="71"/>
    </row>
    <row r="2361" spans="1:31" x14ac:dyDescent="0.25">
      <c r="A2361" t="s">
        <v>911</v>
      </c>
      <c r="B2361" t="s">
        <v>258</v>
      </c>
      <c r="C2361" t="s">
        <v>30</v>
      </c>
      <c r="D2361" t="s">
        <v>47</v>
      </c>
      <c r="E2361" t="s">
        <v>16</v>
      </c>
      <c r="F2361" t="s">
        <v>48</v>
      </c>
      <c r="G2361" s="1">
        <v>44826</v>
      </c>
      <c r="H2361" s="1">
        <v>44872</v>
      </c>
      <c r="I2361" s="2">
        <v>44877</v>
      </c>
      <c r="J2361" t="s">
        <v>39</v>
      </c>
      <c r="K2361" t="s">
        <v>29</v>
      </c>
      <c r="L2361" t="s">
        <v>24</v>
      </c>
      <c r="M2361" t="s">
        <v>32</v>
      </c>
      <c r="N2361" t="s">
        <v>41</v>
      </c>
      <c r="O2361" t="s">
        <v>609</v>
      </c>
      <c r="P2361">
        <f t="shared" si="731"/>
        <v>1</v>
      </c>
      <c r="Q2361" s="5">
        <f t="shared" si="732"/>
        <v>44874</v>
      </c>
      <c r="R2361" s="32">
        <f>VLOOKUP(_xlfn.CONCAT(M2361," - ",E2361),Planning!$C$75:$D$99,2,0)</f>
        <v>10</v>
      </c>
      <c r="S2361" s="5">
        <f t="shared" si="733"/>
        <v>44882</v>
      </c>
      <c r="T2361" s="3" t="str">
        <f t="shared" si="734"/>
        <v/>
      </c>
      <c r="U2361" s="32">
        <f t="shared" ca="1" si="735"/>
        <v>10</v>
      </c>
      <c r="V2361" s="32">
        <f t="shared" si="736"/>
        <v>0</v>
      </c>
      <c r="W2361" s="5">
        <f t="shared" si="737"/>
        <v>44877</v>
      </c>
      <c r="X2361" s="5"/>
      <c r="Z2361" s="49"/>
      <c r="AA2361" s="50" cm="1">
        <f t="array" ref="AA2361">IF(AND(K2361="Pending",J2361='Date ouverte'!$A$2),INDEX(_xlfn.ANCHORARRAY('Date ouverte'!$B$2),MATCH(TRUE,_xlfn.ANCHORARRAY('Date ouverte'!$B$2)&gt;=$W2361,0)),IF(AND(K2361="Pending",J2361='Date ouverte'!$A$4),INDEX(_xlfn.ANCHORARRAY('Date ouverte'!$B$4),MATCH(TRUE,_xlfn.ANCHORARRAY('Date ouverte'!$B$4)&gt;=$W2361,0)),IF(AND(K2361="Pending",J2361='Date ouverte'!$A$6),INDEX(_xlfn.ANCHORARRAY('Date ouverte'!$B$6),MATCH(TRUE,_xlfn.ANCHORARRAY('Date ouverte'!$B$6)&gt;=$W2361,0)),IF(AND(K2361="Pending",J2361='Date ouverte'!$A$8),INDEX(_xlfn.ANCHORARRAY('Date ouverte'!$B$8),MATCH(TRUE,_xlfn.ANCHORARRAY('Date ouverte'!$B$8)&gt;=$W2361,0)),W2361))))</f>
        <v>44879</v>
      </c>
      <c r="AB2361" s="5" t="str">
        <f>IF(IF($K2361="Pending",(IF($J2361='Date ouverte'!$A$20,HLOOKUP($AA2361,'Date ouverte'!$20:$21,2,FALSE),IF($J2361='Date ouverte'!$A$22,HLOOKUP($AA2361,'Date ouverte'!$22:$23,2,FALSE),IF($J2361='Date ouverte'!$A$24,HLOOKUP($AA2361,'Date ouverte'!$24:$25,2,FALSE),IF($J2361='Date ouverte'!$A$26,HLOOKUP($AA2361,'Date ouverte'!$26:$27,2,FALSE),"j"))))),W2361)&lt;&gt;"alert",AA2361,"alert")</f>
        <v>alert</v>
      </c>
      <c r="AC2361" s="65">
        <f>IF($AB2361="alert",(IF($J2361='Date ouverte'!$A$29,HLOOKUP($AA2361,'Date ouverte'!$29:$30,2,FALSE),IF($J2361='Date ouverte'!$A$31,HLOOKUP($AA2361,'Date ouverte'!$31:$33,2,FALSE),IF($J2361='Date ouverte'!$A$33,HLOOKUP($AA2361,'Date ouverte'!$33:$34,2,FALSE),IF($J2361='Date ouverte'!$A$35,HLOOKUP($AA2361,'Date ouverte'!$35:$36,2,FALSE),"j"))))),0)</f>
        <v>52</v>
      </c>
      <c r="AD23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61" s="71"/>
    </row>
    <row r="2362" spans="1:31" x14ac:dyDescent="0.25">
      <c r="A2362" t="s">
        <v>1611</v>
      </c>
      <c r="B2362" t="s">
        <v>258</v>
      </c>
      <c r="C2362" t="s">
        <v>30</v>
      </c>
      <c r="D2362" t="s">
        <v>47</v>
      </c>
      <c r="E2362" t="s">
        <v>16</v>
      </c>
      <c r="F2362" t="s">
        <v>48</v>
      </c>
      <c r="G2362" s="1">
        <v>44839</v>
      </c>
      <c r="H2362" s="1">
        <v>44881</v>
      </c>
      <c r="I2362" s="2">
        <v>44890</v>
      </c>
      <c r="J2362" t="s">
        <v>23</v>
      </c>
      <c r="K2362" t="s">
        <v>29</v>
      </c>
      <c r="L2362" t="s">
        <v>24</v>
      </c>
      <c r="M2362" t="s">
        <v>32</v>
      </c>
      <c r="N2362" t="s">
        <v>41</v>
      </c>
      <c r="O2362" t="s">
        <v>43</v>
      </c>
      <c r="P2362">
        <f t="shared" si="731"/>
        <v>1</v>
      </c>
      <c r="Q2362" s="5">
        <f t="shared" si="732"/>
        <v>44883</v>
      </c>
      <c r="R2362" s="32">
        <f>VLOOKUP(_xlfn.CONCAT(M2362," - ",E2362),Planning!$C$75:$D$99,2,0)</f>
        <v>10</v>
      </c>
      <c r="S2362" s="5">
        <f t="shared" si="733"/>
        <v>44891</v>
      </c>
      <c r="T2362" s="3" t="str">
        <f t="shared" si="734"/>
        <v/>
      </c>
      <c r="U2362" s="32">
        <f t="shared" ca="1" si="735"/>
        <v>10</v>
      </c>
      <c r="V2362" s="32">
        <f t="shared" si="736"/>
        <v>0</v>
      </c>
      <c r="W2362" s="5">
        <f t="shared" si="737"/>
        <v>44890</v>
      </c>
      <c r="X2362" s="5"/>
      <c r="Z2362" s="49"/>
      <c r="AA2362" s="50" cm="1">
        <f t="array" ref="AA2362">IF(AND(K2362="Pending",J2362='Date ouverte'!$A$2),INDEX(_xlfn.ANCHORARRAY('Date ouverte'!$B$2),MATCH(TRUE,_xlfn.ANCHORARRAY('Date ouverte'!$B$2)&gt;=$W2362,0)),IF(AND(K2362="Pending",J2362='Date ouverte'!$A$4),INDEX(_xlfn.ANCHORARRAY('Date ouverte'!$B$4),MATCH(TRUE,_xlfn.ANCHORARRAY('Date ouverte'!$B$4)&gt;=$W2362,0)),IF(AND(K2362="Pending",J2362='Date ouverte'!$A$6),INDEX(_xlfn.ANCHORARRAY('Date ouverte'!$B$6),MATCH(TRUE,_xlfn.ANCHORARRAY('Date ouverte'!$B$6)&gt;=$W2362,0)),IF(AND(K2362="Pending",J2362='Date ouverte'!$A$8),INDEX(_xlfn.ANCHORARRAY('Date ouverte'!$B$8),MATCH(TRUE,_xlfn.ANCHORARRAY('Date ouverte'!$B$8)&gt;=$W2362,0)),W2362))))</f>
        <v>44890</v>
      </c>
      <c r="AB2362" s="5" t="str">
        <f>IF(IF($K2362="Pending",(IF($J2362='Date ouverte'!$A$20,HLOOKUP($AA2362,'Date ouverte'!$20:$21,2,FALSE),IF($J2362='Date ouverte'!$A$22,HLOOKUP($AA2362,'Date ouverte'!$22:$23,2,FALSE),IF($J2362='Date ouverte'!$A$24,HLOOKUP($AA2362,'Date ouverte'!$24:$25,2,FALSE),IF($J2362='Date ouverte'!$A$26,HLOOKUP($AA2362,'Date ouverte'!$26:$27,2,FALSE),"j"))))),W2362)&lt;&gt;"alert",AA2362,"alert")</f>
        <v>alert</v>
      </c>
      <c r="AC2362" s="65">
        <f>IF($AB2362="alert",(IF($J2362='Date ouverte'!$A$29,HLOOKUP($AA2362,'Date ouverte'!$29:$30,2,FALSE),IF($J2362='Date ouverte'!$A$31,HLOOKUP($AA2362,'Date ouverte'!$31:$33,2,FALSE),IF($J2362='Date ouverte'!$A$33,HLOOKUP($AA2362,'Date ouverte'!$33:$34,2,FALSE),IF($J2362='Date ouverte'!$A$35,HLOOKUP($AA2362,'Date ouverte'!$35:$36,2,FALSE),"j"))))),0)</f>
        <v>96</v>
      </c>
      <c r="AD23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2" s="71"/>
    </row>
    <row r="2363" spans="1:31" x14ac:dyDescent="0.25">
      <c r="A2363" t="s">
        <v>789</v>
      </c>
      <c r="B2363" t="s">
        <v>258</v>
      </c>
      <c r="C2363" t="s">
        <v>30</v>
      </c>
      <c r="D2363" t="s">
        <v>47</v>
      </c>
      <c r="E2363" t="s">
        <v>51</v>
      </c>
      <c r="F2363" t="s">
        <v>48</v>
      </c>
      <c r="G2363" s="1">
        <v>44825</v>
      </c>
      <c r="H2363" s="1">
        <v>44862</v>
      </c>
      <c r="I2363" s="2">
        <v>44874.4375</v>
      </c>
      <c r="J2363" t="s">
        <v>28</v>
      </c>
      <c r="K2363" t="s">
        <v>19</v>
      </c>
      <c r="L2363" t="s">
        <v>24</v>
      </c>
      <c r="M2363" t="s">
        <v>32</v>
      </c>
      <c r="N2363" t="s">
        <v>41</v>
      </c>
      <c r="O2363" t="s">
        <v>664</v>
      </c>
      <c r="P2363">
        <f t="shared" si="731"/>
        <v>1</v>
      </c>
      <c r="Q2363" s="5">
        <f t="shared" si="732"/>
        <v>44864</v>
      </c>
      <c r="R2363" s="32">
        <f>VLOOKUP(_xlfn.CONCAT(M2363," - ",E2363),Planning!$C$75:$D$99,2,0)</f>
        <v>5</v>
      </c>
      <c r="S2363" s="5">
        <f t="shared" si="733"/>
        <v>44867</v>
      </c>
      <c r="T2363" s="3" t="str">
        <f t="shared" si="734"/>
        <v/>
      </c>
      <c r="U2363" s="32">
        <f t="shared" ca="1" si="735"/>
        <v>5</v>
      </c>
      <c r="V2363" s="32">
        <f t="shared" si="736"/>
        <v>0</v>
      </c>
      <c r="W2363" s="5">
        <f t="shared" si="737"/>
        <v>44874</v>
      </c>
      <c r="X2363" s="5"/>
      <c r="Z2363" s="49"/>
      <c r="AA2363" s="50" cm="1">
        <f t="array" ref="AA2363">IF(AND(K2363="Pending",J2363='Date ouverte'!$A$2),INDEX(_xlfn.ANCHORARRAY('Date ouverte'!$B$2),MATCH(TRUE,_xlfn.ANCHORARRAY('Date ouverte'!$B$2)&gt;=$W2363,0)),IF(AND(K2363="Pending",J2363='Date ouverte'!$A$4),INDEX(_xlfn.ANCHORARRAY('Date ouverte'!$B$4),MATCH(TRUE,_xlfn.ANCHORARRAY('Date ouverte'!$B$4)&gt;=$W2363,0)),IF(AND(K2363="Pending",J2363='Date ouverte'!$A$6),INDEX(_xlfn.ANCHORARRAY('Date ouverte'!$B$6),MATCH(TRUE,_xlfn.ANCHORARRAY('Date ouverte'!$B$6)&gt;=$W2363,0)),IF(AND(K2363="Pending",J2363='Date ouverte'!$A$8),INDEX(_xlfn.ANCHORARRAY('Date ouverte'!$B$8),MATCH(TRUE,_xlfn.ANCHORARRAY('Date ouverte'!$B$8)&gt;=$W2363,0)),W2363))))</f>
        <v>44874</v>
      </c>
      <c r="AB2363" s="5">
        <f>IF(IF($K2363="Pending",(IF($J2363='Date ouverte'!$A$20,HLOOKUP($AA2363,'Date ouverte'!$20:$21,2,FALSE),IF($J2363='Date ouverte'!$A$22,HLOOKUP($AA2363,'Date ouverte'!$22:$23,2,FALSE),IF($J2363='Date ouverte'!$A$24,HLOOKUP($AA2363,'Date ouverte'!$24:$25,2,FALSE),IF($J2363='Date ouverte'!$A$26,HLOOKUP($AA2363,'Date ouverte'!$26:$27,2,FALSE),"j"))))),W2363)&lt;&gt;"alert",AA2363,"alert")</f>
        <v>44874</v>
      </c>
      <c r="AC2363" s="65">
        <f>IF($AB2363="alert",(IF($J2363='Date ouverte'!$A$29,HLOOKUP($AA2363,'Date ouverte'!$29:$30,2,FALSE),IF($J2363='Date ouverte'!$A$31,HLOOKUP($AA2363,'Date ouverte'!$31:$33,2,FALSE),IF($J2363='Date ouverte'!$A$33,HLOOKUP($AA2363,'Date ouverte'!$33:$34,2,FALSE),IF($J2363='Date ouverte'!$A$35,HLOOKUP($AA2363,'Date ouverte'!$35:$36,2,FALSE),"j"))))),0)</f>
        <v>0</v>
      </c>
      <c r="AD23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3" s="71"/>
    </row>
    <row r="2364" spans="1:31" x14ac:dyDescent="0.25">
      <c r="A2364" t="s">
        <v>253</v>
      </c>
      <c r="B2364" t="s">
        <v>258</v>
      </c>
      <c r="C2364" t="s">
        <v>30</v>
      </c>
      <c r="D2364" t="s">
        <v>47</v>
      </c>
      <c r="E2364" t="s">
        <v>16</v>
      </c>
      <c r="F2364" t="s">
        <v>48</v>
      </c>
      <c r="G2364" s="1">
        <v>44802</v>
      </c>
      <c r="H2364" s="1">
        <v>44860</v>
      </c>
      <c r="I2364" s="2">
        <v>44862.395833333336</v>
      </c>
      <c r="J2364" t="s">
        <v>39</v>
      </c>
      <c r="K2364" t="s">
        <v>19</v>
      </c>
      <c r="L2364" t="s">
        <v>24</v>
      </c>
      <c r="M2364" t="s">
        <v>32</v>
      </c>
      <c r="N2364" t="s">
        <v>41</v>
      </c>
      <c r="O2364" t="s">
        <v>122</v>
      </c>
      <c r="P2364">
        <f t="shared" si="731"/>
        <v>1</v>
      </c>
      <c r="Q2364" s="5">
        <f t="shared" si="732"/>
        <v>44862</v>
      </c>
      <c r="R2364" s="32">
        <f>VLOOKUP(_xlfn.CONCAT(M2364," - ",E2364),Planning!$C$75:$D$99,2,0)</f>
        <v>10</v>
      </c>
      <c r="S2364" s="5">
        <f t="shared" si="733"/>
        <v>44870</v>
      </c>
      <c r="T2364" s="3" t="str">
        <f t="shared" si="734"/>
        <v/>
      </c>
      <c r="U2364" s="32">
        <f t="shared" ca="1" si="735"/>
        <v>10</v>
      </c>
      <c r="V2364" s="32">
        <f t="shared" si="736"/>
        <v>0</v>
      </c>
      <c r="W2364" s="5">
        <f t="shared" si="737"/>
        <v>44862</v>
      </c>
      <c r="X2364" s="5"/>
      <c r="Z2364" s="49"/>
      <c r="AA2364" s="50" cm="1">
        <f t="array" ref="AA2364">IF(AND(K2364="Pending",J2364='Date ouverte'!$A$2),INDEX(_xlfn.ANCHORARRAY('Date ouverte'!$B$2),MATCH(TRUE,_xlfn.ANCHORARRAY('Date ouverte'!$B$2)&gt;=$W2364,0)),IF(AND(K2364="Pending",J2364='Date ouverte'!$A$4),INDEX(_xlfn.ANCHORARRAY('Date ouverte'!$B$4),MATCH(TRUE,_xlfn.ANCHORARRAY('Date ouverte'!$B$4)&gt;=$W2364,0)),IF(AND(K2364="Pending",J2364='Date ouverte'!$A$6),INDEX(_xlfn.ANCHORARRAY('Date ouverte'!$B$6),MATCH(TRUE,_xlfn.ANCHORARRAY('Date ouverte'!$B$6)&gt;=$W2364,0)),IF(AND(K2364="Pending",J2364='Date ouverte'!$A$8),INDEX(_xlfn.ANCHORARRAY('Date ouverte'!$B$8),MATCH(TRUE,_xlfn.ANCHORARRAY('Date ouverte'!$B$8)&gt;=$W2364,0)),W2364))))</f>
        <v>44862</v>
      </c>
      <c r="AB2364" s="5">
        <f>IF(IF($K2364="Pending",(IF($J2364='Date ouverte'!$A$20,HLOOKUP($AA2364,'Date ouverte'!$20:$21,2,FALSE),IF($J2364='Date ouverte'!$A$22,HLOOKUP($AA2364,'Date ouverte'!$22:$23,2,FALSE),IF($J2364='Date ouverte'!$A$24,HLOOKUP($AA2364,'Date ouverte'!$24:$25,2,FALSE),IF($J2364='Date ouverte'!$A$26,HLOOKUP($AA2364,'Date ouverte'!$26:$27,2,FALSE),"j"))))),W2364)&lt;&gt;"alert",AA2364,"alert")</f>
        <v>44862</v>
      </c>
      <c r="AC2364" s="65">
        <f>IF($AB2364="alert",(IF($J2364='Date ouverte'!$A$29,HLOOKUP($AA2364,'Date ouverte'!$29:$30,2,FALSE),IF($J2364='Date ouverte'!$A$31,HLOOKUP($AA2364,'Date ouverte'!$31:$33,2,FALSE),IF($J2364='Date ouverte'!$A$33,HLOOKUP($AA2364,'Date ouverte'!$33:$34,2,FALSE),IF($J2364='Date ouverte'!$A$35,HLOOKUP($AA2364,'Date ouverte'!$35:$36,2,FALSE),"j"))))),0)</f>
        <v>0</v>
      </c>
      <c r="AD23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64" s="71"/>
    </row>
    <row r="2365" spans="1:31" x14ac:dyDescent="0.25">
      <c r="A2365" t="s">
        <v>660</v>
      </c>
      <c r="B2365" t="s">
        <v>258</v>
      </c>
      <c r="C2365" t="s">
        <v>30</v>
      </c>
      <c r="D2365" t="s">
        <v>47</v>
      </c>
      <c r="E2365" t="s">
        <v>16</v>
      </c>
      <c r="F2365" t="s">
        <v>48</v>
      </c>
      <c r="G2365" s="1">
        <v>44821</v>
      </c>
      <c r="H2365" s="1">
        <v>44872</v>
      </c>
      <c r="I2365" s="2">
        <v>44877</v>
      </c>
      <c r="J2365" t="s">
        <v>39</v>
      </c>
      <c r="K2365" t="s">
        <v>29</v>
      </c>
      <c r="L2365" t="s">
        <v>24</v>
      </c>
      <c r="M2365" t="s">
        <v>32</v>
      </c>
      <c r="N2365" t="s">
        <v>41</v>
      </c>
      <c r="O2365" t="s">
        <v>609</v>
      </c>
      <c r="P2365">
        <f t="shared" si="731"/>
        <v>1</v>
      </c>
      <c r="Q2365" s="5">
        <f t="shared" si="732"/>
        <v>44874</v>
      </c>
      <c r="R2365" s="32">
        <f>VLOOKUP(_xlfn.CONCAT(M2365," - ",E2365),Planning!$C$75:$D$99,2,0)</f>
        <v>10</v>
      </c>
      <c r="S2365" s="5">
        <f t="shared" si="733"/>
        <v>44882</v>
      </c>
      <c r="T2365" s="3" t="str">
        <f t="shared" si="734"/>
        <v/>
      </c>
      <c r="U2365" s="32">
        <f t="shared" ca="1" si="735"/>
        <v>10</v>
      </c>
      <c r="V2365" s="32">
        <f t="shared" si="736"/>
        <v>0</v>
      </c>
      <c r="W2365" s="5">
        <f t="shared" si="737"/>
        <v>44877</v>
      </c>
      <c r="X2365" s="5"/>
      <c r="Z2365" s="49"/>
      <c r="AA2365" s="50" cm="1">
        <f t="array" ref="AA2365">IF(AND(K2365="Pending",J2365='Date ouverte'!$A$2),INDEX(_xlfn.ANCHORARRAY('Date ouverte'!$B$2),MATCH(TRUE,_xlfn.ANCHORARRAY('Date ouverte'!$B$2)&gt;=$W2365,0)),IF(AND(K2365="Pending",J2365='Date ouverte'!$A$4),INDEX(_xlfn.ANCHORARRAY('Date ouverte'!$B$4),MATCH(TRUE,_xlfn.ANCHORARRAY('Date ouverte'!$B$4)&gt;=$W2365,0)),IF(AND(K2365="Pending",J2365='Date ouverte'!$A$6),INDEX(_xlfn.ANCHORARRAY('Date ouverte'!$B$6),MATCH(TRUE,_xlfn.ANCHORARRAY('Date ouverte'!$B$6)&gt;=$W2365,0)),IF(AND(K2365="Pending",J2365='Date ouverte'!$A$8),INDEX(_xlfn.ANCHORARRAY('Date ouverte'!$B$8),MATCH(TRUE,_xlfn.ANCHORARRAY('Date ouverte'!$B$8)&gt;=$W2365,0)),W2365))))</f>
        <v>44879</v>
      </c>
      <c r="AB2365" s="5" t="str">
        <f>IF(IF($K2365="Pending",(IF($J2365='Date ouverte'!$A$20,HLOOKUP($AA2365,'Date ouverte'!$20:$21,2,FALSE),IF($J2365='Date ouverte'!$A$22,HLOOKUP($AA2365,'Date ouverte'!$22:$23,2,FALSE),IF($J2365='Date ouverte'!$A$24,HLOOKUP($AA2365,'Date ouverte'!$24:$25,2,FALSE),IF($J2365='Date ouverte'!$A$26,HLOOKUP($AA2365,'Date ouverte'!$26:$27,2,FALSE),"j"))))),W2365)&lt;&gt;"alert",AA2365,"alert")</f>
        <v>alert</v>
      </c>
      <c r="AC2365" s="65">
        <f>IF($AB2365="alert",(IF($J2365='Date ouverte'!$A$29,HLOOKUP($AA2365,'Date ouverte'!$29:$30,2,FALSE),IF($J2365='Date ouverte'!$A$31,HLOOKUP($AA2365,'Date ouverte'!$31:$33,2,FALSE),IF($J2365='Date ouverte'!$A$33,HLOOKUP($AA2365,'Date ouverte'!$33:$34,2,FALSE),IF($J2365='Date ouverte'!$A$35,HLOOKUP($AA2365,'Date ouverte'!$35:$36,2,FALSE),"j"))))),0)</f>
        <v>52</v>
      </c>
      <c r="AD23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65" s="71"/>
    </row>
    <row r="2366" spans="1:31" x14ac:dyDescent="0.25">
      <c r="A2366" t="s">
        <v>1612</v>
      </c>
      <c r="B2366" t="s">
        <v>258</v>
      </c>
      <c r="C2366" t="s">
        <v>30</v>
      </c>
      <c r="D2366" t="s">
        <v>47</v>
      </c>
      <c r="E2366" t="s">
        <v>16</v>
      </c>
      <c r="F2366" t="s">
        <v>48</v>
      </c>
      <c r="G2366" s="1">
        <v>44839</v>
      </c>
      <c r="H2366" s="1">
        <v>44881</v>
      </c>
      <c r="I2366" s="2">
        <v>44890</v>
      </c>
      <c r="J2366" t="s">
        <v>23</v>
      </c>
      <c r="K2366" t="s">
        <v>29</v>
      </c>
      <c r="L2366" t="s">
        <v>24</v>
      </c>
      <c r="M2366" t="s">
        <v>32</v>
      </c>
      <c r="N2366" t="s">
        <v>41</v>
      </c>
      <c r="O2366" t="s">
        <v>43</v>
      </c>
      <c r="P2366">
        <f t="shared" si="731"/>
        <v>1</v>
      </c>
      <c r="Q2366" s="5">
        <f t="shared" si="732"/>
        <v>44883</v>
      </c>
      <c r="R2366" s="32">
        <f>VLOOKUP(_xlfn.CONCAT(M2366," - ",E2366),Planning!$C$75:$D$99,2,0)</f>
        <v>10</v>
      </c>
      <c r="S2366" s="5">
        <f t="shared" si="733"/>
        <v>44891</v>
      </c>
      <c r="T2366" s="3" t="str">
        <f t="shared" si="734"/>
        <v/>
      </c>
      <c r="U2366" s="32">
        <f t="shared" ca="1" si="735"/>
        <v>10</v>
      </c>
      <c r="V2366" s="32">
        <f t="shared" si="736"/>
        <v>0</v>
      </c>
      <c r="W2366" s="5">
        <f t="shared" si="737"/>
        <v>44890</v>
      </c>
      <c r="X2366" s="5"/>
      <c r="Z2366" s="49"/>
      <c r="AA2366" s="50" cm="1">
        <f t="array" ref="AA2366">IF(AND(K2366="Pending",J2366='Date ouverte'!$A$2),INDEX(_xlfn.ANCHORARRAY('Date ouverte'!$B$2),MATCH(TRUE,_xlfn.ANCHORARRAY('Date ouverte'!$B$2)&gt;=$W2366,0)),IF(AND(K2366="Pending",J2366='Date ouverte'!$A$4),INDEX(_xlfn.ANCHORARRAY('Date ouverte'!$B$4),MATCH(TRUE,_xlfn.ANCHORARRAY('Date ouverte'!$B$4)&gt;=$W2366,0)),IF(AND(K2366="Pending",J2366='Date ouverte'!$A$6),INDEX(_xlfn.ANCHORARRAY('Date ouverte'!$B$6),MATCH(TRUE,_xlfn.ANCHORARRAY('Date ouverte'!$B$6)&gt;=$W2366,0)),IF(AND(K2366="Pending",J2366='Date ouverte'!$A$8),INDEX(_xlfn.ANCHORARRAY('Date ouverte'!$B$8),MATCH(TRUE,_xlfn.ANCHORARRAY('Date ouverte'!$B$8)&gt;=$W2366,0)),W2366))))</f>
        <v>44890</v>
      </c>
      <c r="AB2366" s="5" t="str">
        <f>IF(IF($K2366="Pending",(IF($J2366='Date ouverte'!$A$20,HLOOKUP($AA2366,'Date ouverte'!$20:$21,2,FALSE),IF($J2366='Date ouverte'!$A$22,HLOOKUP($AA2366,'Date ouverte'!$22:$23,2,FALSE),IF($J2366='Date ouverte'!$A$24,HLOOKUP($AA2366,'Date ouverte'!$24:$25,2,FALSE),IF($J2366='Date ouverte'!$A$26,HLOOKUP($AA2366,'Date ouverte'!$26:$27,2,FALSE),"j"))))),W2366)&lt;&gt;"alert",AA2366,"alert")</f>
        <v>alert</v>
      </c>
      <c r="AC2366" s="65">
        <f>IF($AB2366="alert",(IF($J2366='Date ouverte'!$A$29,HLOOKUP($AA2366,'Date ouverte'!$29:$30,2,FALSE),IF($J2366='Date ouverte'!$A$31,HLOOKUP($AA2366,'Date ouverte'!$31:$33,2,FALSE),IF($J2366='Date ouverte'!$A$33,HLOOKUP($AA2366,'Date ouverte'!$33:$34,2,FALSE),IF($J2366='Date ouverte'!$A$35,HLOOKUP($AA2366,'Date ouverte'!$35:$36,2,FALSE),"j"))))),0)</f>
        <v>96</v>
      </c>
      <c r="AD23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6" s="71"/>
    </row>
    <row r="2367" spans="1:31" x14ac:dyDescent="0.25">
      <c r="A2367" t="s">
        <v>2396</v>
      </c>
      <c r="B2367" t="s">
        <v>258</v>
      </c>
      <c r="C2367" t="s">
        <v>30</v>
      </c>
      <c r="D2367" t="s">
        <v>47</v>
      </c>
      <c r="E2367" t="s">
        <v>16</v>
      </c>
      <c r="F2367" t="s">
        <v>48</v>
      </c>
      <c r="G2367" s="1">
        <v>44846</v>
      </c>
      <c r="H2367" s="1">
        <v>44885</v>
      </c>
      <c r="I2367" s="2">
        <v>44890</v>
      </c>
      <c r="J2367" t="s">
        <v>23</v>
      </c>
      <c r="K2367" t="s">
        <v>29</v>
      </c>
      <c r="L2367" t="s">
        <v>24</v>
      </c>
      <c r="M2367" t="s">
        <v>32</v>
      </c>
      <c r="N2367" t="s">
        <v>41</v>
      </c>
      <c r="O2367" t="s">
        <v>1106</v>
      </c>
      <c r="P2367">
        <f t="shared" si="731"/>
        <v>1</v>
      </c>
      <c r="Q2367" s="5">
        <f t="shared" si="732"/>
        <v>44887</v>
      </c>
      <c r="R2367" s="32">
        <f>VLOOKUP(_xlfn.CONCAT(M2367," - ",E2367),Planning!$C$75:$D$99,2,0)</f>
        <v>10</v>
      </c>
      <c r="S2367" s="5">
        <f t="shared" si="733"/>
        <v>44895</v>
      </c>
      <c r="T2367" s="3" t="str">
        <f t="shared" si="734"/>
        <v/>
      </c>
      <c r="U2367" s="32">
        <f t="shared" ca="1" si="735"/>
        <v>10</v>
      </c>
      <c r="V2367" s="32">
        <f t="shared" si="736"/>
        <v>0</v>
      </c>
      <c r="W2367" s="5">
        <f t="shared" si="737"/>
        <v>44890</v>
      </c>
      <c r="X2367" s="5"/>
      <c r="Z2367" s="49"/>
      <c r="AA2367" s="50" cm="1">
        <f t="array" ref="AA2367">IF(AND(K2367="Pending",J2367='Date ouverte'!$A$2),INDEX(_xlfn.ANCHORARRAY('Date ouverte'!$B$2),MATCH(TRUE,_xlfn.ANCHORARRAY('Date ouverte'!$B$2)&gt;=$W2367,0)),IF(AND(K2367="Pending",J2367='Date ouverte'!$A$4),INDEX(_xlfn.ANCHORARRAY('Date ouverte'!$B$4),MATCH(TRUE,_xlfn.ANCHORARRAY('Date ouverte'!$B$4)&gt;=$W2367,0)),IF(AND(K2367="Pending",J2367='Date ouverte'!$A$6),INDEX(_xlfn.ANCHORARRAY('Date ouverte'!$B$6),MATCH(TRUE,_xlfn.ANCHORARRAY('Date ouverte'!$B$6)&gt;=$W2367,0)),IF(AND(K2367="Pending",J2367='Date ouverte'!$A$8),INDEX(_xlfn.ANCHORARRAY('Date ouverte'!$B$8),MATCH(TRUE,_xlfn.ANCHORARRAY('Date ouverte'!$B$8)&gt;=$W2367,0)),W2367))))</f>
        <v>44890</v>
      </c>
      <c r="AB2367" s="5" t="str">
        <f>IF(IF($K2367="Pending",(IF($J2367='Date ouverte'!$A$20,HLOOKUP($AA2367,'Date ouverte'!$20:$21,2,FALSE),IF($J2367='Date ouverte'!$A$22,HLOOKUP($AA2367,'Date ouverte'!$22:$23,2,FALSE),IF($J2367='Date ouverte'!$A$24,HLOOKUP($AA2367,'Date ouverte'!$24:$25,2,FALSE),IF($J2367='Date ouverte'!$A$26,HLOOKUP($AA2367,'Date ouverte'!$26:$27,2,FALSE),"j"))))),W2367)&lt;&gt;"alert",AA2367,"alert")</f>
        <v>alert</v>
      </c>
      <c r="AC2367" s="65">
        <f>IF($AB2367="alert",(IF($J2367='Date ouverte'!$A$29,HLOOKUP($AA2367,'Date ouverte'!$29:$30,2,FALSE),IF($J2367='Date ouverte'!$A$31,HLOOKUP($AA2367,'Date ouverte'!$31:$33,2,FALSE),IF($J2367='Date ouverte'!$A$33,HLOOKUP($AA2367,'Date ouverte'!$33:$34,2,FALSE),IF($J2367='Date ouverte'!$A$35,HLOOKUP($AA2367,'Date ouverte'!$35:$36,2,FALSE),"j"))))),0)</f>
        <v>96</v>
      </c>
      <c r="AD23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7" s="71"/>
    </row>
    <row r="2368" spans="1:31" x14ac:dyDescent="0.25">
      <c r="A2368" t="s">
        <v>254</v>
      </c>
      <c r="B2368" t="s">
        <v>258</v>
      </c>
      <c r="C2368" t="s">
        <v>30</v>
      </c>
      <c r="D2368" t="s">
        <v>15</v>
      </c>
      <c r="E2368" t="s">
        <v>16</v>
      </c>
      <c r="F2368" t="s">
        <v>17</v>
      </c>
      <c r="G2368" s="1">
        <v>44795</v>
      </c>
      <c r="H2368" s="1">
        <v>44853</v>
      </c>
      <c r="I2368" s="2">
        <v>44859.375</v>
      </c>
      <c r="J2368" t="s">
        <v>39</v>
      </c>
      <c r="K2368" t="s">
        <v>19</v>
      </c>
      <c r="L2368" t="s">
        <v>24</v>
      </c>
      <c r="M2368" t="s">
        <v>32</v>
      </c>
      <c r="N2368" t="s">
        <v>41</v>
      </c>
      <c r="O2368" t="s">
        <v>76</v>
      </c>
      <c r="P2368">
        <f t="shared" si="731"/>
        <v>1</v>
      </c>
      <c r="Q2368" s="5">
        <f t="shared" si="732"/>
        <v>44855</v>
      </c>
      <c r="R2368" s="32">
        <f>VLOOKUP(_xlfn.CONCAT(M2368," - ",E2368),Planning!$C$75:$D$99,2,0)</f>
        <v>10</v>
      </c>
      <c r="S2368" s="5">
        <f t="shared" si="733"/>
        <v>44863</v>
      </c>
      <c r="T2368" s="3" t="str">
        <f t="shared" si="734"/>
        <v/>
      </c>
      <c r="U2368" s="32">
        <f t="shared" ca="1" si="735"/>
        <v>4</v>
      </c>
      <c r="V2368" s="32">
        <f t="shared" si="736"/>
        <v>0</v>
      </c>
      <c r="W2368" s="5">
        <f t="shared" si="737"/>
        <v>44859</v>
      </c>
      <c r="X2368" s="5"/>
      <c r="Z2368" s="49"/>
      <c r="AA2368" s="50" cm="1">
        <f t="array" ref="AA2368">IF(AND(K2368="Pending",J2368='Date ouverte'!$A$2),INDEX(_xlfn.ANCHORARRAY('Date ouverte'!$B$2),MATCH(TRUE,_xlfn.ANCHORARRAY('Date ouverte'!$B$2)&gt;=$W2368,0)),IF(AND(K2368="Pending",J2368='Date ouverte'!$A$4),INDEX(_xlfn.ANCHORARRAY('Date ouverte'!$B$4),MATCH(TRUE,_xlfn.ANCHORARRAY('Date ouverte'!$B$4)&gt;=$W2368,0)),IF(AND(K2368="Pending",J2368='Date ouverte'!$A$6),INDEX(_xlfn.ANCHORARRAY('Date ouverte'!$B$6),MATCH(TRUE,_xlfn.ANCHORARRAY('Date ouverte'!$B$6)&gt;=$W2368,0)),IF(AND(K2368="Pending",J2368='Date ouverte'!$A$8),INDEX(_xlfn.ANCHORARRAY('Date ouverte'!$B$8),MATCH(TRUE,_xlfn.ANCHORARRAY('Date ouverte'!$B$8)&gt;=$W2368,0)),W2368))))</f>
        <v>44859</v>
      </c>
      <c r="AB2368" s="5">
        <f>IF(IF($K2368="Pending",(IF($J2368='Date ouverte'!$A$20,HLOOKUP($AA2368,'Date ouverte'!$20:$21,2,FALSE),IF($J2368='Date ouverte'!$A$22,HLOOKUP($AA2368,'Date ouverte'!$22:$23,2,FALSE),IF($J2368='Date ouverte'!$A$24,HLOOKUP($AA2368,'Date ouverte'!$24:$25,2,FALSE),IF($J2368='Date ouverte'!$A$26,HLOOKUP($AA2368,'Date ouverte'!$26:$27,2,FALSE),"j"))))),W2368)&lt;&gt;"alert",AA2368,"alert")</f>
        <v>44859</v>
      </c>
      <c r="AC2368" s="65">
        <f>IF($AB2368="alert",(IF($J2368='Date ouverte'!$A$29,HLOOKUP($AA2368,'Date ouverte'!$29:$30,2,FALSE),IF($J2368='Date ouverte'!$A$31,HLOOKUP($AA2368,'Date ouverte'!$31:$33,2,FALSE),IF($J2368='Date ouverte'!$A$33,HLOOKUP($AA2368,'Date ouverte'!$33:$34,2,FALSE),IF($J2368='Date ouverte'!$A$35,HLOOKUP($AA2368,'Date ouverte'!$35:$36,2,FALSE),"j"))))),0)</f>
        <v>0</v>
      </c>
      <c r="AD23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68" s="71"/>
    </row>
    <row r="2369" spans="1:31" x14ac:dyDescent="0.25">
      <c r="A2369" t="s">
        <v>475</v>
      </c>
      <c r="B2369" t="s">
        <v>258</v>
      </c>
      <c r="C2369" t="s">
        <v>30</v>
      </c>
      <c r="D2369" t="s">
        <v>47</v>
      </c>
      <c r="E2369" t="s">
        <v>16</v>
      </c>
      <c r="F2369" t="s">
        <v>48</v>
      </c>
      <c r="G2369" s="1">
        <v>44823</v>
      </c>
      <c r="H2369" s="1">
        <v>44868</v>
      </c>
      <c r="I2369" s="2">
        <v>44873</v>
      </c>
      <c r="J2369" t="s">
        <v>28</v>
      </c>
      <c r="K2369" t="s">
        <v>29</v>
      </c>
      <c r="L2369" t="s">
        <v>24</v>
      </c>
      <c r="M2369" t="s">
        <v>32</v>
      </c>
      <c r="N2369" t="s">
        <v>41</v>
      </c>
      <c r="O2369" t="s">
        <v>387</v>
      </c>
      <c r="P2369">
        <f t="shared" si="731"/>
        <v>1</v>
      </c>
      <c r="Q2369" s="5">
        <f t="shared" si="732"/>
        <v>44870</v>
      </c>
      <c r="R2369" s="32">
        <f>VLOOKUP(_xlfn.CONCAT(M2369," - ",E2369),Planning!$C$75:$D$99,2,0)</f>
        <v>10</v>
      </c>
      <c r="S2369" s="5">
        <f t="shared" si="733"/>
        <v>44878</v>
      </c>
      <c r="T2369" s="3" t="str">
        <f t="shared" si="734"/>
        <v/>
      </c>
      <c r="U2369" s="32">
        <f t="shared" ca="1" si="735"/>
        <v>10</v>
      </c>
      <c r="V2369" s="32">
        <f t="shared" si="736"/>
        <v>0</v>
      </c>
      <c r="W2369" s="5">
        <f t="shared" si="737"/>
        <v>44873</v>
      </c>
      <c r="X2369" s="5"/>
      <c r="Z2369" s="49"/>
      <c r="AA2369" s="50" cm="1">
        <f t="array" ref="AA2369">IF(AND(K2369="Pending",J2369='Date ouverte'!$A$2),INDEX(_xlfn.ANCHORARRAY('Date ouverte'!$B$2),MATCH(TRUE,_xlfn.ANCHORARRAY('Date ouverte'!$B$2)&gt;=$W2369,0)),IF(AND(K2369="Pending",J2369='Date ouverte'!$A$4),INDEX(_xlfn.ANCHORARRAY('Date ouverte'!$B$4),MATCH(TRUE,_xlfn.ANCHORARRAY('Date ouverte'!$B$4)&gt;=$W2369,0)),IF(AND(K2369="Pending",J2369='Date ouverte'!$A$6),INDEX(_xlfn.ANCHORARRAY('Date ouverte'!$B$6),MATCH(TRUE,_xlfn.ANCHORARRAY('Date ouverte'!$B$6)&gt;=$W2369,0)),IF(AND(K2369="Pending",J2369='Date ouverte'!$A$8),INDEX(_xlfn.ANCHORARRAY('Date ouverte'!$B$8),MATCH(TRUE,_xlfn.ANCHORARRAY('Date ouverte'!$B$8)&gt;=$W2369,0)),W2369))))</f>
        <v>44873</v>
      </c>
      <c r="AB2369" s="5" t="str">
        <f>IF(IF($K2369="Pending",(IF($J2369='Date ouverte'!$A$20,HLOOKUP($AA2369,'Date ouverte'!$20:$21,2,FALSE),IF($J2369='Date ouverte'!$A$22,HLOOKUP($AA2369,'Date ouverte'!$22:$23,2,FALSE),IF($J2369='Date ouverte'!$A$24,HLOOKUP($AA2369,'Date ouverte'!$24:$25,2,FALSE),IF($J2369='Date ouverte'!$A$26,HLOOKUP($AA2369,'Date ouverte'!$26:$27,2,FALSE),"j"))))),W2369)&lt;&gt;"alert",AA2369,"alert")</f>
        <v>alert</v>
      </c>
      <c r="AC2369" s="65">
        <f>IF($AB2369="alert",(IF($J2369='Date ouverte'!$A$29,HLOOKUP($AA2369,'Date ouverte'!$29:$30,2,FALSE),IF($J2369='Date ouverte'!$A$31,HLOOKUP($AA2369,'Date ouverte'!$31:$33,2,FALSE),IF($J2369='Date ouverte'!$A$33,HLOOKUP($AA2369,'Date ouverte'!$33:$34,2,FALSE),IF($J2369='Date ouverte'!$A$35,HLOOKUP($AA2369,'Date ouverte'!$35:$36,2,FALSE),"j"))))),0)</f>
        <v>15</v>
      </c>
      <c r="AD236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69" s="71"/>
    </row>
    <row r="2370" spans="1:31" x14ac:dyDescent="0.25">
      <c r="A2370" t="s">
        <v>84</v>
      </c>
      <c r="B2370" t="s">
        <v>258</v>
      </c>
      <c r="C2370" t="s">
        <v>30</v>
      </c>
      <c r="D2370" t="s">
        <v>15</v>
      </c>
      <c r="E2370" t="s">
        <v>16</v>
      </c>
      <c r="F2370" t="s">
        <v>17</v>
      </c>
      <c r="G2370" s="1">
        <v>44795</v>
      </c>
      <c r="H2370" s="1">
        <v>44853</v>
      </c>
      <c r="I2370" s="2">
        <v>44860.666666666664</v>
      </c>
      <c r="J2370" t="s">
        <v>28</v>
      </c>
      <c r="K2370" t="s">
        <v>19</v>
      </c>
      <c r="L2370" t="s">
        <v>24</v>
      </c>
      <c r="M2370" t="s">
        <v>32</v>
      </c>
      <c r="N2370" t="s">
        <v>41</v>
      </c>
      <c r="O2370" t="s">
        <v>76</v>
      </c>
      <c r="P2370">
        <f t="shared" si="731"/>
        <v>1</v>
      </c>
      <c r="Q2370" s="5">
        <f t="shared" si="732"/>
        <v>44855</v>
      </c>
      <c r="R2370" s="32">
        <f>VLOOKUP(_xlfn.CONCAT(M2370," - ",E2370),Planning!$C$75:$D$99,2,0)</f>
        <v>10</v>
      </c>
      <c r="S2370" s="5">
        <f t="shared" si="733"/>
        <v>44863</v>
      </c>
      <c r="T2370" s="3" t="str">
        <f t="shared" si="734"/>
        <v/>
      </c>
      <c r="U2370" s="32">
        <f t="shared" ca="1" si="735"/>
        <v>4</v>
      </c>
      <c r="V2370" s="32">
        <f t="shared" si="736"/>
        <v>0</v>
      </c>
      <c r="W2370" s="5">
        <f t="shared" si="737"/>
        <v>44860</v>
      </c>
      <c r="X2370" s="5"/>
      <c r="Z2370" s="49"/>
      <c r="AA2370" s="50" cm="1">
        <f t="array" ref="AA2370">IF(AND(K2370="Pending",J2370='Date ouverte'!$A$2),INDEX(_xlfn.ANCHORARRAY('Date ouverte'!$B$2),MATCH(TRUE,_xlfn.ANCHORARRAY('Date ouverte'!$B$2)&gt;=$W2370,0)),IF(AND(K2370="Pending",J2370='Date ouverte'!$A$4),INDEX(_xlfn.ANCHORARRAY('Date ouverte'!$B$4),MATCH(TRUE,_xlfn.ANCHORARRAY('Date ouverte'!$B$4)&gt;=$W2370,0)),IF(AND(K2370="Pending",J2370='Date ouverte'!$A$6),INDEX(_xlfn.ANCHORARRAY('Date ouverte'!$B$6),MATCH(TRUE,_xlfn.ANCHORARRAY('Date ouverte'!$B$6)&gt;=$W2370,0)),IF(AND(K2370="Pending",J2370='Date ouverte'!$A$8),INDEX(_xlfn.ANCHORARRAY('Date ouverte'!$B$8),MATCH(TRUE,_xlfn.ANCHORARRAY('Date ouverte'!$B$8)&gt;=$W2370,0)),W2370))))</f>
        <v>44860</v>
      </c>
      <c r="AB2370" s="5">
        <f>IF(IF($K2370="Pending",(IF($J2370='Date ouverte'!$A$20,HLOOKUP($AA2370,'Date ouverte'!$20:$21,2,FALSE),IF($J2370='Date ouverte'!$A$22,HLOOKUP($AA2370,'Date ouverte'!$22:$23,2,FALSE),IF($J2370='Date ouverte'!$A$24,HLOOKUP($AA2370,'Date ouverte'!$24:$25,2,FALSE),IF($J2370='Date ouverte'!$A$26,HLOOKUP($AA2370,'Date ouverte'!$26:$27,2,FALSE),"j"))))),W2370)&lt;&gt;"alert",AA2370,"alert")</f>
        <v>44860</v>
      </c>
      <c r="AC2370" s="65">
        <f>IF($AB2370="alert",(IF($J2370='Date ouverte'!$A$29,HLOOKUP($AA2370,'Date ouverte'!$29:$30,2,FALSE),IF($J2370='Date ouverte'!$A$31,HLOOKUP($AA2370,'Date ouverte'!$31:$33,2,FALSE),IF($J2370='Date ouverte'!$A$33,HLOOKUP($AA2370,'Date ouverte'!$33:$34,2,FALSE),IF($J2370='Date ouverte'!$A$35,HLOOKUP($AA2370,'Date ouverte'!$35:$36,2,FALSE),"j"))))),0)</f>
        <v>0</v>
      </c>
      <c r="AD237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0" s="71"/>
    </row>
    <row r="2371" spans="1:31" x14ac:dyDescent="0.25">
      <c r="A2371" t="s">
        <v>2397</v>
      </c>
      <c r="B2371" t="s">
        <v>258</v>
      </c>
      <c r="C2371" t="s">
        <v>30</v>
      </c>
      <c r="D2371" t="s">
        <v>47</v>
      </c>
      <c r="E2371" t="s">
        <v>16</v>
      </c>
      <c r="F2371" t="s">
        <v>48</v>
      </c>
      <c r="G2371" s="1">
        <v>44860</v>
      </c>
      <c r="H2371" s="1">
        <v>44888</v>
      </c>
      <c r="I2371" s="2">
        <v>44893</v>
      </c>
      <c r="J2371" t="s">
        <v>28</v>
      </c>
      <c r="K2371" t="s">
        <v>29</v>
      </c>
      <c r="L2371" t="s">
        <v>24</v>
      </c>
      <c r="M2371" t="s">
        <v>32</v>
      </c>
      <c r="N2371" t="s">
        <v>33</v>
      </c>
      <c r="O2371" t="s">
        <v>1919</v>
      </c>
      <c r="P2371">
        <f t="shared" si="731"/>
        <v>1</v>
      </c>
      <c r="Q2371" s="5">
        <f t="shared" si="732"/>
        <v>44890</v>
      </c>
      <c r="R2371" s="32">
        <f>VLOOKUP(_xlfn.CONCAT(M2371," - ",E2371),Planning!$C$75:$D$99,2,0)</f>
        <v>10</v>
      </c>
      <c r="S2371" s="5">
        <f t="shared" si="733"/>
        <v>44898</v>
      </c>
      <c r="T2371" s="3" t="str">
        <f t="shared" si="734"/>
        <v/>
      </c>
      <c r="U2371" s="32">
        <f t="shared" ca="1" si="735"/>
        <v>10</v>
      </c>
      <c r="V2371" s="32">
        <f t="shared" si="736"/>
        <v>0</v>
      </c>
      <c r="W2371" s="5">
        <f t="shared" si="737"/>
        <v>44893</v>
      </c>
      <c r="X2371" s="5"/>
      <c r="Z2371" s="49"/>
      <c r="AA2371" s="50" cm="1">
        <f t="array" ref="AA2371">IF(AND(K2371="Pending",J2371='Date ouverte'!$A$2),INDEX(_xlfn.ANCHORARRAY('Date ouverte'!$B$2),MATCH(TRUE,_xlfn.ANCHORARRAY('Date ouverte'!$B$2)&gt;=$W2371,0)),IF(AND(K2371="Pending",J2371='Date ouverte'!$A$4),INDEX(_xlfn.ANCHORARRAY('Date ouverte'!$B$4),MATCH(TRUE,_xlfn.ANCHORARRAY('Date ouverte'!$B$4)&gt;=$W2371,0)),IF(AND(K2371="Pending",J2371='Date ouverte'!$A$6),INDEX(_xlfn.ANCHORARRAY('Date ouverte'!$B$6),MATCH(TRUE,_xlfn.ANCHORARRAY('Date ouverte'!$B$6)&gt;=$W2371,0)),IF(AND(K2371="Pending",J2371='Date ouverte'!$A$8),INDEX(_xlfn.ANCHORARRAY('Date ouverte'!$B$8),MATCH(TRUE,_xlfn.ANCHORARRAY('Date ouverte'!$B$8)&gt;=$W2371,0)),W2371))))</f>
        <v>44893</v>
      </c>
      <c r="AB2371" s="5">
        <f>IF(IF($K2371="Pending",(IF($J2371='Date ouverte'!$A$20,HLOOKUP($AA2371,'Date ouverte'!$20:$21,2,FALSE),IF($J2371='Date ouverte'!$A$22,HLOOKUP($AA2371,'Date ouverte'!$22:$23,2,FALSE),IF($J2371='Date ouverte'!$A$24,HLOOKUP($AA2371,'Date ouverte'!$24:$25,2,FALSE),IF($J2371='Date ouverte'!$A$26,HLOOKUP($AA2371,'Date ouverte'!$26:$27,2,FALSE),"j"))))),W2371)&lt;&gt;"alert",AA2371,"alert")</f>
        <v>44893</v>
      </c>
      <c r="AC2371" s="65">
        <f>IF($AB2371="alert",(IF($J2371='Date ouverte'!$A$29,HLOOKUP($AA2371,'Date ouverte'!$29:$30,2,FALSE),IF($J2371='Date ouverte'!$A$31,HLOOKUP($AA2371,'Date ouverte'!$31:$33,2,FALSE),IF($J2371='Date ouverte'!$A$33,HLOOKUP($AA2371,'Date ouverte'!$33:$34,2,FALSE),IF($J2371='Date ouverte'!$A$35,HLOOKUP($AA2371,'Date ouverte'!$35:$36,2,FALSE),"j"))))),0)</f>
        <v>0</v>
      </c>
      <c r="AD237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71" s="71"/>
    </row>
    <row r="2372" spans="1:31" x14ac:dyDescent="0.25">
      <c r="A2372" t="s">
        <v>2398</v>
      </c>
      <c r="B2372" t="s">
        <v>258</v>
      </c>
      <c r="C2372" t="s">
        <v>30</v>
      </c>
      <c r="D2372" t="s">
        <v>47</v>
      </c>
      <c r="E2372" t="s">
        <v>16</v>
      </c>
      <c r="F2372" t="s">
        <v>48</v>
      </c>
      <c r="G2372" s="1">
        <v>44852</v>
      </c>
      <c r="H2372" s="1">
        <v>44884</v>
      </c>
      <c r="I2372" s="2">
        <v>44889</v>
      </c>
      <c r="J2372" t="s">
        <v>23</v>
      </c>
      <c r="K2372" t="s">
        <v>29</v>
      </c>
      <c r="L2372" t="s">
        <v>24</v>
      </c>
      <c r="M2372" t="s">
        <v>32</v>
      </c>
      <c r="N2372" t="s">
        <v>41</v>
      </c>
      <c r="O2372" t="s">
        <v>1686</v>
      </c>
      <c r="P2372">
        <f t="shared" si="731"/>
        <v>1</v>
      </c>
      <c r="Q2372" s="5">
        <f t="shared" si="732"/>
        <v>44886</v>
      </c>
      <c r="R2372" s="32">
        <f>VLOOKUP(_xlfn.CONCAT(M2372," - ",E2372),Planning!$C$75:$D$99,2,0)</f>
        <v>10</v>
      </c>
      <c r="S2372" s="5">
        <f t="shared" si="733"/>
        <v>44894</v>
      </c>
      <c r="T2372" s="3" t="str">
        <f t="shared" si="734"/>
        <v/>
      </c>
      <c r="U2372" s="32">
        <f t="shared" ca="1" si="735"/>
        <v>10</v>
      </c>
      <c r="V2372" s="32">
        <f t="shared" si="736"/>
        <v>0</v>
      </c>
      <c r="W2372" s="5">
        <f t="shared" si="737"/>
        <v>44889</v>
      </c>
      <c r="X2372" s="5"/>
      <c r="Z2372" s="49"/>
      <c r="AA2372" s="50" cm="1">
        <f t="array" ref="AA2372">IF(AND(K2372="Pending",J2372='Date ouverte'!$A$2),INDEX(_xlfn.ANCHORARRAY('Date ouverte'!$B$2),MATCH(TRUE,_xlfn.ANCHORARRAY('Date ouverte'!$B$2)&gt;=$W2372,0)),IF(AND(K2372="Pending",J2372='Date ouverte'!$A$4),INDEX(_xlfn.ANCHORARRAY('Date ouverte'!$B$4),MATCH(TRUE,_xlfn.ANCHORARRAY('Date ouverte'!$B$4)&gt;=$W2372,0)),IF(AND(K2372="Pending",J2372='Date ouverte'!$A$6),INDEX(_xlfn.ANCHORARRAY('Date ouverte'!$B$6),MATCH(TRUE,_xlfn.ANCHORARRAY('Date ouverte'!$B$6)&gt;=$W2372,0)),IF(AND(K2372="Pending",J2372='Date ouverte'!$A$8),INDEX(_xlfn.ANCHORARRAY('Date ouverte'!$B$8),MATCH(TRUE,_xlfn.ANCHORARRAY('Date ouverte'!$B$8)&gt;=$W2372,0)),W2372))))</f>
        <v>44889</v>
      </c>
      <c r="AB2372" s="5" t="str">
        <f>IF(IF($K2372="Pending",(IF($J2372='Date ouverte'!$A$20,HLOOKUP($AA2372,'Date ouverte'!$20:$21,2,FALSE),IF($J2372='Date ouverte'!$A$22,HLOOKUP($AA2372,'Date ouverte'!$22:$23,2,FALSE),IF($J2372='Date ouverte'!$A$24,HLOOKUP($AA2372,'Date ouverte'!$24:$25,2,FALSE),IF($J2372='Date ouverte'!$A$26,HLOOKUP($AA2372,'Date ouverte'!$26:$27,2,FALSE),"j"))))),W2372)&lt;&gt;"alert",AA2372,"alert")</f>
        <v>alert</v>
      </c>
      <c r="AC2372" s="65">
        <f>IF($AB2372="alert",(IF($J2372='Date ouverte'!$A$29,HLOOKUP($AA2372,'Date ouverte'!$29:$30,2,FALSE),IF($J2372='Date ouverte'!$A$31,HLOOKUP($AA2372,'Date ouverte'!$31:$33,2,FALSE),IF($J2372='Date ouverte'!$A$33,HLOOKUP($AA2372,'Date ouverte'!$33:$34,2,FALSE),IF($J2372='Date ouverte'!$A$35,HLOOKUP($AA2372,'Date ouverte'!$35:$36,2,FALSE),"j"))))),0)</f>
        <v>32</v>
      </c>
      <c r="AD237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2" s="71"/>
    </row>
    <row r="2373" spans="1:31" x14ac:dyDescent="0.25">
      <c r="A2373" t="s">
        <v>2399</v>
      </c>
      <c r="B2373" t="s">
        <v>258</v>
      </c>
      <c r="C2373" t="s">
        <v>30</v>
      </c>
      <c r="D2373" t="s">
        <v>47</v>
      </c>
      <c r="E2373" t="s">
        <v>16</v>
      </c>
      <c r="F2373" t="s">
        <v>48</v>
      </c>
      <c r="G2373" s="1">
        <v>44852</v>
      </c>
      <c r="H2373" s="1">
        <v>44884</v>
      </c>
      <c r="I2373" s="2">
        <v>44889</v>
      </c>
      <c r="J2373" t="s">
        <v>23</v>
      </c>
      <c r="K2373" t="s">
        <v>29</v>
      </c>
      <c r="L2373" t="s">
        <v>24</v>
      </c>
      <c r="M2373" t="s">
        <v>32</v>
      </c>
      <c r="N2373" t="s">
        <v>41</v>
      </c>
      <c r="O2373" t="s">
        <v>1686</v>
      </c>
      <c r="P2373">
        <f t="shared" si="731"/>
        <v>1</v>
      </c>
      <c r="Q2373" s="5">
        <f t="shared" si="732"/>
        <v>44886</v>
      </c>
      <c r="R2373" s="32">
        <f>VLOOKUP(_xlfn.CONCAT(M2373," - ",E2373),Planning!$C$75:$D$99,2,0)</f>
        <v>10</v>
      </c>
      <c r="S2373" s="5">
        <f t="shared" si="733"/>
        <v>44894</v>
      </c>
      <c r="T2373" s="3" t="str">
        <f t="shared" si="734"/>
        <v/>
      </c>
      <c r="U2373" s="32">
        <f t="shared" ca="1" si="735"/>
        <v>10</v>
      </c>
      <c r="V2373" s="32">
        <f t="shared" si="736"/>
        <v>0</v>
      </c>
      <c r="W2373" s="5">
        <f t="shared" si="737"/>
        <v>44889</v>
      </c>
      <c r="X2373" s="5"/>
      <c r="Z2373" s="49"/>
      <c r="AA2373" s="50" cm="1">
        <f t="array" ref="AA2373">IF(AND(K2373="Pending",J2373='Date ouverte'!$A$2),INDEX(_xlfn.ANCHORARRAY('Date ouverte'!$B$2),MATCH(TRUE,_xlfn.ANCHORARRAY('Date ouverte'!$B$2)&gt;=$W2373,0)),IF(AND(K2373="Pending",J2373='Date ouverte'!$A$4),INDEX(_xlfn.ANCHORARRAY('Date ouverte'!$B$4),MATCH(TRUE,_xlfn.ANCHORARRAY('Date ouverte'!$B$4)&gt;=$W2373,0)),IF(AND(K2373="Pending",J2373='Date ouverte'!$A$6),INDEX(_xlfn.ANCHORARRAY('Date ouverte'!$B$6),MATCH(TRUE,_xlfn.ANCHORARRAY('Date ouverte'!$B$6)&gt;=$W2373,0)),IF(AND(K2373="Pending",J2373='Date ouverte'!$A$8),INDEX(_xlfn.ANCHORARRAY('Date ouverte'!$B$8),MATCH(TRUE,_xlfn.ANCHORARRAY('Date ouverte'!$B$8)&gt;=$W2373,0)),W2373))))</f>
        <v>44889</v>
      </c>
      <c r="AB2373" s="5" t="str">
        <f>IF(IF($K2373="Pending",(IF($J2373='Date ouverte'!$A$20,HLOOKUP($AA2373,'Date ouverte'!$20:$21,2,FALSE),IF($J2373='Date ouverte'!$A$22,HLOOKUP($AA2373,'Date ouverte'!$22:$23,2,FALSE),IF($J2373='Date ouverte'!$A$24,HLOOKUP($AA2373,'Date ouverte'!$24:$25,2,FALSE),IF($J2373='Date ouverte'!$A$26,HLOOKUP($AA2373,'Date ouverte'!$26:$27,2,FALSE),"j"))))),W2373)&lt;&gt;"alert",AA2373,"alert")</f>
        <v>alert</v>
      </c>
      <c r="AC2373" s="65">
        <f>IF($AB2373="alert",(IF($J2373='Date ouverte'!$A$29,HLOOKUP($AA2373,'Date ouverte'!$29:$30,2,FALSE),IF($J2373='Date ouverte'!$A$31,HLOOKUP($AA2373,'Date ouverte'!$31:$33,2,FALSE),IF($J2373='Date ouverte'!$A$33,HLOOKUP($AA2373,'Date ouverte'!$33:$34,2,FALSE),IF($J2373='Date ouverte'!$A$35,HLOOKUP($AA2373,'Date ouverte'!$35:$36,2,FALSE),"j"))))),0)</f>
        <v>32</v>
      </c>
      <c r="AD237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3" s="71"/>
    </row>
    <row r="2374" spans="1:31" x14ac:dyDescent="0.25">
      <c r="A2374" t="s">
        <v>428</v>
      </c>
      <c r="B2374" t="s">
        <v>258</v>
      </c>
      <c r="C2374" t="s">
        <v>30</v>
      </c>
      <c r="D2374" t="s">
        <v>47</v>
      </c>
      <c r="E2374" t="s">
        <v>16</v>
      </c>
      <c r="F2374" t="s">
        <v>48</v>
      </c>
      <c r="G2374" s="1">
        <v>44814</v>
      </c>
      <c r="H2374" s="1">
        <v>44868</v>
      </c>
      <c r="I2374" s="2">
        <v>44873</v>
      </c>
      <c r="J2374" t="s">
        <v>28</v>
      </c>
      <c r="K2374" t="s">
        <v>29</v>
      </c>
      <c r="L2374" t="s">
        <v>24</v>
      </c>
      <c r="M2374" t="s">
        <v>32</v>
      </c>
      <c r="N2374" t="s">
        <v>41</v>
      </c>
      <c r="O2374" t="s">
        <v>387</v>
      </c>
      <c r="P2374">
        <f t="shared" si="731"/>
        <v>1</v>
      </c>
      <c r="Q2374" s="5">
        <f t="shared" si="732"/>
        <v>44870</v>
      </c>
      <c r="R2374" s="32">
        <f>VLOOKUP(_xlfn.CONCAT(M2374," - ",E2374),Planning!$C$75:$D$99,2,0)</f>
        <v>10</v>
      </c>
      <c r="S2374" s="5">
        <f t="shared" si="733"/>
        <v>44878</v>
      </c>
      <c r="T2374" s="3" t="str">
        <f t="shared" si="734"/>
        <v/>
      </c>
      <c r="U2374" s="32">
        <f t="shared" ca="1" si="735"/>
        <v>10</v>
      </c>
      <c r="V2374" s="32">
        <f t="shared" si="736"/>
        <v>0</v>
      </c>
      <c r="W2374" s="5">
        <f t="shared" si="737"/>
        <v>44873</v>
      </c>
      <c r="X2374" s="5"/>
      <c r="Z2374" s="49"/>
      <c r="AA2374" s="50" cm="1">
        <f t="array" ref="AA2374">IF(AND(K2374="Pending",J2374='Date ouverte'!$A$2),INDEX(_xlfn.ANCHORARRAY('Date ouverte'!$B$2),MATCH(TRUE,_xlfn.ANCHORARRAY('Date ouverte'!$B$2)&gt;=$W2374,0)),IF(AND(K2374="Pending",J2374='Date ouverte'!$A$4),INDEX(_xlfn.ANCHORARRAY('Date ouverte'!$B$4),MATCH(TRUE,_xlfn.ANCHORARRAY('Date ouverte'!$B$4)&gt;=$W2374,0)),IF(AND(K2374="Pending",J2374='Date ouverte'!$A$6),INDEX(_xlfn.ANCHORARRAY('Date ouverte'!$B$6),MATCH(TRUE,_xlfn.ANCHORARRAY('Date ouverte'!$B$6)&gt;=$W2374,0)),IF(AND(K2374="Pending",J2374='Date ouverte'!$A$8),INDEX(_xlfn.ANCHORARRAY('Date ouverte'!$B$8),MATCH(TRUE,_xlfn.ANCHORARRAY('Date ouverte'!$B$8)&gt;=$W2374,0)),W2374))))</f>
        <v>44873</v>
      </c>
      <c r="AB2374" s="5" t="str">
        <f>IF(IF($K2374="Pending",(IF($J2374='Date ouverte'!$A$20,HLOOKUP($AA2374,'Date ouverte'!$20:$21,2,FALSE),IF($J2374='Date ouverte'!$A$22,HLOOKUP($AA2374,'Date ouverte'!$22:$23,2,FALSE),IF($J2374='Date ouverte'!$A$24,HLOOKUP($AA2374,'Date ouverte'!$24:$25,2,FALSE),IF($J2374='Date ouverte'!$A$26,HLOOKUP($AA2374,'Date ouverte'!$26:$27,2,FALSE),"j"))))),W2374)&lt;&gt;"alert",AA2374,"alert")</f>
        <v>alert</v>
      </c>
      <c r="AC2374" s="65">
        <f>IF($AB2374="alert",(IF($J2374='Date ouverte'!$A$29,HLOOKUP($AA2374,'Date ouverte'!$29:$30,2,FALSE),IF($J2374='Date ouverte'!$A$31,HLOOKUP($AA2374,'Date ouverte'!$31:$33,2,FALSE),IF($J2374='Date ouverte'!$A$33,HLOOKUP($AA2374,'Date ouverte'!$33:$34,2,FALSE),IF($J2374='Date ouverte'!$A$35,HLOOKUP($AA2374,'Date ouverte'!$35:$36,2,FALSE),"j"))))),0)</f>
        <v>15</v>
      </c>
      <c r="AD237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4" s="71"/>
    </row>
    <row r="2375" spans="1:31" x14ac:dyDescent="0.25">
      <c r="A2375" t="s">
        <v>2400</v>
      </c>
      <c r="B2375" t="s">
        <v>258</v>
      </c>
      <c r="C2375" t="s">
        <v>30</v>
      </c>
      <c r="D2375" t="s">
        <v>47</v>
      </c>
      <c r="E2375" t="s">
        <v>16</v>
      </c>
      <c r="F2375" t="s">
        <v>48</v>
      </c>
      <c r="G2375" s="1">
        <v>44847</v>
      </c>
      <c r="H2375" s="1">
        <v>44884</v>
      </c>
      <c r="I2375" s="2">
        <v>44891</v>
      </c>
      <c r="J2375" t="s">
        <v>28</v>
      </c>
      <c r="K2375" t="s">
        <v>29</v>
      </c>
      <c r="L2375" t="s">
        <v>24</v>
      </c>
      <c r="M2375" t="s">
        <v>32</v>
      </c>
      <c r="N2375" t="s">
        <v>41</v>
      </c>
      <c r="O2375" t="s">
        <v>1686</v>
      </c>
      <c r="P2375">
        <f t="shared" si="731"/>
        <v>1</v>
      </c>
      <c r="Q2375" s="5">
        <f t="shared" si="732"/>
        <v>44886</v>
      </c>
      <c r="R2375" s="32">
        <f>VLOOKUP(_xlfn.CONCAT(M2375," - ",E2375),Planning!$C$75:$D$99,2,0)</f>
        <v>10</v>
      </c>
      <c r="S2375" s="5">
        <f t="shared" si="733"/>
        <v>44894</v>
      </c>
      <c r="T2375" s="3" t="str">
        <f t="shared" si="734"/>
        <v/>
      </c>
      <c r="U2375" s="32">
        <f t="shared" ca="1" si="735"/>
        <v>10</v>
      </c>
      <c r="V2375" s="32">
        <f t="shared" si="736"/>
        <v>0</v>
      </c>
      <c r="W2375" s="5">
        <f t="shared" si="737"/>
        <v>44891</v>
      </c>
      <c r="X2375" s="5"/>
      <c r="Z2375" s="49"/>
      <c r="AA2375" s="50" cm="1">
        <f t="array" ref="AA2375">IF(AND(K2375="Pending",J2375='Date ouverte'!$A$2),INDEX(_xlfn.ANCHORARRAY('Date ouverte'!$B$2),MATCH(TRUE,_xlfn.ANCHORARRAY('Date ouverte'!$B$2)&gt;=$W2375,0)),IF(AND(K2375="Pending",J2375='Date ouverte'!$A$4),INDEX(_xlfn.ANCHORARRAY('Date ouverte'!$B$4),MATCH(TRUE,_xlfn.ANCHORARRAY('Date ouverte'!$B$4)&gt;=$W2375,0)),IF(AND(K2375="Pending",J2375='Date ouverte'!$A$6),INDEX(_xlfn.ANCHORARRAY('Date ouverte'!$B$6),MATCH(TRUE,_xlfn.ANCHORARRAY('Date ouverte'!$B$6)&gt;=$W2375,0)),IF(AND(K2375="Pending",J2375='Date ouverte'!$A$8),INDEX(_xlfn.ANCHORARRAY('Date ouverte'!$B$8),MATCH(TRUE,_xlfn.ANCHORARRAY('Date ouverte'!$B$8)&gt;=$W2375,0)),W2375))))</f>
        <v>44893</v>
      </c>
      <c r="AB2375" s="5">
        <f>IF(IF($K2375="Pending",(IF($J2375='Date ouverte'!$A$20,HLOOKUP($AA2375,'Date ouverte'!$20:$21,2,FALSE),IF($J2375='Date ouverte'!$A$22,HLOOKUP($AA2375,'Date ouverte'!$22:$23,2,FALSE),IF($J2375='Date ouverte'!$A$24,HLOOKUP($AA2375,'Date ouverte'!$24:$25,2,FALSE),IF($J2375='Date ouverte'!$A$26,HLOOKUP($AA2375,'Date ouverte'!$26:$27,2,FALSE),"j"))))),W2375)&lt;&gt;"alert",AA2375,"alert")</f>
        <v>44893</v>
      </c>
      <c r="AC2375" s="65">
        <f>IF($AB2375="alert",(IF($J2375='Date ouverte'!$A$29,HLOOKUP($AA2375,'Date ouverte'!$29:$30,2,FALSE),IF($J2375='Date ouverte'!$A$31,HLOOKUP($AA2375,'Date ouverte'!$31:$33,2,FALSE),IF($J2375='Date ouverte'!$A$33,HLOOKUP($AA2375,'Date ouverte'!$33:$34,2,FALSE),IF($J2375='Date ouverte'!$A$35,HLOOKUP($AA2375,'Date ouverte'!$35:$36,2,FALSE),"j"))))),0)</f>
        <v>0</v>
      </c>
      <c r="AD237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75" s="71"/>
    </row>
    <row r="2376" spans="1:31" x14ac:dyDescent="0.25">
      <c r="A2376" t="s">
        <v>1045</v>
      </c>
      <c r="B2376" t="s">
        <v>258</v>
      </c>
      <c r="C2376" t="s">
        <v>30</v>
      </c>
      <c r="D2376" t="s">
        <v>47</v>
      </c>
      <c r="E2376" t="s">
        <v>16</v>
      </c>
      <c r="F2376" t="s">
        <v>48</v>
      </c>
      <c r="G2376" s="1">
        <v>44831</v>
      </c>
      <c r="H2376" s="1">
        <v>44872</v>
      </c>
      <c r="I2376" s="2">
        <v>44877</v>
      </c>
      <c r="J2376" t="s">
        <v>18</v>
      </c>
      <c r="K2376" t="s">
        <v>29</v>
      </c>
      <c r="L2376" t="s">
        <v>24</v>
      </c>
      <c r="M2376" t="s">
        <v>32</v>
      </c>
      <c r="N2376" t="s">
        <v>41</v>
      </c>
      <c r="O2376" t="s">
        <v>609</v>
      </c>
      <c r="P2376">
        <f t="shared" ref="P2376:P2393" si="738">IF(A2376&lt;&gt;"",1,0)</f>
        <v>1</v>
      </c>
      <c r="Q2376" s="5">
        <f t="shared" ref="Q2376:Q2393" si="739">ROUNDDOWN(H2376,0)+2</f>
        <v>44874</v>
      </c>
      <c r="R2376" s="32">
        <f>VLOOKUP(_xlfn.CONCAT(M2376," - ",E2376),Planning!$C$75:$D$99,2,0)</f>
        <v>10</v>
      </c>
      <c r="S2376" s="5">
        <f t="shared" ref="S2376:S2393" si="740">H2376+R2376</f>
        <v>44882</v>
      </c>
      <c r="T2376" s="3" t="str">
        <f t="shared" ref="T2376:T2393" si="741">IF(X2376-H2376&gt;R2376,"Alert","")</f>
        <v/>
      </c>
      <c r="U2376" s="32">
        <f t="shared" ref="U2376:U2393" ca="1" si="742">IF(Q2376&lt;=TODAY(),(H2376+R2376)-TODAY(),R2376)</f>
        <v>10</v>
      </c>
      <c r="V2376" s="32">
        <f t="shared" ref="V2376:V2393" si="743">IF(X2376-H2376-R2376&gt;0,X2376-H2376-R2376,0)</f>
        <v>0</v>
      </c>
      <c r="W2376" s="5">
        <f t="shared" ref="W2376:W2393" si="744">ROUNDDOWN(I2376,0)</f>
        <v>44877</v>
      </c>
      <c r="X2376" s="5"/>
      <c r="Z2376" s="49"/>
      <c r="AA2376" s="50" cm="1">
        <f t="array" ref="AA2376">IF(AND(K2376="Pending",J2376='Date ouverte'!$A$2),INDEX(_xlfn.ANCHORARRAY('Date ouverte'!$B$2),MATCH(TRUE,_xlfn.ANCHORARRAY('Date ouverte'!$B$2)&gt;=$W2376,0)),IF(AND(K2376="Pending",J2376='Date ouverte'!$A$4),INDEX(_xlfn.ANCHORARRAY('Date ouverte'!$B$4),MATCH(TRUE,_xlfn.ANCHORARRAY('Date ouverte'!$B$4)&gt;=$W2376,0)),IF(AND(K2376="Pending",J2376='Date ouverte'!$A$6),INDEX(_xlfn.ANCHORARRAY('Date ouverte'!$B$6),MATCH(TRUE,_xlfn.ANCHORARRAY('Date ouverte'!$B$6)&gt;=$W2376,0)),IF(AND(K2376="Pending",J2376='Date ouverte'!$A$8),INDEX(_xlfn.ANCHORARRAY('Date ouverte'!$B$8),MATCH(TRUE,_xlfn.ANCHORARRAY('Date ouverte'!$B$8)&gt;=$W2376,0)),W2376))))</f>
        <v>44879</v>
      </c>
      <c r="AB2376" s="5" t="str">
        <f>IF(IF($K2376="Pending",(IF($J2376='Date ouverte'!$A$20,HLOOKUP($AA2376,'Date ouverte'!$20:$21,2,FALSE),IF($J2376='Date ouverte'!$A$22,HLOOKUP($AA2376,'Date ouverte'!$22:$23,2,FALSE),IF($J2376='Date ouverte'!$A$24,HLOOKUP($AA2376,'Date ouverte'!$24:$25,2,FALSE),IF($J2376='Date ouverte'!$A$26,HLOOKUP($AA2376,'Date ouverte'!$26:$27,2,FALSE),"j"))))),W2376)&lt;&gt;"alert",AA2376,"alert")</f>
        <v>alert</v>
      </c>
      <c r="AC2376" s="65">
        <f>IF($AB2376="alert",(IF($J2376='Date ouverte'!$A$29,HLOOKUP($AA2376,'Date ouverte'!$29:$30,2,FALSE),IF($J2376='Date ouverte'!$A$31,HLOOKUP($AA2376,'Date ouverte'!$31:$33,2,FALSE),IF($J2376='Date ouverte'!$A$33,HLOOKUP($AA2376,'Date ouverte'!$33:$34,2,FALSE),IF($J2376='Date ouverte'!$A$35,HLOOKUP($AA2376,'Date ouverte'!$35:$36,2,FALSE),"j"))))),0)</f>
        <v>11</v>
      </c>
      <c r="AD237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6" s="71"/>
    </row>
    <row r="2377" spans="1:31" x14ac:dyDescent="0.25">
      <c r="A2377" t="s">
        <v>2401</v>
      </c>
      <c r="B2377" t="s">
        <v>258</v>
      </c>
      <c r="C2377" t="s">
        <v>14</v>
      </c>
      <c r="D2377" t="s">
        <v>47</v>
      </c>
      <c r="E2377" t="s">
        <v>16</v>
      </c>
      <c r="F2377" t="s">
        <v>48</v>
      </c>
      <c r="G2377" s="1">
        <v>44857</v>
      </c>
      <c r="H2377" s="1">
        <v>44884</v>
      </c>
      <c r="I2377" s="2">
        <v>44891</v>
      </c>
      <c r="J2377" t="s">
        <v>28</v>
      </c>
      <c r="K2377" t="s">
        <v>29</v>
      </c>
      <c r="L2377" t="s">
        <v>24</v>
      </c>
      <c r="M2377" t="s">
        <v>32</v>
      </c>
      <c r="N2377" t="s">
        <v>41</v>
      </c>
      <c r="O2377" t="s">
        <v>1686</v>
      </c>
      <c r="P2377">
        <f t="shared" si="738"/>
        <v>1</v>
      </c>
      <c r="Q2377" s="5">
        <f t="shared" si="739"/>
        <v>44886</v>
      </c>
      <c r="R2377" s="32">
        <f>VLOOKUP(_xlfn.CONCAT(M2377," - ",E2377),Planning!$C$75:$D$99,2,0)</f>
        <v>10</v>
      </c>
      <c r="S2377" s="5">
        <f t="shared" si="740"/>
        <v>44894</v>
      </c>
      <c r="T2377" s="3" t="str">
        <f t="shared" si="741"/>
        <v/>
      </c>
      <c r="U2377" s="32">
        <f t="shared" ca="1" si="742"/>
        <v>10</v>
      </c>
      <c r="V2377" s="32">
        <f t="shared" si="743"/>
        <v>0</v>
      </c>
      <c r="W2377" s="5">
        <f t="shared" si="744"/>
        <v>44891</v>
      </c>
      <c r="X2377" s="5"/>
      <c r="Z2377" s="49"/>
      <c r="AA2377" s="50" cm="1">
        <f t="array" ref="AA2377">IF(AND(K2377="Pending",J2377='Date ouverte'!$A$2),INDEX(_xlfn.ANCHORARRAY('Date ouverte'!$B$2),MATCH(TRUE,_xlfn.ANCHORARRAY('Date ouverte'!$B$2)&gt;=$W2377,0)),IF(AND(K2377="Pending",J2377='Date ouverte'!$A$4),INDEX(_xlfn.ANCHORARRAY('Date ouverte'!$B$4),MATCH(TRUE,_xlfn.ANCHORARRAY('Date ouverte'!$B$4)&gt;=$W2377,0)),IF(AND(K2377="Pending",J2377='Date ouverte'!$A$6),INDEX(_xlfn.ANCHORARRAY('Date ouverte'!$B$6),MATCH(TRUE,_xlfn.ANCHORARRAY('Date ouverte'!$B$6)&gt;=$W2377,0)),IF(AND(K2377="Pending",J2377='Date ouverte'!$A$8),INDEX(_xlfn.ANCHORARRAY('Date ouverte'!$B$8),MATCH(TRUE,_xlfn.ANCHORARRAY('Date ouverte'!$B$8)&gt;=$W2377,0)),W2377))))</f>
        <v>44893</v>
      </c>
      <c r="AB2377" s="5">
        <f>IF(IF($K2377="Pending",(IF($J2377='Date ouverte'!$A$20,HLOOKUP($AA2377,'Date ouverte'!$20:$21,2,FALSE),IF($J2377='Date ouverte'!$A$22,HLOOKUP($AA2377,'Date ouverte'!$22:$23,2,FALSE),IF($J2377='Date ouverte'!$A$24,HLOOKUP($AA2377,'Date ouverte'!$24:$25,2,FALSE),IF($J2377='Date ouverte'!$A$26,HLOOKUP($AA2377,'Date ouverte'!$26:$27,2,FALSE),"j"))))),W2377)&lt;&gt;"alert",AA2377,"alert")</f>
        <v>44893</v>
      </c>
      <c r="AC2377" s="65">
        <f>IF($AB2377="alert",(IF($J2377='Date ouverte'!$A$29,HLOOKUP($AA2377,'Date ouverte'!$29:$30,2,FALSE),IF($J2377='Date ouverte'!$A$31,HLOOKUP($AA2377,'Date ouverte'!$31:$33,2,FALSE),IF($J2377='Date ouverte'!$A$33,HLOOKUP($AA2377,'Date ouverte'!$33:$34,2,FALSE),IF($J2377='Date ouverte'!$A$35,HLOOKUP($AA2377,'Date ouverte'!$35:$36,2,FALSE),"j"))))),0)</f>
        <v>0</v>
      </c>
      <c r="AD237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77" s="71"/>
    </row>
    <row r="2378" spans="1:31" x14ac:dyDescent="0.25">
      <c r="A2378" t="s">
        <v>255</v>
      </c>
      <c r="B2378" t="s">
        <v>258</v>
      </c>
      <c r="C2378" t="s">
        <v>30</v>
      </c>
      <c r="D2378" t="s">
        <v>47</v>
      </c>
      <c r="E2378" t="s">
        <v>16</v>
      </c>
      <c r="F2378" t="s">
        <v>48</v>
      </c>
      <c r="G2378" s="1">
        <v>44802</v>
      </c>
      <c r="H2378" s="1">
        <v>44860</v>
      </c>
      <c r="I2378" s="2">
        <v>44862.645833333336</v>
      </c>
      <c r="J2378" t="s">
        <v>39</v>
      </c>
      <c r="K2378" t="s">
        <v>19</v>
      </c>
      <c r="L2378" t="s">
        <v>24</v>
      </c>
      <c r="M2378" t="s">
        <v>32</v>
      </c>
      <c r="N2378" t="s">
        <v>41</v>
      </c>
      <c r="O2378" t="s">
        <v>122</v>
      </c>
      <c r="P2378">
        <f t="shared" si="738"/>
        <v>1</v>
      </c>
      <c r="Q2378" s="5">
        <f t="shared" si="739"/>
        <v>44862</v>
      </c>
      <c r="R2378" s="32">
        <f>VLOOKUP(_xlfn.CONCAT(M2378," - ",E2378),Planning!$C$75:$D$99,2,0)</f>
        <v>10</v>
      </c>
      <c r="S2378" s="5">
        <f t="shared" si="740"/>
        <v>44870</v>
      </c>
      <c r="T2378" s="3" t="str">
        <f t="shared" si="741"/>
        <v/>
      </c>
      <c r="U2378" s="32">
        <f t="shared" ca="1" si="742"/>
        <v>10</v>
      </c>
      <c r="V2378" s="32">
        <f t="shared" si="743"/>
        <v>0</v>
      </c>
      <c r="W2378" s="5">
        <f t="shared" si="744"/>
        <v>44862</v>
      </c>
      <c r="X2378" s="5"/>
      <c r="Z2378" s="49"/>
      <c r="AA2378" s="50" cm="1">
        <f t="array" ref="AA2378">IF(AND(K2378="Pending",J2378='Date ouverte'!$A$2),INDEX(_xlfn.ANCHORARRAY('Date ouverte'!$B$2),MATCH(TRUE,_xlfn.ANCHORARRAY('Date ouverte'!$B$2)&gt;=$W2378,0)),IF(AND(K2378="Pending",J2378='Date ouverte'!$A$4),INDEX(_xlfn.ANCHORARRAY('Date ouverte'!$B$4),MATCH(TRUE,_xlfn.ANCHORARRAY('Date ouverte'!$B$4)&gt;=$W2378,0)),IF(AND(K2378="Pending",J2378='Date ouverte'!$A$6),INDEX(_xlfn.ANCHORARRAY('Date ouverte'!$B$6),MATCH(TRUE,_xlfn.ANCHORARRAY('Date ouverte'!$B$6)&gt;=$W2378,0)),IF(AND(K2378="Pending",J2378='Date ouverte'!$A$8),INDEX(_xlfn.ANCHORARRAY('Date ouverte'!$B$8),MATCH(TRUE,_xlfn.ANCHORARRAY('Date ouverte'!$B$8)&gt;=$W2378,0)),W2378))))</f>
        <v>44862</v>
      </c>
      <c r="AB2378" s="5">
        <f>IF(IF($K2378="Pending",(IF($J2378='Date ouverte'!$A$20,HLOOKUP($AA2378,'Date ouverte'!$20:$21,2,FALSE),IF($J2378='Date ouverte'!$A$22,HLOOKUP($AA2378,'Date ouverte'!$22:$23,2,FALSE),IF($J2378='Date ouverte'!$A$24,HLOOKUP($AA2378,'Date ouverte'!$24:$25,2,FALSE),IF($J2378='Date ouverte'!$A$26,HLOOKUP($AA2378,'Date ouverte'!$26:$27,2,FALSE),"j"))))),W2378)&lt;&gt;"alert",AA2378,"alert")</f>
        <v>44862</v>
      </c>
      <c r="AC2378" s="65">
        <f>IF($AB2378="alert",(IF($J2378='Date ouverte'!$A$29,HLOOKUP($AA2378,'Date ouverte'!$29:$30,2,FALSE),IF($J2378='Date ouverte'!$A$31,HLOOKUP($AA2378,'Date ouverte'!$31:$33,2,FALSE),IF($J2378='Date ouverte'!$A$33,HLOOKUP($AA2378,'Date ouverte'!$33:$34,2,FALSE),IF($J2378='Date ouverte'!$A$35,HLOOKUP($AA2378,'Date ouverte'!$35:$36,2,FALSE),"j"))))),0)</f>
        <v>0</v>
      </c>
      <c r="AD237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78" s="71"/>
    </row>
    <row r="2379" spans="1:31" x14ac:dyDescent="0.25">
      <c r="A2379" t="s">
        <v>73</v>
      </c>
      <c r="B2379" t="s">
        <v>258</v>
      </c>
      <c r="C2379" t="s">
        <v>30</v>
      </c>
      <c r="D2379" t="s">
        <v>15</v>
      </c>
      <c r="E2379" t="s">
        <v>16</v>
      </c>
      <c r="F2379" t="s">
        <v>17</v>
      </c>
      <c r="G2379" s="1">
        <v>44803</v>
      </c>
      <c r="H2379" s="1">
        <v>44853</v>
      </c>
      <c r="I2379" s="2">
        <v>44862.291666666664</v>
      </c>
      <c r="J2379" t="s">
        <v>18</v>
      </c>
      <c r="K2379" t="s">
        <v>19</v>
      </c>
      <c r="L2379" t="s">
        <v>24</v>
      </c>
      <c r="M2379" t="s">
        <v>32</v>
      </c>
      <c r="N2379" t="s">
        <v>41</v>
      </c>
      <c r="O2379" t="s">
        <v>76</v>
      </c>
      <c r="P2379">
        <f t="shared" si="738"/>
        <v>1</v>
      </c>
      <c r="Q2379" s="5">
        <f t="shared" si="739"/>
        <v>44855</v>
      </c>
      <c r="R2379" s="32">
        <f>VLOOKUP(_xlfn.CONCAT(M2379," - ",E2379),Planning!$C$75:$D$99,2,0)</f>
        <v>10</v>
      </c>
      <c r="S2379" s="5">
        <f t="shared" si="740"/>
        <v>44863</v>
      </c>
      <c r="T2379" s="3" t="str">
        <f t="shared" si="741"/>
        <v/>
      </c>
      <c r="U2379" s="32">
        <f t="shared" ca="1" si="742"/>
        <v>4</v>
      </c>
      <c r="V2379" s="32">
        <f t="shared" si="743"/>
        <v>0</v>
      </c>
      <c r="W2379" s="5">
        <f t="shared" si="744"/>
        <v>44862</v>
      </c>
      <c r="X2379" s="5"/>
      <c r="Z2379" s="49"/>
      <c r="AA2379" s="50" cm="1">
        <f t="array" ref="AA2379">IF(AND(K2379="Pending",J2379='Date ouverte'!$A$2),INDEX(_xlfn.ANCHORARRAY('Date ouverte'!$B$2),MATCH(TRUE,_xlfn.ANCHORARRAY('Date ouverte'!$B$2)&gt;=$W2379,0)),IF(AND(K2379="Pending",J2379='Date ouverte'!$A$4),INDEX(_xlfn.ANCHORARRAY('Date ouverte'!$B$4),MATCH(TRUE,_xlfn.ANCHORARRAY('Date ouverte'!$B$4)&gt;=$W2379,0)),IF(AND(K2379="Pending",J2379='Date ouverte'!$A$6),INDEX(_xlfn.ANCHORARRAY('Date ouverte'!$B$6),MATCH(TRUE,_xlfn.ANCHORARRAY('Date ouverte'!$B$6)&gt;=$W2379,0)),IF(AND(K2379="Pending",J2379='Date ouverte'!$A$8),INDEX(_xlfn.ANCHORARRAY('Date ouverte'!$B$8),MATCH(TRUE,_xlfn.ANCHORARRAY('Date ouverte'!$B$8)&gt;=$W2379,0)),W2379))))</f>
        <v>44862</v>
      </c>
      <c r="AB2379" s="5">
        <f>IF(IF($K2379="Pending",(IF($J2379='Date ouverte'!$A$20,HLOOKUP($AA2379,'Date ouverte'!$20:$21,2,FALSE),IF($J2379='Date ouverte'!$A$22,HLOOKUP($AA2379,'Date ouverte'!$22:$23,2,FALSE),IF($J2379='Date ouverte'!$A$24,HLOOKUP($AA2379,'Date ouverte'!$24:$25,2,FALSE),IF($J2379='Date ouverte'!$A$26,HLOOKUP($AA2379,'Date ouverte'!$26:$27,2,FALSE),"j"))))),W2379)&lt;&gt;"alert",AA2379,"alert")</f>
        <v>44862</v>
      </c>
      <c r="AC2379" s="65">
        <f>IF($AB2379="alert",(IF($J2379='Date ouverte'!$A$29,HLOOKUP($AA2379,'Date ouverte'!$29:$30,2,FALSE),IF($J2379='Date ouverte'!$A$31,HLOOKUP($AA2379,'Date ouverte'!$31:$33,2,FALSE),IF($J2379='Date ouverte'!$A$33,HLOOKUP($AA2379,'Date ouverte'!$33:$34,2,FALSE),IF($J2379='Date ouverte'!$A$35,HLOOKUP($AA2379,'Date ouverte'!$35:$36,2,FALSE),"j"))))),0)</f>
        <v>0</v>
      </c>
      <c r="AD237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79" s="71"/>
    </row>
    <row r="2380" spans="1:31" x14ac:dyDescent="0.25">
      <c r="A2380" t="s">
        <v>2558</v>
      </c>
      <c r="B2380" t="s">
        <v>258</v>
      </c>
      <c r="C2380" t="s">
        <v>30</v>
      </c>
      <c r="D2380" t="s">
        <v>57</v>
      </c>
      <c r="E2380" t="s">
        <v>16</v>
      </c>
      <c r="F2380" t="s">
        <v>48</v>
      </c>
      <c r="G2380" s="1">
        <v>44862</v>
      </c>
      <c r="H2380" s="1">
        <v>44903</v>
      </c>
      <c r="I2380" s="2">
        <v>44910</v>
      </c>
      <c r="J2380" t="s">
        <v>18</v>
      </c>
      <c r="K2380" t="s">
        <v>29</v>
      </c>
      <c r="L2380" t="s">
        <v>24</v>
      </c>
      <c r="M2380" t="s">
        <v>32</v>
      </c>
      <c r="N2380" t="s">
        <v>41</v>
      </c>
      <c r="O2380" t="s">
        <v>2446</v>
      </c>
      <c r="P2380">
        <f t="shared" si="738"/>
        <v>1</v>
      </c>
      <c r="Q2380" s="5">
        <f t="shared" si="739"/>
        <v>44905</v>
      </c>
      <c r="R2380" s="32">
        <f>VLOOKUP(_xlfn.CONCAT(M2380," - ",E2380),Planning!$C$75:$D$99,2,0)</f>
        <v>10</v>
      </c>
      <c r="S2380" s="5">
        <f t="shared" si="740"/>
        <v>44913</v>
      </c>
      <c r="T2380" s="3" t="str">
        <f t="shared" si="741"/>
        <v/>
      </c>
      <c r="U2380" s="32">
        <f t="shared" ca="1" si="742"/>
        <v>10</v>
      </c>
      <c r="V2380" s="32">
        <f t="shared" si="743"/>
        <v>0</v>
      </c>
      <c r="W2380" s="5">
        <f t="shared" si="744"/>
        <v>44910</v>
      </c>
      <c r="X2380" s="5"/>
      <c r="Z2380" s="49"/>
      <c r="AA2380" s="50" cm="1">
        <f t="array" ref="AA2380">IF(AND(K2380="Pending",J2380='Date ouverte'!$A$2),INDEX(_xlfn.ANCHORARRAY('Date ouverte'!$B$2),MATCH(TRUE,_xlfn.ANCHORARRAY('Date ouverte'!$B$2)&gt;=$W2380,0)),IF(AND(K2380="Pending",J2380='Date ouverte'!$A$4),INDEX(_xlfn.ANCHORARRAY('Date ouverte'!$B$4),MATCH(TRUE,_xlfn.ANCHORARRAY('Date ouverte'!$B$4)&gt;=$W2380,0)),IF(AND(K2380="Pending",J2380='Date ouverte'!$A$6),INDEX(_xlfn.ANCHORARRAY('Date ouverte'!$B$6),MATCH(TRUE,_xlfn.ANCHORARRAY('Date ouverte'!$B$6)&gt;=$W2380,0)),IF(AND(K2380="Pending",J2380='Date ouverte'!$A$8),INDEX(_xlfn.ANCHORARRAY('Date ouverte'!$B$8),MATCH(TRUE,_xlfn.ANCHORARRAY('Date ouverte'!$B$8)&gt;=$W2380,0)),W2380))))</f>
        <v>44910</v>
      </c>
      <c r="AB2380" s="5">
        <f>IF(IF($K2380="Pending",(IF($J2380='Date ouverte'!$A$20,HLOOKUP($AA2380,'Date ouverte'!$20:$21,2,FALSE),IF($J2380='Date ouverte'!$A$22,HLOOKUP($AA2380,'Date ouverte'!$22:$23,2,FALSE),IF($J2380='Date ouverte'!$A$24,HLOOKUP($AA2380,'Date ouverte'!$24:$25,2,FALSE),IF($J2380='Date ouverte'!$A$26,HLOOKUP($AA2380,'Date ouverte'!$26:$27,2,FALSE),"j"))))),W2380)&lt;&gt;"alert",AA2380,"alert")</f>
        <v>44910</v>
      </c>
      <c r="AC2380" s="65">
        <f>IF($AB2380="alert",(IF($J2380='Date ouverte'!$A$29,HLOOKUP($AA2380,'Date ouverte'!$29:$30,2,FALSE),IF($J2380='Date ouverte'!$A$31,HLOOKUP($AA2380,'Date ouverte'!$31:$33,2,FALSE),IF($J2380='Date ouverte'!$A$33,HLOOKUP($AA2380,'Date ouverte'!$33:$34,2,FALSE),IF($J2380='Date ouverte'!$A$35,HLOOKUP($AA2380,'Date ouverte'!$35:$36,2,FALSE),"j"))))),0)</f>
        <v>0</v>
      </c>
      <c r="AD238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80" s="71"/>
    </row>
    <row r="2381" spans="1:31" x14ac:dyDescent="0.25">
      <c r="A2381" t="s">
        <v>615</v>
      </c>
      <c r="B2381" t="s">
        <v>258</v>
      </c>
      <c r="C2381" t="s">
        <v>30</v>
      </c>
      <c r="D2381" t="s">
        <v>47</v>
      </c>
      <c r="E2381" t="s">
        <v>16</v>
      </c>
      <c r="F2381" t="s">
        <v>48</v>
      </c>
      <c r="G2381" s="1">
        <v>44823</v>
      </c>
      <c r="H2381" s="1">
        <v>44868</v>
      </c>
      <c r="I2381" s="2">
        <v>44873</v>
      </c>
      <c r="J2381" t="s">
        <v>39</v>
      </c>
      <c r="K2381" t="s">
        <v>29</v>
      </c>
      <c r="L2381" t="s">
        <v>24</v>
      </c>
      <c r="M2381" t="s">
        <v>32</v>
      </c>
      <c r="N2381" t="s">
        <v>41</v>
      </c>
      <c r="O2381" t="s">
        <v>387</v>
      </c>
      <c r="P2381">
        <f t="shared" si="738"/>
        <v>1</v>
      </c>
      <c r="Q2381" s="5">
        <f t="shared" si="739"/>
        <v>44870</v>
      </c>
      <c r="R2381" s="32">
        <f>VLOOKUP(_xlfn.CONCAT(M2381," - ",E2381),Planning!$C$75:$D$99,2,0)</f>
        <v>10</v>
      </c>
      <c r="S2381" s="5">
        <f t="shared" si="740"/>
        <v>44878</v>
      </c>
      <c r="T2381" s="3" t="str">
        <f t="shared" si="741"/>
        <v/>
      </c>
      <c r="U2381" s="32">
        <f t="shared" ca="1" si="742"/>
        <v>10</v>
      </c>
      <c r="V2381" s="32">
        <f t="shared" si="743"/>
        <v>0</v>
      </c>
      <c r="W2381" s="5">
        <f t="shared" si="744"/>
        <v>44873</v>
      </c>
      <c r="X2381" s="5"/>
      <c r="Z2381" s="49"/>
      <c r="AA2381" s="50" cm="1">
        <f t="array" ref="AA2381">IF(AND(K2381="Pending",J2381='Date ouverte'!$A$2),INDEX(_xlfn.ANCHORARRAY('Date ouverte'!$B$2),MATCH(TRUE,_xlfn.ANCHORARRAY('Date ouverte'!$B$2)&gt;=$W2381,0)),IF(AND(K2381="Pending",J2381='Date ouverte'!$A$4),INDEX(_xlfn.ANCHORARRAY('Date ouverte'!$B$4),MATCH(TRUE,_xlfn.ANCHORARRAY('Date ouverte'!$B$4)&gt;=$W2381,0)),IF(AND(K2381="Pending",J2381='Date ouverte'!$A$6),INDEX(_xlfn.ANCHORARRAY('Date ouverte'!$B$6),MATCH(TRUE,_xlfn.ANCHORARRAY('Date ouverte'!$B$6)&gt;=$W2381,0)),IF(AND(K2381="Pending",J2381='Date ouverte'!$A$8),INDEX(_xlfn.ANCHORARRAY('Date ouverte'!$B$8),MATCH(TRUE,_xlfn.ANCHORARRAY('Date ouverte'!$B$8)&gt;=$W2381,0)),W2381))))</f>
        <v>44873</v>
      </c>
      <c r="AB2381" s="5" t="str">
        <f>IF(IF($K2381="Pending",(IF($J2381='Date ouverte'!$A$20,HLOOKUP($AA2381,'Date ouverte'!$20:$21,2,FALSE),IF($J2381='Date ouverte'!$A$22,HLOOKUP($AA2381,'Date ouverte'!$22:$23,2,FALSE),IF($J2381='Date ouverte'!$A$24,HLOOKUP($AA2381,'Date ouverte'!$24:$25,2,FALSE),IF($J2381='Date ouverte'!$A$26,HLOOKUP($AA2381,'Date ouverte'!$26:$27,2,FALSE),"j"))))),W2381)&lt;&gt;"alert",AA2381,"alert")</f>
        <v>alert</v>
      </c>
      <c r="AC2381" s="65">
        <f>IF($AB2381="alert",(IF($J2381='Date ouverte'!$A$29,HLOOKUP($AA2381,'Date ouverte'!$29:$30,2,FALSE),IF($J2381='Date ouverte'!$A$31,HLOOKUP($AA2381,'Date ouverte'!$31:$33,2,FALSE),IF($J2381='Date ouverte'!$A$33,HLOOKUP($AA2381,'Date ouverte'!$33:$34,2,FALSE),IF($J2381='Date ouverte'!$A$35,HLOOKUP($AA2381,'Date ouverte'!$35:$36,2,FALSE),"j"))))),0)</f>
        <v>1</v>
      </c>
      <c r="AD238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81" s="71"/>
    </row>
    <row r="2382" spans="1:31" x14ac:dyDescent="0.25">
      <c r="A2382" t="s">
        <v>2402</v>
      </c>
      <c r="B2382" t="s">
        <v>258</v>
      </c>
      <c r="C2382" t="s">
        <v>30</v>
      </c>
      <c r="D2382" t="s">
        <v>47</v>
      </c>
      <c r="E2382" t="s">
        <v>16</v>
      </c>
      <c r="F2382" t="s">
        <v>48</v>
      </c>
      <c r="G2382" s="1">
        <v>44852</v>
      </c>
      <c r="H2382" s="1">
        <v>44884</v>
      </c>
      <c r="I2382" s="2">
        <v>44889</v>
      </c>
      <c r="J2382" t="s">
        <v>28</v>
      </c>
      <c r="K2382" t="s">
        <v>29</v>
      </c>
      <c r="L2382" t="s">
        <v>24</v>
      </c>
      <c r="M2382" t="s">
        <v>32</v>
      </c>
      <c r="N2382" t="s">
        <v>41</v>
      </c>
      <c r="O2382" t="s">
        <v>1686</v>
      </c>
      <c r="P2382">
        <f t="shared" si="738"/>
        <v>1</v>
      </c>
      <c r="Q2382" s="5">
        <f t="shared" si="739"/>
        <v>44886</v>
      </c>
      <c r="R2382" s="32">
        <f>VLOOKUP(_xlfn.CONCAT(M2382," - ",E2382),Planning!$C$75:$D$99,2,0)</f>
        <v>10</v>
      </c>
      <c r="S2382" s="5">
        <f t="shared" si="740"/>
        <v>44894</v>
      </c>
      <c r="T2382" s="3" t="str">
        <f t="shared" si="741"/>
        <v/>
      </c>
      <c r="U2382" s="32">
        <f t="shared" ca="1" si="742"/>
        <v>10</v>
      </c>
      <c r="V2382" s="32">
        <f t="shared" si="743"/>
        <v>0</v>
      </c>
      <c r="W2382" s="5">
        <f t="shared" si="744"/>
        <v>44889</v>
      </c>
      <c r="X2382" s="5"/>
      <c r="Z2382" s="49"/>
      <c r="AA2382" s="50" cm="1">
        <f t="array" ref="AA2382">IF(AND(K2382="Pending",J2382='Date ouverte'!$A$2),INDEX(_xlfn.ANCHORARRAY('Date ouverte'!$B$2),MATCH(TRUE,_xlfn.ANCHORARRAY('Date ouverte'!$B$2)&gt;=$W2382,0)),IF(AND(K2382="Pending",J2382='Date ouverte'!$A$4),INDEX(_xlfn.ANCHORARRAY('Date ouverte'!$B$4),MATCH(TRUE,_xlfn.ANCHORARRAY('Date ouverte'!$B$4)&gt;=$W2382,0)),IF(AND(K2382="Pending",J2382='Date ouverte'!$A$6),INDEX(_xlfn.ANCHORARRAY('Date ouverte'!$B$6),MATCH(TRUE,_xlfn.ANCHORARRAY('Date ouverte'!$B$6)&gt;=$W2382,0)),IF(AND(K2382="Pending",J2382='Date ouverte'!$A$8),INDEX(_xlfn.ANCHORARRAY('Date ouverte'!$B$8),MATCH(TRUE,_xlfn.ANCHORARRAY('Date ouverte'!$B$8)&gt;=$W2382,0)),W2382))))</f>
        <v>44889</v>
      </c>
      <c r="AB2382" s="5">
        <f>IF(IF($K2382="Pending",(IF($J2382='Date ouverte'!$A$20,HLOOKUP($AA2382,'Date ouverte'!$20:$21,2,FALSE),IF($J2382='Date ouverte'!$A$22,HLOOKUP($AA2382,'Date ouverte'!$22:$23,2,FALSE),IF($J2382='Date ouverte'!$A$24,HLOOKUP($AA2382,'Date ouverte'!$24:$25,2,FALSE),IF($J2382='Date ouverte'!$A$26,HLOOKUP($AA2382,'Date ouverte'!$26:$27,2,FALSE),"j"))))),W2382)&lt;&gt;"alert",AA2382,"alert")</f>
        <v>44889</v>
      </c>
      <c r="AC2382" s="65">
        <f>IF($AB2382="alert",(IF($J2382='Date ouverte'!$A$29,HLOOKUP($AA2382,'Date ouverte'!$29:$30,2,FALSE),IF($J2382='Date ouverte'!$A$31,HLOOKUP($AA2382,'Date ouverte'!$31:$33,2,FALSE),IF($J2382='Date ouverte'!$A$33,HLOOKUP($AA2382,'Date ouverte'!$33:$34,2,FALSE),IF($J2382='Date ouverte'!$A$35,HLOOKUP($AA2382,'Date ouverte'!$35:$36,2,FALSE),"j"))))),0)</f>
        <v>0</v>
      </c>
      <c r="AD238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82" s="71"/>
    </row>
    <row r="2383" spans="1:31" x14ac:dyDescent="0.25">
      <c r="A2383" t="s">
        <v>2559</v>
      </c>
      <c r="B2383" t="s">
        <v>258</v>
      </c>
      <c r="C2383" t="s">
        <v>14</v>
      </c>
      <c r="D2383" t="s">
        <v>47</v>
      </c>
      <c r="E2383" t="s">
        <v>16</v>
      </c>
      <c r="F2383" t="s">
        <v>48</v>
      </c>
      <c r="G2383" s="1">
        <v>44857</v>
      </c>
      <c r="H2383" s="1">
        <v>44884</v>
      </c>
      <c r="I2383" s="2">
        <v>44891</v>
      </c>
      <c r="J2383" t="s">
        <v>28</v>
      </c>
      <c r="K2383" t="s">
        <v>29</v>
      </c>
      <c r="L2383" t="s">
        <v>24</v>
      </c>
      <c r="M2383" t="s">
        <v>32</v>
      </c>
      <c r="N2383" t="s">
        <v>41</v>
      </c>
      <c r="O2383" t="s">
        <v>1686</v>
      </c>
      <c r="P2383">
        <f t="shared" si="738"/>
        <v>1</v>
      </c>
      <c r="Q2383" s="5">
        <f t="shared" si="739"/>
        <v>44886</v>
      </c>
      <c r="R2383" s="32">
        <f>VLOOKUP(_xlfn.CONCAT(M2383," - ",E2383),Planning!$C$75:$D$99,2,0)</f>
        <v>10</v>
      </c>
      <c r="S2383" s="5">
        <f t="shared" si="740"/>
        <v>44894</v>
      </c>
      <c r="T2383" s="3" t="str">
        <f t="shared" si="741"/>
        <v/>
      </c>
      <c r="U2383" s="32">
        <f t="shared" ca="1" si="742"/>
        <v>10</v>
      </c>
      <c r="V2383" s="32">
        <f t="shared" si="743"/>
        <v>0</v>
      </c>
      <c r="W2383" s="5">
        <f t="shared" si="744"/>
        <v>44891</v>
      </c>
      <c r="X2383" s="5"/>
      <c r="Z2383" s="49"/>
      <c r="AA2383" s="50" cm="1">
        <f t="array" ref="AA2383">IF(AND(K2383="Pending",J2383='Date ouverte'!$A$2),INDEX(_xlfn.ANCHORARRAY('Date ouverte'!$B$2),MATCH(TRUE,_xlfn.ANCHORARRAY('Date ouverte'!$B$2)&gt;=$W2383,0)),IF(AND(K2383="Pending",J2383='Date ouverte'!$A$4),INDEX(_xlfn.ANCHORARRAY('Date ouverte'!$B$4),MATCH(TRUE,_xlfn.ANCHORARRAY('Date ouverte'!$B$4)&gt;=$W2383,0)),IF(AND(K2383="Pending",J2383='Date ouverte'!$A$6),INDEX(_xlfn.ANCHORARRAY('Date ouverte'!$B$6),MATCH(TRUE,_xlfn.ANCHORARRAY('Date ouverte'!$B$6)&gt;=$W2383,0)),IF(AND(K2383="Pending",J2383='Date ouverte'!$A$8),INDEX(_xlfn.ANCHORARRAY('Date ouverte'!$B$8),MATCH(TRUE,_xlfn.ANCHORARRAY('Date ouverte'!$B$8)&gt;=$W2383,0)),W2383))))</f>
        <v>44893</v>
      </c>
      <c r="AB2383" s="5">
        <f>IF(IF($K2383="Pending",(IF($J2383='Date ouverte'!$A$20,HLOOKUP($AA2383,'Date ouverte'!$20:$21,2,FALSE),IF($J2383='Date ouverte'!$A$22,HLOOKUP($AA2383,'Date ouverte'!$22:$23,2,FALSE),IF($J2383='Date ouverte'!$A$24,HLOOKUP($AA2383,'Date ouverte'!$24:$25,2,FALSE),IF($J2383='Date ouverte'!$A$26,HLOOKUP($AA2383,'Date ouverte'!$26:$27,2,FALSE),"j"))))),W2383)&lt;&gt;"alert",AA2383,"alert")</f>
        <v>44893</v>
      </c>
      <c r="AC2383" s="65">
        <f>IF($AB2383="alert",(IF($J2383='Date ouverte'!$A$29,HLOOKUP($AA2383,'Date ouverte'!$29:$30,2,FALSE),IF($J2383='Date ouverte'!$A$31,HLOOKUP($AA2383,'Date ouverte'!$31:$33,2,FALSE),IF($J2383='Date ouverte'!$A$33,HLOOKUP($AA2383,'Date ouverte'!$33:$34,2,FALSE),IF($J2383='Date ouverte'!$A$35,HLOOKUP($AA2383,'Date ouverte'!$35:$36,2,FALSE),"j"))))),0)</f>
        <v>0</v>
      </c>
      <c r="AD238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83" s="71"/>
    </row>
    <row r="2384" spans="1:31" x14ac:dyDescent="0.25">
      <c r="A2384" t="s">
        <v>2403</v>
      </c>
      <c r="B2384" t="s">
        <v>258</v>
      </c>
      <c r="C2384" t="s">
        <v>30</v>
      </c>
      <c r="D2384" t="s">
        <v>47</v>
      </c>
      <c r="E2384" t="s">
        <v>16</v>
      </c>
      <c r="F2384" t="s">
        <v>48</v>
      </c>
      <c r="G2384" s="1">
        <v>44861</v>
      </c>
      <c r="H2384" s="1">
        <v>44893</v>
      </c>
      <c r="I2384" s="2">
        <v>44900</v>
      </c>
      <c r="J2384" t="s">
        <v>23</v>
      </c>
      <c r="K2384" t="s">
        <v>29</v>
      </c>
      <c r="L2384" t="s">
        <v>24</v>
      </c>
      <c r="M2384" t="s">
        <v>32</v>
      </c>
      <c r="N2384" t="s">
        <v>41</v>
      </c>
      <c r="O2384" t="s">
        <v>1728</v>
      </c>
      <c r="P2384">
        <f t="shared" si="738"/>
        <v>1</v>
      </c>
      <c r="Q2384" s="5">
        <f t="shared" si="739"/>
        <v>44895</v>
      </c>
      <c r="R2384" s="32">
        <f>VLOOKUP(_xlfn.CONCAT(M2384," - ",E2384),Planning!$C$75:$D$99,2,0)</f>
        <v>10</v>
      </c>
      <c r="S2384" s="5">
        <f t="shared" si="740"/>
        <v>44903</v>
      </c>
      <c r="T2384" s="3" t="str">
        <f t="shared" si="741"/>
        <v/>
      </c>
      <c r="U2384" s="32">
        <f t="shared" ca="1" si="742"/>
        <v>10</v>
      </c>
      <c r="V2384" s="32">
        <f t="shared" si="743"/>
        <v>0</v>
      </c>
      <c r="W2384" s="5">
        <f t="shared" si="744"/>
        <v>44900</v>
      </c>
      <c r="X2384" s="5"/>
      <c r="Z2384" s="49"/>
      <c r="AA2384" s="50" cm="1">
        <f t="array" ref="AA2384">IF(AND(K2384="Pending",J2384='Date ouverte'!$A$2),INDEX(_xlfn.ANCHORARRAY('Date ouverte'!$B$2),MATCH(TRUE,_xlfn.ANCHORARRAY('Date ouverte'!$B$2)&gt;=$W2384,0)),IF(AND(K2384="Pending",J2384='Date ouverte'!$A$4),INDEX(_xlfn.ANCHORARRAY('Date ouverte'!$B$4),MATCH(TRUE,_xlfn.ANCHORARRAY('Date ouverte'!$B$4)&gt;=$W2384,0)),IF(AND(K2384="Pending",J2384='Date ouverte'!$A$6),INDEX(_xlfn.ANCHORARRAY('Date ouverte'!$B$6),MATCH(TRUE,_xlfn.ANCHORARRAY('Date ouverte'!$B$6)&gt;=$W2384,0)),IF(AND(K2384="Pending",J2384='Date ouverte'!$A$8),INDEX(_xlfn.ANCHORARRAY('Date ouverte'!$B$8),MATCH(TRUE,_xlfn.ANCHORARRAY('Date ouverte'!$B$8)&gt;=$W2384,0)),W2384))))</f>
        <v>44900</v>
      </c>
      <c r="AB2384" s="5" t="str">
        <f>IF(IF($K2384="Pending",(IF($J2384='Date ouverte'!$A$20,HLOOKUP($AA2384,'Date ouverte'!$20:$21,2,FALSE),IF($J2384='Date ouverte'!$A$22,HLOOKUP($AA2384,'Date ouverte'!$22:$23,2,FALSE),IF($J2384='Date ouverte'!$A$24,HLOOKUP($AA2384,'Date ouverte'!$24:$25,2,FALSE),IF($J2384='Date ouverte'!$A$26,HLOOKUP($AA2384,'Date ouverte'!$26:$27,2,FALSE),"j"))))),W2384)&lt;&gt;"alert",AA2384,"alert")</f>
        <v>alert</v>
      </c>
      <c r="AC2384" s="65">
        <f>IF($AB2384="alert",(IF($J2384='Date ouverte'!$A$29,HLOOKUP($AA2384,'Date ouverte'!$29:$30,2,FALSE),IF($J2384='Date ouverte'!$A$31,HLOOKUP($AA2384,'Date ouverte'!$31:$33,2,FALSE),IF($J2384='Date ouverte'!$A$33,HLOOKUP($AA2384,'Date ouverte'!$33:$34,2,FALSE),IF($J2384='Date ouverte'!$A$35,HLOOKUP($AA2384,'Date ouverte'!$35:$36,2,FALSE),"j"))))),0)</f>
        <v>26</v>
      </c>
      <c r="AD238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84" s="71"/>
    </row>
    <row r="2385" spans="1:31" x14ac:dyDescent="0.25">
      <c r="A2385" t="s">
        <v>2404</v>
      </c>
      <c r="B2385" t="s">
        <v>258</v>
      </c>
      <c r="C2385" t="s">
        <v>30</v>
      </c>
      <c r="D2385" t="s">
        <v>47</v>
      </c>
      <c r="E2385" t="s">
        <v>16</v>
      </c>
      <c r="F2385" t="s">
        <v>48</v>
      </c>
      <c r="G2385" s="1">
        <v>44852</v>
      </c>
      <c r="H2385" s="1">
        <v>44884</v>
      </c>
      <c r="I2385" s="2">
        <v>44889</v>
      </c>
      <c r="J2385" t="s">
        <v>23</v>
      </c>
      <c r="K2385" t="s">
        <v>29</v>
      </c>
      <c r="L2385" t="s">
        <v>24</v>
      </c>
      <c r="M2385" t="s">
        <v>32</v>
      </c>
      <c r="N2385" t="s">
        <v>41</v>
      </c>
      <c r="O2385" t="s">
        <v>1686</v>
      </c>
      <c r="P2385">
        <f t="shared" si="738"/>
        <v>1</v>
      </c>
      <c r="Q2385" s="5">
        <f t="shared" si="739"/>
        <v>44886</v>
      </c>
      <c r="R2385" s="32">
        <f>VLOOKUP(_xlfn.CONCAT(M2385," - ",E2385),Planning!$C$75:$D$99,2,0)</f>
        <v>10</v>
      </c>
      <c r="S2385" s="5">
        <f t="shared" si="740"/>
        <v>44894</v>
      </c>
      <c r="T2385" s="3" t="str">
        <f t="shared" si="741"/>
        <v/>
      </c>
      <c r="U2385" s="32">
        <f t="shared" ca="1" si="742"/>
        <v>10</v>
      </c>
      <c r="V2385" s="32">
        <f t="shared" si="743"/>
        <v>0</v>
      </c>
      <c r="W2385" s="5">
        <f t="shared" si="744"/>
        <v>44889</v>
      </c>
      <c r="X2385" s="5"/>
      <c r="Z2385" s="49"/>
      <c r="AA2385" s="50" cm="1">
        <f t="array" ref="AA2385">IF(AND(K2385="Pending",J2385='Date ouverte'!$A$2),INDEX(_xlfn.ANCHORARRAY('Date ouverte'!$B$2),MATCH(TRUE,_xlfn.ANCHORARRAY('Date ouverte'!$B$2)&gt;=$W2385,0)),IF(AND(K2385="Pending",J2385='Date ouverte'!$A$4),INDEX(_xlfn.ANCHORARRAY('Date ouverte'!$B$4),MATCH(TRUE,_xlfn.ANCHORARRAY('Date ouverte'!$B$4)&gt;=$W2385,0)),IF(AND(K2385="Pending",J2385='Date ouverte'!$A$6),INDEX(_xlfn.ANCHORARRAY('Date ouverte'!$B$6),MATCH(TRUE,_xlfn.ANCHORARRAY('Date ouverte'!$B$6)&gt;=$W2385,0)),IF(AND(K2385="Pending",J2385='Date ouverte'!$A$8),INDEX(_xlfn.ANCHORARRAY('Date ouverte'!$B$8),MATCH(TRUE,_xlfn.ANCHORARRAY('Date ouverte'!$B$8)&gt;=$W2385,0)),W2385))))</f>
        <v>44889</v>
      </c>
      <c r="AB2385" s="5" t="str">
        <f>IF(IF($K2385="Pending",(IF($J2385='Date ouverte'!$A$20,HLOOKUP($AA2385,'Date ouverte'!$20:$21,2,FALSE),IF($J2385='Date ouverte'!$A$22,HLOOKUP($AA2385,'Date ouverte'!$22:$23,2,FALSE),IF($J2385='Date ouverte'!$A$24,HLOOKUP($AA2385,'Date ouverte'!$24:$25,2,FALSE),IF($J2385='Date ouverte'!$A$26,HLOOKUP($AA2385,'Date ouverte'!$26:$27,2,FALSE),"j"))))),W2385)&lt;&gt;"alert",AA2385,"alert")</f>
        <v>alert</v>
      </c>
      <c r="AC2385" s="65">
        <f>IF($AB2385="alert",(IF($J2385='Date ouverte'!$A$29,HLOOKUP($AA2385,'Date ouverte'!$29:$30,2,FALSE),IF($J2385='Date ouverte'!$A$31,HLOOKUP($AA2385,'Date ouverte'!$31:$33,2,FALSE),IF($J2385='Date ouverte'!$A$33,HLOOKUP($AA2385,'Date ouverte'!$33:$34,2,FALSE),IF($J2385='Date ouverte'!$A$35,HLOOKUP($AA2385,'Date ouverte'!$35:$36,2,FALSE),"j"))))),0)</f>
        <v>32</v>
      </c>
      <c r="AD238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85" s="71"/>
    </row>
    <row r="2386" spans="1:31" x14ac:dyDescent="0.25">
      <c r="A2386" t="s">
        <v>932</v>
      </c>
      <c r="B2386" t="s">
        <v>258</v>
      </c>
      <c r="C2386" t="s">
        <v>30</v>
      </c>
      <c r="D2386" t="s">
        <v>47</v>
      </c>
      <c r="E2386" t="s">
        <v>16</v>
      </c>
      <c r="F2386" t="s">
        <v>48</v>
      </c>
      <c r="G2386" s="1">
        <v>44826</v>
      </c>
      <c r="H2386" s="1">
        <v>44872</v>
      </c>
      <c r="I2386" s="2">
        <v>44877</v>
      </c>
      <c r="J2386" t="s">
        <v>39</v>
      </c>
      <c r="K2386" t="s">
        <v>29</v>
      </c>
      <c r="L2386" t="s">
        <v>24</v>
      </c>
      <c r="M2386" t="s">
        <v>32</v>
      </c>
      <c r="N2386" t="s">
        <v>41</v>
      </c>
      <c r="O2386" t="s">
        <v>609</v>
      </c>
      <c r="P2386">
        <f t="shared" si="738"/>
        <v>1</v>
      </c>
      <c r="Q2386" s="5">
        <f t="shared" si="739"/>
        <v>44874</v>
      </c>
      <c r="R2386" s="32">
        <f>VLOOKUP(_xlfn.CONCAT(M2386," - ",E2386),Planning!$C$75:$D$99,2,0)</f>
        <v>10</v>
      </c>
      <c r="S2386" s="5">
        <f t="shared" si="740"/>
        <v>44882</v>
      </c>
      <c r="T2386" s="3" t="str">
        <f t="shared" si="741"/>
        <v/>
      </c>
      <c r="U2386" s="32">
        <f t="shared" ca="1" si="742"/>
        <v>10</v>
      </c>
      <c r="V2386" s="32">
        <f t="shared" si="743"/>
        <v>0</v>
      </c>
      <c r="W2386" s="5">
        <f t="shared" si="744"/>
        <v>44877</v>
      </c>
      <c r="X2386" s="5"/>
      <c r="Z2386" s="49"/>
      <c r="AA2386" s="50" cm="1">
        <f t="array" ref="AA2386">IF(AND(K2386="Pending",J2386='Date ouverte'!$A$2),INDEX(_xlfn.ANCHORARRAY('Date ouverte'!$B$2),MATCH(TRUE,_xlfn.ANCHORARRAY('Date ouverte'!$B$2)&gt;=$W2386,0)),IF(AND(K2386="Pending",J2386='Date ouverte'!$A$4),INDEX(_xlfn.ANCHORARRAY('Date ouverte'!$B$4),MATCH(TRUE,_xlfn.ANCHORARRAY('Date ouverte'!$B$4)&gt;=$W2386,0)),IF(AND(K2386="Pending",J2386='Date ouverte'!$A$6),INDEX(_xlfn.ANCHORARRAY('Date ouverte'!$B$6),MATCH(TRUE,_xlfn.ANCHORARRAY('Date ouverte'!$B$6)&gt;=$W2386,0)),IF(AND(K2386="Pending",J2386='Date ouverte'!$A$8),INDEX(_xlfn.ANCHORARRAY('Date ouverte'!$B$8),MATCH(TRUE,_xlfn.ANCHORARRAY('Date ouverte'!$B$8)&gt;=$W2386,0)),W2386))))</f>
        <v>44879</v>
      </c>
      <c r="AB2386" s="5" t="str">
        <f>IF(IF($K2386="Pending",(IF($J2386='Date ouverte'!$A$20,HLOOKUP($AA2386,'Date ouverte'!$20:$21,2,FALSE),IF($J2386='Date ouverte'!$A$22,HLOOKUP($AA2386,'Date ouverte'!$22:$23,2,FALSE),IF($J2386='Date ouverte'!$A$24,HLOOKUP($AA2386,'Date ouverte'!$24:$25,2,FALSE),IF($J2386='Date ouverte'!$A$26,HLOOKUP($AA2386,'Date ouverte'!$26:$27,2,FALSE),"j"))))),W2386)&lt;&gt;"alert",AA2386,"alert")</f>
        <v>alert</v>
      </c>
      <c r="AC2386" s="65">
        <f>IF($AB2386="alert",(IF($J2386='Date ouverte'!$A$29,HLOOKUP($AA2386,'Date ouverte'!$29:$30,2,FALSE),IF($J2386='Date ouverte'!$A$31,HLOOKUP($AA2386,'Date ouverte'!$31:$33,2,FALSE),IF($J2386='Date ouverte'!$A$33,HLOOKUP($AA2386,'Date ouverte'!$33:$34,2,FALSE),IF($J2386='Date ouverte'!$A$35,HLOOKUP($AA2386,'Date ouverte'!$35:$36,2,FALSE),"j"))))),0)</f>
        <v>52</v>
      </c>
      <c r="AD238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86" s="71"/>
    </row>
    <row r="2387" spans="1:31" x14ac:dyDescent="0.25">
      <c r="A2387" t="s">
        <v>2405</v>
      </c>
      <c r="B2387" t="s">
        <v>258</v>
      </c>
      <c r="C2387" t="s">
        <v>30</v>
      </c>
      <c r="D2387" t="s">
        <v>47</v>
      </c>
      <c r="E2387" t="s">
        <v>16</v>
      </c>
      <c r="F2387" t="s">
        <v>48</v>
      </c>
      <c r="G2387" s="1">
        <v>44861</v>
      </c>
      <c r="H2387" s="1">
        <v>44893</v>
      </c>
      <c r="I2387" s="2">
        <v>44900</v>
      </c>
      <c r="J2387" t="s">
        <v>23</v>
      </c>
      <c r="K2387" t="s">
        <v>29</v>
      </c>
      <c r="L2387" t="s">
        <v>24</v>
      </c>
      <c r="M2387" t="s">
        <v>32</v>
      </c>
      <c r="N2387" t="s">
        <v>41</v>
      </c>
      <c r="O2387" t="s">
        <v>1728</v>
      </c>
      <c r="P2387">
        <f t="shared" si="738"/>
        <v>1</v>
      </c>
      <c r="Q2387" s="5">
        <f t="shared" si="739"/>
        <v>44895</v>
      </c>
      <c r="R2387" s="32">
        <f>VLOOKUP(_xlfn.CONCAT(M2387," - ",E2387),Planning!$C$75:$D$99,2,0)</f>
        <v>10</v>
      </c>
      <c r="S2387" s="5">
        <f t="shared" si="740"/>
        <v>44903</v>
      </c>
      <c r="T2387" s="3" t="str">
        <f t="shared" si="741"/>
        <v/>
      </c>
      <c r="U2387" s="32">
        <f t="shared" ca="1" si="742"/>
        <v>10</v>
      </c>
      <c r="V2387" s="32">
        <f t="shared" si="743"/>
        <v>0</v>
      </c>
      <c r="W2387" s="5">
        <f t="shared" si="744"/>
        <v>44900</v>
      </c>
      <c r="X2387" s="5"/>
      <c r="Z2387" s="49"/>
      <c r="AA2387" s="50" cm="1">
        <f t="array" ref="AA2387">IF(AND(K2387="Pending",J2387='Date ouverte'!$A$2),INDEX(_xlfn.ANCHORARRAY('Date ouverte'!$B$2),MATCH(TRUE,_xlfn.ANCHORARRAY('Date ouverte'!$B$2)&gt;=$W2387,0)),IF(AND(K2387="Pending",J2387='Date ouverte'!$A$4),INDEX(_xlfn.ANCHORARRAY('Date ouverte'!$B$4),MATCH(TRUE,_xlfn.ANCHORARRAY('Date ouverte'!$B$4)&gt;=$W2387,0)),IF(AND(K2387="Pending",J2387='Date ouverte'!$A$6),INDEX(_xlfn.ANCHORARRAY('Date ouverte'!$B$6),MATCH(TRUE,_xlfn.ANCHORARRAY('Date ouverte'!$B$6)&gt;=$W2387,0)),IF(AND(K2387="Pending",J2387='Date ouverte'!$A$8),INDEX(_xlfn.ANCHORARRAY('Date ouverte'!$B$8),MATCH(TRUE,_xlfn.ANCHORARRAY('Date ouverte'!$B$8)&gt;=$W2387,0)),W2387))))</f>
        <v>44900</v>
      </c>
      <c r="AB2387" s="5" t="str">
        <f>IF(IF($K2387="Pending",(IF($J2387='Date ouverte'!$A$20,HLOOKUP($AA2387,'Date ouverte'!$20:$21,2,FALSE),IF($J2387='Date ouverte'!$A$22,HLOOKUP($AA2387,'Date ouverte'!$22:$23,2,FALSE),IF($J2387='Date ouverte'!$A$24,HLOOKUP($AA2387,'Date ouverte'!$24:$25,2,FALSE),IF($J2387='Date ouverte'!$A$26,HLOOKUP($AA2387,'Date ouverte'!$26:$27,2,FALSE),"j"))))),W2387)&lt;&gt;"alert",AA2387,"alert")</f>
        <v>alert</v>
      </c>
      <c r="AC2387" s="65">
        <f>IF($AB2387="alert",(IF($J2387='Date ouverte'!$A$29,HLOOKUP($AA2387,'Date ouverte'!$29:$30,2,FALSE),IF($J2387='Date ouverte'!$A$31,HLOOKUP($AA2387,'Date ouverte'!$31:$33,2,FALSE),IF($J2387='Date ouverte'!$A$33,HLOOKUP($AA2387,'Date ouverte'!$33:$34,2,FALSE),IF($J2387='Date ouverte'!$A$35,HLOOKUP($AA2387,'Date ouverte'!$35:$36,2,FALSE),"j"))))),0)</f>
        <v>26</v>
      </c>
      <c r="AD238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87" s="71"/>
    </row>
    <row r="2388" spans="1:31" x14ac:dyDescent="0.25">
      <c r="A2388" t="s">
        <v>869</v>
      </c>
      <c r="B2388" t="s">
        <v>258</v>
      </c>
      <c r="C2388" t="s">
        <v>30</v>
      </c>
      <c r="D2388" t="s">
        <v>47</v>
      </c>
      <c r="E2388" t="s">
        <v>16</v>
      </c>
      <c r="F2388" t="s">
        <v>48</v>
      </c>
      <c r="G2388" s="1">
        <v>44826</v>
      </c>
      <c r="H2388" s="1">
        <v>44872</v>
      </c>
      <c r="I2388" s="2">
        <v>44877</v>
      </c>
      <c r="J2388" t="s">
        <v>39</v>
      </c>
      <c r="K2388" t="s">
        <v>29</v>
      </c>
      <c r="L2388" t="s">
        <v>24</v>
      </c>
      <c r="M2388" t="s">
        <v>32</v>
      </c>
      <c r="N2388" t="s">
        <v>41</v>
      </c>
      <c r="O2388" t="s">
        <v>609</v>
      </c>
      <c r="P2388">
        <f t="shared" si="738"/>
        <v>1</v>
      </c>
      <c r="Q2388" s="5">
        <f t="shared" si="739"/>
        <v>44874</v>
      </c>
      <c r="R2388" s="32">
        <f>VLOOKUP(_xlfn.CONCAT(M2388," - ",E2388),Planning!$C$75:$D$99,2,0)</f>
        <v>10</v>
      </c>
      <c r="S2388" s="5">
        <f t="shared" si="740"/>
        <v>44882</v>
      </c>
      <c r="T2388" s="3" t="str">
        <f t="shared" si="741"/>
        <v/>
      </c>
      <c r="U2388" s="32">
        <f t="shared" ca="1" si="742"/>
        <v>10</v>
      </c>
      <c r="V2388" s="32">
        <f t="shared" si="743"/>
        <v>0</v>
      </c>
      <c r="W2388" s="5">
        <f t="shared" si="744"/>
        <v>44877</v>
      </c>
      <c r="X2388" s="5"/>
      <c r="Z2388" s="49"/>
      <c r="AA2388" s="50" cm="1">
        <f t="array" ref="AA2388">IF(AND(K2388="Pending",J2388='Date ouverte'!$A$2),INDEX(_xlfn.ANCHORARRAY('Date ouverte'!$B$2),MATCH(TRUE,_xlfn.ANCHORARRAY('Date ouverte'!$B$2)&gt;=$W2388,0)),IF(AND(K2388="Pending",J2388='Date ouverte'!$A$4),INDEX(_xlfn.ANCHORARRAY('Date ouverte'!$B$4),MATCH(TRUE,_xlfn.ANCHORARRAY('Date ouverte'!$B$4)&gt;=$W2388,0)),IF(AND(K2388="Pending",J2388='Date ouverte'!$A$6),INDEX(_xlfn.ANCHORARRAY('Date ouverte'!$B$6),MATCH(TRUE,_xlfn.ANCHORARRAY('Date ouverte'!$B$6)&gt;=$W2388,0)),IF(AND(K2388="Pending",J2388='Date ouverte'!$A$8),INDEX(_xlfn.ANCHORARRAY('Date ouverte'!$B$8),MATCH(TRUE,_xlfn.ANCHORARRAY('Date ouverte'!$B$8)&gt;=$W2388,0)),W2388))))</f>
        <v>44879</v>
      </c>
      <c r="AB2388" s="5" t="str">
        <f>IF(IF($K2388="Pending",(IF($J2388='Date ouverte'!$A$20,HLOOKUP($AA2388,'Date ouverte'!$20:$21,2,FALSE),IF($J2388='Date ouverte'!$A$22,HLOOKUP($AA2388,'Date ouverte'!$22:$23,2,FALSE),IF($J2388='Date ouverte'!$A$24,HLOOKUP($AA2388,'Date ouverte'!$24:$25,2,FALSE),IF($J2388='Date ouverte'!$A$26,HLOOKUP($AA2388,'Date ouverte'!$26:$27,2,FALSE),"j"))))),W2388)&lt;&gt;"alert",AA2388,"alert")</f>
        <v>alert</v>
      </c>
      <c r="AC2388" s="65">
        <f>IF($AB2388="alert",(IF($J2388='Date ouverte'!$A$29,HLOOKUP($AA2388,'Date ouverte'!$29:$30,2,FALSE),IF($J2388='Date ouverte'!$A$31,HLOOKUP($AA2388,'Date ouverte'!$31:$33,2,FALSE),IF($J2388='Date ouverte'!$A$33,HLOOKUP($AA2388,'Date ouverte'!$33:$34,2,FALSE),IF($J2388='Date ouverte'!$A$35,HLOOKUP($AA2388,'Date ouverte'!$35:$36,2,FALSE),"j"))))),0)</f>
        <v>52</v>
      </c>
      <c r="AD238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88" s="71"/>
    </row>
    <row r="2389" spans="1:31" x14ac:dyDescent="0.25">
      <c r="A2389" t="s">
        <v>719</v>
      </c>
      <c r="B2389" t="s">
        <v>258</v>
      </c>
      <c r="C2389" t="s">
        <v>14</v>
      </c>
      <c r="D2389" t="s">
        <v>47</v>
      </c>
      <c r="E2389" t="s">
        <v>51</v>
      </c>
      <c r="F2389" t="s">
        <v>48</v>
      </c>
      <c r="G2389" s="1">
        <v>44821</v>
      </c>
      <c r="H2389" s="1">
        <v>44862</v>
      </c>
      <c r="I2389" s="2">
        <v>44879.291666666664</v>
      </c>
      <c r="J2389" t="s">
        <v>28</v>
      </c>
      <c r="K2389" t="s">
        <v>19</v>
      </c>
      <c r="L2389" t="s">
        <v>24</v>
      </c>
      <c r="M2389" t="s">
        <v>32</v>
      </c>
      <c r="N2389" t="s">
        <v>41</v>
      </c>
      <c r="O2389" t="s">
        <v>664</v>
      </c>
      <c r="P2389">
        <f t="shared" si="738"/>
        <v>1</v>
      </c>
      <c r="Q2389" s="5">
        <f t="shared" si="739"/>
        <v>44864</v>
      </c>
      <c r="R2389" s="32">
        <f>VLOOKUP(_xlfn.CONCAT(M2389," - ",E2389),Planning!$C$75:$D$99,2,0)</f>
        <v>5</v>
      </c>
      <c r="S2389" s="5">
        <f t="shared" si="740"/>
        <v>44867</v>
      </c>
      <c r="T2389" s="3" t="str">
        <f t="shared" si="741"/>
        <v/>
      </c>
      <c r="U2389" s="32">
        <f t="shared" ca="1" si="742"/>
        <v>5</v>
      </c>
      <c r="V2389" s="32">
        <f t="shared" si="743"/>
        <v>0</v>
      </c>
      <c r="W2389" s="5">
        <f t="shared" si="744"/>
        <v>44879</v>
      </c>
      <c r="X2389" s="5"/>
      <c r="Z2389" s="49"/>
      <c r="AA2389" s="50" cm="1">
        <f t="array" ref="AA2389">IF(AND(K2389="Pending",J2389='Date ouverte'!$A$2),INDEX(_xlfn.ANCHORARRAY('Date ouverte'!$B$2),MATCH(TRUE,_xlfn.ANCHORARRAY('Date ouverte'!$B$2)&gt;=$W2389,0)),IF(AND(K2389="Pending",J2389='Date ouverte'!$A$4),INDEX(_xlfn.ANCHORARRAY('Date ouverte'!$B$4),MATCH(TRUE,_xlfn.ANCHORARRAY('Date ouverte'!$B$4)&gt;=$W2389,0)),IF(AND(K2389="Pending",J2389='Date ouverte'!$A$6),INDEX(_xlfn.ANCHORARRAY('Date ouverte'!$B$6),MATCH(TRUE,_xlfn.ANCHORARRAY('Date ouverte'!$B$6)&gt;=$W2389,0)),IF(AND(K2389="Pending",J2389='Date ouverte'!$A$8),INDEX(_xlfn.ANCHORARRAY('Date ouverte'!$B$8),MATCH(TRUE,_xlfn.ANCHORARRAY('Date ouverte'!$B$8)&gt;=$W2389,0)),W2389))))</f>
        <v>44879</v>
      </c>
      <c r="AB2389" s="5">
        <f>IF(IF($K2389="Pending",(IF($J2389='Date ouverte'!$A$20,HLOOKUP($AA2389,'Date ouverte'!$20:$21,2,FALSE),IF($J2389='Date ouverte'!$A$22,HLOOKUP($AA2389,'Date ouverte'!$22:$23,2,FALSE),IF($J2389='Date ouverte'!$A$24,HLOOKUP($AA2389,'Date ouverte'!$24:$25,2,FALSE),IF($J2389='Date ouverte'!$A$26,HLOOKUP($AA2389,'Date ouverte'!$26:$27,2,FALSE),"j"))))),W2389)&lt;&gt;"alert",AA2389,"alert")</f>
        <v>44879</v>
      </c>
      <c r="AC2389" s="65">
        <f>IF($AB2389="alert",(IF($J2389='Date ouverte'!$A$29,HLOOKUP($AA2389,'Date ouverte'!$29:$30,2,FALSE),IF($J2389='Date ouverte'!$A$31,HLOOKUP($AA2389,'Date ouverte'!$31:$33,2,FALSE),IF($J2389='Date ouverte'!$A$33,HLOOKUP($AA2389,'Date ouverte'!$33:$34,2,FALSE),IF($J2389='Date ouverte'!$A$35,HLOOKUP($AA2389,'Date ouverte'!$35:$36,2,FALSE),"j"))))),0)</f>
        <v>0</v>
      </c>
      <c r="AD238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89" s="71"/>
    </row>
    <row r="2390" spans="1:31" x14ac:dyDescent="0.25">
      <c r="A2390" t="s">
        <v>2406</v>
      </c>
      <c r="B2390" t="s">
        <v>258</v>
      </c>
      <c r="C2390" t="s">
        <v>30</v>
      </c>
      <c r="D2390" t="s">
        <v>47</v>
      </c>
      <c r="E2390" t="s">
        <v>16</v>
      </c>
      <c r="F2390" t="s">
        <v>48</v>
      </c>
      <c r="G2390" s="1">
        <v>44852</v>
      </c>
      <c r="H2390" s="1">
        <v>44884</v>
      </c>
      <c r="I2390" s="2">
        <v>44889</v>
      </c>
      <c r="J2390" t="s">
        <v>23</v>
      </c>
      <c r="K2390" t="s">
        <v>29</v>
      </c>
      <c r="L2390" t="s">
        <v>24</v>
      </c>
      <c r="M2390" t="s">
        <v>32</v>
      </c>
      <c r="N2390" t="s">
        <v>41</v>
      </c>
      <c r="O2390" t="s">
        <v>1686</v>
      </c>
      <c r="P2390">
        <f t="shared" si="738"/>
        <v>1</v>
      </c>
      <c r="Q2390" s="5">
        <f t="shared" si="739"/>
        <v>44886</v>
      </c>
      <c r="R2390" s="32">
        <f>VLOOKUP(_xlfn.CONCAT(M2390," - ",E2390),Planning!$C$75:$D$99,2,0)</f>
        <v>10</v>
      </c>
      <c r="S2390" s="5">
        <f t="shared" si="740"/>
        <v>44894</v>
      </c>
      <c r="T2390" s="3" t="str">
        <f t="shared" si="741"/>
        <v/>
      </c>
      <c r="U2390" s="32">
        <f t="shared" ca="1" si="742"/>
        <v>10</v>
      </c>
      <c r="V2390" s="32">
        <f t="shared" si="743"/>
        <v>0</v>
      </c>
      <c r="W2390" s="5">
        <f t="shared" si="744"/>
        <v>44889</v>
      </c>
      <c r="X2390" s="5"/>
      <c r="Z2390" s="49"/>
      <c r="AA2390" s="50" cm="1">
        <f t="array" ref="AA2390">IF(AND(K2390="Pending",J2390='Date ouverte'!$A$2),INDEX(_xlfn.ANCHORARRAY('Date ouverte'!$B$2),MATCH(TRUE,_xlfn.ANCHORARRAY('Date ouverte'!$B$2)&gt;=$W2390,0)),IF(AND(K2390="Pending",J2390='Date ouverte'!$A$4),INDEX(_xlfn.ANCHORARRAY('Date ouverte'!$B$4),MATCH(TRUE,_xlfn.ANCHORARRAY('Date ouverte'!$B$4)&gt;=$W2390,0)),IF(AND(K2390="Pending",J2390='Date ouverte'!$A$6),INDEX(_xlfn.ANCHORARRAY('Date ouverte'!$B$6),MATCH(TRUE,_xlfn.ANCHORARRAY('Date ouverte'!$B$6)&gt;=$W2390,0)),IF(AND(K2390="Pending",J2390='Date ouverte'!$A$8),INDEX(_xlfn.ANCHORARRAY('Date ouverte'!$B$8),MATCH(TRUE,_xlfn.ANCHORARRAY('Date ouverte'!$B$8)&gt;=$W2390,0)),W2390))))</f>
        <v>44889</v>
      </c>
      <c r="AB2390" s="5" t="str">
        <f>IF(IF($K2390="Pending",(IF($J2390='Date ouverte'!$A$20,HLOOKUP($AA2390,'Date ouverte'!$20:$21,2,FALSE),IF($J2390='Date ouverte'!$A$22,HLOOKUP($AA2390,'Date ouverte'!$22:$23,2,FALSE),IF($J2390='Date ouverte'!$A$24,HLOOKUP($AA2390,'Date ouverte'!$24:$25,2,FALSE),IF($J2390='Date ouverte'!$A$26,HLOOKUP($AA2390,'Date ouverte'!$26:$27,2,FALSE),"j"))))),W2390)&lt;&gt;"alert",AA2390,"alert")</f>
        <v>alert</v>
      </c>
      <c r="AC2390" s="65">
        <f>IF($AB2390="alert",(IF($J2390='Date ouverte'!$A$29,HLOOKUP($AA2390,'Date ouverte'!$29:$30,2,FALSE),IF($J2390='Date ouverte'!$A$31,HLOOKUP($AA2390,'Date ouverte'!$31:$33,2,FALSE),IF($J2390='Date ouverte'!$A$33,HLOOKUP($AA2390,'Date ouverte'!$33:$34,2,FALSE),IF($J2390='Date ouverte'!$A$35,HLOOKUP($AA2390,'Date ouverte'!$35:$36,2,FALSE),"j"))))),0)</f>
        <v>32</v>
      </c>
      <c r="AD239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0" s="71"/>
    </row>
    <row r="2391" spans="1:31" x14ac:dyDescent="0.25">
      <c r="A2391" t="s">
        <v>499</v>
      </c>
      <c r="B2391" t="s">
        <v>258</v>
      </c>
      <c r="C2391" t="s">
        <v>30</v>
      </c>
      <c r="D2391" t="s">
        <v>47</v>
      </c>
      <c r="E2391" t="s">
        <v>16</v>
      </c>
      <c r="F2391" t="s">
        <v>48</v>
      </c>
      <c r="G2391" s="1">
        <v>44823</v>
      </c>
      <c r="H2391" s="1">
        <v>44868</v>
      </c>
      <c r="I2391" s="2">
        <v>44873</v>
      </c>
      <c r="J2391" t="s">
        <v>28</v>
      </c>
      <c r="K2391" t="s">
        <v>29</v>
      </c>
      <c r="L2391" t="s">
        <v>24</v>
      </c>
      <c r="M2391" t="s">
        <v>32</v>
      </c>
      <c r="N2391" t="s">
        <v>41</v>
      </c>
      <c r="O2391" t="s">
        <v>387</v>
      </c>
      <c r="P2391">
        <f t="shared" si="738"/>
        <v>1</v>
      </c>
      <c r="Q2391" s="5">
        <f t="shared" si="739"/>
        <v>44870</v>
      </c>
      <c r="R2391" s="32">
        <f>VLOOKUP(_xlfn.CONCAT(M2391," - ",E2391),Planning!$C$75:$D$99,2,0)</f>
        <v>10</v>
      </c>
      <c r="S2391" s="5">
        <f t="shared" si="740"/>
        <v>44878</v>
      </c>
      <c r="T2391" s="3" t="str">
        <f t="shared" si="741"/>
        <v/>
      </c>
      <c r="U2391" s="32">
        <f t="shared" ca="1" si="742"/>
        <v>10</v>
      </c>
      <c r="V2391" s="32">
        <f t="shared" si="743"/>
        <v>0</v>
      </c>
      <c r="W2391" s="5">
        <f t="shared" si="744"/>
        <v>44873</v>
      </c>
      <c r="X2391" s="5"/>
      <c r="Z2391" s="49"/>
      <c r="AA2391" s="50" cm="1">
        <f t="array" ref="AA2391">IF(AND(K2391="Pending",J2391='Date ouverte'!$A$2),INDEX(_xlfn.ANCHORARRAY('Date ouverte'!$B$2),MATCH(TRUE,_xlfn.ANCHORARRAY('Date ouverte'!$B$2)&gt;=$W2391,0)),IF(AND(K2391="Pending",J2391='Date ouverte'!$A$4),INDEX(_xlfn.ANCHORARRAY('Date ouverte'!$B$4),MATCH(TRUE,_xlfn.ANCHORARRAY('Date ouverte'!$B$4)&gt;=$W2391,0)),IF(AND(K2391="Pending",J2391='Date ouverte'!$A$6),INDEX(_xlfn.ANCHORARRAY('Date ouverte'!$B$6),MATCH(TRUE,_xlfn.ANCHORARRAY('Date ouverte'!$B$6)&gt;=$W2391,0)),IF(AND(K2391="Pending",J2391='Date ouverte'!$A$8),INDEX(_xlfn.ANCHORARRAY('Date ouverte'!$B$8),MATCH(TRUE,_xlfn.ANCHORARRAY('Date ouverte'!$B$8)&gt;=$W2391,0)),W2391))))</f>
        <v>44873</v>
      </c>
      <c r="AB2391" s="5" t="str">
        <f>IF(IF($K2391="Pending",(IF($J2391='Date ouverte'!$A$20,HLOOKUP($AA2391,'Date ouverte'!$20:$21,2,FALSE),IF($J2391='Date ouverte'!$A$22,HLOOKUP($AA2391,'Date ouverte'!$22:$23,2,FALSE),IF($J2391='Date ouverte'!$A$24,HLOOKUP($AA2391,'Date ouverte'!$24:$25,2,FALSE),IF($J2391='Date ouverte'!$A$26,HLOOKUP($AA2391,'Date ouverte'!$26:$27,2,FALSE),"j"))))),W2391)&lt;&gt;"alert",AA2391,"alert")</f>
        <v>alert</v>
      </c>
      <c r="AC2391" s="65">
        <f>IF($AB2391="alert",(IF($J2391='Date ouverte'!$A$29,HLOOKUP($AA2391,'Date ouverte'!$29:$30,2,FALSE),IF($J2391='Date ouverte'!$A$31,HLOOKUP($AA2391,'Date ouverte'!$31:$33,2,FALSE),IF($J2391='Date ouverte'!$A$33,HLOOKUP($AA2391,'Date ouverte'!$33:$34,2,FALSE),IF($J2391='Date ouverte'!$A$35,HLOOKUP($AA2391,'Date ouverte'!$35:$36,2,FALSE),"j"))))),0)</f>
        <v>15</v>
      </c>
      <c r="AD239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1" s="71"/>
    </row>
    <row r="2392" spans="1:31" x14ac:dyDescent="0.25">
      <c r="A2392" t="s">
        <v>2407</v>
      </c>
      <c r="B2392" t="s">
        <v>258</v>
      </c>
      <c r="C2392" t="s">
        <v>14</v>
      </c>
      <c r="D2392" t="s">
        <v>47</v>
      </c>
      <c r="E2392" t="s">
        <v>16</v>
      </c>
      <c r="F2392" t="s">
        <v>48</v>
      </c>
      <c r="G2392" s="1">
        <v>44847</v>
      </c>
      <c r="H2392" s="1">
        <v>44884</v>
      </c>
      <c r="I2392" s="2">
        <v>44891</v>
      </c>
      <c r="J2392" t="s">
        <v>39</v>
      </c>
      <c r="K2392" t="s">
        <v>29</v>
      </c>
      <c r="L2392" t="s">
        <v>24</v>
      </c>
      <c r="M2392" t="s">
        <v>32</v>
      </c>
      <c r="N2392" t="s">
        <v>41</v>
      </c>
      <c r="O2392" t="s">
        <v>1686</v>
      </c>
      <c r="P2392">
        <f t="shared" si="738"/>
        <v>1</v>
      </c>
      <c r="Q2392" s="5">
        <f t="shared" si="739"/>
        <v>44886</v>
      </c>
      <c r="R2392" s="32">
        <f>VLOOKUP(_xlfn.CONCAT(M2392," - ",E2392),Planning!$C$75:$D$99,2,0)</f>
        <v>10</v>
      </c>
      <c r="S2392" s="5">
        <f t="shared" si="740"/>
        <v>44894</v>
      </c>
      <c r="T2392" s="3" t="str">
        <f t="shared" si="741"/>
        <v/>
      </c>
      <c r="U2392" s="32">
        <f t="shared" ca="1" si="742"/>
        <v>10</v>
      </c>
      <c r="V2392" s="32">
        <f t="shared" si="743"/>
        <v>0</v>
      </c>
      <c r="W2392" s="5">
        <f t="shared" si="744"/>
        <v>44891</v>
      </c>
      <c r="X2392" s="5"/>
      <c r="Z2392" s="49"/>
      <c r="AA2392" s="50" cm="1">
        <f t="array" ref="AA2392">IF(AND(K2392="Pending",J2392='Date ouverte'!$A$2),INDEX(_xlfn.ANCHORARRAY('Date ouverte'!$B$2),MATCH(TRUE,_xlfn.ANCHORARRAY('Date ouverte'!$B$2)&gt;=$W2392,0)),IF(AND(K2392="Pending",J2392='Date ouverte'!$A$4),INDEX(_xlfn.ANCHORARRAY('Date ouverte'!$B$4),MATCH(TRUE,_xlfn.ANCHORARRAY('Date ouverte'!$B$4)&gt;=$W2392,0)),IF(AND(K2392="Pending",J2392='Date ouverte'!$A$6),INDEX(_xlfn.ANCHORARRAY('Date ouverte'!$B$6),MATCH(TRUE,_xlfn.ANCHORARRAY('Date ouverte'!$B$6)&gt;=$W2392,0)),IF(AND(K2392="Pending",J2392='Date ouverte'!$A$8),INDEX(_xlfn.ANCHORARRAY('Date ouverte'!$B$8),MATCH(TRUE,_xlfn.ANCHORARRAY('Date ouverte'!$B$8)&gt;=$W2392,0)),W2392))))</f>
        <v>44893</v>
      </c>
      <c r="AB2392" s="5">
        <f>IF(IF($K2392="Pending",(IF($J2392='Date ouverte'!$A$20,HLOOKUP($AA2392,'Date ouverte'!$20:$21,2,FALSE),IF($J2392='Date ouverte'!$A$22,HLOOKUP($AA2392,'Date ouverte'!$22:$23,2,FALSE),IF($J2392='Date ouverte'!$A$24,HLOOKUP($AA2392,'Date ouverte'!$24:$25,2,FALSE),IF($J2392='Date ouverte'!$A$26,HLOOKUP($AA2392,'Date ouverte'!$26:$27,2,FALSE),"j"))))),W2392)&lt;&gt;"alert",AA2392,"alert")</f>
        <v>44893</v>
      </c>
      <c r="AC2392" s="65">
        <f>IF($AB2392="alert",(IF($J2392='Date ouverte'!$A$29,HLOOKUP($AA2392,'Date ouverte'!$29:$30,2,FALSE),IF($J2392='Date ouverte'!$A$31,HLOOKUP($AA2392,'Date ouverte'!$31:$33,2,FALSE),IF($J2392='Date ouverte'!$A$33,HLOOKUP($AA2392,'Date ouverte'!$33:$34,2,FALSE),IF($J2392='Date ouverte'!$A$35,HLOOKUP($AA2392,'Date ouverte'!$35:$36,2,FALSE),"j"))))),0)</f>
        <v>0</v>
      </c>
      <c r="AD239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392" s="71"/>
    </row>
    <row r="2393" spans="1:31" x14ac:dyDescent="0.25">
      <c r="A2393" t="s">
        <v>455</v>
      </c>
      <c r="B2393" t="s">
        <v>258</v>
      </c>
      <c r="C2393" t="s">
        <v>30</v>
      </c>
      <c r="D2393" t="s">
        <v>47</v>
      </c>
      <c r="E2393" t="s">
        <v>16</v>
      </c>
      <c r="F2393" t="s">
        <v>48</v>
      </c>
      <c r="G2393" s="1">
        <v>44823</v>
      </c>
      <c r="H2393" s="1">
        <v>44868</v>
      </c>
      <c r="I2393" s="2">
        <v>44873</v>
      </c>
      <c r="J2393" t="s">
        <v>28</v>
      </c>
      <c r="K2393" t="s">
        <v>29</v>
      </c>
      <c r="L2393" t="s">
        <v>24</v>
      </c>
      <c r="M2393" t="s">
        <v>32</v>
      </c>
      <c r="N2393" t="s">
        <v>41</v>
      </c>
      <c r="O2393" t="s">
        <v>387</v>
      </c>
      <c r="P2393">
        <f t="shared" si="738"/>
        <v>1</v>
      </c>
      <c r="Q2393" s="5">
        <f t="shared" si="739"/>
        <v>44870</v>
      </c>
      <c r="R2393" s="32">
        <f>VLOOKUP(_xlfn.CONCAT(M2393," - ",E2393),Planning!$C$75:$D$99,2,0)</f>
        <v>10</v>
      </c>
      <c r="S2393" s="5">
        <f t="shared" si="740"/>
        <v>44878</v>
      </c>
      <c r="T2393" s="3" t="str">
        <f t="shared" si="741"/>
        <v/>
      </c>
      <c r="U2393" s="32">
        <f t="shared" ca="1" si="742"/>
        <v>10</v>
      </c>
      <c r="V2393" s="32">
        <f t="shared" si="743"/>
        <v>0</v>
      </c>
      <c r="W2393" s="5">
        <f t="shared" si="744"/>
        <v>44873</v>
      </c>
      <c r="X2393" s="5"/>
      <c r="Z2393" s="49"/>
      <c r="AA2393" s="50" cm="1">
        <f t="array" ref="AA2393">IF(AND(K2393="Pending",J2393='Date ouverte'!$A$2),INDEX(_xlfn.ANCHORARRAY('Date ouverte'!$B$2),MATCH(TRUE,_xlfn.ANCHORARRAY('Date ouverte'!$B$2)&gt;=$W2393,0)),IF(AND(K2393="Pending",J2393='Date ouverte'!$A$4),INDEX(_xlfn.ANCHORARRAY('Date ouverte'!$B$4),MATCH(TRUE,_xlfn.ANCHORARRAY('Date ouverte'!$B$4)&gt;=$W2393,0)),IF(AND(K2393="Pending",J2393='Date ouverte'!$A$6),INDEX(_xlfn.ANCHORARRAY('Date ouverte'!$B$6),MATCH(TRUE,_xlfn.ANCHORARRAY('Date ouverte'!$B$6)&gt;=$W2393,0)),IF(AND(K2393="Pending",J2393='Date ouverte'!$A$8),INDEX(_xlfn.ANCHORARRAY('Date ouverte'!$B$8),MATCH(TRUE,_xlfn.ANCHORARRAY('Date ouverte'!$B$8)&gt;=$W2393,0)),W2393))))</f>
        <v>44873</v>
      </c>
      <c r="AB2393" s="5" t="str">
        <f>IF(IF($K2393="Pending",(IF($J2393='Date ouverte'!$A$20,HLOOKUP($AA2393,'Date ouverte'!$20:$21,2,FALSE),IF($J2393='Date ouverte'!$A$22,HLOOKUP($AA2393,'Date ouverte'!$22:$23,2,FALSE),IF($J2393='Date ouverte'!$A$24,HLOOKUP($AA2393,'Date ouverte'!$24:$25,2,FALSE),IF($J2393='Date ouverte'!$A$26,HLOOKUP($AA2393,'Date ouverte'!$26:$27,2,FALSE),"j"))))),W2393)&lt;&gt;"alert",AA2393,"alert")</f>
        <v>alert</v>
      </c>
      <c r="AC2393" s="65">
        <f>IF($AB2393="alert",(IF($J2393='Date ouverte'!$A$29,HLOOKUP($AA2393,'Date ouverte'!$29:$30,2,FALSE),IF($J2393='Date ouverte'!$A$31,HLOOKUP($AA2393,'Date ouverte'!$31:$33,2,FALSE),IF($J2393='Date ouverte'!$A$33,HLOOKUP($AA2393,'Date ouverte'!$33:$34,2,FALSE),IF($J2393='Date ouverte'!$A$35,HLOOKUP($AA2393,'Date ouverte'!$35:$36,2,FALSE),"j"))))),0)</f>
        <v>15</v>
      </c>
      <c r="AD239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3" s="71"/>
    </row>
    <row r="2394" spans="1:31" x14ac:dyDescent="0.25">
      <c r="A2394" t="s">
        <v>410</v>
      </c>
      <c r="B2394" t="s">
        <v>258</v>
      </c>
      <c r="C2394" t="s">
        <v>30</v>
      </c>
      <c r="D2394" t="s">
        <v>47</v>
      </c>
      <c r="E2394" t="s">
        <v>16</v>
      </c>
      <c r="F2394" t="s">
        <v>48</v>
      </c>
      <c r="G2394" s="1">
        <v>44814</v>
      </c>
      <c r="H2394" s="1">
        <v>44868</v>
      </c>
      <c r="I2394" s="2">
        <v>44873</v>
      </c>
      <c r="J2394" t="s">
        <v>28</v>
      </c>
      <c r="K2394" t="s">
        <v>29</v>
      </c>
      <c r="L2394" t="s">
        <v>24</v>
      </c>
      <c r="M2394" t="s">
        <v>32</v>
      </c>
      <c r="N2394" t="s">
        <v>41</v>
      </c>
      <c r="O2394" t="s">
        <v>387</v>
      </c>
      <c r="P2394">
        <f t="shared" ref="P2394:P2425" si="745">IF(A2394&lt;&gt;"",1,0)</f>
        <v>1</v>
      </c>
      <c r="Q2394" s="5">
        <f t="shared" ref="Q2394:Q2425" si="746">ROUNDDOWN(H2394,0)+2</f>
        <v>44870</v>
      </c>
      <c r="R2394" s="32">
        <f>VLOOKUP(_xlfn.CONCAT(M2394," - ",E2394),Planning!$C$75:$D$99,2,0)</f>
        <v>10</v>
      </c>
      <c r="S2394" s="5">
        <f t="shared" ref="S2394:S2425" si="747">H2394+R2394</f>
        <v>44878</v>
      </c>
      <c r="T2394" s="3" t="str">
        <f t="shared" ref="T2394:T2425" si="748">IF(X2394-H2394&gt;R2394,"Alert","")</f>
        <v/>
      </c>
      <c r="U2394" s="32">
        <f t="shared" ref="U2394:U2425" ca="1" si="749">IF(Q2394&lt;=TODAY(),(H2394+R2394)-TODAY(),R2394)</f>
        <v>10</v>
      </c>
      <c r="V2394" s="32">
        <f t="shared" ref="V2394:V2425" si="750">IF(X2394-H2394-R2394&gt;0,X2394-H2394-R2394,0)</f>
        <v>0</v>
      </c>
      <c r="W2394" s="5">
        <f t="shared" ref="W2394:W2425" si="751">ROUNDDOWN(I2394,0)</f>
        <v>44873</v>
      </c>
      <c r="X2394" s="5"/>
      <c r="Z2394" s="49"/>
      <c r="AA2394" s="50" cm="1">
        <f t="array" ref="AA2394">IF(AND(K2394="Pending",J2394='Date ouverte'!$A$2),INDEX(_xlfn.ANCHORARRAY('Date ouverte'!$B$2),MATCH(TRUE,_xlfn.ANCHORARRAY('Date ouverte'!$B$2)&gt;=$W2394,0)),IF(AND(K2394="Pending",J2394='Date ouverte'!$A$4),INDEX(_xlfn.ANCHORARRAY('Date ouverte'!$B$4),MATCH(TRUE,_xlfn.ANCHORARRAY('Date ouverte'!$B$4)&gt;=$W2394,0)),IF(AND(K2394="Pending",J2394='Date ouverte'!$A$6),INDEX(_xlfn.ANCHORARRAY('Date ouverte'!$B$6),MATCH(TRUE,_xlfn.ANCHORARRAY('Date ouverte'!$B$6)&gt;=$W2394,0)),IF(AND(K2394="Pending",J2394='Date ouverte'!$A$8),INDEX(_xlfn.ANCHORARRAY('Date ouverte'!$B$8),MATCH(TRUE,_xlfn.ANCHORARRAY('Date ouverte'!$B$8)&gt;=$W2394,0)),W2394))))</f>
        <v>44873</v>
      </c>
      <c r="AB2394" s="5" t="str">
        <f>IF(IF($K2394="Pending",(IF($J2394='Date ouverte'!$A$20,HLOOKUP($AA2394,'Date ouverte'!$20:$21,2,FALSE),IF($J2394='Date ouverte'!$A$22,HLOOKUP($AA2394,'Date ouverte'!$22:$23,2,FALSE),IF($J2394='Date ouverte'!$A$24,HLOOKUP($AA2394,'Date ouverte'!$24:$25,2,FALSE),IF($J2394='Date ouverte'!$A$26,HLOOKUP($AA2394,'Date ouverte'!$26:$27,2,FALSE),"j"))))),W2394)&lt;&gt;"alert",AA2394,"alert")</f>
        <v>alert</v>
      </c>
      <c r="AC2394" s="65">
        <f>IF($AB2394="alert",(IF($J2394='Date ouverte'!$A$29,HLOOKUP($AA2394,'Date ouverte'!$29:$30,2,FALSE),IF($J2394='Date ouverte'!$A$31,HLOOKUP($AA2394,'Date ouverte'!$31:$33,2,FALSE),IF($J2394='Date ouverte'!$A$33,HLOOKUP($AA2394,'Date ouverte'!$33:$34,2,FALSE),IF($J2394='Date ouverte'!$A$35,HLOOKUP($AA2394,'Date ouverte'!$35:$36,2,FALSE),"j"))))),0)</f>
        <v>15</v>
      </c>
      <c r="AD239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4" s="71"/>
    </row>
    <row r="2395" spans="1:31" x14ac:dyDescent="0.25">
      <c r="A2395" t="s">
        <v>2408</v>
      </c>
      <c r="B2395" t="s">
        <v>258</v>
      </c>
      <c r="C2395" t="s">
        <v>30</v>
      </c>
      <c r="D2395" t="s">
        <v>47</v>
      </c>
      <c r="E2395" t="s">
        <v>16</v>
      </c>
      <c r="F2395" t="s">
        <v>48</v>
      </c>
      <c r="G2395" s="1">
        <v>44844</v>
      </c>
      <c r="H2395" s="1">
        <v>44885</v>
      </c>
      <c r="I2395" s="2">
        <v>44890</v>
      </c>
      <c r="J2395" t="s">
        <v>18</v>
      </c>
      <c r="K2395" t="s">
        <v>29</v>
      </c>
      <c r="L2395" t="s">
        <v>24</v>
      </c>
      <c r="M2395" t="s">
        <v>32</v>
      </c>
      <c r="N2395" t="s">
        <v>41</v>
      </c>
      <c r="O2395" t="s">
        <v>1106</v>
      </c>
      <c r="P2395">
        <f t="shared" si="745"/>
        <v>1</v>
      </c>
      <c r="Q2395" s="5">
        <f t="shared" si="746"/>
        <v>44887</v>
      </c>
      <c r="R2395" s="32">
        <f>VLOOKUP(_xlfn.CONCAT(M2395," - ",E2395),Planning!$C$75:$D$99,2,0)</f>
        <v>10</v>
      </c>
      <c r="S2395" s="5">
        <f t="shared" si="747"/>
        <v>44895</v>
      </c>
      <c r="T2395" s="3" t="str">
        <f t="shared" si="748"/>
        <v/>
      </c>
      <c r="U2395" s="32">
        <f t="shared" ca="1" si="749"/>
        <v>10</v>
      </c>
      <c r="V2395" s="32">
        <f t="shared" si="750"/>
        <v>0</v>
      </c>
      <c r="W2395" s="5">
        <f t="shared" si="751"/>
        <v>44890</v>
      </c>
      <c r="X2395" s="5"/>
      <c r="Z2395" s="49"/>
      <c r="AA2395" s="50" cm="1">
        <f t="array" ref="AA2395">IF(AND(K2395="Pending",J2395='Date ouverte'!$A$2),INDEX(_xlfn.ANCHORARRAY('Date ouverte'!$B$2),MATCH(TRUE,_xlfn.ANCHORARRAY('Date ouverte'!$B$2)&gt;=$W2395,0)),IF(AND(K2395="Pending",J2395='Date ouverte'!$A$4),INDEX(_xlfn.ANCHORARRAY('Date ouverte'!$B$4),MATCH(TRUE,_xlfn.ANCHORARRAY('Date ouverte'!$B$4)&gt;=$W2395,0)),IF(AND(K2395="Pending",J2395='Date ouverte'!$A$6),INDEX(_xlfn.ANCHORARRAY('Date ouverte'!$B$6),MATCH(TRUE,_xlfn.ANCHORARRAY('Date ouverte'!$B$6)&gt;=$W2395,0)),IF(AND(K2395="Pending",J2395='Date ouverte'!$A$8),INDEX(_xlfn.ANCHORARRAY('Date ouverte'!$B$8),MATCH(TRUE,_xlfn.ANCHORARRAY('Date ouverte'!$B$8)&gt;=$W2395,0)),W2395))))</f>
        <v>44890</v>
      </c>
      <c r="AB2395" s="5" t="str">
        <f>IF(IF($K2395="Pending",(IF($J2395='Date ouverte'!$A$20,HLOOKUP($AA2395,'Date ouverte'!$20:$21,2,FALSE),IF($J2395='Date ouverte'!$A$22,HLOOKUP($AA2395,'Date ouverte'!$22:$23,2,FALSE),IF($J2395='Date ouverte'!$A$24,HLOOKUP($AA2395,'Date ouverte'!$24:$25,2,FALSE),IF($J2395='Date ouverte'!$A$26,HLOOKUP($AA2395,'Date ouverte'!$26:$27,2,FALSE),"j"))))),W2395)&lt;&gt;"alert",AA2395,"alert")</f>
        <v>alert</v>
      </c>
      <c r="AC2395" s="65">
        <f>IF($AB2395="alert",(IF($J2395='Date ouverte'!$A$29,HLOOKUP($AA2395,'Date ouverte'!$29:$30,2,FALSE),IF($J2395='Date ouverte'!$A$31,HLOOKUP($AA2395,'Date ouverte'!$31:$33,2,FALSE),IF($J2395='Date ouverte'!$A$33,HLOOKUP($AA2395,'Date ouverte'!$33:$34,2,FALSE),IF($J2395='Date ouverte'!$A$35,HLOOKUP($AA2395,'Date ouverte'!$35:$36,2,FALSE),"j"))))),0)</f>
        <v>4</v>
      </c>
      <c r="AD239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5" s="71"/>
    </row>
    <row r="2396" spans="1:31" x14ac:dyDescent="0.25">
      <c r="A2396" t="s">
        <v>1613</v>
      </c>
      <c r="B2396" t="s">
        <v>258</v>
      </c>
      <c r="C2396" t="s">
        <v>30</v>
      </c>
      <c r="D2396" t="s">
        <v>47</v>
      </c>
      <c r="E2396" t="s">
        <v>16</v>
      </c>
      <c r="F2396" t="s">
        <v>48</v>
      </c>
      <c r="G2396" s="1">
        <v>44837</v>
      </c>
      <c r="H2396" s="1">
        <v>44881</v>
      </c>
      <c r="I2396" s="2">
        <v>44890</v>
      </c>
      <c r="J2396" t="s">
        <v>28</v>
      </c>
      <c r="K2396" t="s">
        <v>29</v>
      </c>
      <c r="L2396" t="s">
        <v>24</v>
      </c>
      <c r="M2396" t="s">
        <v>32</v>
      </c>
      <c r="N2396" t="s">
        <v>41</v>
      </c>
      <c r="O2396" t="s">
        <v>43</v>
      </c>
      <c r="P2396">
        <f t="shared" si="745"/>
        <v>1</v>
      </c>
      <c r="Q2396" s="5">
        <f t="shared" si="746"/>
        <v>44883</v>
      </c>
      <c r="R2396" s="32">
        <f>VLOOKUP(_xlfn.CONCAT(M2396," - ",E2396),Planning!$C$75:$D$99,2,0)</f>
        <v>10</v>
      </c>
      <c r="S2396" s="5">
        <f t="shared" si="747"/>
        <v>44891</v>
      </c>
      <c r="T2396" s="3" t="str">
        <f t="shared" si="748"/>
        <v/>
      </c>
      <c r="U2396" s="32">
        <f t="shared" ca="1" si="749"/>
        <v>10</v>
      </c>
      <c r="V2396" s="32">
        <f t="shared" si="750"/>
        <v>0</v>
      </c>
      <c r="W2396" s="5">
        <f t="shared" si="751"/>
        <v>44890</v>
      </c>
      <c r="X2396" s="5"/>
      <c r="Z2396" s="49"/>
      <c r="AA2396" s="50" cm="1">
        <f t="array" ref="AA2396">IF(AND(K2396="Pending",J2396='Date ouverte'!$A$2),INDEX(_xlfn.ANCHORARRAY('Date ouverte'!$B$2),MATCH(TRUE,_xlfn.ANCHORARRAY('Date ouverte'!$B$2)&gt;=$W2396,0)),IF(AND(K2396="Pending",J2396='Date ouverte'!$A$4),INDEX(_xlfn.ANCHORARRAY('Date ouverte'!$B$4),MATCH(TRUE,_xlfn.ANCHORARRAY('Date ouverte'!$B$4)&gt;=$W2396,0)),IF(AND(K2396="Pending",J2396='Date ouverte'!$A$6),INDEX(_xlfn.ANCHORARRAY('Date ouverte'!$B$6),MATCH(TRUE,_xlfn.ANCHORARRAY('Date ouverte'!$B$6)&gt;=$W2396,0)),IF(AND(K2396="Pending",J2396='Date ouverte'!$A$8),INDEX(_xlfn.ANCHORARRAY('Date ouverte'!$B$8),MATCH(TRUE,_xlfn.ANCHORARRAY('Date ouverte'!$B$8)&gt;=$W2396,0)),W2396))))</f>
        <v>44890</v>
      </c>
      <c r="AB2396" s="5" t="str">
        <f>IF(IF($K2396="Pending",(IF($J2396='Date ouverte'!$A$20,HLOOKUP($AA2396,'Date ouverte'!$20:$21,2,FALSE),IF($J2396='Date ouverte'!$A$22,HLOOKUP($AA2396,'Date ouverte'!$22:$23,2,FALSE),IF($J2396='Date ouverte'!$A$24,HLOOKUP($AA2396,'Date ouverte'!$24:$25,2,FALSE),IF($J2396='Date ouverte'!$A$26,HLOOKUP($AA2396,'Date ouverte'!$26:$27,2,FALSE),"j"))))),W2396)&lt;&gt;"alert",AA2396,"alert")</f>
        <v>alert</v>
      </c>
      <c r="AC2396" s="65">
        <f>IF($AB2396="alert",(IF($J2396='Date ouverte'!$A$29,HLOOKUP($AA2396,'Date ouverte'!$29:$30,2,FALSE),IF($J2396='Date ouverte'!$A$31,HLOOKUP($AA2396,'Date ouverte'!$31:$33,2,FALSE),IF($J2396='Date ouverte'!$A$33,HLOOKUP($AA2396,'Date ouverte'!$33:$34,2,FALSE),IF($J2396='Date ouverte'!$A$35,HLOOKUP($AA2396,'Date ouverte'!$35:$36,2,FALSE),"j"))))),0)</f>
        <v>8</v>
      </c>
      <c r="AD239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96" s="71"/>
    </row>
    <row r="2397" spans="1:31" x14ac:dyDescent="0.25">
      <c r="A2397" t="s">
        <v>98</v>
      </c>
      <c r="B2397" t="s">
        <v>258</v>
      </c>
      <c r="C2397" t="s">
        <v>30</v>
      </c>
      <c r="D2397" t="s">
        <v>15</v>
      </c>
      <c r="E2397" t="s">
        <v>16</v>
      </c>
      <c r="F2397" t="s">
        <v>17</v>
      </c>
      <c r="G2397" s="1">
        <v>44792</v>
      </c>
      <c r="H2397" s="1">
        <v>44853</v>
      </c>
      <c r="I2397" s="2">
        <v>44860.708333333336</v>
      </c>
      <c r="J2397" t="s">
        <v>18</v>
      </c>
      <c r="K2397" t="s">
        <v>19</v>
      </c>
      <c r="L2397" t="s">
        <v>24</v>
      </c>
      <c r="M2397" t="s">
        <v>32</v>
      </c>
      <c r="N2397" t="s">
        <v>41</v>
      </c>
      <c r="O2397" t="s">
        <v>76</v>
      </c>
      <c r="P2397">
        <f t="shared" si="745"/>
        <v>1</v>
      </c>
      <c r="Q2397" s="5">
        <f t="shared" si="746"/>
        <v>44855</v>
      </c>
      <c r="R2397" s="32">
        <f>VLOOKUP(_xlfn.CONCAT(M2397," - ",E2397),Planning!$C$75:$D$99,2,0)</f>
        <v>10</v>
      </c>
      <c r="S2397" s="5">
        <f t="shared" si="747"/>
        <v>44863</v>
      </c>
      <c r="T2397" s="3" t="str">
        <f t="shared" si="748"/>
        <v/>
      </c>
      <c r="U2397" s="32">
        <f t="shared" ca="1" si="749"/>
        <v>4</v>
      </c>
      <c r="V2397" s="32">
        <f t="shared" si="750"/>
        <v>0</v>
      </c>
      <c r="W2397" s="5">
        <f t="shared" si="751"/>
        <v>44860</v>
      </c>
      <c r="X2397" s="5"/>
      <c r="Z2397" s="49"/>
      <c r="AA2397" s="50" cm="1">
        <f t="array" ref="AA2397">IF(AND(K2397="Pending",J2397='Date ouverte'!$A$2),INDEX(_xlfn.ANCHORARRAY('Date ouverte'!$B$2),MATCH(TRUE,_xlfn.ANCHORARRAY('Date ouverte'!$B$2)&gt;=$W2397,0)),IF(AND(K2397="Pending",J2397='Date ouverte'!$A$4),INDEX(_xlfn.ANCHORARRAY('Date ouverte'!$B$4),MATCH(TRUE,_xlfn.ANCHORARRAY('Date ouverte'!$B$4)&gt;=$W2397,0)),IF(AND(K2397="Pending",J2397='Date ouverte'!$A$6),INDEX(_xlfn.ANCHORARRAY('Date ouverte'!$B$6),MATCH(TRUE,_xlfn.ANCHORARRAY('Date ouverte'!$B$6)&gt;=$W2397,0)),IF(AND(K2397="Pending",J2397='Date ouverte'!$A$8),INDEX(_xlfn.ANCHORARRAY('Date ouverte'!$B$8),MATCH(TRUE,_xlfn.ANCHORARRAY('Date ouverte'!$B$8)&gt;=$W2397,0)),W2397))))</f>
        <v>44860</v>
      </c>
      <c r="AB2397" s="5">
        <f>IF(IF($K2397="Pending",(IF($J2397='Date ouverte'!$A$20,HLOOKUP($AA2397,'Date ouverte'!$20:$21,2,FALSE),IF($J2397='Date ouverte'!$A$22,HLOOKUP($AA2397,'Date ouverte'!$22:$23,2,FALSE),IF($J2397='Date ouverte'!$A$24,HLOOKUP($AA2397,'Date ouverte'!$24:$25,2,FALSE),IF($J2397='Date ouverte'!$A$26,HLOOKUP($AA2397,'Date ouverte'!$26:$27,2,FALSE),"j"))))),W2397)&lt;&gt;"alert",AA2397,"alert")</f>
        <v>44860</v>
      </c>
      <c r="AC2397" s="65">
        <f>IF($AB2397="alert",(IF($J2397='Date ouverte'!$A$29,HLOOKUP($AA2397,'Date ouverte'!$29:$30,2,FALSE),IF($J2397='Date ouverte'!$A$31,HLOOKUP($AA2397,'Date ouverte'!$31:$33,2,FALSE),IF($J2397='Date ouverte'!$A$33,HLOOKUP($AA2397,'Date ouverte'!$33:$34,2,FALSE),IF($J2397='Date ouverte'!$A$35,HLOOKUP($AA2397,'Date ouverte'!$35:$36,2,FALSE),"j"))))),0)</f>
        <v>0</v>
      </c>
      <c r="AD239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7" s="71"/>
    </row>
    <row r="2398" spans="1:31" x14ac:dyDescent="0.25">
      <c r="A2398" t="s">
        <v>2409</v>
      </c>
      <c r="B2398" t="s">
        <v>258</v>
      </c>
      <c r="C2398" t="s">
        <v>14</v>
      </c>
      <c r="D2398" t="s">
        <v>47</v>
      </c>
      <c r="E2398" t="s">
        <v>16</v>
      </c>
      <c r="F2398" t="s">
        <v>48</v>
      </c>
      <c r="G2398" s="1">
        <v>44865</v>
      </c>
      <c r="H2398" s="1">
        <v>44893</v>
      </c>
      <c r="I2398" s="2">
        <v>44900</v>
      </c>
      <c r="J2398" t="s">
        <v>28</v>
      </c>
      <c r="K2398" t="s">
        <v>29</v>
      </c>
      <c r="L2398" t="s">
        <v>24</v>
      </c>
      <c r="M2398" t="s">
        <v>32</v>
      </c>
      <c r="N2398" t="s">
        <v>41</v>
      </c>
      <c r="O2398" t="s">
        <v>1728</v>
      </c>
      <c r="P2398">
        <f t="shared" si="745"/>
        <v>1</v>
      </c>
      <c r="Q2398" s="5">
        <f t="shared" si="746"/>
        <v>44895</v>
      </c>
      <c r="R2398" s="32">
        <f>VLOOKUP(_xlfn.CONCAT(M2398," - ",E2398),Planning!$C$75:$D$99,2,0)</f>
        <v>10</v>
      </c>
      <c r="S2398" s="5">
        <f t="shared" si="747"/>
        <v>44903</v>
      </c>
      <c r="T2398" s="3" t="str">
        <f t="shared" si="748"/>
        <v/>
      </c>
      <c r="U2398" s="32">
        <f t="shared" ca="1" si="749"/>
        <v>10</v>
      </c>
      <c r="V2398" s="32">
        <f t="shared" si="750"/>
        <v>0</v>
      </c>
      <c r="W2398" s="5">
        <f t="shared" si="751"/>
        <v>44900</v>
      </c>
      <c r="X2398" s="5"/>
      <c r="Z2398" s="49"/>
      <c r="AA2398" s="50" cm="1">
        <f t="array" ref="AA2398">IF(AND(K2398="Pending",J2398='Date ouverte'!$A$2),INDEX(_xlfn.ANCHORARRAY('Date ouverte'!$B$2),MATCH(TRUE,_xlfn.ANCHORARRAY('Date ouverte'!$B$2)&gt;=$W2398,0)),IF(AND(K2398="Pending",J2398='Date ouverte'!$A$4),INDEX(_xlfn.ANCHORARRAY('Date ouverte'!$B$4),MATCH(TRUE,_xlfn.ANCHORARRAY('Date ouverte'!$B$4)&gt;=$W2398,0)),IF(AND(K2398="Pending",J2398='Date ouverte'!$A$6),INDEX(_xlfn.ANCHORARRAY('Date ouverte'!$B$6),MATCH(TRUE,_xlfn.ANCHORARRAY('Date ouverte'!$B$6)&gt;=$W2398,0)),IF(AND(K2398="Pending",J2398='Date ouverte'!$A$8),INDEX(_xlfn.ANCHORARRAY('Date ouverte'!$B$8),MATCH(TRUE,_xlfn.ANCHORARRAY('Date ouverte'!$B$8)&gt;=$W2398,0)),W2398))))</f>
        <v>44900</v>
      </c>
      <c r="AB2398" s="5" t="str">
        <f>IF(IF($K2398="Pending",(IF($J2398='Date ouverte'!$A$20,HLOOKUP($AA2398,'Date ouverte'!$20:$21,2,FALSE),IF($J2398='Date ouverte'!$A$22,HLOOKUP($AA2398,'Date ouverte'!$22:$23,2,FALSE),IF($J2398='Date ouverte'!$A$24,HLOOKUP($AA2398,'Date ouverte'!$24:$25,2,FALSE),IF($J2398='Date ouverte'!$A$26,HLOOKUP($AA2398,'Date ouverte'!$26:$27,2,FALSE),"j"))))),W2398)&lt;&gt;"alert",AA2398,"alert")</f>
        <v>alert</v>
      </c>
      <c r="AC2398" s="65">
        <f>IF($AB2398="alert",(IF($J2398='Date ouverte'!$A$29,HLOOKUP($AA2398,'Date ouverte'!$29:$30,2,FALSE),IF($J2398='Date ouverte'!$A$31,HLOOKUP($AA2398,'Date ouverte'!$31:$33,2,FALSE),IF($J2398='Date ouverte'!$A$33,HLOOKUP($AA2398,'Date ouverte'!$33:$34,2,FALSE),IF($J2398='Date ouverte'!$A$35,HLOOKUP($AA2398,'Date ouverte'!$35:$36,2,FALSE),"j"))))),0)</f>
        <v>15</v>
      </c>
      <c r="AD239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398" s="71"/>
    </row>
    <row r="2399" spans="1:31" x14ac:dyDescent="0.25">
      <c r="A2399" t="s">
        <v>399</v>
      </c>
      <c r="B2399" t="s">
        <v>258</v>
      </c>
      <c r="C2399" t="s">
        <v>14</v>
      </c>
      <c r="D2399" t="s">
        <v>47</v>
      </c>
      <c r="E2399" t="s">
        <v>16</v>
      </c>
      <c r="F2399" t="s">
        <v>48</v>
      </c>
      <c r="G2399" s="1">
        <v>44814</v>
      </c>
      <c r="H2399" s="1">
        <v>44868</v>
      </c>
      <c r="I2399" s="2">
        <v>44875</v>
      </c>
      <c r="J2399" t="s">
        <v>28</v>
      </c>
      <c r="K2399" t="s">
        <v>29</v>
      </c>
      <c r="L2399" t="s">
        <v>24</v>
      </c>
      <c r="M2399" t="s">
        <v>32</v>
      </c>
      <c r="N2399" t="s">
        <v>41</v>
      </c>
      <c r="O2399" t="s">
        <v>387</v>
      </c>
      <c r="P2399">
        <f t="shared" si="745"/>
        <v>1</v>
      </c>
      <c r="Q2399" s="5">
        <f t="shared" si="746"/>
        <v>44870</v>
      </c>
      <c r="R2399" s="32">
        <f>VLOOKUP(_xlfn.CONCAT(M2399," - ",E2399),Planning!$C$75:$D$99,2,0)</f>
        <v>10</v>
      </c>
      <c r="S2399" s="5">
        <f t="shared" si="747"/>
        <v>44878</v>
      </c>
      <c r="T2399" s="3" t="str">
        <f t="shared" si="748"/>
        <v/>
      </c>
      <c r="U2399" s="32">
        <f t="shared" ca="1" si="749"/>
        <v>10</v>
      </c>
      <c r="V2399" s="32">
        <f t="shared" si="750"/>
        <v>0</v>
      </c>
      <c r="W2399" s="5">
        <f t="shared" si="751"/>
        <v>44875</v>
      </c>
      <c r="X2399" s="5"/>
      <c r="Z2399" s="49"/>
      <c r="AA2399" s="50" cm="1">
        <f t="array" ref="AA2399">IF(AND(K2399="Pending",J2399='Date ouverte'!$A$2),INDEX(_xlfn.ANCHORARRAY('Date ouverte'!$B$2),MATCH(TRUE,_xlfn.ANCHORARRAY('Date ouverte'!$B$2)&gt;=$W2399,0)),IF(AND(K2399="Pending",J2399='Date ouverte'!$A$4),INDEX(_xlfn.ANCHORARRAY('Date ouverte'!$B$4),MATCH(TRUE,_xlfn.ANCHORARRAY('Date ouverte'!$B$4)&gt;=$W2399,0)),IF(AND(K2399="Pending",J2399='Date ouverte'!$A$6),INDEX(_xlfn.ANCHORARRAY('Date ouverte'!$B$6),MATCH(TRUE,_xlfn.ANCHORARRAY('Date ouverte'!$B$6)&gt;=$W2399,0)),IF(AND(K2399="Pending",J2399='Date ouverte'!$A$8),INDEX(_xlfn.ANCHORARRAY('Date ouverte'!$B$8),MATCH(TRUE,_xlfn.ANCHORARRAY('Date ouverte'!$B$8)&gt;=$W2399,0)),W2399))))</f>
        <v>44875</v>
      </c>
      <c r="AB2399" s="5">
        <f>IF(IF($K2399="Pending",(IF($J2399='Date ouverte'!$A$20,HLOOKUP($AA2399,'Date ouverte'!$20:$21,2,FALSE),IF($J2399='Date ouverte'!$A$22,HLOOKUP($AA2399,'Date ouverte'!$22:$23,2,FALSE),IF($J2399='Date ouverte'!$A$24,HLOOKUP($AA2399,'Date ouverte'!$24:$25,2,FALSE),IF($J2399='Date ouverte'!$A$26,HLOOKUP($AA2399,'Date ouverte'!$26:$27,2,FALSE),"j"))))),W2399)&lt;&gt;"alert",AA2399,"alert")</f>
        <v>44875</v>
      </c>
      <c r="AC2399" s="65">
        <f>IF($AB2399="alert",(IF($J2399='Date ouverte'!$A$29,HLOOKUP($AA2399,'Date ouverte'!$29:$30,2,FALSE),IF($J2399='Date ouverte'!$A$31,HLOOKUP($AA2399,'Date ouverte'!$31:$33,2,FALSE),IF($J2399='Date ouverte'!$A$33,HLOOKUP($AA2399,'Date ouverte'!$33:$34,2,FALSE),IF($J2399='Date ouverte'!$A$35,HLOOKUP($AA2399,'Date ouverte'!$35:$36,2,FALSE),"j"))))),0)</f>
        <v>0</v>
      </c>
      <c r="AD239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399" s="71"/>
    </row>
    <row r="2400" spans="1:31" x14ac:dyDescent="0.25">
      <c r="A2400" t="s">
        <v>2560</v>
      </c>
      <c r="B2400" t="s">
        <v>258</v>
      </c>
      <c r="C2400" t="s">
        <v>30</v>
      </c>
      <c r="D2400" t="s">
        <v>47</v>
      </c>
      <c r="E2400" t="s">
        <v>16</v>
      </c>
      <c r="F2400" t="s">
        <v>48</v>
      </c>
      <c r="G2400" s="1">
        <v>44865</v>
      </c>
      <c r="H2400" s="1">
        <v>44893</v>
      </c>
      <c r="I2400" s="2">
        <v>44898</v>
      </c>
      <c r="J2400" t="s">
        <v>23</v>
      </c>
      <c r="K2400" t="s">
        <v>29</v>
      </c>
      <c r="L2400" t="s">
        <v>24</v>
      </c>
      <c r="M2400" t="s">
        <v>32</v>
      </c>
      <c r="N2400" t="s">
        <v>41</v>
      </c>
      <c r="O2400" t="s">
        <v>1728</v>
      </c>
      <c r="P2400">
        <f t="shared" si="745"/>
        <v>1</v>
      </c>
      <c r="Q2400" s="5">
        <f t="shared" si="746"/>
        <v>44895</v>
      </c>
      <c r="R2400" s="32">
        <f>VLOOKUP(_xlfn.CONCAT(M2400," - ",E2400),Planning!$C$75:$D$99,2,0)</f>
        <v>10</v>
      </c>
      <c r="S2400" s="5">
        <f t="shared" si="747"/>
        <v>44903</v>
      </c>
      <c r="T2400" s="3" t="str">
        <f t="shared" si="748"/>
        <v/>
      </c>
      <c r="U2400" s="32">
        <f t="shared" ca="1" si="749"/>
        <v>10</v>
      </c>
      <c r="V2400" s="32">
        <f t="shared" si="750"/>
        <v>0</v>
      </c>
      <c r="W2400" s="5">
        <f t="shared" si="751"/>
        <v>44898</v>
      </c>
      <c r="X2400" s="5"/>
      <c r="Z2400" s="49"/>
      <c r="AA2400" s="50" cm="1">
        <f t="array" ref="AA2400">IF(AND(K2400="Pending",J2400='Date ouverte'!$A$2),INDEX(_xlfn.ANCHORARRAY('Date ouverte'!$B$2),MATCH(TRUE,_xlfn.ANCHORARRAY('Date ouverte'!$B$2)&gt;=$W2400,0)),IF(AND(K2400="Pending",J2400='Date ouverte'!$A$4),INDEX(_xlfn.ANCHORARRAY('Date ouverte'!$B$4),MATCH(TRUE,_xlfn.ANCHORARRAY('Date ouverte'!$B$4)&gt;=$W2400,0)),IF(AND(K2400="Pending",J2400='Date ouverte'!$A$6),INDEX(_xlfn.ANCHORARRAY('Date ouverte'!$B$6),MATCH(TRUE,_xlfn.ANCHORARRAY('Date ouverte'!$B$6)&gt;=$W2400,0)),IF(AND(K2400="Pending",J2400='Date ouverte'!$A$8),INDEX(_xlfn.ANCHORARRAY('Date ouverte'!$B$8),MATCH(TRUE,_xlfn.ANCHORARRAY('Date ouverte'!$B$8)&gt;=$W2400,0)),W2400))))</f>
        <v>44900</v>
      </c>
      <c r="AB2400" s="5" t="str">
        <f>IF(IF($K2400="Pending",(IF($J2400='Date ouverte'!$A$20,HLOOKUP($AA2400,'Date ouverte'!$20:$21,2,FALSE),IF($J2400='Date ouverte'!$A$22,HLOOKUP($AA2400,'Date ouverte'!$22:$23,2,FALSE),IF($J2400='Date ouverte'!$A$24,HLOOKUP($AA2400,'Date ouverte'!$24:$25,2,FALSE),IF($J2400='Date ouverte'!$A$26,HLOOKUP($AA2400,'Date ouverte'!$26:$27,2,FALSE),"j"))))),W2400)&lt;&gt;"alert",AA2400,"alert")</f>
        <v>alert</v>
      </c>
      <c r="AC2400" s="65">
        <f>IF($AB2400="alert",(IF($J2400='Date ouverte'!$A$29,HLOOKUP($AA2400,'Date ouverte'!$29:$30,2,FALSE),IF($J2400='Date ouverte'!$A$31,HLOOKUP($AA2400,'Date ouverte'!$31:$33,2,FALSE),IF($J2400='Date ouverte'!$A$33,HLOOKUP($AA2400,'Date ouverte'!$33:$34,2,FALSE),IF($J2400='Date ouverte'!$A$35,HLOOKUP($AA2400,'Date ouverte'!$35:$36,2,FALSE),"j"))))),0)</f>
        <v>26</v>
      </c>
      <c r="AD240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0" s="71"/>
    </row>
    <row r="2401" spans="1:31" x14ac:dyDescent="0.25">
      <c r="A2401" t="s">
        <v>275</v>
      </c>
      <c r="B2401" t="s">
        <v>258</v>
      </c>
      <c r="C2401" t="s">
        <v>30</v>
      </c>
      <c r="D2401" t="s">
        <v>47</v>
      </c>
      <c r="E2401" t="s">
        <v>16</v>
      </c>
      <c r="F2401" t="s">
        <v>48</v>
      </c>
      <c r="G2401" s="1">
        <v>44808</v>
      </c>
      <c r="H2401" s="1">
        <v>44868</v>
      </c>
      <c r="I2401" s="2">
        <v>44873</v>
      </c>
      <c r="J2401" t="s">
        <v>18</v>
      </c>
      <c r="K2401" t="s">
        <v>29</v>
      </c>
      <c r="L2401" t="s">
        <v>24</v>
      </c>
      <c r="M2401" t="s">
        <v>32</v>
      </c>
      <c r="N2401" t="s">
        <v>41</v>
      </c>
      <c r="O2401" t="s">
        <v>387</v>
      </c>
      <c r="P2401">
        <f t="shared" si="745"/>
        <v>1</v>
      </c>
      <c r="Q2401" s="5">
        <f t="shared" si="746"/>
        <v>44870</v>
      </c>
      <c r="R2401" s="32">
        <f>VLOOKUP(_xlfn.CONCAT(M2401," - ",E2401),Planning!$C$75:$D$99,2,0)</f>
        <v>10</v>
      </c>
      <c r="S2401" s="5">
        <f t="shared" si="747"/>
        <v>44878</v>
      </c>
      <c r="T2401" s="3" t="str">
        <f t="shared" si="748"/>
        <v/>
      </c>
      <c r="U2401" s="32">
        <f t="shared" ca="1" si="749"/>
        <v>10</v>
      </c>
      <c r="V2401" s="32">
        <f t="shared" si="750"/>
        <v>0</v>
      </c>
      <c r="W2401" s="5">
        <f t="shared" si="751"/>
        <v>44873</v>
      </c>
      <c r="X2401" s="5"/>
      <c r="Z2401" s="49"/>
      <c r="AA2401" s="50" cm="1">
        <f t="array" ref="AA2401">IF(AND(K2401="Pending",J2401='Date ouverte'!$A$2),INDEX(_xlfn.ANCHORARRAY('Date ouverte'!$B$2),MATCH(TRUE,_xlfn.ANCHORARRAY('Date ouverte'!$B$2)&gt;=$W2401,0)),IF(AND(K2401="Pending",J2401='Date ouverte'!$A$4),INDEX(_xlfn.ANCHORARRAY('Date ouverte'!$B$4),MATCH(TRUE,_xlfn.ANCHORARRAY('Date ouverte'!$B$4)&gt;=$W2401,0)),IF(AND(K2401="Pending",J2401='Date ouverte'!$A$6),INDEX(_xlfn.ANCHORARRAY('Date ouverte'!$B$6),MATCH(TRUE,_xlfn.ANCHORARRAY('Date ouverte'!$B$6)&gt;=$W2401,0)),IF(AND(K2401="Pending",J2401='Date ouverte'!$A$8),INDEX(_xlfn.ANCHORARRAY('Date ouverte'!$B$8),MATCH(TRUE,_xlfn.ANCHORARRAY('Date ouverte'!$B$8)&gt;=$W2401,0)),W2401))))</f>
        <v>44873</v>
      </c>
      <c r="AB2401" s="5">
        <f>IF(IF($K2401="Pending",(IF($J2401='Date ouverte'!$A$20,HLOOKUP($AA2401,'Date ouverte'!$20:$21,2,FALSE),IF($J2401='Date ouverte'!$A$22,HLOOKUP($AA2401,'Date ouverte'!$22:$23,2,FALSE),IF($J2401='Date ouverte'!$A$24,HLOOKUP($AA2401,'Date ouverte'!$24:$25,2,FALSE),IF($J2401='Date ouverte'!$A$26,HLOOKUP($AA2401,'Date ouverte'!$26:$27,2,FALSE),"j"))))),W2401)&lt;&gt;"alert",AA2401,"alert")</f>
        <v>44873</v>
      </c>
      <c r="AC2401" s="65">
        <f>IF($AB2401="alert",(IF($J2401='Date ouverte'!$A$29,HLOOKUP($AA2401,'Date ouverte'!$29:$30,2,FALSE),IF($J2401='Date ouverte'!$A$31,HLOOKUP($AA2401,'Date ouverte'!$31:$33,2,FALSE),IF($J2401='Date ouverte'!$A$33,HLOOKUP($AA2401,'Date ouverte'!$33:$34,2,FALSE),IF($J2401='Date ouverte'!$A$35,HLOOKUP($AA2401,'Date ouverte'!$35:$36,2,FALSE),"j"))))),0)</f>
        <v>0</v>
      </c>
      <c r="AD240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1" s="71"/>
    </row>
    <row r="2402" spans="1:31" x14ac:dyDescent="0.25">
      <c r="A2402" t="s">
        <v>1614</v>
      </c>
      <c r="B2402" t="s">
        <v>258</v>
      </c>
      <c r="C2402" t="s">
        <v>30</v>
      </c>
      <c r="D2402" t="s">
        <v>47</v>
      </c>
      <c r="E2402" t="s">
        <v>16</v>
      </c>
      <c r="F2402" t="s">
        <v>48</v>
      </c>
      <c r="G2402" s="1">
        <v>44833</v>
      </c>
      <c r="H2402" s="1">
        <v>44863</v>
      </c>
      <c r="I2402" s="2">
        <v>44868.291666666664</v>
      </c>
      <c r="J2402" t="s">
        <v>39</v>
      </c>
      <c r="K2402" t="s">
        <v>19</v>
      </c>
      <c r="L2402" t="s">
        <v>24</v>
      </c>
      <c r="M2402" t="s">
        <v>32</v>
      </c>
      <c r="N2402" t="s">
        <v>33</v>
      </c>
      <c r="O2402" t="s">
        <v>31</v>
      </c>
      <c r="P2402">
        <f t="shared" si="745"/>
        <v>1</v>
      </c>
      <c r="Q2402" s="5">
        <f t="shared" si="746"/>
        <v>44865</v>
      </c>
      <c r="R2402" s="32">
        <f>VLOOKUP(_xlfn.CONCAT(M2402," - ",E2402),Planning!$C$75:$D$99,2,0)</f>
        <v>10</v>
      </c>
      <c r="S2402" s="5">
        <f t="shared" si="747"/>
        <v>44873</v>
      </c>
      <c r="T2402" s="3" t="str">
        <f t="shared" si="748"/>
        <v/>
      </c>
      <c r="U2402" s="32">
        <f t="shared" ca="1" si="749"/>
        <v>10</v>
      </c>
      <c r="V2402" s="32">
        <f t="shared" si="750"/>
        <v>0</v>
      </c>
      <c r="W2402" s="5">
        <f t="shared" si="751"/>
        <v>44868</v>
      </c>
      <c r="X2402" s="5"/>
      <c r="Z2402" s="49"/>
      <c r="AA2402" s="50" cm="1">
        <f t="array" ref="AA2402">IF(AND(K2402="Pending",J2402='Date ouverte'!$A$2),INDEX(_xlfn.ANCHORARRAY('Date ouverte'!$B$2),MATCH(TRUE,_xlfn.ANCHORARRAY('Date ouverte'!$B$2)&gt;=$W2402,0)),IF(AND(K2402="Pending",J2402='Date ouverte'!$A$4),INDEX(_xlfn.ANCHORARRAY('Date ouverte'!$B$4),MATCH(TRUE,_xlfn.ANCHORARRAY('Date ouverte'!$B$4)&gt;=$W2402,0)),IF(AND(K2402="Pending",J2402='Date ouverte'!$A$6),INDEX(_xlfn.ANCHORARRAY('Date ouverte'!$B$6),MATCH(TRUE,_xlfn.ANCHORARRAY('Date ouverte'!$B$6)&gt;=$W2402,0)),IF(AND(K2402="Pending",J2402='Date ouverte'!$A$8),INDEX(_xlfn.ANCHORARRAY('Date ouverte'!$B$8),MATCH(TRUE,_xlfn.ANCHORARRAY('Date ouverte'!$B$8)&gt;=$W2402,0)),W2402))))</f>
        <v>44868</v>
      </c>
      <c r="AB2402" s="5">
        <f>IF(IF($K2402="Pending",(IF($J2402='Date ouverte'!$A$20,HLOOKUP($AA2402,'Date ouverte'!$20:$21,2,FALSE),IF($J2402='Date ouverte'!$A$22,HLOOKUP($AA2402,'Date ouverte'!$22:$23,2,FALSE),IF($J2402='Date ouverte'!$A$24,HLOOKUP($AA2402,'Date ouverte'!$24:$25,2,FALSE),IF($J2402='Date ouverte'!$A$26,HLOOKUP($AA2402,'Date ouverte'!$26:$27,2,FALSE),"j"))))),W2402)&lt;&gt;"alert",AA2402,"alert")</f>
        <v>44868</v>
      </c>
      <c r="AC2402" s="65">
        <f>IF($AB2402="alert",(IF($J2402='Date ouverte'!$A$29,HLOOKUP($AA2402,'Date ouverte'!$29:$30,2,FALSE),IF($J2402='Date ouverte'!$A$31,HLOOKUP($AA2402,'Date ouverte'!$31:$33,2,FALSE),IF($J2402='Date ouverte'!$A$33,HLOOKUP($AA2402,'Date ouverte'!$33:$34,2,FALSE),IF($J2402='Date ouverte'!$A$35,HLOOKUP($AA2402,'Date ouverte'!$35:$36,2,FALSE),"j"))))),0)</f>
        <v>0</v>
      </c>
      <c r="AD240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02" s="71"/>
    </row>
    <row r="2403" spans="1:31" x14ac:dyDescent="0.25">
      <c r="A2403" t="s">
        <v>767</v>
      </c>
      <c r="B2403" t="s">
        <v>258</v>
      </c>
      <c r="C2403" t="s">
        <v>30</v>
      </c>
      <c r="D2403" t="s">
        <v>47</v>
      </c>
      <c r="E2403" t="s">
        <v>16</v>
      </c>
      <c r="F2403" t="s">
        <v>48</v>
      </c>
      <c r="G2403" s="1">
        <v>44827</v>
      </c>
      <c r="H2403" s="1">
        <v>44872</v>
      </c>
      <c r="I2403" s="2">
        <v>44877</v>
      </c>
      <c r="J2403" t="s">
        <v>28</v>
      </c>
      <c r="K2403" t="s">
        <v>29</v>
      </c>
      <c r="L2403" t="s">
        <v>24</v>
      </c>
      <c r="M2403" t="s">
        <v>32</v>
      </c>
      <c r="N2403" t="s">
        <v>41</v>
      </c>
      <c r="O2403" t="s">
        <v>609</v>
      </c>
      <c r="P2403">
        <f t="shared" si="745"/>
        <v>1</v>
      </c>
      <c r="Q2403" s="5">
        <f t="shared" si="746"/>
        <v>44874</v>
      </c>
      <c r="R2403" s="32">
        <f>VLOOKUP(_xlfn.CONCAT(M2403," - ",E2403),Planning!$C$75:$D$99,2,0)</f>
        <v>10</v>
      </c>
      <c r="S2403" s="5">
        <f t="shared" si="747"/>
        <v>44882</v>
      </c>
      <c r="T2403" s="3" t="str">
        <f t="shared" si="748"/>
        <v/>
      </c>
      <c r="U2403" s="32">
        <f t="shared" ca="1" si="749"/>
        <v>10</v>
      </c>
      <c r="V2403" s="32">
        <f t="shared" si="750"/>
        <v>0</v>
      </c>
      <c r="W2403" s="5">
        <f t="shared" si="751"/>
        <v>44877</v>
      </c>
      <c r="X2403" s="5"/>
      <c r="Z2403" s="49"/>
      <c r="AA2403" s="50" cm="1">
        <f t="array" ref="AA2403">IF(AND(K2403="Pending",J2403='Date ouverte'!$A$2),INDEX(_xlfn.ANCHORARRAY('Date ouverte'!$B$2),MATCH(TRUE,_xlfn.ANCHORARRAY('Date ouverte'!$B$2)&gt;=$W2403,0)),IF(AND(K2403="Pending",J2403='Date ouverte'!$A$4),INDEX(_xlfn.ANCHORARRAY('Date ouverte'!$B$4),MATCH(TRUE,_xlfn.ANCHORARRAY('Date ouverte'!$B$4)&gt;=$W2403,0)),IF(AND(K2403="Pending",J2403='Date ouverte'!$A$6),INDEX(_xlfn.ANCHORARRAY('Date ouverte'!$B$6),MATCH(TRUE,_xlfn.ANCHORARRAY('Date ouverte'!$B$6)&gt;=$W2403,0)),IF(AND(K2403="Pending",J2403='Date ouverte'!$A$8),INDEX(_xlfn.ANCHORARRAY('Date ouverte'!$B$8),MATCH(TRUE,_xlfn.ANCHORARRAY('Date ouverte'!$B$8)&gt;=$W2403,0)),W2403))))</f>
        <v>44879</v>
      </c>
      <c r="AB2403" s="5" t="str">
        <f>IF(IF($K2403="Pending",(IF($J2403='Date ouverte'!$A$20,HLOOKUP($AA2403,'Date ouverte'!$20:$21,2,FALSE),IF($J2403='Date ouverte'!$A$22,HLOOKUP($AA2403,'Date ouverte'!$22:$23,2,FALSE),IF($J2403='Date ouverte'!$A$24,HLOOKUP($AA2403,'Date ouverte'!$24:$25,2,FALSE),IF($J2403='Date ouverte'!$A$26,HLOOKUP($AA2403,'Date ouverte'!$26:$27,2,FALSE),"j"))))),W2403)&lt;&gt;"alert",AA2403,"alert")</f>
        <v>alert</v>
      </c>
      <c r="AC2403" s="65">
        <f>IF($AB2403="alert",(IF($J2403='Date ouverte'!$A$29,HLOOKUP($AA2403,'Date ouverte'!$29:$30,2,FALSE),IF($J2403='Date ouverte'!$A$31,HLOOKUP($AA2403,'Date ouverte'!$31:$33,2,FALSE),IF($J2403='Date ouverte'!$A$33,HLOOKUP($AA2403,'Date ouverte'!$33:$34,2,FALSE),IF($J2403='Date ouverte'!$A$35,HLOOKUP($AA2403,'Date ouverte'!$35:$36,2,FALSE),"j"))))),0)</f>
        <v>12</v>
      </c>
      <c r="AD240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03" s="71"/>
    </row>
    <row r="2404" spans="1:31" x14ac:dyDescent="0.25">
      <c r="A2404" t="s">
        <v>665</v>
      </c>
      <c r="B2404" t="s">
        <v>258</v>
      </c>
      <c r="C2404" t="s">
        <v>30</v>
      </c>
      <c r="D2404" t="s">
        <v>47</v>
      </c>
      <c r="E2404" t="s">
        <v>16</v>
      </c>
      <c r="F2404" t="s">
        <v>48</v>
      </c>
      <c r="G2404" s="1">
        <v>44827</v>
      </c>
      <c r="H2404" s="1">
        <v>44872</v>
      </c>
      <c r="I2404" s="2">
        <v>44877</v>
      </c>
      <c r="J2404" t="s">
        <v>18</v>
      </c>
      <c r="K2404" t="s">
        <v>29</v>
      </c>
      <c r="L2404" t="s">
        <v>24</v>
      </c>
      <c r="M2404" t="s">
        <v>32</v>
      </c>
      <c r="N2404" t="s">
        <v>41</v>
      </c>
      <c r="O2404" t="s">
        <v>609</v>
      </c>
      <c r="P2404">
        <f t="shared" si="745"/>
        <v>1</v>
      </c>
      <c r="Q2404" s="5">
        <f t="shared" si="746"/>
        <v>44874</v>
      </c>
      <c r="R2404" s="32">
        <f>VLOOKUP(_xlfn.CONCAT(M2404," - ",E2404),Planning!$C$75:$D$99,2,0)</f>
        <v>10</v>
      </c>
      <c r="S2404" s="5">
        <f t="shared" si="747"/>
        <v>44882</v>
      </c>
      <c r="T2404" s="3" t="str">
        <f t="shared" si="748"/>
        <v/>
      </c>
      <c r="U2404" s="32">
        <f t="shared" ca="1" si="749"/>
        <v>10</v>
      </c>
      <c r="V2404" s="32">
        <f t="shared" si="750"/>
        <v>0</v>
      </c>
      <c r="W2404" s="5">
        <f t="shared" si="751"/>
        <v>44877</v>
      </c>
      <c r="X2404" s="5"/>
      <c r="Z2404" s="49"/>
      <c r="AA2404" s="50" cm="1">
        <f t="array" ref="AA2404">IF(AND(K2404="Pending",J2404='Date ouverte'!$A$2),INDEX(_xlfn.ANCHORARRAY('Date ouverte'!$B$2),MATCH(TRUE,_xlfn.ANCHORARRAY('Date ouverte'!$B$2)&gt;=$W2404,0)),IF(AND(K2404="Pending",J2404='Date ouverte'!$A$4),INDEX(_xlfn.ANCHORARRAY('Date ouverte'!$B$4),MATCH(TRUE,_xlfn.ANCHORARRAY('Date ouverte'!$B$4)&gt;=$W2404,0)),IF(AND(K2404="Pending",J2404='Date ouverte'!$A$6),INDEX(_xlfn.ANCHORARRAY('Date ouverte'!$B$6),MATCH(TRUE,_xlfn.ANCHORARRAY('Date ouverte'!$B$6)&gt;=$W2404,0)),IF(AND(K2404="Pending",J2404='Date ouverte'!$A$8),INDEX(_xlfn.ANCHORARRAY('Date ouverte'!$B$8),MATCH(TRUE,_xlfn.ANCHORARRAY('Date ouverte'!$B$8)&gt;=$W2404,0)),W2404))))</f>
        <v>44879</v>
      </c>
      <c r="AB2404" s="5" t="str">
        <f>IF(IF($K2404="Pending",(IF($J2404='Date ouverte'!$A$20,HLOOKUP($AA2404,'Date ouverte'!$20:$21,2,FALSE),IF($J2404='Date ouverte'!$A$22,HLOOKUP($AA2404,'Date ouverte'!$22:$23,2,FALSE),IF($J2404='Date ouverte'!$A$24,HLOOKUP($AA2404,'Date ouverte'!$24:$25,2,FALSE),IF($J2404='Date ouverte'!$A$26,HLOOKUP($AA2404,'Date ouverte'!$26:$27,2,FALSE),"j"))))),W2404)&lt;&gt;"alert",AA2404,"alert")</f>
        <v>alert</v>
      </c>
      <c r="AC2404" s="65">
        <f>IF($AB2404="alert",(IF($J2404='Date ouverte'!$A$29,HLOOKUP($AA2404,'Date ouverte'!$29:$30,2,FALSE),IF($J2404='Date ouverte'!$A$31,HLOOKUP($AA2404,'Date ouverte'!$31:$33,2,FALSE),IF($J2404='Date ouverte'!$A$33,HLOOKUP($AA2404,'Date ouverte'!$33:$34,2,FALSE),IF($J2404='Date ouverte'!$A$35,HLOOKUP($AA2404,'Date ouverte'!$35:$36,2,FALSE),"j"))))),0)</f>
        <v>11</v>
      </c>
      <c r="AD240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4" s="71"/>
    </row>
    <row r="2405" spans="1:31" x14ac:dyDescent="0.25">
      <c r="A2405" t="s">
        <v>2561</v>
      </c>
      <c r="B2405" t="s">
        <v>258</v>
      </c>
      <c r="C2405" t="s">
        <v>30</v>
      </c>
      <c r="D2405" t="s">
        <v>47</v>
      </c>
      <c r="E2405" t="s">
        <v>16</v>
      </c>
      <c r="F2405" t="s">
        <v>48</v>
      </c>
      <c r="G2405" s="1">
        <v>44865</v>
      </c>
      <c r="H2405" s="1">
        <v>44893</v>
      </c>
      <c r="I2405" s="2">
        <v>44898</v>
      </c>
      <c r="J2405" t="s">
        <v>18</v>
      </c>
      <c r="K2405" t="s">
        <v>29</v>
      </c>
      <c r="L2405" t="s">
        <v>24</v>
      </c>
      <c r="M2405" t="s">
        <v>32</v>
      </c>
      <c r="N2405" t="s">
        <v>41</v>
      </c>
      <c r="O2405" t="s">
        <v>1728</v>
      </c>
      <c r="P2405">
        <f t="shared" si="745"/>
        <v>1</v>
      </c>
      <c r="Q2405" s="5">
        <f t="shared" si="746"/>
        <v>44895</v>
      </c>
      <c r="R2405" s="32">
        <f>VLOOKUP(_xlfn.CONCAT(M2405," - ",E2405),Planning!$C$75:$D$99,2,0)</f>
        <v>10</v>
      </c>
      <c r="S2405" s="5">
        <f t="shared" si="747"/>
        <v>44903</v>
      </c>
      <c r="T2405" s="3" t="str">
        <f t="shared" si="748"/>
        <v/>
      </c>
      <c r="U2405" s="32">
        <f t="shared" ca="1" si="749"/>
        <v>10</v>
      </c>
      <c r="V2405" s="32">
        <f t="shared" si="750"/>
        <v>0</v>
      </c>
      <c r="W2405" s="5">
        <f t="shared" si="751"/>
        <v>44898</v>
      </c>
      <c r="X2405" s="5"/>
      <c r="Z2405" s="49"/>
      <c r="AA2405" s="50" cm="1">
        <f t="array" ref="AA2405">IF(AND(K2405="Pending",J2405='Date ouverte'!$A$2),INDEX(_xlfn.ANCHORARRAY('Date ouverte'!$B$2),MATCH(TRUE,_xlfn.ANCHORARRAY('Date ouverte'!$B$2)&gt;=$W2405,0)),IF(AND(K2405="Pending",J2405='Date ouverte'!$A$4),INDEX(_xlfn.ANCHORARRAY('Date ouverte'!$B$4),MATCH(TRUE,_xlfn.ANCHORARRAY('Date ouverte'!$B$4)&gt;=$W2405,0)),IF(AND(K2405="Pending",J2405='Date ouverte'!$A$6),INDEX(_xlfn.ANCHORARRAY('Date ouverte'!$B$6),MATCH(TRUE,_xlfn.ANCHORARRAY('Date ouverte'!$B$6)&gt;=$W2405,0)),IF(AND(K2405="Pending",J2405='Date ouverte'!$A$8),INDEX(_xlfn.ANCHORARRAY('Date ouverte'!$B$8),MATCH(TRUE,_xlfn.ANCHORARRAY('Date ouverte'!$B$8)&gt;=$W2405,0)),W2405))))</f>
        <v>44900</v>
      </c>
      <c r="AB2405" s="5">
        <f>IF(IF($K2405="Pending",(IF($J2405='Date ouverte'!$A$20,HLOOKUP($AA2405,'Date ouverte'!$20:$21,2,FALSE),IF($J2405='Date ouverte'!$A$22,HLOOKUP($AA2405,'Date ouverte'!$22:$23,2,FALSE),IF($J2405='Date ouverte'!$A$24,HLOOKUP($AA2405,'Date ouverte'!$24:$25,2,FALSE),IF($J2405='Date ouverte'!$A$26,HLOOKUP($AA2405,'Date ouverte'!$26:$27,2,FALSE),"j"))))),W2405)&lt;&gt;"alert",AA2405,"alert")</f>
        <v>44900</v>
      </c>
      <c r="AC2405" s="65">
        <f>IF($AB2405="alert",(IF($J2405='Date ouverte'!$A$29,HLOOKUP($AA2405,'Date ouverte'!$29:$30,2,FALSE),IF($J2405='Date ouverte'!$A$31,HLOOKUP($AA2405,'Date ouverte'!$31:$33,2,FALSE),IF($J2405='Date ouverte'!$A$33,HLOOKUP($AA2405,'Date ouverte'!$33:$34,2,FALSE),IF($J2405='Date ouverte'!$A$35,HLOOKUP($AA2405,'Date ouverte'!$35:$36,2,FALSE),"j"))))),0)</f>
        <v>0</v>
      </c>
      <c r="AD240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5" s="71"/>
    </row>
    <row r="2406" spans="1:31" x14ac:dyDescent="0.25">
      <c r="A2406" t="s">
        <v>516</v>
      </c>
      <c r="B2406" t="s">
        <v>258</v>
      </c>
      <c r="C2406" t="s">
        <v>14</v>
      </c>
      <c r="D2406" t="s">
        <v>47</v>
      </c>
      <c r="E2406" t="s">
        <v>16</v>
      </c>
      <c r="F2406" t="s">
        <v>48</v>
      </c>
      <c r="G2406" s="1">
        <v>44823</v>
      </c>
      <c r="H2406" s="1">
        <v>44868</v>
      </c>
      <c r="I2406" s="2">
        <v>44875</v>
      </c>
      <c r="J2406" t="s">
        <v>18</v>
      </c>
      <c r="K2406" t="s">
        <v>29</v>
      </c>
      <c r="L2406" t="s">
        <v>24</v>
      </c>
      <c r="M2406" t="s">
        <v>32</v>
      </c>
      <c r="N2406" t="s">
        <v>41</v>
      </c>
      <c r="O2406" t="s">
        <v>387</v>
      </c>
      <c r="P2406">
        <f t="shared" si="745"/>
        <v>1</v>
      </c>
      <c r="Q2406" s="5">
        <f t="shared" si="746"/>
        <v>44870</v>
      </c>
      <c r="R2406" s="32">
        <f>VLOOKUP(_xlfn.CONCAT(M2406," - ",E2406),Planning!$C$75:$D$99,2,0)</f>
        <v>10</v>
      </c>
      <c r="S2406" s="5">
        <f t="shared" si="747"/>
        <v>44878</v>
      </c>
      <c r="T2406" s="3" t="str">
        <f t="shared" si="748"/>
        <v/>
      </c>
      <c r="U2406" s="32">
        <f t="shared" ca="1" si="749"/>
        <v>10</v>
      </c>
      <c r="V2406" s="32">
        <f t="shared" si="750"/>
        <v>0</v>
      </c>
      <c r="W2406" s="5">
        <f t="shared" si="751"/>
        <v>44875</v>
      </c>
      <c r="X2406" s="5"/>
      <c r="Z2406" s="49"/>
      <c r="AA2406" s="50" cm="1">
        <f t="array" ref="AA2406">IF(AND(K2406="Pending",J2406='Date ouverte'!$A$2),INDEX(_xlfn.ANCHORARRAY('Date ouverte'!$B$2),MATCH(TRUE,_xlfn.ANCHORARRAY('Date ouverte'!$B$2)&gt;=$W2406,0)),IF(AND(K2406="Pending",J2406='Date ouverte'!$A$4),INDEX(_xlfn.ANCHORARRAY('Date ouverte'!$B$4),MATCH(TRUE,_xlfn.ANCHORARRAY('Date ouverte'!$B$4)&gt;=$W2406,0)),IF(AND(K2406="Pending",J2406='Date ouverte'!$A$6),INDEX(_xlfn.ANCHORARRAY('Date ouverte'!$B$6),MATCH(TRUE,_xlfn.ANCHORARRAY('Date ouverte'!$B$6)&gt;=$W2406,0)),IF(AND(K2406="Pending",J2406='Date ouverte'!$A$8),INDEX(_xlfn.ANCHORARRAY('Date ouverte'!$B$8),MATCH(TRUE,_xlfn.ANCHORARRAY('Date ouverte'!$B$8)&gt;=$W2406,0)),W2406))))</f>
        <v>44875</v>
      </c>
      <c r="AB2406" s="5">
        <f>IF(IF($K2406="Pending",(IF($J2406='Date ouverte'!$A$20,HLOOKUP($AA2406,'Date ouverte'!$20:$21,2,FALSE),IF($J2406='Date ouverte'!$A$22,HLOOKUP($AA2406,'Date ouverte'!$22:$23,2,FALSE),IF($J2406='Date ouverte'!$A$24,HLOOKUP($AA2406,'Date ouverte'!$24:$25,2,FALSE),IF($J2406='Date ouverte'!$A$26,HLOOKUP($AA2406,'Date ouverte'!$26:$27,2,FALSE),"j"))))),W2406)&lt;&gt;"alert",AA2406,"alert")</f>
        <v>44875</v>
      </c>
      <c r="AC2406" s="65">
        <f>IF($AB2406="alert",(IF($J2406='Date ouverte'!$A$29,HLOOKUP($AA2406,'Date ouverte'!$29:$30,2,FALSE),IF($J2406='Date ouverte'!$A$31,HLOOKUP($AA2406,'Date ouverte'!$31:$33,2,FALSE),IF($J2406='Date ouverte'!$A$33,HLOOKUP($AA2406,'Date ouverte'!$33:$34,2,FALSE),IF($J2406='Date ouverte'!$A$35,HLOOKUP($AA2406,'Date ouverte'!$35:$36,2,FALSE),"j"))))),0)</f>
        <v>0</v>
      </c>
      <c r="AD240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6" s="71"/>
    </row>
    <row r="2407" spans="1:31" x14ac:dyDescent="0.25">
      <c r="A2407" t="s">
        <v>585</v>
      </c>
      <c r="B2407" t="s">
        <v>258</v>
      </c>
      <c r="C2407" t="s">
        <v>30</v>
      </c>
      <c r="D2407" t="s">
        <v>15</v>
      </c>
      <c r="E2407" t="s">
        <v>51</v>
      </c>
      <c r="F2407" t="s">
        <v>17</v>
      </c>
      <c r="G2407" s="1">
        <v>44815</v>
      </c>
      <c r="H2407" s="1">
        <v>44853</v>
      </c>
      <c r="I2407" s="2">
        <v>44862.541666666664</v>
      </c>
      <c r="J2407" t="s">
        <v>18</v>
      </c>
      <c r="K2407" t="s">
        <v>19</v>
      </c>
      <c r="L2407" t="s">
        <v>24</v>
      </c>
      <c r="M2407" t="s">
        <v>32</v>
      </c>
      <c r="N2407" t="s">
        <v>41</v>
      </c>
      <c r="O2407" t="s">
        <v>445</v>
      </c>
      <c r="P2407">
        <f t="shared" si="745"/>
        <v>1</v>
      </c>
      <c r="Q2407" s="5">
        <f t="shared" si="746"/>
        <v>44855</v>
      </c>
      <c r="R2407" s="32">
        <f>VLOOKUP(_xlfn.CONCAT(M2407," - ",E2407),Planning!$C$75:$D$99,2,0)</f>
        <v>5</v>
      </c>
      <c r="S2407" s="5">
        <f t="shared" si="747"/>
        <v>44858</v>
      </c>
      <c r="T2407" s="3" t="str">
        <f t="shared" si="748"/>
        <v/>
      </c>
      <c r="U2407" s="32">
        <f t="shared" ca="1" si="749"/>
        <v>-1</v>
      </c>
      <c r="V2407" s="32">
        <f t="shared" si="750"/>
        <v>0</v>
      </c>
      <c r="W2407" s="5">
        <f t="shared" si="751"/>
        <v>44862</v>
      </c>
      <c r="X2407" s="5"/>
      <c r="Z2407" s="49"/>
      <c r="AA2407" s="50" cm="1">
        <f t="array" ref="AA2407">IF(AND(K2407="Pending",J2407='Date ouverte'!$A$2),INDEX(_xlfn.ANCHORARRAY('Date ouverte'!$B$2),MATCH(TRUE,_xlfn.ANCHORARRAY('Date ouverte'!$B$2)&gt;=$W2407,0)),IF(AND(K2407="Pending",J2407='Date ouverte'!$A$4),INDEX(_xlfn.ANCHORARRAY('Date ouverte'!$B$4),MATCH(TRUE,_xlfn.ANCHORARRAY('Date ouverte'!$B$4)&gt;=$W2407,0)),IF(AND(K2407="Pending",J2407='Date ouverte'!$A$6),INDEX(_xlfn.ANCHORARRAY('Date ouverte'!$B$6),MATCH(TRUE,_xlfn.ANCHORARRAY('Date ouverte'!$B$6)&gt;=$W2407,0)),IF(AND(K2407="Pending",J2407='Date ouverte'!$A$8),INDEX(_xlfn.ANCHORARRAY('Date ouverte'!$B$8),MATCH(TRUE,_xlfn.ANCHORARRAY('Date ouverte'!$B$8)&gt;=$W2407,0)),W2407))))</f>
        <v>44862</v>
      </c>
      <c r="AB2407" s="5">
        <f>IF(IF($K2407="Pending",(IF($J2407='Date ouverte'!$A$20,HLOOKUP($AA2407,'Date ouverte'!$20:$21,2,FALSE),IF($J2407='Date ouverte'!$A$22,HLOOKUP($AA2407,'Date ouverte'!$22:$23,2,FALSE),IF($J2407='Date ouverte'!$A$24,HLOOKUP($AA2407,'Date ouverte'!$24:$25,2,FALSE),IF($J2407='Date ouverte'!$A$26,HLOOKUP($AA2407,'Date ouverte'!$26:$27,2,FALSE),"j"))))),W2407)&lt;&gt;"alert",AA2407,"alert")</f>
        <v>44862</v>
      </c>
      <c r="AC2407" s="65">
        <f>IF($AB2407="alert",(IF($J2407='Date ouverte'!$A$29,HLOOKUP($AA2407,'Date ouverte'!$29:$30,2,FALSE),IF($J2407='Date ouverte'!$A$31,HLOOKUP($AA2407,'Date ouverte'!$31:$33,2,FALSE),IF($J2407='Date ouverte'!$A$33,HLOOKUP($AA2407,'Date ouverte'!$33:$34,2,FALSE),IF($J2407='Date ouverte'!$A$35,HLOOKUP($AA2407,'Date ouverte'!$35:$36,2,FALSE),"j"))))),0)</f>
        <v>0</v>
      </c>
      <c r="AD240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7" s="71"/>
    </row>
    <row r="2408" spans="1:31" x14ac:dyDescent="0.25">
      <c r="A2408" t="s">
        <v>2410</v>
      </c>
      <c r="B2408" t="s">
        <v>258</v>
      </c>
      <c r="C2408" t="s">
        <v>30</v>
      </c>
      <c r="D2408" t="s">
        <v>47</v>
      </c>
      <c r="E2408" t="s">
        <v>51</v>
      </c>
      <c r="F2408" t="s">
        <v>48</v>
      </c>
      <c r="G2408" s="1">
        <v>44841</v>
      </c>
      <c r="H2408" s="1">
        <v>44877</v>
      </c>
      <c r="I2408" s="2">
        <v>44884</v>
      </c>
      <c r="J2408" t="s">
        <v>28</v>
      </c>
      <c r="K2408" t="s">
        <v>29</v>
      </c>
      <c r="L2408" t="s">
        <v>24</v>
      </c>
      <c r="M2408" t="s">
        <v>32</v>
      </c>
      <c r="N2408" t="s">
        <v>41</v>
      </c>
      <c r="O2408" t="s">
        <v>1322</v>
      </c>
      <c r="P2408">
        <f t="shared" si="745"/>
        <v>1</v>
      </c>
      <c r="Q2408" s="5">
        <f t="shared" si="746"/>
        <v>44879</v>
      </c>
      <c r="R2408" s="32">
        <f>VLOOKUP(_xlfn.CONCAT(M2408," - ",E2408),Planning!$C$75:$D$99,2,0)</f>
        <v>5</v>
      </c>
      <c r="S2408" s="5">
        <f t="shared" si="747"/>
        <v>44882</v>
      </c>
      <c r="T2408" s="3" t="str">
        <f t="shared" si="748"/>
        <v/>
      </c>
      <c r="U2408" s="32">
        <f t="shared" ca="1" si="749"/>
        <v>5</v>
      </c>
      <c r="V2408" s="32">
        <f t="shared" si="750"/>
        <v>0</v>
      </c>
      <c r="W2408" s="5">
        <f t="shared" si="751"/>
        <v>44884</v>
      </c>
      <c r="X2408" s="5"/>
      <c r="Z2408" s="49"/>
      <c r="AA2408" s="50" cm="1">
        <f t="array" ref="AA2408">IF(AND(K2408="Pending",J2408='Date ouverte'!$A$2),INDEX(_xlfn.ANCHORARRAY('Date ouverte'!$B$2),MATCH(TRUE,_xlfn.ANCHORARRAY('Date ouverte'!$B$2)&gt;=$W2408,0)),IF(AND(K2408="Pending",J2408='Date ouverte'!$A$4),INDEX(_xlfn.ANCHORARRAY('Date ouverte'!$B$4),MATCH(TRUE,_xlfn.ANCHORARRAY('Date ouverte'!$B$4)&gt;=$W2408,0)),IF(AND(K2408="Pending",J2408='Date ouverte'!$A$6),INDEX(_xlfn.ANCHORARRAY('Date ouverte'!$B$6),MATCH(TRUE,_xlfn.ANCHORARRAY('Date ouverte'!$B$6)&gt;=$W2408,0)),IF(AND(K2408="Pending",J2408='Date ouverte'!$A$8),INDEX(_xlfn.ANCHORARRAY('Date ouverte'!$B$8),MATCH(TRUE,_xlfn.ANCHORARRAY('Date ouverte'!$B$8)&gt;=$W2408,0)),W2408))))</f>
        <v>44886</v>
      </c>
      <c r="AB2408" s="5">
        <f>IF(IF($K2408="Pending",(IF($J2408='Date ouverte'!$A$20,HLOOKUP($AA2408,'Date ouverte'!$20:$21,2,FALSE),IF($J2408='Date ouverte'!$A$22,HLOOKUP($AA2408,'Date ouverte'!$22:$23,2,FALSE),IF($J2408='Date ouverte'!$A$24,HLOOKUP($AA2408,'Date ouverte'!$24:$25,2,FALSE),IF($J2408='Date ouverte'!$A$26,HLOOKUP($AA2408,'Date ouverte'!$26:$27,2,FALSE),"j"))))),W2408)&lt;&gt;"alert",AA2408,"alert")</f>
        <v>44886</v>
      </c>
      <c r="AC2408" s="65">
        <f>IF($AB2408="alert",(IF($J2408='Date ouverte'!$A$29,HLOOKUP($AA2408,'Date ouverte'!$29:$30,2,FALSE),IF($J2408='Date ouverte'!$A$31,HLOOKUP($AA2408,'Date ouverte'!$31:$33,2,FALSE),IF($J2408='Date ouverte'!$A$33,HLOOKUP($AA2408,'Date ouverte'!$33:$34,2,FALSE),IF($J2408='Date ouverte'!$A$35,HLOOKUP($AA2408,'Date ouverte'!$35:$36,2,FALSE),"j"))))),0)</f>
        <v>0</v>
      </c>
      <c r="AD240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08" s="71"/>
    </row>
    <row r="2409" spans="1:31" x14ac:dyDescent="0.25">
      <c r="A2409" t="s">
        <v>2411</v>
      </c>
      <c r="B2409" t="s">
        <v>258</v>
      </c>
      <c r="C2409" t="s">
        <v>30</v>
      </c>
      <c r="D2409" t="s">
        <v>47</v>
      </c>
      <c r="E2409" t="s">
        <v>16</v>
      </c>
      <c r="F2409" t="s">
        <v>48</v>
      </c>
      <c r="G2409" s="1">
        <v>44850</v>
      </c>
      <c r="H2409" s="1">
        <v>44885</v>
      </c>
      <c r="I2409" s="2">
        <v>44890</v>
      </c>
      <c r="J2409" t="s">
        <v>18</v>
      </c>
      <c r="K2409" t="s">
        <v>29</v>
      </c>
      <c r="L2409" t="s">
        <v>24</v>
      </c>
      <c r="M2409" t="s">
        <v>32</v>
      </c>
      <c r="N2409" t="s">
        <v>41</v>
      </c>
      <c r="O2409" t="s">
        <v>1106</v>
      </c>
      <c r="P2409">
        <f t="shared" si="745"/>
        <v>1</v>
      </c>
      <c r="Q2409" s="5">
        <f t="shared" si="746"/>
        <v>44887</v>
      </c>
      <c r="R2409" s="32">
        <f>VLOOKUP(_xlfn.CONCAT(M2409," - ",E2409),Planning!$C$75:$D$99,2,0)</f>
        <v>10</v>
      </c>
      <c r="S2409" s="5">
        <f t="shared" si="747"/>
        <v>44895</v>
      </c>
      <c r="T2409" s="3" t="str">
        <f t="shared" si="748"/>
        <v/>
      </c>
      <c r="U2409" s="32">
        <f t="shared" ca="1" si="749"/>
        <v>10</v>
      </c>
      <c r="V2409" s="32">
        <f t="shared" si="750"/>
        <v>0</v>
      </c>
      <c r="W2409" s="5">
        <f t="shared" si="751"/>
        <v>44890</v>
      </c>
      <c r="X2409" s="5"/>
      <c r="Z2409" s="49"/>
      <c r="AA2409" s="50" cm="1">
        <f t="array" ref="AA2409">IF(AND(K2409="Pending",J2409='Date ouverte'!$A$2),INDEX(_xlfn.ANCHORARRAY('Date ouverte'!$B$2),MATCH(TRUE,_xlfn.ANCHORARRAY('Date ouverte'!$B$2)&gt;=$W2409,0)),IF(AND(K2409="Pending",J2409='Date ouverte'!$A$4),INDEX(_xlfn.ANCHORARRAY('Date ouverte'!$B$4),MATCH(TRUE,_xlfn.ANCHORARRAY('Date ouverte'!$B$4)&gt;=$W2409,0)),IF(AND(K2409="Pending",J2409='Date ouverte'!$A$6),INDEX(_xlfn.ANCHORARRAY('Date ouverte'!$B$6),MATCH(TRUE,_xlfn.ANCHORARRAY('Date ouverte'!$B$6)&gt;=$W2409,0)),IF(AND(K2409="Pending",J2409='Date ouverte'!$A$8),INDEX(_xlfn.ANCHORARRAY('Date ouverte'!$B$8),MATCH(TRUE,_xlfn.ANCHORARRAY('Date ouverte'!$B$8)&gt;=$W2409,0)),W2409))))</f>
        <v>44890</v>
      </c>
      <c r="AB2409" s="5" t="str">
        <f>IF(IF($K2409="Pending",(IF($J2409='Date ouverte'!$A$20,HLOOKUP($AA2409,'Date ouverte'!$20:$21,2,FALSE),IF($J2409='Date ouverte'!$A$22,HLOOKUP($AA2409,'Date ouverte'!$22:$23,2,FALSE),IF($J2409='Date ouverte'!$A$24,HLOOKUP($AA2409,'Date ouverte'!$24:$25,2,FALSE),IF($J2409='Date ouverte'!$A$26,HLOOKUP($AA2409,'Date ouverte'!$26:$27,2,FALSE),"j"))))),W2409)&lt;&gt;"alert",AA2409,"alert")</f>
        <v>alert</v>
      </c>
      <c r="AC2409" s="65">
        <f>IF($AB2409="alert",(IF($J2409='Date ouverte'!$A$29,HLOOKUP($AA2409,'Date ouverte'!$29:$30,2,FALSE),IF($J2409='Date ouverte'!$A$31,HLOOKUP($AA2409,'Date ouverte'!$31:$33,2,FALSE),IF($J2409='Date ouverte'!$A$33,HLOOKUP($AA2409,'Date ouverte'!$33:$34,2,FALSE),IF($J2409='Date ouverte'!$A$35,HLOOKUP($AA2409,'Date ouverte'!$35:$36,2,FALSE),"j"))))),0)</f>
        <v>4</v>
      </c>
      <c r="AD240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09" s="71"/>
    </row>
    <row r="2410" spans="1:31" x14ac:dyDescent="0.25">
      <c r="A2410" t="s">
        <v>2562</v>
      </c>
      <c r="B2410" t="s">
        <v>258</v>
      </c>
      <c r="C2410" t="s">
        <v>14</v>
      </c>
      <c r="D2410" t="s">
        <v>47</v>
      </c>
      <c r="E2410" t="s">
        <v>16</v>
      </c>
      <c r="F2410" t="s">
        <v>48</v>
      </c>
      <c r="G2410" s="1">
        <v>44865</v>
      </c>
      <c r="H2410" s="1">
        <v>44893</v>
      </c>
      <c r="I2410" s="2">
        <v>44900</v>
      </c>
      <c r="J2410" t="s">
        <v>28</v>
      </c>
      <c r="K2410" t="s">
        <v>29</v>
      </c>
      <c r="L2410" t="s">
        <v>24</v>
      </c>
      <c r="M2410" t="s">
        <v>32</v>
      </c>
      <c r="N2410" t="s">
        <v>41</v>
      </c>
      <c r="O2410" t="s">
        <v>1728</v>
      </c>
      <c r="P2410">
        <f t="shared" si="745"/>
        <v>1</v>
      </c>
      <c r="Q2410" s="5">
        <f t="shared" si="746"/>
        <v>44895</v>
      </c>
      <c r="R2410" s="32">
        <f>VLOOKUP(_xlfn.CONCAT(M2410," - ",E2410),Planning!$C$75:$D$99,2,0)</f>
        <v>10</v>
      </c>
      <c r="S2410" s="5">
        <f t="shared" si="747"/>
        <v>44903</v>
      </c>
      <c r="T2410" s="3" t="str">
        <f t="shared" si="748"/>
        <v/>
      </c>
      <c r="U2410" s="32">
        <f t="shared" ca="1" si="749"/>
        <v>10</v>
      </c>
      <c r="V2410" s="32">
        <f t="shared" si="750"/>
        <v>0</v>
      </c>
      <c r="W2410" s="5">
        <f t="shared" si="751"/>
        <v>44900</v>
      </c>
      <c r="X2410" s="5"/>
      <c r="Z2410" s="49"/>
      <c r="AA2410" s="50" cm="1">
        <f t="array" ref="AA2410">IF(AND(K2410="Pending",J2410='Date ouverte'!$A$2),INDEX(_xlfn.ANCHORARRAY('Date ouverte'!$B$2),MATCH(TRUE,_xlfn.ANCHORARRAY('Date ouverte'!$B$2)&gt;=$W2410,0)),IF(AND(K2410="Pending",J2410='Date ouverte'!$A$4),INDEX(_xlfn.ANCHORARRAY('Date ouverte'!$B$4),MATCH(TRUE,_xlfn.ANCHORARRAY('Date ouverte'!$B$4)&gt;=$W2410,0)),IF(AND(K2410="Pending",J2410='Date ouverte'!$A$6),INDEX(_xlfn.ANCHORARRAY('Date ouverte'!$B$6),MATCH(TRUE,_xlfn.ANCHORARRAY('Date ouverte'!$B$6)&gt;=$W2410,0)),IF(AND(K2410="Pending",J2410='Date ouverte'!$A$8),INDEX(_xlfn.ANCHORARRAY('Date ouverte'!$B$8),MATCH(TRUE,_xlfn.ANCHORARRAY('Date ouverte'!$B$8)&gt;=$W2410,0)),W2410))))</f>
        <v>44900</v>
      </c>
      <c r="AB2410" s="5" t="str">
        <f>IF(IF($K2410="Pending",(IF($J2410='Date ouverte'!$A$20,HLOOKUP($AA2410,'Date ouverte'!$20:$21,2,FALSE),IF($J2410='Date ouverte'!$A$22,HLOOKUP($AA2410,'Date ouverte'!$22:$23,2,FALSE),IF($J2410='Date ouverte'!$A$24,HLOOKUP($AA2410,'Date ouverte'!$24:$25,2,FALSE),IF($J2410='Date ouverte'!$A$26,HLOOKUP($AA2410,'Date ouverte'!$26:$27,2,FALSE),"j"))))),W2410)&lt;&gt;"alert",AA2410,"alert")</f>
        <v>alert</v>
      </c>
      <c r="AC2410" s="65">
        <f>IF($AB2410="alert",(IF($J2410='Date ouverte'!$A$29,HLOOKUP($AA2410,'Date ouverte'!$29:$30,2,FALSE),IF($J2410='Date ouverte'!$A$31,HLOOKUP($AA2410,'Date ouverte'!$31:$33,2,FALSE),IF($J2410='Date ouverte'!$A$33,HLOOKUP($AA2410,'Date ouverte'!$33:$34,2,FALSE),IF($J2410='Date ouverte'!$A$35,HLOOKUP($AA2410,'Date ouverte'!$35:$36,2,FALSE),"j"))))),0)</f>
        <v>15</v>
      </c>
      <c r="AD241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10" s="71"/>
    </row>
    <row r="2411" spans="1:31" x14ac:dyDescent="0.25">
      <c r="A2411" t="s">
        <v>443</v>
      </c>
      <c r="B2411" t="s">
        <v>258</v>
      </c>
      <c r="C2411" t="s">
        <v>30</v>
      </c>
      <c r="D2411" t="s">
        <v>47</v>
      </c>
      <c r="E2411" t="s">
        <v>16</v>
      </c>
      <c r="F2411" t="s">
        <v>48</v>
      </c>
      <c r="G2411" s="1">
        <v>44814</v>
      </c>
      <c r="H2411" s="1">
        <v>44868</v>
      </c>
      <c r="I2411" s="2">
        <v>44873</v>
      </c>
      <c r="J2411" t="s">
        <v>28</v>
      </c>
      <c r="K2411" t="s">
        <v>29</v>
      </c>
      <c r="L2411" t="s">
        <v>24</v>
      </c>
      <c r="M2411" t="s">
        <v>32</v>
      </c>
      <c r="N2411" t="s">
        <v>41</v>
      </c>
      <c r="O2411" t="s">
        <v>387</v>
      </c>
      <c r="P2411">
        <f t="shared" si="745"/>
        <v>1</v>
      </c>
      <c r="Q2411" s="5">
        <f t="shared" si="746"/>
        <v>44870</v>
      </c>
      <c r="R2411" s="32">
        <f>VLOOKUP(_xlfn.CONCAT(M2411," - ",E2411),Planning!$C$75:$D$99,2,0)</f>
        <v>10</v>
      </c>
      <c r="S2411" s="5">
        <f t="shared" si="747"/>
        <v>44878</v>
      </c>
      <c r="T2411" s="3" t="str">
        <f t="shared" si="748"/>
        <v/>
      </c>
      <c r="U2411" s="32">
        <f t="shared" ca="1" si="749"/>
        <v>10</v>
      </c>
      <c r="V2411" s="32">
        <f t="shared" si="750"/>
        <v>0</v>
      </c>
      <c r="W2411" s="5">
        <f t="shared" si="751"/>
        <v>44873</v>
      </c>
      <c r="X2411" s="5"/>
      <c r="Z2411" s="49"/>
      <c r="AA2411" s="50" cm="1">
        <f t="array" ref="AA2411">IF(AND(K2411="Pending",J2411='Date ouverte'!$A$2),INDEX(_xlfn.ANCHORARRAY('Date ouverte'!$B$2),MATCH(TRUE,_xlfn.ANCHORARRAY('Date ouverte'!$B$2)&gt;=$W2411,0)),IF(AND(K2411="Pending",J2411='Date ouverte'!$A$4),INDEX(_xlfn.ANCHORARRAY('Date ouverte'!$B$4),MATCH(TRUE,_xlfn.ANCHORARRAY('Date ouverte'!$B$4)&gt;=$W2411,0)),IF(AND(K2411="Pending",J2411='Date ouverte'!$A$6),INDEX(_xlfn.ANCHORARRAY('Date ouverte'!$B$6),MATCH(TRUE,_xlfn.ANCHORARRAY('Date ouverte'!$B$6)&gt;=$W2411,0)),IF(AND(K2411="Pending",J2411='Date ouverte'!$A$8),INDEX(_xlfn.ANCHORARRAY('Date ouverte'!$B$8),MATCH(TRUE,_xlfn.ANCHORARRAY('Date ouverte'!$B$8)&gt;=$W2411,0)),W2411))))</f>
        <v>44873</v>
      </c>
      <c r="AB2411" s="5" t="str">
        <f>IF(IF($K2411="Pending",(IF($J2411='Date ouverte'!$A$20,HLOOKUP($AA2411,'Date ouverte'!$20:$21,2,FALSE),IF($J2411='Date ouverte'!$A$22,HLOOKUP($AA2411,'Date ouverte'!$22:$23,2,FALSE),IF($J2411='Date ouverte'!$A$24,HLOOKUP($AA2411,'Date ouverte'!$24:$25,2,FALSE),IF($J2411='Date ouverte'!$A$26,HLOOKUP($AA2411,'Date ouverte'!$26:$27,2,FALSE),"j"))))),W2411)&lt;&gt;"alert",AA2411,"alert")</f>
        <v>alert</v>
      </c>
      <c r="AC2411" s="65">
        <f>IF($AB2411="alert",(IF($J2411='Date ouverte'!$A$29,HLOOKUP($AA2411,'Date ouverte'!$29:$30,2,FALSE),IF($J2411='Date ouverte'!$A$31,HLOOKUP($AA2411,'Date ouverte'!$31:$33,2,FALSE),IF($J2411='Date ouverte'!$A$33,HLOOKUP($AA2411,'Date ouverte'!$33:$34,2,FALSE),IF($J2411='Date ouverte'!$A$35,HLOOKUP($AA2411,'Date ouverte'!$35:$36,2,FALSE),"j"))))),0)</f>
        <v>15</v>
      </c>
      <c r="AD241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11" s="71"/>
    </row>
    <row r="2412" spans="1:31" x14ac:dyDescent="0.25">
      <c r="A2412" t="s">
        <v>602</v>
      </c>
      <c r="B2412" t="s">
        <v>258</v>
      </c>
      <c r="C2412" t="s">
        <v>30</v>
      </c>
      <c r="D2412" t="s">
        <v>15</v>
      </c>
      <c r="E2412" t="s">
        <v>51</v>
      </c>
      <c r="F2412" t="s">
        <v>17</v>
      </c>
      <c r="G2412" s="1">
        <v>44820</v>
      </c>
      <c r="H2412" s="1">
        <v>44853</v>
      </c>
      <c r="I2412" s="2">
        <v>44867.541666666664</v>
      </c>
      <c r="J2412" t="s">
        <v>28</v>
      </c>
      <c r="K2412" t="s">
        <v>19</v>
      </c>
      <c r="L2412" t="s">
        <v>24</v>
      </c>
      <c r="M2412" t="s">
        <v>32</v>
      </c>
      <c r="N2412" t="s">
        <v>41</v>
      </c>
      <c r="O2412" t="s">
        <v>445</v>
      </c>
      <c r="P2412">
        <f t="shared" si="745"/>
        <v>1</v>
      </c>
      <c r="Q2412" s="5">
        <f t="shared" si="746"/>
        <v>44855</v>
      </c>
      <c r="R2412" s="32">
        <f>VLOOKUP(_xlfn.CONCAT(M2412," - ",E2412),Planning!$C$75:$D$99,2,0)</f>
        <v>5</v>
      </c>
      <c r="S2412" s="5">
        <f t="shared" si="747"/>
        <v>44858</v>
      </c>
      <c r="T2412" s="3" t="str">
        <f t="shared" si="748"/>
        <v/>
      </c>
      <c r="U2412" s="32">
        <f t="shared" ca="1" si="749"/>
        <v>-1</v>
      </c>
      <c r="V2412" s="32">
        <f t="shared" si="750"/>
        <v>0</v>
      </c>
      <c r="W2412" s="5">
        <f t="shared" si="751"/>
        <v>44867</v>
      </c>
      <c r="X2412" s="5"/>
      <c r="Z2412" s="49"/>
      <c r="AA2412" s="50" cm="1">
        <f t="array" ref="AA2412">IF(AND(K2412="Pending",J2412='Date ouverte'!$A$2),INDEX(_xlfn.ANCHORARRAY('Date ouverte'!$B$2),MATCH(TRUE,_xlfn.ANCHORARRAY('Date ouverte'!$B$2)&gt;=$W2412,0)),IF(AND(K2412="Pending",J2412='Date ouverte'!$A$4),INDEX(_xlfn.ANCHORARRAY('Date ouverte'!$B$4),MATCH(TRUE,_xlfn.ANCHORARRAY('Date ouverte'!$B$4)&gt;=$W2412,0)),IF(AND(K2412="Pending",J2412='Date ouverte'!$A$6),INDEX(_xlfn.ANCHORARRAY('Date ouverte'!$B$6),MATCH(TRUE,_xlfn.ANCHORARRAY('Date ouverte'!$B$6)&gt;=$W2412,0)),IF(AND(K2412="Pending",J2412='Date ouverte'!$A$8),INDEX(_xlfn.ANCHORARRAY('Date ouverte'!$B$8),MATCH(TRUE,_xlfn.ANCHORARRAY('Date ouverte'!$B$8)&gt;=$W2412,0)),W2412))))</f>
        <v>44867</v>
      </c>
      <c r="AB2412" s="5">
        <f>IF(IF($K2412="Pending",(IF($J2412='Date ouverte'!$A$20,HLOOKUP($AA2412,'Date ouverte'!$20:$21,2,FALSE),IF($J2412='Date ouverte'!$A$22,HLOOKUP($AA2412,'Date ouverte'!$22:$23,2,FALSE),IF($J2412='Date ouverte'!$A$24,HLOOKUP($AA2412,'Date ouverte'!$24:$25,2,FALSE),IF($J2412='Date ouverte'!$A$26,HLOOKUP($AA2412,'Date ouverte'!$26:$27,2,FALSE),"j"))))),W2412)&lt;&gt;"alert",AA2412,"alert")</f>
        <v>44867</v>
      </c>
      <c r="AC2412" s="65">
        <f>IF($AB2412="alert",(IF($J2412='Date ouverte'!$A$29,HLOOKUP($AA2412,'Date ouverte'!$29:$30,2,FALSE),IF($J2412='Date ouverte'!$A$31,HLOOKUP($AA2412,'Date ouverte'!$31:$33,2,FALSE),IF($J2412='Date ouverte'!$A$33,HLOOKUP($AA2412,'Date ouverte'!$33:$34,2,FALSE),IF($J2412='Date ouverte'!$A$35,HLOOKUP($AA2412,'Date ouverte'!$35:$36,2,FALSE),"j"))))),0)</f>
        <v>0</v>
      </c>
      <c r="AD241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12" s="71"/>
    </row>
    <row r="2413" spans="1:31" x14ac:dyDescent="0.25">
      <c r="A2413" t="s">
        <v>578</v>
      </c>
      <c r="B2413" t="s">
        <v>258</v>
      </c>
      <c r="C2413" t="s">
        <v>30</v>
      </c>
      <c r="D2413" t="s">
        <v>47</v>
      </c>
      <c r="E2413" t="s">
        <v>16</v>
      </c>
      <c r="F2413" t="s">
        <v>48</v>
      </c>
      <c r="G2413" s="1">
        <v>44823</v>
      </c>
      <c r="H2413" s="1">
        <v>44868</v>
      </c>
      <c r="I2413" s="2">
        <v>44873</v>
      </c>
      <c r="J2413" t="s">
        <v>28</v>
      </c>
      <c r="K2413" t="s">
        <v>29</v>
      </c>
      <c r="L2413" t="s">
        <v>24</v>
      </c>
      <c r="M2413" t="s">
        <v>32</v>
      </c>
      <c r="N2413" t="s">
        <v>41</v>
      </c>
      <c r="O2413" t="s">
        <v>387</v>
      </c>
      <c r="P2413">
        <f t="shared" si="745"/>
        <v>1</v>
      </c>
      <c r="Q2413" s="5">
        <f t="shared" si="746"/>
        <v>44870</v>
      </c>
      <c r="R2413" s="32">
        <f>VLOOKUP(_xlfn.CONCAT(M2413," - ",E2413),Planning!$C$75:$D$99,2,0)</f>
        <v>10</v>
      </c>
      <c r="S2413" s="5">
        <f t="shared" si="747"/>
        <v>44878</v>
      </c>
      <c r="T2413" s="3" t="str">
        <f t="shared" si="748"/>
        <v/>
      </c>
      <c r="U2413" s="32">
        <f t="shared" ca="1" si="749"/>
        <v>10</v>
      </c>
      <c r="V2413" s="32">
        <f t="shared" si="750"/>
        <v>0</v>
      </c>
      <c r="W2413" s="5">
        <f t="shared" si="751"/>
        <v>44873</v>
      </c>
      <c r="X2413" s="5"/>
      <c r="Z2413" s="49"/>
      <c r="AA2413" s="50" cm="1">
        <f t="array" ref="AA2413">IF(AND(K2413="Pending",J2413='Date ouverte'!$A$2),INDEX(_xlfn.ANCHORARRAY('Date ouverte'!$B$2),MATCH(TRUE,_xlfn.ANCHORARRAY('Date ouverte'!$B$2)&gt;=$W2413,0)),IF(AND(K2413="Pending",J2413='Date ouverte'!$A$4),INDEX(_xlfn.ANCHORARRAY('Date ouverte'!$B$4),MATCH(TRUE,_xlfn.ANCHORARRAY('Date ouverte'!$B$4)&gt;=$W2413,0)),IF(AND(K2413="Pending",J2413='Date ouverte'!$A$6),INDEX(_xlfn.ANCHORARRAY('Date ouverte'!$B$6),MATCH(TRUE,_xlfn.ANCHORARRAY('Date ouverte'!$B$6)&gt;=$W2413,0)),IF(AND(K2413="Pending",J2413='Date ouverte'!$A$8),INDEX(_xlfn.ANCHORARRAY('Date ouverte'!$B$8),MATCH(TRUE,_xlfn.ANCHORARRAY('Date ouverte'!$B$8)&gt;=$W2413,0)),W2413))))</f>
        <v>44873</v>
      </c>
      <c r="AB2413" s="5" t="str">
        <f>IF(IF($K2413="Pending",(IF($J2413='Date ouverte'!$A$20,HLOOKUP($AA2413,'Date ouverte'!$20:$21,2,FALSE),IF($J2413='Date ouverte'!$A$22,HLOOKUP($AA2413,'Date ouverte'!$22:$23,2,FALSE),IF($J2413='Date ouverte'!$A$24,HLOOKUP($AA2413,'Date ouverte'!$24:$25,2,FALSE),IF($J2413='Date ouverte'!$A$26,HLOOKUP($AA2413,'Date ouverte'!$26:$27,2,FALSE),"j"))))),W2413)&lt;&gt;"alert",AA2413,"alert")</f>
        <v>alert</v>
      </c>
      <c r="AC2413" s="65">
        <f>IF($AB2413="alert",(IF($J2413='Date ouverte'!$A$29,HLOOKUP($AA2413,'Date ouverte'!$29:$30,2,FALSE),IF($J2413='Date ouverte'!$A$31,HLOOKUP($AA2413,'Date ouverte'!$31:$33,2,FALSE),IF($J2413='Date ouverte'!$A$33,HLOOKUP($AA2413,'Date ouverte'!$33:$34,2,FALSE),IF($J2413='Date ouverte'!$A$35,HLOOKUP($AA2413,'Date ouverte'!$35:$36,2,FALSE),"j"))))),0)</f>
        <v>15</v>
      </c>
      <c r="AD241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13" s="71"/>
    </row>
    <row r="2414" spans="1:31" x14ac:dyDescent="0.25">
      <c r="A2414" t="s">
        <v>2412</v>
      </c>
      <c r="B2414" t="s">
        <v>258</v>
      </c>
      <c r="C2414" t="s">
        <v>30</v>
      </c>
      <c r="D2414" t="s">
        <v>47</v>
      </c>
      <c r="E2414" t="s">
        <v>16</v>
      </c>
      <c r="F2414" t="s">
        <v>48</v>
      </c>
      <c r="G2414" s="1">
        <v>44847</v>
      </c>
      <c r="H2414" s="1">
        <v>44884</v>
      </c>
      <c r="I2414" s="2">
        <v>44889</v>
      </c>
      <c r="J2414" t="s">
        <v>28</v>
      </c>
      <c r="K2414" t="s">
        <v>29</v>
      </c>
      <c r="L2414" t="s">
        <v>24</v>
      </c>
      <c r="M2414" t="s">
        <v>32</v>
      </c>
      <c r="N2414" t="s">
        <v>41</v>
      </c>
      <c r="O2414" t="s">
        <v>1686</v>
      </c>
      <c r="P2414">
        <f t="shared" si="745"/>
        <v>1</v>
      </c>
      <c r="Q2414" s="5">
        <f t="shared" si="746"/>
        <v>44886</v>
      </c>
      <c r="R2414" s="32">
        <f>VLOOKUP(_xlfn.CONCAT(M2414," - ",E2414),Planning!$C$75:$D$99,2,0)</f>
        <v>10</v>
      </c>
      <c r="S2414" s="5">
        <f t="shared" si="747"/>
        <v>44894</v>
      </c>
      <c r="T2414" s="3" t="str">
        <f t="shared" si="748"/>
        <v/>
      </c>
      <c r="U2414" s="32">
        <f t="shared" ca="1" si="749"/>
        <v>10</v>
      </c>
      <c r="V2414" s="32">
        <f t="shared" si="750"/>
        <v>0</v>
      </c>
      <c r="W2414" s="5">
        <f t="shared" si="751"/>
        <v>44889</v>
      </c>
      <c r="X2414" s="5"/>
      <c r="Z2414" s="49"/>
      <c r="AA2414" s="50" cm="1">
        <f t="array" ref="AA2414">IF(AND(K2414="Pending",J2414='Date ouverte'!$A$2),INDEX(_xlfn.ANCHORARRAY('Date ouverte'!$B$2),MATCH(TRUE,_xlfn.ANCHORARRAY('Date ouverte'!$B$2)&gt;=$W2414,0)),IF(AND(K2414="Pending",J2414='Date ouverte'!$A$4),INDEX(_xlfn.ANCHORARRAY('Date ouverte'!$B$4),MATCH(TRUE,_xlfn.ANCHORARRAY('Date ouverte'!$B$4)&gt;=$W2414,0)),IF(AND(K2414="Pending",J2414='Date ouverte'!$A$6),INDEX(_xlfn.ANCHORARRAY('Date ouverte'!$B$6),MATCH(TRUE,_xlfn.ANCHORARRAY('Date ouverte'!$B$6)&gt;=$W2414,0)),IF(AND(K2414="Pending",J2414='Date ouverte'!$A$8),INDEX(_xlfn.ANCHORARRAY('Date ouverte'!$B$8),MATCH(TRUE,_xlfn.ANCHORARRAY('Date ouverte'!$B$8)&gt;=$W2414,0)),W2414))))</f>
        <v>44889</v>
      </c>
      <c r="AB2414" s="5">
        <f>IF(IF($K2414="Pending",(IF($J2414='Date ouverte'!$A$20,HLOOKUP($AA2414,'Date ouverte'!$20:$21,2,FALSE),IF($J2414='Date ouverte'!$A$22,HLOOKUP($AA2414,'Date ouverte'!$22:$23,2,FALSE),IF($J2414='Date ouverte'!$A$24,HLOOKUP($AA2414,'Date ouverte'!$24:$25,2,FALSE),IF($J2414='Date ouverte'!$A$26,HLOOKUP($AA2414,'Date ouverte'!$26:$27,2,FALSE),"j"))))),W2414)&lt;&gt;"alert",AA2414,"alert")</f>
        <v>44889</v>
      </c>
      <c r="AC2414" s="65">
        <f>IF($AB2414="alert",(IF($J2414='Date ouverte'!$A$29,HLOOKUP($AA2414,'Date ouverte'!$29:$30,2,FALSE),IF($J2414='Date ouverte'!$A$31,HLOOKUP($AA2414,'Date ouverte'!$31:$33,2,FALSE),IF($J2414='Date ouverte'!$A$33,HLOOKUP($AA2414,'Date ouverte'!$33:$34,2,FALSE),IF($J2414='Date ouverte'!$A$35,HLOOKUP($AA2414,'Date ouverte'!$35:$36,2,FALSE),"j"))))),0)</f>
        <v>0</v>
      </c>
      <c r="AD241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14" s="71"/>
    </row>
    <row r="2415" spans="1:31" x14ac:dyDescent="0.25">
      <c r="A2415" t="s">
        <v>479</v>
      </c>
      <c r="B2415" t="s">
        <v>258</v>
      </c>
      <c r="C2415" t="s">
        <v>14</v>
      </c>
      <c r="D2415" t="s">
        <v>47</v>
      </c>
      <c r="E2415" t="s">
        <v>16</v>
      </c>
      <c r="F2415" t="s">
        <v>48</v>
      </c>
      <c r="G2415" s="1">
        <v>44823</v>
      </c>
      <c r="H2415" s="1">
        <v>44868</v>
      </c>
      <c r="I2415" s="2">
        <v>44875</v>
      </c>
      <c r="J2415" t="s">
        <v>39</v>
      </c>
      <c r="K2415" t="s">
        <v>29</v>
      </c>
      <c r="L2415" t="s">
        <v>24</v>
      </c>
      <c r="M2415" t="s">
        <v>32</v>
      </c>
      <c r="N2415" t="s">
        <v>41</v>
      </c>
      <c r="O2415" t="s">
        <v>387</v>
      </c>
      <c r="P2415">
        <f t="shared" si="745"/>
        <v>1</v>
      </c>
      <c r="Q2415" s="5">
        <f t="shared" si="746"/>
        <v>44870</v>
      </c>
      <c r="R2415" s="32">
        <f>VLOOKUP(_xlfn.CONCAT(M2415," - ",E2415),Planning!$C$75:$D$99,2,0)</f>
        <v>10</v>
      </c>
      <c r="S2415" s="5">
        <f t="shared" si="747"/>
        <v>44878</v>
      </c>
      <c r="T2415" s="3" t="str">
        <f t="shared" si="748"/>
        <v/>
      </c>
      <c r="U2415" s="32">
        <f t="shared" ca="1" si="749"/>
        <v>10</v>
      </c>
      <c r="V2415" s="32">
        <f t="shared" si="750"/>
        <v>0</v>
      </c>
      <c r="W2415" s="5">
        <f t="shared" si="751"/>
        <v>44875</v>
      </c>
      <c r="X2415" s="5"/>
      <c r="Z2415" s="49"/>
      <c r="AA2415" s="50" cm="1">
        <f t="array" ref="AA2415">IF(AND(K2415="Pending",J2415='Date ouverte'!$A$2),INDEX(_xlfn.ANCHORARRAY('Date ouverte'!$B$2),MATCH(TRUE,_xlfn.ANCHORARRAY('Date ouverte'!$B$2)&gt;=$W2415,0)),IF(AND(K2415="Pending",J2415='Date ouverte'!$A$4),INDEX(_xlfn.ANCHORARRAY('Date ouverte'!$B$4),MATCH(TRUE,_xlfn.ANCHORARRAY('Date ouverte'!$B$4)&gt;=$W2415,0)),IF(AND(K2415="Pending",J2415='Date ouverte'!$A$6),INDEX(_xlfn.ANCHORARRAY('Date ouverte'!$B$6),MATCH(TRUE,_xlfn.ANCHORARRAY('Date ouverte'!$B$6)&gt;=$W2415,0)),IF(AND(K2415="Pending",J2415='Date ouverte'!$A$8),INDEX(_xlfn.ANCHORARRAY('Date ouverte'!$B$8),MATCH(TRUE,_xlfn.ANCHORARRAY('Date ouverte'!$B$8)&gt;=$W2415,0)),W2415))))</f>
        <v>44875</v>
      </c>
      <c r="AB2415" s="5">
        <f>IF(IF($K2415="Pending",(IF($J2415='Date ouverte'!$A$20,HLOOKUP($AA2415,'Date ouverte'!$20:$21,2,FALSE),IF($J2415='Date ouverte'!$A$22,HLOOKUP($AA2415,'Date ouverte'!$22:$23,2,FALSE),IF($J2415='Date ouverte'!$A$24,HLOOKUP($AA2415,'Date ouverte'!$24:$25,2,FALSE),IF($J2415='Date ouverte'!$A$26,HLOOKUP($AA2415,'Date ouverte'!$26:$27,2,FALSE),"j"))))),W2415)&lt;&gt;"alert",AA2415,"alert")</f>
        <v>44875</v>
      </c>
      <c r="AC2415" s="65">
        <f>IF($AB2415="alert",(IF($J2415='Date ouverte'!$A$29,HLOOKUP($AA2415,'Date ouverte'!$29:$30,2,FALSE),IF($J2415='Date ouverte'!$A$31,HLOOKUP($AA2415,'Date ouverte'!$31:$33,2,FALSE),IF($J2415='Date ouverte'!$A$33,HLOOKUP($AA2415,'Date ouverte'!$33:$34,2,FALSE),IF($J2415='Date ouverte'!$A$35,HLOOKUP($AA2415,'Date ouverte'!$35:$36,2,FALSE),"j"))))),0)</f>
        <v>0</v>
      </c>
      <c r="AD241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15" s="71"/>
    </row>
    <row r="2416" spans="1:31" x14ac:dyDescent="0.25">
      <c r="A2416" t="s">
        <v>1615</v>
      </c>
      <c r="B2416" t="s">
        <v>258</v>
      </c>
      <c r="C2416" t="s">
        <v>30</v>
      </c>
      <c r="D2416" t="s">
        <v>47</v>
      </c>
      <c r="E2416" t="s">
        <v>16</v>
      </c>
      <c r="F2416" t="s">
        <v>48</v>
      </c>
      <c r="G2416" s="1">
        <v>44846</v>
      </c>
      <c r="H2416" s="1">
        <v>44885</v>
      </c>
      <c r="I2416" s="2">
        <v>44890</v>
      </c>
      <c r="J2416" t="s">
        <v>28</v>
      </c>
      <c r="K2416" t="s">
        <v>29</v>
      </c>
      <c r="L2416" t="s">
        <v>24</v>
      </c>
      <c r="M2416" t="s">
        <v>32</v>
      </c>
      <c r="N2416" t="s">
        <v>41</v>
      </c>
      <c r="O2416" t="s">
        <v>1106</v>
      </c>
      <c r="P2416">
        <f t="shared" si="745"/>
        <v>1</v>
      </c>
      <c r="Q2416" s="5">
        <f t="shared" si="746"/>
        <v>44887</v>
      </c>
      <c r="R2416" s="32">
        <f>VLOOKUP(_xlfn.CONCAT(M2416," - ",E2416),Planning!$C$75:$D$99,2,0)</f>
        <v>10</v>
      </c>
      <c r="S2416" s="5">
        <f t="shared" si="747"/>
        <v>44895</v>
      </c>
      <c r="T2416" s="3" t="str">
        <f t="shared" si="748"/>
        <v/>
      </c>
      <c r="U2416" s="32">
        <f t="shared" ca="1" si="749"/>
        <v>10</v>
      </c>
      <c r="V2416" s="32">
        <f t="shared" si="750"/>
        <v>0</v>
      </c>
      <c r="W2416" s="5">
        <f t="shared" si="751"/>
        <v>44890</v>
      </c>
      <c r="X2416" s="5"/>
      <c r="Z2416" s="49"/>
      <c r="AA2416" s="50" cm="1">
        <f t="array" ref="AA2416">IF(AND(K2416="Pending",J2416='Date ouverte'!$A$2),INDEX(_xlfn.ANCHORARRAY('Date ouverte'!$B$2),MATCH(TRUE,_xlfn.ANCHORARRAY('Date ouverte'!$B$2)&gt;=$W2416,0)),IF(AND(K2416="Pending",J2416='Date ouverte'!$A$4),INDEX(_xlfn.ANCHORARRAY('Date ouverte'!$B$4),MATCH(TRUE,_xlfn.ANCHORARRAY('Date ouverte'!$B$4)&gt;=$W2416,0)),IF(AND(K2416="Pending",J2416='Date ouverte'!$A$6),INDEX(_xlfn.ANCHORARRAY('Date ouverte'!$B$6),MATCH(TRUE,_xlfn.ANCHORARRAY('Date ouverte'!$B$6)&gt;=$W2416,0)),IF(AND(K2416="Pending",J2416='Date ouverte'!$A$8),INDEX(_xlfn.ANCHORARRAY('Date ouverte'!$B$8),MATCH(TRUE,_xlfn.ANCHORARRAY('Date ouverte'!$B$8)&gt;=$W2416,0)),W2416))))</f>
        <v>44890</v>
      </c>
      <c r="AB2416" s="5" t="str">
        <f>IF(IF($K2416="Pending",(IF($J2416='Date ouverte'!$A$20,HLOOKUP($AA2416,'Date ouverte'!$20:$21,2,FALSE),IF($J2416='Date ouverte'!$A$22,HLOOKUP($AA2416,'Date ouverte'!$22:$23,2,FALSE),IF($J2416='Date ouverte'!$A$24,HLOOKUP($AA2416,'Date ouverte'!$24:$25,2,FALSE),IF($J2416='Date ouverte'!$A$26,HLOOKUP($AA2416,'Date ouverte'!$26:$27,2,FALSE),"j"))))),W2416)&lt;&gt;"alert",AA2416,"alert")</f>
        <v>alert</v>
      </c>
      <c r="AC2416" s="65">
        <f>IF($AB2416="alert",(IF($J2416='Date ouverte'!$A$29,HLOOKUP($AA2416,'Date ouverte'!$29:$30,2,FALSE),IF($J2416='Date ouverte'!$A$31,HLOOKUP($AA2416,'Date ouverte'!$31:$33,2,FALSE),IF($J2416='Date ouverte'!$A$33,HLOOKUP($AA2416,'Date ouverte'!$33:$34,2,FALSE),IF($J2416='Date ouverte'!$A$35,HLOOKUP($AA2416,'Date ouverte'!$35:$36,2,FALSE),"j"))))),0)</f>
        <v>8</v>
      </c>
      <c r="AD241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16" s="71"/>
    </row>
    <row r="2417" spans="1:31" x14ac:dyDescent="0.25">
      <c r="A2417" t="s">
        <v>781</v>
      </c>
      <c r="B2417" t="s">
        <v>258</v>
      </c>
      <c r="C2417" t="s">
        <v>30</v>
      </c>
      <c r="D2417" t="s">
        <v>47</v>
      </c>
      <c r="E2417" t="s">
        <v>16</v>
      </c>
      <c r="F2417" t="s">
        <v>48</v>
      </c>
      <c r="G2417" s="1">
        <v>44827</v>
      </c>
      <c r="H2417" s="1">
        <v>44872</v>
      </c>
      <c r="I2417" s="2">
        <v>44877</v>
      </c>
      <c r="J2417" t="s">
        <v>18</v>
      </c>
      <c r="K2417" t="s">
        <v>29</v>
      </c>
      <c r="L2417" t="s">
        <v>24</v>
      </c>
      <c r="M2417" t="s">
        <v>32</v>
      </c>
      <c r="N2417" t="s">
        <v>41</v>
      </c>
      <c r="O2417" t="s">
        <v>609</v>
      </c>
      <c r="P2417">
        <f t="shared" si="745"/>
        <v>1</v>
      </c>
      <c r="Q2417" s="5">
        <f t="shared" si="746"/>
        <v>44874</v>
      </c>
      <c r="R2417" s="32">
        <f>VLOOKUP(_xlfn.CONCAT(M2417," - ",E2417),Planning!$C$75:$D$99,2,0)</f>
        <v>10</v>
      </c>
      <c r="S2417" s="5">
        <f t="shared" si="747"/>
        <v>44882</v>
      </c>
      <c r="T2417" s="3" t="str">
        <f t="shared" si="748"/>
        <v/>
      </c>
      <c r="U2417" s="32">
        <f t="shared" ca="1" si="749"/>
        <v>10</v>
      </c>
      <c r="V2417" s="32">
        <f t="shared" si="750"/>
        <v>0</v>
      </c>
      <c r="W2417" s="5">
        <f t="shared" si="751"/>
        <v>44877</v>
      </c>
      <c r="X2417" s="5"/>
      <c r="Z2417" s="49"/>
      <c r="AA2417" s="50" cm="1">
        <f t="array" ref="AA2417">IF(AND(K2417="Pending",J2417='Date ouverte'!$A$2),INDEX(_xlfn.ANCHORARRAY('Date ouverte'!$B$2),MATCH(TRUE,_xlfn.ANCHORARRAY('Date ouverte'!$B$2)&gt;=$W2417,0)),IF(AND(K2417="Pending",J2417='Date ouverte'!$A$4),INDEX(_xlfn.ANCHORARRAY('Date ouverte'!$B$4),MATCH(TRUE,_xlfn.ANCHORARRAY('Date ouverte'!$B$4)&gt;=$W2417,0)),IF(AND(K2417="Pending",J2417='Date ouverte'!$A$6),INDEX(_xlfn.ANCHORARRAY('Date ouverte'!$B$6),MATCH(TRUE,_xlfn.ANCHORARRAY('Date ouverte'!$B$6)&gt;=$W2417,0)),IF(AND(K2417="Pending",J2417='Date ouverte'!$A$8),INDEX(_xlfn.ANCHORARRAY('Date ouverte'!$B$8),MATCH(TRUE,_xlfn.ANCHORARRAY('Date ouverte'!$B$8)&gt;=$W2417,0)),W2417))))</f>
        <v>44879</v>
      </c>
      <c r="AB2417" s="5" t="str">
        <f>IF(IF($K2417="Pending",(IF($J2417='Date ouverte'!$A$20,HLOOKUP($AA2417,'Date ouverte'!$20:$21,2,FALSE),IF($J2417='Date ouverte'!$A$22,HLOOKUP($AA2417,'Date ouverte'!$22:$23,2,FALSE),IF($J2417='Date ouverte'!$A$24,HLOOKUP($AA2417,'Date ouverte'!$24:$25,2,FALSE),IF($J2417='Date ouverte'!$A$26,HLOOKUP($AA2417,'Date ouverte'!$26:$27,2,FALSE),"j"))))),W2417)&lt;&gt;"alert",AA2417,"alert")</f>
        <v>alert</v>
      </c>
      <c r="AC2417" s="65">
        <f>IF($AB2417="alert",(IF($J2417='Date ouverte'!$A$29,HLOOKUP($AA2417,'Date ouverte'!$29:$30,2,FALSE),IF($J2417='Date ouverte'!$A$31,HLOOKUP($AA2417,'Date ouverte'!$31:$33,2,FALSE),IF($J2417='Date ouverte'!$A$33,HLOOKUP($AA2417,'Date ouverte'!$33:$34,2,FALSE),IF($J2417='Date ouverte'!$A$35,HLOOKUP($AA2417,'Date ouverte'!$35:$36,2,FALSE),"j"))))),0)</f>
        <v>11</v>
      </c>
      <c r="AD241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17" s="71"/>
    </row>
    <row r="2418" spans="1:31" x14ac:dyDescent="0.25">
      <c r="A2418" t="s">
        <v>1616</v>
      </c>
      <c r="B2418" t="s">
        <v>258</v>
      </c>
      <c r="C2418" t="s">
        <v>30</v>
      </c>
      <c r="D2418" t="s">
        <v>47</v>
      </c>
      <c r="E2418" t="s">
        <v>51</v>
      </c>
      <c r="F2418" t="s">
        <v>48</v>
      </c>
      <c r="G2418" s="1">
        <v>44841</v>
      </c>
      <c r="H2418" s="1">
        <v>44877</v>
      </c>
      <c r="I2418" s="2">
        <v>44884</v>
      </c>
      <c r="J2418" t="s">
        <v>28</v>
      </c>
      <c r="K2418" t="s">
        <v>29</v>
      </c>
      <c r="L2418" t="s">
        <v>24</v>
      </c>
      <c r="M2418" t="s">
        <v>32</v>
      </c>
      <c r="N2418" t="s">
        <v>41</v>
      </c>
      <c r="O2418" t="s">
        <v>1322</v>
      </c>
      <c r="P2418">
        <f t="shared" si="745"/>
        <v>1</v>
      </c>
      <c r="Q2418" s="5">
        <f t="shared" si="746"/>
        <v>44879</v>
      </c>
      <c r="R2418" s="32">
        <f>VLOOKUP(_xlfn.CONCAT(M2418," - ",E2418),Planning!$C$75:$D$99,2,0)</f>
        <v>5</v>
      </c>
      <c r="S2418" s="5">
        <f t="shared" si="747"/>
        <v>44882</v>
      </c>
      <c r="T2418" s="3" t="str">
        <f t="shared" si="748"/>
        <v/>
      </c>
      <c r="U2418" s="32">
        <f t="shared" ca="1" si="749"/>
        <v>5</v>
      </c>
      <c r="V2418" s="32">
        <f t="shared" si="750"/>
        <v>0</v>
      </c>
      <c r="W2418" s="5">
        <f t="shared" si="751"/>
        <v>44884</v>
      </c>
      <c r="X2418" s="5"/>
      <c r="Z2418" s="49"/>
      <c r="AA2418" s="50" cm="1">
        <f t="array" ref="AA2418">IF(AND(K2418="Pending",J2418='Date ouverte'!$A$2),INDEX(_xlfn.ANCHORARRAY('Date ouverte'!$B$2),MATCH(TRUE,_xlfn.ANCHORARRAY('Date ouverte'!$B$2)&gt;=$W2418,0)),IF(AND(K2418="Pending",J2418='Date ouverte'!$A$4),INDEX(_xlfn.ANCHORARRAY('Date ouverte'!$B$4),MATCH(TRUE,_xlfn.ANCHORARRAY('Date ouverte'!$B$4)&gt;=$W2418,0)),IF(AND(K2418="Pending",J2418='Date ouverte'!$A$6),INDEX(_xlfn.ANCHORARRAY('Date ouverte'!$B$6),MATCH(TRUE,_xlfn.ANCHORARRAY('Date ouverte'!$B$6)&gt;=$W2418,0)),IF(AND(K2418="Pending",J2418='Date ouverte'!$A$8),INDEX(_xlfn.ANCHORARRAY('Date ouverte'!$B$8),MATCH(TRUE,_xlfn.ANCHORARRAY('Date ouverte'!$B$8)&gt;=$W2418,0)),W2418))))</f>
        <v>44886</v>
      </c>
      <c r="AB2418" s="5">
        <f>IF(IF($K2418="Pending",(IF($J2418='Date ouverte'!$A$20,HLOOKUP($AA2418,'Date ouverte'!$20:$21,2,FALSE),IF($J2418='Date ouverte'!$A$22,HLOOKUP($AA2418,'Date ouverte'!$22:$23,2,FALSE),IF($J2418='Date ouverte'!$A$24,HLOOKUP($AA2418,'Date ouverte'!$24:$25,2,FALSE),IF($J2418='Date ouverte'!$A$26,HLOOKUP($AA2418,'Date ouverte'!$26:$27,2,FALSE),"j"))))),W2418)&lt;&gt;"alert",AA2418,"alert")</f>
        <v>44886</v>
      </c>
      <c r="AC2418" s="65">
        <f>IF($AB2418="alert",(IF($J2418='Date ouverte'!$A$29,HLOOKUP($AA2418,'Date ouverte'!$29:$30,2,FALSE),IF($J2418='Date ouverte'!$A$31,HLOOKUP($AA2418,'Date ouverte'!$31:$33,2,FALSE),IF($J2418='Date ouverte'!$A$33,HLOOKUP($AA2418,'Date ouverte'!$33:$34,2,FALSE),IF($J2418='Date ouverte'!$A$35,HLOOKUP($AA2418,'Date ouverte'!$35:$36,2,FALSE),"j"))))),0)</f>
        <v>0</v>
      </c>
      <c r="AD241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18" s="71"/>
    </row>
    <row r="2419" spans="1:31" x14ac:dyDescent="0.25">
      <c r="A2419" t="s">
        <v>2563</v>
      </c>
      <c r="B2419" t="s">
        <v>258</v>
      </c>
      <c r="C2419" t="s">
        <v>30</v>
      </c>
      <c r="D2419" t="s">
        <v>47</v>
      </c>
      <c r="E2419" t="s">
        <v>16</v>
      </c>
      <c r="F2419" t="s">
        <v>48</v>
      </c>
      <c r="G2419" s="1">
        <v>44865</v>
      </c>
      <c r="H2419" s="1">
        <v>44893</v>
      </c>
      <c r="I2419" s="2">
        <v>44898</v>
      </c>
      <c r="J2419" t="s">
        <v>23</v>
      </c>
      <c r="K2419" t="s">
        <v>29</v>
      </c>
      <c r="L2419" t="s">
        <v>24</v>
      </c>
      <c r="M2419" t="s">
        <v>32</v>
      </c>
      <c r="N2419" t="s">
        <v>41</v>
      </c>
      <c r="O2419" t="s">
        <v>1728</v>
      </c>
      <c r="P2419">
        <f t="shared" si="745"/>
        <v>1</v>
      </c>
      <c r="Q2419" s="5">
        <f t="shared" si="746"/>
        <v>44895</v>
      </c>
      <c r="R2419" s="32">
        <f>VLOOKUP(_xlfn.CONCAT(M2419," - ",E2419),Planning!$C$75:$D$99,2,0)</f>
        <v>10</v>
      </c>
      <c r="S2419" s="5">
        <f t="shared" si="747"/>
        <v>44903</v>
      </c>
      <c r="T2419" s="3" t="str">
        <f t="shared" si="748"/>
        <v/>
      </c>
      <c r="U2419" s="32">
        <f t="shared" ca="1" si="749"/>
        <v>10</v>
      </c>
      <c r="V2419" s="32">
        <f t="shared" si="750"/>
        <v>0</v>
      </c>
      <c r="W2419" s="5">
        <f t="shared" si="751"/>
        <v>44898</v>
      </c>
      <c r="X2419" s="5"/>
      <c r="Z2419" s="49"/>
      <c r="AA2419" s="50" cm="1">
        <f t="array" ref="AA2419">IF(AND(K2419="Pending",J2419='Date ouverte'!$A$2),INDEX(_xlfn.ANCHORARRAY('Date ouverte'!$B$2),MATCH(TRUE,_xlfn.ANCHORARRAY('Date ouverte'!$B$2)&gt;=$W2419,0)),IF(AND(K2419="Pending",J2419='Date ouverte'!$A$4),INDEX(_xlfn.ANCHORARRAY('Date ouverte'!$B$4),MATCH(TRUE,_xlfn.ANCHORARRAY('Date ouverte'!$B$4)&gt;=$W2419,0)),IF(AND(K2419="Pending",J2419='Date ouverte'!$A$6),INDEX(_xlfn.ANCHORARRAY('Date ouverte'!$B$6),MATCH(TRUE,_xlfn.ANCHORARRAY('Date ouverte'!$B$6)&gt;=$W2419,0)),IF(AND(K2419="Pending",J2419='Date ouverte'!$A$8),INDEX(_xlfn.ANCHORARRAY('Date ouverte'!$B$8),MATCH(TRUE,_xlfn.ANCHORARRAY('Date ouverte'!$B$8)&gt;=$W2419,0)),W2419))))</f>
        <v>44900</v>
      </c>
      <c r="AB2419" s="5" t="str">
        <f>IF(IF($K2419="Pending",(IF($J2419='Date ouverte'!$A$20,HLOOKUP($AA2419,'Date ouverte'!$20:$21,2,FALSE),IF($J2419='Date ouverte'!$A$22,HLOOKUP($AA2419,'Date ouverte'!$22:$23,2,FALSE),IF($J2419='Date ouverte'!$A$24,HLOOKUP($AA2419,'Date ouverte'!$24:$25,2,FALSE),IF($J2419='Date ouverte'!$A$26,HLOOKUP($AA2419,'Date ouverte'!$26:$27,2,FALSE),"j"))))),W2419)&lt;&gt;"alert",AA2419,"alert")</f>
        <v>alert</v>
      </c>
      <c r="AC2419" s="65">
        <f>IF($AB2419="alert",(IF($J2419='Date ouverte'!$A$29,HLOOKUP($AA2419,'Date ouverte'!$29:$30,2,FALSE),IF($J2419='Date ouverte'!$A$31,HLOOKUP($AA2419,'Date ouverte'!$31:$33,2,FALSE),IF($J2419='Date ouverte'!$A$33,HLOOKUP($AA2419,'Date ouverte'!$33:$34,2,FALSE),IF($J2419='Date ouverte'!$A$35,HLOOKUP($AA2419,'Date ouverte'!$35:$36,2,FALSE),"j"))))),0)</f>
        <v>26</v>
      </c>
      <c r="AD241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19" s="71"/>
    </row>
    <row r="2420" spans="1:31" x14ac:dyDescent="0.25">
      <c r="A2420" t="s">
        <v>1617</v>
      </c>
      <c r="B2420" t="s">
        <v>258</v>
      </c>
      <c r="C2420" t="s">
        <v>14</v>
      </c>
      <c r="D2420" t="s">
        <v>47</v>
      </c>
      <c r="E2420" t="s">
        <v>16</v>
      </c>
      <c r="F2420" t="s">
        <v>48</v>
      </c>
      <c r="G2420" s="1">
        <v>44842</v>
      </c>
      <c r="H2420" s="1">
        <v>44881</v>
      </c>
      <c r="I2420" s="2">
        <v>44890</v>
      </c>
      <c r="J2420" t="s">
        <v>39</v>
      </c>
      <c r="K2420" t="s">
        <v>29</v>
      </c>
      <c r="L2420" t="s">
        <v>24</v>
      </c>
      <c r="M2420" t="s">
        <v>32</v>
      </c>
      <c r="N2420" t="s">
        <v>41</v>
      </c>
      <c r="O2420" t="s">
        <v>43</v>
      </c>
      <c r="P2420">
        <f t="shared" si="745"/>
        <v>1</v>
      </c>
      <c r="Q2420" s="5">
        <f t="shared" si="746"/>
        <v>44883</v>
      </c>
      <c r="R2420" s="32">
        <f>VLOOKUP(_xlfn.CONCAT(M2420," - ",E2420),Planning!$C$75:$D$99,2,0)</f>
        <v>10</v>
      </c>
      <c r="S2420" s="5">
        <f t="shared" si="747"/>
        <v>44891</v>
      </c>
      <c r="T2420" s="3" t="str">
        <f t="shared" si="748"/>
        <v/>
      </c>
      <c r="U2420" s="32">
        <f t="shared" ca="1" si="749"/>
        <v>10</v>
      </c>
      <c r="V2420" s="32">
        <f t="shared" si="750"/>
        <v>0</v>
      </c>
      <c r="W2420" s="5">
        <f t="shared" si="751"/>
        <v>44890</v>
      </c>
      <c r="X2420" s="5"/>
      <c r="Z2420" s="49"/>
      <c r="AA2420" s="50" cm="1">
        <f t="array" ref="AA2420">IF(AND(K2420="Pending",J2420='Date ouverte'!$A$2),INDEX(_xlfn.ANCHORARRAY('Date ouverte'!$B$2),MATCH(TRUE,_xlfn.ANCHORARRAY('Date ouverte'!$B$2)&gt;=$W2420,0)),IF(AND(K2420="Pending",J2420='Date ouverte'!$A$4),INDEX(_xlfn.ANCHORARRAY('Date ouverte'!$B$4),MATCH(TRUE,_xlfn.ANCHORARRAY('Date ouverte'!$B$4)&gt;=$W2420,0)),IF(AND(K2420="Pending",J2420='Date ouverte'!$A$6),INDEX(_xlfn.ANCHORARRAY('Date ouverte'!$B$6),MATCH(TRUE,_xlfn.ANCHORARRAY('Date ouverte'!$B$6)&gt;=$W2420,0)),IF(AND(K2420="Pending",J2420='Date ouverte'!$A$8),INDEX(_xlfn.ANCHORARRAY('Date ouverte'!$B$8),MATCH(TRUE,_xlfn.ANCHORARRAY('Date ouverte'!$B$8)&gt;=$W2420,0)),W2420))))</f>
        <v>44890</v>
      </c>
      <c r="AB2420" s="5" t="str">
        <f>IF(IF($K2420="Pending",(IF($J2420='Date ouverte'!$A$20,HLOOKUP($AA2420,'Date ouverte'!$20:$21,2,FALSE),IF($J2420='Date ouverte'!$A$22,HLOOKUP($AA2420,'Date ouverte'!$22:$23,2,FALSE),IF($J2420='Date ouverte'!$A$24,HLOOKUP($AA2420,'Date ouverte'!$24:$25,2,FALSE),IF($J2420='Date ouverte'!$A$26,HLOOKUP($AA2420,'Date ouverte'!$26:$27,2,FALSE),"j"))))),W2420)&lt;&gt;"alert",AA2420,"alert")</f>
        <v>alert</v>
      </c>
      <c r="AC2420" s="65">
        <f>IF($AB2420="alert",(IF($J2420='Date ouverte'!$A$29,HLOOKUP($AA2420,'Date ouverte'!$29:$30,2,FALSE),IF($J2420='Date ouverte'!$A$31,HLOOKUP($AA2420,'Date ouverte'!$31:$33,2,FALSE),IF($J2420='Date ouverte'!$A$33,HLOOKUP($AA2420,'Date ouverte'!$33:$34,2,FALSE),IF($J2420='Date ouverte'!$A$35,HLOOKUP($AA2420,'Date ouverte'!$35:$36,2,FALSE),"j"))))),0)</f>
        <v>8</v>
      </c>
      <c r="AD242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20" s="71"/>
    </row>
    <row r="2421" spans="1:31" x14ac:dyDescent="0.25">
      <c r="A2421" t="s">
        <v>256</v>
      </c>
      <c r="B2421" t="s">
        <v>258</v>
      </c>
      <c r="C2421" t="s">
        <v>30</v>
      </c>
      <c r="D2421" t="s">
        <v>47</v>
      </c>
      <c r="E2421" t="s">
        <v>16</v>
      </c>
      <c r="F2421" t="s">
        <v>48</v>
      </c>
      <c r="G2421" s="1">
        <v>44802</v>
      </c>
      <c r="H2421" s="1">
        <v>44860</v>
      </c>
      <c r="I2421" s="2">
        <v>44865.3125</v>
      </c>
      <c r="J2421" t="s">
        <v>28</v>
      </c>
      <c r="K2421" t="s">
        <v>19</v>
      </c>
      <c r="L2421" t="s">
        <v>24</v>
      </c>
      <c r="M2421" t="s">
        <v>32</v>
      </c>
      <c r="N2421" t="s">
        <v>41</v>
      </c>
      <c r="O2421" t="s">
        <v>122</v>
      </c>
      <c r="P2421">
        <f t="shared" si="745"/>
        <v>1</v>
      </c>
      <c r="Q2421" s="5">
        <f t="shared" si="746"/>
        <v>44862</v>
      </c>
      <c r="R2421" s="32">
        <f>VLOOKUP(_xlfn.CONCAT(M2421," - ",E2421),Planning!$C$75:$D$99,2,0)</f>
        <v>10</v>
      </c>
      <c r="S2421" s="5">
        <f t="shared" si="747"/>
        <v>44870</v>
      </c>
      <c r="T2421" s="3" t="str">
        <f t="shared" si="748"/>
        <v/>
      </c>
      <c r="U2421" s="32">
        <f t="shared" ca="1" si="749"/>
        <v>10</v>
      </c>
      <c r="V2421" s="32">
        <f t="shared" si="750"/>
        <v>0</v>
      </c>
      <c r="W2421" s="5">
        <f t="shared" si="751"/>
        <v>44865</v>
      </c>
      <c r="X2421" s="5"/>
      <c r="Z2421" s="49"/>
      <c r="AA2421" s="50" cm="1">
        <f t="array" ref="AA2421">IF(AND(K2421="Pending",J2421='Date ouverte'!$A$2),INDEX(_xlfn.ANCHORARRAY('Date ouverte'!$B$2),MATCH(TRUE,_xlfn.ANCHORARRAY('Date ouverte'!$B$2)&gt;=$W2421,0)),IF(AND(K2421="Pending",J2421='Date ouverte'!$A$4),INDEX(_xlfn.ANCHORARRAY('Date ouverte'!$B$4),MATCH(TRUE,_xlfn.ANCHORARRAY('Date ouverte'!$B$4)&gt;=$W2421,0)),IF(AND(K2421="Pending",J2421='Date ouverte'!$A$6),INDEX(_xlfn.ANCHORARRAY('Date ouverte'!$B$6),MATCH(TRUE,_xlfn.ANCHORARRAY('Date ouverte'!$B$6)&gt;=$W2421,0)),IF(AND(K2421="Pending",J2421='Date ouverte'!$A$8),INDEX(_xlfn.ANCHORARRAY('Date ouverte'!$B$8),MATCH(TRUE,_xlfn.ANCHORARRAY('Date ouverte'!$B$8)&gt;=$W2421,0)),W2421))))</f>
        <v>44865</v>
      </c>
      <c r="AB2421" s="5">
        <f>IF(IF($K2421="Pending",(IF($J2421='Date ouverte'!$A$20,HLOOKUP($AA2421,'Date ouverte'!$20:$21,2,FALSE),IF($J2421='Date ouverte'!$A$22,HLOOKUP($AA2421,'Date ouverte'!$22:$23,2,FALSE),IF($J2421='Date ouverte'!$A$24,HLOOKUP($AA2421,'Date ouverte'!$24:$25,2,FALSE),IF($J2421='Date ouverte'!$A$26,HLOOKUP($AA2421,'Date ouverte'!$26:$27,2,FALSE),"j"))))),W2421)&lt;&gt;"alert",AA2421,"alert")</f>
        <v>44865</v>
      </c>
      <c r="AC2421" s="65">
        <f>IF($AB2421="alert",(IF($J2421='Date ouverte'!$A$29,HLOOKUP($AA2421,'Date ouverte'!$29:$30,2,FALSE),IF($J2421='Date ouverte'!$A$31,HLOOKUP($AA2421,'Date ouverte'!$31:$33,2,FALSE),IF($J2421='Date ouverte'!$A$33,HLOOKUP($AA2421,'Date ouverte'!$33:$34,2,FALSE),IF($J2421='Date ouverte'!$A$35,HLOOKUP($AA2421,'Date ouverte'!$35:$36,2,FALSE),"j"))))),0)</f>
        <v>0</v>
      </c>
      <c r="AD242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21" s="71"/>
    </row>
    <row r="2422" spans="1:31" x14ac:dyDescent="0.25">
      <c r="A2422" t="s">
        <v>2413</v>
      </c>
      <c r="B2422" t="s">
        <v>258</v>
      </c>
      <c r="C2422" t="s">
        <v>14</v>
      </c>
      <c r="D2422" t="s">
        <v>47</v>
      </c>
      <c r="E2422" t="s">
        <v>16</v>
      </c>
      <c r="F2422" t="s">
        <v>48</v>
      </c>
      <c r="G2422" s="1">
        <v>44847</v>
      </c>
      <c r="H2422" s="1">
        <v>44884</v>
      </c>
      <c r="I2422" s="2">
        <v>44891</v>
      </c>
      <c r="J2422" t="s">
        <v>28</v>
      </c>
      <c r="K2422" t="s">
        <v>29</v>
      </c>
      <c r="L2422" t="s">
        <v>24</v>
      </c>
      <c r="M2422" t="s">
        <v>32</v>
      </c>
      <c r="N2422" t="s">
        <v>41</v>
      </c>
      <c r="O2422" t="s">
        <v>1686</v>
      </c>
      <c r="P2422">
        <f t="shared" si="745"/>
        <v>1</v>
      </c>
      <c r="Q2422" s="5">
        <f t="shared" si="746"/>
        <v>44886</v>
      </c>
      <c r="R2422" s="32">
        <f>VLOOKUP(_xlfn.CONCAT(M2422," - ",E2422),Planning!$C$75:$D$99,2,0)</f>
        <v>10</v>
      </c>
      <c r="S2422" s="5">
        <f t="shared" si="747"/>
        <v>44894</v>
      </c>
      <c r="T2422" s="3" t="str">
        <f t="shared" si="748"/>
        <v/>
      </c>
      <c r="U2422" s="32">
        <f t="shared" ca="1" si="749"/>
        <v>10</v>
      </c>
      <c r="V2422" s="32">
        <f t="shared" si="750"/>
        <v>0</v>
      </c>
      <c r="W2422" s="5">
        <f t="shared" si="751"/>
        <v>44891</v>
      </c>
      <c r="X2422" s="5"/>
      <c r="Z2422" s="49"/>
      <c r="AA2422" s="50" cm="1">
        <f t="array" ref="AA2422">IF(AND(K2422="Pending",J2422='Date ouverte'!$A$2),INDEX(_xlfn.ANCHORARRAY('Date ouverte'!$B$2),MATCH(TRUE,_xlfn.ANCHORARRAY('Date ouverte'!$B$2)&gt;=$W2422,0)),IF(AND(K2422="Pending",J2422='Date ouverte'!$A$4),INDEX(_xlfn.ANCHORARRAY('Date ouverte'!$B$4),MATCH(TRUE,_xlfn.ANCHORARRAY('Date ouverte'!$B$4)&gt;=$W2422,0)),IF(AND(K2422="Pending",J2422='Date ouverte'!$A$6),INDEX(_xlfn.ANCHORARRAY('Date ouverte'!$B$6),MATCH(TRUE,_xlfn.ANCHORARRAY('Date ouverte'!$B$6)&gt;=$W2422,0)),IF(AND(K2422="Pending",J2422='Date ouverte'!$A$8),INDEX(_xlfn.ANCHORARRAY('Date ouverte'!$B$8),MATCH(TRUE,_xlfn.ANCHORARRAY('Date ouverte'!$B$8)&gt;=$W2422,0)),W2422))))</f>
        <v>44893</v>
      </c>
      <c r="AB2422" s="5">
        <f>IF(IF($K2422="Pending",(IF($J2422='Date ouverte'!$A$20,HLOOKUP($AA2422,'Date ouverte'!$20:$21,2,FALSE),IF($J2422='Date ouverte'!$A$22,HLOOKUP($AA2422,'Date ouverte'!$22:$23,2,FALSE),IF($J2422='Date ouverte'!$A$24,HLOOKUP($AA2422,'Date ouverte'!$24:$25,2,FALSE),IF($J2422='Date ouverte'!$A$26,HLOOKUP($AA2422,'Date ouverte'!$26:$27,2,FALSE),"j"))))),W2422)&lt;&gt;"alert",AA2422,"alert")</f>
        <v>44893</v>
      </c>
      <c r="AC2422" s="65">
        <f>IF($AB2422="alert",(IF($J2422='Date ouverte'!$A$29,HLOOKUP($AA2422,'Date ouverte'!$29:$30,2,FALSE),IF($J2422='Date ouverte'!$A$31,HLOOKUP($AA2422,'Date ouverte'!$31:$33,2,FALSE),IF($J2422='Date ouverte'!$A$33,HLOOKUP($AA2422,'Date ouverte'!$33:$34,2,FALSE),IF($J2422='Date ouverte'!$A$35,HLOOKUP($AA2422,'Date ouverte'!$35:$36,2,FALSE),"j"))))),0)</f>
        <v>0</v>
      </c>
      <c r="AD242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22" s="71"/>
    </row>
    <row r="2423" spans="1:31" x14ac:dyDescent="0.25">
      <c r="A2423" t="s">
        <v>2414</v>
      </c>
      <c r="B2423" t="s">
        <v>258</v>
      </c>
      <c r="C2423" t="s">
        <v>30</v>
      </c>
      <c r="D2423" t="s">
        <v>47</v>
      </c>
      <c r="E2423" t="s">
        <v>16</v>
      </c>
      <c r="F2423" t="s">
        <v>48</v>
      </c>
      <c r="G2423" s="1">
        <v>44847</v>
      </c>
      <c r="H2423" s="1">
        <v>44884</v>
      </c>
      <c r="I2423" s="2">
        <v>44889</v>
      </c>
      <c r="J2423" t="s">
        <v>28</v>
      </c>
      <c r="K2423" t="s">
        <v>29</v>
      </c>
      <c r="L2423" t="s">
        <v>24</v>
      </c>
      <c r="M2423" t="s">
        <v>32</v>
      </c>
      <c r="N2423" t="s">
        <v>41</v>
      </c>
      <c r="O2423" t="s">
        <v>1686</v>
      </c>
      <c r="P2423">
        <f t="shared" si="745"/>
        <v>1</v>
      </c>
      <c r="Q2423" s="5">
        <f t="shared" si="746"/>
        <v>44886</v>
      </c>
      <c r="R2423" s="32">
        <f>VLOOKUP(_xlfn.CONCAT(M2423," - ",E2423),Planning!$C$75:$D$99,2,0)</f>
        <v>10</v>
      </c>
      <c r="S2423" s="5">
        <f t="shared" si="747"/>
        <v>44894</v>
      </c>
      <c r="T2423" s="3" t="str">
        <f t="shared" si="748"/>
        <v/>
      </c>
      <c r="U2423" s="32">
        <f t="shared" ca="1" si="749"/>
        <v>10</v>
      </c>
      <c r="V2423" s="32">
        <f t="shared" si="750"/>
        <v>0</v>
      </c>
      <c r="W2423" s="5">
        <f t="shared" si="751"/>
        <v>44889</v>
      </c>
      <c r="X2423" s="5"/>
      <c r="Z2423" s="49"/>
      <c r="AA2423" s="50" cm="1">
        <f t="array" ref="AA2423">IF(AND(K2423="Pending",J2423='Date ouverte'!$A$2),INDEX(_xlfn.ANCHORARRAY('Date ouverte'!$B$2),MATCH(TRUE,_xlfn.ANCHORARRAY('Date ouverte'!$B$2)&gt;=$W2423,0)),IF(AND(K2423="Pending",J2423='Date ouverte'!$A$4),INDEX(_xlfn.ANCHORARRAY('Date ouverte'!$B$4),MATCH(TRUE,_xlfn.ANCHORARRAY('Date ouverte'!$B$4)&gt;=$W2423,0)),IF(AND(K2423="Pending",J2423='Date ouverte'!$A$6),INDEX(_xlfn.ANCHORARRAY('Date ouverte'!$B$6),MATCH(TRUE,_xlfn.ANCHORARRAY('Date ouverte'!$B$6)&gt;=$W2423,0)),IF(AND(K2423="Pending",J2423='Date ouverte'!$A$8),INDEX(_xlfn.ANCHORARRAY('Date ouverte'!$B$8),MATCH(TRUE,_xlfn.ANCHORARRAY('Date ouverte'!$B$8)&gt;=$W2423,0)),W2423))))</f>
        <v>44889</v>
      </c>
      <c r="AB2423" s="5">
        <f>IF(IF($K2423="Pending",(IF($J2423='Date ouverte'!$A$20,HLOOKUP($AA2423,'Date ouverte'!$20:$21,2,FALSE),IF($J2423='Date ouverte'!$A$22,HLOOKUP($AA2423,'Date ouverte'!$22:$23,2,FALSE),IF($J2423='Date ouverte'!$A$24,HLOOKUP($AA2423,'Date ouverte'!$24:$25,2,FALSE),IF($J2423='Date ouverte'!$A$26,HLOOKUP($AA2423,'Date ouverte'!$26:$27,2,FALSE),"j"))))),W2423)&lt;&gt;"alert",AA2423,"alert")</f>
        <v>44889</v>
      </c>
      <c r="AC2423" s="65">
        <f>IF($AB2423="alert",(IF($J2423='Date ouverte'!$A$29,HLOOKUP($AA2423,'Date ouverte'!$29:$30,2,FALSE),IF($J2423='Date ouverte'!$A$31,HLOOKUP($AA2423,'Date ouverte'!$31:$33,2,FALSE),IF($J2423='Date ouverte'!$A$33,HLOOKUP($AA2423,'Date ouverte'!$33:$34,2,FALSE),IF($J2423='Date ouverte'!$A$35,HLOOKUP($AA2423,'Date ouverte'!$35:$36,2,FALSE),"j"))))),0)</f>
        <v>0</v>
      </c>
      <c r="AD242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23" s="71"/>
    </row>
    <row r="2424" spans="1:31" x14ac:dyDescent="0.25">
      <c r="A2424" t="s">
        <v>105</v>
      </c>
      <c r="B2424" t="s">
        <v>258</v>
      </c>
      <c r="C2424" t="s">
        <v>30</v>
      </c>
      <c r="D2424" t="s">
        <v>15</v>
      </c>
      <c r="E2424" t="s">
        <v>16</v>
      </c>
      <c r="F2424" t="s">
        <v>17</v>
      </c>
      <c r="G2424" s="1">
        <v>44795</v>
      </c>
      <c r="H2424" s="1">
        <v>44853</v>
      </c>
      <c r="I2424" s="2">
        <v>44861.604166666664</v>
      </c>
      <c r="J2424" t="s">
        <v>28</v>
      </c>
      <c r="K2424" t="s">
        <v>19</v>
      </c>
      <c r="L2424" t="s">
        <v>24</v>
      </c>
      <c r="M2424" t="s">
        <v>32</v>
      </c>
      <c r="N2424" t="s">
        <v>41</v>
      </c>
      <c r="O2424" t="s">
        <v>76</v>
      </c>
      <c r="P2424">
        <f t="shared" si="745"/>
        <v>1</v>
      </c>
      <c r="Q2424" s="5">
        <f t="shared" si="746"/>
        <v>44855</v>
      </c>
      <c r="R2424" s="32">
        <f>VLOOKUP(_xlfn.CONCAT(M2424," - ",E2424),Planning!$C$75:$D$99,2,0)</f>
        <v>10</v>
      </c>
      <c r="S2424" s="5">
        <f t="shared" si="747"/>
        <v>44863</v>
      </c>
      <c r="T2424" s="3" t="str">
        <f t="shared" si="748"/>
        <v/>
      </c>
      <c r="U2424" s="32">
        <f t="shared" ca="1" si="749"/>
        <v>4</v>
      </c>
      <c r="V2424" s="32">
        <f t="shared" si="750"/>
        <v>0</v>
      </c>
      <c r="W2424" s="5">
        <f t="shared" si="751"/>
        <v>44861</v>
      </c>
      <c r="X2424" s="5"/>
      <c r="Z2424" s="49"/>
      <c r="AA2424" s="50" cm="1">
        <f t="array" ref="AA2424">IF(AND(K2424="Pending",J2424='Date ouverte'!$A$2),INDEX(_xlfn.ANCHORARRAY('Date ouverte'!$B$2),MATCH(TRUE,_xlfn.ANCHORARRAY('Date ouverte'!$B$2)&gt;=$W2424,0)),IF(AND(K2424="Pending",J2424='Date ouverte'!$A$4),INDEX(_xlfn.ANCHORARRAY('Date ouverte'!$B$4),MATCH(TRUE,_xlfn.ANCHORARRAY('Date ouverte'!$B$4)&gt;=$W2424,0)),IF(AND(K2424="Pending",J2424='Date ouverte'!$A$6),INDEX(_xlfn.ANCHORARRAY('Date ouverte'!$B$6),MATCH(TRUE,_xlfn.ANCHORARRAY('Date ouverte'!$B$6)&gt;=$W2424,0)),IF(AND(K2424="Pending",J2424='Date ouverte'!$A$8),INDEX(_xlfn.ANCHORARRAY('Date ouverte'!$B$8),MATCH(TRUE,_xlfn.ANCHORARRAY('Date ouverte'!$B$8)&gt;=$W2424,0)),W2424))))</f>
        <v>44861</v>
      </c>
      <c r="AB2424" s="5">
        <f>IF(IF($K2424="Pending",(IF($J2424='Date ouverte'!$A$20,HLOOKUP($AA2424,'Date ouverte'!$20:$21,2,FALSE),IF($J2424='Date ouverte'!$A$22,HLOOKUP($AA2424,'Date ouverte'!$22:$23,2,FALSE),IF($J2424='Date ouverte'!$A$24,HLOOKUP($AA2424,'Date ouverte'!$24:$25,2,FALSE),IF($J2424='Date ouverte'!$A$26,HLOOKUP($AA2424,'Date ouverte'!$26:$27,2,FALSE),"j"))))),W2424)&lt;&gt;"alert",AA2424,"alert")</f>
        <v>44861</v>
      </c>
      <c r="AC2424" s="65">
        <f>IF($AB2424="alert",(IF($J2424='Date ouverte'!$A$29,HLOOKUP($AA2424,'Date ouverte'!$29:$30,2,FALSE),IF($J2424='Date ouverte'!$A$31,HLOOKUP($AA2424,'Date ouverte'!$31:$33,2,FALSE),IF($J2424='Date ouverte'!$A$33,HLOOKUP($AA2424,'Date ouverte'!$33:$34,2,FALSE),IF($J2424='Date ouverte'!$A$35,HLOOKUP($AA2424,'Date ouverte'!$35:$36,2,FALSE),"j"))))),0)</f>
        <v>0</v>
      </c>
      <c r="AD242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24" s="71"/>
    </row>
    <row r="2425" spans="1:31" x14ac:dyDescent="0.25">
      <c r="A2425" t="s">
        <v>1049</v>
      </c>
      <c r="B2425" t="s">
        <v>258</v>
      </c>
      <c r="C2425" t="s">
        <v>30</v>
      </c>
      <c r="D2425" t="s">
        <v>47</v>
      </c>
      <c r="E2425" t="s">
        <v>16</v>
      </c>
      <c r="F2425" t="s">
        <v>48</v>
      </c>
      <c r="G2425" s="1">
        <v>44831</v>
      </c>
      <c r="H2425" s="1">
        <v>44872</v>
      </c>
      <c r="I2425" s="2">
        <v>44877</v>
      </c>
      <c r="J2425" t="s">
        <v>39</v>
      </c>
      <c r="K2425" t="s">
        <v>29</v>
      </c>
      <c r="L2425" t="s">
        <v>24</v>
      </c>
      <c r="M2425" t="s">
        <v>32</v>
      </c>
      <c r="N2425" t="s">
        <v>41</v>
      </c>
      <c r="O2425" t="s">
        <v>609</v>
      </c>
      <c r="P2425">
        <f t="shared" si="745"/>
        <v>1</v>
      </c>
      <c r="Q2425" s="5">
        <f t="shared" si="746"/>
        <v>44874</v>
      </c>
      <c r="R2425" s="32">
        <f>VLOOKUP(_xlfn.CONCAT(M2425," - ",E2425),Planning!$C$75:$D$99,2,0)</f>
        <v>10</v>
      </c>
      <c r="S2425" s="5">
        <f t="shared" si="747"/>
        <v>44882</v>
      </c>
      <c r="T2425" s="3" t="str">
        <f t="shared" si="748"/>
        <v/>
      </c>
      <c r="U2425" s="32">
        <f t="shared" ca="1" si="749"/>
        <v>10</v>
      </c>
      <c r="V2425" s="32">
        <f t="shared" si="750"/>
        <v>0</v>
      </c>
      <c r="W2425" s="5">
        <f t="shared" si="751"/>
        <v>44877</v>
      </c>
      <c r="X2425" s="5"/>
      <c r="Z2425" s="49"/>
      <c r="AA2425" s="50" cm="1">
        <f t="array" ref="AA2425">IF(AND(K2425="Pending",J2425='Date ouverte'!$A$2),INDEX(_xlfn.ANCHORARRAY('Date ouverte'!$B$2),MATCH(TRUE,_xlfn.ANCHORARRAY('Date ouverte'!$B$2)&gt;=$W2425,0)),IF(AND(K2425="Pending",J2425='Date ouverte'!$A$4),INDEX(_xlfn.ANCHORARRAY('Date ouverte'!$B$4),MATCH(TRUE,_xlfn.ANCHORARRAY('Date ouverte'!$B$4)&gt;=$W2425,0)),IF(AND(K2425="Pending",J2425='Date ouverte'!$A$6),INDEX(_xlfn.ANCHORARRAY('Date ouverte'!$B$6),MATCH(TRUE,_xlfn.ANCHORARRAY('Date ouverte'!$B$6)&gt;=$W2425,0)),IF(AND(K2425="Pending",J2425='Date ouverte'!$A$8),INDEX(_xlfn.ANCHORARRAY('Date ouverte'!$B$8),MATCH(TRUE,_xlfn.ANCHORARRAY('Date ouverte'!$B$8)&gt;=$W2425,0)),W2425))))</f>
        <v>44879</v>
      </c>
      <c r="AB2425" s="5" t="str">
        <f>IF(IF($K2425="Pending",(IF($J2425='Date ouverte'!$A$20,HLOOKUP($AA2425,'Date ouverte'!$20:$21,2,FALSE),IF($J2425='Date ouverte'!$A$22,HLOOKUP($AA2425,'Date ouverte'!$22:$23,2,FALSE),IF($J2425='Date ouverte'!$A$24,HLOOKUP($AA2425,'Date ouverte'!$24:$25,2,FALSE),IF($J2425='Date ouverte'!$A$26,HLOOKUP($AA2425,'Date ouverte'!$26:$27,2,FALSE),"j"))))),W2425)&lt;&gt;"alert",AA2425,"alert")</f>
        <v>alert</v>
      </c>
      <c r="AC2425" s="65">
        <f>IF($AB2425="alert",(IF($J2425='Date ouverte'!$A$29,HLOOKUP($AA2425,'Date ouverte'!$29:$30,2,FALSE),IF($J2425='Date ouverte'!$A$31,HLOOKUP($AA2425,'Date ouverte'!$31:$33,2,FALSE),IF($J2425='Date ouverte'!$A$33,HLOOKUP($AA2425,'Date ouverte'!$33:$34,2,FALSE),IF($J2425='Date ouverte'!$A$35,HLOOKUP($AA2425,'Date ouverte'!$35:$36,2,FALSE),"j"))))),0)</f>
        <v>52</v>
      </c>
      <c r="AD242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25" s="71"/>
    </row>
    <row r="2426" spans="1:31" x14ac:dyDescent="0.25">
      <c r="A2426" t="s">
        <v>2415</v>
      </c>
      <c r="B2426" t="s">
        <v>258</v>
      </c>
      <c r="C2426" t="s">
        <v>30</v>
      </c>
      <c r="D2426" t="s">
        <v>47</v>
      </c>
      <c r="E2426" t="s">
        <v>16</v>
      </c>
      <c r="F2426" t="s">
        <v>48</v>
      </c>
      <c r="G2426" s="1">
        <v>44863</v>
      </c>
      <c r="H2426" s="1">
        <v>44888</v>
      </c>
      <c r="I2426" s="2">
        <v>44893</v>
      </c>
      <c r="J2426" t="s">
        <v>28</v>
      </c>
      <c r="K2426" t="s">
        <v>29</v>
      </c>
      <c r="L2426" t="s">
        <v>24</v>
      </c>
      <c r="M2426" t="s">
        <v>32</v>
      </c>
      <c r="O2426" t="s">
        <v>1919</v>
      </c>
      <c r="P2426">
        <f t="shared" ref="P2426:P2457" si="752">IF(A2426&lt;&gt;"",1,0)</f>
        <v>1</v>
      </c>
      <c r="Q2426" s="5">
        <f t="shared" ref="Q2426:Q2457" si="753">ROUNDDOWN(H2426,0)+2</f>
        <v>44890</v>
      </c>
      <c r="R2426" s="32">
        <f>VLOOKUP(_xlfn.CONCAT(M2426," - ",E2426),Planning!$C$75:$D$99,2,0)</f>
        <v>10</v>
      </c>
      <c r="S2426" s="5">
        <f t="shared" ref="S2426:S2457" si="754">H2426+R2426</f>
        <v>44898</v>
      </c>
      <c r="T2426" s="3" t="str">
        <f t="shared" ref="T2426:T2457" si="755">IF(X2426-H2426&gt;R2426,"Alert","")</f>
        <v/>
      </c>
      <c r="U2426" s="32">
        <f t="shared" ref="U2426:U2457" ca="1" si="756">IF(Q2426&lt;=TODAY(),(H2426+R2426)-TODAY(),R2426)</f>
        <v>10</v>
      </c>
      <c r="V2426" s="32">
        <f t="shared" ref="V2426:V2457" si="757">IF(X2426-H2426-R2426&gt;0,X2426-H2426-R2426,0)</f>
        <v>0</v>
      </c>
      <c r="W2426" s="5">
        <f t="shared" ref="W2426:W2457" si="758">ROUNDDOWN(I2426,0)</f>
        <v>44893</v>
      </c>
      <c r="X2426" s="5"/>
      <c r="Z2426" s="49"/>
      <c r="AA2426" s="50" cm="1">
        <f t="array" ref="AA2426">IF(AND(K2426="Pending",J2426='Date ouverte'!$A$2),INDEX(_xlfn.ANCHORARRAY('Date ouverte'!$B$2),MATCH(TRUE,_xlfn.ANCHORARRAY('Date ouverte'!$B$2)&gt;=$W2426,0)),IF(AND(K2426="Pending",J2426='Date ouverte'!$A$4),INDEX(_xlfn.ANCHORARRAY('Date ouverte'!$B$4),MATCH(TRUE,_xlfn.ANCHORARRAY('Date ouverte'!$B$4)&gt;=$W2426,0)),IF(AND(K2426="Pending",J2426='Date ouverte'!$A$6),INDEX(_xlfn.ANCHORARRAY('Date ouverte'!$B$6),MATCH(TRUE,_xlfn.ANCHORARRAY('Date ouverte'!$B$6)&gt;=$W2426,0)),IF(AND(K2426="Pending",J2426='Date ouverte'!$A$8),INDEX(_xlfn.ANCHORARRAY('Date ouverte'!$B$8),MATCH(TRUE,_xlfn.ANCHORARRAY('Date ouverte'!$B$8)&gt;=$W2426,0)),W2426))))</f>
        <v>44893</v>
      </c>
      <c r="AB2426" s="5">
        <f>IF(IF($K2426="Pending",(IF($J2426='Date ouverte'!$A$20,HLOOKUP($AA2426,'Date ouverte'!$20:$21,2,FALSE),IF($J2426='Date ouverte'!$A$22,HLOOKUP($AA2426,'Date ouverte'!$22:$23,2,FALSE),IF($J2426='Date ouverte'!$A$24,HLOOKUP($AA2426,'Date ouverte'!$24:$25,2,FALSE),IF($J2426='Date ouverte'!$A$26,HLOOKUP($AA2426,'Date ouverte'!$26:$27,2,FALSE),"j"))))),W2426)&lt;&gt;"alert",AA2426,"alert")</f>
        <v>44893</v>
      </c>
      <c r="AC2426" s="65">
        <f>IF($AB2426="alert",(IF($J2426='Date ouverte'!$A$29,HLOOKUP($AA2426,'Date ouverte'!$29:$30,2,FALSE),IF($J2426='Date ouverte'!$A$31,HLOOKUP($AA2426,'Date ouverte'!$31:$33,2,FALSE),IF($J2426='Date ouverte'!$A$33,HLOOKUP($AA2426,'Date ouverte'!$33:$34,2,FALSE),IF($J2426='Date ouverte'!$A$35,HLOOKUP($AA2426,'Date ouverte'!$35:$36,2,FALSE),"j"))))),0)</f>
        <v>0</v>
      </c>
      <c r="AD242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26" s="71"/>
    </row>
    <row r="2427" spans="1:31" x14ac:dyDescent="0.25">
      <c r="A2427" t="s">
        <v>2564</v>
      </c>
      <c r="B2427" t="s">
        <v>258</v>
      </c>
      <c r="C2427" t="s">
        <v>14</v>
      </c>
      <c r="D2427" t="s">
        <v>47</v>
      </c>
      <c r="E2427" t="s">
        <v>16</v>
      </c>
      <c r="F2427" t="s">
        <v>48</v>
      </c>
      <c r="G2427" s="1">
        <v>44865</v>
      </c>
      <c r="H2427" s="1">
        <v>44893</v>
      </c>
      <c r="I2427" s="2">
        <v>44900</v>
      </c>
      <c r="J2427" t="s">
        <v>28</v>
      </c>
      <c r="K2427" t="s">
        <v>29</v>
      </c>
      <c r="L2427" t="s">
        <v>24</v>
      </c>
      <c r="M2427" t="s">
        <v>32</v>
      </c>
      <c r="N2427" t="s">
        <v>41</v>
      </c>
      <c r="O2427" t="s">
        <v>1728</v>
      </c>
      <c r="P2427">
        <f t="shared" si="752"/>
        <v>1</v>
      </c>
      <c r="Q2427" s="5">
        <f t="shared" si="753"/>
        <v>44895</v>
      </c>
      <c r="R2427" s="32">
        <f>VLOOKUP(_xlfn.CONCAT(M2427," - ",E2427),Planning!$C$75:$D$99,2,0)</f>
        <v>10</v>
      </c>
      <c r="S2427" s="5">
        <f t="shared" si="754"/>
        <v>44903</v>
      </c>
      <c r="T2427" s="3" t="str">
        <f t="shared" si="755"/>
        <v/>
      </c>
      <c r="U2427" s="32">
        <f t="shared" ca="1" si="756"/>
        <v>10</v>
      </c>
      <c r="V2427" s="32">
        <f t="shared" si="757"/>
        <v>0</v>
      </c>
      <c r="W2427" s="5">
        <f t="shared" si="758"/>
        <v>44900</v>
      </c>
      <c r="X2427" s="5"/>
      <c r="Z2427" s="49"/>
      <c r="AA2427" s="50" cm="1">
        <f t="array" ref="AA2427">IF(AND(K2427="Pending",J2427='Date ouverte'!$A$2),INDEX(_xlfn.ANCHORARRAY('Date ouverte'!$B$2),MATCH(TRUE,_xlfn.ANCHORARRAY('Date ouverte'!$B$2)&gt;=$W2427,0)),IF(AND(K2427="Pending",J2427='Date ouverte'!$A$4),INDEX(_xlfn.ANCHORARRAY('Date ouverte'!$B$4),MATCH(TRUE,_xlfn.ANCHORARRAY('Date ouverte'!$B$4)&gt;=$W2427,0)),IF(AND(K2427="Pending",J2427='Date ouverte'!$A$6),INDEX(_xlfn.ANCHORARRAY('Date ouverte'!$B$6),MATCH(TRUE,_xlfn.ANCHORARRAY('Date ouverte'!$B$6)&gt;=$W2427,0)),IF(AND(K2427="Pending",J2427='Date ouverte'!$A$8),INDEX(_xlfn.ANCHORARRAY('Date ouverte'!$B$8),MATCH(TRUE,_xlfn.ANCHORARRAY('Date ouverte'!$B$8)&gt;=$W2427,0)),W2427))))</f>
        <v>44900</v>
      </c>
      <c r="AB2427" s="5" t="str">
        <f>IF(IF($K2427="Pending",(IF($J2427='Date ouverte'!$A$20,HLOOKUP($AA2427,'Date ouverte'!$20:$21,2,FALSE),IF($J2427='Date ouverte'!$A$22,HLOOKUP($AA2427,'Date ouverte'!$22:$23,2,FALSE),IF($J2427='Date ouverte'!$A$24,HLOOKUP($AA2427,'Date ouverte'!$24:$25,2,FALSE),IF($J2427='Date ouverte'!$A$26,HLOOKUP($AA2427,'Date ouverte'!$26:$27,2,FALSE),"j"))))),W2427)&lt;&gt;"alert",AA2427,"alert")</f>
        <v>alert</v>
      </c>
      <c r="AC2427" s="65">
        <f>IF($AB2427="alert",(IF($J2427='Date ouverte'!$A$29,HLOOKUP($AA2427,'Date ouverte'!$29:$30,2,FALSE),IF($J2427='Date ouverte'!$A$31,HLOOKUP($AA2427,'Date ouverte'!$31:$33,2,FALSE),IF($J2427='Date ouverte'!$A$33,HLOOKUP($AA2427,'Date ouverte'!$33:$34,2,FALSE),IF($J2427='Date ouverte'!$A$35,HLOOKUP($AA2427,'Date ouverte'!$35:$36,2,FALSE),"j"))))),0)</f>
        <v>15</v>
      </c>
      <c r="AD242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27" s="71"/>
    </row>
    <row r="2428" spans="1:31" x14ac:dyDescent="0.25">
      <c r="A2428" t="s">
        <v>2416</v>
      </c>
      <c r="B2428" t="s">
        <v>258</v>
      </c>
      <c r="C2428" t="s">
        <v>30</v>
      </c>
      <c r="D2428" t="s">
        <v>47</v>
      </c>
      <c r="E2428" t="s">
        <v>16</v>
      </c>
      <c r="F2428" t="s">
        <v>48</v>
      </c>
      <c r="G2428" s="1">
        <v>44852</v>
      </c>
      <c r="H2428" s="1">
        <v>44884</v>
      </c>
      <c r="I2428" s="2">
        <v>44889</v>
      </c>
      <c r="J2428" t="s">
        <v>28</v>
      </c>
      <c r="K2428" t="s">
        <v>29</v>
      </c>
      <c r="L2428" t="s">
        <v>24</v>
      </c>
      <c r="M2428" t="s">
        <v>32</v>
      </c>
      <c r="N2428" t="s">
        <v>41</v>
      </c>
      <c r="O2428" t="s">
        <v>1686</v>
      </c>
      <c r="P2428">
        <f t="shared" si="752"/>
        <v>1</v>
      </c>
      <c r="Q2428" s="5">
        <f t="shared" si="753"/>
        <v>44886</v>
      </c>
      <c r="R2428" s="32">
        <f>VLOOKUP(_xlfn.CONCAT(M2428," - ",E2428),Planning!$C$75:$D$99,2,0)</f>
        <v>10</v>
      </c>
      <c r="S2428" s="5">
        <f t="shared" si="754"/>
        <v>44894</v>
      </c>
      <c r="T2428" s="3" t="str">
        <f t="shared" si="755"/>
        <v/>
      </c>
      <c r="U2428" s="32">
        <f t="shared" ca="1" si="756"/>
        <v>10</v>
      </c>
      <c r="V2428" s="32">
        <f t="shared" si="757"/>
        <v>0</v>
      </c>
      <c r="W2428" s="5">
        <f t="shared" si="758"/>
        <v>44889</v>
      </c>
      <c r="X2428" s="5"/>
      <c r="Z2428" s="49"/>
      <c r="AA2428" s="50" cm="1">
        <f t="array" ref="AA2428">IF(AND(K2428="Pending",J2428='Date ouverte'!$A$2),INDEX(_xlfn.ANCHORARRAY('Date ouverte'!$B$2),MATCH(TRUE,_xlfn.ANCHORARRAY('Date ouverte'!$B$2)&gt;=$W2428,0)),IF(AND(K2428="Pending",J2428='Date ouverte'!$A$4),INDEX(_xlfn.ANCHORARRAY('Date ouverte'!$B$4),MATCH(TRUE,_xlfn.ANCHORARRAY('Date ouverte'!$B$4)&gt;=$W2428,0)),IF(AND(K2428="Pending",J2428='Date ouverte'!$A$6),INDEX(_xlfn.ANCHORARRAY('Date ouverte'!$B$6),MATCH(TRUE,_xlfn.ANCHORARRAY('Date ouverte'!$B$6)&gt;=$W2428,0)),IF(AND(K2428="Pending",J2428='Date ouverte'!$A$8),INDEX(_xlfn.ANCHORARRAY('Date ouverte'!$B$8),MATCH(TRUE,_xlfn.ANCHORARRAY('Date ouverte'!$B$8)&gt;=$W2428,0)),W2428))))</f>
        <v>44889</v>
      </c>
      <c r="AB2428" s="5">
        <f>IF(IF($K2428="Pending",(IF($J2428='Date ouverte'!$A$20,HLOOKUP($AA2428,'Date ouverte'!$20:$21,2,FALSE),IF($J2428='Date ouverte'!$A$22,HLOOKUP($AA2428,'Date ouverte'!$22:$23,2,FALSE),IF($J2428='Date ouverte'!$A$24,HLOOKUP($AA2428,'Date ouverte'!$24:$25,2,FALSE),IF($J2428='Date ouverte'!$A$26,HLOOKUP($AA2428,'Date ouverte'!$26:$27,2,FALSE),"j"))))),W2428)&lt;&gt;"alert",AA2428,"alert")</f>
        <v>44889</v>
      </c>
      <c r="AC2428" s="65">
        <f>IF($AB2428="alert",(IF($J2428='Date ouverte'!$A$29,HLOOKUP($AA2428,'Date ouverte'!$29:$30,2,FALSE),IF($J2428='Date ouverte'!$A$31,HLOOKUP($AA2428,'Date ouverte'!$31:$33,2,FALSE),IF($J2428='Date ouverte'!$A$33,HLOOKUP($AA2428,'Date ouverte'!$33:$34,2,FALSE),IF($J2428='Date ouverte'!$A$35,HLOOKUP($AA2428,'Date ouverte'!$35:$36,2,FALSE),"j"))))),0)</f>
        <v>0</v>
      </c>
      <c r="AD242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28" s="71"/>
    </row>
    <row r="2429" spans="1:31" x14ac:dyDescent="0.25">
      <c r="A2429" t="s">
        <v>1618</v>
      </c>
      <c r="B2429" t="s">
        <v>258</v>
      </c>
      <c r="C2429" t="s">
        <v>30</v>
      </c>
      <c r="D2429" t="s">
        <v>47</v>
      </c>
      <c r="E2429" t="s">
        <v>16</v>
      </c>
      <c r="F2429" t="s">
        <v>48</v>
      </c>
      <c r="G2429" s="1">
        <v>44835</v>
      </c>
      <c r="H2429" s="1">
        <v>44863</v>
      </c>
      <c r="I2429" s="2">
        <v>44868.541666666664</v>
      </c>
      <c r="J2429" t="s">
        <v>28</v>
      </c>
      <c r="K2429" t="s">
        <v>19</v>
      </c>
      <c r="L2429" t="s">
        <v>24</v>
      </c>
      <c r="M2429" t="s">
        <v>32</v>
      </c>
      <c r="N2429" t="s">
        <v>33</v>
      </c>
      <c r="O2429" t="s">
        <v>31</v>
      </c>
      <c r="P2429">
        <f t="shared" si="752"/>
        <v>1</v>
      </c>
      <c r="Q2429" s="5">
        <f t="shared" si="753"/>
        <v>44865</v>
      </c>
      <c r="R2429" s="32">
        <f>VLOOKUP(_xlfn.CONCAT(M2429," - ",E2429),Planning!$C$75:$D$99,2,0)</f>
        <v>10</v>
      </c>
      <c r="S2429" s="5">
        <f t="shared" si="754"/>
        <v>44873</v>
      </c>
      <c r="T2429" s="3" t="str">
        <f t="shared" si="755"/>
        <v/>
      </c>
      <c r="U2429" s="32">
        <f t="shared" ca="1" si="756"/>
        <v>10</v>
      </c>
      <c r="V2429" s="32">
        <f t="shared" si="757"/>
        <v>0</v>
      </c>
      <c r="W2429" s="5">
        <f t="shared" si="758"/>
        <v>44868</v>
      </c>
      <c r="X2429" s="5"/>
      <c r="Z2429" s="49"/>
      <c r="AA2429" s="50" cm="1">
        <f t="array" ref="AA2429">IF(AND(K2429="Pending",J2429='Date ouverte'!$A$2),INDEX(_xlfn.ANCHORARRAY('Date ouverte'!$B$2),MATCH(TRUE,_xlfn.ANCHORARRAY('Date ouverte'!$B$2)&gt;=$W2429,0)),IF(AND(K2429="Pending",J2429='Date ouverte'!$A$4),INDEX(_xlfn.ANCHORARRAY('Date ouverte'!$B$4),MATCH(TRUE,_xlfn.ANCHORARRAY('Date ouverte'!$B$4)&gt;=$W2429,0)),IF(AND(K2429="Pending",J2429='Date ouverte'!$A$6),INDEX(_xlfn.ANCHORARRAY('Date ouverte'!$B$6),MATCH(TRUE,_xlfn.ANCHORARRAY('Date ouverte'!$B$6)&gt;=$W2429,0)),IF(AND(K2429="Pending",J2429='Date ouverte'!$A$8),INDEX(_xlfn.ANCHORARRAY('Date ouverte'!$B$8),MATCH(TRUE,_xlfn.ANCHORARRAY('Date ouverte'!$B$8)&gt;=$W2429,0)),W2429))))</f>
        <v>44868</v>
      </c>
      <c r="AB2429" s="5">
        <f>IF(IF($K2429="Pending",(IF($J2429='Date ouverte'!$A$20,HLOOKUP($AA2429,'Date ouverte'!$20:$21,2,FALSE),IF($J2429='Date ouverte'!$A$22,HLOOKUP($AA2429,'Date ouverte'!$22:$23,2,FALSE),IF($J2429='Date ouverte'!$A$24,HLOOKUP($AA2429,'Date ouverte'!$24:$25,2,FALSE),IF($J2429='Date ouverte'!$A$26,HLOOKUP($AA2429,'Date ouverte'!$26:$27,2,FALSE),"j"))))),W2429)&lt;&gt;"alert",AA2429,"alert")</f>
        <v>44868</v>
      </c>
      <c r="AC2429" s="65">
        <f>IF($AB2429="alert",(IF($J2429='Date ouverte'!$A$29,HLOOKUP($AA2429,'Date ouverte'!$29:$30,2,FALSE),IF($J2429='Date ouverte'!$A$31,HLOOKUP($AA2429,'Date ouverte'!$31:$33,2,FALSE),IF($J2429='Date ouverte'!$A$33,HLOOKUP($AA2429,'Date ouverte'!$33:$34,2,FALSE),IF($J2429='Date ouverte'!$A$35,HLOOKUP($AA2429,'Date ouverte'!$35:$36,2,FALSE),"j"))))),0)</f>
        <v>0</v>
      </c>
      <c r="AD242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29" s="71"/>
    </row>
    <row r="2430" spans="1:31" x14ac:dyDescent="0.25">
      <c r="A2430" t="s">
        <v>2417</v>
      </c>
      <c r="B2430" t="s">
        <v>258</v>
      </c>
      <c r="C2430" t="s">
        <v>14</v>
      </c>
      <c r="D2430" t="s">
        <v>57</v>
      </c>
      <c r="E2430" t="s">
        <v>16</v>
      </c>
      <c r="F2430" t="s">
        <v>48</v>
      </c>
      <c r="G2430" s="1">
        <v>44861</v>
      </c>
      <c r="H2430" s="1">
        <v>44893</v>
      </c>
      <c r="I2430" s="2">
        <v>44900</v>
      </c>
      <c r="J2430" t="s">
        <v>18</v>
      </c>
      <c r="K2430" t="s">
        <v>29</v>
      </c>
      <c r="L2430" t="s">
        <v>24</v>
      </c>
      <c r="M2430" t="s">
        <v>32</v>
      </c>
      <c r="N2430" t="s">
        <v>41</v>
      </c>
      <c r="O2430" t="s">
        <v>1728</v>
      </c>
      <c r="P2430">
        <f t="shared" si="752"/>
        <v>1</v>
      </c>
      <c r="Q2430" s="5">
        <f t="shared" si="753"/>
        <v>44895</v>
      </c>
      <c r="R2430" s="32">
        <f>VLOOKUP(_xlfn.CONCAT(M2430," - ",E2430),Planning!$C$75:$D$99,2,0)</f>
        <v>10</v>
      </c>
      <c r="S2430" s="5">
        <f t="shared" si="754"/>
        <v>44903</v>
      </c>
      <c r="T2430" s="3" t="str">
        <f t="shared" si="755"/>
        <v/>
      </c>
      <c r="U2430" s="32">
        <f t="shared" ca="1" si="756"/>
        <v>10</v>
      </c>
      <c r="V2430" s="32">
        <f t="shared" si="757"/>
        <v>0</v>
      </c>
      <c r="W2430" s="5">
        <f t="shared" si="758"/>
        <v>44900</v>
      </c>
      <c r="X2430" s="5"/>
      <c r="Z2430" s="49"/>
      <c r="AA2430" s="50" cm="1">
        <f t="array" ref="AA2430">IF(AND(K2430="Pending",J2430='Date ouverte'!$A$2),INDEX(_xlfn.ANCHORARRAY('Date ouverte'!$B$2),MATCH(TRUE,_xlfn.ANCHORARRAY('Date ouverte'!$B$2)&gt;=$W2430,0)),IF(AND(K2430="Pending",J2430='Date ouverte'!$A$4),INDEX(_xlfn.ANCHORARRAY('Date ouverte'!$B$4),MATCH(TRUE,_xlfn.ANCHORARRAY('Date ouverte'!$B$4)&gt;=$W2430,0)),IF(AND(K2430="Pending",J2430='Date ouverte'!$A$6),INDEX(_xlfn.ANCHORARRAY('Date ouverte'!$B$6),MATCH(TRUE,_xlfn.ANCHORARRAY('Date ouverte'!$B$6)&gt;=$W2430,0)),IF(AND(K2430="Pending",J2430='Date ouverte'!$A$8),INDEX(_xlfn.ANCHORARRAY('Date ouverte'!$B$8),MATCH(TRUE,_xlfn.ANCHORARRAY('Date ouverte'!$B$8)&gt;=$W2430,0)),W2430))))</f>
        <v>44900</v>
      </c>
      <c r="AB2430" s="5">
        <f>IF(IF($K2430="Pending",(IF($J2430='Date ouverte'!$A$20,HLOOKUP($AA2430,'Date ouverte'!$20:$21,2,FALSE),IF($J2430='Date ouverte'!$A$22,HLOOKUP($AA2430,'Date ouverte'!$22:$23,2,FALSE),IF($J2430='Date ouverte'!$A$24,HLOOKUP($AA2430,'Date ouverte'!$24:$25,2,FALSE),IF($J2430='Date ouverte'!$A$26,HLOOKUP($AA2430,'Date ouverte'!$26:$27,2,FALSE),"j"))))),W2430)&lt;&gt;"alert",AA2430,"alert")</f>
        <v>44900</v>
      </c>
      <c r="AC2430" s="65">
        <f>IF($AB2430="alert",(IF($J2430='Date ouverte'!$A$29,HLOOKUP($AA2430,'Date ouverte'!$29:$30,2,FALSE),IF($J2430='Date ouverte'!$A$31,HLOOKUP($AA2430,'Date ouverte'!$31:$33,2,FALSE),IF($J2430='Date ouverte'!$A$33,HLOOKUP($AA2430,'Date ouverte'!$33:$34,2,FALSE),IF($J2430='Date ouverte'!$A$35,HLOOKUP($AA2430,'Date ouverte'!$35:$36,2,FALSE),"j"))))),0)</f>
        <v>0</v>
      </c>
      <c r="AD243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0" s="71"/>
    </row>
    <row r="2431" spans="1:31" x14ac:dyDescent="0.25">
      <c r="A2431" t="s">
        <v>77</v>
      </c>
      <c r="B2431" t="s">
        <v>258</v>
      </c>
      <c r="C2431" t="s">
        <v>30</v>
      </c>
      <c r="D2431" t="s">
        <v>15</v>
      </c>
      <c r="E2431" t="s">
        <v>16</v>
      </c>
      <c r="F2431" t="s">
        <v>17</v>
      </c>
      <c r="G2431" s="1">
        <v>44803</v>
      </c>
      <c r="H2431" s="1">
        <v>44853</v>
      </c>
      <c r="I2431" s="2">
        <v>44861.645833333336</v>
      </c>
      <c r="J2431" t="s">
        <v>18</v>
      </c>
      <c r="K2431" t="s">
        <v>19</v>
      </c>
      <c r="L2431" t="s">
        <v>24</v>
      </c>
      <c r="M2431" t="s">
        <v>32</v>
      </c>
      <c r="N2431" t="s">
        <v>41</v>
      </c>
      <c r="O2431" t="s">
        <v>76</v>
      </c>
      <c r="P2431">
        <f t="shared" si="752"/>
        <v>1</v>
      </c>
      <c r="Q2431" s="5">
        <f t="shared" si="753"/>
        <v>44855</v>
      </c>
      <c r="R2431" s="32">
        <f>VLOOKUP(_xlfn.CONCAT(M2431," - ",E2431),Planning!$C$75:$D$99,2,0)</f>
        <v>10</v>
      </c>
      <c r="S2431" s="5">
        <f t="shared" si="754"/>
        <v>44863</v>
      </c>
      <c r="T2431" s="3" t="str">
        <f t="shared" si="755"/>
        <v/>
      </c>
      <c r="U2431" s="32">
        <f t="shared" ca="1" si="756"/>
        <v>4</v>
      </c>
      <c r="V2431" s="32">
        <f t="shared" si="757"/>
        <v>0</v>
      </c>
      <c r="W2431" s="5">
        <f t="shared" si="758"/>
        <v>44861</v>
      </c>
      <c r="X2431" s="5"/>
      <c r="Z2431" s="49"/>
      <c r="AA2431" s="50" cm="1">
        <f t="array" ref="AA2431">IF(AND(K2431="Pending",J2431='Date ouverte'!$A$2),INDEX(_xlfn.ANCHORARRAY('Date ouverte'!$B$2),MATCH(TRUE,_xlfn.ANCHORARRAY('Date ouverte'!$B$2)&gt;=$W2431,0)),IF(AND(K2431="Pending",J2431='Date ouverte'!$A$4),INDEX(_xlfn.ANCHORARRAY('Date ouverte'!$B$4),MATCH(TRUE,_xlfn.ANCHORARRAY('Date ouverte'!$B$4)&gt;=$W2431,0)),IF(AND(K2431="Pending",J2431='Date ouverte'!$A$6),INDEX(_xlfn.ANCHORARRAY('Date ouverte'!$B$6),MATCH(TRUE,_xlfn.ANCHORARRAY('Date ouverte'!$B$6)&gt;=$W2431,0)),IF(AND(K2431="Pending",J2431='Date ouverte'!$A$8),INDEX(_xlfn.ANCHORARRAY('Date ouverte'!$B$8),MATCH(TRUE,_xlfn.ANCHORARRAY('Date ouverte'!$B$8)&gt;=$W2431,0)),W2431))))</f>
        <v>44861</v>
      </c>
      <c r="AB2431" s="5">
        <f>IF(IF($K2431="Pending",(IF($J2431='Date ouverte'!$A$20,HLOOKUP($AA2431,'Date ouverte'!$20:$21,2,FALSE),IF($J2431='Date ouverte'!$A$22,HLOOKUP($AA2431,'Date ouverte'!$22:$23,2,FALSE),IF($J2431='Date ouverte'!$A$24,HLOOKUP($AA2431,'Date ouverte'!$24:$25,2,FALSE),IF($J2431='Date ouverte'!$A$26,HLOOKUP($AA2431,'Date ouverte'!$26:$27,2,FALSE),"j"))))),W2431)&lt;&gt;"alert",AA2431,"alert")</f>
        <v>44861</v>
      </c>
      <c r="AC2431" s="65">
        <f>IF($AB2431="alert",(IF($J2431='Date ouverte'!$A$29,HLOOKUP($AA2431,'Date ouverte'!$29:$30,2,FALSE),IF($J2431='Date ouverte'!$A$31,HLOOKUP($AA2431,'Date ouverte'!$31:$33,2,FALSE),IF($J2431='Date ouverte'!$A$33,HLOOKUP($AA2431,'Date ouverte'!$33:$34,2,FALSE),IF($J2431='Date ouverte'!$A$35,HLOOKUP($AA2431,'Date ouverte'!$35:$36,2,FALSE),"j"))))),0)</f>
        <v>0</v>
      </c>
      <c r="AD243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1" s="71"/>
    </row>
    <row r="2432" spans="1:31" x14ac:dyDescent="0.25">
      <c r="A2432" t="s">
        <v>2565</v>
      </c>
      <c r="B2432" t="s">
        <v>258</v>
      </c>
      <c r="C2432" t="s">
        <v>14</v>
      </c>
      <c r="D2432" t="s">
        <v>47</v>
      </c>
      <c r="E2432" t="s">
        <v>16</v>
      </c>
      <c r="F2432" t="s">
        <v>48</v>
      </c>
      <c r="G2432" s="1">
        <v>44865</v>
      </c>
      <c r="H2432" s="1">
        <v>44893</v>
      </c>
      <c r="I2432" s="2">
        <v>44900</v>
      </c>
      <c r="J2432" t="s">
        <v>28</v>
      </c>
      <c r="K2432" t="s">
        <v>29</v>
      </c>
      <c r="L2432" t="s">
        <v>24</v>
      </c>
      <c r="M2432" t="s">
        <v>32</v>
      </c>
      <c r="N2432" t="s">
        <v>41</v>
      </c>
      <c r="O2432" t="s">
        <v>1728</v>
      </c>
      <c r="P2432">
        <f t="shared" si="752"/>
        <v>1</v>
      </c>
      <c r="Q2432" s="5">
        <f t="shared" si="753"/>
        <v>44895</v>
      </c>
      <c r="R2432" s="32">
        <f>VLOOKUP(_xlfn.CONCAT(M2432," - ",E2432),Planning!$C$75:$D$99,2,0)</f>
        <v>10</v>
      </c>
      <c r="S2432" s="5">
        <f t="shared" si="754"/>
        <v>44903</v>
      </c>
      <c r="T2432" s="3" t="str">
        <f t="shared" si="755"/>
        <v/>
      </c>
      <c r="U2432" s="32">
        <f t="shared" ca="1" si="756"/>
        <v>10</v>
      </c>
      <c r="V2432" s="32">
        <f t="shared" si="757"/>
        <v>0</v>
      </c>
      <c r="W2432" s="5">
        <f t="shared" si="758"/>
        <v>44900</v>
      </c>
      <c r="X2432" s="5"/>
      <c r="Z2432" s="49"/>
      <c r="AA2432" s="50" cm="1">
        <f t="array" ref="AA2432">IF(AND(K2432="Pending",J2432='Date ouverte'!$A$2),INDEX(_xlfn.ANCHORARRAY('Date ouverte'!$B$2),MATCH(TRUE,_xlfn.ANCHORARRAY('Date ouverte'!$B$2)&gt;=$W2432,0)),IF(AND(K2432="Pending",J2432='Date ouverte'!$A$4),INDEX(_xlfn.ANCHORARRAY('Date ouverte'!$B$4),MATCH(TRUE,_xlfn.ANCHORARRAY('Date ouverte'!$B$4)&gt;=$W2432,0)),IF(AND(K2432="Pending",J2432='Date ouverte'!$A$6),INDEX(_xlfn.ANCHORARRAY('Date ouverte'!$B$6),MATCH(TRUE,_xlfn.ANCHORARRAY('Date ouverte'!$B$6)&gt;=$W2432,0)),IF(AND(K2432="Pending",J2432='Date ouverte'!$A$8),INDEX(_xlfn.ANCHORARRAY('Date ouverte'!$B$8),MATCH(TRUE,_xlfn.ANCHORARRAY('Date ouverte'!$B$8)&gt;=$W2432,0)),W2432))))</f>
        <v>44900</v>
      </c>
      <c r="AB2432" s="5" t="str">
        <f>IF(IF($K2432="Pending",(IF($J2432='Date ouverte'!$A$20,HLOOKUP($AA2432,'Date ouverte'!$20:$21,2,FALSE),IF($J2432='Date ouverte'!$A$22,HLOOKUP($AA2432,'Date ouverte'!$22:$23,2,FALSE),IF($J2432='Date ouverte'!$A$24,HLOOKUP($AA2432,'Date ouverte'!$24:$25,2,FALSE),IF($J2432='Date ouverte'!$A$26,HLOOKUP($AA2432,'Date ouverte'!$26:$27,2,FALSE),"j"))))),W2432)&lt;&gt;"alert",AA2432,"alert")</f>
        <v>alert</v>
      </c>
      <c r="AC2432" s="65">
        <f>IF($AB2432="alert",(IF($J2432='Date ouverte'!$A$29,HLOOKUP($AA2432,'Date ouverte'!$29:$30,2,FALSE),IF($J2432='Date ouverte'!$A$31,HLOOKUP($AA2432,'Date ouverte'!$31:$33,2,FALSE),IF($J2432='Date ouverte'!$A$33,HLOOKUP($AA2432,'Date ouverte'!$33:$34,2,FALSE),IF($J2432='Date ouverte'!$A$35,HLOOKUP($AA2432,'Date ouverte'!$35:$36,2,FALSE),"j"))))),0)</f>
        <v>15</v>
      </c>
      <c r="AD243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32" s="71"/>
    </row>
    <row r="2433" spans="1:31" x14ac:dyDescent="0.25">
      <c r="A2433" t="s">
        <v>633</v>
      </c>
      <c r="B2433" t="s">
        <v>258</v>
      </c>
      <c r="C2433" t="s">
        <v>30</v>
      </c>
      <c r="D2433" t="s">
        <v>47</v>
      </c>
      <c r="E2433" t="s">
        <v>16</v>
      </c>
      <c r="F2433" t="s">
        <v>48</v>
      </c>
      <c r="G2433" s="1">
        <v>44823</v>
      </c>
      <c r="H2433" s="1">
        <v>44866</v>
      </c>
      <c r="I2433" s="2">
        <v>44871</v>
      </c>
      <c r="J2433" t="s">
        <v>28</v>
      </c>
      <c r="K2433" t="s">
        <v>29</v>
      </c>
      <c r="L2433" t="s">
        <v>24</v>
      </c>
      <c r="M2433" t="s">
        <v>32</v>
      </c>
      <c r="N2433" t="s">
        <v>41</v>
      </c>
      <c r="O2433" t="s">
        <v>387</v>
      </c>
      <c r="P2433">
        <f t="shared" si="752"/>
        <v>1</v>
      </c>
      <c r="Q2433" s="5">
        <f t="shared" si="753"/>
        <v>44868</v>
      </c>
      <c r="R2433" s="32">
        <f>VLOOKUP(_xlfn.CONCAT(M2433," - ",E2433),Planning!$C$75:$D$99,2,0)</f>
        <v>10</v>
      </c>
      <c r="S2433" s="5">
        <f t="shared" si="754"/>
        <v>44876</v>
      </c>
      <c r="T2433" s="3" t="str">
        <f t="shared" si="755"/>
        <v/>
      </c>
      <c r="U2433" s="32">
        <f t="shared" ca="1" si="756"/>
        <v>10</v>
      </c>
      <c r="V2433" s="32">
        <f t="shared" si="757"/>
        <v>0</v>
      </c>
      <c r="W2433" s="5">
        <f t="shared" si="758"/>
        <v>44871</v>
      </c>
      <c r="X2433" s="5"/>
      <c r="Z2433" s="49"/>
      <c r="AA2433" s="50" cm="1">
        <f t="array" ref="AA2433">IF(AND(K2433="Pending",J2433='Date ouverte'!$A$2),INDEX(_xlfn.ANCHORARRAY('Date ouverte'!$B$2),MATCH(TRUE,_xlfn.ANCHORARRAY('Date ouverte'!$B$2)&gt;=$W2433,0)),IF(AND(K2433="Pending",J2433='Date ouverte'!$A$4),INDEX(_xlfn.ANCHORARRAY('Date ouverte'!$B$4),MATCH(TRUE,_xlfn.ANCHORARRAY('Date ouverte'!$B$4)&gt;=$W2433,0)),IF(AND(K2433="Pending",J2433='Date ouverte'!$A$6),INDEX(_xlfn.ANCHORARRAY('Date ouverte'!$B$6),MATCH(TRUE,_xlfn.ANCHORARRAY('Date ouverte'!$B$6)&gt;=$W2433,0)),IF(AND(K2433="Pending",J2433='Date ouverte'!$A$8),INDEX(_xlfn.ANCHORARRAY('Date ouverte'!$B$8),MATCH(TRUE,_xlfn.ANCHORARRAY('Date ouverte'!$B$8)&gt;=$W2433,0)),W2433))))</f>
        <v>44872</v>
      </c>
      <c r="AB2433" s="5">
        <f>IF(IF($K2433="Pending",(IF($J2433='Date ouverte'!$A$20,HLOOKUP($AA2433,'Date ouverte'!$20:$21,2,FALSE),IF($J2433='Date ouverte'!$A$22,HLOOKUP($AA2433,'Date ouverte'!$22:$23,2,FALSE),IF($J2433='Date ouverte'!$A$24,HLOOKUP($AA2433,'Date ouverte'!$24:$25,2,FALSE),IF($J2433='Date ouverte'!$A$26,HLOOKUP($AA2433,'Date ouverte'!$26:$27,2,FALSE),"j"))))),W2433)&lt;&gt;"alert",AA2433,"alert")</f>
        <v>44872</v>
      </c>
      <c r="AC2433" s="65">
        <f>IF($AB2433="alert",(IF($J2433='Date ouverte'!$A$29,HLOOKUP($AA2433,'Date ouverte'!$29:$30,2,FALSE),IF($J2433='Date ouverte'!$A$31,HLOOKUP($AA2433,'Date ouverte'!$31:$33,2,FALSE),IF($J2433='Date ouverte'!$A$33,HLOOKUP($AA2433,'Date ouverte'!$33:$34,2,FALSE),IF($J2433='Date ouverte'!$A$35,HLOOKUP($AA2433,'Date ouverte'!$35:$36,2,FALSE),"j"))))),0)</f>
        <v>0</v>
      </c>
      <c r="AD243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3" s="71"/>
    </row>
    <row r="2434" spans="1:31" x14ac:dyDescent="0.25">
      <c r="A2434" t="s">
        <v>1619</v>
      </c>
      <c r="B2434" t="s">
        <v>258</v>
      </c>
      <c r="C2434" t="s">
        <v>14</v>
      </c>
      <c r="D2434" t="s">
        <v>47</v>
      </c>
      <c r="E2434" t="s">
        <v>16</v>
      </c>
      <c r="F2434" t="s">
        <v>48</v>
      </c>
      <c r="G2434" s="1">
        <v>44842</v>
      </c>
      <c r="H2434" s="1">
        <v>44881</v>
      </c>
      <c r="I2434" s="2">
        <v>44890</v>
      </c>
      <c r="J2434" t="s">
        <v>28</v>
      </c>
      <c r="K2434" t="s">
        <v>29</v>
      </c>
      <c r="L2434" t="s">
        <v>24</v>
      </c>
      <c r="M2434" t="s">
        <v>32</v>
      </c>
      <c r="N2434" t="s">
        <v>41</v>
      </c>
      <c r="O2434" t="s">
        <v>43</v>
      </c>
      <c r="P2434">
        <f t="shared" si="752"/>
        <v>1</v>
      </c>
      <c r="Q2434" s="5">
        <f t="shared" si="753"/>
        <v>44883</v>
      </c>
      <c r="R2434" s="32">
        <f>VLOOKUP(_xlfn.CONCAT(M2434," - ",E2434),Planning!$C$75:$D$99,2,0)</f>
        <v>10</v>
      </c>
      <c r="S2434" s="5">
        <f t="shared" si="754"/>
        <v>44891</v>
      </c>
      <c r="T2434" s="3" t="str">
        <f t="shared" si="755"/>
        <v/>
      </c>
      <c r="U2434" s="32">
        <f t="shared" ca="1" si="756"/>
        <v>10</v>
      </c>
      <c r="V2434" s="32">
        <f t="shared" si="757"/>
        <v>0</v>
      </c>
      <c r="W2434" s="5">
        <f t="shared" si="758"/>
        <v>44890</v>
      </c>
      <c r="X2434" s="5"/>
      <c r="Z2434" s="49"/>
      <c r="AA2434" s="50" cm="1">
        <f t="array" ref="AA2434">IF(AND(K2434="Pending",J2434='Date ouverte'!$A$2),INDEX(_xlfn.ANCHORARRAY('Date ouverte'!$B$2),MATCH(TRUE,_xlfn.ANCHORARRAY('Date ouverte'!$B$2)&gt;=$W2434,0)),IF(AND(K2434="Pending",J2434='Date ouverte'!$A$4),INDEX(_xlfn.ANCHORARRAY('Date ouverte'!$B$4),MATCH(TRUE,_xlfn.ANCHORARRAY('Date ouverte'!$B$4)&gt;=$W2434,0)),IF(AND(K2434="Pending",J2434='Date ouverte'!$A$6),INDEX(_xlfn.ANCHORARRAY('Date ouverte'!$B$6),MATCH(TRUE,_xlfn.ANCHORARRAY('Date ouverte'!$B$6)&gt;=$W2434,0)),IF(AND(K2434="Pending",J2434='Date ouverte'!$A$8),INDEX(_xlfn.ANCHORARRAY('Date ouverte'!$B$8),MATCH(TRUE,_xlfn.ANCHORARRAY('Date ouverte'!$B$8)&gt;=$W2434,0)),W2434))))</f>
        <v>44890</v>
      </c>
      <c r="AB2434" s="5" t="str">
        <f>IF(IF($K2434="Pending",(IF($J2434='Date ouverte'!$A$20,HLOOKUP($AA2434,'Date ouverte'!$20:$21,2,FALSE),IF($J2434='Date ouverte'!$A$22,HLOOKUP($AA2434,'Date ouverte'!$22:$23,2,FALSE),IF($J2434='Date ouverte'!$A$24,HLOOKUP($AA2434,'Date ouverte'!$24:$25,2,FALSE),IF($J2434='Date ouverte'!$A$26,HLOOKUP($AA2434,'Date ouverte'!$26:$27,2,FALSE),"j"))))),W2434)&lt;&gt;"alert",AA2434,"alert")</f>
        <v>alert</v>
      </c>
      <c r="AC2434" s="65">
        <f>IF($AB2434="alert",(IF($J2434='Date ouverte'!$A$29,HLOOKUP($AA2434,'Date ouverte'!$29:$30,2,FALSE),IF($J2434='Date ouverte'!$A$31,HLOOKUP($AA2434,'Date ouverte'!$31:$33,2,FALSE),IF($J2434='Date ouverte'!$A$33,HLOOKUP($AA2434,'Date ouverte'!$33:$34,2,FALSE),IF($J2434='Date ouverte'!$A$35,HLOOKUP($AA2434,'Date ouverte'!$35:$36,2,FALSE),"j"))))),0)</f>
        <v>8</v>
      </c>
      <c r="AD243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34" s="71"/>
    </row>
    <row r="2435" spans="1:31" x14ac:dyDescent="0.25">
      <c r="A2435" t="s">
        <v>454</v>
      </c>
      <c r="B2435" t="s">
        <v>258</v>
      </c>
      <c r="C2435" t="s">
        <v>14</v>
      </c>
      <c r="D2435" t="s">
        <v>15</v>
      </c>
      <c r="E2435" t="s">
        <v>51</v>
      </c>
      <c r="F2435" t="s">
        <v>17</v>
      </c>
      <c r="G2435" s="1">
        <v>44815</v>
      </c>
      <c r="H2435" s="1">
        <v>44853</v>
      </c>
      <c r="I2435" s="2">
        <v>44869.333333333336</v>
      </c>
      <c r="J2435" t="s">
        <v>28</v>
      </c>
      <c r="K2435" t="s">
        <v>19</v>
      </c>
      <c r="L2435" t="s">
        <v>24</v>
      </c>
      <c r="M2435" t="s">
        <v>32</v>
      </c>
      <c r="N2435" t="s">
        <v>41</v>
      </c>
      <c r="O2435" t="s">
        <v>445</v>
      </c>
      <c r="P2435">
        <f t="shared" si="752"/>
        <v>1</v>
      </c>
      <c r="Q2435" s="5">
        <f t="shared" si="753"/>
        <v>44855</v>
      </c>
      <c r="R2435" s="32">
        <f>VLOOKUP(_xlfn.CONCAT(M2435," - ",E2435),Planning!$C$75:$D$99,2,0)</f>
        <v>5</v>
      </c>
      <c r="S2435" s="5">
        <f t="shared" si="754"/>
        <v>44858</v>
      </c>
      <c r="T2435" s="3" t="str">
        <f t="shared" si="755"/>
        <v/>
      </c>
      <c r="U2435" s="32">
        <f t="shared" ca="1" si="756"/>
        <v>-1</v>
      </c>
      <c r="V2435" s="32">
        <f t="shared" si="757"/>
        <v>0</v>
      </c>
      <c r="W2435" s="5">
        <f t="shared" si="758"/>
        <v>44869</v>
      </c>
      <c r="X2435" s="5"/>
      <c r="Z2435" s="49"/>
      <c r="AA2435" s="50" cm="1">
        <f t="array" ref="AA2435">IF(AND(K2435="Pending",J2435='Date ouverte'!$A$2),INDEX(_xlfn.ANCHORARRAY('Date ouverte'!$B$2),MATCH(TRUE,_xlfn.ANCHORARRAY('Date ouverte'!$B$2)&gt;=$W2435,0)),IF(AND(K2435="Pending",J2435='Date ouverte'!$A$4),INDEX(_xlfn.ANCHORARRAY('Date ouverte'!$B$4),MATCH(TRUE,_xlfn.ANCHORARRAY('Date ouverte'!$B$4)&gt;=$W2435,0)),IF(AND(K2435="Pending",J2435='Date ouverte'!$A$6),INDEX(_xlfn.ANCHORARRAY('Date ouverte'!$B$6),MATCH(TRUE,_xlfn.ANCHORARRAY('Date ouverte'!$B$6)&gt;=$W2435,0)),IF(AND(K2435="Pending",J2435='Date ouverte'!$A$8),INDEX(_xlfn.ANCHORARRAY('Date ouverte'!$B$8),MATCH(TRUE,_xlfn.ANCHORARRAY('Date ouverte'!$B$8)&gt;=$W2435,0)),W2435))))</f>
        <v>44869</v>
      </c>
      <c r="AB2435" s="5">
        <f>IF(IF($K2435="Pending",(IF($J2435='Date ouverte'!$A$20,HLOOKUP($AA2435,'Date ouverte'!$20:$21,2,FALSE),IF($J2435='Date ouverte'!$A$22,HLOOKUP($AA2435,'Date ouverte'!$22:$23,2,FALSE),IF($J2435='Date ouverte'!$A$24,HLOOKUP($AA2435,'Date ouverte'!$24:$25,2,FALSE),IF($J2435='Date ouverte'!$A$26,HLOOKUP($AA2435,'Date ouverte'!$26:$27,2,FALSE),"j"))))),W2435)&lt;&gt;"alert",AA2435,"alert")</f>
        <v>44869</v>
      </c>
      <c r="AC2435" s="65">
        <f>IF($AB2435="alert",(IF($J2435='Date ouverte'!$A$29,HLOOKUP($AA2435,'Date ouverte'!$29:$30,2,FALSE),IF($J2435='Date ouverte'!$A$31,HLOOKUP($AA2435,'Date ouverte'!$31:$33,2,FALSE),IF($J2435='Date ouverte'!$A$33,HLOOKUP($AA2435,'Date ouverte'!$33:$34,2,FALSE),IF($J2435='Date ouverte'!$A$35,HLOOKUP($AA2435,'Date ouverte'!$35:$36,2,FALSE),"j"))))),0)</f>
        <v>0</v>
      </c>
      <c r="AD243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5" s="71"/>
    </row>
    <row r="2436" spans="1:31" x14ac:dyDescent="0.25">
      <c r="A2436" t="s">
        <v>2566</v>
      </c>
      <c r="B2436" t="s">
        <v>258</v>
      </c>
      <c r="C2436" t="s">
        <v>30</v>
      </c>
      <c r="D2436" t="s">
        <v>47</v>
      </c>
      <c r="E2436" t="s">
        <v>16</v>
      </c>
      <c r="F2436" t="s">
        <v>48</v>
      </c>
      <c r="G2436" s="1">
        <v>44861</v>
      </c>
      <c r="H2436" s="1">
        <v>44893</v>
      </c>
      <c r="I2436" s="2">
        <v>44898</v>
      </c>
      <c r="J2436" t="s">
        <v>28</v>
      </c>
      <c r="K2436" t="s">
        <v>29</v>
      </c>
      <c r="L2436" t="s">
        <v>24</v>
      </c>
      <c r="M2436" t="s">
        <v>32</v>
      </c>
      <c r="N2436" t="s">
        <v>41</v>
      </c>
      <c r="O2436" t="s">
        <v>1728</v>
      </c>
      <c r="P2436">
        <f t="shared" si="752"/>
        <v>1</v>
      </c>
      <c r="Q2436" s="5">
        <f t="shared" si="753"/>
        <v>44895</v>
      </c>
      <c r="R2436" s="32">
        <f>VLOOKUP(_xlfn.CONCAT(M2436," - ",E2436),Planning!$C$75:$D$99,2,0)</f>
        <v>10</v>
      </c>
      <c r="S2436" s="5">
        <f t="shared" si="754"/>
        <v>44903</v>
      </c>
      <c r="T2436" s="3" t="str">
        <f t="shared" si="755"/>
        <v/>
      </c>
      <c r="U2436" s="32">
        <f t="shared" ca="1" si="756"/>
        <v>10</v>
      </c>
      <c r="V2436" s="32">
        <f t="shared" si="757"/>
        <v>0</v>
      </c>
      <c r="W2436" s="5">
        <f t="shared" si="758"/>
        <v>44898</v>
      </c>
      <c r="X2436" s="5"/>
      <c r="Z2436" s="49"/>
      <c r="AA2436" s="50" cm="1">
        <f t="array" ref="AA2436">IF(AND(K2436="Pending",J2436='Date ouverte'!$A$2),INDEX(_xlfn.ANCHORARRAY('Date ouverte'!$B$2),MATCH(TRUE,_xlfn.ANCHORARRAY('Date ouverte'!$B$2)&gt;=$W2436,0)),IF(AND(K2436="Pending",J2436='Date ouverte'!$A$4),INDEX(_xlfn.ANCHORARRAY('Date ouverte'!$B$4),MATCH(TRUE,_xlfn.ANCHORARRAY('Date ouverte'!$B$4)&gt;=$W2436,0)),IF(AND(K2436="Pending",J2436='Date ouverte'!$A$6),INDEX(_xlfn.ANCHORARRAY('Date ouverte'!$B$6),MATCH(TRUE,_xlfn.ANCHORARRAY('Date ouverte'!$B$6)&gt;=$W2436,0)),IF(AND(K2436="Pending",J2436='Date ouverte'!$A$8),INDEX(_xlfn.ANCHORARRAY('Date ouverte'!$B$8),MATCH(TRUE,_xlfn.ANCHORARRAY('Date ouverte'!$B$8)&gt;=$W2436,0)),W2436))))</f>
        <v>44900</v>
      </c>
      <c r="AB2436" s="5" t="str">
        <f>IF(IF($K2436="Pending",(IF($J2436='Date ouverte'!$A$20,HLOOKUP($AA2436,'Date ouverte'!$20:$21,2,FALSE),IF($J2436='Date ouverte'!$A$22,HLOOKUP($AA2436,'Date ouverte'!$22:$23,2,FALSE),IF($J2436='Date ouverte'!$A$24,HLOOKUP($AA2436,'Date ouverte'!$24:$25,2,FALSE),IF($J2436='Date ouverte'!$A$26,HLOOKUP($AA2436,'Date ouverte'!$26:$27,2,FALSE),"j"))))),W2436)&lt;&gt;"alert",AA2436,"alert")</f>
        <v>alert</v>
      </c>
      <c r="AC2436" s="65">
        <f>IF($AB2436="alert",(IF($J2436='Date ouverte'!$A$29,HLOOKUP($AA2436,'Date ouverte'!$29:$30,2,FALSE),IF($J2436='Date ouverte'!$A$31,HLOOKUP($AA2436,'Date ouverte'!$31:$33,2,FALSE),IF($J2436='Date ouverte'!$A$33,HLOOKUP($AA2436,'Date ouverte'!$33:$34,2,FALSE),IF($J2436='Date ouverte'!$A$35,HLOOKUP($AA2436,'Date ouverte'!$35:$36,2,FALSE),"j"))))),0)</f>
        <v>15</v>
      </c>
      <c r="AD243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36" s="71"/>
    </row>
    <row r="2437" spans="1:31" x14ac:dyDescent="0.25">
      <c r="A2437" t="s">
        <v>1051</v>
      </c>
      <c r="B2437" t="s">
        <v>258</v>
      </c>
      <c r="C2437" t="s">
        <v>30</v>
      </c>
      <c r="D2437" t="s">
        <v>47</v>
      </c>
      <c r="E2437" t="s">
        <v>16</v>
      </c>
      <c r="F2437" t="s">
        <v>48</v>
      </c>
      <c r="G2437" s="1">
        <v>44831</v>
      </c>
      <c r="H2437" s="1">
        <v>44872</v>
      </c>
      <c r="I2437" s="2">
        <v>44877</v>
      </c>
      <c r="J2437" t="s">
        <v>39</v>
      </c>
      <c r="K2437" t="s">
        <v>29</v>
      </c>
      <c r="L2437" t="s">
        <v>24</v>
      </c>
      <c r="M2437" t="s">
        <v>32</v>
      </c>
      <c r="N2437" t="s">
        <v>41</v>
      </c>
      <c r="O2437" t="s">
        <v>609</v>
      </c>
      <c r="P2437">
        <f t="shared" si="752"/>
        <v>1</v>
      </c>
      <c r="Q2437" s="5">
        <f t="shared" si="753"/>
        <v>44874</v>
      </c>
      <c r="R2437" s="32">
        <f>VLOOKUP(_xlfn.CONCAT(M2437," - ",E2437),Planning!$C$75:$D$99,2,0)</f>
        <v>10</v>
      </c>
      <c r="S2437" s="5">
        <f t="shared" si="754"/>
        <v>44882</v>
      </c>
      <c r="T2437" s="3" t="str">
        <f t="shared" si="755"/>
        <v/>
      </c>
      <c r="U2437" s="32">
        <f t="shared" ca="1" si="756"/>
        <v>10</v>
      </c>
      <c r="V2437" s="32">
        <f t="shared" si="757"/>
        <v>0</v>
      </c>
      <c r="W2437" s="5">
        <f t="shared" si="758"/>
        <v>44877</v>
      </c>
      <c r="X2437" s="5"/>
      <c r="Z2437" s="49"/>
      <c r="AA2437" s="50" cm="1">
        <f t="array" ref="AA2437">IF(AND(K2437="Pending",J2437='Date ouverte'!$A$2),INDEX(_xlfn.ANCHORARRAY('Date ouverte'!$B$2),MATCH(TRUE,_xlfn.ANCHORARRAY('Date ouverte'!$B$2)&gt;=$W2437,0)),IF(AND(K2437="Pending",J2437='Date ouverte'!$A$4),INDEX(_xlfn.ANCHORARRAY('Date ouverte'!$B$4),MATCH(TRUE,_xlfn.ANCHORARRAY('Date ouverte'!$B$4)&gt;=$W2437,0)),IF(AND(K2437="Pending",J2437='Date ouverte'!$A$6),INDEX(_xlfn.ANCHORARRAY('Date ouverte'!$B$6),MATCH(TRUE,_xlfn.ANCHORARRAY('Date ouverte'!$B$6)&gt;=$W2437,0)),IF(AND(K2437="Pending",J2437='Date ouverte'!$A$8),INDEX(_xlfn.ANCHORARRAY('Date ouverte'!$B$8),MATCH(TRUE,_xlfn.ANCHORARRAY('Date ouverte'!$B$8)&gt;=$W2437,0)),W2437))))</f>
        <v>44879</v>
      </c>
      <c r="AB2437" s="5" t="str">
        <f>IF(IF($K2437="Pending",(IF($J2437='Date ouverte'!$A$20,HLOOKUP($AA2437,'Date ouverte'!$20:$21,2,FALSE),IF($J2437='Date ouverte'!$A$22,HLOOKUP($AA2437,'Date ouverte'!$22:$23,2,FALSE),IF($J2437='Date ouverte'!$A$24,HLOOKUP($AA2437,'Date ouverte'!$24:$25,2,FALSE),IF($J2437='Date ouverte'!$A$26,HLOOKUP($AA2437,'Date ouverte'!$26:$27,2,FALSE),"j"))))),W2437)&lt;&gt;"alert",AA2437,"alert")</f>
        <v>alert</v>
      </c>
      <c r="AC2437" s="65">
        <f>IF($AB2437="alert",(IF($J2437='Date ouverte'!$A$29,HLOOKUP($AA2437,'Date ouverte'!$29:$30,2,FALSE),IF($J2437='Date ouverte'!$A$31,HLOOKUP($AA2437,'Date ouverte'!$31:$33,2,FALSE),IF($J2437='Date ouverte'!$A$33,HLOOKUP($AA2437,'Date ouverte'!$33:$34,2,FALSE),IF($J2437='Date ouverte'!$A$35,HLOOKUP($AA2437,'Date ouverte'!$35:$36,2,FALSE),"j"))))),0)</f>
        <v>52</v>
      </c>
      <c r="AD243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37" s="71"/>
    </row>
    <row r="2438" spans="1:31" x14ac:dyDescent="0.25">
      <c r="A2438" t="s">
        <v>1052</v>
      </c>
      <c r="B2438" t="s">
        <v>258</v>
      </c>
      <c r="C2438" t="s">
        <v>30</v>
      </c>
      <c r="D2438" t="s">
        <v>47</v>
      </c>
      <c r="E2438" t="s">
        <v>16</v>
      </c>
      <c r="F2438" t="s">
        <v>48</v>
      </c>
      <c r="G2438" s="1">
        <v>44831</v>
      </c>
      <c r="H2438" s="1">
        <v>44872</v>
      </c>
      <c r="I2438" s="2">
        <v>44877</v>
      </c>
      <c r="J2438" t="s">
        <v>39</v>
      </c>
      <c r="K2438" t="s">
        <v>29</v>
      </c>
      <c r="L2438" t="s">
        <v>24</v>
      </c>
      <c r="M2438" t="s">
        <v>32</v>
      </c>
      <c r="N2438" t="s">
        <v>41</v>
      </c>
      <c r="O2438" t="s">
        <v>609</v>
      </c>
      <c r="P2438">
        <f t="shared" si="752"/>
        <v>1</v>
      </c>
      <c r="Q2438" s="5">
        <f t="shared" si="753"/>
        <v>44874</v>
      </c>
      <c r="R2438" s="32">
        <f>VLOOKUP(_xlfn.CONCAT(M2438," - ",E2438),Planning!$C$75:$D$99,2,0)</f>
        <v>10</v>
      </c>
      <c r="S2438" s="5">
        <f t="shared" si="754"/>
        <v>44882</v>
      </c>
      <c r="T2438" s="3" t="str">
        <f t="shared" si="755"/>
        <v/>
      </c>
      <c r="U2438" s="32">
        <f t="shared" ca="1" si="756"/>
        <v>10</v>
      </c>
      <c r="V2438" s="32">
        <f t="shared" si="757"/>
        <v>0</v>
      </c>
      <c r="W2438" s="5">
        <f t="shared" si="758"/>
        <v>44877</v>
      </c>
      <c r="X2438" s="5"/>
      <c r="Z2438" s="49"/>
      <c r="AA2438" s="50" cm="1">
        <f t="array" ref="AA2438">IF(AND(K2438="Pending",J2438='Date ouverte'!$A$2),INDEX(_xlfn.ANCHORARRAY('Date ouverte'!$B$2),MATCH(TRUE,_xlfn.ANCHORARRAY('Date ouverte'!$B$2)&gt;=$W2438,0)),IF(AND(K2438="Pending",J2438='Date ouverte'!$A$4),INDEX(_xlfn.ANCHORARRAY('Date ouverte'!$B$4),MATCH(TRUE,_xlfn.ANCHORARRAY('Date ouverte'!$B$4)&gt;=$W2438,0)),IF(AND(K2438="Pending",J2438='Date ouverte'!$A$6),INDEX(_xlfn.ANCHORARRAY('Date ouverte'!$B$6),MATCH(TRUE,_xlfn.ANCHORARRAY('Date ouverte'!$B$6)&gt;=$W2438,0)),IF(AND(K2438="Pending",J2438='Date ouverte'!$A$8),INDEX(_xlfn.ANCHORARRAY('Date ouverte'!$B$8),MATCH(TRUE,_xlfn.ANCHORARRAY('Date ouverte'!$B$8)&gt;=$W2438,0)),W2438))))</f>
        <v>44879</v>
      </c>
      <c r="AB2438" s="5" t="str">
        <f>IF(IF($K2438="Pending",(IF($J2438='Date ouverte'!$A$20,HLOOKUP($AA2438,'Date ouverte'!$20:$21,2,FALSE),IF($J2438='Date ouverte'!$A$22,HLOOKUP($AA2438,'Date ouverte'!$22:$23,2,FALSE),IF($J2438='Date ouverte'!$A$24,HLOOKUP($AA2438,'Date ouverte'!$24:$25,2,FALSE),IF($J2438='Date ouverte'!$A$26,HLOOKUP($AA2438,'Date ouverte'!$26:$27,2,FALSE),"j"))))),W2438)&lt;&gt;"alert",AA2438,"alert")</f>
        <v>alert</v>
      </c>
      <c r="AC2438" s="65">
        <f>IF($AB2438="alert",(IF($J2438='Date ouverte'!$A$29,HLOOKUP($AA2438,'Date ouverte'!$29:$30,2,FALSE),IF($J2438='Date ouverte'!$A$31,HLOOKUP($AA2438,'Date ouverte'!$31:$33,2,FALSE),IF($J2438='Date ouverte'!$A$33,HLOOKUP($AA2438,'Date ouverte'!$33:$34,2,FALSE),IF($J2438='Date ouverte'!$A$35,HLOOKUP($AA2438,'Date ouverte'!$35:$36,2,FALSE),"j"))))),0)</f>
        <v>52</v>
      </c>
      <c r="AD243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38" s="71"/>
    </row>
    <row r="2439" spans="1:31" x14ac:dyDescent="0.25">
      <c r="A2439" t="s">
        <v>264</v>
      </c>
      <c r="B2439" t="s">
        <v>258</v>
      </c>
      <c r="C2439" t="s">
        <v>30</v>
      </c>
      <c r="D2439" t="s">
        <v>47</v>
      </c>
      <c r="E2439" t="s">
        <v>16</v>
      </c>
      <c r="F2439" t="s">
        <v>48</v>
      </c>
      <c r="G2439" s="1">
        <v>44808</v>
      </c>
      <c r="H2439" s="1">
        <v>44868</v>
      </c>
      <c r="I2439" s="2">
        <v>44873</v>
      </c>
      <c r="J2439" t="s">
        <v>18</v>
      </c>
      <c r="K2439" t="s">
        <v>29</v>
      </c>
      <c r="L2439" t="s">
        <v>24</v>
      </c>
      <c r="M2439" t="s">
        <v>32</v>
      </c>
      <c r="N2439" t="s">
        <v>41</v>
      </c>
      <c r="O2439" t="s">
        <v>387</v>
      </c>
      <c r="P2439">
        <f t="shared" si="752"/>
        <v>1</v>
      </c>
      <c r="Q2439" s="5">
        <f t="shared" si="753"/>
        <v>44870</v>
      </c>
      <c r="R2439" s="32">
        <f>VLOOKUP(_xlfn.CONCAT(M2439," - ",E2439),Planning!$C$75:$D$99,2,0)</f>
        <v>10</v>
      </c>
      <c r="S2439" s="5">
        <f t="shared" si="754"/>
        <v>44878</v>
      </c>
      <c r="T2439" s="3" t="str">
        <f t="shared" si="755"/>
        <v/>
      </c>
      <c r="U2439" s="32">
        <f t="shared" ca="1" si="756"/>
        <v>10</v>
      </c>
      <c r="V2439" s="32">
        <f t="shared" si="757"/>
        <v>0</v>
      </c>
      <c r="W2439" s="5">
        <f t="shared" si="758"/>
        <v>44873</v>
      </c>
      <c r="X2439" s="5"/>
      <c r="Z2439" s="49"/>
      <c r="AA2439" s="50" cm="1">
        <f t="array" ref="AA2439">IF(AND(K2439="Pending",J2439='Date ouverte'!$A$2),INDEX(_xlfn.ANCHORARRAY('Date ouverte'!$B$2),MATCH(TRUE,_xlfn.ANCHORARRAY('Date ouverte'!$B$2)&gt;=$W2439,0)),IF(AND(K2439="Pending",J2439='Date ouverte'!$A$4),INDEX(_xlfn.ANCHORARRAY('Date ouverte'!$B$4),MATCH(TRUE,_xlfn.ANCHORARRAY('Date ouverte'!$B$4)&gt;=$W2439,0)),IF(AND(K2439="Pending",J2439='Date ouverte'!$A$6),INDEX(_xlfn.ANCHORARRAY('Date ouverte'!$B$6),MATCH(TRUE,_xlfn.ANCHORARRAY('Date ouverte'!$B$6)&gt;=$W2439,0)),IF(AND(K2439="Pending",J2439='Date ouverte'!$A$8),INDEX(_xlfn.ANCHORARRAY('Date ouverte'!$B$8),MATCH(TRUE,_xlfn.ANCHORARRAY('Date ouverte'!$B$8)&gt;=$W2439,0)),W2439))))</f>
        <v>44873</v>
      </c>
      <c r="AB2439" s="5">
        <f>IF(IF($K2439="Pending",(IF($J2439='Date ouverte'!$A$20,HLOOKUP($AA2439,'Date ouverte'!$20:$21,2,FALSE),IF($J2439='Date ouverte'!$A$22,HLOOKUP($AA2439,'Date ouverte'!$22:$23,2,FALSE),IF($J2439='Date ouverte'!$A$24,HLOOKUP($AA2439,'Date ouverte'!$24:$25,2,FALSE),IF($J2439='Date ouverte'!$A$26,HLOOKUP($AA2439,'Date ouverte'!$26:$27,2,FALSE),"j"))))),W2439)&lt;&gt;"alert",AA2439,"alert")</f>
        <v>44873</v>
      </c>
      <c r="AC2439" s="65">
        <f>IF($AB2439="alert",(IF($J2439='Date ouverte'!$A$29,HLOOKUP($AA2439,'Date ouverte'!$29:$30,2,FALSE),IF($J2439='Date ouverte'!$A$31,HLOOKUP($AA2439,'Date ouverte'!$31:$33,2,FALSE),IF($J2439='Date ouverte'!$A$33,HLOOKUP($AA2439,'Date ouverte'!$33:$34,2,FALSE),IF($J2439='Date ouverte'!$A$35,HLOOKUP($AA2439,'Date ouverte'!$35:$36,2,FALSE),"j"))))),0)</f>
        <v>0</v>
      </c>
      <c r="AD243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39" s="71"/>
    </row>
    <row r="2440" spans="1:31" x14ac:dyDescent="0.25">
      <c r="A2440" t="s">
        <v>110</v>
      </c>
      <c r="B2440" t="s">
        <v>258</v>
      </c>
      <c r="C2440" t="s">
        <v>30</v>
      </c>
      <c r="D2440" t="s">
        <v>15</v>
      </c>
      <c r="E2440" t="s">
        <v>16</v>
      </c>
      <c r="F2440" t="s">
        <v>17</v>
      </c>
      <c r="G2440" s="1">
        <v>44792</v>
      </c>
      <c r="H2440" s="1">
        <v>44853</v>
      </c>
      <c r="I2440" s="2">
        <v>44861.4375</v>
      </c>
      <c r="J2440" t="s">
        <v>18</v>
      </c>
      <c r="K2440" t="s">
        <v>19</v>
      </c>
      <c r="L2440" t="s">
        <v>24</v>
      </c>
      <c r="M2440" t="s">
        <v>32</v>
      </c>
      <c r="N2440" t="s">
        <v>41</v>
      </c>
      <c r="O2440" t="s">
        <v>76</v>
      </c>
      <c r="P2440">
        <f t="shared" si="752"/>
        <v>1</v>
      </c>
      <c r="Q2440" s="5">
        <f t="shared" si="753"/>
        <v>44855</v>
      </c>
      <c r="R2440" s="32">
        <f>VLOOKUP(_xlfn.CONCAT(M2440," - ",E2440),Planning!$C$75:$D$99,2,0)</f>
        <v>10</v>
      </c>
      <c r="S2440" s="5">
        <f t="shared" si="754"/>
        <v>44863</v>
      </c>
      <c r="T2440" s="3" t="str">
        <f t="shared" si="755"/>
        <v/>
      </c>
      <c r="U2440" s="32">
        <f t="shared" ca="1" si="756"/>
        <v>4</v>
      </c>
      <c r="V2440" s="32">
        <f t="shared" si="757"/>
        <v>0</v>
      </c>
      <c r="W2440" s="5">
        <f t="shared" si="758"/>
        <v>44861</v>
      </c>
      <c r="X2440" s="5"/>
      <c r="Z2440" s="49"/>
      <c r="AA2440" s="50" cm="1">
        <f t="array" ref="AA2440">IF(AND(K2440="Pending",J2440='Date ouverte'!$A$2),INDEX(_xlfn.ANCHORARRAY('Date ouverte'!$B$2),MATCH(TRUE,_xlfn.ANCHORARRAY('Date ouverte'!$B$2)&gt;=$W2440,0)),IF(AND(K2440="Pending",J2440='Date ouverte'!$A$4),INDEX(_xlfn.ANCHORARRAY('Date ouverte'!$B$4),MATCH(TRUE,_xlfn.ANCHORARRAY('Date ouverte'!$B$4)&gt;=$W2440,0)),IF(AND(K2440="Pending",J2440='Date ouverte'!$A$6),INDEX(_xlfn.ANCHORARRAY('Date ouverte'!$B$6),MATCH(TRUE,_xlfn.ANCHORARRAY('Date ouverte'!$B$6)&gt;=$W2440,0)),IF(AND(K2440="Pending",J2440='Date ouverte'!$A$8),INDEX(_xlfn.ANCHORARRAY('Date ouverte'!$B$8),MATCH(TRUE,_xlfn.ANCHORARRAY('Date ouverte'!$B$8)&gt;=$W2440,0)),W2440))))</f>
        <v>44861</v>
      </c>
      <c r="AB2440" s="5">
        <f>IF(IF($K2440="Pending",(IF($J2440='Date ouverte'!$A$20,HLOOKUP($AA2440,'Date ouverte'!$20:$21,2,FALSE),IF($J2440='Date ouverte'!$A$22,HLOOKUP($AA2440,'Date ouverte'!$22:$23,2,FALSE),IF($J2440='Date ouverte'!$A$24,HLOOKUP($AA2440,'Date ouverte'!$24:$25,2,FALSE),IF($J2440='Date ouverte'!$A$26,HLOOKUP($AA2440,'Date ouverte'!$26:$27,2,FALSE),"j"))))),W2440)&lt;&gt;"alert",AA2440,"alert")</f>
        <v>44861</v>
      </c>
      <c r="AC2440" s="65">
        <f>IF($AB2440="alert",(IF($J2440='Date ouverte'!$A$29,HLOOKUP($AA2440,'Date ouverte'!$29:$30,2,FALSE),IF($J2440='Date ouverte'!$A$31,HLOOKUP($AA2440,'Date ouverte'!$31:$33,2,FALSE),IF($J2440='Date ouverte'!$A$33,HLOOKUP($AA2440,'Date ouverte'!$33:$34,2,FALSE),IF($J2440='Date ouverte'!$A$35,HLOOKUP($AA2440,'Date ouverte'!$35:$36,2,FALSE),"j"))))),0)</f>
        <v>0</v>
      </c>
      <c r="AD244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0" s="71"/>
    </row>
    <row r="2441" spans="1:31" x14ac:dyDescent="0.25">
      <c r="A2441" t="s">
        <v>1620</v>
      </c>
      <c r="B2441" t="s">
        <v>258</v>
      </c>
      <c r="C2441" t="s">
        <v>30</v>
      </c>
      <c r="D2441" t="s">
        <v>47</v>
      </c>
      <c r="E2441" t="s">
        <v>51</v>
      </c>
      <c r="F2441" t="s">
        <v>48</v>
      </c>
      <c r="G2441" s="1">
        <v>44834</v>
      </c>
      <c r="H2441" s="1">
        <v>44872</v>
      </c>
      <c r="I2441" s="2">
        <v>44880.541666666664</v>
      </c>
      <c r="J2441" t="s">
        <v>18</v>
      </c>
      <c r="K2441" t="s">
        <v>19</v>
      </c>
      <c r="L2441" t="s">
        <v>24</v>
      </c>
      <c r="M2441" t="s">
        <v>32</v>
      </c>
      <c r="N2441" t="s">
        <v>41</v>
      </c>
      <c r="O2441" t="s">
        <v>1158</v>
      </c>
      <c r="P2441">
        <f t="shared" si="752"/>
        <v>1</v>
      </c>
      <c r="Q2441" s="5">
        <f t="shared" si="753"/>
        <v>44874</v>
      </c>
      <c r="R2441" s="32">
        <f>VLOOKUP(_xlfn.CONCAT(M2441," - ",E2441),Planning!$C$75:$D$99,2,0)</f>
        <v>5</v>
      </c>
      <c r="S2441" s="5">
        <f t="shared" si="754"/>
        <v>44877</v>
      </c>
      <c r="T2441" s="3" t="str">
        <f t="shared" si="755"/>
        <v/>
      </c>
      <c r="U2441" s="32">
        <f t="shared" ca="1" si="756"/>
        <v>5</v>
      </c>
      <c r="V2441" s="32">
        <f t="shared" si="757"/>
        <v>0</v>
      </c>
      <c r="W2441" s="5">
        <f t="shared" si="758"/>
        <v>44880</v>
      </c>
      <c r="X2441" s="5"/>
      <c r="Z2441" s="49"/>
      <c r="AA2441" s="50" cm="1">
        <f t="array" ref="AA2441">IF(AND(K2441="Pending",J2441='Date ouverte'!$A$2),INDEX(_xlfn.ANCHORARRAY('Date ouverte'!$B$2),MATCH(TRUE,_xlfn.ANCHORARRAY('Date ouverte'!$B$2)&gt;=$W2441,0)),IF(AND(K2441="Pending",J2441='Date ouverte'!$A$4),INDEX(_xlfn.ANCHORARRAY('Date ouverte'!$B$4),MATCH(TRUE,_xlfn.ANCHORARRAY('Date ouverte'!$B$4)&gt;=$W2441,0)),IF(AND(K2441="Pending",J2441='Date ouverte'!$A$6),INDEX(_xlfn.ANCHORARRAY('Date ouverte'!$B$6),MATCH(TRUE,_xlfn.ANCHORARRAY('Date ouverte'!$B$6)&gt;=$W2441,0)),IF(AND(K2441="Pending",J2441='Date ouverte'!$A$8),INDEX(_xlfn.ANCHORARRAY('Date ouverte'!$B$8),MATCH(TRUE,_xlfn.ANCHORARRAY('Date ouverte'!$B$8)&gt;=$W2441,0)),W2441))))</f>
        <v>44880</v>
      </c>
      <c r="AB2441" s="5">
        <f>IF(IF($K2441="Pending",(IF($J2441='Date ouverte'!$A$20,HLOOKUP($AA2441,'Date ouverte'!$20:$21,2,FALSE),IF($J2441='Date ouverte'!$A$22,HLOOKUP($AA2441,'Date ouverte'!$22:$23,2,FALSE),IF($J2441='Date ouverte'!$A$24,HLOOKUP($AA2441,'Date ouverte'!$24:$25,2,FALSE),IF($J2441='Date ouverte'!$A$26,HLOOKUP($AA2441,'Date ouverte'!$26:$27,2,FALSE),"j"))))),W2441)&lt;&gt;"alert",AA2441,"alert")</f>
        <v>44880</v>
      </c>
      <c r="AC2441" s="65">
        <f>IF($AB2441="alert",(IF($J2441='Date ouverte'!$A$29,HLOOKUP($AA2441,'Date ouverte'!$29:$30,2,FALSE),IF($J2441='Date ouverte'!$A$31,HLOOKUP($AA2441,'Date ouverte'!$31:$33,2,FALSE),IF($J2441='Date ouverte'!$A$33,HLOOKUP($AA2441,'Date ouverte'!$33:$34,2,FALSE),IF($J2441='Date ouverte'!$A$35,HLOOKUP($AA2441,'Date ouverte'!$35:$36,2,FALSE),"j"))))),0)</f>
        <v>0</v>
      </c>
      <c r="AD244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1" s="71"/>
    </row>
    <row r="2442" spans="1:31" x14ac:dyDescent="0.25">
      <c r="A2442" t="s">
        <v>2418</v>
      </c>
      <c r="B2442" t="s">
        <v>258</v>
      </c>
      <c r="C2442" t="s">
        <v>30</v>
      </c>
      <c r="D2442" t="s">
        <v>47</v>
      </c>
      <c r="E2442" t="s">
        <v>51</v>
      </c>
      <c r="F2442" t="s">
        <v>48</v>
      </c>
      <c r="G2442" s="1">
        <v>44841</v>
      </c>
      <c r="H2442" s="1">
        <v>44877</v>
      </c>
      <c r="I2442" s="2">
        <v>44884</v>
      </c>
      <c r="J2442" t="s">
        <v>28</v>
      </c>
      <c r="K2442" t="s">
        <v>29</v>
      </c>
      <c r="L2442" t="s">
        <v>24</v>
      </c>
      <c r="M2442" t="s">
        <v>32</v>
      </c>
      <c r="N2442" t="s">
        <v>26</v>
      </c>
      <c r="O2442" t="s">
        <v>1322</v>
      </c>
      <c r="P2442">
        <f t="shared" si="752"/>
        <v>1</v>
      </c>
      <c r="Q2442" s="5">
        <f t="shared" si="753"/>
        <v>44879</v>
      </c>
      <c r="R2442" s="32">
        <f>VLOOKUP(_xlfn.CONCAT(M2442," - ",E2442),Planning!$C$75:$D$99,2,0)</f>
        <v>5</v>
      </c>
      <c r="S2442" s="5">
        <f t="shared" si="754"/>
        <v>44882</v>
      </c>
      <c r="T2442" s="3" t="str">
        <f t="shared" si="755"/>
        <v/>
      </c>
      <c r="U2442" s="32">
        <f t="shared" ca="1" si="756"/>
        <v>5</v>
      </c>
      <c r="V2442" s="32">
        <f t="shared" si="757"/>
        <v>0</v>
      </c>
      <c r="W2442" s="5">
        <f t="shared" si="758"/>
        <v>44884</v>
      </c>
      <c r="X2442" s="5"/>
      <c r="Z2442" s="49"/>
      <c r="AA2442" s="50" cm="1">
        <f t="array" ref="AA2442">IF(AND(K2442="Pending",J2442='Date ouverte'!$A$2),INDEX(_xlfn.ANCHORARRAY('Date ouverte'!$B$2),MATCH(TRUE,_xlfn.ANCHORARRAY('Date ouverte'!$B$2)&gt;=$W2442,0)),IF(AND(K2442="Pending",J2442='Date ouverte'!$A$4),INDEX(_xlfn.ANCHORARRAY('Date ouverte'!$B$4),MATCH(TRUE,_xlfn.ANCHORARRAY('Date ouverte'!$B$4)&gt;=$W2442,0)),IF(AND(K2442="Pending",J2442='Date ouverte'!$A$6),INDEX(_xlfn.ANCHORARRAY('Date ouverte'!$B$6),MATCH(TRUE,_xlfn.ANCHORARRAY('Date ouverte'!$B$6)&gt;=$W2442,0)),IF(AND(K2442="Pending",J2442='Date ouverte'!$A$8),INDEX(_xlfn.ANCHORARRAY('Date ouverte'!$B$8),MATCH(TRUE,_xlfn.ANCHORARRAY('Date ouverte'!$B$8)&gt;=$W2442,0)),W2442))))</f>
        <v>44886</v>
      </c>
      <c r="AB2442" s="5">
        <f>IF(IF($K2442="Pending",(IF($J2442='Date ouverte'!$A$20,HLOOKUP($AA2442,'Date ouverte'!$20:$21,2,FALSE),IF($J2442='Date ouverte'!$A$22,HLOOKUP($AA2442,'Date ouverte'!$22:$23,2,FALSE),IF($J2442='Date ouverte'!$A$24,HLOOKUP($AA2442,'Date ouverte'!$24:$25,2,FALSE),IF($J2442='Date ouverte'!$A$26,HLOOKUP($AA2442,'Date ouverte'!$26:$27,2,FALSE),"j"))))),W2442)&lt;&gt;"alert",AA2442,"alert")</f>
        <v>44886</v>
      </c>
      <c r="AC2442" s="65">
        <f>IF($AB2442="alert",(IF($J2442='Date ouverte'!$A$29,HLOOKUP($AA2442,'Date ouverte'!$29:$30,2,FALSE),IF($J2442='Date ouverte'!$A$31,HLOOKUP($AA2442,'Date ouverte'!$31:$33,2,FALSE),IF($J2442='Date ouverte'!$A$33,HLOOKUP($AA2442,'Date ouverte'!$33:$34,2,FALSE),IF($J2442='Date ouverte'!$A$35,HLOOKUP($AA2442,'Date ouverte'!$35:$36,2,FALSE),"j"))))),0)</f>
        <v>0</v>
      </c>
      <c r="AD244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42" s="71"/>
    </row>
    <row r="2443" spans="1:31" x14ac:dyDescent="0.25">
      <c r="A2443" t="s">
        <v>2419</v>
      </c>
      <c r="B2443" t="s">
        <v>258</v>
      </c>
      <c r="C2443" t="s">
        <v>38</v>
      </c>
      <c r="D2443" t="s">
        <v>47</v>
      </c>
      <c r="E2443" t="s">
        <v>16</v>
      </c>
      <c r="F2443" t="s">
        <v>48</v>
      </c>
      <c r="G2443" s="1">
        <v>44857</v>
      </c>
      <c r="H2443" s="1">
        <v>44884</v>
      </c>
      <c r="I2443" s="2">
        <v>44894</v>
      </c>
      <c r="J2443" t="s">
        <v>18</v>
      </c>
      <c r="K2443" t="s">
        <v>29</v>
      </c>
      <c r="L2443" t="s">
        <v>24</v>
      </c>
      <c r="M2443" t="s">
        <v>32</v>
      </c>
      <c r="N2443" t="s">
        <v>41</v>
      </c>
      <c r="O2443" t="s">
        <v>1686</v>
      </c>
      <c r="P2443">
        <f t="shared" si="752"/>
        <v>1</v>
      </c>
      <c r="Q2443" s="5">
        <f t="shared" si="753"/>
        <v>44886</v>
      </c>
      <c r="R2443" s="32">
        <f>VLOOKUP(_xlfn.CONCAT(M2443," - ",E2443),Planning!$C$75:$D$99,2,0)</f>
        <v>10</v>
      </c>
      <c r="S2443" s="5">
        <f t="shared" si="754"/>
        <v>44894</v>
      </c>
      <c r="T2443" s="3" t="str">
        <f t="shared" si="755"/>
        <v/>
      </c>
      <c r="U2443" s="32">
        <f t="shared" ca="1" si="756"/>
        <v>10</v>
      </c>
      <c r="V2443" s="32">
        <f t="shared" si="757"/>
        <v>0</v>
      </c>
      <c r="W2443" s="5">
        <f t="shared" si="758"/>
        <v>44894</v>
      </c>
      <c r="X2443" s="5"/>
      <c r="Z2443" s="49"/>
      <c r="AA2443" s="50" cm="1">
        <f t="array" ref="AA2443">IF(AND(K2443="Pending",J2443='Date ouverte'!$A$2),INDEX(_xlfn.ANCHORARRAY('Date ouverte'!$B$2),MATCH(TRUE,_xlfn.ANCHORARRAY('Date ouverte'!$B$2)&gt;=$W2443,0)),IF(AND(K2443="Pending",J2443='Date ouverte'!$A$4),INDEX(_xlfn.ANCHORARRAY('Date ouverte'!$B$4),MATCH(TRUE,_xlfn.ANCHORARRAY('Date ouverte'!$B$4)&gt;=$W2443,0)),IF(AND(K2443="Pending",J2443='Date ouverte'!$A$6),INDEX(_xlfn.ANCHORARRAY('Date ouverte'!$B$6),MATCH(TRUE,_xlfn.ANCHORARRAY('Date ouverte'!$B$6)&gt;=$W2443,0)),IF(AND(K2443="Pending",J2443='Date ouverte'!$A$8),INDEX(_xlfn.ANCHORARRAY('Date ouverte'!$B$8),MATCH(TRUE,_xlfn.ANCHORARRAY('Date ouverte'!$B$8)&gt;=$W2443,0)),W2443))))</f>
        <v>44894</v>
      </c>
      <c r="AB2443" s="5">
        <f>IF(IF($K2443="Pending",(IF($J2443='Date ouverte'!$A$20,HLOOKUP($AA2443,'Date ouverte'!$20:$21,2,FALSE),IF($J2443='Date ouverte'!$A$22,HLOOKUP($AA2443,'Date ouverte'!$22:$23,2,FALSE),IF($J2443='Date ouverte'!$A$24,HLOOKUP($AA2443,'Date ouverte'!$24:$25,2,FALSE),IF($J2443='Date ouverte'!$A$26,HLOOKUP($AA2443,'Date ouverte'!$26:$27,2,FALSE),"j"))))),W2443)&lt;&gt;"alert",AA2443,"alert")</f>
        <v>44894</v>
      </c>
      <c r="AC2443" s="65">
        <f>IF($AB2443="alert",(IF($J2443='Date ouverte'!$A$29,HLOOKUP($AA2443,'Date ouverte'!$29:$30,2,FALSE),IF($J2443='Date ouverte'!$A$31,HLOOKUP($AA2443,'Date ouverte'!$31:$33,2,FALSE),IF($J2443='Date ouverte'!$A$33,HLOOKUP($AA2443,'Date ouverte'!$33:$34,2,FALSE),IF($J2443='Date ouverte'!$A$35,HLOOKUP($AA2443,'Date ouverte'!$35:$36,2,FALSE),"j"))))),0)</f>
        <v>0</v>
      </c>
      <c r="AD244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3" s="71"/>
    </row>
    <row r="2444" spans="1:31" x14ac:dyDescent="0.25">
      <c r="A2444" t="s">
        <v>690</v>
      </c>
      <c r="B2444" t="s">
        <v>258</v>
      </c>
      <c r="C2444" t="s">
        <v>30</v>
      </c>
      <c r="D2444" t="s">
        <v>47</v>
      </c>
      <c r="E2444" t="s">
        <v>51</v>
      </c>
      <c r="F2444" t="s">
        <v>48</v>
      </c>
      <c r="G2444" s="1">
        <v>44821</v>
      </c>
      <c r="H2444" s="1">
        <v>44862</v>
      </c>
      <c r="I2444" s="2">
        <v>44873.375</v>
      </c>
      <c r="J2444" t="s">
        <v>28</v>
      </c>
      <c r="K2444" t="s">
        <v>19</v>
      </c>
      <c r="L2444" t="s">
        <v>24</v>
      </c>
      <c r="M2444" t="s">
        <v>32</v>
      </c>
      <c r="N2444" t="s">
        <v>41</v>
      </c>
      <c r="O2444" t="s">
        <v>664</v>
      </c>
      <c r="P2444">
        <f t="shared" si="752"/>
        <v>1</v>
      </c>
      <c r="Q2444" s="5">
        <f t="shared" si="753"/>
        <v>44864</v>
      </c>
      <c r="R2444" s="32">
        <f>VLOOKUP(_xlfn.CONCAT(M2444," - ",E2444),Planning!$C$75:$D$99,2,0)</f>
        <v>5</v>
      </c>
      <c r="S2444" s="5">
        <f t="shared" si="754"/>
        <v>44867</v>
      </c>
      <c r="T2444" s="3" t="str">
        <f t="shared" si="755"/>
        <v/>
      </c>
      <c r="U2444" s="32">
        <f t="shared" ca="1" si="756"/>
        <v>5</v>
      </c>
      <c r="V2444" s="32">
        <f t="shared" si="757"/>
        <v>0</v>
      </c>
      <c r="W2444" s="5">
        <f t="shared" si="758"/>
        <v>44873</v>
      </c>
      <c r="X2444" s="5"/>
      <c r="Z2444" s="49"/>
      <c r="AA2444" s="50" cm="1">
        <f t="array" ref="AA2444">IF(AND(K2444="Pending",J2444='Date ouverte'!$A$2),INDEX(_xlfn.ANCHORARRAY('Date ouverte'!$B$2),MATCH(TRUE,_xlfn.ANCHORARRAY('Date ouverte'!$B$2)&gt;=$W2444,0)),IF(AND(K2444="Pending",J2444='Date ouverte'!$A$4),INDEX(_xlfn.ANCHORARRAY('Date ouverte'!$B$4),MATCH(TRUE,_xlfn.ANCHORARRAY('Date ouverte'!$B$4)&gt;=$W2444,0)),IF(AND(K2444="Pending",J2444='Date ouverte'!$A$6),INDEX(_xlfn.ANCHORARRAY('Date ouverte'!$B$6),MATCH(TRUE,_xlfn.ANCHORARRAY('Date ouverte'!$B$6)&gt;=$W2444,0)),IF(AND(K2444="Pending",J2444='Date ouverte'!$A$8),INDEX(_xlfn.ANCHORARRAY('Date ouverte'!$B$8),MATCH(TRUE,_xlfn.ANCHORARRAY('Date ouverte'!$B$8)&gt;=$W2444,0)),W2444))))</f>
        <v>44873</v>
      </c>
      <c r="AB2444" s="5">
        <f>IF(IF($K2444="Pending",(IF($J2444='Date ouverte'!$A$20,HLOOKUP($AA2444,'Date ouverte'!$20:$21,2,FALSE),IF($J2444='Date ouverte'!$A$22,HLOOKUP($AA2444,'Date ouverte'!$22:$23,2,FALSE),IF($J2444='Date ouverte'!$A$24,HLOOKUP($AA2444,'Date ouverte'!$24:$25,2,FALSE),IF($J2444='Date ouverte'!$A$26,HLOOKUP($AA2444,'Date ouverte'!$26:$27,2,FALSE),"j"))))),W2444)&lt;&gt;"alert",AA2444,"alert")</f>
        <v>44873</v>
      </c>
      <c r="AC2444" s="65">
        <f>IF($AB2444="alert",(IF($J2444='Date ouverte'!$A$29,HLOOKUP($AA2444,'Date ouverte'!$29:$30,2,FALSE),IF($J2444='Date ouverte'!$A$31,HLOOKUP($AA2444,'Date ouverte'!$31:$33,2,FALSE),IF($J2444='Date ouverte'!$A$33,HLOOKUP($AA2444,'Date ouverte'!$33:$34,2,FALSE),IF($J2444='Date ouverte'!$A$35,HLOOKUP($AA2444,'Date ouverte'!$35:$36,2,FALSE),"j"))))),0)</f>
        <v>0</v>
      </c>
      <c r="AD244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4" s="71"/>
    </row>
    <row r="2445" spans="1:31" x14ac:dyDescent="0.25">
      <c r="A2445" t="s">
        <v>1621</v>
      </c>
      <c r="B2445" t="s">
        <v>258</v>
      </c>
      <c r="C2445" t="s">
        <v>30</v>
      </c>
      <c r="D2445" t="s">
        <v>47</v>
      </c>
      <c r="E2445" t="s">
        <v>16</v>
      </c>
      <c r="F2445" t="s">
        <v>48</v>
      </c>
      <c r="G2445" s="1">
        <v>44844</v>
      </c>
      <c r="H2445" s="1">
        <v>44885</v>
      </c>
      <c r="I2445" s="2">
        <v>44890</v>
      </c>
      <c r="J2445" t="s">
        <v>23</v>
      </c>
      <c r="K2445" t="s">
        <v>29</v>
      </c>
      <c r="L2445" t="s">
        <v>24</v>
      </c>
      <c r="M2445" t="s">
        <v>32</v>
      </c>
      <c r="N2445" t="s">
        <v>41</v>
      </c>
      <c r="O2445" t="s">
        <v>1106</v>
      </c>
      <c r="P2445">
        <f t="shared" si="752"/>
        <v>1</v>
      </c>
      <c r="Q2445" s="5">
        <f t="shared" si="753"/>
        <v>44887</v>
      </c>
      <c r="R2445" s="32">
        <f>VLOOKUP(_xlfn.CONCAT(M2445," - ",E2445),Planning!$C$75:$D$99,2,0)</f>
        <v>10</v>
      </c>
      <c r="S2445" s="5">
        <f t="shared" si="754"/>
        <v>44895</v>
      </c>
      <c r="T2445" s="3" t="str">
        <f t="shared" si="755"/>
        <v/>
      </c>
      <c r="U2445" s="32">
        <f t="shared" ca="1" si="756"/>
        <v>10</v>
      </c>
      <c r="V2445" s="32">
        <f t="shared" si="757"/>
        <v>0</v>
      </c>
      <c r="W2445" s="5">
        <f t="shared" si="758"/>
        <v>44890</v>
      </c>
      <c r="X2445" s="5"/>
      <c r="Z2445" s="49"/>
      <c r="AA2445" s="50" cm="1">
        <f t="array" ref="AA2445">IF(AND(K2445="Pending",J2445='Date ouverte'!$A$2),INDEX(_xlfn.ANCHORARRAY('Date ouverte'!$B$2),MATCH(TRUE,_xlfn.ANCHORARRAY('Date ouverte'!$B$2)&gt;=$W2445,0)),IF(AND(K2445="Pending",J2445='Date ouverte'!$A$4),INDEX(_xlfn.ANCHORARRAY('Date ouverte'!$B$4),MATCH(TRUE,_xlfn.ANCHORARRAY('Date ouverte'!$B$4)&gt;=$W2445,0)),IF(AND(K2445="Pending",J2445='Date ouverte'!$A$6),INDEX(_xlfn.ANCHORARRAY('Date ouverte'!$B$6),MATCH(TRUE,_xlfn.ANCHORARRAY('Date ouverte'!$B$6)&gt;=$W2445,0)),IF(AND(K2445="Pending",J2445='Date ouverte'!$A$8),INDEX(_xlfn.ANCHORARRAY('Date ouverte'!$B$8),MATCH(TRUE,_xlfn.ANCHORARRAY('Date ouverte'!$B$8)&gt;=$W2445,0)),W2445))))</f>
        <v>44890</v>
      </c>
      <c r="AB2445" s="5" t="str">
        <f>IF(IF($K2445="Pending",(IF($J2445='Date ouverte'!$A$20,HLOOKUP($AA2445,'Date ouverte'!$20:$21,2,FALSE),IF($J2445='Date ouverte'!$A$22,HLOOKUP($AA2445,'Date ouverte'!$22:$23,2,FALSE),IF($J2445='Date ouverte'!$A$24,HLOOKUP($AA2445,'Date ouverte'!$24:$25,2,FALSE),IF($J2445='Date ouverte'!$A$26,HLOOKUP($AA2445,'Date ouverte'!$26:$27,2,FALSE),"j"))))),W2445)&lt;&gt;"alert",AA2445,"alert")</f>
        <v>alert</v>
      </c>
      <c r="AC2445" s="65">
        <f>IF($AB2445="alert",(IF($J2445='Date ouverte'!$A$29,HLOOKUP($AA2445,'Date ouverte'!$29:$30,2,FALSE),IF($J2445='Date ouverte'!$A$31,HLOOKUP($AA2445,'Date ouverte'!$31:$33,2,FALSE),IF($J2445='Date ouverte'!$A$33,HLOOKUP($AA2445,'Date ouverte'!$33:$34,2,FALSE),IF($J2445='Date ouverte'!$A$35,HLOOKUP($AA2445,'Date ouverte'!$35:$36,2,FALSE),"j"))))),0)</f>
        <v>96</v>
      </c>
      <c r="AD244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5" s="71"/>
    </row>
    <row r="2446" spans="1:31" x14ac:dyDescent="0.25">
      <c r="A2446" t="s">
        <v>1622</v>
      </c>
      <c r="B2446" t="s">
        <v>258</v>
      </c>
      <c r="C2446" t="s">
        <v>14</v>
      </c>
      <c r="D2446" t="s">
        <v>47</v>
      </c>
      <c r="E2446" t="s">
        <v>16</v>
      </c>
      <c r="F2446" t="s">
        <v>48</v>
      </c>
      <c r="G2446" s="1">
        <v>44837</v>
      </c>
      <c r="H2446" s="1">
        <v>44881</v>
      </c>
      <c r="I2446" s="2">
        <v>44890</v>
      </c>
      <c r="J2446" t="s">
        <v>39</v>
      </c>
      <c r="K2446" t="s">
        <v>29</v>
      </c>
      <c r="L2446" t="s">
        <v>24</v>
      </c>
      <c r="M2446" t="s">
        <v>32</v>
      </c>
      <c r="N2446" t="s">
        <v>41</v>
      </c>
      <c r="O2446" t="s">
        <v>43</v>
      </c>
      <c r="P2446">
        <f t="shared" si="752"/>
        <v>1</v>
      </c>
      <c r="Q2446" s="5">
        <f t="shared" si="753"/>
        <v>44883</v>
      </c>
      <c r="R2446" s="32">
        <f>VLOOKUP(_xlfn.CONCAT(M2446," - ",E2446),Planning!$C$75:$D$99,2,0)</f>
        <v>10</v>
      </c>
      <c r="S2446" s="5">
        <f t="shared" si="754"/>
        <v>44891</v>
      </c>
      <c r="T2446" s="3" t="str">
        <f t="shared" si="755"/>
        <v/>
      </c>
      <c r="U2446" s="32">
        <f t="shared" ca="1" si="756"/>
        <v>10</v>
      </c>
      <c r="V2446" s="32">
        <f t="shared" si="757"/>
        <v>0</v>
      </c>
      <c r="W2446" s="5">
        <f t="shared" si="758"/>
        <v>44890</v>
      </c>
      <c r="X2446" s="5"/>
      <c r="Z2446" s="49"/>
      <c r="AA2446" s="50" cm="1">
        <f t="array" ref="AA2446">IF(AND(K2446="Pending",J2446='Date ouverte'!$A$2),INDEX(_xlfn.ANCHORARRAY('Date ouverte'!$B$2),MATCH(TRUE,_xlfn.ANCHORARRAY('Date ouverte'!$B$2)&gt;=$W2446,0)),IF(AND(K2446="Pending",J2446='Date ouverte'!$A$4),INDEX(_xlfn.ANCHORARRAY('Date ouverte'!$B$4),MATCH(TRUE,_xlfn.ANCHORARRAY('Date ouverte'!$B$4)&gt;=$W2446,0)),IF(AND(K2446="Pending",J2446='Date ouverte'!$A$6),INDEX(_xlfn.ANCHORARRAY('Date ouverte'!$B$6),MATCH(TRUE,_xlfn.ANCHORARRAY('Date ouverte'!$B$6)&gt;=$W2446,0)),IF(AND(K2446="Pending",J2446='Date ouverte'!$A$8),INDEX(_xlfn.ANCHORARRAY('Date ouverte'!$B$8),MATCH(TRUE,_xlfn.ANCHORARRAY('Date ouverte'!$B$8)&gt;=$W2446,0)),W2446))))</f>
        <v>44890</v>
      </c>
      <c r="AB2446" s="5" t="str">
        <f>IF(IF($K2446="Pending",(IF($J2446='Date ouverte'!$A$20,HLOOKUP($AA2446,'Date ouverte'!$20:$21,2,FALSE),IF($J2446='Date ouverte'!$A$22,HLOOKUP($AA2446,'Date ouverte'!$22:$23,2,FALSE),IF($J2446='Date ouverte'!$A$24,HLOOKUP($AA2446,'Date ouverte'!$24:$25,2,FALSE),IF($J2446='Date ouverte'!$A$26,HLOOKUP($AA2446,'Date ouverte'!$26:$27,2,FALSE),"j"))))),W2446)&lt;&gt;"alert",AA2446,"alert")</f>
        <v>alert</v>
      </c>
      <c r="AC2446" s="65">
        <f>IF($AB2446="alert",(IF($J2446='Date ouverte'!$A$29,HLOOKUP($AA2446,'Date ouverte'!$29:$30,2,FALSE),IF($J2446='Date ouverte'!$A$31,HLOOKUP($AA2446,'Date ouverte'!$31:$33,2,FALSE),IF($J2446='Date ouverte'!$A$33,HLOOKUP($AA2446,'Date ouverte'!$33:$34,2,FALSE),IF($J2446='Date ouverte'!$A$35,HLOOKUP($AA2446,'Date ouverte'!$35:$36,2,FALSE),"j"))))),0)</f>
        <v>8</v>
      </c>
      <c r="AD244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46" s="71"/>
    </row>
    <row r="2447" spans="1:31" x14ac:dyDescent="0.25">
      <c r="A2447" t="s">
        <v>1623</v>
      </c>
      <c r="B2447" t="s">
        <v>258</v>
      </c>
      <c r="C2447" t="s">
        <v>30</v>
      </c>
      <c r="D2447" t="s">
        <v>47</v>
      </c>
      <c r="E2447" t="s">
        <v>16</v>
      </c>
      <c r="F2447" t="s">
        <v>48</v>
      </c>
      <c r="G2447" s="1">
        <v>44837</v>
      </c>
      <c r="H2447" s="1">
        <v>44881</v>
      </c>
      <c r="I2447" s="2">
        <v>44890</v>
      </c>
      <c r="J2447" t="s">
        <v>28</v>
      </c>
      <c r="K2447" t="s">
        <v>29</v>
      </c>
      <c r="L2447" t="s">
        <v>24</v>
      </c>
      <c r="M2447" t="s">
        <v>32</v>
      </c>
      <c r="N2447" t="s">
        <v>41</v>
      </c>
      <c r="O2447" t="s">
        <v>43</v>
      </c>
      <c r="P2447">
        <f t="shared" si="752"/>
        <v>1</v>
      </c>
      <c r="Q2447" s="5">
        <f t="shared" si="753"/>
        <v>44883</v>
      </c>
      <c r="R2447" s="32">
        <f>VLOOKUP(_xlfn.CONCAT(M2447," - ",E2447),Planning!$C$75:$D$99,2,0)</f>
        <v>10</v>
      </c>
      <c r="S2447" s="5">
        <f t="shared" si="754"/>
        <v>44891</v>
      </c>
      <c r="T2447" s="3" t="str">
        <f t="shared" si="755"/>
        <v/>
      </c>
      <c r="U2447" s="32">
        <f t="shared" ca="1" si="756"/>
        <v>10</v>
      </c>
      <c r="V2447" s="32">
        <f t="shared" si="757"/>
        <v>0</v>
      </c>
      <c r="W2447" s="5">
        <f t="shared" si="758"/>
        <v>44890</v>
      </c>
      <c r="X2447" s="5"/>
      <c r="Z2447" s="49"/>
      <c r="AA2447" s="50" cm="1">
        <f t="array" ref="AA2447">IF(AND(K2447="Pending",J2447='Date ouverte'!$A$2),INDEX(_xlfn.ANCHORARRAY('Date ouverte'!$B$2),MATCH(TRUE,_xlfn.ANCHORARRAY('Date ouverte'!$B$2)&gt;=$W2447,0)),IF(AND(K2447="Pending",J2447='Date ouverte'!$A$4),INDEX(_xlfn.ANCHORARRAY('Date ouverte'!$B$4),MATCH(TRUE,_xlfn.ANCHORARRAY('Date ouverte'!$B$4)&gt;=$W2447,0)),IF(AND(K2447="Pending",J2447='Date ouverte'!$A$6),INDEX(_xlfn.ANCHORARRAY('Date ouverte'!$B$6),MATCH(TRUE,_xlfn.ANCHORARRAY('Date ouverte'!$B$6)&gt;=$W2447,0)),IF(AND(K2447="Pending",J2447='Date ouverte'!$A$8),INDEX(_xlfn.ANCHORARRAY('Date ouverte'!$B$8),MATCH(TRUE,_xlfn.ANCHORARRAY('Date ouverte'!$B$8)&gt;=$W2447,0)),W2447))))</f>
        <v>44890</v>
      </c>
      <c r="AB2447" s="5" t="str">
        <f>IF(IF($K2447="Pending",(IF($J2447='Date ouverte'!$A$20,HLOOKUP($AA2447,'Date ouverte'!$20:$21,2,FALSE),IF($J2447='Date ouverte'!$A$22,HLOOKUP($AA2447,'Date ouverte'!$22:$23,2,FALSE),IF($J2447='Date ouverte'!$A$24,HLOOKUP($AA2447,'Date ouverte'!$24:$25,2,FALSE),IF($J2447='Date ouverte'!$A$26,HLOOKUP($AA2447,'Date ouverte'!$26:$27,2,FALSE),"j"))))),W2447)&lt;&gt;"alert",AA2447,"alert")</f>
        <v>alert</v>
      </c>
      <c r="AC2447" s="65">
        <f>IF($AB2447="alert",(IF($J2447='Date ouverte'!$A$29,HLOOKUP($AA2447,'Date ouverte'!$29:$30,2,FALSE),IF($J2447='Date ouverte'!$A$31,HLOOKUP($AA2447,'Date ouverte'!$31:$33,2,FALSE),IF($J2447='Date ouverte'!$A$33,HLOOKUP($AA2447,'Date ouverte'!$33:$34,2,FALSE),IF($J2447='Date ouverte'!$A$35,HLOOKUP($AA2447,'Date ouverte'!$35:$36,2,FALSE),"j"))))),0)</f>
        <v>8</v>
      </c>
      <c r="AD244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47" s="71"/>
    </row>
    <row r="2448" spans="1:31" x14ac:dyDescent="0.25">
      <c r="A2448" t="s">
        <v>2420</v>
      </c>
      <c r="B2448" t="s">
        <v>258</v>
      </c>
      <c r="C2448" t="s">
        <v>14</v>
      </c>
      <c r="D2448" t="s">
        <v>47</v>
      </c>
      <c r="E2448" t="s">
        <v>16</v>
      </c>
      <c r="F2448" t="s">
        <v>48</v>
      </c>
      <c r="G2448" s="1">
        <v>44863</v>
      </c>
      <c r="H2448" s="1">
        <v>44888</v>
      </c>
      <c r="I2448" s="2">
        <v>44895</v>
      </c>
      <c r="J2448" t="s">
        <v>28</v>
      </c>
      <c r="K2448" t="s">
        <v>29</v>
      </c>
      <c r="L2448" t="s">
        <v>24</v>
      </c>
      <c r="M2448" t="s">
        <v>32</v>
      </c>
      <c r="N2448" t="s">
        <v>33</v>
      </c>
      <c r="O2448" t="s">
        <v>44</v>
      </c>
      <c r="P2448">
        <f t="shared" si="752"/>
        <v>1</v>
      </c>
      <c r="Q2448" s="5">
        <f t="shared" si="753"/>
        <v>44890</v>
      </c>
      <c r="R2448" s="32">
        <f>VLOOKUP(_xlfn.CONCAT(M2448," - ",E2448),Planning!$C$75:$D$99,2,0)</f>
        <v>10</v>
      </c>
      <c r="S2448" s="5">
        <f t="shared" si="754"/>
        <v>44898</v>
      </c>
      <c r="T2448" s="3" t="str">
        <f t="shared" si="755"/>
        <v/>
      </c>
      <c r="U2448" s="32">
        <f t="shared" ca="1" si="756"/>
        <v>10</v>
      </c>
      <c r="V2448" s="32">
        <f t="shared" si="757"/>
        <v>0</v>
      </c>
      <c r="W2448" s="5">
        <f t="shared" si="758"/>
        <v>44895</v>
      </c>
      <c r="X2448" s="5"/>
      <c r="Z2448" s="49"/>
      <c r="AA2448" s="50" cm="1">
        <f t="array" ref="AA2448">IF(AND(K2448="Pending",J2448='Date ouverte'!$A$2),INDEX(_xlfn.ANCHORARRAY('Date ouverte'!$B$2),MATCH(TRUE,_xlfn.ANCHORARRAY('Date ouverte'!$B$2)&gt;=$W2448,0)),IF(AND(K2448="Pending",J2448='Date ouverte'!$A$4),INDEX(_xlfn.ANCHORARRAY('Date ouverte'!$B$4),MATCH(TRUE,_xlfn.ANCHORARRAY('Date ouverte'!$B$4)&gt;=$W2448,0)),IF(AND(K2448="Pending",J2448='Date ouverte'!$A$6),INDEX(_xlfn.ANCHORARRAY('Date ouverte'!$B$6),MATCH(TRUE,_xlfn.ANCHORARRAY('Date ouverte'!$B$6)&gt;=$W2448,0)),IF(AND(K2448="Pending",J2448='Date ouverte'!$A$8),INDEX(_xlfn.ANCHORARRAY('Date ouverte'!$B$8),MATCH(TRUE,_xlfn.ANCHORARRAY('Date ouverte'!$B$8)&gt;=$W2448,0)),W2448))))</f>
        <v>44895</v>
      </c>
      <c r="AB2448" s="5">
        <f>IF(IF($K2448="Pending",(IF($J2448='Date ouverte'!$A$20,HLOOKUP($AA2448,'Date ouverte'!$20:$21,2,FALSE),IF($J2448='Date ouverte'!$A$22,HLOOKUP($AA2448,'Date ouverte'!$22:$23,2,FALSE),IF($J2448='Date ouverte'!$A$24,HLOOKUP($AA2448,'Date ouverte'!$24:$25,2,FALSE),IF($J2448='Date ouverte'!$A$26,HLOOKUP($AA2448,'Date ouverte'!$26:$27,2,FALSE),"j"))))),W2448)&lt;&gt;"alert",AA2448,"alert")</f>
        <v>44895</v>
      </c>
      <c r="AC2448" s="65">
        <f>IF($AB2448="alert",(IF($J2448='Date ouverte'!$A$29,HLOOKUP($AA2448,'Date ouverte'!$29:$30,2,FALSE),IF($J2448='Date ouverte'!$A$31,HLOOKUP($AA2448,'Date ouverte'!$31:$33,2,FALSE),IF($J2448='Date ouverte'!$A$33,HLOOKUP($AA2448,'Date ouverte'!$33:$34,2,FALSE),IF($J2448='Date ouverte'!$A$35,HLOOKUP($AA2448,'Date ouverte'!$35:$36,2,FALSE),"j"))))),0)</f>
        <v>0</v>
      </c>
      <c r="AD244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48" s="71"/>
    </row>
    <row r="2449" spans="1:31" x14ac:dyDescent="0.25">
      <c r="A2449" t="s">
        <v>2421</v>
      </c>
      <c r="B2449" t="s">
        <v>258</v>
      </c>
      <c r="C2449" t="s">
        <v>30</v>
      </c>
      <c r="D2449" t="s">
        <v>47</v>
      </c>
      <c r="E2449" t="s">
        <v>16</v>
      </c>
      <c r="F2449" t="s">
        <v>48</v>
      </c>
      <c r="G2449" s="1">
        <v>44861</v>
      </c>
      <c r="H2449" s="1">
        <v>44893</v>
      </c>
      <c r="I2449" s="2">
        <v>44900</v>
      </c>
      <c r="J2449" t="s">
        <v>23</v>
      </c>
      <c r="K2449" t="s">
        <v>29</v>
      </c>
      <c r="L2449" t="s">
        <v>24</v>
      </c>
      <c r="M2449" t="s">
        <v>32</v>
      </c>
      <c r="N2449" t="s">
        <v>41</v>
      </c>
      <c r="O2449" t="s">
        <v>1728</v>
      </c>
      <c r="P2449">
        <f t="shared" si="752"/>
        <v>1</v>
      </c>
      <c r="Q2449" s="5">
        <f t="shared" si="753"/>
        <v>44895</v>
      </c>
      <c r="R2449" s="32">
        <f>VLOOKUP(_xlfn.CONCAT(M2449," - ",E2449),Planning!$C$75:$D$99,2,0)</f>
        <v>10</v>
      </c>
      <c r="S2449" s="5">
        <f t="shared" si="754"/>
        <v>44903</v>
      </c>
      <c r="T2449" s="3" t="str">
        <f t="shared" si="755"/>
        <v/>
      </c>
      <c r="U2449" s="32">
        <f t="shared" ca="1" si="756"/>
        <v>10</v>
      </c>
      <c r="V2449" s="32">
        <f t="shared" si="757"/>
        <v>0</v>
      </c>
      <c r="W2449" s="5">
        <f t="shared" si="758"/>
        <v>44900</v>
      </c>
      <c r="X2449" s="5"/>
      <c r="Z2449" s="49"/>
      <c r="AA2449" s="50" cm="1">
        <f t="array" ref="AA2449">IF(AND(K2449="Pending",J2449='Date ouverte'!$A$2),INDEX(_xlfn.ANCHORARRAY('Date ouverte'!$B$2),MATCH(TRUE,_xlfn.ANCHORARRAY('Date ouverte'!$B$2)&gt;=$W2449,0)),IF(AND(K2449="Pending",J2449='Date ouverte'!$A$4),INDEX(_xlfn.ANCHORARRAY('Date ouverte'!$B$4),MATCH(TRUE,_xlfn.ANCHORARRAY('Date ouverte'!$B$4)&gt;=$W2449,0)),IF(AND(K2449="Pending",J2449='Date ouverte'!$A$6),INDEX(_xlfn.ANCHORARRAY('Date ouverte'!$B$6),MATCH(TRUE,_xlfn.ANCHORARRAY('Date ouverte'!$B$6)&gt;=$W2449,0)),IF(AND(K2449="Pending",J2449='Date ouverte'!$A$8),INDEX(_xlfn.ANCHORARRAY('Date ouverte'!$B$8),MATCH(TRUE,_xlfn.ANCHORARRAY('Date ouverte'!$B$8)&gt;=$W2449,0)),W2449))))</f>
        <v>44900</v>
      </c>
      <c r="AB2449" s="5" t="str">
        <f>IF(IF($K2449="Pending",(IF($J2449='Date ouverte'!$A$20,HLOOKUP($AA2449,'Date ouverte'!$20:$21,2,FALSE),IF($J2449='Date ouverte'!$A$22,HLOOKUP($AA2449,'Date ouverte'!$22:$23,2,FALSE),IF($J2449='Date ouverte'!$A$24,HLOOKUP($AA2449,'Date ouverte'!$24:$25,2,FALSE),IF($J2449='Date ouverte'!$A$26,HLOOKUP($AA2449,'Date ouverte'!$26:$27,2,FALSE),"j"))))),W2449)&lt;&gt;"alert",AA2449,"alert")</f>
        <v>alert</v>
      </c>
      <c r="AC2449" s="65">
        <f>IF($AB2449="alert",(IF($J2449='Date ouverte'!$A$29,HLOOKUP($AA2449,'Date ouverte'!$29:$30,2,FALSE),IF($J2449='Date ouverte'!$A$31,HLOOKUP($AA2449,'Date ouverte'!$31:$33,2,FALSE),IF($J2449='Date ouverte'!$A$33,HLOOKUP($AA2449,'Date ouverte'!$33:$34,2,FALSE),IF($J2449='Date ouverte'!$A$35,HLOOKUP($AA2449,'Date ouverte'!$35:$36,2,FALSE),"j"))))),0)</f>
        <v>26</v>
      </c>
      <c r="AD244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49" s="71"/>
    </row>
    <row r="2450" spans="1:31" x14ac:dyDescent="0.25">
      <c r="A2450" t="s">
        <v>2422</v>
      </c>
      <c r="B2450" t="s">
        <v>258</v>
      </c>
      <c r="C2450" t="s">
        <v>30</v>
      </c>
      <c r="D2450" t="s">
        <v>47</v>
      </c>
      <c r="E2450" t="s">
        <v>16</v>
      </c>
      <c r="F2450" t="s">
        <v>48</v>
      </c>
      <c r="G2450" s="1">
        <v>44852</v>
      </c>
      <c r="H2450" s="1">
        <v>44884</v>
      </c>
      <c r="I2450" s="2">
        <v>44889</v>
      </c>
      <c r="J2450" t="s">
        <v>23</v>
      </c>
      <c r="K2450" t="s">
        <v>29</v>
      </c>
      <c r="L2450" t="s">
        <v>24</v>
      </c>
      <c r="M2450" t="s">
        <v>32</v>
      </c>
      <c r="N2450" t="s">
        <v>41</v>
      </c>
      <c r="O2450" t="s">
        <v>1686</v>
      </c>
      <c r="P2450">
        <f t="shared" si="752"/>
        <v>1</v>
      </c>
      <c r="Q2450" s="5">
        <f t="shared" si="753"/>
        <v>44886</v>
      </c>
      <c r="R2450" s="32">
        <f>VLOOKUP(_xlfn.CONCAT(M2450," - ",E2450),Planning!$C$75:$D$99,2,0)</f>
        <v>10</v>
      </c>
      <c r="S2450" s="5">
        <f t="shared" si="754"/>
        <v>44894</v>
      </c>
      <c r="T2450" s="3" t="str">
        <f t="shared" si="755"/>
        <v/>
      </c>
      <c r="U2450" s="32">
        <f t="shared" ca="1" si="756"/>
        <v>10</v>
      </c>
      <c r="V2450" s="32">
        <f t="shared" si="757"/>
        <v>0</v>
      </c>
      <c r="W2450" s="5">
        <f t="shared" si="758"/>
        <v>44889</v>
      </c>
      <c r="X2450" s="5"/>
      <c r="Z2450" s="49"/>
      <c r="AA2450" s="50" cm="1">
        <f t="array" ref="AA2450">IF(AND(K2450="Pending",J2450='Date ouverte'!$A$2),INDEX(_xlfn.ANCHORARRAY('Date ouverte'!$B$2),MATCH(TRUE,_xlfn.ANCHORARRAY('Date ouverte'!$B$2)&gt;=$W2450,0)),IF(AND(K2450="Pending",J2450='Date ouverte'!$A$4),INDEX(_xlfn.ANCHORARRAY('Date ouverte'!$B$4),MATCH(TRUE,_xlfn.ANCHORARRAY('Date ouverte'!$B$4)&gt;=$W2450,0)),IF(AND(K2450="Pending",J2450='Date ouverte'!$A$6),INDEX(_xlfn.ANCHORARRAY('Date ouverte'!$B$6),MATCH(TRUE,_xlfn.ANCHORARRAY('Date ouverte'!$B$6)&gt;=$W2450,0)),IF(AND(K2450="Pending",J2450='Date ouverte'!$A$8),INDEX(_xlfn.ANCHORARRAY('Date ouverte'!$B$8),MATCH(TRUE,_xlfn.ANCHORARRAY('Date ouverte'!$B$8)&gt;=$W2450,0)),W2450))))</f>
        <v>44889</v>
      </c>
      <c r="AB2450" s="5" t="str">
        <f>IF(IF($K2450="Pending",(IF($J2450='Date ouverte'!$A$20,HLOOKUP($AA2450,'Date ouverte'!$20:$21,2,FALSE),IF($J2450='Date ouverte'!$A$22,HLOOKUP($AA2450,'Date ouverte'!$22:$23,2,FALSE),IF($J2450='Date ouverte'!$A$24,HLOOKUP($AA2450,'Date ouverte'!$24:$25,2,FALSE),IF($J2450='Date ouverte'!$A$26,HLOOKUP($AA2450,'Date ouverte'!$26:$27,2,FALSE),"j"))))),W2450)&lt;&gt;"alert",AA2450,"alert")</f>
        <v>alert</v>
      </c>
      <c r="AC2450" s="65">
        <f>IF($AB2450="alert",(IF($J2450='Date ouverte'!$A$29,HLOOKUP($AA2450,'Date ouverte'!$29:$30,2,FALSE),IF($J2450='Date ouverte'!$A$31,HLOOKUP($AA2450,'Date ouverte'!$31:$33,2,FALSE),IF($J2450='Date ouverte'!$A$33,HLOOKUP($AA2450,'Date ouverte'!$33:$34,2,FALSE),IF($J2450='Date ouverte'!$A$35,HLOOKUP($AA2450,'Date ouverte'!$35:$36,2,FALSE),"j"))))),0)</f>
        <v>32</v>
      </c>
      <c r="AD245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0" s="71"/>
    </row>
    <row r="2451" spans="1:31" x14ac:dyDescent="0.25">
      <c r="A2451" t="s">
        <v>561</v>
      </c>
      <c r="B2451" t="s">
        <v>258</v>
      </c>
      <c r="C2451" t="s">
        <v>30</v>
      </c>
      <c r="D2451" t="s">
        <v>15</v>
      </c>
      <c r="E2451" t="s">
        <v>16</v>
      </c>
      <c r="F2451" t="s">
        <v>17</v>
      </c>
      <c r="G2451" s="1">
        <v>44815</v>
      </c>
      <c r="H2451" s="1">
        <v>44852</v>
      </c>
      <c r="I2451" s="2">
        <v>44867.666666666664</v>
      </c>
      <c r="J2451" t="s">
        <v>23</v>
      </c>
      <c r="K2451" t="s">
        <v>19</v>
      </c>
      <c r="L2451" t="s">
        <v>20</v>
      </c>
      <c r="M2451" t="s">
        <v>25</v>
      </c>
      <c r="N2451" t="s">
        <v>35</v>
      </c>
      <c r="O2451" t="s">
        <v>42</v>
      </c>
      <c r="P2451">
        <f t="shared" si="752"/>
        <v>1</v>
      </c>
      <c r="Q2451" s="5">
        <f t="shared" si="753"/>
        <v>44854</v>
      </c>
      <c r="R2451" s="32">
        <f>VLOOKUP(_xlfn.CONCAT(M2451," - ",E2451),Planning!$C$75:$D$99,2,0)</f>
        <v>4</v>
      </c>
      <c r="S2451" s="5">
        <f t="shared" si="754"/>
        <v>44856</v>
      </c>
      <c r="T2451" s="3" t="str">
        <f t="shared" si="755"/>
        <v/>
      </c>
      <c r="U2451" s="32">
        <f t="shared" ca="1" si="756"/>
        <v>-3</v>
      </c>
      <c r="V2451" s="32">
        <f t="shared" si="757"/>
        <v>0</v>
      </c>
      <c r="W2451" s="5">
        <f t="shared" si="758"/>
        <v>44867</v>
      </c>
      <c r="X2451" s="5"/>
      <c r="Z2451" s="49"/>
      <c r="AA2451" s="50" cm="1">
        <f t="array" ref="AA2451">IF(AND(K2451="Pending",J2451='Date ouverte'!$A$2),INDEX(_xlfn.ANCHORARRAY('Date ouverte'!$B$2),MATCH(TRUE,_xlfn.ANCHORARRAY('Date ouverte'!$B$2)&gt;=$W2451,0)),IF(AND(K2451="Pending",J2451='Date ouverte'!$A$4),INDEX(_xlfn.ANCHORARRAY('Date ouverte'!$B$4),MATCH(TRUE,_xlfn.ANCHORARRAY('Date ouverte'!$B$4)&gt;=$W2451,0)),IF(AND(K2451="Pending",J2451='Date ouverte'!$A$6),INDEX(_xlfn.ANCHORARRAY('Date ouverte'!$B$6),MATCH(TRUE,_xlfn.ANCHORARRAY('Date ouverte'!$B$6)&gt;=$W2451,0)),IF(AND(K2451="Pending",J2451='Date ouverte'!$A$8),INDEX(_xlfn.ANCHORARRAY('Date ouverte'!$B$8),MATCH(TRUE,_xlfn.ANCHORARRAY('Date ouverte'!$B$8)&gt;=$W2451,0)),W2451))))</f>
        <v>44867</v>
      </c>
      <c r="AB2451" s="5">
        <f>IF(IF($K2451="Pending",(IF($J2451='Date ouverte'!$A$20,HLOOKUP($AA2451,'Date ouverte'!$20:$21,2,FALSE),IF($J2451='Date ouverte'!$A$22,HLOOKUP($AA2451,'Date ouverte'!$22:$23,2,FALSE),IF($J2451='Date ouverte'!$A$24,HLOOKUP($AA2451,'Date ouverte'!$24:$25,2,FALSE),IF($J2451='Date ouverte'!$A$26,HLOOKUP($AA2451,'Date ouverte'!$26:$27,2,FALSE),"j"))))),W2451)&lt;&gt;"alert",AA2451,"alert")</f>
        <v>44867</v>
      </c>
      <c r="AC2451" s="65">
        <f>IF($AB2451="alert",(IF($J2451='Date ouverte'!$A$29,HLOOKUP($AA2451,'Date ouverte'!$29:$30,2,FALSE),IF($J2451='Date ouverte'!$A$31,HLOOKUP($AA2451,'Date ouverte'!$31:$33,2,FALSE),IF($J2451='Date ouverte'!$A$33,HLOOKUP($AA2451,'Date ouverte'!$33:$34,2,FALSE),IF($J2451='Date ouverte'!$A$35,HLOOKUP($AA2451,'Date ouverte'!$35:$36,2,FALSE),"j"))))),0)</f>
        <v>0</v>
      </c>
      <c r="AD245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1" s="71"/>
    </row>
    <row r="2452" spans="1:31" x14ac:dyDescent="0.25">
      <c r="A2452" t="s">
        <v>1624</v>
      </c>
      <c r="B2452" t="s">
        <v>258</v>
      </c>
      <c r="C2452" t="s">
        <v>30</v>
      </c>
      <c r="D2452" t="s">
        <v>47</v>
      </c>
      <c r="E2452" t="s">
        <v>16</v>
      </c>
      <c r="F2452" t="s">
        <v>48</v>
      </c>
      <c r="G2452" s="1">
        <v>44842</v>
      </c>
      <c r="H2452" s="1">
        <v>44881</v>
      </c>
      <c r="I2452" s="2">
        <v>44890</v>
      </c>
      <c r="J2452" t="s">
        <v>23</v>
      </c>
      <c r="K2452" t="s">
        <v>29</v>
      </c>
      <c r="L2452" t="s">
        <v>24</v>
      </c>
      <c r="M2452" t="s">
        <v>32</v>
      </c>
      <c r="N2452" t="s">
        <v>41</v>
      </c>
      <c r="O2452" t="s">
        <v>43</v>
      </c>
      <c r="P2452">
        <f t="shared" si="752"/>
        <v>1</v>
      </c>
      <c r="Q2452" s="5">
        <f t="shared" si="753"/>
        <v>44883</v>
      </c>
      <c r="R2452" s="32">
        <f>VLOOKUP(_xlfn.CONCAT(M2452," - ",E2452),Planning!$C$75:$D$99,2,0)</f>
        <v>10</v>
      </c>
      <c r="S2452" s="5">
        <f t="shared" si="754"/>
        <v>44891</v>
      </c>
      <c r="T2452" s="3" t="str">
        <f t="shared" si="755"/>
        <v/>
      </c>
      <c r="U2452" s="32">
        <f t="shared" ca="1" si="756"/>
        <v>10</v>
      </c>
      <c r="V2452" s="32">
        <f t="shared" si="757"/>
        <v>0</v>
      </c>
      <c r="W2452" s="5">
        <f t="shared" si="758"/>
        <v>44890</v>
      </c>
      <c r="X2452" s="5"/>
      <c r="Z2452" s="49"/>
      <c r="AA2452" s="50" cm="1">
        <f t="array" ref="AA2452">IF(AND(K2452="Pending",J2452='Date ouverte'!$A$2),INDEX(_xlfn.ANCHORARRAY('Date ouverte'!$B$2),MATCH(TRUE,_xlfn.ANCHORARRAY('Date ouverte'!$B$2)&gt;=$W2452,0)),IF(AND(K2452="Pending",J2452='Date ouverte'!$A$4),INDEX(_xlfn.ANCHORARRAY('Date ouverte'!$B$4),MATCH(TRUE,_xlfn.ANCHORARRAY('Date ouverte'!$B$4)&gt;=$W2452,0)),IF(AND(K2452="Pending",J2452='Date ouverte'!$A$6),INDEX(_xlfn.ANCHORARRAY('Date ouverte'!$B$6),MATCH(TRUE,_xlfn.ANCHORARRAY('Date ouverte'!$B$6)&gt;=$W2452,0)),IF(AND(K2452="Pending",J2452='Date ouverte'!$A$8),INDEX(_xlfn.ANCHORARRAY('Date ouverte'!$B$8),MATCH(TRUE,_xlfn.ANCHORARRAY('Date ouverte'!$B$8)&gt;=$W2452,0)),W2452))))</f>
        <v>44890</v>
      </c>
      <c r="AB2452" s="5" t="str">
        <f>IF(IF($K2452="Pending",(IF($J2452='Date ouverte'!$A$20,HLOOKUP($AA2452,'Date ouverte'!$20:$21,2,FALSE),IF($J2452='Date ouverte'!$A$22,HLOOKUP($AA2452,'Date ouverte'!$22:$23,2,FALSE),IF($J2452='Date ouverte'!$A$24,HLOOKUP($AA2452,'Date ouverte'!$24:$25,2,FALSE),IF($J2452='Date ouverte'!$A$26,HLOOKUP($AA2452,'Date ouverte'!$26:$27,2,FALSE),"j"))))),W2452)&lt;&gt;"alert",AA2452,"alert")</f>
        <v>alert</v>
      </c>
      <c r="AC2452" s="65">
        <f>IF($AB2452="alert",(IF($J2452='Date ouverte'!$A$29,HLOOKUP($AA2452,'Date ouverte'!$29:$30,2,FALSE),IF($J2452='Date ouverte'!$A$31,HLOOKUP($AA2452,'Date ouverte'!$31:$33,2,FALSE),IF($J2452='Date ouverte'!$A$33,HLOOKUP($AA2452,'Date ouverte'!$33:$34,2,FALSE),IF($J2452='Date ouverte'!$A$35,HLOOKUP($AA2452,'Date ouverte'!$35:$36,2,FALSE),"j"))))),0)</f>
        <v>96</v>
      </c>
      <c r="AD245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2" s="71"/>
    </row>
    <row r="2453" spans="1:31" x14ac:dyDescent="0.25">
      <c r="A2453" t="s">
        <v>1625</v>
      </c>
      <c r="B2453" t="s">
        <v>258</v>
      </c>
      <c r="C2453" t="s">
        <v>14</v>
      </c>
      <c r="D2453" t="s">
        <v>47</v>
      </c>
      <c r="E2453" t="s">
        <v>34</v>
      </c>
      <c r="F2453" t="s">
        <v>48</v>
      </c>
      <c r="G2453" s="1">
        <v>44835</v>
      </c>
      <c r="H2453" s="1">
        <v>44877</v>
      </c>
      <c r="I2453" s="2">
        <v>44889</v>
      </c>
      <c r="J2453" t="s">
        <v>18</v>
      </c>
      <c r="K2453" t="s">
        <v>29</v>
      </c>
      <c r="L2453" t="s">
        <v>24</v>
      </c>
      <c r="M2453" t="s">
        <v>25</v>
      </c>
      <c r="N2453" t="s">
        <v>26</v>
      </c>
      <c r="O2453" t="s">
        <v>45</v>
      </c>
      <c r="P2453">
        <f t="shared" si="752"/>
        <v>1</v>
      </c>
      <c r="Q2453" s="5">
        <f t="shared" si="753"/>
        <v>44879</v>
      </c>
      <c r="R2453" s="32">
        <f>VLOOKUP(_xlfn.CONCAT(M2453," - ",E2453),Planning!$C$75:$D$99,2,0)</f>
        <v>21</v>
      </c>
      <c r="S2453" s="5">
        <f t="shared" si="754"/>
        <v>44898</v>
      </c>
      <c r="T2453" s="3" t="str">
        <f t="shared" si="755"/>
        <v/>
      </c>
      <c r="U2453" s="32">
        <f t="shared" ca="1" si="756"/>
        <v>21</v>
      </c>
      <c r="V2453" s="32">
        <f t="shared" si="757"/>
        <v>0</v>
      </c>
      <c r="W2453" s="5">
        <f t="shared" si="758"/>
        <v>44889</v>
      </c>
      <c r="X2453" s="5"/>
      <c r="Z2453" s="49"/>
      <c r="AA2453" s="50" cm="1">
        <f t="array" ref="AA2453">IF(AND(K2453="Pending",J2453='Date ouverte'!$A$2),INDEX(_xlfn.ANCHORARRAY('Date ouverte'!$B$2),MATCH(TRUE,_xlfn.ANCHORARRAY('Date ouverte'!$B$2)&gt;=$W2453,0)),IF(AND(K2453="Pending",J2453='Date ouverte'!$A$4),INDEX(_xlfn.ANCHORARRAY('Date ouverte'!$B$4),MATCH(TRUE,_xlfn.ANCHORARRAY('Date ouverte'!$B$4)&gt;=$W2453,0)),IF(AND(K2453="Pending",J2453='Date ouverte'!$A$6),INDEX(_xlfn.ANCHORARRAY('Date ouverte'!$B$6),MATCH(TRUE,_xlfn.ANCHORARRAY('Date ouverte'!$B$6)&gt;=$W2453,0)),IF(AND(K2453="Pending",J2453='Date ouverte'!$A$8),INDEX(_xlfn.ANCHORARRAY('Date ouverte'!$B$8),MATCH(TRUE,_xlfn.ANCHORARRAY('Date ouverte'!$B$8)&gt;=$W2453,0)),W2453))))</f>
        <v>44889</v>
      </c>
      <c r="AB2453" s="5" t="str">
        <f>IF(IF($K2453="Pending",(IF($J2453='Date ouverte'!$A$20,HLOOKUP($AA2453,'Date ouverte'!$20:$21,2,FALSE),IF($J2453='Date ouverte'!$A$22,HLOOKUP($AA2453,'Date ouverte'!$22:$23,2,FALSE),IF($J2453='Date ouverte'!$A$24,HLOOKUP($AA2453,'Date ouverte'!$24:$25,2,FALSE),IF($J2453='Date ouverte'!$A$26,HLOOKUP($AA2453,'Date ouverte'!$26:$27,2,FALSE),"j"))))),W2453)&lt;&gt;"alert",AA2453,"alert")</f>
        <v>alert</v>
      </c>
      <c r="AC2453" s="65">
        <f>IF($AB2453="alert",(IF($J2453='Date ouverte'!$A$29,HLOOKUP($AA2453,'Date ouverte'!$29:$30,2,FALSE),IF($J2453='Date ouverte'!$A$31,HLOOKUP($AA2453,'Date ouverte'!$31:$33,2,FALSE),IF($J2453='Date ouverte'!$A$33,HLOOKUP($AA2453,'Date ouverte'!$33:$34,2,FALSE),IF($J2453='Date ouverte'!$A$35,HLOOKUP($AA2453,'Date ouverte'!$35:$36,2,FALSE),"j"))))),0)</f>
        <v>17</v>
      </c>
      <c r="AD245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3" s="71"/>
    </row>
    <row r="2454" spans="1:31" x14ac:dyDescent="0.25">
      <c r="A2454" t="s">
        <v>111</v>
      </c>
      <c r="B2454" t="s">
        <v>258</v>
      </c>
      <c r="C2454" t="s">
        <v>30</v>
      </c>
      <c r="D2454" t="s">
        <v>15</v>
      </c>
      <c r="E2454" t="s">
        <v>16</v>
      </c>
      <c r="F2454" t="s">
        <v>17</v>
      </c>
      <c r="G2454" s="1">
        <v>44795</v>
      </c>
      <c r="H2454" s="1">
        <v>44853</v>
      </c>
      <c r="I2454" s="2">
        <v>44859.541666666664</v>
      </c>
      <c r="J2454" t="s">
        <v>28</v>
      </c>
      <c r="K2454" t="s">
        <v>19</v>
      </c>
      <c r="L2454" t="s">
        <v>24</v>
      </c>
      <c r="M2454" t="s">
        <v>32</v>
      </c>
      <c r="N2454" t="s">
        <v>41</v>
      </c>
      <c r="O2454" t="s">
        <v>76</v>
      </c>
      <c r="P2454">
        <f t="shared" si="752"/>
        <v>1</v>
      </c>
      <c r="Q2454" s="5">
        <f t="shared" si="753"/>
        <v>44855</v>
      </c>
      <c r="R2454" s="32">
        <f>VLOOKUP(_xlfn.CONCAT(M2454," - ",E2454),Planning!$C$75:$D$99,2,0)</f>
        <v>10</v>
      </c>
      <c r="S2454" s="5">
        <f t="shared" si="754"/>
        <v>44863</v>
      </c>
      <c r="T2454" s="3" t="str">
        <f t="shared" si="755"/>
        <v/>
      </c>
      <c r="U2454" s="32">
        <f t="shared" ca="1" si="756"/>
        <v>4</v>
      </c>
      <c r="V2454" s="32">
        <f t="shared" si="757"/>
        <v>0</v>
      </c>
      <c r="W2454" s="5">
        <f t="shared" si="758"/>
        <v>44859</v>
      </c>
      <c r="X2454" s="5"/>
      <c r="Z2454" s="49"/>
      <c r="AA2454" s="50" cm="1">
        <f t="array" ref="AA2454">IF(AND(K2454="Pending",J2454='Date ouverte'!$A$2),INDEX(_xlfn.ANCHORARRAY('Date ouverte'!$B$2),MATCH(TRUE,_xlfn.ANCHORARRAY('Date ouverte'!$B$2)&gt;=$W2454,0)),IF(AND(K2454="Pending",J2454='Date ouverte'!$A$4),INDEX(_xlfn.ANCHORARRAY('Date ouverte'!$B$4),MATCH(TRUE,_xlfn.ANCHORARRAY('Date ouverte'!$B$4)&gt;=$W2454,0)),IF(AND(K2454="Pending",J2454='Date ouverte'!$A$6),INDEX(_xlfn.ANCHORARRAY('Date ouverte'!$B$6),MATCH(TRUE,_xlfn.ANCHORARRAY('Date ouverte'!$B$6)&gt;=$W2454,0)),IF(AND(K2454="Pending",J2454='Date ouverte'!$A$8),INDEX(_xlfn.ANCHORARRAY('Date ouverte'!$B$8),MATCH(TRUE,_xlfn.ANCHORARRAY('Date ouverte'!$B$8)&gt;=$W2454,0)),W2454))))</f>
        <v>44859</v>
      </c>
      <c r="AB2454" s="5">
        <f>IF(IF($K2454="Pending",(IF($J2454='Date ouverte'!$A$20,HLOOKUP($AA2454,'Date ouverte'!$20:$21,2,FALSE),IF($J2454='Date ouverte'!$A$22,HLOOKUP($AA2454,'Date ouverte'!$22:$23,2,FALSE),IF($J2454='Date ouverte'!$A$24,HLOOKUP($AA2454,'Date ouverte'!$24:$25,2,FALSE),IF($J2454='Date ouverte'!$A$26,HLOOKUP($AA2454,'Date ouverte'!$26:$27,2,FALSE),"j"))))),W2454)&lt;&gt;"alert",AA2454,"alert")</f>
        <v>44859</v>
      </c>
      <c r="AC2454" s="65">
        <f>IF($AB2454="alert",(IF($J2454='Date ouverte'!$A$29,HLOOKUP($AA2454,'Date ouverte'!$29:$30,2,FALSE),IF($J2454='Date ouverte'!$A$31,HLOOKUP($AA2454,'Date ouverte'!$31:$33,2,FALSE),IF($J2454='Date ouverte'!$A$33,HLOOKUP($AA2454,'Date ouverte'!$33:$34,2,FALSE),IF($J2454='Date ouverte'!$A$35,HLOOKUP($AA2454,'Date ouverte'!$35:$36,2,FALSE),"j"))))),0)</f>
        <v>0</v>
      </c>
      <c r="AD245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4" s="71"/>
    </row>
    <row r="2455" spans="1:31" x14ac:dyDescent="0.25">
      <c r="A2455" t="s">
        <v>2567</v>
      </c>
      <c r="B2455" t="s">
        <v>258</v>
      </c>
      <c r="C2455" t="s">
        <v>30</v>
      </c>
      <c r="D2455" t="s">
        <v>57</v>
      </c>
      <c r="E2455" t="s">
        <v>16</v>
      </c>
      <c r="F2455" t="s">
        <v>48</v>
      </c>
      <c r="G2455" s="1">
        <v>44864</v>
      </c>
      <c r="H2455" s="1">
        <v>44885</v>
      </c>
      <c r="I2455" s="2">
        <v>44892</v>
      </c>
      <c r="J2455" t="s">
        <v>18</v>
      </c>
      <c r="K2455" t="s">
        <v>29</v>
      </c>
      <c r="L2455" t="s">
        <v>20</v>
      </c>
      <c r="P2455">
        <f t="shared" si="752"/>
        <v>1</v>
      </c>
      <c r="Q2455" s="5">
        <f t="shared" si="753"/>
        <v>44887</v>
      </c>
      <c r="R2455" s="32" t="e">
        <f>VLOOKUP(_xlfn.CONCAT(M2455," - ",E2455),Planning!$C$75:$D$99,2,0)</f>
        <v>#N/A</v>
      </c>
      <c r="S2455" s="5" t="e">
        <f t="shared" si="754"/>
        <v>#N/A</v>
      </c>
      <c r="T2455" s="3" t="e">
        <f t="shared" si="755"/>
        <v>#N/A</v>
      </c>
      <c r="U2455" s="32" t="e">
        <f t="shared" ca="1" si="756"/>
        <v>#N/A</v>
      </c>
      <c r="V2455" s="32" t="e">
        <f t="shared" si="757"/>
        <v>#N/A</v>
      </c>
      <c r="W2455" s="5">
        <f t="shared" si="758"/>
        <v>44892</v>
      </c>
      <c r="X2455" s="5"/>
      <c r="Z2455" s="49"/>
      <c r="AA2455" s="50" cm="1">
        <f t="array" ref="AA2455">IF(AND(K2455="Pending",J2455='Date ouverte'!$A$2),INDEX(_xlfn.ANCHORARRAY('Date ouverte'!$B$2),MATCH(TRUE,_xlfn.ANCHORARRAY('Date ouverte'!$B$2)&gt;=$W2455,0)),IF(AND(K2455="Pending",J2455='Date ouverte'!$A$4),INDEX(_xlfn.ANCHORARRAY('Date ouverte'!$B$4),MATCH(TRUE,_xlfn.ANCHORARRAY('Date ouverte'!$B$4)&gt;=$W2455,0)),IF(AND(K2455="Pending",J2455='Date ouverte'!$A$6),INDEX(_xlfn.ANCHORARRAY('Date ouverte'!$B$6),MATCH(TRUE,_xlfn.ANCHORARRAY('Date ouverte'!$B$6)&gt;=$W2455,0)),IF(AND(K2455="Pending",J2455='Date ouverte'!$A$8),INDEX(_xlfn.ANCHORARRAY('Date ouverte'!$B$8),MATCH(TRUE,_xlfn.ANCHORARRAY('Date ouverte'!$B$8)&gt;=$W2455,0)),W2455))))</f>
        <v>44893</v>
      </c>
      <c r="AB2455" s="5">
        <f>IF(IF($K2455="Pending",(IF($J2455='Date ouverte'!$A$20,HLOOKUP($AA2455,'Date ouverte'!$20:$21,2,FALSE),IF($J2455='Date ouverte'!$A$22,HLOOKUP($AA2455,'Date ouverte'!$22:$23,2,FALSE),IF($J2455='Date ouverte'!$A$24,HLOOKUP($AA2455,'Date ouverte'!$24:$25,2,FALSE),IF($J2455='Date ouverte'!$A$26,HLOOKUP($AA2455,'Date ouverte'!$26:$27,2,FALSE),"j"))))),W2455)&lt;&gt;"alert",AA2455,"alert")</f>
        <v>44893</v>
      </c>
      <c r="AC2455" s="65">
        <f>IF($AB2455="alert",(IF($J2455='Date ouverte'!$A$29,HLOOKUP($AA2455,'Date ouverte'!$29:$30,2,FALSE),IF($J2455='Date ouverte'!$A$31,HLOOKUP($AA2455,'Date ouverte'!$31:$33,2,FALSE),IF($J2455='Date ouverte'!$A$33,HLOOKUP($AA2455,'Date ouverte'!$33:$34,2,FALSE),IF($J2455='Date ouverte'!$A$35,HLOOKUP($AA2455,'Date ouverte'!$35:$36,2,FALSE),"j"))))),0)</f>
        <v>0</v>
      </c>
      <c r="AD245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5" s="71"/>
    </row>
    <row r="2456" spans="1:31" x14ac:dyDescent="0.25">
      <c r="A2456" t="s">
        <v>2423</v>
      </c>
      <c r="B2456" t="s">
        <v>258</v>
      </c>
      <c r="C2456" t="s">
        <v>30</v>
      </c>
      <c r="D2456" t="s">
        <v>47</v>
      </c>
      <c r="E2456" t="s">
        <v>16</v>
      </c>
      <c r="F2456" t="s">
        <v>48</v>
      </c>
      <c r="G2456" s="1">
        <v>44846</v>
      </c>
      <c r="H2456" s="1">
        <v>44885</v>
      </c>
      <c r="I2456" s="2">
        <v>44890</v>
      </c>
      <c r="J2456" t="s">
        <v>23</v>
      </c>
      <c r="K2456" t="s">
        <v>29</v>
      </c>
      <c r="L2456" t="s">
        <v>24</v>
      </c>
      <c r="M2456" t="s">
        <v>32</v>
      </c>
      <c r="N2456" t="s">
        <v>41</v>
      </c>
      <c r="O2456" t="s">
        <v>1106</v>
      </c>
      <c r="P2456">
        <f t="shared" si="752"/>
        <v>1</v>
      </c>
      <c r="Q2456" s="5">
        <f t="shared" si="753"/>
        <v>44887</v>
      </c>
      <c r="R2456" s="32">
        <f>VLOOKUP(_xlfn.CONCAT(M2456," - ",E2456),Planning!$C$75:$D$99,2,0)</f>
        <v>10</v>
      </c>
      <c r="S2456" s="5">
        <f t="shared" si="754"/>
        <v>44895</v>
      </c>
      <c r="T2456" s="3" t="str">
        <f t="shared" si="755"/>
        <v/>
      </c>
      <c r="U2456" s="32">
        <f t="shared" ca="1" si="756"/>
        <v>10</v>
      </c>
      <c r="V2456" s="32">
        <f t="shared" si="757"/>
        <v>0</v>
      </c>
      <c r="W2456" s="5">
        <f t="shared" si="758"/>
        <v>44890</v>
      </c>
      <c r="X2456" s="5"/>
      <c r="Z2456" s="49"/>
      <c r="AA2456" s="50" cm="1">
        <f t="array" ref="AA2456">IF(AND(K2456="Pending",J2456='Date ouverte'!$A$2),INDEX(_xlfn.ANCHORARRAY('Date ouverte'!$B$2),MATCH(TRUE,_xlfn.ANCHORARRAY('Date ouverte'!$B$2)&gt;=$W2456,0)),IF(AND(K2456="Pending",J2456='Date ouverte'!$A$4),INDEX(_xlfn.ANCHORARRAY('Date ouverte'!$B$4),MATCH(TRUE,_xlfn.ANCHORARRAY('Date ouverte'!$B$4)&gt;=$W2456,0)),IF(AND(K2456="Pending",J2456='Date ouverte'!$A$6),INDEX(_xlfn.ANCHORARRAY('Date ouverte'!$B$6),MATCH(TRUE,_xlfn.ANCHORARRAY('Date ouverte'!$B$6)&gt;=$W2456,0)),IF(AND(K2456="Pending",J2456='Date ouverte'!$A$8),INDEX(_xlfn.ANCHORARRAY('Date ouverte'!$B$8),MATCH(TRUE,_xlfn.ANCHORARRAY('Date ouverte'!$B$8)&gt;=$W2456,0)),W2456))))</f>
        <v>44890</v>
      </c>
      <c r="AB2456" s="5" t="str">
        <f>IF(IF($K2456="Pending",(IF($J2456='Date ouverte'!$A$20,HLOOKUP($AA2456,'Date ouverte'!$20:$21,2,FALSE),IF($J2456='Date ouverte'!$A$22,HLOOKUP($AA2456,'Date ouverte'!$22:$23,2,FALSE),IF($J2456='Date ouverte'!$A$24,HLOOKUP($AA2456,'Date ouverte'!$24:$25,2,FALSE),IF($J2456='Date ouverte'!$A$26,HLOOKUP($AA2456,'Date ouverte'!$26:$27,2,FALSE),"j"))))),W2456)&lt;&gt;"alert",AA2456,"alert")</f>
        <v>alert</v>
      </c>
      <c r="AC2456" s="65">
        <f>IF($AB2456="alert",(IF($J2456='Date ouverte'!$A$29,HLOOKUP($AA2456,'Date ouverte'!$29:$30,2,FALSE),IF($J2456='Date ouverte'!$A$31,HLOOKUP($AA2456,'Date ouverte'!$31:$33,2,FALSE),IF($J2456='Date ouverte'!$A$33,HLOOKUP($AA2456,'Date ouverte'!$33:$34,2,FALSE),IF($J2456='Date ouverte'!$A$35,HLOOKUP($AA2456,'Date ouverte'!$35:$36,2,FALSE),"j"))))),0)</f>
        <v>96</v>
      </c>
      <c r="AD245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6" s="71"/>
    </row>
    <row r="2457" spans="1:31" x14ac:dyDescent="0.25">
      <c r="A2457" t="s">
        <v>2424</v>
      </c>
      <c r="B2457" t="s">
        <v>258</v>
      </c>
      <c r="C2457" t="s">
        <v>30</v>
      </c>
      <c r="D2457" t="s">
        <v>47</v>
      </c>
      <c r="E2457" t="s">
        <v>34</v>
      </c>
      <c r="F2457" t="s">
        <v>48</v>
      </c>
      <c r="G2457" s="1">
        <v>44847</v>
      </c>
      <c r="H2457" s="1">
        <v>44877</v>
      </c>
      <c r="I2457" s="2">
        <v>44894.208333333336</v>
      </c>
      <c r="J2457" t="s">
        <v>23</v>
      </c>
      <c r="K2457" t="s">
        <v>19</v>
      </c>
      <c r="L2457" t="s">
        <v>20</v>
      </c>
      <c r="M2457" t="s">
        <v>25</v>
      </c>
      <c r="N2457" t="s">
        <v>35</v>
      </c>
      <c r="O2457" t="s">
        <v>45</v>
      </c>
      <c r="P2457">
        <f t="shared" si="752"/>
        <v>1</v>
      </c>
      <c r="Q2457" s="5">
        <f t="shared" si="753"/>
        <v>44879</v>
      </c>
      <c r="R2457" s="32">
        <f>VLOOKUP(_xlfn.CONCAT(M2457," - ",E2457),Planning!$C$75:$D$99,2,0)</f>
        <v>21</v>
      </c>
      <c r="S2457" s="5">
        <f t="shared" si="754"/>
        <v>44898</v>
      </c>
      <c r="T2457" s="3" t="str">
        <f t="shared" si="755"/>
        <v/>
      </c>
      <c r="U2457" s="32">
        <f t="shared" ca="1" si="756"/>
        <v>21</v>
      </c>
      <c r="V2457" s="32">
        <f t="shared" si="757"/>
        <v>0</v>
      </c>
      <c r="W2457" s="5">
        <f t="shared" si="758"/>
        <v>44894</v>
      </c>
      <c r="X2457" s="5"/>
      <c r="Z2457" s="49"/>
      <c r="AA2457" s="50" cm="1">
        <f t="array" ref="AA2457">IF(AND(K2457="Pending",J2457='Date ouverte'!$A$2),INDEX(_xlfn.ANCHORARRAY('Date ouverte'!$B$2),MATCH(TRUE,_xlfn.ANCHORARRAY('Date ouverte'!$B$2)&gt;=$W2457,0)),IF(AND(K2457="Pending",J2457='Date ouverte'!$A$4),INDEX(_xlfn.ANCHORARRAY('Date ouverte'!$B$4),MATCH(TRUE,_xlfn.ANCHORARRAY('Date ouverte'!$B$4)&gt;=$W2457,0)),IF(AND(K2457="Pending",J2457='Date ouverte'!$A$6),INDEX(_xlfn.ANCHORARRAY('Date ouverte'!$B$6),MATCH(TRUE,_xlfn.ANCHORARRAY('Date ouverte'!$B$6)&gt;=$W2457,0)),IF(AND(K2457="Pending",J2457='Date ouverte'!$A$8),INDEX(_xlfn.ANCHORARRAY('Date ouverte'!$B$8),MATCH(TRUE,_xlfn.ANCHORARRAY('Date ouverte'!$B$8)&gt;=$W2457,0)),W2457))))</f>
        <v>44894</v>
      </c>
      <c r="AB2457" s="5">
        <f>IF(IF($K2457="Pending",(IF($J2457='Date ouverte'!$A$20,HLOOKUP($AA2457,'Date ouverte'!$20:$21,2,FALSE),IF($J2457='Date ouverte'!$A$22,HLOOKUP($AA2457,'Date ouverte'!$22:$23,2,FALSE),IF($J2457='Date ouverte'!$A$24,HLOOKUP($AA2457,'Date ouverte'!$24:$25,2,FALSE),IF($J2457='Date ouverte'!$A$26,HLOOKUP($AA2457,'Date ouverte'!$26:$27,2,FALSE),"j"))))),W2457)&lt;&gt;"alert",AA2457,"alert")</f>
        <v>44894</v>
      </c>
      <c r="AC2457" s="65">
        <f>IF($AB2457="alert",(IF($J2457='Date ouverte'!$A$29,HLOOKUP($AA2457,'Date ouverte'!$29:$30,2,FALSE),IF($J2457='Date ouverte'!$A$31,HLOOKUP($AA2457,'Date ouverte'!$31:$33,2,FALSE),IF($J2457='Date ouverte'!$A$33,HLOOKUP($AA2457,'Date ouverte'!$33:$34,2,FALSE),IF($J2457='Date ouverte'!$A$35,HLOOKUP($AA2457,'Date ouverte'!$35:$36,2,FALSE),"j"))))),0)</f>
        <v>0</v>
      </c>
      <c r="AD245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7" s="71"/>
    </row>
    <row r="2458" spans="1:31" x14ac:dyDescent="0.25">
      <c r="A2458" t="s">
        <v>2425</v>
      </c>
      <c r="B2458" t="s">
        <v>258</v>
      </c>
      <c r="C2458" t="s">
        <v>14</v>
      </c>
      <c r="D2458" t="s">
        <v>47</v>
      </c>
      <c r="E2458" t="s">
        <v>34</v>
      </c>
      <c r="F2458" t="s">
        <v>48</v>
      </c>
      <c r="G2458" s="1">
        <v>44851</v>
      </c>
      <c r="H2458" s="1">
        <v>44900</v>
      </c>
      <c r="I2458" s="2">
        <v>44915</v>
      </c>
      <c r="J2458" t="s">
        <v>28</v>
      </c>
      <c r="K2458" t="s">
        <v>29</v>
      </c>
      <c r="L2458" t="s">
        <v>20</v>
      </c>
      <c r="M2458" t="s">
        <v>25</v>
      </c>
      <c r="N2458" t="s">
        <v>35</v>
      </c>
      <c r="O2458" t="s">
        <v>49</v>
      </c>
      <c r="P2458">
        <f t="shared" ref="P2458:P2468" si="759">IF(A2458&lt;&gt;"",1,0)</f>
        <v>1</v>
      </c>
      <c r="Q2458" s="5">
        <f t="shared" ref="Q2458:Q2468" si="760">ROUNDDOWN(H2458,0)+2</f>
        <v>44902</v>
      </c>
      <c r="R2458" s="32">
        <f>VLOOKUP(_xlfn.CONCAT(M2458," - ",E2458),Planning!$C$75:$D$99,2,0)</f>
        <v>21</v>
      </c>
      <c r="S2458" s="5">
        <f t="shared" ref="S2458:S2468" si="761">H2458+R2458</f>
        <v>44921</v>
      </c>
      <c r="T2458" s="3" t="str">
        <f t="shared" ref="T2458:T2468" si="762">IF(X2458-H2458&gt;R2458,"Alert","")</f>
        <v/>
      </c>
      <c r="U2458" s="32">
        <f t="shared" ref="U2458:U2468" ca="1" si="763">IF(Q2458&lt;=TODAY(),(H2458+R2458)-TODAY(),R2458)</f>
        <v>21</v>
      </c>
      <c r="V2458" s="32">
        <f t="shared" ref="V2458:V2468" si="764">IF(X2458-H2458-R2458&gt;0,X2458-H2458-R2458,0)</f>
        <v>0</v>
      </c>
      <c r="W2458" s="5">
        <f t="shared" ref="W2458:W2468" si="765">ROUNDDOWN(I2458,0)</f>
        <v>44915</v>
      </c>
      <c r="X2458" s="5"/>
      <c r="Z2458" s="49"/>
      <c r="AA2458" s="50" cm="1">
        <f t="array" ref="AA2458">IF(AND(K2458="Pending",J2458='Date ouverte'!$A$2),INDEX(_xlfn.ANCHORARRAY('Date ouverte'!$B$2),MATCH(TRUE,_xlfn.ANCHORARRAY('Date ouverte'!$B$2)&gt;=$W2458,0)),IF(AND(K2458="Pending",J2458='Date ouverte'!$A$4),INDEX(_xlfn.ANCHORARRAY('Date ouverte'!$B$4),MATCH(TRUE,_xlfn.ANCHORARRAY('Date ouverte'!$B$4)&gt;=$W2458,0)),IF(AND(K2458="Pending",J2458='Date ouverte'!$A$6),INDEX(_xlfn.ANCHORARRAY('Date ouverte'!$B$6),MATCH(TRUE,_xlfn.ANCHORARRAY('Date ouverte'!$B$6)&gt;=$W2458,0)),IF(AND(K2458="Pending",J2458='Date ouverte'!$A$8),INDEX(_xlfn.ANCHORARRAY('Date ouverte'!$B$8),MATCH(TRUE,_xlfn.ANCHORARRAY('Date ouverte'!$B$8)&gt;=$W2458,0)),W2458))))</f>
        <v>44915</v>
      </c>
      <c r="AB2458" s="5">
        <f>IF(IF($K2458="Pending",(IF($J2458='Date ouverte'!$A$20,HLOOKUP($AA2458,'Date ouverte'!$20:$21,2,FALSE),IF($J2458='Date ouverte'!$A$22,HLOOKUP($AA2458,'Date ouverte'!$22:$23,2,FALSE),IF($J2458='Date ouverte'!$A$24,HLOOKUP($AA2458,'Date ouverte'!$24:$25,2,FALSE),IF($J2458='Date ouverte'!$A$26,HLOOKUP($AA2458,'Date ouverte'!$26:$27,2,FALSE),"j"))))),W2458)&lt;&gt;"alert",AA2458,"alert")</f>
        <v>44915</v>
      </c>
      <c r="AC2458" s="65">
        <f>IF($AB2458="alert",(IF($J2458='Date ouverte'!$A$29,HLOOKUP($AA2458,'Date ouverte'!$29:$30,2,FALSE),IF($J2458='Date ouverte'!$A$31,HLOOKUP($AA2458,'Date ouverte'!$31:$33,2,FALSE),IF($J2458='Date ouverte'!$A$33,HLOOKUP($AA2458,'Date ouverte'!$33:$34,2,FALSE),IF($J2458='Date ouverte'!$A$35,HLOOKUP($AA2458,'Date ouverte'!$35:$36,2,FALSE),"j"))))),0)</f>
        <v>0</v>
      </c>
      <c r="AD245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30</v>
      </c>
      <c r="AE2458" s="71"/>
    </row>
    <row r="2459" spans="1:31" x14ac:dyDescent="0.25">
      <c r="A2459" t="s">
        <v>333</v>
      </c>
      <c r="B2459" t="s">
        <v>258</v>
      </c>
      <c r="C2459" t="s">
        <v>30</v>
      </c>
      <c r="D2459" t="s">
        <v>47</v>
      </c>
      <c r="E2459" t="s">
        <v>16</v>
      </c>
      <c r="F2459" t="s">
        <v>48</v>
      </c>
      <c r="G2459" s="1">
        <v>44808</v>
      </c>
      <c r="H2459" s="1">
        <v>44868</v>
      </c>
      <c r="I2459" s="2">
        <v>44873</v>
      </c>
      <c r="J2459" t="s">
        <v>28</v>
      </c>
      <c r="K2459" t="s">
        <v>29</v>
      </c>
      <c r="L2459" t="s">
        <v>24</v>
      </c>
      <c r="M2459" t="s">
        <v>32</v>
      </c>
      <c r="N2459" t="s">
        <v>41</v>
      </c>
      <c r="O2459" t="s">
        <v>387</v>
      </c>
      <c r="P2459">
        <f t="shared" si="759"/>
        <v>1</v>
      </c>
      <c r="Q2459" s="5">
        <f t="shared" si="760"/>
        <v>44870</v>
      </c>
      <c r="R2459" s="32">
        <f>VLOOKUP(_xlfn.CONCAT(M2459," - ",E2459),Planning!$C$75:$D$99,2,0)</f>
        <v>10</v>
      </c>
      <c r="S2459" s="5">
        <f t="shared" si="761"/>
        <v>44878</v>
      </c>
      <c r="T2459" s="3" t="str">
        <f t="shared" si="762"/>
        <v/>
      </c>
      <c r="U2459" s="32">
        <f t="shared" ca="1" si="763"/>
        <v>10</v>
      </c>
      <c r="V2459" s="32">
        <f t="shared" si="764"/>
        <v>0</v>
      </c>
      <c r="W2459" s="5">
        <f t="shared" si="765"/>
        <v>44873</v>
      </c>
      <c r="X2459" s="5"/>
      <c r="Z2459" s="49"/>
      <c r="AA2459" s="50" cm="1">
        <f t="array" ref="AA2459">IF(AND(K2459="Pending",J2459='Date ouverte'!$A$2),INDEX(_xlfn.ANCHORARRAY('Date ouverte'!$B$2),MATCH(TRUE,_xlfn.ANCHORARRAY('Date ouverte'!$B$2)&gt;=$W2459,0)),IF(AND(K2459="Pending",J2459='Date ouverte'!$A$4),INDEX(_xlfn.ANCHORARRAY('Date ouverte'!$B$4),MATCH(TRUE,_xlfn.ANCHORARRAY('Date ouverte'!$B$4)&gt;=$W2459,0)),IF(AND(K2459="Pending",J2459='Date ouverte'!$A$6),INDEX(_xlfn.ANCHORARRAY('Date ouverte'!$B$6),MATCH(TRUE,_xlfn.ANCHORARRAY('Date ouverte'!$B$6)&gt;=$W2459,0)),IF(AND(K2459="Pending",J2459='Date ouverte'!$A$8),INDEX(_xlfn.ANCHORARRAY('Date ouverte'!$B$8),MATCH(TRUE,_xlfn.ANCHORARRAY('Date ouverte'!$B$8)&gt;=$W2459,0)),W2459))))</f>
        <v>44873</v>
      </c>
      <c r="AB2459" s="5" t="str">
        <f>IF(IF($K2459="Pending",(IF($J2459='Date ouverte'!$A$20,HLOOKUP($AA2459,'Date ouverte'!$20:$21,2,FALSE),IF($J2459='Date ouverte'!$A$22,HLOOKUP($AA2459,'Date ouverte'!$22:$23,2,FALSE),IF($J2459='Date ouverte'!$A$24,HLOOKUP($AA2459,'Date ouverte'!$24:$25,2,FALSE),IF($J2459='Date ouverte'!$A$26,HLOOKUP($AA2459,'Date ouverte'!$26:$27,2,FALSE),"j"))))),W2459)&lt;&gt;"alert",AA2459,"alert")</f>
        <v>alert</v>
      </c>
      <c r="AC2459" s="65">
        <f>IF($AB2459="alert",(IF($J2459='Date ouverte'!$A$29,HLOOKUP($AA2459,'Date ouverte'!$29:$30,2,FALSE),IF($J2459='Date ouverte'!$A$31,HLOOKUP($AA2459,'Date ouverte'!$31:$33,2,FALSE),IF($J2459='Date ouverte'!$A$33,HLOOKUP($AA2459,'Date ouverte'!$33:$34,2,FALSE),IF($J2459='Date ouverte'!$A$35,HLOOKUP($AA2459,'Date ouverte'!$35:$36,2,FALSE),"j"))))),0)</f>
        <v>15</v>
      </c>
      <c r="AD2459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59" s="71"/>
    </row>
    <row r="2460" spans="1:31" x14ac:dyDescent="0.25">
      <c r="A2460" t="s">
        <v>257</v>
      </c>
      <c r="B2460" t="s">
        <v>258</v>
      </c>
      <c r="C2460" t="s">
        <v>30</v>
      </c>
      <c r="D2460" t="s">
        <v>47</v>
      </c>
      <c r="E2460" t="s">
        <v>16</v>
      </c>
      <c r="F2460" t="s">
        <v>48</v>
      </c>
      <c r="G2460" s="1">
        <v>44802</v>
      </c>
      <c r="H2460" s="1">
        <v>44860</v>
      </c>
      <c r="I2460" s="2">
        <v>44867.354166666664</v>
      </c>
      <c r="J2460" t="s">
        <v>39</v>
      </c>
      <c r="K2460" t="s">
        <v>19</v>
      </c>
      <c r="L2460" t="s">
        <v>24</v>
      </c>
      <c r="M2460" t="s">
        <v>32</v>
      </c>
      <c r="N2460" t="s">
        <v>41</v>
      </c>
      <c r="O2460" t="s">
        <v>122</v>
      </c>
      <c r="P2460">
        <f t="shared" si="759"/>
        <v>1</v>
      </c>
      <c r="Q2460" s="5">
        <f t="shared" si="760"/>
        <v>44862</v>
      </c>
      <c r="R2460" s="32">
        <f>VLOOKUP(_xlfn.CONCAT(M2460," - ",E2460),Planning!$C$75:$D$99,2,0)</f>
        <v>10</v>
      </c>
      <c r="S2460" s="5">
        <f t="shared" si="761"/>
        <v>44870</v>
      </c>
      <c r="T2460" s="3" t="str">
        <f t="shared" si="762"/>
        <v/>
      </c>
      <c r="U2460" s="32">
        <f t="shared" ca="1" si="763"/>
        <v>10</v>
      </c>
      <c r="V2460" s="32">
        <f t="shared" si="764"/>
        <v>0</v>
      </c>
      <c r="W2460" s="5">
        <f t="shared" si="765"/>
        <v>44867</v>
      </c>
      <c r="X2460" s="5"/>
      <c r="Z2460" s="49"/>
      <c r="AA2460" s="50" cm="1">
        <f t="array" ref="AA2460">IF(AND(K2460="Pending",J2460='Date ouverte'!$A$2),INDEX(_xlfn.ANCHORARRAY('Date ouverte'!$B$2),MATCH(TRUE,_xlfn.ANCHORARRAY('Date ouverte'!$B$2)&gt;=$W2460,0)),IF(AND(K2460="Pending",J2460='Date ouverte'!$A$4),INDEX(_xlfn.ANCHORARRAY('Date ouverte'!$B$4),MATCH(TRUE,_xlfn.ANCHORARRAY('Date ouverte'!$B$4)&gt;=$W2460,0)),IF(AND(K2460="Pending",J2460='Date ouverte'!$A$6),INDEX(_xlfn.ANCHORARRAY('Date ouverte'!$B$6),MATCH(TRUE,_xlfn.ANCHORARRAY('Date ouverte'!$B$6)&gt;=$W2460,0)),IF(AND(K2460="Pending",J2460='Date ouverte'!$A$8),INDEX(_xlfn.ANCHORARRAY('Date ouverte'!$B$8),MATCH(TRUE,_xlfn.ANCHORARRAY('Date ouverte'!$B$8)&gt;=$W2460,0)),W2460))))</f>
        <v>44867</v>
      </c>
      <c r="AB2460" s="5">
        <f>IF(IF($K2460="Pending",(IF($J2460='Date ouverte'!$A$20,HLOOKUP($AA2460,'Date ouverte'!$20:$21,2,FALSE),IF($J2460='Date ouverte'!$A$22,HLOOKUP($AA2460,'Date ouverte'!$22:$23,2,FALSE),IF($J2460='Date ouverte'!$A$24,HLOOKUP($AA2460,'Date ouverte'!$24:$25,2,FALSE),IF($J2460='Date ouverte'!$A$26,HLOOKUP($AA2460,'Date ouverte'!$26:$27,2,FALSE),"j"))))),W2460)&lt;&gt;"alert",AA2460,"alert")</f>
        <v>44867</v>
      </c>
      <c r="AC2460" s="65">
        <f>IF($AB2460="alert",(IF($J2460='Date ouverte'!$A$29,HLOOKUP($AA2460,'Date ouverte'!$29:$30,2,FALSE),IF($J2460='Date ouverte'!$A$31,HLOOKUP($AA2460,'Date ouverte'!$31:$33,2,FALSE),IF($J2460='Date ouverte'!$A$33,HLOOKUP($AA2460,'Date ouverte'!$33:$34,2,FALSE),IF($J2460='Date ouverte'!$A$35,HLOOKUP($AA2460,'Date ouverte'!$35:$36,2,FALSE),"j"))))),0)</f>
        <v>0</v>
      </c>
      <c r="AD2460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15</v>
      </c>
      <c r="AE2460" s="71"/>
    </row>
    <row r="2461" spans="1:31" x14ac:dyDescent="0.25">
      <c r="A2461" t="s">
        <v>270</v>
      </c>
      <c r="B2461" t="s">
        <v>258</v>
      </c>
      <c r="C2461" t="s">
        <v>30</v>
      </c>
      <c r="D2461" t="s">
        <v>47</v>
      </c>
      <c r="E2461" t="s">
        <v>16</v>
      </c>
      <c r="F2461" t="s">
        <v>48</v>
      </c>
      <c r="G2461" s="1">
        <v>44802</v>
      </c>
      <c r="H2461" s="1">
        <v>44860</v>
      </c>
      <c r="I2461" s="2">
        <v>44865.208333333336</v>
      </c>
      <c r="J2461" t="s">
        <v>23</v>
      </c>
      <c r="K2461" t="s">
        <v>19</v>
      </c>
      <c r="L2461" t="s">
        <v>24</v>
      </c>
      <c r="M2461" t="s">
        <v>32</v>
      </c>
      <c r="N2461" t="s">
        <v>41</v>
      </c>
      <c r="O2461" t="s">
        <v>122</v>
      </c>
      <c r="P2461">
        <f t="shared" si="759"/>
        <v>1</v>
      </c>
      <c r="Q2461" s="5">
        <f t="shared" si="760"/>
        <v>44862</v>
      </c>
      <c r="R2461" s="32">
        <f>VLOOKUP(_xlfn.CONCAT(M2461," - ",E2461),Planning!$C$75:$D$99,2,0)</f>
        <v>10</v>
      </c>
      <c r="S2461" s="5">
        <f t="shared" si="761"/>
        <v>44870</v>
      </c>
      <c r="T2461" s="3" t="str">
        <f t="shared" si="762"/>
        <v/>
      </c>
      <c r="U2461" s="32">
        <f t="shared" ca="1" si="763"/>
        <v>10</v>
      </c>
      <c r="V2461" s="32">
        <f t="shared" si="764"/>
        <v>0</v>
      </c>
      <c r="W2461" s="5">
        <f t="shared" si="765"/>
        <v>44865</v>
      </c>
      <c r="X2461" s="5"/>
      <c r="Z2461" s="49"/>
      <c r="AA2461" s="50" cm="1">
        <f t="array" ref="AA2461">IF(AND(K2461="Pending",J2461='Date ouverte'!$A$2),INDEX(_xlfn.ANCHORARRAY('Date ouverte'!$B$2),MATCH(TRUE,_xlfn.ANCHORARRAY('Date ouverte'!$B$2)&gt;=$W2461,0)),IF(AND(K2461="Pending",J2461='Date ouverte'!$A$4),INDEX(_xlfn.ANCHORARRAY('Date ouverte'!$B$4),MATCH(TRUE,_xlfn.ANCHORARRAY('Date ouverte'!$B$4)&gt;=$W2461,0)),IF(AND(K2461="Pending",J2461='Date ouverte'!$A$6),INDEX(_xlfn.ANCHORARRAY('Date ouverte'!$B$6),MATCH(TRUE,_xlfn.ANCHORARRAY('Date ouverte'!$B$6)&gt;=$W2461,0)),IF(AND(K2461="Pending",J2461='Date ouverte'!$A$8),INDEX(_xlfn.ANCHORARRAY('Date ouverte'!$B$8),MATCH(TRUE,_xlfn.ANCHORARRAY('Date ouverte'!$B$8)&gt;=$W2461,0)),W2461))))</f>
        <v>44865</v>
      </c>
      <c r="AB2461" s="5">
        <f>IF(IF($K2461="Pending",(IF($J2461='Date ouverte'!$A$20,HLOOKUP($AA2461,'Date ouverte'!$20:$21,2,FALSE),IF($J2461='Date ouverte'!$A$22,HLOOKUP($AA2461,'Date ouverte'!$22:$23,2,FALSE),IF($J2461='Date ouverte'!$A$24,HLOOKUP($AA2461,'Date ouverte'!$24:$25,2,FALSE),IF($J2461='Date ouverte'!$A$26,HLOOKUP($AA2461,'Date ouverte'!$26:$27,2,FALSE),"j"))))),W2461)&lt;&gt;"alert",AA2461,"alert")</f>
        <v>44865</v>
      </c>
      <c r="AC2461" s="65">
        <f>IF($AB2461="alert",(IF($J2461='Date ouverte'!$A$29,HLOOKUP($AA2461,'Date ouverte'!$29:$30,2,FALSE),IF($J2461='Date ouverte'!$A$31,HLOOKUP($AA2461,'Date ouverte'!$31:$33,2,FALSE),IF($J2461='Date ouverte'!$A$33,HLOOKUP($AA2461,'Date ouverte'!$33:$34,2,FALSE),IF($J2461='Date ouverte'!$A$35,HLOOKUP($AA2461,'Date ouverte'!$35:$36,2,FALSE),"j"))))),0)</f>
        <v>0</v>
      </c>
      <c r="AD2461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1" s="71"/>
    </row>
    <row r="2462" spans="1:31" x14ac:dyDescent="0.25">
      <c r="A2462" t="s">
        <v>2426</v>
      </c>
      <c r="B2462" t="s">
        <v>258</v>
      </c>
      <c r="C2462" t="s">
        <v>30</v>
      </c>
      <c r="D2462" t="s">
        <v>47</v>
      </c>
      <c r="E2462" t="s">
        <v>16</v>
      </c>
      <c r="F2462" t="s">
        <v>48</v>
      </c>
      <c r="G2462" s="1">
        <v>44846</v>
      </c>
      <c r="H2462" s="1">
        <v>44885</v>
      </c>
      <c r="I2462" s="2">
        <v>44890</v>
      </c>
      <c r="J2462" t="s">
        <v>23</v>
      </c>
      <c r="K2462" t="s">
        <v>29</v>
      </c>
      <c r="L2462" t="s">
        <v>24</v>
      </c>
      <c r="M2462" t="s">
        <v>32</v>
      </c>
      <c r="N2462" t="s">
        <v>41</v>
      </c>
      <c r="O2462" t="s">
        <v>1106</v>
      </c>
      <c r="P2462">
        <f t="shared" si="759"/>
        <v>1</v>
      </c>
      <c r="Q2462" s="5">
        <f t="shared" si="760"/>
        <v>44887</v>
      </c>
      <c r="R2462" s="32">
        <f>VLOOKUP(_xlfn.CONCAT(M2462," - ",E2462),Planning!$C$75:$D$99,2,0)</f>
        <v>10</v>
      </c>
      <c r="S2462" s="5">
        <f t="shared" si="761"/>
        <v>44895</v>
      </c>
      <c r="T2462" s="3" t="str">
        <f t="shared" si="762"/>
        <v/>
      </c>
      <c r="U2462" s="32">
        <f t="shared" ca="1" si="763"/>
        <v>10</v>
      </c>
      <c r="V2462" s="32">
        <f t="shared" si="764"/>
        <v>0</v>
      </c>
      <c r="W2462" s="5">
        <f t="shared" si="765"/>
        <v>44890</v>
      </c>
      <c r="X2462" s="5"/>
      <c r="Z2462" s="49"/>
      <c r="AA2462" s="50" cm="1">
        <f t="array" ref="AA2462">IF(AND(K2462="Pending",J2462='Date ouverte'!$A$2),INDEX(_xlfn.ANCHORARRAY('Date ouverte'!$B$2),MATCH(TRUE,_xlfn.ANCHORARRAY('Date ouverte'!$B$2)&gt;=$W2462,0)),IF(AND(K2462="Pending",J2462='Date ouverte'!$A$4),INDEX(_xlfn.ANCHORARRAY('Date ouverte'!$B$4),MATCH(TRUE,_xlfn.ANCHORARRAY('Date ouverte'!$B$4)&gt;=$W2462,0)),IF(AND(K2462="Pending",J2462='Date ouverte'!$A$6),INDEX(_xlfn.ANCHORARRAY('Date ouverte'!$B$6),MATCH(TRUE,_xlfn.ANCHORARRAY('Date ouverte'!$B$6)&gt;=$W2462,0)),IF(AND(K2462="Pending",J2462='Date ouverte'!$A$8),INDEX(_xlfn.ANCHORARRAY('Date ouverte'!$B$8),MATCH(TRUE,_xlfn.ANCHORARRAY('Date ouverte'!$B$8)&gt;=$W2462,0)),W2462))))</f>
        <v>44890</v>
      </c>
      <c r="AB2462" s="5" t="str">
        <f>IF(IF($K2462="Pending",(IF($J2462='Date ouverte'!$A$20,HLOOKUP($AA2462,'Date ouverte'!$20:$21,2,FALSE),IF($J2462='Date ouverte'!$A$22,HLOOKUP($AA2462,'Date ouverte'!$22:$23,2,FALSE),IF($J2462='Date ouverte'!$A$24,HLOOKUP($AA2462,'Date ouverte'!$24:$25,2,FALSE),IF($J2462='Date ouverte'!$A$26,HLOOKUP($AA2462,'Date ouverte'!$26:$27,2,FALSE),"j"))))),W2462)&lt;&gt;"alert",AA2462,"alert")</f>
        <v>alert</v>
      </c>
      <c r="AC2462" s="65">
        <f>IF($AB2462="alert",(IF($J2462='Date ouverte'!$A$29,HLOOKUP($AA2462,'Date ouverte'!$29:$30,2,FALSE),IF($J2462='Date ouverte'!$A$31,HLOOKUP($AA2462,'Date ouverte'!$31:$33,2,FALSE),IF($J2462='Date ouverte'!$A$33,HLOOKUP($AA2462,'Date ouverte'!$33:$34,2,FALSE),IF($J2462='Date ouverte'!$A$35,HLOOKUP($AA2462,'Date ouverte'!$35:$36,2,FALSE),"j"))))),0)</f>
        <v>96</v>
      </c>
      <c r="AD2462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2" s="71"/>
    </row>
    <row r="2463" spans="1:31" x14ac:dyDescent="0.25">
      <c r="A2463" t="s">
        <v>2427</v>
      </c>
      <c r="B2463" t="s">
        <v>258</v>
      </c>
      <c r="C2463" t="s">
        <v>38</v>
      </c>
      <c r="D2463" t="s">
        <v>47</v>
      </c>
      <c r="E2463" t="s">
        <v>34</v>
      </c>
      <c r="F2463" t="s">
        <v>48</v>
      </c>
      <c r="G2463" s="1">
        <v>44847</v>
      </c>
      <c r="H2463" s="1">
        <v>44877</v>
      </c>
      <c r="I2463" s="2">
        <v>44883</v>
      </c>
      <c r="J2463" t="s">
        <v>18</v>
      </c>
      <c r="K2463" t="s">
        <v>29</v>
      </c>
      <c r="L2463" t="s">
        <v>24</v>
      </c>
      <c r="M2463" t="s">
        <v>25</v>
      </c>
      <c r="N2463" t="s">
        <v>26</v>
      </c>
      <c r="O2463" t="s">
        <v>45</v>
      </c>
      <c r="P2463">
        <f t="shared" si="759"/>
        <v>1</v>
      </c>
      <c r="Q2463" s="5">
        <f t="shared" si="760"/>
        <v>44879</v>
      </c>
      <c r="R2463" s="32">
        <f>VLOOKUP(_xlfn.CONCAT(M2463," - ",E2463),Planning!$C$75:$D$99,2,0)</f>
        <v>21</v>
      </c>
      <c r="S2463" s="5">
        <f t="shared" si="761"/>
        <v>44898</v>
      </c>
      <c r="T2463" s="3" t="str">
        <f t="shared" si="762"/>
        <v/>
      </c>
      <c r="U2463" s="32">
        <f t="shared" ca="1" si="763"/>
        <v>21</v>
      </c>
      <c r="V2463" s="32">
        <f t="shared" si="764"/>
        <v>0</v>
      </c>
      <c r="W2463" s="5">
        <f t="shared" si="765"/>
        <v>44883</v>
      </c>
      <c r="X2463" s="5"/>
      <c r="Z2463" s="49"/>
      <c r="AA2463" s="50" cm="1">
        <f t="array" ref="AA2463">IF(AND(K2463="Pending",J2463='Date ouverte'!$A$2),INDEX(_xlfn.ANCHORARRAY('Date ouverte'!$B$2),MATCH(TRUE,_xlfn.ANCHORARRAY('Date ouverte'!$B$2)&gt;=$W2463,0)),IF(AND(K2463="Pending",J2463='Date ouverte'!$A$4),INDEX(_xlfn.ANCHORARRAY('Date ouverte'!$B$4),MATCH(TRUE,_xlfn.ANCHORARRAY('Date ouverte'!$B$4)&gt;=$W2463,0)),IF(AND(K2463="Pending",J2463='Date ouverte'!$A$6),INDEX(_xlfn.ANCHORARRAY('Date ouverte'!$B$6),MATCH(TRUE,_xlfn.ANCHORARRAY('Date ouverte'!$B$6)&gt;=$W2463,0)),IF(AND(K2463="Pending",J2463='Date ouverte'!$A$8),INDEX(_xlfn.ANCHORARRAY('Date ouverte'!$B$8),MATCH(TRUE,_xlfn.ANCHORARRAY('Date ouverte'!$B$8)&gt;=$W2463,0)),W2463))))</f>
        <v>44883</v>
      </c>
      <c r="AB2463" s="5">
        <f>IF(IF($K2463="Pending",(IF($J2463='Date ouverte'!$A$20,HLOOKUP($AA2463,'Date ouverte'!$20:$21,2,FALSE),IF($J2463='Date ouverte'!$A$22,HLOOKUP($AA2463,'Date ouverte'!$22:$23,2,FALSE),IF($J2463='Date ouverte'!$A$24,HLOOKUP($AA2463,'Date ouverte'!$24:$25,2,FALSE),IF($J2463='Date ouverte'!$A$26,HLOOKUP($AA2463,'Date ouverte'!$26:$27,2,FALSE),"j"))))),W2463)&lt;&gt;"alert",AA2463,"alert")</f>
        <v>44883</v>
      </c>
      <c r="AC2463" s="65">
        <f>IF($AB2463="alert",(IF($J2463='Date ouverte'!$A$29,HLOOKUP($AA2463,'Date ouverte'!$29:$30,2,FALSE),IF($J2463='Date ouverte'!$A$31,HLOOKUP($AA2463,'Date ouverte'!$31:$33,2,FALSE),IF($J2463='Date ouverte'!$A$33,HLOOKUP($AA2463,'Date ouverte'!$33:$34,2,FALSE),IF($J2463='Date ouverte'!$A$35,HLOOKUP($AA2463,'Date ouverte'!$35:$36,2,FALSE),"j"))))),0)</f>
        <v>0</v>
      </c>
      <c r="AD2463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3" s="71"/>
    </row>
    <row r="2464" spans="1:31" x14ac:dyDescent="0.25">
      <c r="A2464" t="s">
        <v>902</v>
      </c>
      <c r="B2464" t="s">
        <v>258</v>
      </c>
      <c r="C2464" t="s">
        <v>30</v>
      </c>
      <c r="D2464" t="s">
        <v>47</v>
      </c>
      <c r="E2464" t="s">
        <v>34</v>
      </c>
      <c r="F2464" t="s">
        <v>48</v>
      </c>
      <c r="G2464" s="1">
        <v>44826</v>
      </c>
      <c r="H2464" s="1">
        <v>44860</v>
      </c>
      <c r="I2464" s="2">
        <v>44873.291666666664</v>
      </c>
      <c r="J2464" t="s">
        <v>28</v>
      </c>
      <c r="K2464" t="s">
        <v>19</v>
      </c>
      <c r="L2464" t="s">
        <v>20</v>
      </c>
      <c r="M2464" t="s">
        <v>25</v>
      </c>
      <c r="N2464" t="s">
        <v>35</v>
      </c>
      <c r="O2464" t="s">
        <v>36</v>
      </c>
      <c r="P2464">
        <f t="shared" si="759"/>
        <v>1</v>
      </c>
      <c r="Q2464" s="5">
        <f t="shared" si="760"/>
        <v>44862</v>
      </c>
      <c r="R2464" s="32">
        <f>VLOOKUP(_xlfn.CONCAT(M2464," - ",E2464),Planning!$C$75:$D$99,2,0)</f>
        <v>21</v>
      </c>
      <c r="S2464" s="5">
        <f t="shared" si="761"/>
        <v>44881</v>
      </c>
      <c r="T2464" s="3" t="str">
        <f t="shared" si="762"/>
        <v/>
      </c>
      <c r="U2464" s="32">
        <f t="shared" ca="1" si="763"/>
        <v>21</v>
      </c>
      <c r="V2464" s="32">
        <f t="shared" si="764"/>
        <v>0</v>
      </c>
      <c r="W2464" s="5">
        <f t="shared" si="765"/>
        <v>44873</v>
      </c>
      <c r="X2464" s="5"/>
      <c r="Z2464" s="49"/>
      <c r="AA2464" s="50" cm="1">
        <f t="array" ref="AA2464">IF(AND(K2464="Pending",J2464='Date ouverte'!$A$2),INDEX(_xlfn.ANCHORARRAY('Date ouverte'!$B$2),MATCH(TRUE,_xlfn.ANCHORARRAY('Date ouverte'!$B$2)&gt;=$W2464,0)),IF(AND(K2464="Pending",J2464='Date ouverte'!$A$4),INDEX(_xlfn.ANCHORARRAY('Date ouverte'!$B$4),MATCH(TRUE,_xlfn.ANCHORARRAY('Date ouverte'!$B$4)&gt;=$W2464,0)),IF(AND(K2464="Pending",J2464='Date ouverte'!$A$6),INDEX(_xlfn.ANCHORARRAY('Date ouverte'!$B$6),MATCH(TRUE,_xlfn.ANCHORARRAY('Date ouverte'!$B$6)&gt;=$W2464,0)),IF(AND(K2464="Pending",J2464='Date ouverte'!$A$8),INDEX(_xlfn.ANCHORARRAY('Date ouverte'!$B$8),MATCH(TRUE,_xlfn.ANCHORARRAY('Date ouverte'!$B$8)&gt;=$W2464,0)),W2464))))</f>
        <v>44873</v>
      </c>
      <c r="AB2464" s="5">
        <f>IF(IF($K2464="Pending",(IF($J2464='Date ouverte'!$A$20,HLOOKUP($AA2464,'Date ouverte'!$20:$21,2,FALSE),IF($J2464='Date ouverte'!$A$22,HLOOKUP($AA2464,'Date ouverte'!$22:$23,2,FALSE),IF($J2464='Date ouverte'!$A$24,HLOOKUP($AA2464,'Date ouverte'!$24:$25,2,FALSE),IF($J2464='Date ouverte'!$A$26,HLOOKUP($AA2464,'Date ouverte'!$26:$27,2,FALSE),"j"))))),W2464)&lt;&gt;"alert",AA2464,"alert")</f>
        <v>44873</v>
      </c>
      <c r="AC2464" s="65">
        <f>IF($AB2464="alert",(IF($J2464='Date ouverte'!$A$29,HLOOKUP($AA2464,'Date ouverte'!$29:$30,2,FALSE),IF($J2464='Date ouverte'!$A$31,HLOOKUP($AA2464,'Date ouverte'!$31:$33,2,FALSE),IF($J2464='Date ouverte'!$A$33,HLOOKUP($AA2464,'Date ouverte'!$33:$34,2,FALSE),IF($J2464='Date ouverte'!$A$35,HLOOKUP($AA2464,'Date ouverte'!$35:$36,2,FALSE),"j"))))),0)</f>
        <v>0</v>
      </c>
      <c r="AD2464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4" s="71"/>
    </row>
    <row r="2465" spans="1:31" x14ac:dyDescent="0.25">
      <c r="A2465" t="s">
        <v>71</v>
      </c>
      <c r="B2465" t="s">
        <v>258</v>
      </c>
      <c r="C2465" t="s">
        <v>30</v>
      </c>
      <c r="D2465" t="s">
        <v>15</v>
      </c>
      <c r="E2465" t="s">
        <v>16</v>
      </c>
      <c r="F2465" t="s">
        <v>17</v>
      </c>
      <c r="G2465" s="1">
        <v>44803</v>
      </c>
      <c r="H2465" s="1">
        <v>44853</v>
      </c>
      <c r="I2465" s="2">
        <v>44862.708333333336</v>
      </c>
      <c r="J2465" t="s">
        <v>18</v>
      </c>
      <c r="K2465" t="s">
        <v>19</v>
      </c>
      <c r="L2465" t="s">
        <v>24</v>
      </c>
      <c r="M2465" t="s">
        <v>32</v>
      </c>
      <c r="N2465" t="s">
        <v>41</v>
      </c>
      <c r="O2465" t="s">
        <v>76</v>
      </c>
      <c r="P2465">
        <f t="shared" si="759"/>
        <v>1</v>
      </c>
      <c r="Q2465" s="5">
        <f t="shared" si="760"/>
        <v>44855</v>
      </c>
      <c r="R2465" s="32">
        <f>VLOOKUP(_xlfn.CONCAT(M2465," - ",E2465),Planning!$C$75:$D$99,2,0)</f>
        <v>10</v>
      </c>
      <c r="S2465" s="5">
        <f t="shared" si="761"/>
        <v>44863</v>
      </c>
      <c r="T2465" s="3" t="str">
        <f t="shared" si="762"/>
        <v/>
      </c>
      <c r="U2465" s="32">
        <f t="shared" ca="1" si="763"/>
        <v>4</v>
      </c>
      <c r="V2465" s="32">
        <f t="shared" si="764"/>
        <v>0</v>
      </c>
      <c r="W2465" s="5">
        <f t="shared" si="765"/>
        <v>44862</v>
      </c>
      <c r="X2465" s="5"/>
      <c r="Z2465" s="49"/>
      <c r="AA2465" s="50" cm="1">
        <f t="array" ref="AA2465">IF(AND(K2465="Pending",J2465='Date ouverte'!$A$2),INDEX(_xlfn.ANCHORARRAY('Date ouverte'!$B$2),MATCH(TRUE,_xlfn.ANCHORARRAY('Date ouverte'!$B$2)&gt;=$W2465,0)),IF(AND(K2465="Pending",J2465='Date ouverte'!$A$4),INDEX(_xlfn.ANCHORARRAY('Date ouverte'!$B$4),MATCH(TRUE,_xlfn.ANCHORARRAY('Date ouverte'!$B$4)&gt;=$W2465,0)),IF(AND(K2465="Pending",J2465='Date ouverte'!$A$6),INDEX(_xlfn.ANCHORARRAY('Date ouverte'!$B$6),MATCH(TRUE,_xlfn.ANCHORARRAY('Date ouverte'!$B$6)&gt;=$W2465,0)),IF(AND(K2465="Pending",J2465='Date ouverte'!$A$8),INDEX(_xlfn.ANCHORARRAY('Date ouverte'!$B$8),MATCH(TRUE,_xlfn.ANCHORARRAY('Date ouverte'!$B$8)&gt;=$W2465,0)),W2465))))</f>
        <v>44862</v>
      </c>
      <c r="AB2465" s="5">
        <f>IF(IF($K2465="Pending",(IF($J2465='Date ouverte'!$A$20,HLOOKUP($AA2465,'Date ouverte'!$20:$21,2,FALSE),IF($J2465='Date ouverte'!$A$22,HLOOKUP($AA2465,'Date ouverte'!$22:$23,2,FALSE),IF($J2465='Date ouverte'!$A$24,HLOOKUP($AA2465,'Date ouverte'!$24:$25,2,FALSE),IF($J2465='Date ouverte'!$A$26,HLOOKUP($AA2465,'Date ouverte'!$26:$27,2,FALSE),"j"))))),W2465)&lt;&gt;"alert",AA2465,"alert")</f>
        <v>44862</v>
      </c>
      <c r="AC2465" s="65">
        <f>IF($AB2465="alert",(IF($J2465='Date ouverte'!$A$29,HLOOKUP($AA2465,'Date ouverte'!$29:$30,2,FALSE),IF($J2465='Date ouverte'!$A$31,HLOOKUP($AA2465,'Date ouverte'!$31:$33,2,FALSE),IF($J2465='Date ouverte'!$A$33,HLOOKUP($AA2465,'Date ouverte'!$33:$34,2,FALSE),IF($J2465='Date ouverte'!$A$35,HLOOKUP($AA2465,'Date ouverte'!$35:$36,2,FALSE),"j"))))),0)</f>
        <v>0</v>
      </c>
      <c r="AD2465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5" s="71"/>
    </row>
    <row r="2466" spans="1:31" x14ac:dyDescent="0.25">
      <c r="A2466" t="s">
        <v>1626</v>
      </c>
      <c r="B2466" t="s">
        <v>258</v>
      </c>
      <c r="C2466" t="s">
        <v>30</v>
      </c>
      <c r="D2466" t="s">
        <v>47</v>
      </c>
      <c r="E2466" t="s">
        <v>16</v>
      </c>
      <c r="F2466" t="s">
        <v>48</v>
      </c>
      <c r="G2466" s="1">
        <v>44839</v>
      </c>
      <c r="H2466" s="1">
        <v>44882</v>
      </c>
      <c r="I2466" s="2">
        <v>44893</v>
      </c>
      <c r="J2466" t="s">
        <v>18</v>
      </c>
      <c r="K2466" t="s">
        <v>29</v>
      </c>
      <c r="L2466" t="s">
        <v>24</v>
      </c>
      <c r="M2466" t="s">
        <v>25</v>
      </c>
      <c r="N2466" t="s">
        <v>26</v>
      </c>
      <c r="O2466" t="s">
        <v>54</v>
      </c>
      <c r="P2466">
        <f t="shared" si="759"/>
        <v>1</v>
      </c>
      <c r="Q2466" s="5">
        <f t="shared" si="760"/>
        <v>44884</v>
      </c>
      <c r="R2466" s="32">
        <f>VLOOKUP(_xlfn.CONCAT(M2466," - ",E2466),Planning!$C$75:$D$99,2,0)</f>
        <v>4</v>
      </c>
      <c r="S2466" s="5">
        <f t="shared" si="761"/>
        <v>44886</v>
      </c>
      <c r="T2466" s="3" t="str">
        <f t="shared" si="762"/>
        <v/>
      </c>
      <c r="U2466" s="32">
        <f t="shared" ca="1" si="763"/>
        <v>4</v>
      </c>
      <c r="V2466" s="32">
        <f t="shared" si="764"/>
        <v>0</v>
      </c>
      <c r="W2466" s="5">
        <f t="shared" si="765"/>
        <v>44893</v>
      </c>
      <c r="X2466" s="5"/>
      <c r="Z2466" s="49"/>
      <c r="AA2466" s="50" cm="1">
        <f t="array" ref="AA2466">IF(AND(K2466="Pending",J2466='Date ouverte'!$A$2),INDEX(_xlfn.ANCHORARRAY('Date ouverte'!$B$2),MATCH(TRUE,_xlfn.ANCHORARRAY('Date ouverte'!$B$2)&gt;=$W2466,0)),IF(AND(K2466="Pending",J2466='Date ouverte'!$A$4),INDEX(_xlfn.ANCHORARRAY('Date ouverte'!$B$4),MATCH(TRUE,_xlfn.ANCHORARRAY('Date ouverte'!$B$4)&gt;=$W2466,0)),IF(AND(K2466="Pending",J2466='Date ouverte'!$A$6),INDEX(_xlfn.ANCHORARRAY('Date ouverte'!$B$6),MATCH(TRUE,_xlfn.ANCHORARRAY('Date ouverte'!$B$6)&gt;=$W2466,0)),IF(AND(K2466="Pending",J2466='Date ouverte'!$A$8),INDEX(_xlfn.ANCHORARRAY('Date ouverte'!$B$8),MATCH(TRUE,_xlfn.ANCHORARRAY('Date ouverte'!$B$8)&gt;=$W2466,0)),W2466))))</f>
        <v>44893</v>
      </c>
      <c r="AB2466" s="5">
        <f>IF(IF($K2466="Pending",(IF($J2466='Date ouverte'!$A$20,HLOOKUP($AA2466,'Date ouverte'!$20:$21,2,FALSE),IF($J2466='Date ouverte'!$A$22,HLOOKUP($AA2466,'Date ouverte'!$22:$23,2,FALSE),IF($J2466='Date ouverte'!$A$24,HLOOKUP($AA2466,'Date ouverte'!$24:$25,2,FALSE),IF($J2466='Date ouverte'!$A$26,HLOOKUP($AA2466,'Date ouverte'!$26:$27,2,FALSE),"j"))))),W2466)&lt;&gt;"alert",AA2466,"alert")</f>
        <v>44893</v>
      </c>
      <c r="AC2466" s="65">
        <f>IF($AB2466="alert",(IF($J2466='Date ouverte'!$A$29,HLOOKUP($AA2466,'Date ouverte'!$29:$30,2,FALSE),IF($J2466='Date ouverte'!$A$31,HLOOKUP($AA2466,'Date ouverte'!$31:$33,2,FALSE),IF($J2466='Date ouverte'!$A$33,HLOOKUP($AA2466,'Date ouverte'!$33:$34,2,FALSE),IF($J2466='Date ouverte'!$A$35,HLOOKUP($AA2466,'Date ouverte'!$35:$36,2,FALSE),"j"))))),0)</f>
        <v>0</v>
      </c>
      <c r="AD2466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6" s="71"/>
    </row>
    <row r="2467" spans="1:31" x14ac:dyDescent="0.25">
      <c r="A2467" t="s">
        <v>1627</v>
      </c>
      <c r="B2467" t="s">
        <v>258</v>
      </c>
      <c r="C2467" t="s">
        <v>30</v>
      </c>
      <c r="D2467" t="s">
        <v>47</v>
      </c>
      <c r="E2467" t="s">
        <v>16</v>
      </c>
      <c r="F2467" t="s">
        <v>48</v>
      </c>
      <c r="G2467" s="1">
        <v>44842</v>
      </c>
      <c r="H2467" s="1">
        <v>44881</v>
      </c>
      <c r="I2467" s="2">
        <v>44890</v>
      </c>
      <c r="J2467" t="s">
        <v>18</v>
      </c>
      <c r="K2467" t="s">
        <v>29</v>
      </c>
      <c r="L2467" t="s">
        <v>24</v>
      </c>
      <c r="M2467" t="s">
        <v>32</v>
      </c>
      <c r="N2467" t="s">
        <v>41</v>
      </c>
      <c r="O2467" t="s">
        <v>43</v>
      </c>
      <c r="P2467">
        <f t="shared" si="759"/>
        <v>1</v>
      </c>
      <c r="Q2467" s="5">
        <f t="shared" si="760"/>
        <v>44883</v>
      </c>
      <c r="R2467" s="32">
        <f>VLOOKUP(_xlfn.CONCAT(M2467," - ",E2467),Planning!$C$75:$D$99,2,0)</f>
        <v>10</v>
      </c>
      <c r="S2467" s="5">
        <f t="shared" si="761"/>
        <v>44891</v>
      </c>
      <c r="T2467" s="3" t="str">
        <f t="shared" si="762"/>
        <v/>
      </c>
      <c r="U2467" s="32">
        <f t="shared" ca="1" si="763"/>
        <v>10</v>
      </c>
      <c r="V2467" s="32">
        <f t="shared" si="764"/>
        <v>0</v>
      </c>
      <c r="W2467" s="5">
        <f t="shared" si="765"/>
        <v>44890</v>
      </c>
      <c r="X2467" s="5"/>
      <c r="Z2467" s="49"/>
      <c r="AA2467" s="50" cm="1">
        <f t="array" ref="AA2467">IF(AND(K2467="Pending",J2467='Date ouverte'!$A$2),INDEX(_xlfn.ANCHORARRAY('Date ouverte'!$B$2),MATCH(TRUE,_xlfn.ANCHORARRAY('Date ouverte'!$B$2)&gt;=$W2467,0)),IF(AND(K2467="Pending",J2467='Date ouverte'!$A$4),INDEX(_xlfn.ANCHORARRAY('Date ouverte'!$B$4),MATCH(TRUE,_xlfn.ANCHORARRAY('Date ouverte'!$B$4)&gt;=$W2467,0)),IF(AND(K2467="Pending",J2467='Date ouverte'!$A$6),INDEX(_xlfn.ANCHORARRAY('Date ouverte'!$B$6),MATCH(TRUE,_xlfn.ANCHORARRAY('Date ouverte'!$B$6)&gt;=$W2467,0)),IF(AND(K2467="Pending",J2467='Date ouverte'!$A$8),INDEX(_xlfn.ANCHORARRAY('Date ouverte'!$B$8),MATCH(TRUE,_xlfn.ANCHORARRAY('Date ouverte'!$B$8)&gt;=$W2467,0)),W2467))))</f>
        <v>44890</v>
      </c>
      <c r="AB2467" s="5" t="str">
        <f>IF(IF($K2467="Pending",(IF($J2467='Date ouverte'!$A$20,HLOOKUP($AA2467,'Date ouverte'!$20:$21,2,FALSE),IF($J2467='Date ouverte'!$A$22,HLOOKUP($AA2467,'Date ouverte'!$22:$23,2,FALSE),IF($J2467='Date ouverte'!$A$24,HLOOKUP($AA2467,'Date ouverte'!$24:$25,2,FALSE),IF($J2467='Date ouverte'!$A$26,HLOOKUP($AA2467,'Date ouverte'!$26:$27,2,FALSE),"j"))))),W2467)&lt;&gt;"alert",AA2467,"alert")</f>
        <v>alert</v>
      </c>
      <c r="AC2467" s="65">
        <f>IF($AB2467="alert",(IF($J2467='Date ouverte'!$A$29,HLOOKUP($AA2467,'Date ouverte'!$29:$30,2,FALSE),IF($J2467='Date ouverte'!$A$31,HLOOKUP($AA2467,'Date ouverte'!$31:$33,2,FALSE),IF($J2467='Date ouverte'!$A$33,HLOOKUP($AA2467,'Date ouverte'!$33:$34,2,FALSE),IF($J2467='Date ouverte'!$A$35,HLOOKUP($AA2467,'Date ouverte'!$35:$36,2,FALSE),"j"))))),0)</f>
        <v>4</v>
      </c>
      <c r="AD2467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7" s="71"/>
    </row>
    <row r="2468" spans="1:31" x14ac:dyDescent="0.25">
      <c r="A2468" t="s">
        <v>1628</v>
      </c>
      <c r="B2468" t="s">
        <v>258</v>
      </c>
      <c r="C2468" t="s">
        <v>30</v>
      </c>
      <c r="D2468" t="s">
        <v>47</v>
      </c>
      <c r="E2468" t="s">
        <v>34</v>
      </c>
      <c r="F2468" t="s">
        <v>48</v>
      </c>
      <c r="G2468" s="1">
        <v>44847</v>
      </c>
      <c r="H2468" s="1">
        <v>44877</v>
      </c>
      <c r="I2468" s="2">
        <v>44886.604166666664</v>
      </c>
      <c r="J2468" t="s">
        <v>23</v>
      </c>
      <c r="K2468" t="s">
        <v>19</v>
      </c>
      <c r="L2468" t="s">
        <v>20</v>
      </c>
      <c r="M2468" t="s">
        <v>25</v>
      </c>
      <c r="N2468" t="s">
        <v>35</v>
      </c>
      <c r="O2468" t="s">
        <v>45</v>
      </c>
      <c r="P2468">
        <f t="shared" si="759"/>
        <v>1</v>
      </c>
      <c r="Q2468" s="5">
        <f t="shared" si="760"/>
        <v>44879</v>
      </c>
      <c r="R2468" s="32">
        <f>VLOOKUP(_xlfn.CONCAT(M2468," - ",E2468),Planning!$C$75:$D$99,2,0)</f>
        <v>21</v>
      </c>
      <c r="S2468" s="5">
        <f t="shared" si="761"/>
        <v>44898</v>
      </c>
      <c r="T2468" s="3" t="str">
        <f t="shared" si="762"/>
        <v/>
      </c>
      <c r="U2468" s="32">
        <f t="shared" ca="1" si="763"/>
        <v>21</v>
      </c>
      <c r="V2468" s="32">
        <f t="shared" si="764"/>
        <v>0</v>
      </c>
      <c r="W2468" s="5">
        <f t="shared" si="765"/>
        <v>44886</v>
      </c>
      <c r="X2468" s="5"/>
      <c r="Z2468" s="49"/>
      <c r="AA2468" s="50" cm="1">
        <f t="array" ref="AA2468">IF(AND(K2468="Pending",J2468='Date ouverte'!$A$2),INDEX(_xlfn.ANCHORARRAY('Date ouverte'!$B$2),MATCH(TRUE,_xlfn.ANCHORARRAY('Date ouverte'!$B$2)&gt;=$W2468,0)),IF(AND(K2468="Pending",J2468='Date ouverte'!$A$4),INDEX(_xlfn.ANCHORARRAY('Date ouverte'!$B$4),MATCH(TRUE,_xlfn.ANCHORARRAY('Date ouverte'!$B$4)&gt;=$W2468,0)),IF(AND(K2468="Pending",J2468='Date ouverte'!$A$6),INDEX(_xlfn.ANCHORARRAY('Date ouverte'!$B$6),MATCH(TRUE,_xlfn.ANCHORARRAY('Date ouverte'!$B$6)&gt;=$W2468,0)),IF(AND(K2468="Pending",J2468='Date ouverte'!$A$8),INDEX(_xlfn.ANCHORARRAY('Date ouverte'!$B$8),MATCH(TRUE,_xlfn.ANCHORARRAY('Date ouverte'!$B$8)&gt;=$W2468,0)),W2468))))</f>
        <v>44886</v>
      </c>
      <c r="AB2468" s="5">
        <f>IF(IF($K2468="Pending",(IF($J2468='Date ouverte'!$A$20,HLOOKUP($AA2468,'Date ouverte'!$20:$21,2,FALSE),IF($J2468='Date ouverte'!$A$22,HLOOKUP($AA2468,'Date ouverte'!$22:$23,2,FALSE),IF($J2468='Date ouverte'!$A$24,HLOOKUP($AA2468,'Date ouverte'!$24:$25,2,FALSE),IF($J2468='Date ouverte'!$A$26,HLOOKUP($AA2468,'Date ouverte'!$26:$27,2,FALSE),"j"))))),W2468)&lt;&gt;"alert",AA2468,"alert")</f>
        <v>44886</v>
      </c>
      <c r="AC2468" s="65">
        <f>IF($AB2468="alert",(IF($J2468='Date ouverte'!$A$29,HLOOKUP($AA2468,'Date ouverte'!$29:$30,2,FALSE),IF($J2468='Date ouverte'!$A$31,HLOOKUP($AA2468,'Date ouverte'!$31:$33,2,FALSE),IF($J2468='Date ouverte'!$A$33,HLOOKUP($AA2468,'Date ouverte'!$33:$34,2,FALSE),IF($J2468='Date ouverte'!$A$35,HLOOKUP($AA2468,'Date ouverte'!$35:$36,2,FALSE),"j"))))),0)</f>
        <v>0</v>
      </c>
      <c r="AD2468" s="65">
        <f>IFERROR(IF(DATA[[#This Row],[Warehouse]]='Date ouverte'!$A$2,HLOOKUP(DATA[[#This Row],[Nouvelle date DLP Possible]],'Date ouverte'!$2:$3,2,FALSE),IF(DATA[[#This Row],[Warehouse]]='Date ouverte'!$A$4,HLOOKUP(DATA[[#This Row],[Nouvelle date DLP Possible]],'Date ouverte'!$4:$5,2,FALSE),IF(DATA[[#This Row],[Warehouse]]='Date ouverte'!$A$6,HLOOKUP(DATA[[#This Row],[Nouvelle date DLP Possible]],'Date ouverte'!$6:$7,2,FALSE),IF(DATA[[#This Row],[Warehouse]]='Date ouverte'!$A$8,HLOOKUP(DATA[[#This Row],[Nouvelle date DLP Possible]],'Date ouverte'!$8:$9,2,FALSE),"-")))),0)</f>
        <v>25</v>
      </c>
      <c r="AE2468" s="71"/>
    </row>
    <row r="2469" spans="1:31" x14ac:dyDescent="0.25">
      <c r="Q2469" s="5"/>
      <c r="R2469" s="32"/>
      <c r="S2469" s="5"/>
      <c r="T2469" s="3"/>
      <c r="U2469" s="32"/>
      <c r="V2469" s="32"/>
      <c r="W2469" s="5"/>
      <c r="X2469" s="5"/>
    </row>
    <row r="2470" spans="1:31" x14ac:dyDescent="0.25">
      <c r="Q2470" s="5"/>
      <c r="R2470" s="32"/>
      <c r="S2470" s="5"/>
      <c r="T2470" s="3"/>
      <c r="U2470" s="32"/>
      <c r="V2470" s="32"/>
      <c r="W2470" s="5"/>
      <c r="X2470" s="5"/>
    </row>
    <row r="2471" spans="1:31" x14ac:dyDescent="0.25">
      <c r="Q2471" s="5"/>
      <c r="R2471" s="32"/>
      <c r="S2471" s="5"/>
      <c r="T2471" s="3"/>
      <c r="U2471" s="32"/>
      <c r="V2471" s="32"/>
      <c r="W2471" s="5"/>
      <c r="X2471" s="5"/>
    </row>
    <row r="2472" spans="1:31" x14ac:dyDescent="0.25">
      <c r="Q2472" s="5"/>
      <c r="R2472" s="32"/>
      <c r="S2472" s="5"/>
      <c r="T2472" s="3"/>
      <c r="U2472" s="32"/>
      <c r="V2472" s="32"/>
      <c r="W2472" s="5"/>
      <c r="X2472" s="5"/>
    </row>
    <row r="2473" spans="1:31" x14ac:dyDescent="0.25">
      <c r="Q2473" s="5"/>
      <c r="R2473" s="32"/>
      <c r="S2473" s="5"/>
      <c r="T2473" s="3"/>
      <c r="U2473" s="32"/>
      <c r="V2473" s="32"/>
      <c r="W2473" s="5"/>
      <c r="X2473" s="5"/>
    </row>
    <row r="2474" spans="1:31" x14ac:dyDescent="0.25">
      <c r="Q2474" s="5"/>
      <c r="R2474" s="32"/>
      <c r="S2474" s="5"/>
      <c r="T2474" s="3"/>
      <c r="U2474" s="32"/>
      <c r="V2474" s="32"/>
      <c r="W2474" s="5"/>
      <c r="X2474" s="5"/>
    </row>
    <row r="2475" spans="1:31" x14ac:dyDescent="0.25">
      <c r="Q2475" s="5"/>
      <c r="R2475" s="32"/>
      <c r="S2475" s="5"/>
      <c r="T2475" s="3"/>
      <c r="U2475" s="32"/>
      <c r="V2475" s="32"/>
      <c r="W2475" s="5"/>
      <c r="X2475" s="5"/>
      <c r="Z2475" s="5"/>
    </row>
    <row r="2476" spans="1:31" x14ac:dyDescent="0.25">
      <c r="Q2476" s="5"/>
      <c r="R2476" s="32"/>
      <c r="S2476" s="5"/>
      <c r="T2476" s="3"/>
      <c r="U2476" s="32"/>
      <c r="V2476" s="32"/>
      <c r="W2476" s="5"/>
      <c r="X2476" s="5"/>
    </row>
    <row r="2477" spans="1:31" x14ac:dyDescent="0.25">
      <c r="Q2477" s="5"/>
      <c r="R2477" s="32"/>
      <c r="S2477" s="5"/>
      <c r="T2477" s="3"/>
      <c r="U2477" s="32"/>
      <c r="V2477" s="32"/>
      <c r="W2477" s="5"/>
      <c r="X2477" s="5"/>
    </row>
    <row r="2478" spans="1:31" x14ac:dyDescent="0.25">
      <c r="Q2478" s="5"/>
      <c r="R2478" s="32"/>
      <c r="S2478" s="5"/>
      <c r="T2478" s="3"/>
      <c r="U2478" s="32"/>
      <c r="V2478" s="32"/>
      <c r="W2478" s="5"/>
      <c r="X2478" s="5"/>
    </row>
    <row r="2479" spans="1:31" x14ac:dyDescent="0.25">
      <c r="Q2479" s="5"/>
      <c r="R2479" s="32"/>
      <c r="S2479" s="5"/>
      <c r="T2479" s="3"/>
      <c r="U2479" s="32"/>
      <c r="V2479" s="32"/>
      <c r="W2479" s="5"/>
      <c r="X2479" s="5"/>
    </row>
    <row r="2480" spans="1:31" x14ac:dyDescent="0.25">
      <c r="Q2480" s="5"/>
      <c r="R2480" s="32"/>
      <c r="S2480" s="5"/>
      <c r="T2480" s="3"/>
      <c r="U2480" s="32"/>
      <c r="V2480" s="32"/>
      <c r="W2480" s="5"/>
      <c r="X2480" s="5"/>
    </row>
    <row r="2481" spans="17:26" x14ac:dyDescent="0.25">
      <c r="Q2481" s="5"/>
      <c r="R2481" s="32"/>
      <c r="S2481" s="5"/>
      <c r="T2481" s="3"/>
      <c r="U2481" s="32"/>
      <c r="V2481" s="32"/>
      <c r="W2481" s="5"/>
      <c r="X2481" s="5"/>
    </row>
    <row r="2482" spans="17:26" x14ac:dyDescent="0.25">
      <c r="Q2482" s="5"/>
      <c r="R2482" s="32"/>
      <c r="S2482" s="5"/>
      <c r="T2482" s="3"/>
      <c r="U2482" s="32"/>
      <c r="V2482" s="32"/>
      <c r="W2482" s="5"/>
      <c r="X2482" s="5"/>
    </row>
    <row r="2483" spans="17:26" x14ac:dyDescent="0.25">
      <c r="Q2483" s="5"/>
      <c r="R2483" s="32"/>
      <c r="S2483" s="5"/>
      <c r="T2483" s="3"/>
      <c r="U2483" s="32"/>
      <c r="V2483" s="32"/>
      <c r="W2483" s="5"/>
      <c r="X2483" s="5"/>
    </row>
    <row r="2484" spans="17:26" x14ac:dyDescent="0.25">
      <c r="Q2484" s="5"/>
      <c r="R2484" s="32"/>
      <c r="S2484" s="5"/>
      <c r="T2484" s="3"/>
      <c r="U2484" s="32"/>
      <c r="V2484" s="32"/>
      <c r="W2484" s="5"/>
      <c r="X2484" s="5"/>
    </row>
    <row r="2485" spans="17:26" x14ac:dyDescent="0.25">
      <c r="Q2485" s="5"/>
      <c r="R2485" s="32"/>
      <c r="S2485" s="5"/>
      <c r="T2485" s="3"/>
      <c r="U2485" s="32"/>
      <c r="V2485" s="32"/>
      <c r="W2485" s="5"/>
      <c r="X2485" s="5"/>
    </row>
    <row r="2486" spans="17:26" x14ac:dyDescent="0.25">
      <c r="Q2486" s="5"/>
      <c r="R2486" s="32"/>
      <c r="S2486" s="5"/>
      <c r="T2486" s="3"/>
      <c r="U2486" s="32"/>
      <c r="V2486" s="32"/>
      <c r="W2486" s="5"/>
      <c r="X2486" s="5"/>
    </row>
    <row r="2487" spans="17:26" x14ac:dyDescent="0.25">
      <c r="Q2487" s="5"/>
      <c r="R2487" s="32"/>
      <c r="S2487" s="5"/>
      <c r="T2487" s="3"/>
      <c r="U2487" s="32"/>
      <c r="V2487" s="32"/>
      <c r="W2487" s="5"/>
      <c r="X2487" s="5"/>
    </row>
    <row r="2488" spans="17:26" x14ac:dyDescent="0.25">
      <c r="Q2488" s="5"/>
      <c r="R2488" s="32"/>
      <c r="S2488" s="5"/>
      <c r="T2488" s="3"/>
      <c r="U2488" s="32"/>
      <c r="V2488" s="32"/>
      <c r="W2488" s="5"/>
      <c r="X2488" s="5"/>
    </row>
    <row r="2489" spans="17:26" x14ac:dyDescent="0.25">
      <c r="Q2489" s="5"/>
      <c r="R2489" s="32"/>
      <c r="S2489" s="5"/>
      <c r="T2489" s="3"/>
      <c r="U2489" s="32"/>
      <c r="V2489" s="32"/>
      <c r="W2489" s="5"/>
      <c r="X2489" s="5"/>
    </row>
    <row r="2490" spans="17:26" x14ac:dyDescent="0.25">
      <c r="Q2490" s="5"/>
      <c r="R2490" s="32"/>
      <c r="S2490" s="5"/>
      <c r="T2490" s="3"/>
      <c r="U2490" s="32"/>
      <c r="V2490" s="32"/>
      <c r="W2490" s="5"/>
      <c r="X2490" s="5"/>
    </row>
    <row r="2491" spans="17:26" x14ac:dyDescent="0.25">
      <c r="Q2491" s="5"/>
      <c r="R2491" s="32"/>
      <c r="S2491" s="5"/>
      <c r="T2491" s="3"/>
      <c r="U2491" s="32"/>
      <c r="V2491" s="32"/>
      <c r="W2491" s="5"/>
      <c r="X2491" s="5"/>
    </row>
    <row r="2492" spans="17:26" x14ac:dyDescent="0.25">
      <c r="Q2492" s="5"/>
      <c r="R2492" s="32"/>
      <c r="S2492" s="5"/>
      <c r="T2492" s="3"/>
      <c r="U2492" s="32"/>
      <c r="V2492" s="32"/>
      <c r="W2492" s="5"/>
      <c r="X2492" s="5"/>
    </row>
    <row r="2493" spans="17:26" x14ac:dyDescent="0.25">
      <c r="Q2493" s="5"/>
      <c r="R2493" s="32"/>
      <c r="S2493" s="5"/>
      <c r="T2493" s="3"/>
      <c r="U2493" s="32"/>
      <c r="V2493" s="32"/>
      <c r="W2493" s="5"/>
      <c r="X2493" s="5"/>
    </row>
    <row r="2494" spans="17:26" x14ac:dyDescent="0.25">
      <c r="Q2494" s="5"/>
      <c r="R2494" s="32"/>
      <c r="S2494" s="5"/>
      <c r="T2494" s="3"/>
      <c r="U2494" s="32"/>
      <c r="V2494" s="32"/>
      <c r="W2494" s="5"/>
      <c r="X2494" s="5"/>
      <c r="Z2494" s="5"/>
    </row>
    <row r="2495" spans="17:26" x14ac:dyDescent="0.25">
      <c r="Q2495" s="5"/>
      <c r="R2495" s="32"/>
      <c r="S2495" s="5"/>
      <c r="T2495" s="3"/>
      <c r="U2495" s="32"/>
      <c r="V2495" s="32"/>
      <c r="W2495" s="5"/>
      <c r="X2495" s="5"/>
    </row>
    <row r="2496" spans="17:26" x14ac:dyDescent="0.25">
      <c r="Q2496" s="5"/>
      <c r="R2496" s="32"/>
      <c r="S2496" s="5"/>
      <c r="T2496" s="3"/>
      <c r="U2496" s="32"/>
      <c r="V2496" s="32"/>
      <c r="W2496" s="5"/>
      <c r="X2496" s="5"/>
    </row>
    <row r="2497" spans="17:26" x14ac:dyDescent="0.25">
      <c r="Q2497" s="5"/>
      <c r="R2497" s="32"/>
      <c r="S2497" s="5"/>
      <c r="T2497" s="3"/>
      <c r="U2497" s="32"/>
      <c r="V2497" s="32"/>
      <c r="W2497" s="5"/>
      <c r="X2497" s="5"/>
      <c r="Z2497" s="5"/>
    </row>
    <row r="2498" spans="17:26" x14ac:dyDescent="0.25">
      <c r="Q2498" s="5"/>
      <c r="R2498" s="32"/>
      <c r="S2498" s="5"/>
      <c r="T2498" s="3"/>
      <c r="U2498" s="32"/>
      <c r="V2498" s="32"/>
      <c r="W2498" s="5"/>
      <c r="X2498" s="5"/>
    </row>
    <row r="2499" spans="17:26" x14ac:dyDescent="0.25">
      <c r="Q2499" s="5"/>
      <c r="R2499" s="32"/>
      <c r="S2499" s="5"/>
      <c r="T2499" s="3"/>
      <c r="U2499" s="32"/>
      <c r="V2499" s="32"/>
      <c r="W2499" s="5"/>
      <c r="X2499" s="5"/>
    </row>
    <row r="2500" spans="17:26" x14ac:dyDescent="0.25">
      <c r="Q2500" s="5"/>
      <c r="R2500" s="32"/>
      <c r="S2500" s="5"/>
      <c r="T2500" s="3"/>
      <c r="U2500" s="32"/>
      <c r="V2500" s="32"/>
      <c r="W2500" s="5"/>
      <c r="X2500" s="5"/>
    </row>
    <row r="2501" spans="17:26" x14ac:dyDescent="0.25">
      <c r="Q2501" s="5"/>
      <c r="R2501" s="32"/>
      <c r="S2501" s="5"/>
      <c r="T2501" s="3"/>
      <c r="U2501" s="32"/>
      <c r="V2501" s="32"/>
      <c r="W2501" s="5"/>
      <c r="X2501" s="5"/>
    </row>
    <row r="2502" spans="17:26" x14ac:dyDescent="0.25">
      <c r="Q2502" s="5"/>
      <c r="R2502" s="32"/>
      <c r="S2502" s="5"/>
      <c r="T2502" s="3"/>
      <c r="U2502" s="32"/>
      <c r="V2502" s="32"/>
      <c r="W2502" s="5"/>
      <c r="X2502" s="5"/>
    </row>
    <row r="2503" spans="17:26" x14ac:dyDescent="0.25">
      <c r="Q2503" s="5"/>
      <c r="R2503" s="32"/>
      <c r="S2503" s="5"/>
      <c r="T2503" s="3"/>
      <c r="U2503" s="32"/>
      <c r="V2503" s="32"/>
      <c r="W2503" s="5"/>
      <c r="X2503" s="5"/>
    </row>
    <row r="2504" spans="17:26" x14ac:dyDescent="0.25">
      <c r="Q2504" s="5"/>
      <c r="R2504" s="32"/>
      <c r="S2504" s="5"/>
      <c r="T2504" s="3"/>
      <c r="U2504" s="32"/>
      <c r="V2504" s="32"/>
      <c r="W2504" s="5"/>
      <c r="X2504" s="5"/>
    </row>
    <row r="2505" spans="17:26" x14ac:dyDescent="0.25">
      <c r="Q2505" s="5"/>
      <c r="R2505" s="32"/>
      <c r="S2505" s="5"/>
      <c r="T2505" s="3"/>
      <c r="U2505" s="32"/>
      <c r="V2505" s="32"/>
      <c r="W2505" s="5"/>
      <c r="X2505" s="5"/>
    </row>
    <row r="2506" spans="17:26" x14ac:dyDescent="0.25">
      <c r="Q2506" s="5"/>
      <c r="R2506" s="32"/>
      <c r="S2506" s="5"/>
      <c r="T2506" s="3"/>
      <c r="U2506" s="32"/>
      <c r="V2506" s="32"/>
      <c r="W2506" s="5"/>
      <c r="X2506" s="5"/>
    </row>
    <row r="2507" spans="17:26" x14ac:dyDescent="0.25">
      <c r="Q2507" s="5"/>
      <c r="R2507" s="32"/>
      <c r="S2507" s="5"/>
      <c r="T2507" s="3"/>
      <c r="U2507" s="32"/>
      <c r="V2507" s="32"/>
      <c r="W2507" s="5"/>
      <c r="X2507" s="5"/>
    </row>
    <row r="2508" spans="17:26" x14ac:dyDescent="0.25">
      <c r="Q2508" s="5"/>
      <c r="R2508" s="32"/>
      <c r="S2508" s="5"/>
      <c r="T2508" s="3"/>
      <c r="U2508" s="32"/>
      <c r="V2508" s="32"/>
      <c r="W2508" s="5"/>
      <c r="X2508" s="5"/>
    </row>
    <row r="2509" spans="17:26" x14ac:dyDescent="0.25">
      <c r="Q2509" s="5"/>
      <c r="R2509" s="32"/>
      <c r="S2509" s="5"/>
      <c r="T2509" s="3"/>
      <c r="U2509" s="32"/>
      <c r="V2509" s="32"/>
      <c r="W2509" s="5"/>
      <c r="X2509" s="5"/>
    </row>
    <row r="2510" spans="17:26" x14ac:dyDescent="0.25">
      <c r="Q2510" s="5"/>
      <c r="R2510" s="32"/>
      <c r="S2510" s="5"/>
      <c r="T2510" s="3"/>
      <c r="U2510" s="32"/>
      <c r="V2510" s="32"/>
      <c r="W2510" s="5"/>
      <c r="X2510" s="5"/>
    </row>
    <row r="2511" spans="17:26" x14ac:dyDescent="0.25">
      <c r="Q2511" s="5"/>
      <c r="R2511" s="32"/>
      <c r="S2511" s="5"/>
      <c r="T2511" s="3"/>
      <c r="U2511" s="32"/>
      <c r="V2511" s="32"/>
      <c r="W2511" s="5"/>
      <c r="X2511" s="5"/>
    </row>
    <row r="2512" spans="17:26" x14ac:dyDescent="0.25">
      <c r="Q2512" s="5"/>
      <c r="R2512" s="32"/>
      <c r="S2512" s="5"/>
      <c r="T2512" s="3"/>
      <c r="U2512" s="32"/>
      <c r="V2512" s="32"/>
      <c r="W2512" s="5"/>
      <c r="X2512" s="5"/>
    </row>
    <row r="2513" spans="17:26" x14ac:dyDescent="0.25">
      <c r="Q2513" s="5"/>
      <c r="R2513" s="32"/>
      <c r="S2513" s="5"/>
      <c r="T2513" s="3"/>
      <c r="U2513" s="32"/>
      <c r="V2513" s="32"/>
      <c r="W2513" s="5"/>
      <c r="X2513" s="5"/>
    </row>
    <row r="2514" spans="17:26" x14ac:dyDescent="0.25">
      <c r="Q2514" s="5"/>
      <c r="R2514" s="32"/>
      <c r="S2514" s="5"/>
      <c r="T2514" s="3"/>
      <c r="U2514" s="32"/>
      <c r="V2514" s="32"/>
      <c r="W2514" s="5"/>
      <c r="X2514" s="5"/>
    </row>
    <row r="2515" spans="17:26" x14ac:dyDescent="0.25">
      <c r="Q2515" s="5"/>
      <c r="R2515" s="32"/>
      <c r="S2515" s="5"/>
      <c r="T2515" s="3"/>
      <c r="U2515" s="32"/>
      <c r="V2515" s="32"/>
      <c r="W2515" s="5"/>
      <c r="X2515" s="5"/>
    </row>
    <row r="2516" spans="17:26" x14ac:dyDescent="0.25">
      <c r="Q2516" s="5"/>
      <c r="R2516" s="32"/>
      <c r="S2516" s="5"/>
      <c r="T2516" s="3"/>
      <c r="U2516" s="32"/>
      <c r="V2516" s="32"/>
      <c r="W2516" s="5"/>
      <c r="X2516" s="5"/>
    </row>
    <row r="2517" spans="17:26" x14ac:dyDescent="0.25">
      <c r="Q2517" s="5"/>
      <c r="R2517" s="32"/>
      <c r="S2517" s="5"/>
      <c r="T2517" s="3"/>
      <c r="U2517" s="32"/>
      <c r="V2517" s="32"/>
      <c r="W2517" s="5"/>
      <c r="X2517" s="5"/>
      <c r="Z2517" s="5"/>
    </row>
    <row r="2518" spans="17:26" x14ac:dyDescent="0.25">
      <c r="Q2518" s="5"/>
      <c r="R2518" s="32"/>
      <c r="S2518" s="5"/>
      <c r="T2518" s="3"/>
      <c r="U2518" s="32"/>
      <c r="V2518" s="32"/>
      <c r="W2518" s="5"/>
      <c r="X2518" s="5"/>
    </row>
    <row r="2519" spans="17:26" x14ac:dyDescent="0.25">
      <c r="Q2519" s="5"/>
      <c r="R2519" s="32"/>
      <c r="S2519" s="5"/>
      <c r="T2519" s="3"/>
      <c r="U2519" s="32"/>
      <c r="V2519" s="32"/>
      <c r="W2519" s="5"/>
      <c r="X2519" s="5"/>
    </row>
    <row r="2520" spans="17:26" x14ac:dyDescent="0.25">
      <c r="Q2520" s="5"/>
      <c r="R2520" s="32"/>
      <c r="S2520" s="5"/>
      <c r="T2520" s="3"/>
      <c r="U2520" s="32"/>
      <c r="V2520" s="32"/>
      <c r="W2520" s="5"/>
      <c r="X2520" s="5"/>
    </row>
    <row r="2521" spans="17:26" x14ac:dyDescent="0.25">
      <c r="Q2521" s="5"/>
      <c r="R2521" s="32"/>
      <c r="S2521" s="5"/>
      <c r="T2521" s="3"/>
      <c r="U2521" s="32"/>
      <c r="V2521" s="32"/>
      <c r="W2521" s="5"/>
      <c r="X2521" s="5"/>
    </row>
    <row r="2522" spans="17:26" x14ac:dyDescent="0.25">
      <c r="Q2522" s="5"/>
      <c r="R2522" s="32"/>
      <c r="S2522" s="5"/>
      <c r="T2522" s="3"/>
      <c r="U2522" s="32"/>
      <c r="V2522" s="32"/>
      <c r="W2522" s="5"/>
      <c r="X2522" s="5"/>
      <c r="Z2522" s="5"/>
    </row>
    <row r="2523" spans="17:26" x14ac:dyDescent="0.25">
      <c r="Q2523" s="5"/>
      <c r="R2523" s="32"/>
      <c r="S2523" s="5"/>
      <c r="T2523" s="3"/>
      <c r="U2523" s="32"/>
      <c r="V2523" s="32"/>
      <c r="W2523" s="5"/>
      <c r="X2523" s="5"/>
    </row>
    <row r="2524" spans="17:26" x14ac:dyDescent="0.25">
      <c r="Q2524" s="5"/>
      <c r="R2524" s="32"/>
      <c r="S2524" s="5"/>
      <c r="T2524" s="3"/>
      <c r="U2524" s="32"/>
      <c r="V2524" s="32"/>
      <c r="W2524" s="5"/>
      <c r="X2524" s="5"/>
      <c r="Z2524" s="5"/>
    </row>
    <row r="2525" spans="17:26" x14ac:dyDescent="0.25">
      <c r="Q2525" s="5"/>
      <c r="R2525" s="32"/>
      <c r="S2525" s="5"/>
      <c r="T2525" s="3"/>
      <c r="U2525" s="32"/>
      <c r="V2525" s="32"/>
      <c r="W2525" s="5"/>
      <c r="X2525" s="5"/>
    </row>
    <row r="2526" spans="17:26" x14ac:dyDescent="0.25">
      <c r="Q2526" s="5"/>
      <c r="R2526" s="32"/>
      <c r="S2526" s="5"/>
      <c r="T2526" s="3"/>
      <c r="U2526" s="32"/>
      <c r="V2526" s="32"/>
      <c r="W2526" s="5"/>
      <c r="X2526" s="5"/>
    </row>
    <row r="2527" spans="17:26" x14ac:dyDescent="0.25">
      <c r="Q2527" s="5"/>
      <c r="R2527" s="32"/>
      <c r="S2527" s="5"/>
      <c r="T2527" s="3"/>
      <c r="U2527" s="32"/>
      <c r="V2527" s="32"/>
      <c r="W2527" s="5"/>
      <c r="X2527" s="5"/>
    </row>
    <row r="2528" spans="17:26" x14ac:dyDescent="0.25">
      <c r="Q2528" s="5"/>
      <c r="R2528" s="32"/>
      <c r="S2528" s="5"/>
      <c r="T2528" s="3"/>
      <c r="U2528" s="32"/>
      <c r="V2528" s="32"/>
      <c r="W2528" s="5"/>
      <c r="X2528" s="5"/>
    </row>
    <row r="2529" spans="17:26" x14ac:dyDescent="0.25">
      <c r="Q2529" s="5"/>
      <c r="R2529" s="32"/>
      <c r="S2529" s="5"/>
      <c r="T2529" s="3"/>
      <c r="U2529" s="32"/>
      <c r="V2529" s="32"/>
      <c r="W2529" s="5"/>
      <c r="X2529" s="5"/>
      <c r="Z2529" s="5"/>
    </row>
    <row r="2530" spans="17:26" x14ac:dyDescent="0.25">
      <c r="Q2530" s="5"/>
      <c r="R2530" s="32"/>
      <c r="S2530" s="5"/>
      <c r="T2530" s="3"/>
      <c r="U2530" s="32"/>
      <c r="V2530" s="32"/>
      <c r="W2530" s="5"/>
      <c r="X2530" s="5"/>
      <c r="Z2530" s="5"/>
    </row>
    <row r="2531" spans="17:26" x14ac:dyDescent="0.25">
      <c r="Q2531" s="5"/>
      <c r="R2531" s="32"/>
      <c r="S2531" s="5"/>
      <c r="T2531" s="3"/>
      <c r="U2531" s="32"/>
      <c r="V2531" s="32"/>
      <c r="W2531" s="5"/>
      <c r="X2531" s="5"/>
    </row>
    <row r="2532" spans="17:26" x14ac:dyDescent="0.25">
      <c r="Q2532" s="5"/>
      <c r="R2532" s="32"/>
      <c r="S2532" s="5"/>
      <c r="T2532" s="3"/>
      <c r="U2532" s="32"/>
      <c r="V2532" s="32"/>
      <c r="W2532" s="5"/>
      <c r="X2532" s="5"/>
      <c r="Z2532" s="5"/>
    </row>
    <row r="2533" spans="17:26" x14ac:dyDescent="0.25">
      <c r="Q2533" s="5"/>
      <c r="R2533" s="32"/>
      <c r="S2533" s="5"/>
      <c r="T2533" s="3"/>
      <c r="U2533" s="32"/>
      <c r="V2533" s="32"/>
      <c r="W2533" s="5"/>
      <c r="X2533" s="5"/>
    </row>
    <row r="2534" spans="17:26" x14ac:dyDescent="0.25">
      <c r="Q2534" s="5"/>
      <c r="R2534" s="32"/>
      <c r="S2534" s="5"/>
      <c r="T2534" s="3"/>
      <c r="U2534" s="32"/>
      <c r="V2534" s="32"/>
      <c r="W2534" s="5"/>
      <c r="X2534" s="5"/>
    </row>
    <row r="2535" spans="17:26" x14ac:dyDescent="0.25">
      <c r="Q2535" s="5"/>
      <c r="R2535" s="32"/>
      <c r="S2535" s="5"/>
      <c r="T2535" s="3"/>
      <c r="U2535" s="32"/>
      <c r="V2535" s="32"/>
      <c r="W2535" s="5"/>
      <c r="X2535" s="5"/>
    </row>
    <row r="2536" spans="17:26" x14ac:dyDescent="0.25">
      <c r="Q2536" s="5"/>
      <c r="R2536" s="32"/>
      <c r="S2536" s="5"/>
      <c r="T2536" s="3"/>
      <c r="U2536" s="32"/>
      <c r="V2536" s="32"/>
      <c r="W2536" s="5"/>
      <c r="X2536" s="5"/>
    </row>
    <row r="2537" spans="17:26" x14ac:dyDescent="0.25">
      <c r="Q2537" s="5"/>
      <c r="R2537" s="32"/>
      <c r="S2537" s="5"/>
      <c r="T2537" s="3"/>
      <c r="U2537" s="32"/>
      <c r="V2537" s="32"/>
      <c r="W2537" s="5"/>
      <c r="X2537" s="5"/>
    </row>
    <row r="2538" spans="17:26" x14ac:dyDescent="0.25">
      <c r="Q2538" s="5"/>
      <c r="R2538" s="32"/>
      <c r="S2538" s="5"/>
      <c r="T2538" s="3"/>
      <c r="U2538" s="32"/>
      <c r="V2538" s="32"/>
      <c r="W2538" s="5"/>
      <c r="X2538" s="5"/>
    </row>
    <row r="2539" spans="17:26" x14ac:dyDescent="0.25">
      <c r="Q2539" s="5"/>
      <c r="R2539" s="32"/>
      <c r="S2539" s="5"/>
      <c r="T2539" s="3"/>
      <c r="U2539" s="32"/>
      <c r="V2539" s="32"/>
      <c r="W2539" s="5"/>
      <c r="X2539" s="5"/>
    </row>
    <row r="2540" spans="17:26" x14ac:dyDescent="0.25">
      <c r="Q2540" s="5"/>
      <c r="R2540" s="32"/>
      <c r="S2540" s="5"/>
      <c r="T2540" s="3"/>
      <c r="U2540" s="32"/>
      <c r="V2540" s="32"/>
      <c r="W2540" s="5"/>
      <c r="X2540" s="5"/>
      <c r="Z2540" s="5"/>
    </row>
    <row r="2541" spans="17:26" x14ac:dyDescent="0.25">
      <c r="Q2541" s="5"/>
      <c r="R2541" s="32"/>
      <c r="S2541" s="5"/>
      <c r="T2541" s="3"/>
      <c r="U2541" s="32"/>
      <c r="V2541" s="32"/>
      <c r="W2541" s="5"/>
      <c r="X2541" s="5"/>
    </row>
    <row r="2542" spans="17:26" x14ac:dyDescent="0.25">
      <c r="Q2542" s="5"/>
      <c r="R2542" s="32"/>
      <c r="S2542" s="5"/>
      <c r="T2542" s="3"/>
      <c r="U2542" s="32"/>
      <c r="V2542" s="32"/>
      <c r="W2542" s="5"/>
      <c r="X2542" s="5"/>
    </row>
    <row r="2543" spans="17:26" x14ac:dyDescent="0.25">
      <c r="Q2543" s="5"/>
      <c r="R2543" s="32"/>
      <c r="S2543" s="5"/>
      <c r="T2543" s="3"/>
      <c r="U2543" s="32"/>
      <c r="V2543" s="32"/>
      <c r="W2543" s="5"/>
      <c r="X2543" s="5"/>
      <c r="Z2543" s="5"/>
    </row>
    <row r="2544" spans="17:26" x14ac:dyDescent="0.25">
      <c r="Q2544" s="5"/>
      <c r="R2544" s="32"/>
      <c r="S2544" s="5"/>
      <c r="T2544" s="3"/>
      <c r="U2544" s="32"/>
      <c r="V2544" s="32"/>
      <c r="W2544" s="5"/>
      <c r="X2544" s="5"/>
      <c r="Z2544" s="5"/>
    </row>
    <row r="2545" spans="17:26" x14ac:dyDescent="0.25">
      <c r="Q2545" s="5"/>
      <c r="R2545" s="32"/>
      <c r="S2545" s="5"/>
      <c r="T2545" s="3"/>
      <c r="U2545" s="32"/>
      <c r="V2545" s="32"/>
      <c r="W2545" s="5"/>
      <c r="X2545" s="5"/>
      <c r="Z2545" s="5"/>
    </row>
    <row r="2546" spans="17:26" x14ac:dyDescent="0.25">
      <c r="Q2546" s="5"/>
      <c r="R2546" s="32"/>
      <c r="S2546" s="5"/>
      <c r="T2546" s="3"/>
      <c r="U2546" s="32"/>
      <c r="V2546" s="32"/>
      <c r="W2546" s="5"/>
      <c r="X2546" s="5"/>
    </row>
    <row r="2547" spans="17:26" x14ac:dyDescent="0.25">
      <c r="Q2547" s="5"/>
      <c r="R2547" s="32"/>
      <c r="S2547" s="5"/>
      <c r="T2547" s="3"/>
      <c r="U2547" s="32"/>
      <c r="V2547" s="32"/>
      <c r="W2547" s="5"/>
      <c r="X2547" s="5"/>
    </row>
    <row r="2548" spans="17:26" x14ac:dyDescent="0.25">
      <c r="Q2548" s="5"/>
      <c r="R2548" s="32"/>
      <c r="S2548" s="5"/>
      <c r="T2548" s="3"/>
      <c r="U2548" s="32"/>
      <c r="V2548" s="32"/>
      <c r="W2548" s="5"/>
      <c r="X2548" s="5"/>
    </row>
    <row r="2549" spans="17:26" x14ac:dyDescent="0.25">
      <c r="Q2549" s="5"/>
      <c r="R2549" s="32"/>
      <c r="S2549" s="5"/>
      <c r="T2549" s="3"/>
      <c r="U2549" s="32"/>
      <c r="V2549" s="32"/>
      <c r="W2549" s="5"/>
      <c r="X2549" s="5"/>
      <c r="Z2549" s="5"/>
    </row>
    <row r="2550" spans="17:26" x14ac:dyDescent="0.25">
      <c r="Q2550" s="5"/>
      <c r="R2550" s="32"/>
      <c r="S2550" s="5"/>
      <c r="T2550" s="3"/>
      <c r="U2550" s="32"/>
      <c r="V2550" s="32"/>
      <c r="W2550" s="5"/>
      <c r="X2550" s="5"/>
    </row>
    <row r="2551" spans="17:26" x14ac:dyDescent="0.25">
      <c r="Q2551" s="5"/>
      <c r="R2551" s="32"/>
      <c r="S2551" s="5"/>
      <c r="T2551" s="3"/>
      <c r="U2551" s="32"/>
      <c r="V2551" s="32"/>
      <c r="W2551" s="5"/>
      <c r="X2551" s="5"/>
    </row>
    <row r="2552" spans="17:26" x14ac:dyDescent="0.25">
      <c r="Q2552" s="5"/>
      <c r="R2552" s="32"/>
      <c r="S2552" s="5"/>
      <c r="T2552" s="3"/>
      <c r="U2552" s="32"/>
      <c r="V2552" s="32"/>
      <c r="W2552" s="5"/>
      <c r="X2552" s="5"/>
    </row>
    <row r="2553" spans="17:26" x14ac:dyDescent="0.25">
      <c r="Q2553" s="5"/>
      <c r="R2553" s="32"/>
      <c r="S2553" s="5"/>
      <c r="T2553" s="3"/>
      <c r="U2553" s="32"/>
      <c r="V2553" s="32"/>
      <c r="W2553" s="5"/>
      <c r="X2553" s="5"/>
    </row>
    <row r="2554" spans="17:26" x14ac:dyDescent="0.25">
      <c r="Q2554" s="5"/>
      <c r="R2554" s="32"/>
      <c r="S2554" s="5"/>
      <c r="T2554" s="3"/>
      <c r="U2554" s="32"/>
      <c r="V2554" s="32"/>
      <c r="W2554" s="5"/>
      <c r="X2554" s="5"/>
    </row>
    <row r="2555" spans="17:26" x14ac:dyDescent="0.25">
      <c r="Q2555" s="5"/>
      <c r="R2555" s="32"/>
      <c r="S2555" s="5"/>
      <c r="T2555" s="3"/>
      <c r="U2555" s="32"/>
      <c r="V2555" s="32"/>
      <c r="W2555" s="5"/>
      <c r="X2555" s="5"/>
    </row>
    <row r="2556" spans="17:26" x14ac:dyDescent="0.25">
      <c r="Q2556" s="5"/>
      <c r="R2556" s="32"/>
      <c r="S2556" s="5"/>
      <c r="T2556" s="3"/>
      <c r="U2556" s="32"/>
      <c r="V2556" s="32"/>
      <c r="W2556" s="5"/>
      <c r="X2556" s="5"/>
    </row>
    <row r="2557" spans="17:26" x14ac:dyDescent="0.25">
      <c r="Q2557" s="5"/>
      <c r="R2557" s="32"/>
      <c r="S2557" s="5"/>
      <c r="T2557" s="3"/>
      <c r="U2557" s="32"/>
      <c r="V2557" s="32"/>
      <c r="W2557" s="5"/>
      <c r="X2557" s="5"/>
    </row>
    <row r="2558" spans="17:26" x14ac:dyDescent="0.25">
      <c r="Q2558" s="5"/>
      <c r="R2558" s="32"/>
      <c r="S2558" s="5"/>
      <c r="T2558" s="3"/>
      <c r="U2558" s="32"/>
      <c r="V2558" s="32"/>
      <c r="W2558" s="5"/>
      <c r="X2558" s="5"/>
    </row>
    <row r="2559" spans="17:26" x14ac:dyDescent="0.25">
      <c r="Q2559" s="5"/>
      <c r="R2559" s="32"/>
      <c r="S2559" s="5"/>
      <c r="T2559" s="3"/>
      <c r="U2559" s="32"/>
      <c r="V2559" s="32"/>
      <c r="W2559" s="5"/>
      <c r="X2559" s="5"/>
    </row>
    <row r="2560" spans="17:26" x14ac:dyDescent="0.25">
      <c r="Q2560" s="5"/>
      <c r="R2560" s="32"/>
      <c r="S2560" s="5"/>
      <c r="T2560" s="3"/>
      <c r="U2560" s="32"/>
      <c r="V2560" s="32"/>
      <c r="W2560" s="5"/>
      <c r="X2560" s="5"/>
    </row>
    <row r="2561" spans="17:26" x14ac:dyDescent="0.25">
      <c r="Q2561" s="5"/>
      <c r="R2561" s="32"/>
      <c r="S2561" s="5"/>
      <c r="T2561" s="3"/>
      <c r="U2561" s="32"/>
      <c r="V2561" s="32"/>
      <c r="W2561" s="5"/>
      <c r="X2561" s="5"/>
    </row>
    <row r="2562" spans="17:26" x14ac:dyDescent="0.25">
      <c r="Q2562" s="5"/>
      <c r="R2562" s="32"/>
      <c r="S2562" s="5"/>
      <c r="T2562" s="3"/>
      <c r="U2562" s="32"/>
      <c r="V2562" s="32"/>
      <c r="W2562" s="5"/>
      <c r="X2562" s="5"/>
    </row>
    <row r="2563" spans="17:26" x14ac:dyDescent="0.25">
      <c r="Q2563" s="5"/>
      <c r="R2563" s="32"/>
      <c r="S2563" s="5"/>
      <c r="T2563" s="3"/>
      <c r="U2563" s="32"/>
      <c r="V2563" s="32"/>
      <c r="W2563" s="5"/>
      <c r="X2563" s="5"/>
    </row>
    <row r="2564" spans="17:26" x14ac:dyDescent="0.25">
      <c r="Q2564" s="5"/>
      <c r="R2564" s="32"/>
      <c r="S2564" s="5"/>
      <c r="T2564" s="3"/>
      <c r="U2564" s="32"/>
      <c r="V2564" s="32"/>
      <c r="W2564" s="5"/>
      <c r="X2564" s="5"/>
    </row>
    <row r="2565" spans="17:26" x14ac:dyDescent="0.25">
      <c r="Q2565" s="5"/>
      <c r="R2565" s="32"/>
      <c r="S2565" s="5"/>
      <c r="T2565" s="3"/>
      <c r="U2565" s="32"/>
      <c r="V2565" s="32"/>
      <c r="W2565" s="5"/>
      <c r="X2565" s="5"/>
    </row>
    <row r="2566" spans="17:26" x14ac:dyDescent="0.25">
      <c r="Q2566" s="5"/>
      <c r="R2566" s="32"/>
      <c r="S2566" s="5"/>
      <c r="T2566" s="3"/>
      <c r="U2566" s="32"/>
      <c r="V2566" s="32"/>
      <c r="W2566" s="5"/>
      <c r="X2566" s="5"/>
      <c r="Z2566" s="5"/>
    </row>
    <row r="2567" spans="17:26" x14ac:dyDescent="0.25">
      <c r="Q2567" s="5"/>
      <c r="R2567" s="32"/>
      <c r="S2567" s="5"/>
      <c r="T2567" s="3"/>
      <c r="U2567" s="32"/>
      <c r="V2567" s="32"/>
      <c r="W2567" s="5"/>
      <c r="X2567" s="5"/>
    </row>
    <row r="2568" spans="17:26" x14ac:dyDescent="0.25">
      <c r="Q2568" s="5"/>
      <c r="R2568" s="32"/>
      <c r="S2568" s="5"/>
      <c r="T2568" s="3"/>
      <c r="U2568" s="32"/>
      <c r="V2568" s="32"/>
      <c r="W2568" s="5"/>
      <c r="X2568" s="5"/>
    </row>
    <row r="2569" spans="17:26" x14ac:dyDescent="0.25">
      <c r="Q2569" s="5"/>
      <c r="R2569" s="32"/>
      <c r="S2569" s="5"/>
      <c r="T2569" s="3"/>
      <c r="U2569" s="32"/>
      <c r="V2569" s="32"/>
      <c r="W2569" s="5"/>
      <c r="X2569" s="5"/>
    </row>
    <row r="2570" spans="17:26" x14ac:dyDescent="0.25">
      <c r="Q2570" s="5"/>
      <c r="R2570" s="32"/>
      <c r="S2570" s="5"/>
      <c r="T2570" s="3"/>
      <c r="U2570" s="32"/>
      <c r="V2570" s="32"/>
      <c r="W2570" s="5"/>
      <c r="X2570" s="5"/>
    </row>
    <row r="2571" spans="17:26" x14ac:dyDescent="0.25">
      <c r="Q2571" s="5"/>
      <c r="R2571" s="32"/>
      <c r="S2571" s="5"/>
      <c r="T2571" s="3"/>
      <c r="U2571" s="32"/>
      <c r="V2571" s="32"/>
      <c r="W2571" s="5"/>
      <c r="X2571" s="5"/>
      <c r="Z2571" s="5"/>
    </row>
    <row r="2572" spans="17:26" x14ac:dyDescent="0.25">
      <c r="Q2572" s="5"/>
      <c r="R2572" s="32"/>
      <c r="S2572" s="5"/>
      <c r="T2572" s="3"/>
      <c r="U2572" s="32"/>
      <c r="V2572" s="32"/>
      <c r="W2572" s="5"/>
      <c r="X2572" s="5"/>
    </row>
    <row r="2573" spans="17:26" x14ac:dyDescent="0.25">
      <c r="Q2573" s="5"/>
      <c r="R2573" s="32"/>
      <c r="S2573" s="5"/>
      <c r="T2573" s="3"/>
      <c r="U2573" s="32"/>
      <c r="V2573" s="32"/>
      <c r="W2573" s="5"/>
      <c r="X2573" s="5"/>
    </row>
    <row r="2574" spans="17:26" x14ac:dyDescent="0.25">
      <c r="Q2574" s="5"/>
      <c r="R2574" s="32"/>
      <c r="S2574" s="5"/>
      <c r="T2574" s="3"/>
      <c r="U2574" s="32"/>
      <c r="V2574" s="32"/>
      <c r="W2574" s="5"/>
      <c r="X2574" s="5"/>
    </row>
    <row r="2575" spans="17:26" x14ac:dyDescent="0.25">
      <c r="Q2575" s="5"/>
      <c r="R2575" s="32"/>
      <c r="S2575" s="5"/>
      <c r="T2575" s="3"/>
      <c r="U2575" s="32"/>
      <c r="V2575" s="32"/>
      <c r="W2575" s="5"/>
      <c r="X2575" s="5"/>
    </row>
    <row r="2576" spans="17:26" x14ac:dyDescent="0.25">
      <c r="Q2576" s="5"/>
      <c r="R2576" s="32"/>
      <c r="S2576" s="5"/>
      <c r="T2576" s="3"/>
      <c r="U2576" s="32"/>
      <c r="V2576" s="32"/>
      <c r="W2576" s="5"/>
      <c r="X2576" s="5"/>
    </row>
    <row r="2577" spans="17:24" x14ac:dyDescent="0.25">
      <c r="Q2577" s="5"/>
      <c r="R2577" s="32"/>
      <c r="S2577" s="5"/>
      <c r="T2577" s="3"/>
      <c r="U2577" s="32"/>
      <c r="V2577" s="32"/>
      <c r="W2577" s="5"/>
      <c r="X2577" s="5"/>
    </row>
    <row r="2578" spans="17:24" x14ac:dyDescent="0.25">
      <c r="Q2578" s="5"/>
      <c r="R2578" s="32"/>
      <c r="S2578" s="5"/>
      <c r="T2578" s="3"/>
      <c r="U2578" s="32"/>
      <c r="V2578" s="32"/>
      <c r="W2578" s="5"/>
      <c r="X2578" s="5"/>
    </row>
    <row r="2579" spans="17:24" x14ac:dyDescent="0.25">
      <c r="Q2579" s="5"/>
      <c r="R2579" s="32"/>
      <c r="S2579" s="5"/>
      <c r="T2579" s="3"/>
      <c r="U2579" s="32"/>
      <c r="V2579" s="32"/>
      <c r="W2579" s="5"/>
      <c r="X2579" s="5"/>
    </row>
    <row r="2580" spans="17:24" x14ac:dyDescent="0.25">
      <c r="Q2580" s="5"/>
      <c r="R2580" s="32"/>
      <c r="S2580" s="5"/>
      <c r="T2580" s="3"/>
      <c r="U2580" s="32"/>
      <c r="V2580" s="32"/>
      <c r="W2580" s="5"/>
      <c r="X2580" s="5"/>
    </row>
    <row r="2581" spans="17:24" x14ac:dyDescent="0.25">
      <c r="Q2581" s="5"/>
      <c r="R2581" s="32"/>
      <c r="S2581" s="5"/>
      <c r="T2581" s="3"/>
      <c r="U2581" s="32"/>
      <c r="V2581" s="32"/>
      <c r="W2581" s="5"/>
      <c r="X2581" s="5"/>
    </row>
    <row r="2582" spans="17:24" x14ac:dyDescent="0.25">
      <c r="Q2582" s="5"/>
      <c r="R2582" s="32"/>
      <c r="S2582" s="5"/>
      <c r="T2582" s="3"/>
      <c r="U2582" s="32"/>
      <c r="V2582" s="32"/>
      <c r="W2582" s="5"/>
      <c r="X2582" s="5"/>
    </row>
    <row r="2583" spans="17:24" x14ac:dyDescent="0.25">
      <c r="Q2583" s="5"/>
      <c r="R2583" s="32"/>
      <c r="S2583" s="5"/>
      <c r="T2583" s="3"/>
      <c r="U2583" s="32"/>
      <c r="V2583" s="32"/>
      <c r="W2583" s="5"/>
      <c r="X2583" s="5"/>
    </row>
    <row r="2584" spans="17:24" x14ac:dyDescent="0.25">
      <c r="Q2584" s="5"/>
      <c r="R2584" s="32"/>
      <c r="S2584" s="5"/>
      <c r="T2584" s="3"/>
      <c r="U2584" s="32"/>
      <c r="V2584" s="32"/>
      <c r="W2584" s="5"/>
      <c r="X2584" s="5"/>
    </row>
    <row r="2585" spans="17:24" x14ac:dyDescent="0.25">
      <c r="Q2585" s="5"/>
      <c r="R2585" s="32"/>
      <c r="S2585" s="5"/>
      <c r="T2585" s="3"/>
      <c r="U2585" s="32"/>
      <c r="V2585" s="32"/>
      <c r="W2585" s="5"/>
      <c r="X2585" s="5"/>
    </row>
    <row r="2586" spans="17:24" x14ac:dyDescent="0.25">
      <c r="Q2586" s="5"/>
      <c r="R2586" s="32"/>
      <c r="S2586" s="5"/>
      <c r="T2586" s="3"/>
      <c r="U2586" s="32"/>
      <c r="V2586" s="32"/>
      <c r="W2586" s="5"/>
      <c r="X2586" s="5"/>
    </row>
    <row r="2587" spans="17:24" x14ac:dyDescent="0.25">
      <c r="Q2587" s="5"/>
      <c r="R2587" s="32"/>
      <c r="S2587" s="5"/>
      <c r="T2587" s="3"/>
      <c r="U2587" s="32"/>
      <c r="V2587" s="32"/>
      <c r="W2587" s="5"/>
      <c r="X2587" s="5"/>
    </row>
    <row r="2588" spans="17:24" x14ac:dyDescent="0.25">
      <c r="Q2588" s="5"/>
      <c r="R2588" s="32"/>
      <c r="S2588" s="5"/>
      <c r="T2588" s="3"/>
      <c r="U2588" s="32"/>
      <c r="V2588" s="32"/>
      <c r="W2588" s="5"/>
      <c r="X2588" s="5"/>
    </row>
    <row r="2589" spans="17:24" x14ac:dyDescent="0.25">
      <c r="Q2589" s="5"/>
      <c r="R2589" s="32"/>
      <c r="S2589" s="5"/>
      <c r="T2589" s="3"/>
      <c r="U2589" s="32"/>
      <c r="V2589" s="32"/>
      <c r="W2589" s="5"/>
      <c r="X2589" s="5"/>
    </row>
    <row r="2590" spans="17:24" x14ac:dyDescent="0.25">
      <c r="Q2590" s="5"/>
      <c r="R2590" s="32"/>
      <c r="S2590" s="5"/>
      <c r="T2590" s="3"/>
      <c r="U2590" s="32"/>
      <c r="V2590" s="32"/>
      <c r="W2590" s="5"/>
      <c r="X2590" s="5"/>
    </row>
    <row r="2591" spans="17:24" x14ac:dyDescent="0.25">
      <c r="Q2591" s="5"/>
      <c r="R2591" s="32"/>
      <c r="S2591" s="5"/>
      <c r="T2591" s="3"/>
      <c r="U2591" s="32"/>
      <c r="V2591" s="32"/>
      <c r="W2591" s="5"/>
      <c r="X2591" s="5"/>
    </row>
    <row r="2592" spans="17:24" x14ac:dyDescent="0.25">
      <c r="Q2592" s="5"/>
      <c r="R2592" s="32"/>
      <c r="S2592" s="5"/>
      <c r="T2592" s="3"/>
      <c r="U2592" s="32"/>
      <c r="V2592" s="32"/>
      <c r="W2592" s="5"/>
      <c r="X2592" s="5"/>
    </row>
    <row r="2593" spans="17:24" x14ac:dyDescent="0.25">
      <c r="Q2593" s="5"/>
      <c r="R2593" s="32"/>
      <c r="S2593" s="5"/>
      <c r="T2593" s="3"/>
      <c r="U2593" s="32"/>
      <c r="V2593" s="32"/>
      <c r="W2593" s="5"/>
      <c r="X2593" s="5"/>
    </row>
    <row r="2594" spans="17:24" x14ac:dyDescent="0.25">
      <c r="Q2594" s="5"/>
      <c r="R2594" s="32"/>
      <c r="S2594" s="5"/>
      <c r="T2594" s="3"/>
      <c r="U2594" s="32"/>
      <c r="V2594" s="32"/>
      <c r="W2594" s="5"/>
      <c r="X2594" s="5"/>
    </row>
    <row r="2595" spans="17:24" x14ac:dyDescent="0.25">
      <c r="Q2595" s="5"/>
      <c r="R2595" s="32"/>
      <c r="S2595" s="5"/>
      <c r="T2595" s="3"/>
      <c r="U2595" s="32"/>
      <c r="V2595" s="32"/>
      <c r="W2595" s="5"/>
      <c r="X2595" s="5"/>
    </row>
    <row r="2596" spans="17:24" x14ac:dyDescent="0.25">
      <c r="Q2596" s="5"/>
      <c r="R2596" s="32"/>
      <c r="S2596" s="5"/>
      <c r="T2596" s="3"/>
      <c r="U2596" s="32"/>
      <c r="V2596" s="32"/>
      <c r="W2596" s="5"/>
      <c r="X2596" s="5"/>
    </row>
    <row r="2597" spans="17:24" x14ac:dyDescent="0.25">
      <c r="Q2597" s="5"/>
      <c r="R2597" s="32"/>
      <c r="S2597" s="5"/>
      <c r="T2597" s="3"/>
      <c r="U2597" s="32"/>
      <c r="V2597" s="32"/>
      <c r="W2597" s="5"/>
      <c r="X2597" s="5"/>
    </row>
    <row r="2598" spans="17:24" x14ac:dyDescent="0.25">
      <c r="Q2598" s="5"/>
      <c r="R2598" s="32"/>
      <c r="S2598" s="5"/>
      <c r="T2598" s="3"/>
      <c r="U2598" s="32"/>
      <c r="V2598" s="32"/>
      <c r="W2598" s="5"/>
      <c r="X2598" s="5"/>
    </row>
    <row r="2599" spans="17:24" x14ac:dyDescent="0.25">
      <c r="Q2599" s="5"/>
      <c r="R2599" s="32"/>
      <c r="S2599" s="5"/>
      <c r="T2599" s="3"/>
      <c r="U2599" s="32"/>
      <c r="V2599" s="32"/>
      <c r="W2599" s="5"/>
      <c r="X2599" s="5"/>
    </row>
    <row r="2600" spans="17:24" x14ac:dyDescent="0.25">
      <c r="Q2600" s="5"/>
      <c r="R2600" s="32"/>
      <c r="S2600" s="5"/>
      <c r="T2600" s="3"/>
      <c r="U2600" s="32"/>
      <c r="V2600" s="32"/>
      <c r="W2600" s="5"/>
      <c r="X2600" s="5"/>
    </row>
    <row r="2601" spans="17:24" x14ac:dyDescent="0.25">
      <c r="Q2601" s="5"/>
      <c r="R2601" s="32"/>
      <c r="S2601" s="5"/>
      <c r="T2601" s="3"/>
      <c r="U2601" s="32"/>
      <c r="V2601" s="32"/>
      <c r="W2601" s="5"/>
      <c r="X2601" s="5"/>
    </row>
    <row r="2602" spans="17:24" x14ac:dyDescent="0.25">
      <c r="Q2602" s="5"/>
      <c r="R2602" s="32"/>
      <c r="S2602" s="5"/>
      <c r="T2602" s="3"/>
      <c r="U2602" s="32"/>
      <c r="V2602" s="32"/>
      <c r="W2602" s="5"/>
      <c r="X2602" s="5"/>
    </row>
    <row r="2603" spans="17:24" x14ac:dyDescent="0.25">
      <c r="Q2603" s="5"/>
      <c r="R2603" s="32"/>
      <c r="S2603" s="5"/>
      <c r="T2603" s="3"/>
      <c r="U2603" s="32"/>
      <c r="V2603" s="32"/>
      <c r="W2603" s="5"/>
      <c r="X2603" s="5"/>
    </row>
    <row r="2604" spans="17:24" x14ac:dyDescent="0.25">
      <c r="Q2604" s="5"/>
      <c r="R2604" s="32"/>
      <c r="S2604" s="5"/>
      <c r="T2604" s="3"/>
      <c r="U2604" s="32"/>
      <c r="V2604" s="32"/>
      <c r="W2604" s="5"/>
      <c r="X2604" s="5"/>
    </row>
    <row r="2605" spans="17:24" x14ac:dyDescent="0.25">
      <c r="Q2605" s="5"/>
      <c r="R2605" s="32"/>
      <c r="S2605" s="5"/>
      <c r="T2605" s="3"/>
      <c r="U2605" s="32"/>
      <c r="V2605" s="32"/>
      <c r="W2605" s="5"/>
      <c r="X2605" s="5"/>
    </row>
    <row r="2606" spans="17:24" x14ac:dyDescent="0.25">
      <c r="Q2606" s="5"/>
      <c r="R2606" s="32"/>
      <c r="S2606" s="5"/>
      <c r="T2606" s="3"/>
      <c r="U2606" s="32"/>
      <c r="V2606" s="32"/>
      <c r="W2606" s="5"/>
      <c r="X2606" s="5"/>
    </row>
    <row r="2607" spans="17:24" x14ac:dyDescent="0.25">
      <c r="Q2607" s="5"/>
      <c r="R2607" s="32"/>
      <c r="S2607" s="5"/>
      <c r="T2607" s="3"/>
      <c r="U2607" s="32"/>
      <c r="V2607" s="32"/>
      <c r="W2607" s="5"/>
      <c r="X2607" s="5"/>
    </row>
    <row r="2608" spans="17:24" x14ac:dyDescent="0.25">
      <c r="Q2608" s="5"/>
      <c r="R2608" s="32"/>
      <c r="S2608" s="5"/>
      <c r="T2608" s="3"/>
      <c r="U2608" s="32"/>
      <c r="V2608" s="32"/>
      <c r="W2608" s="5"/>
      <c r="X2608" s="5"/>
    </row>
    <row r="2609" spans="17:24" x14ac:dyDescent="0.25">
      <c r="Q2609" s="5"/>
      <c r="R2609" s="32"/>
      <c r="S2609" s="5"/>
      <c r="T2609" s="3"/>
      <c r="U2609" s="32"/>
      <c r="V2609" s="32"/>
      <c r="W2609" s="5"/>
      <c r="X2609" s="5"/>
    </row>
    <row r="2610" spans="17:24" x14ac:dyDescent="0.25">
      <c r="Q2610" s="5"/>
      <c r="R2610" s="32"/>
      <c r="S2610" s="5"/>
      <c r="T2610" s="3"/>
      <c r="U2610" s="32"/>
      <c r="V2610" s="32"/>
      <c r="W2610" s="5"/>
      <c r="X2610" s="5"/>
    </row>
    <row r="2611" spans="17:24" x14ac:dyDescent="0.25">
      <c r="Q2611" s="5"/>
      <c r="R2611" s="32"/>
      <c r="S2611" s="5"/>
      <c r="T2611" s="3"/>
      <c r="U2611" s="32"/>
      <c r="V2611" s="32"/>
      <c r="W2611" s="5"/>
      <c r="X2611" s="5"/>
    </row>
    <row r="2612" spans="17:24" x14ac:dyDescent="0.25">
      <c r="Q2612" s="5"/>
      <c r="R2612" s="32"/>
      <c r="S2612" s="5"/>
      <c r="T2612" s="3"/>
      <c r="U2612" s="32"/>
      <c r="V2612" s="32"/>
      <c r="W2612" s="5"/>
      <c r="X2612" s="5"/>
    </row>
    <row r="2613" spans="17:24" x14ac:dyDescent="0.25">
      <c r="Q2613" s="5"/>
      <c r="R2613" s="32"/>
      <c r="S2613" s="5"/>
      <c r="T2613" s="3"/>
      <c r="U2613" s="32"/>
      <c r="V2613" s="32"/>
      <c r="W2613" s="5"/>
      <c r="X2613" s="5"/>
    </row>
    <row r="2614" spans="17:24" x14ac:dyDescent="0.25">
      <c r="Q2614" s="5"/>
      <c r="R2614" s="32"/>
      <c r="S2614" s="5"/>
      <c r="T2614" s="3"/>
      <c r="U2614" s="32"/>
      <c r="V2614" s="32"/>
      <c r="W2614" s="5"/>
      <c r="X2614" s="5"/>
    </row>
    <row r="2615" spans="17:24" x14ac:dyDescent="0.25">
      <c r="Q2615" s="5"/>
      <c r="R2615" s="32"/>
      <c r="S2615" s="5"/>
      <c r="T2615" s="3"/>
      <c r="U2615" s="32"/>
      <c r="V2615" s="32"/>
      <c r="W2615" s="5"/>
      <c r="X2615" s="5"/>
    </row>
    <row r="2616" spans="17:24" x14ac:dyDescent="0.25">
      <c r="Q2616" s="5"/>
      <c r="R2616" s="32"/>
      <c r="S2616" s="5"/>
      <c r="T2616" s="3"/>
      <c r="U2616" s="32"/>
      <c r="V2616" s="32"/>
      <c r="W2616" s="5"/>
      <c r="X2616" s="5"/>
    </row>
    <row r="2617" spans="17:24" x14ac:dyDescent="0.25">
      <c r="Q2617" s="5"/>
      <c r="R2617" s="32"/>
      <c r="S2617" s="5"/>
      <c r="T2617" s="3"/>
      <c r="U2617" s="32"/>
      <c r="V2617" s="32"/>
      <c r="W2617" s="5"/>
      <c r="X2617" s="5"/>
    </row>
    <row r="2618" spans="17:24" x14ac:dyDescent="0.25">
      <c r="Q2618" s="5"/>
      <c r="R2618" s="32"/>
      <c r="S2618" s="5"/>
      <c r="T2618" s="3"/>
      <c r="U2618" s="32"/>
      <c r="V2618" s="32"/>
      <c r="W2618" s="5"/>
      <c r="X2618" s="5"/>
    </row>
    <row r="2619" spans="17:24" x14ac:dyDescent="0.25">
      <c r="Q2619" s="5"/>
      <c r="R2619" s="32"/>
      <c r="S2619" s="5"/>
      <c r="T2619" s="3"/>
      <c r="U2619" s="32"/>
      <c r="V2619" s="32"/>
      <c r="W2619" s="5"/>
      <c r="X2619" s="5"/>
    </row>
    <row r="2620" spans="17:24" x14ac:dyDescent="0.25">
      <c r="Q2620" s="5"/>
      <c r="R2620" s="32"/>
      <c r="S2620" s="5"/>
      <c r="T2620" s="3"/>
      <c r="U2620" s="32"/>
      <c r="V2620" s="32"/>
      <c r="W2620" s="5"/>
      <c r="X2620" s="5"/>
    </row>
    <row r="2621" spans="17:24" x14ac:dyDescent="0.25">
      <c r="Q2621" s="5"/>
      <c r="R2621" s="32"/>
      <c r="S2621" s="5"/>
      <c r="T2621" s="3"/>
      <c r="U2621" s="32"/>
      <c r="V2621" s="32"/>
      <c r="W2621" s="5"/>
      <c r="X2621" s="5"/>
    </row>
    <row r="2622" spans="17:24" x14ac:dyDescent="0.25">
      <c r="Q2622" s="5"/>
      <c r="R2622" s="32"/>
      <c r="S2622" s="5"/>
      <c r="T2622" s="3"/>
      <c r="U2622" s="32"/>
      <c r="V2622" s="32"/>
      <c r="W2622" s="5"/>
      <c r="X2622" s="5"/>
    </row>
    <row r="2623" spans="17:24" x14ac:dyDescent="0.25">
      <c r="Q2623" s="5"/>
      <c r="R2623" s="32"/>
      <c r="S2623" s="5"/>
      <c r="T2623" s="3"/>
      <c r="U2623" s="32"/>
      <c r="V2623" s="32"/>
      <c r="W2623" s="5"/>
      <c r="X2623" s="5"/>
    </row>
    <row r="2624" spans="17:24" x14ac:dyDescent="0.25">
      <c r="Q2624" s="5"/>
      <c r="R2624" s="32"/>
      <c r="S2624" s="5"/>
      <c r="T2624" s="3"/>
      <c r="U2624" s="32"/>
      <c r="V2624" s="32"/>
      <c r="W2624" s="5"/>
      <c r="X2624" s="5"/>
    </row>
    <row r="2625" spans="17:26" x14ac:dyDescent="0.25">
      <c r="Q2625" s="5"/>
      <c r="R2625" s="32"/>
      <c r="S2625" s="5"/>
      <c r="T2625" s="3"/>
      <c r="U2625" s="32"/>
      <c r="V2625" s="32"/>
      <c r="W2625" s="5"/>
      <c r="X2625" s="5"/>
    </row>
    <row r="2626" spans="17:26" x14ac:dyDescent="0.25">
      <c r="Q2626" s="5"/>
      <c r="R2626" s="32"/>
      <c r="S2626" s="5"/>
      <c r="T2626" s="3"/>
      <c r="U2626" s="32"/>
      <c r="V2626" s="32"/>
      <c r="W2626" s="5"/>
      <c r="X2626" s="5"/>
    </row>
    <row r="2627" spans="17:26" x14ac:dyDescent="0.25">
      <c r="Q2627" s="5"/>
      <c r="R2627" s="32"/>
      <c r="S2627" s="5"/>
      <c r="T2627" s="3"/>
      <c r="U2627" s="32"/>
      <c r="V2627" s="32"/>
      <c r="W2627" s="5"/>
      <c r="X2627" s="5"/>
    </row>
    <row r="2628" spans="17:26" x14ac:dyDescent="0.25">
      <c r="Q2628" s="5"/>
      <c r="R2628" s="32"/>
      <c r="S2628" s="5"/>
      <c r="T2628" s="3"/>
      <c r="U2628" s="32"/>
      <c r="V2628" s="32"/>
      <c r="W2628" s="5"/>
      <c r="X2628" s="5"/>
    </row>
    <row r="2629" spans="17:26" x14ac:dyDescent="0.25">
      <c r="Q2629" s="5"/>
      <c r="R2629" s="32"/>
      <c r="S2629" s="5"/>
      <c r="T2629" s="3"/>
      <c r="U2629" s="32"/>
      <c r="V2629" s="32"/>
      <c r="W2629" s="5"/>
      <c r="X2629" s="5"/>
    </row>
    <row r="2630" spans="17:26" x14ac:dyDescent="0.25">
      <c r="Q2630" s="5"/>
      <c r="R2630" s="32"/>
      <c r="S2630" s="5"/>
      <c r="T2630" s="3"/>
      <c r="U2630" s="32"/>
      <c r="V2630" s="32"/>
      <c r="W2630" s="5"/>
      <c r="X2630" s="5"/>
    </row>
    <row r="2631" spans="17:26" x14ac:dyDescent="0.25">
      <c r="Q2631" s="5"/>
      <c r="R2631" s="32"/>
      <c r="S2631" s="5"/>
      <c r="T2631" s="3"/>
      <c r="U2631" s="32"/>
      <c r="V2631" s="32"/>
      <c r="W2631" s="5"/>
      <c r="X2631" s="5"/>
      <c r="Z2631" s="5"/>
    </row>
    <row r="2632" spans="17:26" x14ac:dyDescent="0.25">
      <c r="Q2632" s="5"/>
      <c r="R2632" s="32"/>
      <c r="S2632" s="5"/>
      <c r="T2632" s="3"/>
      <c r="U2632" s="32"/>
      <c r="V2632" s="32"/>
      <c r="W2632" s="5"/>
      <c r="X2632" s="5"/>
      <c r="Z2632" s="5"/>
    </row>
    <row r="2633" spans="17:26" x14ac:dyDescent="0.25">
      <c r="Q2633" s="5"/>
      <c r="R2633" s="32"/>
      <c r="S2633" s="5"/>
      <c r="T2633" s="3"/>
      <c r="U2633" s="32"/>
      <c r="V2633" s="32"/>
      <c r="W2633" s="5"/>
      <c r="X2633" s="5"/>
      <c r="Z2633" s="5"/>
    </row>
    <row r="2634" spans="17:26" x14ac:dyDescent="0.25">
      <c r="Q2634" s="5"/>
      <c r="R2634" s="32"/>
      <c r="S2634" s="5"/>
      <c r="T2634" s="3"/>
      <c r="U2634" s="32"/>
      <c r="V2634" s="32"/>
      <c r="W2634" s="5"/>
      <c r="X2634" s="5"/>
    </row>
    <row r="2635" spans="17:26" x14ac:dyDescent="0.25">
      <c r="Q2635" s="5"/>
      <c r="R2635" s="32"/>
      <c r="S2635" s="5"/>
      <c r="T2635" s="3"/>
      <c r="U2635" s="32"/>
      <c r="V2635" s="32"/>
      <c r="W2635" s="5"/>
      <c r="X2635" s="5"/>
      <c r="Z2635" s="5"/>
    </row>
    <row r="2636" spans="17:26" x14ac:dyDescent="0.25">
      <c r="Q2636" s="5"/>
      <c r="R2636" s="32"/>
      <c r="S2636" s="5"/>
      <c r="T2636" s="3"/>
      <c r="U2636" s="32"/>
      <c r="V2636" s="32"/>
      <c r="W2636" s="5"/>
      <c r="X2636" s="5"/>
    </row>
    <row r="2637" spans="17:26" x14ac:dyDescent="0.25">
      <c r="Q2637" s="5"/>
      <c r="R2637" s="32"/>
      <c r="S2637" s="5"/>
      <c r="T2637" s="3"/>
      <c r="U2637" s="32"/>
      <c r="V2637" s="32"/>
      <c r="W2637" s="5"/>
      <c r="X2637" s="5"/>
      <c r="Z2637" s="5"/>
    </row>
    <row r="2638" spans="17:26" x14ac:dyDescent="0.25">
      <c r="Q2638" s="5"/>
      <c r="R2638" s="32"/>
      <c r="S2638" s="5"/>
      <c r="T2638" s="3"/>
      <c r="U2638" s="32"/>
      <c r="V2638" s="32"/>
      <c r="W2638" s="5"/>
      <c r="X2638" s="5"/>
    </row>
    <row r="2639" spans="17:26" x14ac:dyDescent="0.25">
      <c r="Q2639" s="5"/>
      <c r="R2639" s="32"/>
      <c r="S2639" s="5"/>
      <c r="T2639" s="3"/>
      <c r="U2639" s="32"/>
      <c r="V2639" s="32"/>
      <c r="W2639" s="5"/>
      <c r="X2639" s="5"/>
    </row>
    <row r="2640" spans="17:26" x14ac:dyDescent="0.25">
      <c r="Q2640" s="5"/>
      <c r="R2640" s="32"/>
      <c r="S2640" s="5"/>
      <c r="T2640" s="3"/>
      <c r="U2640" s="32"/>
      <c r="V2640" s="32"/>
      <c r="W2640" s="5"/>
      <c r="X2640" s="5"/>
    </row>
    <row r="2641" spans="17:26" x14ac:dyDescent="0.25">
      <c r="Q2641" s="5"/>
      <c r="R2641" s="32"/>
      <c r="S2641" s="5"/>
      <c r="T2641" s="3"/>
      <c r="U2641" s="32"/>
      <c r="V2641" s="32"/>
      <c r="W2641" s="5"/>
      <c r="X2641" s="5"/>
    </row>
    <row r="2642" spans="17:26" x14ac:dyDescent="0.25">
      <c r="Q2642" s="5"/>
      <c r="R2642" s="32"/>
      <c r="S2642" s="5"/>
      <c r="T2642" s="3"/>
      <c r="U2642" s="32"/>
      <c r="V2642" s="32"/>
      <c r="W2642" s="5"/>
      <c r="X2642" s="5"/>
    </row>
    <row r="2643" spans="17:26" x14ac:dyDescent="0.25">
      <c r="Q2643" s="5"/>
      <c r="R2643" s="32"/>
      <c r="S2643" s="5"/>
      <c r="T2643" s="3"/>
      <c r="U2643" s="32"/>
      <c r="V2643" s="32"/>
      <c r="W2643" s="5"/>
      <c r="X2643" s="5"/>
    </row>
    <row r="2644" spans="17:26" x14ac:dyDescent="0.25">
      <c r="Q2644" s="5"/>
      <c r="R2644" s="32"/>
      <c r="S2644" s="5"/>
      <c r="T2644" s="3"/>
      <c r="U2644" s="32"/>
      <c r="V2644" s="32"/>
      <c r="W2644" s="5"/>
      <c r="X2644" s="5"/>
    </row>
    <row r="2645" spans="17:26" x14ac:dyDescent="0.25">
      <c r="Q2645" s="5"/>
      <c r="R2645" s="32"/>
      <c r="S2645" s="5"/>
      <c r="T2645" s="3"/>
      <c r="U2645" s="32"/>
      <c r="V2645" s="32"/>
      <c r="W2645" s="5"/>
      <c r="X2645" s="5"/>
    </row>
    <row r="2646" spans="17:26" x14ac:dyDescent="0.25">
      <c r="Q2646" s="5"/>
      <c r="R2646" s="32"/>
      <c r="S2646" s="5"/>
      <c r="T2646" s="3"/>
      <c r="U2646" s="32"/>
      <c r="V2646" s="32"/>
      <c r="W2646" s="5"/>
      <c r="X2646" s="5"/>
    </row>
    <row r="2647" spans="17:26" x14ac:dyDescent="0.25">
      <c r="Q2647" s="5"/>
      <c r="R2647" s="32"/>
      <c r="S2647" s="5"/>
      <c r="T2647" s="3"/>
      <c r="U2647" s="32"/>
      <c r="V2647" s="32"/>
      <c r="W2647" s="5"/>
      <c r="X2647" s="5"/>
    </row>
    <row r="2648" spans="17:26" x14ac:dyDescent="0.25">
      <c r="Q2648" s="5"/>
      <c r="R2648" s="32"/>
      <c r="S2648" s="5"/>
      <c r="T2648" s="3"/>
      <c r="U2648" s="32"/>
      <c r="V2648" s="32"/>
      <c r="W2648" s="5"/>
      <c r="X2648" s="5"/>
    </row>
    <row r="2649" spans="17:26" x14ac:dyDescent="0.25">
      <c r="Q2649" s="5"/>
      <c r="R2649" s="32"/>
      <c r="S2649" s="5"/>
      <c r="T2649" s="3"/>
      <c r="U2649" s="32"/>
      <c r="V2649" s="32"/>
      <c r="W2649" s="5"/>
      <c r="X2649" s="5"/>
      <c r="Z2649" s="5"/>
    </row>
    <row r="2650" spans="17:26" x14ac:dyDescent="0.25">
      <c r="Q2650" s="5"/>
      <c r="R2650" s="32"/>
      <c r="S2650" s="5"/>
      <c r="T2650" s="3"/>
      <c r="U2650" s="32"/>
      <c r="V2650" s="32"/>
      <c r="W2650" s="5"/>
      <c r="X2650" s="5"/>
    </row>
    <row r="2651" spans="17:26" x14ac:dyDescent="0.25">
      <c r="Q2651" s="5"/>
      <c r="R2651" s="32"/>
      <c r="S2651" s="5"/>
      <c r="T2651" s="3"/>
      <c r="U2651" s="32"/>
      <c r="V2651" s="32"/>
      <c r="W2651" s="5"/>
      <c r="X2651" s="5"/>
    </row>
    <row r="2652" spans="17:26" x14ac:dyDescent="0.25">
      <c r="Q2652" s="5"/>
      <c r="R2652" s="32"/>
      <c r="S2652" s="5"/>
      <c r="T2652" s="3"/>
      <c r="U2652" s="32"/>
      <c r="V2652" s="32"/>
      <c r="W2652" s="5"/>
      <c r="X2652" s="5"/>
    </row>
    <row r="2653" spans="17:26" x14ac:dyDescent="0.25">
      <c r="Q2653" s="5"/>
      <c r="R2653" s="32"/>
      <c r="S2653" s="5"/>
      <c r="T2653" s="3"/>
      <c r="U2653" s="32"/>
      <c r="V2653" s="32"/>
      <c r="W2653" s="5"/>
      <c r="X2653" s="5"/>
      <c r="Z2653" s="5"/>
    </row>
    <row r="2654" spans="17:26" x14ac:dyDescent="0.25">
      <c r="Q2654" s="5"/>
      <c r="R2654" s="32"/>
      <c r="S2654" s="5"/>
      <c r="T2654" s="3"/>
      <c r="U2654" s="32"/>
      <c r="V2654" s="32"/>
      <c r="W2654" s="5"/>
      <c r="X2654" s="5"/>
    </row>
    <row r="2655" spans="17:26" x14ac:dyDescent="0.25">
      <c r="Q2655" s="5"/>
      <c r="R2655" s="32"/>
      <c r="S2655" s="5"/>
      <c r="T2655" s="3"/>
      <c r="U2655" s="32"/>
      <c r="V2655" s="32"/>
      <c r="W2655" s="5"/>
      <c r="X2655" s="5"/>
    </row>
    <row r="2656" spans="17:26" x14ac:dyDescent="0.25">
      <c r="Q2656" s="5"/>
      <c r="R2656" s="32"/>
      <c r="S2656" s="5"/>
      <c r="T2656" s="3"/>
      <c r="U2656" s="32"/>
      <c r="V2656" s="32"/>
      <c r="W2656" s="5"/>
      <c r="X2656" s="5"/>
    </row>
    <row r="2657" spans="17:26" x14ac:dyDescent="0.25">
      <c r="Q2657" s="5"/>
      <c r="R2657" s="32"/>
      <c r="S2657" s="5"/>
      <c r="T2657" s="3"/>
      <c r="U2657" s="32"/>
      <c r="V2657" s="32"/>
      <c r="W2657" s="5"/>
      <c r="X2657" s="5"/>
    </row>
    <row r="2658" spans="17:26" x14ac:dyDescent="0.25">
      <c r="Q2658" s="5"/>
      <c r="R2658" s="32"/>
      <c r="S2658" s="5"/>
      <c r="T2658" s="3"/>
      <c r="U2658" s="32"/>
      <c r="V2658" s="32"/>
      <c r="W2658" s="5"/>
      <c r="X2658" s="5"/>
    </row>
    <row r="2659" spans="17:26" x14ac:dyDescent="0.25">
      <c r="Q2659" s="5"/>
      <c r="R2659" s="32"/>
      <c r="S2659" s="5"/>
      <c r="T2659" s="3"/>
      <c r="U2659" s="32"/>
      <c r="V2659" s="32"/>
      <c r="W2659" s="5"/>
      <c r="X2659" s="5"/>
    </row>
    <row r="2660" spans="17:26" x14ac:dyDescent="0.25">
      <c r="Q2660" s="5"/>
      <c r="R2660" s="32"/>
      <c r="S2660" s="5"/>
      <c r="T2660" s="3"/>
      <c r="U2660" s="32"/>
      <c r="V2660" s="32"/>
      <c r="W2660" s="5"/>
      <c r="X2660" s="5"/>
    </row>
    <row r="2661" spans="17:26" x14ac:dyDescent="0.25">
      <c r="Q2661" s="5"/>
      <c r="R2661" s="32"/>
      <c r="S2661" s="5"/>
      <c r="T2661" s="3"/>
      <c r="U2661" s="32"/>
      <c r="V2661" s="32"/>
      <c r="W2661" s="5"/>
      <c r="X2661" s="5"/>
    </row>
    <row r="2662" spans="17:26" x14ac:dyDescent="0.25">
      <c r="Q2662" s="5"/>
      <c r="R2662" s="32"/>
      <c r="S2662" s="5"/>
      <c r="T2662" s="3"/>
      <c r="U2662" s="32"/>
      <c r="V2662" s="32"/>
      <c r="W2662" s="5"/>
      <c r="X2662" s="5"/>
    </row>
    <row r="2663" spans="17:26" x14ac:dyDescent="0.25">
      <c r="Q2663" s="5"/>
      <c r="R2663" s="32"/>
      <c r="S2663" s="5"/>
      <c r="T2663" s="3"/>
      <c r="U2663" s="32"/>
      <c r="V2663" s="32"/>
      <c r="W2663" s="5"/>
      <c r="X2663" s="5"/>
    </row>
    <row r="2664" spans="17:26" x14ac:dyDescent="0.25">
      <c r="Q2664" s="5"/>
      <c r="R2664" s="32"/>
      <c r="S2664" s="5"/>
      <c r="T2664" s="3"/>
      <c r="U2664" s="32"/>
      <c r="V2664" s="32"/>
      <c r="W2664" s="5"/>
      <c r="X2664" s="5"/>
    </row>
    <row r="2665" spans="17:26" x14ac:dyDescent="0.25">
      <c r="Q2665" s="5"/>
      <c r="R2665" s="32"/>
      <c r="S2665" s="5"/>
      <c r="T2665" s="3"/>
      <c r="U2665" s="32"/>
      <c r="V2665" s="32"/>
      <c r="W2665" s="5"/>
      <c r="X2665" s="5"/>
      <c r="Z2665" s="5"/>
    </row>
    <row r="2666" spans="17:26" x14ac:dyDescent="0.25">
      <c r="Q2666" s="5"/>
      <c r="R2666" s="32"/>
      <c r="S2666" s="5"/>
      <c r="T2666" s="3"/>
      <c r="U2666" s="32"/>
      <c r="V2666" s="32"/>
      <c r="W2666" s="5"/>
      <c r="X2666" s="5"/>
    </row>
    <row r="2667" spans="17:26" x14ac:dyDescent="0.25">
      <c r="Q2667" s="5"/>
      <c r="R2667" s="32"/>
      <c r="S2667" s="5"/>
      <c r="T2667" s="3"/>
      <c r="U2667" s="32"/>
      <c r="V2667" s="32"/>
      <c r="W2667" s="5"/>
      <c r="X2667" s="5"/>
    </row>
    <row r="2668" spans="17:26" x14ac:dyDescent="0.25">
      <c r="Q2668" s="5"/>
      <c r="R2668" s="32"/>
      <c r="S2668" s="5"/>
      <c r="T2668" s="3"/>
      <c r="U2668" s="32"/>
      <c r="V2668" s="32"/>
      <c r="W2668" s="5"/>
      <c r="X2668" s="5"/>
    </row>
    <row r="2669" spans="17:26" x14ac:dyDescent="0.25">
      <c r="Q2669" s="5"/>
      <c r="R2669" s="32"/>
      <c r="S2669" s="5"/>
      <c r="T2669" s="3"/>
      <c r="U2669" s="32"/>
      <c r="V2669" s="32"/>
      <c r="W2669" s="5"/>
      <c r="X2669" s="5"/>
    </row>
    <row r="2670" spans="17:26" x14ac:dyDescent="0.25">
      <c r="Q2670" s="5"/>
      <c r="R2670" s="32"/>
      <c r="S2670" s="5"/>
      <c r="T2670" s="3"/>
      <c r="U2670" s="32"/>
      <c r="V2670" s="32"/>
      <c r="W2670" s="5"/>
      <c r="X2670" s="5"/>
    </row>
    <row r="2671" spans="17:26" x14ac:dyDescent="0.25">
      <c r="Q2671" s="5"/>
      <c r="R2671" s="32"/>
      <c r="S2671" s="5"/>
      <c r="T2671" s="3"/>
      <c r="U2671" s="32"/>
      <c r="V2671" s="32"/>
      <c r="W2671" s="5"/>
      <c r="X2671" s="5"/>
    </row>
    <row r="2672" spans="17:26" x14ac:dyDescent="0.25">
      <c r="Q2672" s="5"/>
      <c r="R2672" s="32"/>
      <c r="S2672" s="5"/>
      <c r="T2672" s="3"/>
      <c r="U2672" s="32"/>
      <c r="V2672" s="32"/>
      <c r="W2672" s="5"/>
      <c r="X2672" s="5"/>
      <c r="Z2672" s="5"/>
    </row>
    <row r="2673" spans="17:26" x14ac:dyDescent="0.25">
      <c r="Q2673" s="5"/>
      <c r="R2673" s="32"/>
      <c r="S2673" s="5"/>
      <c r="T2673" s="3"/>
      <c r="U2673" s="32"/>
      <c r="V2673" s="32"/>
      <c r="W2673" s="5"/>
      <c r="X2673" s="5"/>
    </row>
    <row r="2674" spans="17:26" x14ac:dyDescent="0.25">
      <c r="Q2674" s="5"/>
      <c r="R2674" s="32"/>
      <c r="S2674" s="5"/>
      <c r="T2674" s="3"/>
      <c r="U2674" s="32"/>
      <c r="V2674" s="32"/>
      <c r="W2674" s="5"/>
      <c r="X2674" s="5"/>
    </row>
    <row r="2675" spans="17:26" x14ac:dyDescent="0.25">
      <c r="Q2675" s="5"/>
      <c r="R2675" s="32"/>
      <c r="S2675" s="5"/>
      <c r="T2675" s="3"/>
      <c r="U2675" s="32"/>
      <c r="V2675" s="32"/>
      <c r="W2675" s="5"/>
      <c r="X2675" s="5"/>
    </row>
    <row r="2676" spans="17:26" x14ac:dyDescent="0.25">
      <c r="Q2676" s="5"/>
      <c r="R2676" s="32"/>
      <c r="S2676" s="5"/>
      <c r="T2676" s="3"/>
      <c r="U2676" s="32"/>
      <c r="V2676" s="32"/>
      <c r="W2676" s="5"/>
      <c r="X2676" s="5"/>
    </row>
    <row r="2677" spans="17:26" x14ac:dyDescent="0.25">
      <c r="Q2677" s="5"/>
      <c r="R2677" s="32"/>
      <c r="S2677" s="5"/>
      <c r="T2677" s="3"/>
      <c r="U2677" s="32"/>
      <c r="V2677" s="32"/>
      <c r="W2677" s="5"/>
      <c r="X2677" s="5"/>
    </row>
    <row r="2678" spans="17:26" x14ac:dyDescent="0.25">
      <c r="Q2678" s="5"/>
      <c r="R2678" s="32"/>
      <c r="S2678" s="5"/>
      <c r="T2678" s="3"/>
      <c r="U2678" s="32"/>
      <c r="V2678" s="32"/>
      <c r="W2678" s="5"/>
      <c r="X2678" s="5"/>
      <c r="Z2678" s="5"/>
    </row>
    <row r="2679" spans="17:26" x14ac:dyDescent="0.25">
      <c r="Q2679" s="5"/>
      <c r="R2679" s="32"/>
      <c r="S2679" s="5"/>
      <c r="T2679" s="3"/>
      <c r="U2679" s="32"/>
      <c r="V2679" s="32"/>
      <c r="W2679" s="5"/>
      <c r="X2679" s="5"/>
    </row>
    <row r="2680" spans="17:26" x14ac:dyDescent="0.25">
      <c r="Q2680" s="5"/>
      <c r="R2680" s="32"/>
      <c r="S2680" s="5"/>
      <c r="T2680" s="3"/>
      <c r="U2680" s="32"/>
      <c r="V2680" s="32"/>
      <c r="W2680" s="5"/>
      <c r="X2680" s="5"/>
    </row>
    <row r="2681" spans="17:26" x14ac:dyDescent="0.25">
      <c r="Q2681" s="5"/>
      <c r="R2681" s="32"/>
      <c r="S2681" s="5"/>
      <c r="T2681" s="3"/>
      <c r="U2681" s="32"/>
      <c r="V2681" s="32"/>
      <c r="W2681" s="5"/>
      <c r="X2681" s="5"/>
    </row>
    <row r="2682" spans="17:26" x14ac:dyDescent="0.25">
      <c r="Q2682" s="5"/>
      <c r="R2682" s="32"/>
      <c r="S2682" s="5"/>
      <c r="T2682" s="3"/>
      <c r="U2682" s="32"/>
      <c r="V2682" s="32"/>
      <c r="W2682" s="5"/>
      <c r="X2682" s="5"/>
    </row>
    <row r="2683" spans="17:26" x14ac:dyDescent="0.25">
      <c r="Q2683" s="5"/>
      <c r="R2683" s="32"/>
      <c r="S2683" s="5"/>
      <c r="T2683" s="3"/>
      <c r="U2683" s="32"/>
      <c r="V2683" s="32"/>
      <c r="W2683" s="5"/>
      <c r="X2683" s="5"/>
    </row>
    <row r="2684" spans="17:26" x14ac:dyDescent="0.25">
      <c r="Q2684" s="5"/>
      <c r="R2684" s="32"/>
      <c r="S2684" s="5"/>
      <c r="T2684" s="3"/>
      <c r="U2684" s="32"/>
      <c r="V2684" s="32"/>
      <c r="W2684" s="5"/>
      <c r="X2684" s="5"/>
      <c r="Z2684" s="5"/>
    </row>
    <row r="2685" spans="17:26" x14ac:dyDescent="0.25">
      <c r="Q2685" s="5"/>
      <c r="R2685" s="32"/>
      <c r="S2685" s="5"/>
      <c r="T2685" s="3"/>
      <c r="U2685" s="32"/>
      <c r="V2685" s="32"/>
      <c r="W2685" s="5"/>
      <c r="X2685" s="5"/>
    </row>
    <row r="2686" spans="17:26" x14ac:dyDescent="0.25">
      <c r="Q2686" s="5"/>
      <c r="R2686" s="32"/>
      <c r="S2686" s="5"/>
      <c r="T2686" s="3"/>
      <c r="U2686" s="32"/>
      <c r="V2686" s="32"/>
      <c r="W2686" s="5"/>
      <c r="X2686" s="5"/>
    </row>
    <row r="2687" spans="17:26" x14ac:dyDescent="0.25">
      <c r="Q2687" s="5"/>
      <c r="R2687" s="32"/>
      <c r="S2687" s="5"/>
      <c r="T2687" s="3"/>
      <c r="U2687" s="32"/>
      <c r="V2687" s="32"/>
      <c r="W2687" s="5"/>
      <c r="X2687" s="5"/>
    </row>
    <row r="2688" spans="17:26" x14ac:dyDescent="0.25">
      <c r="Q2688" s="5"/>
      <c r="R2688" s="32"/>
      <c r="S2688" s="5"/>
      <c r="T2688" s="3"/>
      <c r="U2688" s="32"/>
      <c r="V2688" s="32"/>
      <c r="W2688" s="5"/>
      <c r="X2688" s="5"/>
    </row>
    <row r="2689" spans="17:26" x14ac:dyDescent="0.25">
      <c r="Q2689" s="5"/>
      <c r="R2689" s="32"/>
      <c r="S2689" s="5"/>
      <c r="T2689" s="3"/>
      <c r="U2689" s="32"/>
      <c r="V2689" s="32"/>
      <c r="W2689" s="5"/>
      <c r="X2689" s="5"/>
    </row>
    <row r="2690" spans="17:26" x14ac:dyDescent="0.25">
      <c r="Q2690" s="5"/>
      <c r="R2690" s="32"/>
      <c r="S2690" s="5"/>
      <c r="T2690" s="3"/>
      <c r="U2690" s="32"/>
      <c r="V2690" s="32"/>
      <c r="W2690" s="5"/>
      <c r="X2690" s="5"/>
    </row>
    <row r="2691" spans="17:26" x14ac:dyDescent="0.25">
      <c r="Q2691" s="5"/>
      <c r="R2691" s="32"/>
      <c r="S2691" s="5"/>
      <c r="T2691" s="3"/>
      <c r="U2691" s="32"/>
      <c r="V2691" s="32"/>
      <c r="W2691" s="5"/>
      <c r="X2691" s="5"/>
    </row>
    <row r="2692" spans="17:26" x14ac:dyDescent="0.25">
      <c r="Q2692" s="5"/>
      <c r="R2692" s="32"/>
      <c r="S2692" s="5"/>
      <c r="T2692" s="3"/>
      <c r="U2692" s="32"/>
      <c r="V2692" s="32"/>
      <c r="W2692" s="5"/>
      <c r="X2692" s="5"/>
    </row>
    <row r="2693" spans="17:26" x14ac:dyDescent="0.25">
      <c r="Q2693" s="5"/>
      <c r="R2693" s="32"/>
      <c r="S2693" s="5"/>
      <c r="T2693" s="3"/>
      <c r="U2693" s="32"/>
      <c r="V2693" s="32"/>
      <c r="W2693" s="5"/>
      <c r="X2693" s="5"/>
    </row>
    <row r="2694" spans="17:26" x14ac:dyDescent="0.25">
      <c r="Q2694" s="5"/>
      <c r="R2694" s="32"/>
      <c r="S2694" s="5"/>
      <c r="T2694" s="3"/>
      <c r="U2694" s="32"/>
      <c r="V2694" s="32"/>
      <c r="W2694" s="5"/>
      <c r="X2694" s="5"/>
    </row>
    <row r="2695" spans="17:26" x14ac:dyDescent="0.25">
      <c r="Q2695" s="5"/>
      <c r="R2695" s="32"/>
      <c r="S2695" s="5"/>
      <c r="T2695" s="3"/>
      <c r="U2695" s="32"/>
      <c r="V2695" s="32"/>
      <c r="W2695" s="5"/>
      <c r="X2695" s="5"/>
    </row>
    <row r="2696" spans="17:26" x14ac:dyDescent="0.25">
      <c r="Q2696" s="5"/>
      <c r="R2696" s="32"/>
      <c r="S2696" s="5"/>
      <c r="T2696" s="3"/>
      <c r="U2696" s="32"/>
      <c r="V2696" s="32"/>
      <c r="W2696" s="5"/>
      <c r="X2696" s="5"/>
    </row>
    <row r="2697" spans="17:26" x14ac:dyDescent="0.25">
      <c r="Q2697" s="5"/>
      <c r="R2697" s="32"/>
      <c r="S2697" s="5"/>
      <c r="T2697" s="3"/>
      <c r="U2697" s="32"/>
      <c r="V2697" s="32"/>
      <c r="W2697" s="5"/>
      <c r="X2697" s="5"/>
    </row>
    <row r="2698" spans="17:26" x14ac:dyDescent="0.25">
      <c r="Q2698" s="5"/>
      <c r="R2698" s="32"/>
      <c r="S2698" s="5"/>
      <c r="T2698" s="3"/>
      <c r="U2698" s="32"/>
      <c r="V2698" s="32"/>
      <c r="W2698" s="5"/>
      <c r="X2698" s="5"/>
    </row>
    <row r="2699" spans="17:26" x14ac:dyDescent="0.25">
      <c r="Q2699" s="5"/>
      <c r="R2699" s="32"/>
      <c r="S2699" s="5"/>
      <c r="T2699" s="3"/>
      <c r="U2699" s="32"/>
      <c r="V2699" s="32"/>
      <c r="W2699" s="5"/>
      <c r="X2699" s="5"/>
    </row>
    <row r="2700" spans="17:26" x14ac:dyDescent="0.25">
      <c r="Q2700" s="5"/>
      <c r="R2700" s="32"/>
      <c r="S2700" s="5"/>
      <c r="T2700" s="3"/>
      <c r="U2700" s="32"/>
      <c r="V2700" s="32"/>
      <c r="W2700" s="5"/>
      <c r="X2700" s="5"/>
      <c r="Z2700" s="5"/>
    </row>
    <row r="2701" spans="17:26" x14ac:dyDescent="0.25">
      <c r="Q2701" s="5"/>
      <c r="R2701" s="32"/>
      <c r="S2701" s="5"/>
      <c r="T2701" s="3"/>
      <c r="U2701" s="32"/>
      <c r="V2701" s="32"/>
      <c r="W2701" s="5"/>
      <c r="X2701" s="5"/>
      <c r="Z2701" s="5"/>
    </row>
    <row r="2702" spans="17:26" x14ac:dyDescent="0.25">
      <c r="Q2702" s="5"/>
      <c r="R2702" s="32"/>
      <c r="S2702" s="5"/>
      <c r="T2702" s="3"/>
      <c r="U2702" s="32"/>
      <c r="V2702" s="32"/>
      <c r="W2702" s="5"/>
      <c r="X2702" s="5"/>
    </row>
    <row r="2703" spans="17:26" x14ac:dyDescent="0.25">
      <c r="Q2703" s="5"/>
      <c r="R2703" s="32"/>
      <c r="S2703" s="5"/>
      <c r="T2703" s="3"/>
      <c r="U2703" s="32"/>
      <c r="V2703" s="32"/>
      <c r="W2703" s="5"/>
      <c r="X2703" s="5"/>
      <c r="Z2703" s="5"/>
    </row>
    <row r="2704" spans="17:26" x14ac:dyDescent="0.25">
      <c r="Q2704" s="5"/>
      <c r="R2704" s="32"/>
      <c r="S2704" s="5"/>
      <c r="T2704" s="3"/>
      <c r="U2704" s="32"/>
      <c r="V2704" s="32"/>
      <c r="W2704" s="5"/>
      <c r="X2704" s="5"/>
    </row>
    <row r="2705" spans="17:26" x14ac:dyDescent="0.25">
      <c r="Q2705" s="5"/>
      <c r="R2705" s="32"/>
      <c r="S2705" s="5"/>
      <c r="T2705" s="3"/>
      <c r="U2705" s="32"/>
      <c r="V2705" s="32"/>
      <c r="W2705" s="5"/>
      <c r="X2705" s="5"/>
    </row>
    <row r="2706" spans="17:26" x14ac:dyDescent="0.25">
      <c r="Q2706" s="5"/>
      <c r="R2706" s="32"/>
      <c r="S2706" s="5"/>
      <c r="T2706" s="3"/>
      <c r="U2706" s="32"/>
      <c r="V2706" s="32"/>
      <c r="W2706" s="5"/>
      <c r="X2706" s="5"/>
    </row>
    <row r="2707" spans="17:26" x14ac:dyDescent="0.25">
      <c r="Q2707" s="5"/>
      <c r="R2707" s="32"/>
      <c r="S2707" s="5"/>
      <c r="T2707" s="3"/>
      <c r="U2707" s="32"/>
      <c r="V2707" s="32"/>
      <c r="W2707" s="5"/>
      <c r="X2707" s="5"/>
    </row>
    <row r="2708" spans="17:26" x14ac:dyDescent="0.25">
      <c r="Q2708" s="5"/>
      <c r="R2708" s="32"/>
      <c r="S2708" s="5"/>
      <c r="T2708" s="3"/>
      <c r="U2708" s="32"/>
      <c r="V2708" s="32"/>
      <c r="W2708" s="5"/>
      <c r="X2708" s="5"/>
    </row>
    <row r="2709" spans="17:26" x14ac:dyDescent="0.25">
      <c r="Q2709" s="5"/>
      <c r="R2709" s="32"/>
      <c r="S2709" s="5"/>
      <c r="T2709" s="3"/>
      <c r="U2709" s="32"/>
      <c r="V2709" s="32"/>
      <c r="W2709" s="5"/>
      <c r="X2709" s="5"/>
      <c r="Z2709" s="5"/>
    </row>
    <row r="2710" spans="17:26" x14ac:dyDescent="0.25">
      <c r="Q2710" s="5"/>
      <c r="R2710" s="32"/>
      <c r="S2710" s="5"/>
      <c r="T2710" s="3"/>
      <c r="U2710" s="32"/>
      <c r="V2710" s="32"/>
      <c r="W2710" s="5"/>
      <c r="X2710" s="5"/>
    </row>
    <row r="2711" spans="17:26" x14ac:dyDescent="0.25">
      <c r="Q2711" s="5"/>
      <c r="R2711" s="32"/>
      <c r="S2711" s="5"/>
      <c r="T2711" s="3"/>
      <c r="U2711" s="32"/>
      <c r="V2711" s="32"/>
      <c r="W2711" s="5"/>
      <c r="X2711" s="5"/>
      <c r="Z2711" s="5"/>
    </row>
    <row r="2712" spans="17:26" x14ac:dyDescent="0.25">
      <c r="Q2712" s="5"/>
      <c r="R2712" s="32"/>
      <c r="S2712" s="5"/>
      <c r="T2712" s="3"/>
      <c r="U2712" s="32"/>
      <c r="V2712" s="32"/>
      <c r="W2712" s="5"/>
      <c r="X2712" s="5"/>
    </row>
    <row r="2713" spans="17:26" x14ac:dyDescent="0.25">
      <c r="Q2713" s="5"/>
      <c r="R2713" s="32"/>
      <c r="S2713" s="5"/>
      <c r="T2713" s="3"/>
      <c r="U2713" s="32"/>
      <c r="V2713" s="32"/>
      <c r="W2713" s="5"/>
      <c r="X2713" s="5"/>
    </row>
    <row r="2714" spans="17:26" x14ac:dyDescent="0.25">
      <c r="Q2714" s="5"/>
      <c r="R2714" s="32"/>
      <c r="S2714" s="5"/>
      <c r="T2714" s="3"/>
      <c r="U2714" s="32"/>
      <c r="V2714" s="32"/>
      <c r="W2714" s="5"/>
      <c r="X2714" s="5"/>
    </row>
    <row r="2715" spans="17:26" x14ac:dyDescent="0.25">
      <c r="Q2715" s="5"/>
      <c r="R2715" s="32"/>
      <c r="S2715" s="5"/>
      <c r="T2715" s="3"/>
      <c r="U2715" s="32"/>
      <c r="V2715" s="32"/>
      <c r="W2715" s="5"/>
      <c r="X2715" s="5"/>
    </row>
    <row r="2716" spans="17:26" x14ac:dyDescent="0.25">
      <c r="Q2716" s="5"/>
      <c r="R2716" s="32"/>
      <c r="S2716" s="5"/>
      <c r="T2716" s="3"/>
      <c r="U2716" s="32"/>
      <c r="V2716" s="32"/>
      <c r="W2716" s="5"/>
      <c r="X2716" s="5"/>
    </row>
    <row r="2717" spans="17:26" x14ac:dyDescent="0.25">
      <c r="Q2717" s="5"/>
      <c r="R2717" s="32"/>
      <c r="S2717" s="5"/>
      <c r="T2717" s="3"/>
      <c r="U2717" s="32"/>
      <c r="V2717" s="32"/>
      <c r="W2717" s="5"/>
      <c r="X2717" s="5"/>
    </row>
    <row r="2718" spans="17:26" x14ac:dyDescent="0.25">
      <c r="Q2718" s="5"/>
      <c r="R2718" s="32"/>
      <c r="S2718" s="5"/>
      <c r="T2718" s="3"/>
      <c r="U2718" s="32"/>
      <c r="V2718" s="32"/>
      <c r="W2718" s="5"/>
      <c r="X2718" s="5"/>
    </row>
    <row r="2719" spans="17:26" x14ac:dyDescent="0.25">
      <c r="Q2719" s="5"/>
      <c r="R2719" s="32"/>
      <c r="S2719" s="5"/>
      <c r="T2719" s="3"/>
      <c r="U2719" s="32"/>
      <c r="V2719" s="32"/>
      <c r="W2719" s="5"/>
      <c r="X2719" s="5"/>
    </row>
    <row r="2720" spans="17:26" x14ac:dyDescent="0.25">
      <c r="Q2720" s="5"/>
      <c r="R2720" s="32"/>
      <c r="S2720" s="5"/>
      <c r="T2720" s="3"/>
      <c r="U2720" s="32"/>
      <c r="V2720" s="32"/>
      <c r="W2720" s="5"/>
      <c r="X2720" s="5"/>
    </row>
    <row r="2721" spans="17:24" x14ac:dyDescent="0.25">
      <c r="Q2721" s="5"/>
      <c r="R2721" s="32"/>
      <c r="S2721" s="5"/>
      <c r="T2721" s="3"/>
      <c r="U2721" s="32"/>
      <c r="V2721" s="32"/>
      <c r="W2721" s="5"/>
      <c r="X2721" s="5"/>
    </row>
    <row r="2722" spans="17:24" x14ac:dyDescent="0.25">
      <c r="Q2722" s="5"/>
      <c r="R2722" s="32"/>
      <c r="S2722" s="5"/>
      <c r="T2722" s="3"/>
      <c r="U2722" s="32"/>
      <c r="V2722" s="32"/>
      <c r="W2722" s="5"/>
      <c r="X2722" s="5"/>
    </row>
    <row r="2723" spans="17:24" x14ac:dyDescent="0.25">
      <c r="Q2723" s="5"/>
      <c r="R2723" s="32"/>
      <c r="S2723" s="5"/>
      <c r="T2723" s="3"/>
      <c r="U2723" s="32"/>
      <c r="V2723" s="32"/>
      <c r="W2723" s="5"/>
      <c r="X2723" s="5"/>
    </row>
    <row r="2724" spans="17:24" x14ac:dyDescent="0.25">
      <c r="Q2724" s="5"/>
      <c r="R2724" s="32"/>
      <c r="S2724" s="5"/>
      <c r="T2724" s="3"/>
      <c r="U2724" s="32"/>
      <c r="V2724" s="32"/>
      <c r="W2724" s="5"/>
      <c r="X2724" s="5"/>
    </row>
    <row r="2725" spans="17:24" x14ac:dyDescent="0.25">
      <c r="Q2725" s="5"/>
      <c r="R2725" s="32"/>
      <c r="S2725" s="5"/>
      <c r="T2725" s="3"/>
      <c r="U2725" s="32"/>
      <c r="V2725" s="32"/>
      <c r="W2725" s="5"/>
      <c r="X2725" s="5"/>
    </row>
    <row r="2726" spans="17:24" x14ac:dyDescent="0.25">
      <c r="Q2726" s="5"/>
      <c r="R2726" s="32"/>
      <c r="S2726" s="5"/>
      <c r="T2726" s="3"/>
      <c r="U2726" s="32"/>
      <c r="V2726" s="32"/>
      <c r="W2726" s="5"/>
      <c r="X2726" s="5"/>
    </row>
    <row r="2727" spans="17:24" x14ac:dyDescent="0.25">
      <c r="Q2727" s="5"/>
      <c r="R2727" s="32"/>
      <c r="S2727" s="5"/>
      <c r="T2727" s="3"/>
      <c r="U2727" s="32"/>
      <c r="V2727" s="32"/>
      <c r="W2727" s="5"/>
      <c r="X2727" s="5"/>
    </row>
    <row r="2728" spans="17:24" x14ac:dyDescent="0.25">
      <c r="Q2728" s="5"/>
      <c r="R2728" s="32"/>
      <c r="S2728" s="5"/>
      <c r="T2728" s="3"/>
      <c r="U2728" s="32"/>
      <c r="V2728" s="32"/>
      <c r="W2728" s="5"/>
      <c r="X2728" s="5"/>
    </row>
    <row r="2729" spans="17:24" x14ac:dyDescent="0.25">
      <c r="Q2729" s="5"/>
      <c r="R2729" s="32"/>
      <c r="S2729" s="5"/>
      <c r="T2729" s="3"/>
      <c r="U2729" s="32"/>
      <c r="V2729" s="32"/>
      <c r="W2729" s="5"/>
      <c r="X2729" s="5"/>
    </row>
    <row r="2730" spans="17:24" x14ac:dyDescent="0.25">
      <c r="Q2730" s="5"/>
      <c r="R2730" s="32"/>
      <c r="S2730" s="5"/>
      <c r="T2730" s="3"/>
      <c r="U2730" s="32"/>
      <c r="V2730" s="32"/>
      <c r="W2730" s="5"/>
      <c r="X2730" s="5"/>
    </row>
    <row r="2731" spans="17:24" x14ac:dyDescent="0.25">
      <c r="Q2731" s="5"/>
      <c r="R2731" s="32"/>
      <c r="S2731" s="5"/>
      <c r="T2731" s="3"/>
      <c r="U2731" s="32"/>
      <c r="V2731" s="32"/>
      <c r="W2731" s="5"/>
      <c r="X2731" s="5"/>
    </row>
    <row r="2732" spans="17:24" x14ac:dyDescent="0.25">
      <c r="Q2732" s="5"/>
      <c r="R2732" s="32"/>
      <c r="S2732" s="5"/>
      <c r="T2732" s="3"/>
      <c r="U2732" s="32"/>
      <c r="V2732" s="32"/>
      <c r="W2732" s="5"/>
      <c r="X2732" s="5"/>
    </row>
    <row r="2733" spans="17:24" x14ac:dyDescent="0.25">
      <c r="Q2733" s="5"/>
      <c r="R2733" s="32"/>
      <c r="S2733" s="5"/>
      <c r="T2733" s="3"/>
      <c r="U2733" s="32"/>
      <c r="V2733" s="32"/>
      <c r="W2733" s="5"/>
      <c r="X2733" s="5"/>
    </row>
    <row r="2734" spans="17:24" x14ac:dyDescent="0.25">
      <c r="Q2734" s="5"/>
      <c r="R2734" s="32"/>
      <c r="S2734" s="5"/>
      <c r="T2734" s="3"/>
      <c r="U2734" s="32"/>
      <c r="V2734" s="32"/>
      <c r="W2734" s="5"/>
      <c r="X2734" s="5"/>
    </row>
    <row r="2735" spans="17:24" x14ac:dyDescent="0.25">
      <c r="Q2735" s="5"/>
      <c r="R2735" s="32"/>
      <c r="S2735" s="5"/>
      <c r="T2735" s="3"/>
      <c r="U2735" s="32"/>
      <c r="V2735" s="32"/>
      <c r="W2735" s="5"/>
      <c r="X2735" s="5"/>
    </row>
    <row r="2736" spans="17:24" x14ac:dyDescent="0.25">
      <c r="Q2736" s="5"/>
      <c r="R2736" s="32"/>
      <c r="S2736" s="5"/>
      <c r="T2736" s="3"/>
      <c r="U2736" s="32"/>
      <c r="V2736" s="32"/>
      <c r="W2736" s="5"/>
      <c r="X2736" s="5"/>
    </row>
    <row r="2737" spans="17:24" x14ac:dyDescent="0.25">
      <c r="Q2737" s="5"/>
      <c r="R2737" s="32"/>
      <c r="S2737" s="5"/>
      <c r="T2737" s="3"/>
      <c r="U2737" s="32"/>
      <c r="V2737" s="32"/>
      <c r="W2737" s="5"/>
      <c r="X2737" s="5"/>
    </row>
    <row r="2738" spans="17:24" x14ac:dyDescent="0.25">
      <c r="Q2738" s="5"/>
      <c r="R2738" s="32"/>
      <c r="S2738" s="5"/>
      <c r="T2738" s="3"/>
      <c r="U2738" s="32"/>
      <c r="V2738" s="32"/>
      <c r="W2738" s="5"/>
      <c r="X2738" s="5"/>
    </row>
    <row r="2739" spans="17:24" x14ac:dyDescent="0.25">
      <c r="Q2739" s="5"/>
      <c r="R2739" s="32"/>
      <c r="S2739" s="5"/>
      <c r="T2739" s="3"/>
      <c r="U2739" s="32"/>
      <c r="V2739" s="32"/>
      <c r="W2739" s="5"/>
      <c r="X2739" s="5"/>
    </row>
    <row r="2740" spans="17:24" x14ac:dyDescent="0.25">
      <c r="Q2740" s="5"/>
      <c r="R2740" s="32"/>
      <c r="S2740" s="5"/>
      <c r="T2740" s="3"/>
      <c r="U2740" s="32"/>
      <c r="V2740" s="32"/>
      <c r="W2740" s="5"/>
      <c r="X2740" s="5"/>
    </row>
    <row r="2741" spans="17:24" x14ac:dyDescent="0.25">
      <c r="Q2741" s="5"/>
      <c r="R2741" s="32"/>
      <c r="S2741" s="5"/>
      <c r="T2741" s="3"/>
      <c r="U2741" s="32"/>
      <c r="V2741" s="32"/>
      <c r="W2741" s="5"/>
      <c r="X2741" s="5"/>
    </row>
    <row r="2742" spans="17:24" x14ac:dyDescent="0.25">
      <c r="Q2742" s="5"/>
      <c r="R2742" s="32"/>
      <c r="S2742" s="5"/>
      <c r="T2742" s="3"/>
      <c r="U2742" s="32"/>
      <c r="V2742" s="32"/>
      <c r="W2742" s="5"/>
      <c r="X2742" s="5"/>
    </row>
    <row r="2743" spans="17:24" x14ac:dyDescent="0.25">
      <c r="Q2743" s="5"/>
      <c r="R2743" s="32"/>
      <c r="S2743" s="5"/>
      <c r="T2743" s="3"/>
      <c r="U2743" s="32"/>
      <c r="V2743" s="32"/>
      <c r="W2743" s="5"/>
      <c r="X2743" s="5"/>
    </row>
    <row r="2744" spans="17:24" x14ac:dyDescent="0.25">
      <c r="Q2744" s="5"/>
      <c r="R2744" s="32"/>
      <c r="S2744" s="5"/>
      <c r="T2744" s="3"/>
      <c r="U2744" s="32"/>
      <c r="V2744" s="32"/>
      <c r="W2744" s="5"/>
      <c r="X2744" s="5"/>
    </row>
    <row r="2745" spans="17:24" x14ac:dyDescent="0.25">
      <c r="Q2745" s="5"/>
      <c r="R2745" s="32"/>
      <c r="S2745" s="5"/>
      <c r="T2745" s="3"/>
      <c r="U2745" s="32"/>
      <c r="V2745" s="32"/>
      <c r="W2745" s="5"/>
      <c r="X2745" s="5"/>
    </row>
    <row r="2746" spans="17:24" x14ac:dyDescent="0.25">
      <c r="Q2746" s="5"/>
      <c r="R2746" s="32"/>
      <c r="S2746" s="5"/>
      <c r="T2746" s="3"/>
      <c r="U2746" s="32"/>
      <c r="V2746" s="32"/>
      <c r="W2746" s="5"/>
      <c r="X2746" s="5"/>
    </row>
    <row r="2747" spans="17:24" x14ac:dyDescent="0.25">
      <c r="Q2747" s="5"/>
      <c r="R2747" s="32"/>
      <c r="S2747" s="5"/>
      <c r="T2747" s="3"/>
      <c r="U2747" s="32"/>
      <c r="V2747" s="32"/>
      <c r="W2747" s="5"/>
      <c r="X2747" s="5"/>
    </row>
    <row r="2748" spans="17:24" x14ac:dyDescent="0.25">
      <c r="Q2748" s="5"/>
      <c r="R2748" s="32"/>
      <c r="S2748" s="5"/>
      <c r="T2748" s="3"/>
      <c r="U2748" s="32"/>
      <c r="V2748" s="32"/>
      <c r="W2748" s="5"/>
      <c r="X2748" s="5"/>
    </row>
    <row r="2749" spans="17:24" x14ac:dyDescent="0.25">
      <c r="Q2749" s="5"/>
      <c r="R2749" s="32"/>
      <c r="S2749" s="5"/>
      <c r="T2749" s="3"/>
      <c r="U2749" s="32"/>
      <c r="V2749" s="32"/>
      <c r="W2749" s="5"/>
      <c r="X2749" s="5"/>
    </row>
    <row r="2750" spans="17:24" x14ac:dyDescent="0.25">
      <c r="Q2750" s="5"/>
      <c r="R2750" s="32"/>
      <c r="S2750" s="5"/>
      <c r="T2750" s="3"/>
      <c r="U2750" s="32"/>
      <c r="V2750" s="32"/>
      <c r="W2750" s="5"/>
      <c r="X2750" s="5"/>
    </row>
    <row r="2751" spans="17:24" x14ac:dyDescent="0.25">
      <c r="Q2751" s="5"/>
      <c r="R2751" s="32"/>
      <c r="S2751" s="5"/>
      <c r="T2751" s="3"/>
      <c r="U2751" s="32"/>
      <c r="V2751" s="32"/>
      <c r="W2751" s="5"/>
      <c r="X2751" s="5"/>
    </row>
    <row r="2752" spans="17:24" x14ac:dyDescent="0.25">
      <c r="Q2752" s="5"/>
      <c r="R2752" s="32"/>
      <c r="S2752" s="5"/>
      <c r="T2752" s="3"/>
      <c r="U2752" s="32"/>
      <c r="V2752" s="32"/>
      <c r="W2752" s="5"/>
      <c r="X2752" s="5"/>
    </row>
    <row r="2753" spans="17:26" x14ac:dyDescent="0.25">
      <c r="Q2753" s="5"/>
      <c r="R2753" s="32"/>
      <c r="S2753" s="5"/>
      <c r="T2753" s="3"/>
      <c r="U2753" s="32"/>
      <c r="V2753" s="32"/>
      <c r="W2753" s="5"/>
      <c r="X2753" s="5"/>
    </row>
    <row r="2754" spans="17:26" x14ac:dyDescent="0.25">
      <c r="Q2754" s="5"/>
      <c r="R2754" s="32"/>
      <c r="S2754" s="5"/>
      <c r="T2754" s="3"/>
      <c r="U2754" s="32"/>
      <c r="V2754" s="32"/>
      <c r="W2754" s="5"/>
      <c r="X2754" s="5"/>
    </row>
    <row r="2755" spans="17:26" x14ac:dyDescent="0.25">
      <c r="Q2755" s="5"/>
      <c r="R2755" s="32"/>
      <c r="S2755" s="5"/>
      <c r="T2755" s="3"/>
      <c r="U2755" s="32"/>
      <c r="V2755" s="32"/>
      <c r="W2755" s="5"/>
      <c r="X2755" s="5"/>
    </row>
    <row r="2756" spans="17:26" x14ac:dyDescent="0.25">
      <c r="Q2756" s="5"/>
      <c r="R2756" s="32"/>
      <c r="S2756" s="5"/>
      <c r="T2756" s="3"/>
      <c r="U2756" s="32"/>
      <c r="V2756" s="32"/>
      <c r="W2756" s="5"/>
      <c r="X2756" s="5"/>
    </row>
    <row r="2757" spans="17:26" x14ac:dyDescent="0.25">
      <c r="Q2757" s="5"/>
      <c r="R2757" s="32"/>
      <c r="S2757" s="5"/>
      <c r="T2757" s="3"/>
      <c r="U2757" s="32"/>
      <c r="V2757" s="32"/>
      <c r="W2757" s="5"/>
      <c r="X2757" s="5"/>
    </row>
    <row r="2758" spans="17:26" x14ac:dyDescent="0.25">
      <c r="Q2758" s="5"/>
      <c r="R2758" s="32"/>
      <c r="S2758" s="5"/>
      <c r="T2758" s="3"/>
      <c r="U2758" s="32"/>
      <c r="V2758" s="32"/>
      <c r="W2758" s="5"/>
      <c r="X2758" s="5"/>
    </row>
    <row r="2759" spans="17:26" x14ac:dyDescent="0.25">
      <c r="Q2759" s="5"/>
      <c r="R2759" s="32"/>
      <c r="S2759" s="5"/>
      <c r="T2759" s="3"/>
      <c r="U2759" s="32"/>
      <c r="V2759" s="32"/>
      <c r="W2759" s="5"/>
      <c r="X2759" s="5"/>
    </row>
    <row r="2760" spans="17:26" x14ac:dyDescent="0.25">
      <c r="Q2760" s="5"/>
      <c r="R2760" s="32"/>
      <c r="S2760" s="5"/>
      <c r="T2760" s="3"/>
      <c r="U2760" s="32"/>
      <c r="V2760" s="32"/>
      <c r="W2760" s="5"/>
      <c r="X2760" s="5"/>
    </row>
    <row r="2761" spans="17:26" x14ac:dyDescent="0.25">
      <c r="Q2761" s="5"/>
      <c r="R2761" s="32"/>
      <c r="S2761" s="5"/>
      <c r="T2761" s="3"/>
      <c r="U2761" s="32"/>
      <c r="V2761" s="32"/>
      <c r="W2761" s="5"/>
      <c r="X2761" s="5"/>
    </row>
    <row r="2762" spans="17:26" x14ac:dyDescent="0.25">
      <c r="Q2762" s="5"/>
      <c r="R2762" s="32"/>
      <c r="S2762" s="5"/>
      <c r="T2762" s="3"/>
      <c r="U2762" s="32"/>
      <c r="V2762" s="32"/>
      <c r="W2762" s="5"/>
      <c r="X2762" s="5"/>
    </row>
    <row r="2763" spans="17:26" x14ac:dyDescent="0.25">
      <c r="Q2763" s="5"/>
      <c r="R2763" s="32"/>
      <c r="S2763" s="5"/>
      <c r="T2763" s="3"/>
      <c r="U2763" s="32"/>
      <c r="V2763" s="32"/>
      <c r="W2763" s="5"/>
      <c r="X2763" s="5"/>
      <c r="Z2763" s="5"/>
    </row>
    <row r="2764" spans="17:26" x14ac:dyDescent="0.25">
      <c r="Q2764" s="5"/>
      <c r="R2764" s="32"/>
      <c r="S2764" s="5"/>
      <c r="T2764" s="3"/>
      <c r="U2764" s="32"/>
      <c r="V2764" s="32"/>
      <c r="W2764" s="5"/>
      <c r="X2764" s="5"/>
    </row>
    <row r="2765" spans="17:26" x14ac:dyDescent="0.25">
      <c r="Q2765" s="5"/>
      <c r="R2765" s="32"/>
      <c r="S2765" s="5"/>
      <c r="T2765" s="3"/>
      <c r="U2765" s="32"/>
      <c r="V2765" s="32"/>
      <c r="W2765" s="5"/>
      <c r="X2765" s="5"/>
    </row>
    <row r="2766" spans="17:26" x14ac:dyDescent="0.25">
      <c r="Q2766" s="5"/>
      <c r="R2766" s="32"/>
      <c r="S2766" s="5"/>
      <c r="T2766" s="3"/>
      <c r="U2766" s="32"/>
      <c r="V2766" s="32"/>
      <c r="W2766" s="5"/>
      <c r="X2766" s="5"/>
    </row>
    <row r="2767" spans="17:26" x14ac:dyDescent="0.25">
      <c r="Q2767" s="5"/>
      <c r="R2767" s="32"/>
      <c r="S2767" s="5"/>
      <c r="T2767" s="3"/>
      <c r="U2767" s="32"/>
      <c r="V2767" s="32"/>
      <c r="W2767" s="5"/>
      <c r="X2767" s="5"/>
    </row>
    <row r="2768" spans="17:26" x14ac:dyDescent="0.25">
      <c r="Q2768" s="5"/>
      <c r="R2768" s="32"/>
      <c r="S2768" s="5"/>
      <c r="T2768" s="3"/>
      <c r="U2768" s="32"/>
      <c r="V2768" s="32"/>
      <c r="W2768" s="5"/>
      <c r="X2768" s="5"/>
    </row>
    <row r="2769" spans="17:26" x14ac:dyDescent="0.25">
      <c r="Q2769" s="5"/>
      <c r="R2769" s="32"/>
      <c r="S2769" s="5"/>
      <c r="T2769" s="3"/>
      <c r="U2769" s="32"/>
      <c r="V2769" s="32"/>
      <c r="W2769" s="5"/>
      <c r="X2769" s="5"/>
    </row>
    <row r="2770" spans="17:26" x14ac:dyDescent="0.25">
      <c r="Q2770" s="5"/>
      <c r="R2770" s="32"/>
      <c r="S2770" s="5"/>
      <c r="T2770" s="3"/>
      <c r="U2770" s="32"/>
      <c r="V2770" s="32"/>
      <c r="W2770" s="5"/>
      <c r="X2770" s="5"/>
    </row>
    <row r="2771" spans="17:26" x14ac:dyDescent="0.25">
      <c r="Q2771" s="5"/>
      <c r="R2771" s="32"/>
      <c r="S2771" s="5"/>
      <c r="T2771" s="3"/>
      <c r="U2771" s="32"/>
      <c r="V2771" s="32"/>
      <c r="W2771" s="5"/>
      <c r="X2771" s="5"/>
    </row>
    <row r="2772" spans="17:26" x14ac:dyDescent="0.25">
      <c r="Q2772" s="5"/>
      <c r="R2772" s="32"/>
      <c r="S2772" s="5"/>
      <c r="T2772" s="3"/>
      <c r="U2772" s="32"/>
      <c r="V2772" s="32"/>
      <c r="W2772" s="5"/>
      <c r="X2772" s="5"/>
    </row>
    <row r="2773" spans="17:26" x14ac:dyDescent="0.25">
      <c r="Q2773" s="5"/>
      <c r="R2773" s="32"/>
      <c r="S2773" s="5"/>
      <c r="T2773" s="3"/>
      <c r="U2773" s="32"/>
      <c r="V2773" s="32"/>
      <c r="W2773" s="5"/>
      <c r="X2773" s="5"/>
    </row>
    <row r="2774" spans="17:26" x14ac:dyDescent="0.25">
      <c r="Q2774" s="5"/>
      <c r="R2774" s="32"/>
      <c r="S2774" s="5"/>
      <c r="T2774" s="3"/>
      <c r="U2774" s="32"/>
      <c r="V2774" s="32"/>
      <c r="W2774" s="5"/>
      <c r="X2774" s="5"/>
    </row>
    <row r="2775" spans="17:26" x14ac:dyDescent="0.25">
      <c r="Q2775" s="5"/>
      <c r="R2775" s="32"/>
      <c r="S2775" s="5"/>
      <c r="T2775" s="3"/>
      <c r="U2775" s="32"/>
      <c r="V2775" s="32"/>
      <c r="W2775" s="5"/>
      <c r="X2775" s="5"/>
      <c r="Z2775" s="5"/>
    </row>
    <row r="2776" spans="17:26" x14ac:dyDescent="0.25">
      <c r="Q2776" s="5"/>
      <c r="R2776" s="32"/>
      <c r="S2776" s="5"/>
      <c r="T2776" s="3"/>
      <c r="U2776" s="32"/>
      <c r="V2776" s="32"/>
      <c r="W2776" s="5"/>
      <c r="X2776" s="5"/>
      <c r="Z2776" s="5"/>
    </row>
    <row r="2777" spans="17:26" x14ac:dyDescent="0.25">
      <c r="Q2777" s="5"/>
      <c r="R2777" s="32"/>
      <c r="S2777" s="5"/>
      <c r="T2777" s="3"/>
      <c r="U2777" s="32"/>
      <c r="V2777" s="32"/>
      <c r="W2777" s="5"/>
      <c r="X2777" s="5"/>
      <c r="Z2777" s="5"/>
    </row>
    <row r="2778" spans="17:26" x14ac:dyDescent="0.25">
      <c r="Q2778" s="5"/>
      <c r="R2778" s="32"/>
      <c r="S2778" s="5"/>
      <c r="T2778" s="3"/>
      <c r="U2778" s="32"/>
      <c r="V2778" s="32"/>
      <c r="W2778" s="5"/>
      <c r="X2778" s="5"/>
      <c r="Z2778" s="5"/>
    </row>
    <row r="2779" spans="17:26" x14ac:dyDescent="0.25">
      <c r="Q2779" s="5"/>
      <c r="R2779" s="32"/>
      <c r="S2779" s="5"/>
      <c r="T2779" s="3"/>
      <c r="U2779" s="32"/>
      <c r="V2779" s="32"/>
      <c r="W2779" s="5"/>
      <c r="X2779" s="5"/>
      <c r="Z2779" s="5"/>
    </row>
    <row r="2780" spans="17:26" x14ac:dyDescent="0.25">
      <c r="Q2780" s="5"/>
      <c r="R2780" s="32"/>
      <c r="S2780" s="5"/>
      <c r="T2780" s="3"/>
      <c r="U2780" s="32"/>
      <c r="V2780" s="32"/>
      <c r="W2780" s="5"/>
      <c r="X2780" s="5"/>
    </row>
    <row r="2781" spans="17:26" x14ac:dyDescent="0.25">
      <c r="Q2781" s="5"/>
      <c r="R2781" s="32"/>
      <c r="S2781" s="5"/>
      <c r="T2781" s="3"/>
      <c r="U2781" s="32"/>
      <c r="V2781" s="32"/>
      <c r="W2781" s="5"/>
      <c r="X2781" s="5"/>
    </row>
    <row r="2782" spans="17:26" x14ac:dyDescent="0.25">
      <c r="Q2782" s="5"/>
      <c r="R2782" s="32"/>
      <c r="S2782" s="5"/>
      <c r="T2782" s="3"/>
      <c r="U2782" s="32"/>
      <c r="V2782" s="32"/>
      <c r="W2782" s="5"/>
      <c r="X2782" s="5"/>
    </row>
    <row r="2783" spans="17:26" x14ac:dyDescent="0.25">
      <c r="Q2783" s="5"/>
      <c r="R2783" s="32"/>
      <c r="S2783" s="5"/>
      <c r="T2783" s="3"/>
      <c r="U2783" s="32"/>
      <c r="V2783" s="32"/>
      <c r="W2783" s="5"/>
      <c r="X2783" s="5"/>
    </row>
    <row r="2784" spans="17:26" x14ac:dyDescent="0.25">
      <c r="Q2784" s="5"/>
      <c r="R2784" s="32"/>
      <c r="S2784" s="5"/>
      <c r="T2784" s="3"/>
      <c r="U2784" s="32"/>
      <c r="V2784" s="32"/>
      <c r="W2784" s="5"/>
      <c r="X2784" s="5"/>
    </row>
    <row r="2785" spans="1:26" x14ac:dyDescent="0.25">
      <c r="Q2785" s="5"/>
      <c r="R2785" s="32"/>
      <c r="S2785" s="5"/>
      <c r="T2785" s="3"/>
      <c r="U2785" s="32"/>
      <c r="V2785" s="32"/>
      <c r="W2785" s="5"/>
      <c r="X2785" s="5"/>
    </row>
    <row r="2786" spans="1:26" x14ac:dyDescent="0.25">
      <c r="Q2786" s="5"/>
      <c r="R2786" s="32"/>
      <c r="S2786" s="5"/>
      <c r="T2786" s="3"/>
      <c r="U2786" s="32"/>
      <c r="V2786" s="32"/>
      <c r="W2786" s="5"/>
      <c r="X2786" s="5"/>
    </row>
    <row r="2787" spans="1:26" x14ac:dyDescent="0.25">
      <c r="Q2787" s="5"/>
      <c r="R2787" s="32"/>
      <c r="S2787" s="5"/>
      <c r="T2787" s="3"/>
      <c r="U2787" s="32"/>
      <c r="V2787" s="32"/>
      <c r="W2787" s="5"/>
      <c r="X2787" s="5"/>
    </row>
    <row r="2788" spans="1:26" x14ac:dyDescent="0.25">
      <c r="Q2788" s="5"/>
      <c r="R2788" s="32"/>
      <c r="S2788" s="5"/>
      <c r="T2788" s="3"/>
      <c r="U2788" s="32"/>
      <c r="V2788" s="32"/>
      <c r="W2788" s="5"/>
      <c r="X2788" s="5"/>
      <c r="Z2788" s="5"/>
    </row>
    <row r="2789" spans="1:26" x14ac:dyDescent="0.25">
      <c r="Q2789" s="5"/>
      <c r="R2789" s="32"/>
      <c r="S2789" s="5"/>
      <c r="T2789" s="3"/>
      <c r="U2789" s="32"/>
      <c r="V2789" s="32"/>
      <c r="W2789" s="5"/>
      <c r="X2789" s="5"/>
    </row>
    <row r="2790" spans="1:26" x14ac:dyDescent="0.25">
      <c r="Q2790" s="5"/>
      <c r="R2790" s="32"/>
      <c r="S2790" s="5"/>
      <c r="T2790" s="3"/>
      <c r="U2790" s="32"/>
      <c r="V2790" s="32"/>
      <c r="W2790" s="5"/>
      <c r="X2790" s="5"/>
    </row>
    <row r="2791" spans="1:26" x14ac:dyDescent="0.25">
      <c r="A2791" s="41"/>
      <c r="H2791" s="42"/>
      <c r="I2791" s="43"/>
      <c r="J2791" s="41"/>
      <c r="K2791" s="41"/>
      <c r="Q2791" s="5"/>
      <c r="R2791" s="32"/>
      <c r="S2791" s="5"/>
      <c r="T2791" s="3"/>
      <c r="U2791" s="32"/>
      <c r="V2791" s="32"/>
      <c r="W2791" s="5"/>
      <c r="X2791" s="5"/>
    </row>
    <row r="2792" spans="1:26" x14ac:dyDescent="0.25">
      <c r="A2792" s="41"/>
      <c r="H2792" s="42"/>
      <c r="I2792" s="43"/>
      <c r="J2792" s="41"/>
      <c r="K2792" s="41"/>
      <c r="Q2792" s="5"/>
      <c r="R2792" s="32"/>
      <c r="S2792" s="5"/>
      <c r="T2792" s="3"/>
      <c r="U2792" s="32"/>
      <c r="V2792" s="32"/>
      <c r="W2792" s="5"/>
      <c r="X2792" s="5"/>
    </row>
    <row r="2793" spans="1:26" x14ac:dyDescent="0.25">
      <c r="A2793" s="41"/>
      <c r="H2793" s="42"/>
      <c r="I2793" s="43"/>
      <c r="J2793" s="41"/>
      <c r="K2793" s="41"/>
      <c r="Q2793" s="5"/>
      <c r="R2793" s="32"/>
      <c r="S2793" s="5"/>
      <c r="T2793" s="3"/>
      <c r="U2793" s="32"/>
      <c r="V2793" s="32"/>
      <c r="W2793" s="5"/>
      <c r="X2793" s="5"/>
      <c r="Z2793" s="5"/>
    </row>
    <row r="2794" spans="1:26" x14ac:dyDescent="0.25">
      <c r="A2794" s="41"/>
      <c r="H2794" s="42"/>
      <c r="I2794" s="43"/>
      <c r="J2794" s="41"/>
      <c r="K2794" s="41"/>
      <c r="Q2794" s="5"/>
      <c r="R2794" s="32"/>
      <c r="S2794" s="5"/>
      <c r="T2794" s="3"/>
      <c r="U2794" s="32"/>
      <c r="V2794" s="32"/>
      <c r="W2794" s="5"/>
      <c r="X2794" s="5"/>
    </row>
    <row r="2795" spans="1:26" x14ac:dyDescent="0.25">
      <c r="A2795" s="41"/>
      <c r="H2795" s="42"/>
      <c r="I2795" s="43"/>
      <c r="J2795" s="41"/>
      <c r="K2795" s="41"/>
      <c r="Q2795" s="5"/>
      <c r="R2795" s="32"/>
      <c r="S2795" s="5"/>
      <c r="T2795" s="3"/>
      <c r="U2795" s="32"/>
      <c r="V2795" s="32"/>
      <c r="W2795" s="5"/>
      <c r="X2795" s="5"/>
    </row>
    <row r="2796" spans="1:26" x14ac:dyDescent="0.25">
      <c r="A2796" s="41"/>
      <c r="H2796" s="42"/>
      <c r="I2796" s="43"/>
      <c r="J2796" s="41"/>
      <c r="K2796" s="41"/>
      <c r="Q2796" s="5"/>
      <c r="R2796" s="32"/>
      <c r="S2796" s="5"/>
      <c r="T2796" s="3"/>
      <c r="U2796" s="32"/>
      <c r="V2796" s="32"/>
      <c r="W2796" s="5"/>
      <c r="X2796" s="5"/>
    </row>
    <row r="2797" spans="1:26" x14ac:dyDescent="0.25">
      <c r="A2797" s="41"/>
      <c r="H2797" s="42"/>
      <c r="I2797" s="43"/>
      <c r="J2797" s="41"/>
      <c r="K2797" s="41"/>
      <c r="Q2797" s="5"/>
      <c r="R2797" s="32"/>
      <c r="S2797" s="5"/>
      <c r="T2797" s="3"/>
      <c r="U2797" s="32"/>
      <c r="V2797" s="32"/>
      <c r="W2797" s="5"/>
      <c r="X2797" s="5"/>
    </row>
    <row r="2798" spans="1:26" x14ac:dyDescent="0.25">
      <c r="A2798" s="41"/>
      <c r="H2798" s="42"/>
      <c r="I2798" s="43"/>
      <c r="J2798" s="41"/>
      <c r="K2798" s="41"/>
      <c r="Q2798" s="5"/>
      <c r="R2798" s="32"/>
      <c r="S2798" s="5"/>
      <c r="T2798" s="3"/>
      <c r="U2798" s="32"/>
      <c r="V2798" s="32"/>
      <c r="W2798" s="5"/>
      <c r="X2798" s="5"/>
    </row>
    <row r="2799" spans="1:26" x14ac:dyDescent="0.25">
      <c r="A2799" s="41"/>
      <c r="H2799" s="42"/>
      <c r="I2799" s="43"/>
      <c r="J2799" s="41"/>
      <c r="K2799" s="41"/>
      <c r="Q2799" s="5"/>
      <c r="R2799" s="32"/>
      <c r="S2799" s="5"/>
      <c r="T2799" s="3"/>
      <c r="U2799" s="32"/>
      <c r="V2799" s="32"/>
      <c r="W2799" s="5"/>
      <c r="X2799" s="5"/>
    </row>
    <row r="2800" spans="1:26" x14ac:dyDescent="0.25">
      <c r="A2800" s="41"/>
      <c r="H2800" s="42"/>
      <c r="I2800" s="43"/>
      <c r="J2800" s="41"/>
      <c r="K2800" s="41"/>
      <c r="Q2800" s="5"/>
      <c r="R2800" s="32"/>
      <c r="S2800" s="5"/>
      <c r="T2800" s="3"/>
      <c r="U2800" s="32"/>
      <c r="V2800" s="32"/>
      <c r="W2800" s="5"/>
      <c r="X2800" s="5"/>
    </row>
    <row r="2801" spans="1:26" x14ac:dyDescent="0.25">
      <c r="A2801" s="41"/>
      <c r="H2801" s="42"/>
      <c r="I2801" s="43"/>
      <c r="J2801" s="41"/>
      <c r="K2801" s="41"/>
      <c r="Q2801" s="5"/>
      <c r="R2801" s="32"/>
      <c r="S2801" s="5"/>
      <c r="T2801" s="3"/>
      <c r="U2801" s="32"/>
      <c r="V2801" s="32"/>
      <c r="W2801" s="5"/>
      <c r="X2801" s="5"/>
      <c r="Z2801" s="5"/>
    </row>
    <row r="2802" spans="1:26" x14ac:dyDescent="0.25">
      <c r="A2802" s="41"/>
      <c r="H2802" s="42"/>
      <c r="I2802" s="43"/>
      <c r="J2802" s="41"/>
      <c r="K2802" s="41"/>
      <c r="Q2802" s="5"/>
      <c r="R2802" s="32"/>
      <c r="S2802" s="5"/>
      <c r="T2802" s="3"/>
      <c r="U2802" s="32"/>
      <c r="V2802" s="32"/>
      <c r="W2802" s="5"/>
      <c r="X2802" s="5"/>
    </row>
    <row r="2803" spans="1:26" x14ac:dyDescent="0.25">
      <c r="A2803" s="41"/>
      <c r="H2803" s="42"/>
      <c r="I2803" s="43"/>
      <c r="J2803" s="41"/>
      <c r="K2803" s="41"/>
      <c r="Q2803" s="5"/>
      <c r="R2803" s="32"/>
      <c r="S2803" s="5"/>
      <c r="T2803" s="3"/>
      <c r="U2803" s="32"/>
      <c r="V2803" s="32"/>
      <c r="W2803" s="5"/>
      <c r="X2803" s="5"/>
    </row>
    <row r="2804" spans="1:26" x14ac:dyDescent="0.25">
      <c r="A2804" s="41"/>
      <c r="H2804" s="42"/>
      <c r="I2804" s="43"/>
      <c r="J2804" s="41"/>
      <c r="K2804" s="41"/>
      <c r="Q2804" s="5"/>
      <c r="R2804" s="32"/>
      <c r="S2804" s="5"/>
      <c r="T2804" s="3"/>
      <c r="U2804" s="32"/>
      <c r="V2804" s="32"/>
      <c r="W2804" s="5"/>
      <c r="X2804" s="5"/>
    </row>
    <row r="2805" spans="1:26" x14ac:dyDescent="0.25">
      <c r="A2805" s="41"/>
      <c r="H2805" s="42"/>
      <c r="I2805" s="43"/>
      <c r="J2805" s="41"/>
      <c r="K2805" s="41"/>
      <c r="Q2805" s="5"/>
      <c r="R2805" s="32"/>
      <c r="S2805" s="5"/>
      <c r="T2805" s="3"/>
      <c r="U2805" s="32"/>
      <c r="V2805" s="32"/>
      <c r="W2805" s="5"/>
      <c r="X2805" s="5"/>
    </row>
    <row r="2806" spans="1:26" x14ac:dyDescent="0.25">
      <c r="A2806" s="41"/>
      <c r="H2806" s="42"/>
      <c r="I2806" s="43"/>
      <c r="J2806" s="41"/>
      <c r="K2806" s="41"/>
      <c r="Q2806" s="5"/>
      <c r="R2806" s="32"/>
      <c r="S2806" s="5"/>
      <c r="T2806" s="3"/>
      <c r="U2806" s="32"/>
      <c r="V2806" s="32"/>
      <c r="W2806" s="5"/>
      <c r="X2806" s="5"/>
    </row>
    <row r="2807" spans="1:26" x14ac:dyDescent="0.25">
      <c r="A2807" s="41"/>
      <c r="H2807" s="42"/>
      <c r="I2807" s="43"/>
      <c r="J2807" s="41"/>
      <c r="K2807" s="41"/>
      <c r="Q2807" s="5"/>
      <c r="R2807" s="32"/>
      <c r="S2807" s="5"/>
      <c r="T2807" s="3"/>
      <c r="U2807" s="32"/>
      <c r="V2807" s="32"/>
      <c r="W2807" s="5"/>
      <c r="X2807" s="5"/>
    </row>
    <row r="2808" spans="1:26" x14ac:dyDescent="0.25">
      <c r="A2808" s="41"/>
      <c r="H2808" s="42"/>
      <c r="I2808" s="43"/>
      <c r="J2808" s="41"/>
      <c r="K2808" s="41"/>
      <c r="Q2808" s="5"/>
      <c r="R2808" s="32"/>
      <c r="S2808" s="5"/>
      <c r="T2808" s="3"/>
      <c r="U2808" s="32"/>
      <c r="V2808" s="32"/>
      <c r="W2808" s="5"/>
      <c r="X2808" s="5"/>
    </row>
    <row r="2809" spans="1:26" x14ac:dyDescent="0.25">
      <c r="A2809" s="41"/>
      <c r="H2809" s="42"/>
      <c r="I2809" s="43"/>
      <c r="J2809" s="41"/>
      <c r="K2809" s="41"/>
      <c r="Q2809" s="5"/>
      <c r="R2809" s="32"/>
      <c r="S2809" s="5"/>
      <c r="T2809" s="3"/>
      <c r="U2809" s="32"/>
      <c r="V2809" s="32"/>
      <c r="W2809" s="5"/>
      <c r="X2809" s="5"/>
    </row>
    <row r="2810" spans="1:26" x14ac:dyDescent="0.25">
      <c r="A2810" s="41"/>
      <c r="H2810" s="42"/>
      <c r="I2810" s="43"/>
      <c r="J2810" s="41"/>
      <c r="K2810" s="41"/>
      <c r="Q2810" s="5"/>
      <c r="R2810" s="32"/>
      <c r="S2810" s="5"/>
      <c r="T2810" s="3"/>
      <c r="U2810" s="32"/>
      <c r="V2810" s="32"/>
      <c r="W2810" s="5"/>
      <c r="X2810" s="5"/>
    </row>
    <row r="2811" spans="1:26" x14ac:dyDescent="0.25">
      <c r="A2811" s="41"/>
      <c r="H2811" s="42"/>
      <c r="I2811" s="43"/>
      <c r="J2811" s="41"/>
      <c r="K2811" s="41"/>
      <c r="Q2811" s="5"/>
      <c r="R2811" s="32"/>
      <c r="S2811" s="5"/>
      <c r="T2811" s="3"/>
      <c r="U2811" s="32"/>
      <c r="V2811" s="32"/>
      <c r="W2811" s="5"/>
      <c r="X2811" s="5"/>
    </row>
    <row r="2812" spans="1:26" x14ac:dyDescent="0.25">
      <c r="A2812" s="41"/>
      <c r="H2812" s="42"/>
      <c r="I2812" s="43"/>
      <c r="J2812" s="41"/>
      <c r="K2812" s="41"/>
      <c r="Q2812" s="5"/>
      <c r="R2812" s="32"/>
      <c r="S2812" s="5"/>
      <c r="T2812" s="3"/>
      <c r="U2812" s="32"/>
      <c r="V2812" s="32"/>
      <c r="W2812" s="5"/>
      <c r="X2812" s="5"/>
      <c r="Z2812" s="5"/>
    </row>
    <row r="2813" spans="1:26" x14ac:dyDescent="0.25">
      <c r="A2813" s="41"/>
      <c r="H2813" s="42"/>
      <c r="I2813" s="43"/>
      <c r="J2813" s="41"/>
      <c r="K2813" s="41"/>
      <c r="Q2813" s="5"/>
      <c r="R2813" s="32"/>
      <c r="S2813" s="5"/>
      <c r="T2813" s="3"/>
      <c r="U2813" s="32"/>
      <c r="V2813" s="32"/>
      <c r="W2813" s="5"/>
      <c r="X2813" s="5"/>
      <c r="Z2813" s="5"/>
    </row>
    <row r="2814" spans="1:26" x14ac:dyDescent="0.25">
      <c r="A2814" s="41"/>
      <c r="H2814" s="42"/>
      <c r="I2814" s="43"/>
      <c r="J2814" s="41"/>
      <c r="K2814" s="41"/>
      <c r="Q2814" s="5"/>
      <c r="R2814" s="32"/>
      <c r="S2814" s="5"/>
      <c r="T2814" s="3"/>
      <c r="U2814" s="32"/>
      <c r="V2814" s="32"/>
      <c r="W2814" s="5"/>
      <c r="X2814" s="5"/>
    </row>
    <row r="2815" spans="1:26" x14ac:dyDescent="0.25">
      <c r="A2815" s="41"/>
      <c r="H2815" s="42"/>
      <c r="I2815" s="43"/>
      <c r="J2815" s="41"/>
      <c r="K2815" s="41"/>
      <c r="Q2815" s="5"/>
      <c r="R2815" s="32"/>
      <c r="S2815" s="5"/>
      <c r="T2815" s="3"/>
      <c r="U2815" s="32"/>
      <c r="V2815" s="32"/>
      <c r="W2815" s="5"/>
      <c r="X2815" s="5"/>
    </row>
    <row r="2816" spans="1:26" x14ac:dyDescent="0.25">
      <c r="A2816" s="41"/>
      <c r="H2816" s="42"/>
      <c r="I2816" s="43"/>
      <c r="J2816" s="41"/>
      <c r="K2816" s="41"/>
      <c r="Q2816" s="5"/>
      <c r="R2816" s="32"/>
      <c r="S2816" s="5"/>
      <c r="T2816" s="3"/>
      <c r="U2816" s="32"/>
      <c r="V2816" s="32"/>
      <c r="W2816" s="5"/>
      <c r="X2816" s="5"/>
    </row>
    <row r="2817" spans="1:24" x14ac:dyDescent="0.25">
      <c r="A2817" s="41"/>
      <c r="H2817" s="42"/>
      <c r="I2817" s="43"/>
      <c r="J2817" s="41"/>
      <c r="K2817" s="41"/>
      <c r="Q2817" s="5"/>
      <c r="R2817" s="32"/>
      <c r="S2817" s="5"/>
      <c r="T2817" s="3"/>
      <c r="U2817" s="32"/>
      <c r="V2817" s="32"/>
      <c r="W2817" s="5"/>
      <c r="X2817" s="5"/>
    </row>
    <row r="2818" spans="1:24" x14ac:dyDescent="0.25">
      <c r="A2818" s="41"/>
      <c r="H2818" s="42"/>
      <c r="I2818" s="43"/>
      <c r="J2818" s="41"/>
      <c r="K2818" s="41"/>
      <c r="Q2818" s="5"/>
      <c r="R2818" s="32"/>
      <c r="S2818" s="5"/>
      <c r="T2818" s="3"/>
      <c r="U2818" s="32"/>
      <c r="V2818" s="32"/>
      <c r="W2818" s="5"/>
      <c r="X2818" s="5"/>
    </row>
    <row r="2819" spans="1:24" x14ac:dyDescent="0.25">
      <c r="A2819" s="41"/>
      <c r="H2819" s="42"/>
      <c r="I2819" s="43"/>
      <c r="J2819" s="41"/>
      <c r="K2819" s="41"/>
      <c r="Q2819" s="5"/>
      <c r="R2819" s="32"/>
      <c r="S2819" s="5"/>
      <c r="T2819" s="3"/>
      <c r="U2819" s="32"/>
      <c r="V2819" s="32"/>
      <c r="W2819" s="5"/>
      <c r="X2819" s="5"/>
    </row>
    <row r="2820" spans="1:24" x14ac:dyDescent="0.25">
      <c r="A2820" s="41"/>
      <c r="H2820" s="42"/>
      <c r="I2820" s="43"/>
      <c r="J2820" s="41"/>
      <c r="K2820" s="41"/>
      <c r="Q2820" s="5"/>
      <c r="R2820" s="32"/>
      <c r="S2820" s="5"/>
      <c r="T2820" s="3"/>
      <c r="U2820" s="32"/>
      <c r="V2820" s="32"/>
      <c r="W2820" s="5"/>
      <c r="X2820" s="5"/>
    </row>
    <row r="2821" spans="1:24" x14ac:dyDescent="0.25">
      <c r="A2821" s="41"/>
      <c r="H2821" s="42"/>
      <c r="I2821" s="43"/>
      <c r="J2821" s="41"/>
      <c r="K2821" s="41"/>
      <c r="Q2821" s="5"/>
      <c r="R2821" s="32"/>
      <c r="S2821" s="5"/>
      <c r="T2821" s="3"/>
      <c r="U2821" s="32"/>
      <c r="V2821" s="32"/>
      <c r="W2821" s="5"/>
      <c r="X2821" s="5"/>
    </row>
    <row r="2822" spans="1:24" x14ac:dyDescent="0.25">
      <c r="A2822" s="41"/>
      <c r="H2822" s="42"/>
      <c r="I2822" s="43"/>
      <c r="J2822" s="41"/>
      <c r="K2822" s="41"/>
      <c r="Q2822" s="5"/>
      <c r="R2822" s="32"/>
      <c r="S2822" s="5"/>
      <c r="T2822" s="3"/>
      <c r="U2822" s="32"/>
      <c r="V2822" s="32"/>
      <c r="W2822" s="5"/>
      <c r="X2822" s="5"/>
    </row>
    <row r="2823" spans="1:24" x14ac:dyDescent="0.25">
      <c r="A2823" s="41"/>
      <c r="H2823" s="42"/>
      <c r="I2823" s="43"/>
      <c r="J2823" s="41"/>
      <c r="K2823" s="41"/>
      <c r="Q2823" s="5"/>
      <c r="R2823" s="32"/>
      <c r="S2823" s="5"/>
      <c r="T2823" s="3"/>
      <c r="U2823" s="32"/>
      <c r="V2823" s="32"/>
      <c r="W2823" s="5"/>
      <c r="X2823" s="5"/>
    </row>
    <row r="2824" spans="1:24" x14ac:dyDescent="0.25">
      <c r="A2824" s="41"/>
      <c r="H2824" s="42"/>
      <c r="I2824" s="43"/>
      <c r="J2824" s="41"/>
      <c r="K2824" s="41"/>
      <c r="Q2824" s="5"/>
      <c r="R2824" s="32"/>
      <c r="S2824" s="5"/>
      <c r="T2824" s="3"/>
      <c r="U2824" s="32"/>
      <c r="V2824" s="32"/>
      <c r="W2824" s="5"/>
      <c r="X2824" s="5"/>
    </row>
    <row r="2825" spans="1:24" x14ac:dyDescent="0.25">
      <c r="A2825" s="41"/>
      <c r="H2825" s="42"/>
      <c r="I2825" s="43"/>
      <c r="J2825" s="41"/>
      <c r="K2825" s="41"/>
      <c r="Q2825" s="5"/>
      <c r="R2825" s="32"/>
      <c r="S2825" s="5"/>
      <c r="T2825" s="3"/>
      <c r="U2825" s="32"/>
      <c r="V2825" s="32"/>
      <c r="W2825" s="5"/>
      <c r="X2825" s="5"/>
    </row>
    <row r="2826" spans="1:24" x14ac:dyDescent="0.25">
      <c r="A2826" s="41"/>
      <c r="H2826" s="42"/>
      <c r="I2826" s="43"/>
      <c r="J2826" s="41"/>
      <c r="K2826" s="41"/>
      <c r="Q2826" s="5"/>
      <c r="R2826" s="32"/>
      <c r="S2826" s="5"/>
      <c r="T2826" s="3"/>
      <c r="U2826" s="32"/>
      <c r="V2826" s="32"/>
      <c r="W2826" s="5"/>
      <c r="X2826" s="5"/>
    </row>
    <row r="2827" spans="1:24" x14ac:dyDescent="0.25">
      <c r="A2827" s="41"/>
      <c r="H2827" s="42"/>
      <c r="I2827" s="43"/>
      <c r="J2827" s="41"/>
      <c r="K2827" s="41"/>
      <c r="Q2827" s="5"/>
      <c r="R2827" s="32"/>
      <c r="S2827" s="5"/>
      <c r="T2827" s="3"/>
      <c r="U2827" s="32"/>
      <c r="V2827" s="32"/>
      <c r="W2827" s="5"/>
      <c r="X2827" s="5"/>
    </row>
    <row r="2828" spans="1:24" x14ac:dyDescent="0.25">
      <c r="A2828" s="41"/>
      <c r="H2828" s="42"/>
      <c r="I2828" s="43"/>
      <c r="J2828" s="41"/>
      <c r="K2828" s="41"/>
      <c r="Q2828" s="5"/>
      <c r="R2828" s="32"/>
      <c r="S2828" s="5"/>
      <c r="T2828" s="3"/>
      <c r="U2828" s="32"/>
      <c r="V2828" s="32"/>
      <c r="W2828" s="5"/>
      <c r="X2828" s="5"/>
    </row>
    <row r="2829" spans="1:24" x14ac:dyDescent="0.25">
      <c r="A2829" s="41"/>
      <c r="H2829" s="42"/>
      <c r="I2829" s="43"/>
      <c r="J2829" s="41"/>
      <c r="K2829" s="41"/>
      <c r="Q2829" s="5"/>
      <c r="R2829" s="32"/>
      <c r="S2829" s="5"/>
      <c r="T2829" s="3"/>
      <c r="U2829" s="32"/>
      <c r="V2829" s="32"/>
      <c r="W2829" s="5"/>
      <c r="X2829" s="5"/>
    </row>
    <row r="2830" spans="1:24" x14ac:dyDescent="0.25">
      <c r="A2830" s="41"/>
      <c r="H2830" s="42"/>
      <c r="I2830" s="43"/>
      <c r="J2830" s="41"/>
      <c r="K2830" s="41"/>
      <c r="Q2830" s="5"/>
      <c r="R2830" s="32"/>
      <c r="S2830" s="5"/>
      <c r="T2830" s="3"/>
      <c r="U2830" s="32"/>
      <c r="V2830" s="32"/>
      <c r="W2830" s="5"/>
      <c r="X2830" s="5"/>
    </row>
    <row r="2831" spans="1:24" x14ac:dyDescent="0.25">
      <c r="A2831" s="41"/>
      <c r="H2831" s="42"/>
      <c r="I2831" s="43"/>
      <c r="J2831" s="41"/>
      <c r="K2831" s="41"/>
      <c r="Q2831" s="5"/>
      <c r="R2831" s="32"/>
      <c r="S2831" s="5"/>
      <c r="T2831" s="3"/>
      <c r="U2831" s="32"/>
      <c r="V2831" s="32"/>
      <c r="W2831" s="5"/>
      <c r="X2831" s="5"/>
    </row>
    <row r="2832" spans="1:24" x14ac:dyDescent="0.25">
      <c r="A2832" s="41"/>
      <c r="H2832" s="42"/>
      <c r="I2832" s="43"/>
      <c r="J2832" s="41"/>
      <c r="K2832" s="41"/>
      <c r="Q2832" s="5"/>
      <c r="R2832" s="32"/>
      <c r="S2832" s="5"/>
      <c r="T2832" s="3"/>
      <c r="U2832" s="32"/>
      <c r="V2832" s="32"/>
      <c r="W2832" s="5"/>
      <c r="X2832" s="5"/>
    </row>
    <row r="2833" spans="1:26" x14ac:dyDescent="0.25">
      <c r="A2833" s="41"/>
      <c r="H2833" s="42"/>
      <c r="I2833" s="43"/>
      <c r="J2833" s="41"/>
      <c r="K2833" s="41"/>
      <c r="Q2833" s="5"/>
      <c r="R2833" s="32"/>
      <c r="S2833" s="5"/>
      <c r="T2833" s="3"/>
      <c r="U2833" s="32"/>
      <c r="V2833" s="32"/>
      <c r="W2833" s="5"/>
      <c r="X2833" s="5"/>
      <c r="Z2833" s="5"/>
    </row>
    <row r="2834" spans="1:26" x14ac:dyDescent="0.25">
      <c r="A2834" s="41"/>
      <c r="H2834" s="42"/>
      <c r="I2834" s="43"/>
      <c r="J2834" s="41"/>
      <c r="K2834" s="41"/>
      <c r="Q2834" s="5"/>
      <c r="R2834" s="32"/>
      <c r="S2834" s="5"/>
      <c r="T2834" s="3"/>
      <c r="U2834" s="32"/>
      <c r="V2834" s="32"/>
      <c r="W2834" s="5"/>
      <c r="X2834" s="5"/>
      <c r="Z2834" s="5"/>
    </row>
    <row r="2835" spans="1:26" x14ac:dyDescent="0.25">
      <c r="A2835" s="41"/>
      <c r="H2835" s="42"/>
      <c r="I2835" s="43"/>
      <c r="J2835" s="41"/>
      <c r="K2835" s="41"/>
      <c r="Q2835" s="5"/>
      <c r="R2835" s="32"/>
      <c r="S2835" s="5"/>
      <c r="T2835" s="3"/>
      <c r="U2835" s="32"/>
      <c r="V2835" s="32"/>
      <c r="W2835" s="5"/>
      <c r="X2835" s="5"/>
    </row>
    <row r="2836" spans="1:26" x14ac:dyDescent="0.25">
      <c r="A2836" s="41"/>
      <c r="H2836" s="42"/>
      <c r="I2836" s="43"/>
      <c r="J2836" s="41"/>
      <c r="K2836" s="41"/>
      <c r="Q2836" s="5"/>
      <c r="R2836" s="32"/>
      <c r="S2836" s="5"/>
      <c r="T2836" s="3"/>
      <c r="U2836" s="32"/>
      <c r="V2836" s="32"/>
      <c r="W2836" s="5"/>
      <c r="X2836" s="5"/>
    </row>
    <row r="2837" spans="1:26" x14ac:dyDescent="0.25">
      <c r="A2837" s="41"/>
      <c r="H2837" s="42"/>
      <c r="I2837" s="43"/>
      <c r="J2837" s="41"/>
      <c r="K2837" s="41"/>
      <c r="Q2837" s="5"/>
      <c r="R2837" s="32"/>
      <c r="S2837" s="5"/>
      <c r="T2837" s="3"/>
      <c r="U2837" s="32"/>
      <c r="V2837" s="32"/>
      <c r="W2837" s="5"/>
      <c r="X2837" s="5"/>
    </row>
    <row r="2838" spans="1:26" x14ac:dyDescent="0.25">
      <c r="A2838" s="41"/>
      <c r="H2838" s="42"/>
      <c r="I2838" s="43"/>
      <c r="J2838" s="41"/>
      <c r="K2838" s="41"/>
      <c r="Q2838" s="5"/>
      <c r="R2838" s="32"/>
      <c r="S2838" s="5"/>
      <c r="T2838" s="3"/>
      <c r="U2838" s="32"/>
      <c r="V2838" s="32"/>
      <c r="W2838" s="5"/>
      <c r="X2838" s="5"/>
    </row>
    <row r="2839" spans="1:26" x14ac:dyDescent="0.25">
      <c r="A2839" s="41"/>
      <c r="H2839" s="42"/>
      <c r="I2839" s="43"/>
      <c r="J2839" s="41"/>
      <c r="K2839" s="41"/>
      <c r="Q2839" s="5"/>
      <c r="R2839" s="32"/>
      <c r="S2839" s="5"/>
      <c r="T2839" s="3"/>
      <c r="U2839" s="32"/>
      <c r="V2839" s="32"/>
      <c r="W2839" s="5"/>
      <c r="X2839" s="5"/>
    </row>
    <row r="2840" spans="1:26" x14ac:dyDescent="0.25">
      <c r="A2840" s="41"/>
      <c r="H2840" s="42"/>
      <c r="I2840" s="43"/>
      <c r="J2840" s="41"/>
      <c r="K2840" s="41"/>
      <c r="Q2840" s="5"/>
      <c r="R2840" s="32"/>
      <c r="S2840" s="5"/>
      <c r="T2840" s="3"/>
      <c r="U2840" s="32"/>
      <c r="V2840" s="32"/>
      <c r="W2840" s="5"/>
      <c r="X2840" s="5"/>
    </row>
    <row r="2841" spans="1:26" x14ac:dyDescent="0.25">
      <c r="A2841" s="41"/>
      <c r="H2841" s="42"/>
      <c r="I2841" s="43"/>
      <c r="J2841" s="41"/>
      <c r="K2841" s="41"/>
      <c r="Q2841" s="5"/>
      <c r="R2841" s="32"/>
      <c r="S2841" s="5"/>
      <c r="T2841" s="3"/>
      <c r="U2841" s="32"/>
      <c r="V2841" s="32"/>
      <c r="W2841" s="5"/>
      <c r="X2841" s="5"/>
      <c r="Z2841" s="5"/>
    </row>
    <row r="2842" spans="1:26" x14ac:dyDescent="0.25">
      <c r="A2842" s="41"/>
      <c r="H2842" s="42"/>
      <c r="I2842" s="43"/>
      <c r="J2842" s="41"/>
      <c r="K2842" s="41"/>
      <c r="Q2842" s="5"/>
      <c r="R2842" s="32"/>
      <c r="S2842" s="5"/>
      <c r="T2842" s="3"/>
      <c r="U2842" s="32"/>
      <c r="V2842" s="32"/>
      <c r="W2842" s="5"/>
      <c r="X2842" s="5"/>
      <c r="Z2842" s="5"/>
    </row>
    <row r="2843" spans="1:26" x14ac:dyDescent="0.25">
      <c r="A2843" s="41"/>
      <c r="H2843" s="42"/>
      <c r="I2843" s="43"/>
      <c r="J2843" s="41"/>
      <c r="K2843" s="41"/>
      <c r="Q2843" s="5"/>
      <c r="R2843" s="32"/>
      <c r="S2843" s="5"/>
      <c r="T2843" s="3"/>
      <c r="U2843" s="32"/>
      <c r="V2843" s="32"/>
      <c r="W2843" s="5"/>
      <c r="X2843" s="5"/>
      <c r="Z2843" s="5"/>
    </row>
    <row r="2844" spans="1:26" x14ac:dyDescent="0.25">
      <c r="A2844" s="41"/>
      <c r="H2844" s="42"/>
      <c r="I2844" s="43"/>
      <c r="J2844" s="41"/>
      <c r="K2844" s="41"/>
      <c r="Q2844" s="5"/>
      <c r="R2844" s="32"/>
      <c r="S2844" s="5"/>
      <c r="T2844" s="3"/>
      <c r="U2844" s="32"/>
      <c r="V2844" s="32"/>
      <c r="W2844" s="5"/>
      <c r="X2844" s="5"/>
    </row>
    <row r="2845" spans="1:26" x14ac:dyDescent="0.25">
      <c r="A2845" s="41"/>
      <c r="H2845" s="42"/>
      <c r="I2845" s="43"/>
      <c r="J2845" s="41"/>
      <c r="K2845" s="41"/>
      <c r="Q2845" s="5"/>
      <c r="R2845" s="32"/>
      <c r="S2845" s="5"/>
      <c r="T2845" s="3"/>
      <c r="U2845" s="32"/>
      <c r="V2845" s="32"/>
      <c r="W2845" s="5"/>
      <c r="X2845" s="5"/>
    </row>
    <row r="2846" spans="1:26" x14ac:dyDescent="0.25">
      <c r="A2846" s="41"/>
      <c r="H2846" s="42"/>
      <c r="I2846" s="43"/>
      <c r="J2846" s="41"/>
      <c r="K2846" s="41"/>
      <c r="Q2846" s="5"/>
      <c r="R2846" s="32"/>
      <c r="S2846" s="5"/>
      <c r="T2846" s="3"/>
      <c r="U2846" s="32"/>
      <c r="V2846" s="32"/>
      <c r="W2846" s="5"/>
      <c r="X2846" s="5"/>
    </row>
    <row r="2847" spans="1:26" x14ac:dyDescent="0.25">
      <c r="A2847" s="41"/>
      <c r="H2847" s="42"/>
      <c r="I2847" s="43"/>
      <c r="J2847" s="41"/>
      <c r="K2847" s="41"/>
      <c r="Q2847" s="5"/>
      <c r="R2847" s="32"/>
      <c r="S2847" s="5"/>
      <c r="T2847" s="3"/>
      <c r="U2847" s="32"/>
      <c r="V2847" s="32"/>
      <c r="W2847" s="5"/>
      <c r="X2847" s="5"/>
    </row>
    <row r="2848" spans="1:26" x14ac:dyDescent="0.25">
      <c r="A2848" s="41"/>
      <c r="H2848" s="42"/>
      <c r="I2848" s="43"/>
      <c r="J2848" s="41"/>
      <c r="K2848" s="41"/>
      <c r="Q2848" s="5"/>
      <c r="R2848" s="32"/>
      <c r="S2848" s="5"/>
      <c r="T2848" s="3"/>
      <c r="U2848" s="32"/>
      <c r="V2848" s="32"/>
      <c r="W2848" s="5"/>
      <c r="X2848" s="5"/>
    </row>
    <row r="2849" spans="1:26" x14ac:dyDescent="0.25">
      <c r="A2849" s="41"/>
      <c r="H2849" s="42"/>
      <c r="I2849" s="43"/>
      <c r="J2849" s="41"/>
      <c r="K2849" s="41"/>
      <c r="Q2849" s="5"/>
      <c r="R2849" s="32"/>
      <c r="S2849" s="5"/>
      <c r="T2849" s="3"/>
      <c r="U2849" s="32"/>
      <c r="V2849" s="32"/>
      <c r="W2849" s="5"/>
      <c r="X2849" s="5"/>
    </row>
    <row r="2850" spans="1:26" x14ac:dyDescent="0.25">
      <c r="A2850" s="41"/>
      <c r="H2850" s="42"/>
      <c r="I2850" s="43"/>
      <c r="J2850" s="41"/>
      <c r="K2850" s="41"/>
      <c r="Q2850" s="5"/>
      <c r="R2850" s="32"/>
      <c r="S2850" s="5"/>
      <c r="T2850" s="3"/>
      <c r="U2850" s="32"/>
      <c r="V2850" s="32"/>
      <c r="W2850" s="5"/>
      <c r="X2850" s="5"/>
    </row>
    <row r="2851" spans="1:26" x14ac:dyDescent="0.25">
      <c r="A2851" s="41"/>
      <c r="H2851" s="42"/>
      <c r="I2851" s="43"/>
      <c r="J2851" s="41"/>
      <c r="K2851" s="41"/>
      <c r="Q2851" s="5"/>
      <c r="R2851" s="32"/>
      <c r="S2851" s="5"/>
      <c r="T2851" s="3"/>
      <c r="U2851" s="32"/>
      <c r="V2851" s="32"/>
      <c r="W2851" s="5"/>
      <c r="X2851" s="5"/>
    </row>
    <row r="2852" spans="1:26" x14ac:dyDescent="0.25">
      <c r="A2852" s="41"/>
      <c r="H2852" s="42"/>
      <c r="I2852" s="43"/>
      <c r="J2852" s="41"/>
      <c r="K2852" s="41"/>
      <c r="Q2852" s="5"/>
      <c r="R2852" s="32"/>
      <c r="S2852" s="5"/>
      <c r="T2852" s="3"/>
      <c r="U2852" s="32"/>
      <c r="V2852" s="32"/>
      <c r="W2852" s="5"/>
      <c r="X2852" s="5"/>
    </row>
    <row r="2853" spans="1:26" x14ac:dyDescent="0.25">
      <c r="A2853" s="41"/>
      <c r="H2853" s="42"/>
      <c r="I2853" s="43"/>
      <c r="J2853" s="41"/>
      <c r="K2853" s="41"/>
      <c r="Q2853" s="5"/>
      <c r="R2853" s="32"/>
      <c r="S2853" s="5"/>
      <c r="T2853" s="3"/>
      <c r="U2853" s="32"/>
      <c r="V2853" s="32"/>
      <c r="W2853" s="5"/>
      <c r="X2853" s="5"/>
    </row>
    <row r="2854" spans="1:26" x14ac:dyDescent="0.25">
      <c r="A2854" s="41"/>
      <c r="H2854" s="42"/>
      <c r="I2854" s="43"/>
      <c r="J2854" s="41"/>
      <c r="K2854" s="41"/>
      <c r="Q2854" s="5"/>
      <c r="R2854" s="32"/>
      <c r="S2854" s="5"/>
      <c r="T2854" s="3"/>
      <c r="U2854" s="32"/>
      <c r="V2854" s="32"/>
      <c r="W2854" s="5"/>
      <c r="X2854" s="5"/>
      <c r="Z2854" s="5"/>
    </row>
    <row r="2855" spans="1:26" x14ac:dyDescent="0.25">
      <c r="A2855" s="41"/>
      <c r="H2855" s="42"/>
      <c r="I2855" s="43"/>
      <c r="J2855" s="41"/>
      <c r="K2855" s="41"/>
      <c r="Q2855" s="5"/>
      <c r="R2855" s="32"/>
      <c r="S2855" s="5"/>
      <c r="T2855" s="3"/>
      <c r="U2855" s="32"/>
      <c r="V2855" s="32"/>
      <c r="W2855" s="5"/>
      <c r="X2855" s="5"/>
      <c r="Z2855" s="5"/>
    </row>
    <row r="2856" spans="1:26" x14ac:dyDescent="0.25">
      <c r="A2856" s="41"/>
      <c r="H2856" s="42"/>
      <c r="I2856" s="43"/>
      <c r="J2856" s="41"/>
      <c r="K2856" s="41"/>
      <c r="Q2856" s="5"/>
      <c r="R2856" s="32"/>
      <c r="S2856" s="5"/>
      <c r="T2856" s="3"/>
      <c r="U2856" s="32"/>
      <c r="V2856" s="32"/>
      <c r="W2856" s="5"/>
      <c r="X2856" s="5"/>
    </row>
    <row r="2857" spans="1:26" x14ac:dyDescent="0.25">
      <c r="A2857" s="41"/>
      <c r="H2857" s="42"/>
      <c r="I2857" s="43"/>
      <c r="J2857" s="41"/>
      <c r="K2857" s="41"/>
      <c r="Q2857" s="5"/>
      <c r="R2857" s="32"/>
      <c r="S2857" s="5"/>
      <c r="T2857" s="3"/>
      <c r="U2857" s="32"/>
      <c r="V2857" s="32"/>
      <c r="W2857" s="5"/>
      <c r="X2857" s="5"/>
    </row>
    <row r="2858" spans="1:26" x14ac:dyDescent="0.25">
      <c r="A2858" s="41"/>
      <c r="H2858" s="42"/>
      <c r="I2858" s="43"/>
      <c r="J2858" s="41"/>
      <c r="K2858" s="41"/>
      <c r="Q2858" s="5"/>
      <c r="R2858" s="32"/>
      <c r="S2858" s="5"/>
      <c r="T2858" s="3"/>
      <c r="U2858" s="32"/>
      <c r="V2858" s="32"/>
      <c r="W2858" s="5"/>
      <c r="X2858" s="5"/>
      <c r="Z2858" s="5"/>
    </row>
    <row r="2859" spans="1:26" x14ac:dyDescent="0.25">
      <c r="A2859" s="41"/>
      <c r="H2859" s="42"/>
      <c r="I2859" s="43"/>
      <c r="J2859" s="41"/>
      <c r="K2859" s="41"/>
      <c r="Q2859" s="5"/>
      <c r="R2859" s="32"/>
      <c r="S2859" s="5"/>
      <c r="T2859" s="3"/>
      <c r="U2859" s="32"/>
      <c r="V2859" s="32"/>
      <c r="W2859" s="5"/>
      <c r="X2859" s="5"/>
    </row>
    <row r="2860" spans="1:26" x14ac:dyDescent="0.25">
      <c r="A2860" s="41"/>
      <c r="H2860" s="42"/>
      <c r="I2860" s="43"/>
      <c r="J2860" s="41"/>
      <c r="K2860" s="41"/>
      <c r="Q2860" s="5"/>
      <c r="R2860" s="32"/>
      <c r="S2860" s="5"/>
      <c r="T2860" s="3"/>
      <c r="U2860" s="32"/>
      <c r="V2860" s="32"/>
      <c r="W2860" s="5"/>
      <c r="X2860" s="5"/>
    </row>
    <row r="2861" spans="1:26" x14ac:dyDescent="0.25">
      <c r="A2861" s="41"/>
      <c r="H2861" s="42"/>
      <c r="I2861" s="43"/>
      <c r="J2861" s="41"/>
      <c r="K2861" s="41"/>
      <c r="Q2861" s="5"/>
      <c r="R2861" s="32"/>
      <c r="S2861" s="5"/>
      <c r="T2861" s="3"/>
      <c r="U2861" s="32"/>
      <c r="V2861" s="32"/>
      <c r="W2861" s="5"/>
      <c r="X2861" s="5"/>
    </row>
    <row r="2862" spans="1:26" x14ac:dyDescent="0.25">
      <c r="A2862" s="41"/>
      <c r="H2862" s="42"/>
      <c r="I2862" s="43"/>
      <c r="J2862" s="41"/>
      <c r="K2862" s="41"/>
      <c r="Q2862" s="5"/>
      <c r="R2862" s="32"/>
      <c r="S2862" s="5"/>
      <c r="T2862" s="3"/>
      <c r="U2862" s="32"/>
      <c r="V2862" s="32"/>
      <c r="W2862" s="5"/>
      <c r="X2862" s="5"/>
    </row>
    <row r="2863" spans="1:26" x14ac:dyDescent="0.25">
      <c r="A2863" s="41"/>
      <c r="H2863" s="42"/>
      <c r="I2863" s="43"/>
      <c r="J2863" s="41"/>
      <c r="K2863" s="41"/>
      <c r="Q2863" s="5"/>
      <c r="R2863" s="32"/>
      <c r="S2863" s="5"/>
      <c r="T2863" s="3"/>
      <c r="U2863" s="32"/>
      <c r="V2863" s="32"/>
      <c r="W2863" s="5"/>
      <c r="X2863" s="5"/>
    </row>
    <row r="2864" spans="1:26" x14ac:dyDescent="0.25">
      <c r="A2864" s="41"/>
      <c r="H2864" s="42"/>
      <c r="I2864" s="43"/>
      <c r="J2864" s="41"/>
      <c r="K2864" s="41"/>
      <c r="Q2864" s="5"/>
      <c r="R2864" s="32"/>
      <c r="S2864" s="5"/>
      <c r="T2864" s="3"/>
      <c r="U2864" s="32"/>
      <c r="V2864" s="32"/>
      <c r="W2864" s="5"/>
      <c r="X2864" s="5"/>
    </row>
    <row r="2865" spans="1:26" x14ac:dyDescent="0.25">
      <c r="A2865" s="41"/>
      <c r="H2865" s="42"/>
      <c r="I2865" s="43"/>
      <c r="J2865" s="41"/>
      <c r="K2865" s="41"/>
      <c r="Q2865" s="5"/>
      <c r="R2865" s="32"/>
      <c r="S2865" s="5"/>
      <c r="T2865" s="3"/>
      <c r="U2865" s="32"/>
      <c r="V2865" s="32"/>
      <c r="W2865" s="5"/>
      <c r="X2865" s="5"/>
    </row>
    <row r="2866" spans="1:26" x14ac:dyDescent="0.25">
      <c r="A2866" s="41"/>
      <c r="H2866" s="42"/>
      <c r="I2866" s="43"/>
      <c r="J2866" s="41"/>
      <c r="K2866" s="41"/>
      <c r="Q2866" s="5"/>
      <c r="R2866" s="32"/>
      <c r="S2866" s="5"/>
      <c r="T2866" s="3"/>
      <c r="U2866" s="32"/>
      <c r="V2866" s="32"/>
      <c r="W2866" s="5"/>
      <c r="X2866" s="5"/>
    </row>
    <row r="2867" spans="1:26" x14ac:dyDescent="0.25">
      <c r="A2867" s="41"/>
      <c r="H2867" s="42"/>
      <c r="I2867" s="43"/>
      <c r="J2867" s="41"/>
      <c r="K2867" s="41"/>
      <c r="Q2867" s="5"/>
      <c r="R2867" s="32"/>
      <c r="S2867" s="5"/>
      <c r="T2867" s="3"/>
      <c r="U2867" s="32"/>
      <c r="V2867" s="32"/>
      <c r="W2867" s="5"/>
      <c r="X2867" s="5"/>
    </row>
    <row r="2868" spans="1:26" x14ac:dyDescent="0.25">
      <c r="A2868" s="41"/>
      <c r="H2868" s="42"/>
      <c r="I2868" s="43"/>
      <c r="J2868" s="41"/>
      <c r="K2868" s="41"/>
      <c r="Q2868" s="5"/>
      <c r="R2868" s="32"/>
      <c r="S2868" s="5"/>
      <c r="T2868" s="3"/>
      <c r="U2868" s="32"/>
      <c r="V2868" s="32"/>
      <c r="W2868" s="5"/>
      <c r="X2868" s="5"/>
    </row>
    <row r="2869" spans="1:26" x14ac:dyDescent="0.25">
      <c r="A2869" s="41"/>
      <c r="H2869" s="42"/>
      <c r="I2869" s="43"/>
      <c r="J2869" s="41"/>
      <c r="K2869" s="41"/>
      <c r="Q2869" s="5"/>
      <c r="R2869" s="32"/>
      <c r="S2869" s="5"/>
      <c r="T2869" s="3"/>
      <c r="U2869" s="32"/>
      <c r="V2869" s="32"/>
      <c r="W2869" s="5"/>
      <c r="X2869" s="5"/>
    </row>
    <row r="2870" spans="1:26" x14ac:dyDescent="0.25">
      <c r="A2870" s="41"/>
      <c r="H2870" s="42"/>
      <c r="I2870" s="43"/>
      <c r="J2870" s="41"/>
      <c r="K2870" s="41"/>
      <c r="Q2870" s="5"/>
      <c r="R2870" s="32"/>
      <c r="S2870" s="5"/>
      <c r="T2870" s="3"/>
      <c r="U2870" s="32"/>
      <c r="V2870" s="32"/>
      <c r="W2870" s="5"/>
      <c r="X2870" s="5"/>
    </row>
    <row r="2871" spans="1:26" x14ac:dyDescent="0.25">
      <c r="A2871" s="41"/>
      <c r="H2871" s="42"/>
      <c r="I2871" s="43"/>
      <c r="J2871" s="41"/>
      <c r="K2871" s="41"/>
      <c r="Q2871" s="5"/>
      <c r="R2871" s="32"/>
      <c r="S2871" s="5"/>
      <c r="T2871" s="3"/>
      <c r="U2871" s="32"/>
      <c r="V2871" s="32"/>
      <c r="W2871" s="5"/>
      <c r="X2871" s="5"/>
    </row>
    <row r="2872" spans="1:26" x14ac:dyDescent="0.25">
      <c r="A2872" s="41"/>
      <c r="H2872" s="42"/>
      <c r="I2872" s="43"/>
      <c r="J2872" s="41"/>
      <c r="K2872" s="41"/>
      <c r="Q2872" s="5"/>
      <c r="R2872" s="32"/>
      <c r="S2872" s="5"/>
      <c r="T2872" s="3"/>
      <c r="U2872" s="32"/>
      <c r="V2872" s="32"/>
      <c r="W2872" s="5"/>
      <c r="X2872" s="5"/>
    </row>
    <row r="2873" spans="1:26" x14ac:dyDescent="0.25">
      <c r="A2873" s="41"/>
      <c r="H2873" s="42"/>
      <c r="I2873" s="43"/>
      <c r="J2873" s="41"/>
      <c r="K2873" s="41"/>
      <c r="Q2873" s="5"/>
      <c r="R2873" s="32"/>
      <c r="S2873" s="5"/>
      <c r="T2873" s="3"/>
      <c r="U2873" s="32"/>
      <c r="V2873" s="32"/>
      <c r="W2873" s="5"/>
      <c r="X2873" s="5"/>
    </row>
    <row r="2874" spans="1:26" x14ac:dyDescent="0.25">
      <c r="A2874" s="41"/>
      <c r="H2874" s="42"/>
      <c r="I2874" s="43"/>
      <c r="J2874" s="41"/>
      <c r="K2874" s="41"/>
      <c r="Q2874" s="5"/>
      <c r="R2874" s="32"/>
      <c r="S2874" s="5"/>
      <c r="T2874" s="3"/>
      <c r="U2874" s="32"/>
      <c r="V2874" s="32"/>
      <c r="W2874" s="5"/>
      <c r="X2874" s="5"/>
      <c r="Z2874" s="5"/>
    </row>
    <row r="2875" spans="1:26" x14ac:dyDescent="0.25">
      <c r="A2875" s="41"/>
      <c r="H2875" s="42"/>
      <c r="I2875" s="43"/>
      <c r="J2875" s="41"/>
      <c r="K2875" s="41"/>
      <c r="Q2875" s="5"/>
      <c r="R2875" s="32"/>
      <c r="S2875" s="5"/>
      <c r="T2875" s="3"/>
      <c r="U2875" s="32"/>
      <c r="V2875" s="32"/>
      <c r="W2875" s="5"/>
      <c r="X2875" s="5"/>
    </row>
    <row r="2876" spans="1:26" x14ac:dyDescent="0.25">
      <c r="A2876" s="41"/>
      <c r="H2876" s="42"/>
      <c r="I2876" s="43"/>
      <c r="J2876" s="41"/>
      <c r="K2876" s="41"/>
      <c r="Q2876" s="5"/>
      <c r="R2876" s="32"/>
      <c r="S2876" s="5"/>
      <c r="T2876" s="3"/>
      <c r="U2876" s="32"/>
      <c r="V2876" s="32"/>
      <c r="W2876" s="5"/>
      <c r="X2876" s="5"/>
    </row>
    <row r="2877" spans="1:26" x14ac:dyDescent="0.25">
      <c r="A2877" s="41"/>
      <c r="H2877" s="42"/>
      <c r="I2877" s="43"/>
      <c r="J2877" s="41"/>
      <c r="K2877" s="41"/>
      <c r="Q2877" s="5"/>
      <c r="R2877" s="32"/>
      <c r="S2877" s="5"/>
      <c r="T2877" s="3"/>
      <c r="U2877" s="32"/>
      <c r="V2877" s="32"/>
      <c r="W2877" s="5"/>
      <c r="X2877" s="5"/>
    </row>
    <row r="2878" spans="1:26" x14ac:dyDescent="0.25">
      <c r="A2878" s="41"/>
      <c r="H2878" s="42"/>
      <c r="I2878" s="43"/>
      <c r="J2878" s="41"/>
      <c r="K2878" s="41"/>
      <c r="Q2878" s="5"/>
      <c r="R2878" s="32"/>
      <c r="S2878" s="5"/>
      <c r="T2878" s="3"/>
      <c r="U2878" s="32"/>
      <c r="V2878" s="32"/>
      <c r="W2878" s="5"/>
      <c r="X2878" s="5"/>
    </row>
    <row r="2879" spans="1:26" x14ac:dyDescent="0.25">
      <c r="A2879" s="41"/>
      <c r="H2879" s="42"/>
      <c r="I2879" s="43"/>
      <c r="J2879" s="41"/>
      <c r="K2879" s="41"/>
      <c r="Q2879" s="5"/>
      <c r="R2879" s="32"/>
      <c r="S2879" s="5"/>
      <c r="T2879" s="3"/>
      <c r="U2879" s="32"/>
      <c r="V2879" s="32"/>
      <c r="W2879" s="5"/>
      <c r="X2879" s="5"/>
    </row>
    <row r="2880" spans="1:26" x14ac:dyDescent="0.25">
      <c r="A2880" s="41"/>
      <c r="H2880" s="42"/>
      <c r="I2880" s="43"/>
      <c r="J2880" s="41"/>
      <c r="K2880" s="41"/>
      <c r="Q2880" s="5"/>
      <c r="R2880" s="32"/>
      <c r="S2880" s="5"/>
      <c r="T2880" s="3"/>
      <c r="U2880" s="32"/>
      <c r="V2880" s="32"/>
      <c r="W2880" s="5"/>
      <c r="X2880" s="5"/>
    </row>
    <row r="2881" spans="1:24" x14ac:dyDescent="0.25">
      <c r="A2881" s="41"/>
      <c r="H2881" s="42"/>
      <c r="I2881" s="43"/>
      <c r="J2881" s="41"/>
      <c r="K2881" s="41"/>
      <c r="Q2881" s="5"/>
      <c r="R2881" s="32"/>
      <c r="S2881" s="5"/>
      <c r="T2881" s="3"/>
      <c r="U2881" s="32"/>
      <c r="V2881" s="32"/>
      <c r="W2881" s="5"/>
      <c r="X2881" s="5"/>
    </row>
    <row r="2882" spans="1:24" x14ac:dyDescent="0.25">
      <c r="A2882" s="41"/>
      <c r="H2882" s="42"/>
      <c r="I2882" s="43"/>
      <c r="J2882" s="41"/>
      <c r="K2882" s="41"/>
      <c r="Q2882" s="5"/>
      <c r="R2882" s="32"/>
      <c r="S2882" s="5"/>
      <c r="T2882" s="3"/>
      <c r="U2882" s="32"/>
      <c r="V2882" s="32"/>
      <c r="W2882" s="5"/>
      <c r="X2882" s="5"/>
    </row>
    <row r="2883" spans="1:24" x14ac:dyDescent="0.25">
      <c r="A2883" s="41"/>
      <c r="H2883" s="42"/>
      <c r="I2883" s="43"/>
      <c r="J2883" s="41"/>
      <c r="K2883" s="41"/>
      <c r="Q2883" s="5"/>
      <c r="R2883" s="32"/>
      <c r="S2883" s="5"/>
      <c r="T2883" s="3"/>
      <c r="U2883" s="32"/>
      <c r="V2883" s="32"/>
      <c r="W2883" s="5"/>
      <c r="X2883" s="5"/>
    </row>
    <row r="2884" spans="1:24" x14ac:dyDescent="0.25">
      <c r="A2884" s="41"/>
      <c r="H2884" s="42"/>
      <c r="I2884" s="43"/>
      <c r="J2884" s="41"/>
      <c r="K2884" s="41"/>
      <c r="Q2884" s="5"/>
      <c r="R2884" s="32"/>
      <c r="S2884" s="5"/>
      <c r="T2884" s="3"/>
      <c r="U2884" s="32"/>
      <c r="V2884" s="32"/>
      <c r="W2884" s="5"/>
      <c r="X2884" s="5"/>
    </row>
    <row r="2885" spans="1:24" x14ac:dyDescent="0.25">
      <c r="A2885" s="41"/>
      <c r="H2885" s="42"/>
      <c r="I2885" s="43"/>
      <c r="J2885" s="41"/>
      <c r="K2885" s="41"/>
      <c r="Q2885" s="5"/>
      <c r="R2885" s="32"/>
      <c r="S2885" s="5"/>
      <c r="T2885" s="3"/>
      <c r="U2885" s="32"/>
      <c r="V2885" s="32"/>
      <c r="W2885" s="5"/>
      <c r="X2885" s="5"/>
    </row>
    <row r="2886" spans="1:24" x14ac:dyDescent="0.25">
      <c r="A2886" s="41"/>
      <c r="H2886" s="42"/>
      <c r="I2886" s="43"/>
      <c r="J2886" s="41"/>
      <c r="K2886" s="41"/>
      <c r="Q2886" s="5"/>
      <c r="R2886" s="32"/>
      <c r="S2886" s="5"/>
      <c r="T2886" s="3"/>
      <c r="U2886" s="32"/>
      <c r="V2886" s="32"/>
      <c r="W2886" s="5"/>
      <c r="X2886" s="5"/>
    </row>
    <row r="2887" spans="1:24" x14ac:dyDescent="0.25">
      <c r="A2887" s="41"/>
      <c r="H2887" s="42"/>
      <c r="I2887" s="43"/>
      <c r="J2887" s="41"/>
      <c r="K2887" s="41"/>
      <c r="Q2887" s="5"/>
      <c r="R2887" s="32"/>
      <c r="S2887" s="5"/>
      <c r="T2887" s="3"/>
      <c r="U2887" s="32"/>
      <c r="V2887" s="32"/>
      <c r="W2887" s="5"/>
      <c r="X2887" s="5"/>
    </row>
    <row r="2888" spans="1:24" x14ac:dyDescent="0.25">
      <c r="A2888" s="41"/>
      <c r="H2888" s="42"/>
      <c r="I2888" s="43"/>
      <c r="J2888" s="41"/>
      <c r="K2888" s="41"/>
      <c r="Q2888" s="5"/>
      <c r="R2888" s="32"/>
      <c r="S2888" s="5"/>
      <c r="T2888" s="3"/>
      <c r="U2888" s="32"/>
      <c r="V2888" s="32"/>
      <c r="W2888" s="5"/>
      <c r="X2888" s="5"/>
    </row>
    <row r="2889" spans="1:24" x14ac:dyDescent="0.25">
      <c r="A2889" s="41"/>
      <c r="H2889" s="42"/>
      <c r="I2889" s="43"/>
      <c r="J2889" s="41"/>
      <c r="K2889" s="41"/>
      <c r="Q2889" s="5"/>
      <c r="R2889" s="32"/>
      <c r="S2889" s="5"/>
      <c r="T2889" s="3"/>
      <c r="U2889" s="32"/>
      <c r="V2889" s="32"/>
      <c r="W2889" s="5"/>
      <c r="X2889" s="5"/>
    </row>
    <row r="2890" spans="1:24" x14ac:dyDescent="0.25">
      <c r="A2890" s="41"/>
      <c r="H2890" s="42"/>
      <c r="I2890" s="43"/>
      <c r="J2890" s="41"/>
      <c r="K2890" s="41"/>
      <c r="Q2890" s="5"/>
      <c r="R2890" s="32"/>
      <c r="S2890" s="5"/>
      <c r="T2890" s="3"/>
      <c r="U2890" s="32"/>
      <c r="V2890" s="32"/>
      <c r="W2890" s="5"/>
      <c r="X2890" s="5"/>
    </row>
    <row r="2891" spans="1:24" x14ac:dyDescent="0.25">
      <c r="A2891" s="41"/>
      <c r="H2891" s="42"/>
      <c r="I2891" s="43"/>
      <c r="J2891" s="41"/>
      <c r="K2891" s="41"/>
      <c r="Q2891" s="5"/>
      <c r="R2891" s="32"/>
      <c r="S2891" s="5"/>
      <c r="T2891" s="3"/>
      <c r="U2891" s="32"/>
      <c r="V2891" s="32"/>
      <c r="W2891" s="5"/>
      <c r="X2891" s="5"/>
    </row>
    <row r="2892" spans="1:24" x14ac:dyDescent="0.25">
      <c r="A2892" s="41"/>
      <c r="H2892" s="42"/>
      <c r="I2892" s="43"/>
      <c r="J2892" s="41"/>
      <c r="K2892" s="41"/>
      <c r="Q2892" s="5"/>
      <c r="R2892" s="32"/>
      <c r="S2892" s="5"/>
      <c r="T2892" s="3"/>
      <c r="U2892" s="32"/>
      <c r="V2892" s="32"/>
      <c r="W2892" s="5"/>
      <c r="X2892" s="5"/>
    </row>
    <row r="2893" spans="1:24" x14ac:dyDescent="0.25">
      <c r="A2893" s="41"/>
      <c r="H2893" s="42"/>
      <c r="I2893" s="43"/>
      <c r="J2893" s="41"/>
      <c r="K2893" s="41"/>
      <c r="Q2893" s="5"/>
      <c r="R2893" s="32"/>
      <c r="S2893" s="5"/>
      <c r="T2893" s="3"/>
      <c r="U2893" s="32"/>
      <c r="V2893" s="32"/>
      <c r="W2893" s="5"/>
      <c r="X2893" s="5"/>
    </row>
    <row r="2894" spans="1:24" x14ac:dyDescent="0.25">
      <c r="A2894" s="41"/>
      <c r="H2894" s="42"/>
      <c r="I2894" s="43"/>
      <c r="J2894" s="41"/>
      <c r="K2894" s="41"/>
      <c r="Q2894" s="5"/>
      <c r="R2894" s="32"/>
      <c r="S2894" s="5"/>
      <c r="T2894" s="3"/>
      <c r="U2894" s="32"/>
      <c r="V2894" s="32"/>
      <c r="W2894" s="5"/>
      <c r="X2894" s="5"/>
    </row>
    <row r="2895" spans="1:24" x14ac:dyDescent="0.25">
      <c r="A2895" s="41"/>
      <c r="H2895" s="42"/>
      <c r="I2895" s="43"/>
      <c r="J2895" s="41"/>
      <c r="K2895" s="41"/>
      <c r="Q2895" s="5"/>
      <c r="R2895" s="32"/>
      <c r="S2895" s="5"/>
      <c r="T2895" s="3"/>
      <c r="U2895" s="32"/>
      <c r="V2895" s="32"/>
      <c r="W2895" s="5"/>
      <c r="X2895" s="5"/>
    </row>
    <row r="2896" spans="1:24" x14ac:dyDescent="0.25">
      <c r="A2896" s="41"/>
      <c r="H2896" s="42"/>
      <c r="I2896" s="43"/>
      <c r="J2896" s="41"/>
      <c r="K2896" s="41"/>
      <c r="Q2896" s="5"/>
      <c r="R2896" s="32"/>
      <c r="S2896" s="5"/>
      <c r="T2896" s="3"/>
      <c r="U2896" s="32"/>
      <c r="V2896" s="32"/>
      <c r="W2896" s="5"/>
      <c r="X2896" s="5"/>
    </row>
    <row r="2897" spans="1:26" x14ac:dyDescent="0.25">
      <c r="A2897" s="41"/>
      <c r="H2897" s="42"/>
      <c r="I2897" s="43"/>
      <c r="J2897" s="41"/>
      <c r="K2897" s="41"/>
      <c r="Q2897" s="5"/>
      <c r="R2897" s="32"/>
      <c r="S2897" s="5"/>
      <c r="T2897" s="3"/>
      <c r="U2897" s="32"/>
      <c r="V2897" s="32"/>
      <c r="W2897" s="5"/>
      <c r="X2897" s="5"/>
      <c r="Z2897" s="5"/>
    </row>
    <row r="2898" spans="1:26" x14ac:dyDescent="0.25">
      <c r="A2898" s="41"/>
      <c r="H2898" s="42"/>
      <c r="I2898" s="43"/>
      <c r="J2898" s="41"/>
      <c r="K2898" s="41"/>
      <c r="Q2898" s="5"/>
      <c r="R2898" s="32"/>
      <c r="S2898" s="5"/>
      <c r="T2898" s="3"/>
      <c r="U2898" s="32"/>
      <c r="V2898" s="32"/>
      <c r="W2898" s="5"/>
      <c r="X2898" s="5"/>
    </row>
    <row r="2899" spans="1:26" x14ac:dyDescent="0.25">
      <c r="A2899" s="41"/>
      <c r="H2899" s="42"/>
      <c r="I2899" s="43"/>
      <c r="J2899" s="41"/>
      <c r="K2899" s="41"/>
      <c r="Q2899" s="5"/>
      <c r="R2899" s="32"/>
      <c r="S2899" s="5"/>
      <c r="T2899" s="3"/>
      <c r="U2899" s="32"/>
      <c r="V2899" s="32"/>
      <c r="W2899" s="5"/>
      <c r="X2899" s="5"/>
    </row>
    <row r="2900" spans="1:26" x14ac:dyDescent="0.25">
      <c r="A2900" s="41"/>
      <c r="H2900" s="42"/>
      <c r="I2900" s="43"/>
      <c r="J2900" s="41"/>
      <c r="K2900" s="41"/>
      <c r="Q2900" s="5"/>
      <c r="R2900" s="32"/>
      <c r="S2900" s="5"/>
      <c r="T2900" s="3"/>
      <c r="U2900" s="32"/>
      <c r="V2900" s="32"/>
      <c r="W2900" s="5"/>
      <c r="X2900" s="5"/>
    </row>
    <row r="2901" spans="1:26" x14ac:dyDescent="0.25">
      <c r="A2901" s="41"/>
      <c r="H2901" s="42"/>
      <c r="I2901" s="43"/>
      <c r="J2901" s="41"/>
      <c r="K2901" s="41"/>
      <c r="Q2901" s="5"/>
      <c r="R2901" s="32"/>
      <c r="S2901" s="5"/>
      <c r="T2901" s="3"/>
      <c r="U2901" s="32"/>
      <c r="V2901" s="32"/>
      <c r="W2901" s="5"/>
      <c r="X2901" s="5"/>
    </row>
    <row r="2902" spans="1:26" x14ac:dyDescent="0.25">
      <c r="A2902" s="41"/>
      <c r="H2902" s="42"/>
      <c r="I2902" s="43"/>
      <c r="J2902" s="41"/>
      <c r="K2902" s="41"/>
      <c r="Q2902" s="5"/>
      <c r="R2902" s="32"/>
      <c r="S2902" s="5"/>
      <c r="T2902" s="3"/>
      <c r="U2902" s="32"/>
      <c r="V2902" s="32"/>
      <c r="W2902" s="5"/>
      <c r="X2902" s="5"/>
      <c r="Z2902" s="5"/>
    </row>
    <row r="2903" spans="1:26" x14ac:dyDescent="0.25">
      <c r="A2903" s="41"/>
      <c r="H2903" s="42"/>
      <c r="I2903" s="43"/>
      <c r="J2903" s="41"/>
      <c r="K2903" s="41"/>
      <c r="Q2903" s="5"/>
      <c r="R2903" s="32"/>
      <c r="S2903" s="5"/>
      <c r="T2903" s="3"/>
      <c r="U2903" s="32"/>
      <c r="V2903" s="32"/>
      <c r="W2903" s="5"/>
      <c r="X2903" s="5"/>
    </row>
    <row r="2904" spans="1:26" x14ac:dyDescent="0.25">
      <c r="A2904" s="41"/>
      <c r="H2904" s="42"/>
      <c r="I2904" s="43"/>
      <c r="J2904" s="41"/>
      <c r="K2904" s="41"/>
      <c r="Q2904" s="5"/>
      <c r="R2904" s="32"/>
      <c r="S2904" s="5"/>
      <c r="T2904" s="3"/>
      <c r="U2904" s="32"/>
      <c r="V2904" s="32"/>
      <c r="W2904" s="5"/>
      <c r="X2904" s="5"/>
      <c r="Z2904" s="5"/>
    </row>
    <row r="2905" spans="1:26" x14ac:dyDescent="0.25">
      <c r="A2905" s="41"/>
      <c r="H2905" s="42"/>
      <c r="I2905" s="43"/>
      <c r="J2905" s="41"/>
      <c r="K2905" s="41"/>
      <c r="Q2905" s="5"/>
      <c r="R2905" s="32"/>
      <c r="S2905" s="5"/>
      <c r="T2905" s="3"/>
      <c r="U2905" s="32"/>
      <c r="V2905" s="32"/>
      <c r="W2905" s="5"/>
      <c r="X2905" s="5"/>
    </row>
    <row r="2906" spans="1:26" x14ac:dyDescent="0.25">
      <c r="A2906" s="41"/>
      <c r="H2906" s="42"/>
      <c r="I2906" s="43"/>
      <c r="J2906" s="41"/>
      <c r="K2906" s="41"/>
      <c r="Q2906" s="5"/>
      <c r="R2906" s="32"/>
      <c r="S2906" s="5"/>
      <c r="T2906" s="3"/>
      <c r="U2906" s="32"/>
      <c r="V2906" s="32"/>
      <c r="W2906" s="5"/>
      <c r="X2906" s="5"/>
    </row>
    <row r="2907" spans="1:26" x14ac:dyDescent="0.25">
      <c r="A2907" s="41"/>
      <c r="H2907" s="42"/>
      <c r="I2907" s="43"/>
      <c r="J2907" s="41"/>
      <c r="K2907" s="41"/>
      <c r="Q2907" s="5"/>
      <c r="R2907" s="32"/>
      <c r="S2907" s="5"/>
      <c r="T2907" s="3"/>
      <c r="U2907" s="32"/>
      <c r="V2907" s="32"/>
      <c r="W2907" s="5"/>
      <c r="X2907" s="5"/>
    </row>
    <row r="2908" spans="1:26" x14ac:dyDescent="0.25">
      <c r="A2908" s="41"/>
      <c r="H2908" s="42"/>
      <c r="I2908" s="43"/>
      <c r="J2908" s="41"/>
      <c r="K2908" s="41"/>
      <c r="Q2908" s="5"/>
      <c r="R2908" s="32"/>
      <c r="S2908" s="5"/>
      <c r="T2908" s="3"/>
      <c r="U2908" s="32"/>
      <c r="V2908" s="32"/>
      <c r="W2908" s="5"/>
      <c r="X2908" s="5"/>
    </row>
    <row r="2909" spans="1:26" x14ac:dyDescent="0.25">
      <c r="A2909" s="41"/>
      <c r="H2909" s="42"/>
      <c r="I2909" s="43"/>
      <c r="J2909" s="41"/>
      <c r="K2909" s="41"/>
      <c r="Q2909" s="5"/>
      <c r="R2909" s="32"/>
      <c r="S2909" s="5"/>
      <c r="T2909" s="3"/>
      <c r="U2909" s="32"/>
      <c r="V2909" s="32"/>
      <c r="W2909" s="5"/>
      <c r="X2909" s="5"/>
      <c r="Z2909" s="5"/>
    </row>
    <row r="2910" spans="1:26" x14ac:dyDescent="0.25">
      <c r="A2910" s="41"/>
      <c r="H2910" s="42"/>
      <c r="I2910" s="43"/>
      <c r="J2910" s="41"/>
      <c r="K2910" s="41"/>
      <c r="Q2910" s="5"/>
      <c r="R2910" s="32"/>
      <c r="S2910" s="5"/>
      <c r="T2910" s="3"/>
      <c r="U2910" s="32"/>
      <c r="V2910" s="32"/>
      <c r="W2910" s="5"/>
      <c r="X2910" s="5"/>
    </row>
    <row r="2911" spans="1:26" x14ac:dyDescent="0.25">
      <c r="A2911" s="41"/>
      <c r="H2911" s="42"/>
      <c r="I2911" s="43"/>
      <c r="J2911" s="41"/>
      <c r="K2911" s="41"/>
      <c r="Q2911" s="5"/>
      <c r="R2911" s="32"/>
      <c r="S2911" s="5"/>
      <c r="T2911" s="3"/>
      <c r="U2911" s="32"/>
      <c r="V2911" s="32"/>
      <c r="W2911" s="5"/>
      <c r="X2911" s="5"/>
    </row>
    <row r="2912" spans="1:26" x14ac:dyDescent="0.25">
      <c r="A2912" s="41"/>
      <c r="H2912" s="42"/>
      <c r="I2912" s="43"/>
      <c r="J2912" s="41"/>
      <c r="K2912" s="41"/>
      <c r="Q2912" s="5"/>
      <c r="R2912" s="32"/>
      <c r="S2912" s="5"/>
      <c r="T2912" s="3"/>
      <c r="U2912" s="32"/>
      <c r="V2912" s="32"/>
      <c r="W2912" s="5"/>
      <c r="X2912" s="5"/>
    </row>
    <row r="2913" spans="1:26" x14ac:dyDescent="0.25">
      <c r="A2913" s="41"/>
      <c r="H2913" s="42"/>
      <c r="I2913" s="43"/>
      <c r="J2913" s="41"/>
      <c r="K2913" s="41"/>
      <c r="Q2913" s="5"/>
      <c r="R2913" s="32"/>
      <c r="S2913" s="5"/>
      <c r="T2913" s="3"/>
      <c r="U2913" s="32"/>
      <c r="V2913" s="32"/>
      <c r="W2913" s="5"/>
      <c r="X2913" s="5"/>
      <c r="Z2913" s="5"/>
    </row>
    <row r="2914" spans="1:26" x14ac:dyDescent="0.25">
      <c r="A2914" s="41"/>
      <c r="H2914" s="42"/>
      <c r="I2914" s="43"/>
      <c r="J2914" s="41"/>
      <c r="K2914" s="41"/>
      <c r="Q2914" s="5"/>
      <c r="R2914" s="32"/>
      <c r="S2914" s="5"/>
      <c r="T2914" s="3"/>
      <c r="U2914" s="32"/>
      <c r="V2914" s="32"/>
      <c r="W2914" s="5"/>
      <c r="X2914" s="5"/>
    </row>
    <row r="2915" spans="1:26" x14ac:dyDescent="0.25">
      <c r="A2915" s="41"/>
      <c r="H2915" s="42"/>
      <c r="I2915" s="43"/>
      <c r="J2915" s="41"/>
      <c r="K2915" s="41"/>
      <c r="Q2915" s="5"/>
      <c r="R2915" s="32"/>
      <c r="S2915" s="5"/>
      <c r="T2915" s="3"/>
      <c r="U2915" s="32"/>
      <c r="V2915" s="32"/>
      <c r="W2915" s="5"/>
      <c r="X2915" s="5"/>
    </row>
    <row r="2916" spans="1:26" x14ac:dyDescent="0.25">
      <c r="A2916" s="41"/>
      <c r="H2916" s="42"/>
      <c r="I2916" s="43"/>
      <c r="J2916" s="41"/>
      <c r="K2916" s="41"/>
      <c r="Q2916" s="5"/>
      <c r="R2916" s="32"/>
      <c r="S2916" s="5"/>
      <c r="T2916" s="3"/>
      <c r="U2916" s="32"/>
      <c r="V2916" s="32"/>
      <c r="W2916" s="5"/>
      <c r="X2916" s="5"/>
    </row>
    <row r="2917" spans="1:26" x14ac:dyDescent="0.25">
      <c r="A2917" s="41"/>
      <c r="H2917" s="42"/>
      <c r="I2917" s="43"/>
      <c r="J2917" s="41"/>
      <c r="K2917" s="41"/>
      <c r="Q2917" s="5"/>
      <c r="R2917" s="32"/>
      <c r="S2917" s="5"/>
      <c r="T2917" s="3"/>
      <c r="U2917" s="32"/>
      <c r="V2917" s="32"/>
      <c r="W2917" s="5"/>
      <c r="X2917" s="5"/>
    </row>
    <row r="2918" spans="1:26" x14ac:dyDescent="0.25">
      <c r="A2918" s="41"/>
      <c r="H2918" s="42"/>
      <c r="I2918" s="43"/>
      <c r="J2918" s="41"/>
      <c r="K2918" s="41"/>
      <c r="Q2918" s="5"/>
      <c r="R2918" s="32"/>
      <c r="S2918" s="5"/>
      <c r="T2918" s="3"/>
      <c r="U2918" s="32"/>
      <c r="V2918" s="32"/>
      <c r="W2918" s="5"/>
      <c r="X2918" s="5"/>
    </row>
    <row r="2919" spans="1:26" x14ac:dyDescent="0.25">
      <c r="A2919" s="41"/>
      <c r="H2919" s="42"/>
      <c r="I2919" s="43"/>
      <c r="J2919" s="41"/>
      <c r="K2919" s="41"/>
      <c r="Q2919" s="5"/>
      <c r="R2919" s="32"/>
      <c r="S2919" s="5"/>
      <c r="T2919" s="3"/>
      <c r="U2919" s="32"/>
      <c r="V2919" s="32"/>
      <c r="W2919" s="5"/>
      <c r="X2919" s="5"/>
    </row>
    <row r="2920" spans="1:26" x14ac:dyDescent="0.25">
      <c r="A2920" s="41"/>
      <c r="H2920" s="42"/>
      <c r="I2920" s="43"/>
      <c r="J2920" s="41"/>
      <c r="K2920" s="41"/>
      <c r="Q2920" s="5"/>
      <c r="R2920" s="32"/>
      <c r="S2920" s="5"/>
      <c r="T2920" s="3"/>
      <c r="U2920" s="32"/>
      <c r="V2920" s="32"/>
      <c r="W2920" s="5"/>
      <c r="X2920" s="5"/>
    </row>
    <row r="2921" spans="1:26" x14ac:dyDescent="0.25">
      <c r="A2921" s="41"/>
      <c r="H2921" s="42"/>
      <c r="I2921" s="43"/>
      <c r="J2921" s="41"/>
      <c r="K2921" s="41"/>
      <c r="Q2921" s="5"/>
      <c r="R2921" s="32"/>
      <c r="S2921" s="5"/>
      <c r="T2921" s="3"/>
      <c r="U2921" s="32"/>
      <c r="V2921" s="32"/>
      <c r="W2921" s="5"/>
      <c r="X2921" s="5"/>
    </row>
    <row r="2922" spans="1:26" x14ac:dyDescent="0.25">
      <c r="A2922" s="41"/>
      <c r="H2922" s="42"/>
      <c r="I2922" s="43"/>
      <c r="J2922" s="41"/>
      <c r="K2922" s="41"/>
      <c r="Q2922" s="5"/>
      <c r="R2922" s="32"/>
      <c r="S2922" s="5"/>
      <c r="T2922" s="3"/>
      <c r="U2922" s="32"/>
      <c r="V2922" s="32"/>
      <c r="W2922" s="5"/>
      <c r="X2922" s="5"/>
    </row>
    <row r="2923" spans="1:26" x14ac:dyDescent="0.25">
      <c r="A2923" s="41"/>
      <c r="H2923" s="42"/>
      <c r="I2923" s="43"/>
      <c r="J2923" s="41"/>
      <c r="K2923" s="41"/>
      <c r="Q2923" s="5"/>
      <c r="R2923" s="32"/>
      <c r="S2923" s="5"/>
      <c r="T2923" s="3"/>
      <c r="U2923" s="32"/>
      <c r="V2923" s="32"/>
      <c r="W2923" s="5"/>
      <c r="X2923" s="5"/>
    </row>
    <row r="2924" spans="1:26" x14ac:dyDescent="0.25">
      <c r="A2924" s="41"/>
      <c r="H2924" s="42"/>
      <c r="I2924" s="43"/>
      <c r="J2924" s="41"/>
      <c r="K2924" s="41"/>
      <c r="Q2924" s="5"/>
      <c r="R2924" s="32"/>
      <c r="S2924" s="5"/>
      <c r="T2924" s="3"/>
      <c r="U2924" s="32"/>
      <c r="V2924" s="32"/>
      <c r="W2924" s="5"/>
      <c r="X2924" s="5"/>
      <c r="Z2924" s="5"/>
    </row>
    <row r="2925" spans="1:26" x14ac:dyDescent="0.25">
      <c r="A2925" s="41"/>
      <c r="H2925" s="42"/>
      <c r="I2925" s="43"/>
      <c r="J2925" s="41"/>
      <c r="K2925" s="41"/>
      <c r="Q2925" s="5"/>
      <c r="R2925" s="32"/>
      <c r="S2925" s="5"/>
      <c r="T2925" s="3"/>
      <c r="U2925" s="32"/>
      <c r="V2925" s="32"/>
      <c r="W2925" s="5"/>
      <c r="X2925" s="5"/>
    </row>
    <row r="2926" spans="1:26" x14ac:dyDescent="0.25">
      <c r="A2926" s="41"/>
      <c r="H2926" s="42"/>
      <c r="I2926" s="43"/>
      <c r="J2926" s="41"/>
      <c r="K2926" s="41"/>
      <c r="Q2926" s="5"/>
      <c r="R2926" s="32"/>
      <c r="S2926" s="5"/>
      <c r="T2926" s="3"/>
      <c r="U2926" s="32"/>
      <c r="V2926" s="32"/>
      <c r="W2926" s="5"/>
      <c r="X2926" s="5"/>
    </row>
    <row r="2927" spans="1:26" x14ac:dyDescent="0.25">
      <c r="A2927" s="41"/>
      <c r="H2927" s="42"/>
      <c r="I2927" s="43"/>
      <c r="J2927" s="41"/>
      <c r="K2927" s="41"/>
      <c r="Q2927" s="5"/>
      <c r="R2927" s="32"/>
      <c r="S2927" s="5"/>
      <c r="T2927" s="3"/>
      <c r="U2927" s="32"/>
      <c r="V2927" s="32"/>
      <c r="W2927" s="5"/>
      <c r="X2927" s="5"/>
    </row>
    <row r="2928" spans="1:26" x14ac:dyDescent="0.25">
      <c r="A2928" s="41"/>
      <c r="H2928" s="42"/>
      <c r="I2928" s="43"/>
      <c r="J2928" s="41"/>
      <c r="K2928" s="41"/>
      <c r="Q2928" s="5"/>
      <c r="R2928" s="32"/>
      <c r="S2928" s="5"/>
      <c r="T2928" s="3"/>
      <c r="U2928" s="32"/>
      <c r="V2928" s="32"/>
      <c r="W2928" s="5"/>
      <c r="X2928" s="5"/>
    </row>
    <row r="2929" spans="1:26" x14ac:dyDescent="0.25">
      <c r="A2929" s="41"/>
      <c r="H2929" s="42"/>
      <c r="I2929" s="43"/>
      <c r="J2929" s="41"/>
      <c r="K2929" s="41"/>
      <c r="Q2929" s="5"/>
      <c r="R2929" s="32"/>
      <c r="S2929" s="5"/>
      <c r="T2929" s="3"/>
      <c r="U2929" s="32"/>
      <c r="V2929" s="32"/>
      <c r="W2929" s="5"/>
      <c r="X2929" s="5"/>
    </row>
    <row r="2930" spans="1:26" x14ac:dyDescent="0.25">
      <c r="A2930" s="41"/>
      <c r="H2930" s="42"/>
      <c r="I2930" s="43"/>
      <c r="J2930" s="41"/>
      <c r="K2930" s="41"/>
      <c r="Q2930" s="5"/>
      <c r="R2930" s="32"/>
      <c r="S2930" s="5"/>
      <c r="T2930" s="3"/>
      <c r="U2930" s="32"/>
      <c r="V2930" s="32"/>
      <c r="W2930" s="5"/>
      <c r="X2930" s="5"/>
    </row>
    <row r="2931" spans="1:26" x14ac:dyDescent="0.25">
      <c r="A2931" s="41"/>
      <c r="H2931" s="42"/>
      <c r="I2931" s="43"/>
      <c r="J2931" s="41"/>
      <c r="K2931" s="41"/>
      <c r="Q2931" s="5"/>
      <c r="R2931" s="32"/>
      <c r="S2931" s="5"/>
      <c r="T2931" s="3"/>
      <c r="U2931" s="32"/>
      <c r="V2931" s="32"/>
      <c r="W2931" s="5"/>
      <c r="X2931" s="5"/>
    </row>
    <row r="2932" spans="1:26" x14ac:dyDescent="0.25">
      <c r="A2932" s="41"/>
      <c r="H2932" s="42"/>
      <c r="I2932" s="43"/>
      <c r="J2932" s="41"/>
      <c r="K2932" s="41"/>
      <c r="Q2932" s="5"/>
      <c r="R2932" s="32"/>
      <c r="S2932" s="5"/>
      <c r="T2932" s="3"/>
      <c r="U2932" s="32"/>
      <c r="V2932" s="32"/>
      <c r="W2932" s="5"/>
      <c r="X2932" s="5"/>
    </row>
    <row r="2933" spans="1:26" x14ac:dyDescent="0.25">
      <c r="A2933" s="41"/>
      <c r="H2933" s="42"/>
      <c r="I2933" s="43"/>
      <c r="J2933" s="41"/>
      <c r="K2933" s="41"/>
      <c r="Q2933" s="5"/>
      <c r="R2933" s="32"/>
      <c r="S2933" s="5"/>
      <c r="T2933" s="3"/>
      <c r="U2933" s="32"/>
      <c r="V2933" s="32"/>
      <c r="W2933" s="5"/>
      <c r="X2933" s="5"/>
      <c r="Z2933" s="5"/>
    </row>
    <row r="2934" spans="1:26" x14ac:dyDescent="0.25">
      <c r="A2934" s="41"/>
      <c r="H2934" s="42"/>
      <c r="I2934" s="43"/>
      <c r="J2934" s="41"/>
      <c r="K2934" s="41"/>
      <c r="Q2934" s="5"/>
      <c r="R2934" s="32"/>
      <c r="S2934" s="5"/>
      <c r="T2934" s="3"/>
      <c r="U2934" s="32"/>
      <c r="V2934" s="32"/>
      <c r="W2934" s="5"/>
      <c r="X2934" s="5"/>
      <c r="Z2934" s="5"/>
    </row>
    <row r="2935" spans="1:26" x14ac:dyDescent="0.25">
      <c r="A2935" s="41"/>
      <c r="H2935" s="42"/>
      <c r="I2935" s="43"/>
      <c r="J2935" s="41"/>
      <c r="K2935" s="41"/>
      <c r="Q2935" s="5"/>
      <c r="R2935" s="32"/>
      <c r="S2935" s="5"/>
      <c r="T2935" s="3"/>
      <c r="U2935" s="32"/>
      <c r="V2935" s="32"/>
      <c r="W2935" s="5"/>
      <c r="X2935" s="5"/>
    </row>
    <row r="2936" spans="1:26" x14ac:dyDescent="0.25">
      <c r="A2936" s="41"/>
      <c r="H2936" s="42"/>
      <c r="I2936" s="43"/>
      <c r="J2936" s="41"/>
      <c r="K2936" s="41"/>
      <c r="Q2936" s="5"/>
      <c r="R2936" s="32"/>
      <c r="S2936" s="5"/>
      <c r="T2936" s="3"/>
      <c r="U2936" s="32"/>
      <c r="V2936" s="32"/>
      <c r="W2936" s="5"/>
      <c r="X2936" s="5"/>
    </row>
    <row r="2937" spans="1:26" x14ac:dyDescent="0.25">
      <c r="A2937" s="41"/>
      <c r="H2937" s="42"/>
      <c r="I2937" s="43"/>
      <c r="J2937" s="41"/>
      <c r="K2937" s="41"/>
      <c r="Q2937" s="5"/>
      <c r="R2937" s="32"/>
      <c r="S2937" s="5"/>
      <c r="T2937" s="3"/>
      <c r="U2937" s="32"/>
      <c r="V2937" s="32"/>
      <c r="W2937" s="5"/>
      <c r="X2937" s="5"/>
    </row>
    <row r="2938" spans="1:26" x14ac:dyDescent="0.25">
      <c r="A2938" s="41"/>
      <c r="H2938" s="42"/>
      <c r="I2938" s="43"/>
      <c r="J2938" s="41"/>
      <c r="K2938" s="41"/>
      <c r="Q2938" s="5"/>
      <c r="R2938" s="32"/>
      <c r="S2938" s="5"/>
      <c r="T2938" s="3"/>
      <c r="U2938" s="32"/>
      <c r="V2938" s="32"/>
      <c r="W2938" s="5"/>
      <c r="X2938" s="5"/>
    </row>
    <row r="2939" spans="1:26" x14ac:dyDescent="0.25">
      <c r="A2939" s="41"/>
      <c r="H2939" s="42"/>
      <c r="I2939" s="43"/>
      <c r="J2939" s="41"/>
      <c r="K2939" s="41"/>
      <c r="Q2939" s="5"/>
      <c r="R2939" s="32"/>
      <c r="S2939" s="5"/>
      <c r="T2939" s="3"/>
      <c r="U2939" s="32"/>
      <c r="V2939" s="32"/>
      <c r="W2939" s="5"/>
      <c r="X2939" s="5"/>
    </row>
    <row r="2940" spans="1:26" x14ac:dyDescent="0.25">
      <c r="A2940" s="41"/>
      <c r="H2940" s="42"/>
      <c r="I2940" s="43"/>
      <c r="J2940" s="41"/>
      <c r="K2940" s="41"/>
      <c r="Q2940" s="5"/>
      <c r="R2940" s="32"/>
      <c r="S2940" s="5"/>
      <c r="T2940" s="3"/>
      <c r="U2940" s="32"/>
      <c r="V2940" s="32"/>
      <c r="W2940" s="5"/>
      <c r="X2940" s="5"/>
    </row>
    <row r="2941" spans="1:26" x14ac:dyDescent="0.25">
      <c r="A2941" s="41"/>
      <c r="H2941" s="42"/>
      <c r="I2941" s="43"/>
      <c r="J2941" s="41"/>
      <c r="K2941" s="41"/>
      <c r="Q2941" s="5"/>
      <c r="R2941" s="32"/>
      <c r="S2941" s="5"/>
      <c r="T2941" s="3"/>
      <c r="U2941" s="32"/>
      <c r="V2941" s="32"/>
      <c r="W2941" s="5"/>
      <c r="X2941" s="5"/>
    </row>
    <row r="2942" spans="1:26" x14ac:dyDescent="0.25">
      <c r="A2942" s="41"/>
      <c r="H2942" s="42"/>
      <c r="I2942" s="43"/>
      <c r="J2942" s="41"/>
      <c r="K2942" s="41"/>
      <c r="Q2942" s="5"/>
      <c r="R2942" s="32"/>
      <c r="S2942" s="5"/>
      <c r="T2942" s="3"/>
      <c r="U2942" s="32"/>
      <c r="V2942" s="32"/>
      <c r="W2942" s="5"/>
      <c r="X2942" s="5"/>
    </row>
    <row r="2943" spans="1:26" x14ac:dyDescent="0.25">
      <c r="A2943" s="41"/>
      <c r="H2943" s="42"/>
      <c r="I2943" s="43"/>
      <c r="J2943" s="41"/>
      <c r="K2943" s="41"/>
      <c r="Q2943" s="5"/>
      <c r="R2943" s="32"/>
      <c r="S2943" s="5"/>
      <c r="T2943" s="3"/>
      <c r="U2943" s="32"/>
      <c r="V2943" s="32"/>
      <c r="W2943" s="5"/>
      <c r="X2943" s="5"/>
    </row>
    <row r="2944" spans="1:26" x14ac:dyDescent="0.25">
      <c r="A2944" s="41"/>
      <c r="H2944" s="42"/>
      <c r="I2944" s="43"/>
      <c r="J2944" s="41"/>
      <c r="K2944" s="41"/>
      <c r="Q2944" s="5"/>
      <c r="R2944" s="32"/>
      <c r="S2944" s="5"/>
      <c r="T2944" s="3"/>
      <c r="U2944" s="32"/>
      <c r="V2944" s="32"/>
      <c r="W2944" s="5"/>
      <c r="X2944" s="5"/>
    </row>
    <row r="2945" spans="1:26" x14ac:dyDescent="0.25">
      <c r="A2945" s="41"/>
      <c r="H2945" s="42"/>
      <c r="I2945" s="43"/>
      <c r="J2945" s="41"/>
      <c r="K2945" s="41"/>
      <c r="Q2945" s="5"/>
      <c r="R2945" s="32"/>
      <c r="S2945" s="5"/>
      <c r="T2945" s="3"/>
      <c r="U2945" s="32"/>
      <c r="V2945" s="32"/>
      <c r="W2945" s="5"/>
      <c r="X2945" s="5"/>
      <c r="Z2945" s="5"/>
    </row>
    <row r="2946" spans="1:26" x14ac:dyDescent="0.25">
      <c r="A2946" s="41"/>
      <c r="H2946" s="42"/>
      <c r="I2946" s="43"/>
      <c r="J2946" s="41"/>
      <c r="K2946" s="41"/>
      <c r="Q2946" s="5"/>
      <c r="R2946" s="32"/>
      <c r="S2946" s="5"/>
      <c r="T2946" s="3"/>
      <c r="U2946" s="32"/>
      <c r="V2946" s="32"/>
      <c r="W2946" s="5"/>
      <c r="X2946" s="5"/>
    </row>
    <row r="2947" spans="1:26" x14ac:dyDescent="0.25">
      <c r="A2947" s="41"/>
      <c r="H2947" s="42"/>
      <c r="I2947" s="43"/>
      <c r="J2947" s="41"/>
      <c r="K2947" s="41"/>
      <c r="Q2947" s="5"/>
      <c r="R2947" s="32"/>
      <c r="S2947" s="5"/>
      <c r="T2947" s="3"/>
      <c r="U2947" s="32"/>
      <c r="V2947" s="32"/>
      <c r="W2947" s="5"/>
      <c r="X2947" s="5"/>
      <c r="Z2947" s="5"/>
    </row>
    <row r="2948" spans="1:26" x14ac:dyDescent="0.25">
      <c r="A2948" s="41"/>
      <c r="H2948" s="42"/>
      <c r="I2948" s="43"/>
      <c r="J2948" s="41"/>
      <c r="K2948" s="41"/>
      <c r="Q2948" s="5"/>
      <c r="R2948" s="32"/>
      <c r="S2948" s="5"/>
      <c r="T2948" s="3"/>
      <c r="U2948" s="32"/>
      <c r="V2948" s="32"/>
      <c r="W2948" s="5"/>
      <c r="X2948" s="5"/>
    </row>
    <row r="2949" spans="1:26" x14ac:dyDescent="0.25">
      <c r="A2949" s="41"/>
      <c r="H2949" s="42"/>
      <c r="I2949" s="43"/>
      <c r="J2949" s="41"/>
      <c r="K2949" s="41"/>
      <c r="Q2949" s="5"/>
      <c r="R2949" s="32"/>
      <c r="S2949" s="5"/>
      <c r="T2949" s="3"/>
      <c r="U2949" s="32"/>
      <c r="V2949" s="32"/>
      <c r="W2949" s="5"/>
      <c r="X2949" s="5"/>
    </row>
    <row r="2950" spans="1:26" x14ac:dyDescent="0.25">
      <c r="A2950" s="41"/>
      <c r="H2950" s="42"/>
      <c r="I2950" s="43"/>
      <c r="J2950" s="41"/>
      <c r="K2950" s="41"/>
      <c r="Q2950" s="5"/>
      <c r="R2950" s="32"/>
      <c r="S2950" s="5"/>
      <c r="T2950" s="3"/>
      <c r="U2950" s="32"/>
      <c r="V2950" s="32"/>
      <c r="W2950" s="5"/>
      <c r="X2950" s="5"/>
    </row>
    <row r="2951" spans="1:26" x14ac:dyDescent="0.25">
      <c r="A2951" s="41"/>
      <c r="H2951" s="42"/>
      <c r="I2951" s="43"/>
      <c r="J2951" s="41"/>
      <c r="K2951" s="41"/>
      <c r="Q2951" s="5"/>
      <c r="R2951" s="32"/>
      <c r="S2951" s="5"/>
      <c r="T2951" s="3"/>
      <c r="U2951" s="32"/>
      <c r="V2951" s="32"/>
      <c r="W2951" s="5"/>
      <c r="X2951" s="5"/>
    </row>
    <row r="2952" spans="1:26" x14ac:dyDescent="0.25">
      <c r="A2952" s="41"/>
      <c r="H2952" s="42"/>
      <c r="I2952" s="43"/>
      <c r="J2952" s="41"/>
      <c r="K2952" s="41"/>
      <c r="Q2952" s="5"/>
      <c r="R2952" s="32"/>
      <c r="S2952" s="5"/>
      <c r="T2952" s="3"/>
      <c r="U2952" s="32"/>
      <c r="V2952" s="32"/>
      <c r="W2952" s="5"/>
      <c r="X2952" s="5"/>
    </row>
    <row r="2953" spans="1:26" x14ac:dyDescent="0.25">
      <c r="A2953" s="41"/>
      <c r="H2953" s="42"/>
      <c r="I2953" s="43"/>
      <c r="J2953" s="41"/>
      <c r="K2953" s="41"/>
      <c r="Q2953" s="5"/>
      <c r="R2953" s="32"/>
      <c r="S2953" s="5"/>
      <c r="T2953" s="3"/>
      <c r="U2953" s="32"/>
      <c r="V2953" s="32"/>
      <c r="W2953" s="5"/>
      <c r="X2953" s="5"/>
    </row>
    <row r="2954" spans="1:26" x14ac:dyDescent="0.25">
      <c r="A2954" s="41"/>
      <c r="H2954" s="42"/>
      <c r="I2954" s="43"/>
      <c r="J2954" s="41"/>
      <c r="K2954" s="41"/>
      <c r="Q2954" s="5"/>
      <c r="R2954" s="32"/>
      <c r="S2954" s="5"/>
      <c r="T2954" s="3"/>
      <c r="U2954" s="32"/>
      <c r="V2954" s="32"/>
      <c r="W2954" s="5"/>
      <c r="X2954" s="5"/>
    </row>
    <row r="2955" spans="1:26" x14ac:dyDescent="0.25">
      <c r="A2955" s="41"/>
      <c r="H2955" s="42"/>
      <c r="I2955" s="43"/>
      <c r="J2955" s="41"/>
      <c r="K2955" s="41"/>
      <c r="Q2955" s="5"/>
      <c r="R2955" s="32"/>
      <c r="S2955" s="5"/>
      <c r="T2955" s="3"/>
      <c r="U2955" s="32"/>
      <c r="V2955" s="32"/>
      <c r="W2955" s="5"/>
      <c r="X2955" s="5"/>
    </row>
    <row r="2956" spans="1:26" x14ac:dyDescent="0.25">
      <c r="A2956" s="41"/>
      <c r="H2956" s="42"/>
      <c r="I2956" s="43"/>
      <c r="J2956" s="41"/>
      <c r="K2956" s="41"/>
      <c r="Q2956" s="5"/>
      <c r="R2956" s="32"/>
      <c r="S2956" s="5"/>
      <c r="T2956" s="3"/>
      <c r="U2956" s="32"/>
      <c r="V2956" s="32"/>
      <c r="W2956" s="5"/>
      <c r="X2956" s="5"/>
    </row>
    <row r="2957" spans="1:26" x14ac:dyDescent="0.25">
      <c r="A2957" s="41"/>
      <c r="H2957" s="42"/>
      <c r="I2957" s="43"/>
      <c r="J2957" s="41"/>
      <c r="K2957" s="41"/>
      <c r="Q2957" s="5"/>
      <c r="R2957" s="32"/>
      <c r="S2957" s="5"/>
      <c r="T2957" s="3"/>
      <c r="U2957" s="32"/>
      <c r="V2957" s="32"/>
      <c r="W2957" s="5"/>
      <c r="X2957" s="5"/>
    </row>
    <row r="2958" spans="1:26" x14ac:dyDescent="0.25">
      <c r="A2958" s="41"/>
      <c r="H2958" s="42"/>
      <c r="I2958" s="43"/>
      <c r="J2958" s="41"/>
      <c r="K2958" s="41"/>
      <c r="Q2958" s="5"/>
      <c r="R2958" s="32"/>
      <c r="S2958" s="5"/>
      <c r="T2958" s="3"/>
      <c r="U2958" s="32"/>
      <c r="V2958" s="32"/>
      <c r="W2958" s="5"/>
      <c r="X2958" s="5"/>
    </row>
    <row r="2959" spans="1:26" x14ac:dyDescent="0.25">
      <c r="A2959" s="41"/>
      <c r="H2959" s="42"/>
      <c r="I2959" s="43"/>
      <c r="J2959" s="41"/>
      <c r="K2959" s="41"/>
      <c r="Q2959" s="5"/>
      <c r="R2959" s="32"/>
      <c r="S2959" s="5"/>
      <c r="T2959" s="3"/>
      <c r="U2959" s="32"/>
      <c r="V2959" s="32"/>
      <c r="W2959" s="5"/>
      <c r="X2959" s="5"/>
    </row>
    <row r="2960" spans="1:26" x14ac:dyDescent="0.25">
      <c r="A2960" s="41"/>
      <c r="H2960" s="42"/>
      <c r="I2960" s="43"/>
      <c r="J2960" s="41"/>
      <c r="K2960" s="41"/>
      <c r="Q2960" s="5"/>
      <c r="R2960" s="32"/>
      <c r="S2960" s="5"/>
      <c r="T2960" s="3"/>
      <c r="U2960" s="32"/>
      <c r="V2960" s="32"/>
      <c r="W2960" s="5"/>
      <c r="X2960" s="5"/>
    </row>
    <row r="2961" spans="1:26" x14ac:dyDescent="0.25">
      <c r="A2961" s="41"/>
      <c r="H2961" s="42"/>
      <c r="I2961" s="43"/>
      <c r="J2961" s="41"/>
      <c r="K2961" s="41"/>
      <c r="Q2961" s="5"/>
      <c r="R2961" s="32"/>
      <c r="S2961" s="5"/>
      <c r="T2961" s="3"/>
      <c r="U2961" s="32"/>
      <c r="V2961" s="32"/>
      <c r="W2961" s="5"/>
      <c r="X2961" s="5"/>
    </row>
    <row r="2962" spans="1:26" x14ac:dyDescent="0.25">
      <c r="A2962" s="41"/>
      <c r="H2962" s="42"/>
      <c r="I2962" s="43"/>
      <c r="J2962" s="41"/>
      <c r="K2962" s="41"/>
      <c r="Q2962" s="5"/>
      <c r="R2962" s="32"/>
      <c r="S2962" s="5"/>
      <c r="T2962" s="3"/>
      <c r="U2962" s="32"/>
      <c r="V2962" s="32"/>
      <c r="W2962" s="5"/>
      <c r="X2962" s="5"/>
    </row>
    <row r="2963" spans="1:26" x14ac:dyDescent="0.25">
      <c r="A2963" s="41"/>
      <c r="H2963" s="42"/>
      <c r="I2963" s="43"/>
      <c r="J2963" s="41"/>
      <c r="K2963" s="41"/>
      <c r="Q2963" s="5"/>
      <c r="R2963" s="32"/>
      <c r="S2963" s="5"/>
      <c r="T2963" s="3"/>
      <c r="U2963" s="32"/>
      <c r="V2963" s="32"/>
      <c r="W2963" s="5"/>
      <c r="X2963" s="5"/>
    </row>
    <row r="2964" spans="1:26" x14ac:dyDescent="0.25">
      <c r="A2964" s="41"/>
      <c r="H2964" s="42"/>
      <c r="I2964" s="43"/>
      <c r="J2964" s="41"/>
      <c r="K2964" s="41"/>
      <c r="Q2964" s="5"/>
      <c r="R2964" s="32"/>
      <c r="S2964" s="5"/>
      <c r="T2964" s="3"/>
      <c r="U2964" s="32"/>
      <c r="V2964" s="32"/>
      <c r="W2964" s="5"/>
      <c r="X2964" s="5"/>
      <c r="Z2964" s="5"/>
    </row>
    <row r="2965" spans="1:26" x14ac:dyDescent="0.25">
      <c r="A2965" s="41"/>
      <c r="H2965" s="42"/>
      <c r="I2965" s="43"/>
      <c r="J2965" s="41"/>
      <c r="K2965" s="41"/>
      <c r="Q2965" s="5"/>
      <c r="R2965" s="32"/>
      <c r="S2965" s="5"/>
      <c r="T2965" s="3"/>
      <c r="U2965" s="32"/>
      <c r="V2965" s="32"/>
      <c r="W2965" s="5"/>
      <c r="X2965" s="5"/>
      <c r="Z2965" s="5"/>
    </row>
    <row r="2966" spans="1:26" x14ac:dyDescent="0.25">
      <c r="A2966" s="41"/>
      <c r="H2966" s="42"/>
      <c r="I2966" s="43"/>
      <c r="J2966" s="41"/>
      <c r="K2966" s="41"/>
      <c r="Q2966" s="5"/>
      <c r="R2966" s="32"/>
      <c r="S2966" s="5"/>
      <c r="T2966" s="3"/>
      <c r="U2966" s="32"/>
      <c r="V2966" s="32"/>
      <c r="W2966" s="5"/>
      <c r="X2966" s="5"/>
    </row>
    <row r="2967" spans="1:26" x14ac:dyDescent="0.25">
      <c r="A2967" s="41"/>
      <c r="H2967" s="42"/>
      <c r="I2967" s="43"/>
      <c r="J2967" s="41"/>
      <c r="K2967" s="41"/>
      <c r="Q2967" s="5"/>
      <c r="R2967" s="32"/>
      <c r="S2967" s="5"/>
      <c r="T2967" s="3"/>
      <c r="U2967" s="32"/>
      <c r="V2967" s="32"/>
      <c r="W2967" s="5"/>
      <c r="X2967" s="5"/>
    </row>
    <row r="2968" spans="1:26" x14ac:dyDescent="0.25">
      <c r="A2968" s="41"/>
      <c r="H2968" s="42"/>
      <c r="I2968" s="43"/>
      <c r="J2968" s="41"/>
      <c r="K2968" s="41"/>
      <c r="Q2968" s="5"/>
      <c r="R2968" s="32"/>
      <c r="S2968" s="5"/>
      <c r="T2968" s="3"/>
      <c r="U2968" s="32"/>
      <c r="V2968" s="32"/>
      <c r="W2968" s="5"/>
      <c r="X2968" s="5"/>
    </row>
    <row r="2969" spans="1:26" x14ac:dyDescent="0.25">
      <c r="A2969" s="41"/>
      <c r="H2969" s="42"/>
      <c r="I2969" s="43"/>
      <c r="J2969" s="41"/>
      <c r="K2969" s="41"/>
      <c r="Q2969" s="5"/>
      <c r="R2969" s="32"/>
      <c r="S2969" s="5"/>
      <c r="T2969" s="3"/>
      <c r="U2969" s="32"/>
      <c r="V2969" s="32"/>
      <c r="W2969" s="5"/>
      <c r="X2969" s="5"/>
    </row>
    <row r="2970" spans="1:26" x14ac:dyDescent="0.25">
      <c r="A2970" s="41"/>
      <c r="H2970" s="42"/>
      <c r="I2970" s="43"/>
      <c r="J2970" s="41"/>
      <c r="K2970" s="41"/>
      <c r="Q2970" s="5"/>
      <c r="R2970" s="32"/>
      <c r="S2970" s="5"/>
      <c r="T2970" s="3"/>
      <c r="U2970" s="32"/>
      <c r="V2970" s="32"/>
      <c r="W2970" s="5"/>
      <c r="X2970" s="5"/>
      <c r="Z2970" s="5"/>
    </row>
    <row r="2971" spans="1:26" x14ac:dyDescent="0.25">
      <c r="A2971" s="41"/>
      <c r="H2971" s="42"/>
      <c r="I2971" s="43"/>
      <c r="J2971" s="41"/>
      <c r="K2971" s="41"/>
      <c r="Q2971" s="5"/>
      <c r="R2971" s="32"/>
      <c r="S2971" s="5"/>
      <c r="T2971" s="3"/>
      <c r="U2971" s="32"/>
      <c r="V2971" s="32"/>
      <c r="W2971" s="5"/>
      <c r="X2971" s="5"/>
    </row>
    <row r="2972" spans="1:26" x14ac:dyDescent="0.25">
      <c r="A2972" s="41"/>
      <c r="H2972" s="42"/>
      <c r="I2972" s="43"/>
      <c r="J2972" s="41"/>
      <c r="K2972" s="41"/>
      <c r="Q2972" s="5"/>
      <c r="R2972" s="32"/>
      <c r="S2972" s="5"/>
      <c r="T2972" s="3"/>
      <c r="U2972" s="32"/>
      <c r="V2972" s="32"/>
      <c r="W2972" s="5"/>
      <c r="X2972" s="5"/>
    </row>
    <row r="2973" spans="1:26" x14ac:dyDescent="0.25">
      <c r="A2973" s="41"/>
      <c r="H2973" s="42"/>
      <c r="I2973" s="43"/>
      <c r="J2973" s="41"/>
      <c r="K2973" s="41"/>
      <c r="Q2973" s="5"/>
      <c r="R2973" s="32"/>
      <c r="S2973" s="5"/>
      <c r="T2973" s="3"/>
      <c r="U2973" s="32"/>
      <c r="V2973" s="32"/>
      <c r="W2973" s="5"/>
      <c r="X2973" s="5"/>
    </row>
    <row r="2974" spans="1:26" x14ac:dyDescent="0.25">
      <c r="A2974" s="41"/>
      <c r="H2974" s="42"/>
      <c r="I2974" s="43"/>
      <c r="J2974" s="41"/>
      <c r="K2974" s="41"/>
      <c r="Q2974" s="5"/>
      <c r="R2974" s="32"/>
      <c r="S2974" s="5"/>
      <c r="T2974" s="3"/>
      <c r="U2974" s="32"/>
      <c r="V2974" s="32"/>
      <c r="W2974" s="5"/>
      <c r="X2974" s="5"/>
    </row>
    <row r="2975" spans="1:26" x14ac:dyDescent="0.25">
      <c r="A2975" s="41"/>
      <c r="H2975" s="42"/>
      <c r="I2975" s="43"/>
      <c r="J2975" s="41"/>
      <c r="K2975" s="41"/>
      <c r="Q2975" s="5"/>
      <c r="R2975" s="32"/>
      <c r="S2975" s="5"/>
      <c r="T2975" s="3"/>
      <c r="U2975" s="32"/>
      <c r="V2975" s="32"/>
      <c r="W2975" s="5"/>
      <c r="X2975" s="5"/>
    </row>
    <row r="2976" spans="1:26" x14ac:dyDescent="0.25">
      <c r="A2976" s="41"/>
      <c r="H2976" s="42"/>
      <c r="I2976" s="43"/>
      <c r="J2976" s="41"/>
      <c r="K2976" s="41"/>
      <c r="Q2976" s="5"/>
      <c r="R2976" s="32"/>
      <c r="S2976" s="5"/>
      <c r="T2976" s="3"/>
      <c r="U2976" s="32"/>
      <c r="V2976" s="32"/>
      <c r="W2976" s="5"/>
      <c r="X2976" s="5"/>
    </row>
    <row r="2977" spans="1:26" x14ac:dyDescent="0.25">
      <c r="A2977" s="41"/>
      <c r="H2977" s="42"/>
      <c r="I2977" s="43"/>
      <c r="J2977" s="41"/>
      <c r="K2977" s="41"/>
      <c r="Q2977" s="5"/>
      <c r="R2977" s="32"/>
      <c r="S2977" s="5"/>
      <c r="T2977" s="3"/>
      <c r="U2977" s="32"/>
      <c r="V2977" s="32"/>
      <c r="W2977" s="5"/>
      <c r="X2977" s="5"/>
    </row>
    <row r="2978" spans="1:26" x14ac:dyDescent="0.25">
      <c r="A2978" s="41"/>
      <c r="H2978" s="42"/>
      <c r="I2978" s="43"/>
      <c r="J2978" s="41"/>
      <c r="K2978" s="41"/>
      <c r="Q2978" s="5"/>
      <c r="R2978" s="32"/>
      <c r="S2978" s="5"/>
      <c r="T2978" s="3"/>
      <c r="U2978" s="32"/>
      <c r="V2978" s="32"/>
      <c r="W2978" s="5"/>
      <c r="X2978" s="5"/>
    </row>
    <row r="2979" spans="1:26" x14ac:dyDescent="0.25">
      <c r="A2979" s="41"/>
      <c r="H2979" s="42"/>
      <c r="I2979" s="43"/>
      <c r="J2979" s="41"/>
      <c r="K2979" s="41"/>
      <c r="Q2979" s="5"/>
      <c r="R2979" s="32"/>
      <c r="S2979" s="5"/>
      <c r="T2979" s="3"/>
      <c r="U2979" s="32"/>
      <c r="V2979" s="32"/>
      <c r="W2979" s="5"/>
      <c r="X2979" s="5"/>
    </row>
    <row r="2980" spans="1:26" x14ac:dyDescent="0.25">
      <c r="A2980" s="41"/>
      <c r="H2980" s="42"/>
      <c r="I2980" s="43"/>
      <c r="J2980" s="41"/>
      <c r="K2980" s="41"/>
      <c r="Q2980" s="5"/>
      <c r="R2980" s="32"/>
      <c r="S2980" s="5"/>
      <c r="T2980" s="3"/>
      <c r="U2980" s="32"/>
      <c r="V2980" s="32"/>
      <c r="W2980" s="5"/>
      <c r="X2980" s="5"/>
    </row>
    <row r="2981" spans="1:26" x14ac:dyDescent="0.25">
      <c r="A2981" s="41"/>
      <c r="H2981" s="42"/>
      <c r="I2981" s="43"/>
      <c r="J2981" s="41"/>
      <c r="K2981" s="41"/>
      <c r="Q2981" s="5"/>
      <c r="R2981" s="32"/>
      <c r="S2981" s="5"/>
      <c r="T2981" s="3"/>
      <c r="U2981" s="32"/>
      <c r="V2981" s="32"/>
      <c r="W2981" s="5"/>
      <c r="X2981" s="5"/>
    </row>
    <row r="2982" spans="1:26" x14ac:dyDescent="0.25">
      <c r="A2982" s="41"/>
      <c r="H2982" s="42"/>
      <c r="I2982" s="43"/>
      <c r="J2982" s="41"/>
      <c r="K2982" s="41"/>
      <c r="Q2982" s="5"/>
      <c r="R2982" s="32"/>
      <c r="S2982" s="5"/>
      <c r="T2982" s="3"/>
      <c r="U2982" s="32"/>
      <c r="V2982" s="32"/>
      <c r="W2982" s="5"/>
      <c r="X2982" s="5"/>
    </row>
    <row r="2983" spans="1:26" x14ac:dyDescent="0.25">
      <c r="A2983" s="41"/>
      <c r="H2983" s="42"/>
      <c r="I2983" s="43"/>
      <c r="J2983" s="41"/>
      <c r="K2983" s="41"/>
      <c r="Q2983" s="5"/>
      <c r="R2983" s="32"/>
      <c r="S2983" s="5"/>
      <c r="T2983" s="3"/>
      <c r="U2983" s="32"/>
      <c r="V2983" s="32"/>
      <c r="W2983" s="5"/>
      <c r="X2983" s="5"/>
    </row>
    <row r="2984" spans="1:26" x14ac:dyDescent="0.25">
      <c r="A2984" s="41"/>
      <c r="H2984" s="42"/>
      <c r="I2984" s="43"/>
      <c r="J2984" s="41"/>
      <c r="K2984" s="41"/>
      <c r="Q2984" s="5"/>
      <c r="R2984" s="32"/>
      <c r="S2984" s="5"/>
      <c r="T2984" s="3"/>
      <c r="U2984" s="32"/>
      <c r="V2984" s="32"/>
      <c r="W2984" s="5"/>
      <c r="X2984" s="5"/>
      <c r="Z2984" s="5"/>
    </row>
    <row r="2985" spans="1:26" x14ac:dyDescent="0.25">
      <c r="A2985" s="41"/>
      <c r="H2985" s="42"/>
      <c r="I2985" s="43"/>
      <c r="J2985" s="41"/>
      <c r="K2985" s="41"/>
      <c r="Q2985" s="5"/>
      <c r="R2985" s="32"/>
      <c r="S2985" s="5"/>
      <c r="T2985" s="3"/>
      <c r="U2985" s="32"/>
      <c r="V2985" s="32"/>
      <c r="W2985" s="5"/>
      <c r="X2985" s="5"/>
    </row>
    <row r="2986" spans="1:26" x14ac:dyDescent="0.25">
      <c r="A2986" s="41"/>
      <c r="H2986" s="42"/>
      <c r="I2986" s="43"/>
      <c r="J2986" s="41"/>
      <c r="K2986" s="41"/>
      <c r="Q2986" s="5"/>
      <c r="R2986" s="32"/>
      <c r="S2986" s="5"/>
      <c r="T2986" s="3"/>
      <c r="U2986" s="32"/>
      <c r="V2986" s="32"/>
      <c r="W2986" s="5"/>
      <c r="X2986" s="5"/>
    </row>
    <row r="2987" spans="1:26" x14ac:dyDescent="0.25">
      <c r="A2987" s="41"/>
      <c r="H2987" s="42"/>
      <c r="I2987" s="43"/>
      <c r="J2987" s="41"/>
      <c r="K2987" s="41"/>
      <c r="Q2987" s="5"/>
      <c r="R2987" s="32"/>
      <c r="S2987" s="5"/>
      <c r="T2987" s="3"/>
      <c r="U2987" s="32"/>
      <c r="V2987" s="32"/>
      <c r="W2987" s="5"/>
      <c r="X2987" s="5"/>
    </row>
    <row r="2988" spans="1:26" x14ac:dyDescent="0.25">
      <c r="A2988" s="41"/>
      <c r="H2988" s="42"/>
      <c r="I2988" s="43"/>
      <c r="J2988" s="41"/>
      <c r="K2988" s="41"/>
      <c r="Q2988" s="5"/>
      <c r="R2988" s="32"/>
      <c r="S2988" s="5"/>
      <c r="T2988" s="3"/>
      <c r="U2988" s="32"/>
      <c r="V2988" s="32"/>
      <c r="W2988" s="5"/>
      <c r="X2988" s="5"/>
    </row>
    <row r="2989" spans="1:26" x14ac:dyDescent="0.25">
      <c r="A2989" s="41"/>
      <c r="H2989" s="42"/>
      <c r="I2989" s="43"/>
      <c r="J2989" s="41"/>
      <c r="K2989" s="41"/>
      <c r="Q2989" s="5"/>
      <c r="R2989" s="32"/>
      <c r="S2989" s="5"/>
      <c r="T2989" s="3"/>
      <c r="U2989" s="32"/>
      <c r="V2989" s="32"/>
      <c r="W2989" s="5"/>
      <c r="X2989" s="5"/>
    </row>
    <row r="2990" spans="1:26" x14ac:dyDescent="0.25">
      <c r="A2990" s="41"/>
      <c r="H2990" s="42"/>
      <c r="I2990" s="43"/>
      <c r="J2990" s="41"/>
      <c r="K2990" s="41"/>
      <c r="Q2990" s="5"/>
      <c r="R2990" s="32"/>
      <c r="S2990" s="5"/>
      <c r="T2990" s="3"/>
      <c r="U2990" s="32"/>
      <c r="V2990" s="32"/>
      <c r="W2990" s="5"/>
      <c r="X2990" s="5"/>
      <c r="Z2990" s="5"/>
    </row>
    <row r="2991" spans="1:26" x14ac:dyDescent="0.25">
      <c r="A2991" s="41"/>
      <c r="H2991" s="42"/>
      <c r="I2991" s="43"/>
      <c r="J2991" s="41"/>
      <c r="K2991" s="41"/>
      <c r="Q2991" s="5"/>
      <c r="R2991" s="32"/>
      <c r="S2991" s="5"/>
      <c r="T2991" s="3"/>
      <c r="U2991" s="32"/>
      <c r="V2991" s="32"/>
      <c r="W2991" s="5"/>
      <c r="X2991" s="5"/>
    </row>
    <row r="2992" spans="1:26" x14ac:dyDescent="0.25">
      <c r="A2992" s="41"/>
      <c r="H2992" s="42"/>
      <c r="I2992" s="43"/>
      <c r="J2992" s="41"/>
      <c r="K2992" s="41"/>
      <c r="Q2992" s="5"/>
      <c r="R2992" s="32"/>
      <c r="S2992" s="5"/>
      <c r="T2992" s="3"/>
      <c r="U2992" s="32"/>
      <c r="V2992" s="32"/>
      <c r="W2992" s="5"/>
      <c r="X2992" s="5"/>
    </row>
    <row r="2993" spans="1:26" x14ac:dyDescent="0.25">
      <c r="A2993" s="41"/>
      <c r="H2993" s="42"/>
      <c r="I2993" s="43"/>
      <c r="J2993" s="41"/>
      <c r="K2993" s="41"/>
      <c r="Q2993" s="5"/>
      <c r="R2993" s="32"/>
      <c r="S2993" s="5"/>
      <c r="T2993" s="3"/>
      <c r="U2993" s="32"/>
      <c r="V2993" s="32"/>
      <c r="W2993" s="5"/>
      <c r="X2993" s="5"/>
    </row>
    <row r="2994" spans="1:26" x14ac:dyDescent="0.25">
      <c r="A2994" s="41"/>
      <c r="H2994" s="42"/>
      <c r="I2994" s="43"/>
      <c r="J2994" s="41"/>
      <c r="K2994" s="41"/>
      <c r="Q2994" s="5"/>
      <c r="R2994" s="32"/>
      <c r="S2994" s="5"/>
      <c r="T2994" s="3"/>
      <c r="U2994" s="32"/>
      <c r="V2994" s="32"/>
      <c r="W2994" s="5"/>
      <c r="X2994" s="5"/>
    </row>
    <row r="2995" spans="1:26" x14ac:dyDescent="0.25">
      <c r="A2995" s="41"/>
      <c r="H2995" s="42"/>
      <c r="I2995" s="43"/>
      <c r="J2995" s="41"/>
      <c r="K2995" s="41"/>
      <c r="Q2995" s="5"/>
      <c r="R2995" s="32"/>
      <c r="S2995" s="5"/>
      <c r="T2995" s="3"/>
      <c r="U2995" s="32"/>
      <c r="V2995" s="32"/>
      <c r="W2995" s="5"/>
      <c r="X2995" s="5"/>
    </row>
    <row r="2996" spans="1:26" x14ac:dyDescent="0.25">
      <c r="A2996" s="41"/>
      <c r="H2996" s="42"/>
      <c r="I2996" s="43"/>
      <c r="J2996" s="41"/>
      <c r="K2996" s="41"/>
      <c r="Q2996" s="5"/>
      <c r="R2996" s="32"/>
      <c r="S2996" s="5"/>
      <c r="T2996" s="3"/>
      <c r="U2996" s="32"/>
      <c r="V2996" s="32"/>
      <c r="W2996" s="5"/>
      <c r="X2996" s="5"/>
    </row>
    <row r="2997" spans="1:26" x14ac:dyDescent="0.25">
      <c r="A2997" s="41"/>
      <c r="H2997" s="42"/>
      <c r="I2997" s="43"/>
      <c r="J2997" s="41"/>
      <c r="K2997" s="41"/>
      <c r="Q2997" s="5"/>
      <c r="R2997" s="32"/>
      <c r="S2997" s="5"/>
      <c r="T2997" s="3"/>
      <c r="U2997" s="32"/>
      <c r="V2997" s="32"/>
      <c r="W2997" s="5"/>
      <c r="X2997" s="5"/>
      <c r="Z2997" s="5"/>
    </row>
    <row r="2998" spans="1:26" x14ac:dyDescent="0.25">
      <c r="A2998" s="41"/>
      <c r="H2998" s="42"/>
      <c r="I2998" s="43"/>
      <c r="J2998" s="41"/>
      <c r="K2998" s="41"/>
      <c r="Q2998" s="5"/>
      <c r="R2998" s="32"/>
      <c r="S2998" s="5"/>
      <c r="T2998" s="3"/>
      <c r="U2998" s="32"/>
      <c r="V2998" s="32"/>
      <c r="W2998" s="5"/>
      <c r="X2998" s="5"/>
    </row>
    <row r="2999" spans="1:26" x14ac:dyDescent="0.25">
      <c r="A2999" s="41"/>
      <c r="H2999" s="42"/>
      <c r="I2999" s="43"/>
      <c r="J2999" s="41"/>
      <c r="K2999" s="41"/>
      <c r="Q2999" s="5"/>
      <c r="R2999" s="32"/>
      <c r="S2999" s="5"/>
      <c r="T2999" s="3"/>
      <c r="U2999" s="32"/>
      <c r="V2999" s="32"/>
      <c r="W2999" s="5"/>
      <c r="X2999" s="5"/>
    </row>
    <row r="3000" spans="1:26" x14ac:dyDescent="0.25">
      <c r="A3000" s="41"/>
      <c r="H3000" s="42"/>
      <c r="I3000" s="43"/>
      <c r="J3000" s="41"/>
      <c r="K3000" s="41"/>
      <c r="Q3000" s="5"/>
      <c r="R3000" s="32"/>
      <c r="S3000" s="5"/>
      <c r="T3000" s="3"/>
      <c r="U3000" s="32"/>
      <c r="V3000" s="32"/>
      <c r="W3000" s="5"/>
      <c r="X3000" s="5"/>
    </row>
    <row r="3001" spans="1:26" x14ac:dyDescent="0.25">
      <c r="A3001" s="41"/>
      <c r="H3001" s="42"/>
      <c r="I3001" s="43"/>
      <c r="J3001" s="41"/>
      <c r="K3001" s="41"/>
      <c r="Q3001" s="5"/>
      <c r="R3001" s="32"/>
      <c r="S3001" s="5"/>
      <c r="T3001" s="3"/>
      <c r="U3001" s="32"/>
      <c r="V3001" s="32"/>
      <c r="W3001" s="5"/>
      <c r="X3001" s="5"/>
    </row>
    <row r="3002" spans="1:26" x14ac:dyDescent="0.25">
      <c r="A3002" s="41"/>
      <c r="H3002" s="42"/>
      <c r="I3002" s="43"/>
      <c r="J3002" s="41"/>
      <c r="K3002" s="41"/>
      <c r="Q3002" s="5"/>
      <c r="R3002" s="32"/>
      <c r="S3002" s="5"/>
      <c r="T3002" s="3"/>
      <c r="U3002" s="32"/>
      <c r="V3002" s="32"/>
      <c r="W3002" s="5"/>
      <c r="X3002" s="5"/>
    </row>
    <row r="3003" spans="1:26" x14ac:dyDescent="0.25">
      <c r="A3003" s="41"/>
      <c r="H3003" s="42"/>
      <c r="I3003" s="43"/>
      <c r="J3003" s="41"/>
      <c r="K3003" s="41"/>
      <c r="Q3003" s="5"/>
      <c r="R3003" s="32"/>
      <c r="S3003" s="5"/>
      <c r="T3003" s="3"/>
      <c r="U3003" s="32"/>
      <c r="V3003" s="32"/>
      <c r="W3003" s="5"/>
      <c r="X3003" s="5"/>
    </row>
    <row r="3004" spans="1:26" x14ac:dyDescent="0.25">
      <c r="A3004" s="41"/>
      <c r="H3004" s="42"/>
      <c r="I3004" s="43"/>
      <c r="J3004" s="41"/>
      <c r="K3004" s="41"/>
      <c r="Q3004" s="5"/>
      <c r="R3004" s="32"/>
      <c r="S3004" s="5"/>
      <c r="T3004" s="3"/>
      <c r="U3004" s="32"/>
      <c r="V3004" s="32"/>
      <c r="W3004" s="5"/>
      <c r="X3004" s="5"/>
    </row>
    <row r="3005" spans="1:26" x14ac:dyDescent="0.25">
      <c r="A3005" s="41"/>
      <c r="H3005" s="42"/>
      <c r="I3005" s="43"/>
      <c r="J3005" s="41"/>
      <c r="K3005" s="41"/>
      <c r="Q3005" s="5"/>
      <c r="R3005" s="32"/>
      <c r="S3005" s="5"/>
      <c r="T3005" s="3"/>
      <c r="U3005" s="32"/>
      <c r="V3005" s="32"/>
      <c r="W3005" s="5"/>
      <c r="X3005" s="5"/>
    </row>
    <row r="3006" spans="1:26" x14ac:dyDescent="0.25">
      <c r="A3006" s="41"/>
      <c r="H3006" s="42"/>
      <c r="I3006" s="43"/>
      <c r="J3006" s="41"/>
      <c r="K3006" s="41"/>
      <c r="Q3006" s="5"/>
      <c r="R3006" s="32"/>
      <c r="S3006" s="5"/>
      <c r="T3006" s="3"/>
      <c r="U3006" s="32"/>
      <c r="V3006" s="32"/>
      <c r="W3006" s="5"/>
      <c r="X3006" s="5"/>
    </row>
    <row r="3007" spans="1:26" x14ac:dyDescent="0.25">
      <c r="A3007" s="41"/>
      <c r="H3007" s="42"/>
      <c r="I3007" s="43"/>
      <c r="J3007" s="41"/>
      <c r="K3007" s="41"/>
      <c r="Q3007" s="5"/>
      <c r="R3007" s="32"/>
      <c r="S3007" s="5"/>
      <c r="T3007" s="3"/>
      <c r="U3007" s="32"/>
      <c r="V3007" s="32"/>
      <c r="W3007" s="5"/>
      <c r="X3007" s="5"/>
    </row>
    <row r="3008" spans="1:26" x14ac:dyDescent="0.25">
      <c r="A3008" s="41"/>
      <c r="H3008" s="42"/>
      <c r="I3008" s="43"/>
      <c r="J3008" s="41"/>
      <c r="K3008" s="41"/>
      <c r="Q3008" s="5"/>
      <c r="R3008" s="32"/>
      <c r="S3008" s="5"/>
      <c r="T3008" s="3"/>
      <c r="U3008" s="32"/>
      <c r="V3008" s="32"/>
      <c r="W3008" s="5"/>
      <c r="X3008" s="5"/>
    </row>
    <row r="3009" spans="1:26" x14ac:dyDescent="0.25">
      <c r="A3009" s="41"/>
      <c r="H3009" s="42"/>
      <c r="I3009" s="43"/>
      <c r="J3009" s="41"/>
      <c r="K3009" s="41"/>
      <c r="Q3009" s="5"/>
      <c r="R3009" s="32"/>
      <c r="S3009" s="5"/>
      <c r="T3009" s="3"/>
      <c r="U3009" s="32"/>
      <c r="V3009" s="32"/>
      <c r="W3009" s="5"/>
      <c r="X3009" s="5"/>
    </row>
    <row r="3010" spans="1:26" x14ac:dyDescent="0.25">
      <c r="A3010" s="41"/>
      <c r="H3010" s="42"/>
      <c r="I3010" s="43"/>
      <c r="J3010" s="41"/>
      <c r="K3010" s="41"/>
      <c r="Q3010" s="5"/>
      <c r="R3010" s="32"/>
      <c r="S3010" s="5"/>
      <c r="T3010" s="3"/>
      <c r="U3010" s="32"/>
      <c r="V3010" s="32"/>
      <c r="W3010" s="5"/>
      <c r="X3010" s="5"/>
    </row>
    <row r="3011" spans="1:26" x14ac:dyDescent="0.25">
      <c r="A3011" s="41"/>
      <c r="H3011" s="42"/>
      <c r="I3011" s="43"/>
      <c r="J3011" s="41"/>
      <c r="K3011" s="41"/>
      <c r="Q3011" s="5"/>
      <c r="R3011" s="32"/>
      <c r="S3011" s="5"/>
      <c r="T3011" s="3"/>
      <c r="U3011" s="32"/>
      <c r="V3011" s="32"/>
      <c r="W3011" s="5"/>
      <c r="X3011" s="5"/>
    </row>
    <row r="3012" spans="1:26" x14ac:dyDescent="0.25">
      <c r="A3012" s="41"/>
      <c r="H3012" s="42"/>
      <c r="I3012" s="43"/>
      <c r="J3012" s="41"/>
      <c r="K3012" s="41"/>
      <c r="Q3012" s="5"/>
      <c r="R3012" s="32"/>
      <c r="S3012" s="5"/>
      <c r="T3012" s="3"/>
      <c r="U3012" s="32"/>
      <c r="V3012" s="32"/>
      <c r="W3012" s="5"/>
      <c r="X3012" s="5"/>
    </row>
    <row r="3013" spans="1:26" x14ac:dyDescent="0.25">
      <c r="A3013" s="41"/>
      <c r="H3013" s="42"/>
      <c r="I3013" s="43"/>
      <c r="J3013" s="41"/>
      <c r="K3013" s="41"/>
      <c r="Q3013" s="5"/>
      <c r="R3013" s="32"/>
      <c r="S3013" s="5"/>
      <c r="T3013" s="3"/>
      <c r="U3013" s="32"/>
      <c r="V3013" s="32"/>
      <c r="W3013" s="5"/>
      <c r="X3013" s="5"/>
    </row>
    <row r="3014" spans="1:26" x14ac:dyDescent="0.25">
      <c r="A3014" s="41"/>
      <c r="H3014" s="42"/>
      <c r="I3014" s="43"/>
      <c r="J3014" s="41"/>
      <c r="K3014" s="41"/>
      <c r="Q3014" s="5"/>
      <c r="R3014" s="32"/>
      <c r="S3014" s="5"/>
      <c r="T3014" s="3"/>
      <c r="U3014" s="32"/>
      <c r="V3014" s="32"/>
      <c r="W3014" s="5"/>
      <c r="X3014" s="5"/>
      <c r="Z3014" s="5"/>
    </row>
    <row r="3015" spans="1:26" x14ac:dyDescent="0.25">
      <c r="A3015" s="41"/>
      <c r="H3015" s="42"/>
      <c r="I3015" s="43"/>
      <c r="J3015" s="41"/>
      <c r="K3015" s="41"/>
      <c r="Q3015" s="5"/>
      <c r="R3015" s="32"/>
      <c r="S3015" s="5"/>
      <c r="T3015" s="3"/>
      <c r="U3015" s="32"/>
      <c r="V3015" s="32"/>
      <c r="W3015" s="5"/>
      <c r="X3015" s="5"/>
    </row>
    <row r="3016" spans="1:26" x14ac:dyDescent="0.25">
      <c r="A3016" s="41"/>
      <c r="H3016" s="42"/>
      <c r="I3016" s="43"/>
      <c r="J3016" s="41"/>
      <c r="K3016" s="41"/>
      <c r="Q3016" s="5"/>
      <c r="R3016" s="32"/>
      <c r="S3016" s="5"/>
      <c r="T3016" s="3"/>
      <c r="U3016" s="32"/>
      <c r="V3016" s="32"/>
      <c r="W3016" s="5"/>
      <c r="X3016" s="5"/>
    </row>
    <row r="3017" spans="1:26" x14ac:dyDescent="0.25">
      <c r="A3017" s="41"/>
      <c r="H3017" s="42"/>
      <c r="I3017" s="43"/>
      <c r="J3017" s="41"/>
      <c r="K3017" s="41"/>
      <c r="Q3017" s="5"/>
      <c r="R3017" s="32"/>
      <c r="S3017" s="5"/>
      <c r="T3017" s="3"/>
      <c r="U3017" s="32"/>
      <c r="V3017" s="32"/>
      <c r="W3017" s="5"/>
      <c r="X3017" s="5"/>
    </row>
    <row r="3018" spans="1:26" x14ac:dyDescent="0.25">
      <c r="A3018" s="41"/>
      <c r="H3018" s="42"/>
      <c r="I3018" s="43"/>
      <c r="J3018" s="41"/>
      <c r="K3018" s="41"/>
      <c r="Q3018" s="5"/>
      <c r="R3018" s="32"/>
      <c r="S3018" s="5"/>
      <c r="T3018" s="3"/>
      <c r="U3018" s="32"/>
      <c r="V3018" s="32"/>
      <c r="W3018" s="5"/>
      <c r="X3018" s="5"/>
    </row>
    <row r="3019" spans="1:26" x14ac:dyDescent="0.25">
      <c r="A3019" s="41"/>
      <c r="H3019" s="42"/>
      <c r="I3019" s="43"/>
      <c r="J3019" s="41"/>
      <c r="K3019" s="41"/>
      <c r="Q3019" s="5"/>
      <c r="R3019" s="32"/>
      <c r="S3019" s="5"/>
      <c r="T3019" s="3"/>
      <c r="U3019" s="32"/>
      <c r="V3019" s="32"/>
      <c r="W3019" s="5"/>
      <c r="X3019" s="5"/>
    </row>
    <row r="3020" spans="1:26" x14ac:dyDescent="0.25">
      <c r="A3020" s="41"/>
      <c r="H3020" s="42"/>
      <c r="I3020" s="43"/>
      <c r="J3020" s="41"/>
      <c r="K3020" s="41"/>
      <c r="Q3020" s="5"/>
      <c r="R3020" s="32"/>
      <c r="S3020" s="5"/>
      <c r="T3020" s="3"/>
      <c r="U3020" s="32"/>
      <c r="V3020" s="32"/>
      <c r="W3020" s="5"/>
      <c r="X3020" s="5"/>
    </row>
    <row r="3021" spans="1:26" x14ac:dyDescent="0.25">
      <c r="A3021" s="41"/>
      <c r="H3021" s="42"/>
      <c r="I3021" s="43"/>
      <c r="J3021" s="41"/>
      <c r="K3021" s="41"/>
      <c r="Q3021" s="5"/>
      <c r="R3021" s="32"/>
      <c r="S3021" s="5"/>
      <c r="T3021" s="3"/>
      <c r="U3021" s="32"/>
      <c r="V3021" s="32"/>
      <c r="W3021" s="5"/>
      <c r="X3021" s="5"/>
    </row>
    <row r="3022" spans="1:26" x14ac:dyDescent="0.25">
      <c r="A3022" s="41"/>
      <c r="H3022" s="42"/>
      <c r="I3022" s="43"/>
      <c r="J3022" s="41"/>
      <c r="K3022" s="41"/>
      <c r="Q3022" s="5"/>
      <c r="R3022" s="32"/>
      <c r="S3022" s="5"/>
      <c r="T3022" s="3"/>
      <c r="U3022" s="32"/>
      <c r="V3022" s="32"/>
      <c r="W3022" s="5"/>
      <c r="X3022" s="5"/>
      <c r="Z3022" s="5"/>
    </row>
    <row r="3023" spans="1:26" x14ac:dyDescent="0.25">
      <c r="A3023" s="41"/>
      <c r="H3023" s="42"/>
      <c r="I3023" s="43"/>
      <c r="J3023" s="41"/>
      <c r="K3023" s="41"/>
      <c r="Q3023" s="5"/>
      <c r="R3023" s="32"/>
      <c r="S3023" s="5"/>
      <c r="T3023" s="3"/>
      <c r="U3023" s="32"/>
      <c r="V3023" s="32"/>
      <c r="W3023" s="5"/>
      <c r="X3023" s="5"/>
    </row>
    <row r="3024" spans="1:26" x14ac:dyDescent="0.25">
      <c r="Q3024" s="5"/>
      <c r="R3024" s="32"/>
      <c r="S3024" s="5"/>
      <c r="T3024" s="3"/>
      <c r="U3024" s="32"/>
      <c r="V3024" s="32"/>
      <c r="W3024" s="5"/>
      <c r="X3024" s="5"/>
      <c r="Z3024" s="5"/>
    </row>
    <row r="3025" spans="17:24" x14ac:dyDescent="0.25">
      <c r="Q3025" s="5"/>
      <c r="R3025" s="32"/>
      <c r="S3025" s="5"/>
      <c r="T3025" s="3"/>
      <c r="U3025" s="32"/>
      <c r="V3025" s="32"/>
      <c r="W3025" s="5"/>
      <c r="X3025" s="5"/>
    </row>
    <row r="3026" spans="17:24" x14ac:dyDescent="0.25">
      <c r="Q3026" s="5"/>
      <c r="R3026" s="32"/>
      <c r="S3026" s="5"/>
      <c r="T3026" s="3"/>
      <c r="U3026" s="32"/>
      <c r="V3026" s="32"/>
      <c r="W3026" s="5"/>
      <c r="X3026" s="5"/>
    </row>
    <row r="3027" spans="17:24" x14ac:dyDescent="0.25">
      <c r="Q3027" s="5"/>
      <c r="R3027" s="32"/>
      <c r="S3027" s="5"/>
      <c r="T3027" s="3"/>
      <c r="U3027" s="32"/>
      <c r="V3027" s="32"/>
      <c r="W3027" s="5"/>
      <c r="X3027" s="5"/>
    </row>
    <row r="3028" spans="17:24" x14ac:dyDescent="0.25">
      <c r="Q3028" s="5"/>
      <c r="R3028" s="32"/>
      <c r="S3028" s="5"/>
      <c r="T3028" s="3"/>
      <c r="U3028" s="32"/>
      <c r="V3028" s="32"/>
      <c r="W3028" s="5"/>
      <c r="X3028" s="5"/>
    </row>
    <row r="3029" spans="17:24" x14ac:dyDescent="0.25">
      <c r="Q3029" s="5"/>
      <c r="R3029" s="32"/>
      <c r="S3029" s="5"/>
      <c r="T3029" s="3"/>
      <c r="U3029" s="32"/>
      <c r="V3029" s="32"/>
      <c r="W3029" s="5"/>
      <c r="X3029" s="5"/>
    </row>
    <row r="3030" spans="17:24" x14ac:dyDescent="0.25">
      <c r="Q3030" s="5"/>
      <c r="R3030" s="32"/>
      <c r="S3030" s="5"/>
      <c r="T3030" s="3"/>
      <c r="U3030" s="32"/>
      <c r="V3030" s="32"/>
      <c r="W3030" s="5"/>
      <c r="X3030" s="5"/>
    </row>
    <row r="3031" spans="17:24" x14ac:dyDescent="0.25">
      <c r="Q3031" s="5"/>
      <c r="R3031" s="32"/>
      <c r="S3031" s="5"/>
      <c r="T3031" s="3"/>
      <c r="U3031" s="32"/>
      <c r="V3031" s="32"/>
      <c r="W3031" s="5"/>
      <c r="X3031" s="5"/>
    </row>
    <row r="3032" spans="17:24" x14ac:dyDescent="0.25">
      <c r="Q3032" s="5"/>
      <c r="R3032" s="32"/>
      <c r="S3032" s="5"/>
      <c r="T3032" s="3"/>
      <c r="U3032" s="32"/>
      <c r="V3032" s="32"/>
      <c r="W3032" s="5"/>
      <c r="X3032" s="5"/>
    </row>
    <row r="3033" spans="17:24" x14ac:dyDescent="0.25">
      <c r="Q3033" s="5"/>
      <c r="R3033" s="32"/>
      <c r="S3033" s="5"/>
      <c r="T3033" s="3"/>
      <c r="U3033" s="32"/>
      <c r="V3033" s="32"/>
      <c r="W3033" s="5"/>
      <c r="X3033" s="5"/>
    </row>
    <row r="3034" spans="17:24" x14ac:dyDescent="0.25">
      <c r="Q3034" s="5"/>
      <c r="R3034" s="32"/>
      <c r="S3034" s="5"/>
      <c r="T3034" s="3"/>
      <c r="U3034" s="32"/>
      <c r="V3034" s="32"/>
      <c r="W3034" s="5"/>
      <c r="X3034" s="5"/>
    </row>
    <row r="3035" spans="17:24" x14ac:dyDescent="0.25">
      <c r="Q3035" s="5"/>
      <c r="R3035" s="32"/>
      <c r="S3035" s="5"/>
      <c r="T3035" s="3"/>
      <c r="U3035" s="32"/>
      <c r="V3035" s="32"/>
      <c r="W3035" s="5"/>
      <c r="X3035" s="5"/>
    </row>
    <row r="3036" spans="17:24" x14ac:dyDescent="0.25">
      <c r="Q3036" s="5"/>
      <c r="R3036" s="32"/>
      <c r="S3036" s="5"/>
      <c r="T3036" s="3"/>
      <c r="U3036" s="32"/>
      <c r="V3036" s="32"/>
      <c r="W3036" s="5"/>
      <c r="X3036" s="5"/>
    </row>
    <row r="3037" spans="17:24" x14ac:dyDescent="0.25">
      <c r="Q3037" s="5"/>
      <c r="R3037" s="32"/>
      <c r="S3037" s="5"/>
      <c r="T3037" s="3"/>
      <c r="U3037" s="32"/>
      <c r="V3037" s="32"/>
      <c r="W3037" s="5"/>
      <c r="X3037" s="5"/>
    </row>
    <row r="3038" spans="17:24" x14ac:dyDescent="0.25">
      <c r="Q3038" s="5"/>
      <c r="R3038" s="32"/>
      <c r="S3038" s="5"/>
      <c r="T3038" s="3"/>
      <c r="U3038" s="32"/>
      <c r="V3038" s="32"/>
      <c r="W3038" s="5"/>
      <c r="X3038" s="5"/>
    </row>
    <row r="3039" spans="17:24" x14ac:dyDescent="0.25">
      <c r="Q3039" s="5"/>
      <c r="R3039" s="32"/>
      <c r="S3039" s="5"/>
      <c r="T3039" s="3"/>
      <c r="U3039" s="32"/>
      <c r="V3039" s="32"/>
      <c r="W3039" s="5"/>
      <c r="X3039" s="5"/>
    </row>
    <row r="3040" spans="17:24" x14ac:dyDescent="0.25">
      <c r="Q3040" s="5"/>
      <c r="R3040" s="32"/>
      <c r="S3040" s="5"/>
      <c r="T3040" s="3"/>
      <c r="U3040" s="32"/>
      <c r="V3040" s="32"/>
      <c r="W3040" s="5"/>
      <c r="X3040" s="5"/>
    </row>
    <row r="3041" spans="17:26" x14ac:dyDescent="0.25">
      <c r="Q3041" s="5"/>
      <c r="R3041" s="32"/>
      <c r="S3041" s="5"/>
      <c r="T3041" s="3"/>
      <c r="U3041" s="32"/>
      <c r="V3041" s="32"/>
      <c r="W3041" s="5"/>
      <c r="X3041" s="5"/>
      <c r="Z3041" s="5"/>
    </row>
    <row r="3042" spans="17:26" x14ac:dyDescent="0.25">
      <c r="Q3042" s="5"/>
      <c r="R3042" s="32"/>
      <c r="S3042" s="5"/>
      <c r="T3042" s="3"/>
      <c r="U3042" s="32"/>
      <c r="V3042" s="32"/>
      <c r="W3042" s="5"/>
      <c r="X3042" s="5"/>
    </row>
    <row r="3043" spans="17:26" x14ac:dyDescent="0.25">
      <c r="Q3043" s="5"/>
      <c r="R3043" s="32"/>
      <c r="S3043" s="5"/>
      <c r="T3043" s="3"/>
      <c r="U3043" s="32"/>
      <c r="V3043" s="32"/>
      <c r="W3043" s="5"/>
      <c r="X3043" s="5"/>
    </row>
    <row r="3044" spans="17:26" x14ac:dyDescent="0.25">
      <c r="Q3044" s="5"/>
      <c r="R3044" s="32"/>
      <c r="S3044" s="5"/>
      <c r="T3044" s="3"/>
      <c r="U3044" s="32"/>
      <c r="V3044" s="32"/>
      <c r="W3044" s="5"/>
      <c r="X3044" s="5"/>
    </row>
    <row r="3045" spans="17:26" x14ac:dyDescent="0.25">
      <c r="Q3045" s="5"/>
      <c r="R3045" s="32"/>
      <c r="S3045" s="5"/>
      <c r="T3045" s="3"/>
      <c r="U3045" s="32"/>
      <c r="V3045" s="32"/>
      <c r="W3045" s="5"/>
      <c r="X3045" s="5"/>
    </row>
    <row r="3046" spans="17:26" x14ac:dyDescent="0.25">
      <c r="Q3046" s="5"/>
      <c r="R3046" s="32"/>
      <c r="S3046" s="5"/>
      <c r="T3046" s="3"/>
      <c r="U3046" s="32"/>
      <c r="V3046" s="32"/>
      <c r="W3046" s="5"/>
      <c r="X3046" s="5"/>
    </row>
    <row r="3047" spans="17:26" x14ac:dyDescent="0.25">
      <c r="Q3047" s="5"/>
      <c r="R3047" s="32"/>
      <c r="S3047" s="5"/>
      <c r="T3047" s="3"/>
      <c r="U3047" s="32"/>
      <c r="V3047" s="32"/>
      <c r="W3047" s="5"/>
      <c r="X3047" s="5"/>
      <c r="Z3047" s="5"/>
    </row>
    <row r="3048" spans="17:26" x14ac:dyDescent="0.25">
      <c r="Q3048" s="5"/>
      <c r="R3048" s="32"/>
      <c r="S3048" s="5"/>
      <c r="T3048" s="3"/>
      <c r="U3048" s="32"/>
      <c r="V3048" s="32"/>
      <c r="W3048" s="5"/>
      <c r="X3048" s="5"/>
      <c r="Z3048" s="5"/>
    </row>
    <row r="3049" spans="17:26" x14ac:dyDescent="0.25">
      <c r="Q3049" s="5"/>
      <c r="R3049" s="32"/>
      <c r="S3049" s="5"/>
      <c r="T3049" s="3"/>
      <c r="U3049" s="32"/>
      <c r="V3049" s="32"/>
      <c r="W3049" s="5"/>
      <c r="X3049" s="5"/>
      <c r="Z3049" s="5"/>
    </row>
    <row r="3050" spans="17:26" x14ac:dyDescent="0.25">
      <c r="Q3050" s="5"/>
      <c r="R3050" s="32"/>
      <c r="S3050" s="5"/>
      <c r="T3050" s="3"/>
      <c r="U3050" s="32"/>
      <c r="V3050" s="32"/>
      <c r="W3050" s="5"/>
      <c r="X3050" s="5"/>
    </row>
    <row r="3051" spans="17:26" x14ac:dyDescent="0.25">
      <c r="Q3051" s="5"/>
      <c r="R3051" s="32"/>
      <c r="S3051" s="5"/>
      <c r="T3051" s="3"/>
      <c r="U3051" s="32"/>
      <c r="V3051" s="32"/>
      <c r="W3051" s="5"/>
      <c r="X3051" s="5"/>
    </row>
    <row r="3052" spans="17:26" x14ac:dyDescent="0.25">
      <c r="Q3052" s="5"/>
      <c r="R3052" s="32"/>
      <c r="S3052" s="5"/>
      <c r="T3052" s="3"/>
      <c r="U3052" s="32"/>
      <c r="V3052" s="32"/>
      <c r="W3052" s="5"/>
      <c r="X3052" s="5"/>
    </row>
    <row r="3053" spans="17:26" x14ac:dyDescent="0.25">
      <c r="Q3053" s="5"/>
      <c r="R3053" s="32"/>
      <c r="S3053" s="5"/>
      <c r="T3053" s="3"/>
      <c r="U3053" s="32"/>
      <c r="V3053" s="32"/>
      <c r="W3053" s="5"/>
      <c r="X3053" s="5"/>
    </row>
    <row r="3054" spans="17:26" x14ac:dyDescent="0.25">
      <c r="Q3054" s="5"/>
      <c r="R3054" s="32"/>
      <c r="S3054" s="5"/>
      <c r="T3054" s="3"/>
      <c r="U3054" s="32"/>
      <c r="V3054" s="32"/>
      <c r="W3054" s="5"/>
      <c r="X3054" s="5"/>
      <c r="Z3054" s="5"/>
    </row>
    <row r="3055" spans="17:26" x14ac:dyDescent="0.25">
      <c r="Q3055" s="5"/>
      <c r="R3055" s="32"/>
      <c r="S3055" s="5"/>
      <c r="T3055" s="3"/>
      <c r="U3055" s="32"/>
      <c r="V3055" s="32"/>
      <c r="W3055" s="5"/>
      <c r="X3055" s="5"/>
      <c r="Z3055" s="5"/>
    </row>
    <row r="3056" spans="17:26" x14ac:dyDescent="0.25">
      <c r="Q3056" s="5"/>
      <c r="R3056" s="32"/>
      <c r="S3056" s="5"/>
      <c r="T3056" s="3"/>
      <c r="U3056" s="32"/>
      <c r="V3056" s="32"/>
      <c r="W3056" s="5"/>
      <c r="X3056" s="5"/>
      <c r="Z3056" s="5"/>
    </row>
    <row r="3057" spans="17:26" x14ac:dyDescent="0.25">
      <c r="Q3057" s="5"/>
      <c r="R3057" s="32"/>
      <c r="S3057" s="5"/>
      <c r="T3057" s="3"/>
      <c r="U3057" s="32"/>
      <c r="V3057" s="32"/>
      <c r="W3057" s="5"/>
      <c r="X3057" s="5"/>
      <c r="Z3057" s="5"/>
    </row>
    <row r="3058" spans="17:26" x14ac:dyDescent="0.25">
      <c r="Q3058" s="5"/>
      <c r="R3058" s="32"/>
      <c r="S3058" s="5"/>
      <c r="T3058" s="3"/>
      <c r="U3058" s="32"/>
      <c r="V3058" s="32"/>
      <c r="W3058" s="5"/>
      <c r="X3058" s="5"/>
      <c r="Z3058" s="5"/>
    </row>
    <row r="3059" spans="17:26" x14ac:dyDescent="0.25">
      <c r="Q3059" s="5"/>
      <c r="R3059" s="32"/>
      <c r="S3059" s="5"/>
      <c r="T3059" s="3"/>
      <c r="U3059" s="32"/>
      <c r="V3059" s="32"/>
      <c r="W3059" s="5"/>
      <c r="X3059" s="5"/>
      <c r="Z3059" s="5"/>
    </row>
    <row r="3060" spans="17:26" x14ac:dyDescent="0.25">
      <c r="Q3060" s="5"/>
      <c r="R3060" s="32"/>
      <c r="S3060" s="5"/>
      <c r="T3060" s="3"/>
      <c r="U3060" s="32"/>
      <c r="V3060" s="32"/>
      <c r="W3060" s="5"/>
      <c r="X3060" s="5"/>
    </row>
    <row r="3061" spans="17:26" x14ac:dyDescent="0.25">
      <c r="Q3061" s="5"/>
      <c r="R3061" s="32"/>
      <c r="S3061" s="5"/>
      <c r="T3061" s="3"/>
      <c r="U3061" s="32"/>
      <c r="V3061" s="32"/>
      <c r="W3061" s="5"/>
      <c r="X3061" s="5"/>
    </row>
    <row r="3062" spans="17:26" x14ac:dyDescent="0.25">
      <c r="Q3062" s="5"/>
      <c r="R3062" s="32"/>
      <c r="S3062" s="5"/>
      <c r="T3062" s="3"/>
      <c r="U3062" s="32"/>
      <c r="V3062" s="32"/>
      <c r="W3062" s="5"/>
      <c r="X3062" s="5"/>
    </row>
    <row r="3063" spans="17:26" x14ac:dyDescent="0.25">
      <c r="Q3063" s="5"/>
      <c r="R3063" s="32"/>
      <c r="S3063" s="5"/>
      <c r="T3063" s="3"/>
      <c r="U3063" s="32"/>
      <c r="V3063" s="32"/>
      <c r="W3063" s="5"/>
      <c r="X3063" s="5"/>
    </row>
    <row r="3064" spans="17:26" x14ac:dyDescent="0.25">
      <c r="Q3064" s="5"/>
      <c r="R3064" s="32"/>
      <c r="S3064" s="5"/>
      <c r="T3064" s="3"/>
      <c r="U3064" s="32"/>
      <c r="V3064" s="32"/>
      <c r="W3064" s="5"/>
      <c r="X3064" s="5"/>
    </row>
    <row r="3065" spans="17:26" x14ac:dyDescent="0.25">
      <c r="Q3065" s="5"/>
      <c r="R3065" s="32"/>
      <c r="S3065" s="5"/>
      <c r="T3065" s="3"/>
      <c r="U3065" s="32"/>
      <c r="V3065" s="32"/>
      <c r="W3065" s="5"/>
      <c r="X3065" s="5"/>
    </row>
    <row r="3066" spans="17:26" x14ac:dyDescent="0.25">
      <c r="Q3066" s="5"/>
      <c r="R3066" s="32"/>
      <c r="S3066" s="5"/>
      <c r="T3066" s="3"/>
      <c r="U3066" s="32"/>
      <c r="V3066" s="32"/>
      <c r="W3066" s="5"/>
      <c r="X3066" s="5"/>
    </row>
    <row r="3067" spans="17:26" x14ac:dyDescent="0.25">
      <c r="Q3067" s="5"/>
      <c r="R3067" s="32"/>
      <c r="S3067" s="5"/>
      <c r="T3067" s="3"/>
      <c r="U3067" s="32"/>
      <c r="V3067" s="32"/>
      <c r="W3067" s="5"/>
      <c r="X3067" s="5"/>
    </row>
    <row r="3068" spans="17:26" x14ac:dyDescent="0.25">
      <c r="Q3068" s="5"/>
      <c r="R3068" s="32"/>
      <c r="S3068" s="5"/>
      <c r="T3068" s="3"/>
      <c r="U3068" s="32"/>
      <c r="V3068" s="32"/>
      <c r="W3068" s="5"/>
      <c r="X3068" s="5"/>
      <c r="Z3068" s="5"/>
    </row>
    <row r="3069" spans="17:26" x14ac:dyDescent="0.25">
      <c r="Q3069" s="5"/>
      <c r="R3069" s="32"/>
      <c r="S3069" s="5"/>
      <c r="T3069" s="3"/>
      <c r="U3069" s="32"/>
      <c r="V3069" s="32"/>
      <c r="W3069" s="5"/>
      <c r="X3069" s="5"/>
    </row>
    <row r="3070" spans="17:26" x14ac:dyDescent="0.25">
      <c r="Q3070" s="5"/>
      <c r="R3070" s="32"/>
      <c r="S3070" s="5"/>
      <c r="T3070" s="3"/>
      <c r="U3070" s="32"/>
      <c r="V3070" s="32"/>
      <c r="W3070" s="5"/>
      <c r="X3070" s="5"/>
    </row>
    <row r="3071" spans="17:26" x14ac:dyDescent="0.25">
      <c r="Q3071" s="5"/>
      <c r="R3071" s="32"/>
      <c r="S3071" s="5"/>
      <c r="T3071" s="3"/>
      <c r="U3071" s="32"/>
      <c r="V3071" s="32"/>
      <c r="W3071" s="5"/>
      <c r="X3071" s="5"/>
    </row>
    <row r="3072" spans="17:26" x14ac:dyDescent="0.25">
      <c r="Q3072" s="5"/>
      <c r="R3072" s="32"/>
      <c r="S3072" s="5"/>
      <c r="T3072" s="3"/>
      <c r="U3072" s="32"/>
      <c r="V3072" s="32"/>
      <c r="W3072" s="5"/>
      <c r="X3072" s="5"/>
      <c r="Z3072" s="5"/>
    </row>
    <row r="3073" spans="17:26" x14ac:dyDescent="0.25">
      <c r="Q3073" s="5"/>
      <c r="R3073" s="32"/>
      <c r="S3073" s="5"/>
      <c r="T3073" s="3"/>
      <c r="U3073" s="32"/>
      <c r="V3073" s="32"/>
      <c r="W3073" s="5"/>
      <c r="X3073" s="5"/>
    </row>
    <row r="3074" spans="17:26" x14ac:dyDescent="0.25">
      <c r="Q3074" s="5"/>
      <c r="R3074" s="32"/>
      <c r="S3074" s="5"/>
      <c r="T3074" s="3"/>
      <c r="U3074" s="32"/>
      <c r="V3074" s="32"/>
      <c r="W3074" s="5"/>
      <c r="X3074" s="5"/>
    </row>
    <row r="3075" spans="17:26" x14ac:dyDescent="0.25">
      <c r="Q3075" s="5"/>
      <c r="R3075" s="32"/>
      <c r="S3075" s="5"/>
      <c r="T3075" s="3"/>
      <c r="U3075" s="32"/>
      <c r="V3075" s="32"/>
      <c r="W3075" s="5"/>
      <c r="X3075" s="5"/>
    </row>
    <row r="3076" spans="17:26" x14ac:dyDescent="0.25">
      <c r="Q3076" s="5"/>
      <c r="R3076" s="32"/>
      <c r="S3076" s="5"/>
      <c r="T3076" s="3"/>
      <c r="U3076" s="32"/>
      <c r="V3076" s="32"/>
      <c r="W3076" s="5"/>
      <c r="X3076" s="5"/>
    </row>
    <row r="3077" spans="17:26" x14ac:dyDescent="0.25">
      <c r="Q3077" s="5"/>
      <c r="R3077" s="32"/>
      <c r="S3077" s="5"/>
      <c r="T3077" s="3"/>
      <c r="U3077" s="32"/>
      <c r="V3077" s="32"/>
      <c r="W3077" s="5"/>
      <c r="X3077" s="5"/>
    </row>
    <row r="3078" spans="17:26" x14ac:dyDescent="0.25">
      <c r="Q3078" s="5"/>
      <c r="R3078" s="32"/>
      <c r="S3078" s="5"/>
      <c r="T3078" s="3"/>
      <c r="U3078" s="32"/>
      <c r="V3078" s="32"/>
      <c r="W3078" s="5"/>
      <c r="X3078" s="5"/>
    </row>
    <row r="3079" spans="17:26" x14ac:dyDescent="0.25">
      <c r="Q3079" s="5"/>
      <c r="R3079" s="32"/>
      <c r="S3079" s="5"/>
      <c r="T3079" s="3"/>
      <c r="U3079" s="32"/>
      <c r="V3079" s="32"/>
      <c r="W3079" s="5"/>
      <c r="X3079" s="5"/>
    </row>
    <row r="3080" spans="17:26" x14ac:dyDescent="0.25">
      <c r="Q3080" s="5"/>
      <c r="R3080" s="32"/>
      <c r="S3080" s="5"/>
      <c r="T3080" s="3"/>
      <c r="U3080" s="32"/>
      <c r="V3080" s="32"/>
      <c r="W3080" s="5"/>
      <c r="X3080" s="5"/>
    </row>
    <row r="3081" spans="17:26" x14ac:dyDescent="0.25">
      <c r="Q3081" s="5"/>
      <c r="R3081" s="32"/>
      <c r="S3081" s="5"/>
      <c r="T3081" s="3"/>
      <c r="U3081" s="32"/>
      <c r="V3081" s="32"/>
      <c r="W3081" s="5"/>
      <c r="X3081" s="5"/>
    </row>
    <row r="3082" spans="17:26" x14ac:dyDescent="0.25">
      <c r="Q3082" s="5"/>
      <c r="R3082" s="32"/>
      <c r="S3082" s="5"/>
      <c r="T3082" s="3"/>
      <c r="U3082" s="32"/>
      <c r="V3082" s="32"/>
      <c r="W3082" s="5"/>
      <c r="X3082" s="5"/>
      <c r="Z3082" s="5"/>
    </row>
    <row r="3083" spans="17:26" x14ac:dyDescent="0.25">
      <c r="Q3083" s="5"/>
      <c r="R3083" s="32"/>
      <c r="S3083" s="5"/>
      <c r="T3083" s="3"/>
      <c r="U3083" s="32"/>
      <c r="V3083" s="32"/>
      <c r="W3083" s="5"/>
      <c r="X3083" s="5"/>
    </row>
    <row r="3084" spans="17:26" x14ac:dyDescent="0.25">
      <c r="Q3084" s="5"/>
      <c r="R3084" s="32"/>
      <c r="S3084" s="5"/>
      <c r="T3084" s="3"/>
      <c r="U3084" s="32"/>
      <c r="V3084" s="32"/>
      <c r="W3084" s="5"/>
      <c r="X3084" s="5"/>
    </row>
    <row r="3085" spans="17:26" x14ac:dyDescent="0.25">
      <c r="Q3085" s="5"/>
      <c r="R3085" s="32"/>
      <c r="S3085" s="5"/>
      <c r="T3085" s="3"/>
      <c r="U3085" s="32"/>
      <c r="V3085" s="32"/>
      <c r="W3085" s="5"/>
      <c r="X3085" s="5"/>
    </row>
    <row r="3086" spans="17:26" x14ac:dyDescent="0.25">
      <c r="Q3086" s="5"/>
      <c r="R3086" s="32"/>
      <c r="S3086" s="5"/>
      <c r="T3086" s="3"/>
      <c r="U3086" s="32"/>
      <c r="V3086" s="32"/>
      <c r="W3086" s="5"/>
      <c r="X3086" s="5"/>
    </row>
    <row r="3087" spans="17:26" x14ac:dyDescent="0.25">
      <c r="Q3087" s="5"/>
      <c r="R3087" s="32"/>
      <c r="S3087" s="5"/>
      <c r="T3087" s="3"/>
      <c r="U3087" s="32"/>
      <c r="V3087" s="32"/>
      <c r="W3087" s="5"/>
      <c r="X3087" s="5"/>
    </row>
    <row r="3088" spans="17:26" x14ac:dyDescent="0.25">
      <c r="Q3088" s="5"/>
      <c r="R3088" s="32"/>
      <c r="S3088" s="5"/>
      <c r="T3088" s="3"/>
      <c r="U3088" s="32"/>
      <c r="V3088" s="32"/>
      <c r="W3088" s="5"/>
      <c r="X3088" s="5"/>
    </row>
    <row r="3089" spans="17:26" x14ac:dyDescent="0.25">
      <c r="Q3089" s="5"/>
      <c r="R3089" s="32"/>
      <c r="S3089" s="5"/>
      <c r="T3089" s="3"/>
      <c r="U3089" s="32"/>
      <c r="V3089" s="32"/>
      <c r="W3089" s="5"/>
      <c r="X3089" s="5"/>
    </row>
    <row r="3090" spans="17:26" x14ac:dyDescent="0.25">
      <c r="Q3090" s="5"/>
      <c r="R3090" s="32"/>
      <c r="S3090" s="5"/>
      <c r="T3090" s="3"/>
      <c r="U3090" s="32"/>
      <c r="V3090" s="32"/>
      <c r="W3090" s="5"/>
      <c r="X3090" s="5"/>
    </row>
    <row r="3091" spans="17:26" x14ac:dyDescent="0.25">
      <c r="Q3091" s="5"/>
      <c r="R3091" s="32"/>
      <c r="S3091" s="5"/>
      <c r="T3091" s="3"/>
      <c r="U3091" s="32"/>
      <c r="V3091" s="32"/>
      <c r="W3091" s="5"/>
      <c r="X3091" s="5"/>
    </row>
    <row r="3092" spans="17:26" x14ac:dyDescent="0.25">
      <c r="Q3092" s="5"/>
      <c r="R3092" s="32"/>
      <c r="S3092" s="5"/>
      <c r="T3092" s="3"/>
      <c r="U3092" s="32"/>
      <c r="V3092" s="32"/>
      <c r="W3092" s="5"/>
      <c r="X3092" s="5"/>
    </row>
    <row r="3093" spans="17:26" x14ac:dyDescent="0.25">
      <c r="Q3093" s="5"/>
      <c r="R3093" s="32"/>
      <c r="S3093" s="5"/>
      <c r="T3093" s="3"/>
      <c r="U3093" s="32"/>
      <c r="V3093" s="32"/>
      <c r="W3093" s="5"/>
      <c r="X3093" s="5"/>
    </row>
    <row r="3094" spans="17:26" x14ac:dyDescent="0.25">
      <c r="Q3094" s="5"/>
      <c r="R3094" s="32"/>
      <c r="S3094" s="5"/>
      <c r="T3094" s="3"/>
      <c r="U3094" s="32"/>
      <c r="V3094" s="32"/>
      <c r="W3094" s="5"/>
      <c r="X3094" s="5"/>
    </row>
    <row r="3095" spans="17:26" x14ac:dyDescent="0.25">
      <c r="Q3095" s="5"/>
      <c r="R3095" s="32"/>
      <c r="S3095" s="5"/>
      <c r="T3095" s="3"/>
      <c r="U3095" s="32"/>
      <c r="V3095" s="32"/>
      <c r="W3095" s="5"/>
      <c r="X3095" s="5"/>
    </row>
    <row r="3096" spans="17:26" x14ac:dyDescent="0.25">
      <c r="Q3096" s="5"/>
      <c r="R3096" s="32"/>
      <c r="S3096" s="5"/>
      <c r="T3096" s="3"/>
      <c r="U3096" s="32"/>
      <c r="V3096" s="32"/>
      <c r="W3096" s="5"/>
      <c r="X3096" s="5"/>
    </row>
    <row r="3097" spans="17:26" x14ac:dyDescent="0.25">
      <c r="Q3097" s="5"/>
      <c r="R3097" s="32"/>
      <c r="S3097" s="5"/>
      <c r="T3097" s="3"/>
      <c r="U3097" s="32"/>
      <c r="V3097" s="32"/>
      <c r="W3097" s="5"/>
      <c r="X3097" s="5"/>
    </row>
    <row r="3098" spans="17:26" x14ac:dyDescent="0.25">
      <c r="Q3098" s="5"/>
      <c r="R3098" s="32"/>
      <c r="S3098" s="5"/>
      <c r="T3098" s="3"/>
      <c r="U3098" s="32"/>
      <c r="V3098" s="32"/>
      <c r="W3098" s="5"/>
      <c r="X3098" s="5"/>
    </row>
    <row r="3099" spans="17:26" x14ac:dyDescent="0.25">
      <c r="Q3099" s="5"/>
      <c r="R3099" s="32"/>
      <c r="S3099" s="5"/>
      <c r="T3099" s="3"/>
      <c r="U3099" s="32"/>
      <c r="V3099" s="32"/>
      <c r="W3099" s="5"/>
      <c r="X3099" s="5"/>
    </row>
    <row r="3100" spans="17:26" x14ac:dyDescent="0.25">
      <c r="Q3100" s="5"/>
      <c r="R3100" s="32"/>
      <c r="S3100" s="5"/>
      <c r="T3100" s="3"/>
      <c r="U3100" s="32"/>
      <c r="V3100" s="32"/>
      <c r="W3100" s="5"/>
      <c r="X3100" s="5"/>
      <c r="Z3100" s="5"/>
    </row>
    <row r="3101" spans="17:26" x14ac:dyDescent="0.25">
      <c r="Q3101" s="5"/>
      <c r="R3101" s="32"/>
      <c r="S3101" s="5"/>
      <c r="T3101" s="3"/>
      <c r="U3101" s="32"/>
      <c r="V3101" s="32"/>
      <c r="W3101" s="5"/>
      <c r="X3101" s="5"/>
      <c r="Z3101" s="5"/>
    </row>
    <row r="3102" spans="17:26" x14ac:dyDescent="0.25">
      <c r="Q3102" s="5"/>
      <c r="R3102" s="32"/>
      <c r="S3102" s="5"/>
      <c r="T3102" s="3"/>
      <c r="U3102" s="32"/>
      <c r="V3102" s="32"/>
      <c r="W3102" s="5"/>
      <c r="X3102" s="5"/>
    </row>
    <row r="3103" spans="17:26" x14ac:dyDescent="0.25">
      <c r="Q3103" s="5"/>
      <c r="R3103" s="32"/>
      <c r="S3103" s="5"/>
      <c r="T3103" s="3"/>
      <c r="U3103" s="32"/>
      <c r="V3103" s="32"/>
      <c r="W3103" s="5"/>
      <c r="X3103" s="5"/>
    </row>
    <row r="3104" spans="17:26" x14ac:dyDescent="0.25">
      <c r="Q3104" s="5"/>
      <c r="R3104" s="32"/>
      <c r="S3104" s="5"/>
      <c r="T3104" s="3"/>
      <c r="U3104" s="32"/>
      <c r="V3104" s="32"/>
      <c r="W3104" s="5"/>
      <c r="X3104" s="5"/>
    </row>
    <row r="3105" spans="17:26" x14ac:dyDescent="0.25">
      <c r="Q3105" s="5"/>
      <c r="R3105" s="32"/>
      <c r="S3105" s="5"/>
      <c r="T3105" s="3"/>
      <c r="U3105" s="32"/>
      <c r="V3105" s="32"/>
      <c r="W3105" s="5"/>
      <c r="X3105" s="5"/>
    </row>
    <row r="3106" spans="17:26" x14ac:dyDescent="0.25">
      <c r="Q3106" s="5"/>
      <c r="R3106" s="32"/>
      <c r="S3106" s="5"/>
      <c r="T3106" s="3"/>
      <c r="U3106" s="32"/>
      <c r="V3106" s="32"/>
      <c r="W3106" s="5"/>
      <c r="X3106" s="5"/>
      <c r="Z3106" s="5"/>
    </row>
    <row r="3107" spans="17:26" x14ac:dyDescent="0.25">
      <c r="Q3107" s="5"/>
      <c r="R3107" s="32"/>
      <c r="S3107" s="5"/>
      <c r="T3107" s="3"/>
      <c r="U3107" s="32"/>
      <c r="V3107" s="32"/>
      <c r="W3107" s="5"/>
      <c r="X3107" s="5"/>
      <c r="Z3107" s="5"/>
    </row>
    <row r="3108" spans="17:26" x14ac:dyDescent="0.25">
      <c r="Q3108" s="5"/>
      <c r="R3108" s="32"/>
      <c r="S3108" s="5"/>
      <c r="T3108" s="3"/>
      <c r="U3108" s="32"/>
      <c r="V3108" s="32"/>
      <c r="W3108" s="5"/>
      <c r="X3108" s="5"/>
      <c r="Z3108" s="5"/>
    </row>
    <row r="3109" spans="17:26" x14ac:dyDescent="0.25">
      <c r="Q3109" s="5"/>
      <c r="R3109" s="32"/>
      <c r="S3109" s="5"/>
      <c r="T3109" s="3"/>
      <c r="U3109" s="32"/>
      <c r="V3109" s="32"/>
      <c r="W3109" s="5"/>
      <c r="X3109" s="5"/>
      <c r="Z3109" s="5"/>
    </row>
    <row r="3110" spans="17:26" x14ac:dyDescent="0.25">
      <c r="Q3110" s="5"/>
      <c r="R3110" s="32"/>
      <c r="S3110" s="5"/>
      <c r="T3110" s="3"/>
      <c r="U3110" s="32"/>
      <c r="V3110" s="32"/>
      <c r="W3110" s="5"/>
      <c r="X3110" s="5"/>
      <c r="Z3110" s="5"/>
    </row>
    <row r="3111" spans="17:26" x14ac:dyDescent="0.25">
      <c r="Q3111" s="5"/>
      <c r="R3111" s="32"/>
      <c r="S3111" s="5"/>
      <c r="T3111" s="3"/>
      <c r="U3111" s="32"/>
      <c r="V3111" s="32"/>
      <c r="W3111" s="5"/>
      <c r="X3111" s="5"/>
      <c r="Z3111" s="5"/>
    </row>
    <row r="3112" spans="17:26" x14ac:dyDescent="0.25">
      <c r="Q3112" s="5"/>
      <c r="R3112" s="32"/>
      <c r="S3112" s="5"/>
      <c r="T3112" s="3"/>
      <c r="U3112" s="32"/>
      <c r="V3112" s="32"/>
      <c r="W3112" s="5"/>
      <c r="X3112" s="5"/>
      <c r="Z3112" s="5"/>
    </row>
    <row r="3113" spans="17:26" x14ac:dyDescent="0.25">
      <c r="Q3113" s="5"/>
      <c r="R3113" s="32"/>
      <c r="S3113" s="5"/>
      <c r="T3113" s="3"/>
      <c r="U3113" s="32"/>
      <c r="V3113" s="32"/>
      <c r="W3113" s="5"/>
      <c r="X3113" s="5"/>
    </row>
    <row r="3114" spans="17:26" x14ac:dyDescent="0.25">
      <c r="Q3114" s="5"/>
      <c r="R3114" s="32"/>
      <c r="S3114" s="5"/>
      <c r="T3114" s="3"/>
      <c r="U3114" s="32"/>
      <c r="V3114" s="32"/>
      <c r="W3114" s="5"/>
      <c r="X3114" s="5"/>
    </row>
    <row r="3115" spans="17:26" x14ac:dyDescent="0.25">
      <c r="Q3115" s="5"/>
      <c r="R3115" s="32"/>
      <c r="S3115" s="5"/>
      <c r="T3115" s="3"/>
      <c r="U3115" s="32"/>
      <c r="V3115" s="32"/>
      <c r="W3115" s="5"/>
      <c r="X3115" s="5"/>
      <c r="Z3115" s="5"/>
    </row>
    <row r="3116" spans="17:26" x14ac:dyDescent="0.25">
      <c r="Q3116" s="5"/>
      <c r="R3116" s="32"/>
      <c r="S3116" s="5"/>
      <c r="T3116" s="3"/>
      <c r="U3116" s="32"/>
      <c r="V3116" s="32"/>
      <c r="W3116" s="5"/>
      <c r="X3116" s="5"/>
      <c r="Z3116" s="5"/>
    </row>
    <row r="3117" spans="17:26" x14ac:dyDescent="0.25">
      <c r="Q3117" s="5"/>
      <c r="R3117" s="32"/>
      <c r="S3117" s="5"/>
      <c r="T3117" s="3"/>
      <c r="U3117" s="32"/>
      <c r="V3117" s="32"/>
      <c r="W3117" s="5"/>
      <c r="X3117" s="5"/>
    </row>
    <row r="3118" spans="17:26" x14ac:dyDescent="0.25">
      <c r="Q3118" s="5"/>
      <c r="R3118" s="32"/>
      <c r="S3118" s="5"/>
      <c r="T3118" s="3"/>
      <c r="U3118" s="32"/>
      <c r="V3118" s="32"/>
      <c r="W3118" s="5"/>
      <c r="X3118" s="5"/>
    </row>
    <row r="3119" spans="17:26" x14ac:dyDescent="0.25">
      <c r="Q3119" s="5"/>
      <c r="R3119" s="32"/>
      <c r="S3119" s="5"/>
      <c r="T3119" s="3"/>
      <c r="U3119" s="32"/>
      <c r="V3119" s="32"/>
      <c r="W3119" s="5"/>
      <c r="X3119" s="5"/>
    </row>
    <row r="3120" spans="17:26" x14ac:dyDescent="0.25">
      <c r="Q3120" s="5"/>
      <c r="R3120" s="32"/>
      <c r="S3120" s="5"/>
      <c r="T3120" s="3"/>
      <c r="U3120" s="32"/>
      <c r="V3120" s="32"/>
      <c r="W3120" s="5"/>
      <c r="X3120" s="5"/>
    </row>
    <row r="3121" spans="17:26" x14ac:dyDescent="0.25">
      <c r="Q3121" s="5"/>
      <c r="R3121" s="32"/>
      <c r="S3121" s="5"/>
      <c r="T3121" s="3"/>
      <c r="U3121" s="32"/>
      <c r="V3121" s="32"/>
      <c r="W3121" s="5"/>
      <c r="X3121" s="5"/>
      <c r="Z3121" s="5"/>
    </row>
    <row r="3122" spans="17:26" x14ac:dyDescent="0.25">
      <c r="Q3122" s="5"/>
      <c r="R3122" s="32"/>
      <c r="S3122" s="5"/>
      <c r="T3122" s="3"/>
      <c r="U3122" s="32"/>
      <c r="V3122" s="32"/>
      <c r="W3122" s="5"/>
      <c r="X3122" s="5"/>
      <c r="Z3122" s="5"/>
    </row>
    <row r="3123" spans="17:26" x14ac:dyDescent="0.25">
      <c r="Q3123" s="5"/>
      <c r="R3123" s="32"/>
      <c r="S3123" s="5"/>
      <c r="T3123" s="3"/>
      <c r="U3123" s="32"/>
      <c r="V3123" s="32"/>
      <c r="W3123" s="5"/>
      <c r="X3123" s="5"/>
      <c r="Z3123" s="5"/>
    </row>
    <row r="3124" spans="17:26" x14ac:dyDescent="0.25">
      <c r="Q3124" s="5"/>
      <c r="R3124" s="32"/>
      <c r="S3124" s="5"/>
      <c r="T3124" s="3"/>
      <c r="U3124" s="32"/>
      <c r="V3124" s="32"/>
      <c r="W3124" s="5"/>
      <c r="X3124" s="5"/>
      <c r="Z3124" s="5"/>
    </row>
    <row r="3125" spans="17:26" x14ac:dyDescent="0.25">
      <c r="Q3125" s="5"/>
      <c r="R3125" s="32"/>
      <c r="S3125" s="5"/>
      <c r="T3125" s="3"/>
      <c r="U3125" s="32"/>
      <c r="V3125" s="32"/>
      <c r="W3125" s="5"/>
      <c r="X3125" s="5"/>
    </row>
    <row r="3126" spans="17:26" x14ac:dyDescent="0.25">
      <c r="Q3126" s="5"/>
      <c r="R3126" s="32"/>
      <c r="S3126" s="5"/>
      <c r="T3126" s="3"/>
      <c r="U3126" s="32"/>
      <c r="V3126" s="32"/>
      <c r="W3126" s="5"/>
      <c r="X3126" s="5"/>
    </row>
    <row r="3127" spans="17:26" x14ac:dyDescent="0.25">
      <c r="Q3127" s="5"/>
      <c r="R3127" s="32"/>
      <c r="S3127" s="5"/>
      <c r="T3127" s="3"/>
      <c r="U3127" s="32"/>
      <c r="V3127" s="32"/>
      <c r="W3127" s="5"/>
      <c r="X3127" s="5"/>
    </row>
    <row r="3128" spans="17:26" x14ac:dyDescent="0.25">
      <c r="Q3128" s="5"/>
      <c r="R3128" s="32"/>
      <c r="S3128" s="5"/>
      <c r="T3128" s="3"/>
      <c r="U3128" s="32"/>
      <c r="V3128" s="32"/>
      <c r="W3128" s="5"/>
      <c r="X3128" s="5"/>
      <c r="Z3128" s="5"/>
    </row>
    <row r="3129" spans="17:26" x14ac:dyDescent="0.25">
      <c r="Q3129" s="5"/>
      <c r="R3129" s="32"/>
      <c r="S3129" s="5"/>
      <c r="T3129" s="3"/>
      <c r="U3129" s="32"/>
      <c r="V3129" s="32"/>
      <c r="W3129" s="5"/>
      <c r="X3129" s="5"/>
    </row>
    <row r="3130" spans="17:26" x14ac:dyDescent="0.25">
      <c r="Q3130" s="5"/>
      <c r="R3130" s="32"/>
      <c r="S3130" s="5"/>
      <c r="T3130" s="3"/>
      <c r="U3130" s="32"/>
      <c r="V3130" s="32"/>
      <c r="W3130" s="5"/>
      <c r="X3130" s="5"/>
      <c r="Z3130" s="5"/>
    </row>
    <row r="3131" spans="17:26" x14ac:dyDescent="0.25">
      <c r="Q3131" s="5"/>
      <c r="R3131" s="32"/>
      <c r="S3131" s="5"/>
      <c r="T3131" s="3"/>
      <c r="U3131" s="32"/>
      <c r="V3131" s="32"/>
      <c r="W3131" s="5"/>
      <c r="X3131" s="5"/>
    </row>
    <row r="3132" spans="17:26" x14ac:dyDescent="0.25">
      <c r="Q3132" s="5"/>
      <c r="R3132" s="32"/>
      <c r="S3132" s="5"/>
      <c r="T3132" s="3"/>
      <c r="U3132" s="32"/>
      <c r="V3132" s="32"/>
      <c r="W3132" s="5"/>
      <c r="X3132" s="5"/>
    </row>
    <row r="3133" spans="17:26" x14ac:dyDescent="0.25">
      <c r="Q3133" s="5"/>
      <c r="R3133" s="32"/>
      <c r="S3133" s="5"/>
      <c r="T3133" s="3"/>
      <c r="U3133" s="32"/>
      <c r="V3133" s="32"/>
      <c r="W3133" s="5"/>
      <c r="X3133" s="5"/>
    </row>
    <row r="3134" spans="17:26" x14ac:dyDescent="0.25">
      <c r="Q3134" s="5"/>
      <c r="R3134" s="32"/>
      <c r="S3134" s="5"/>
      <c r="T3134" s="3"/>
      <c r="U3134" s="32"/>
      <c r="V3134" s="32"/>
      <c r="W3134" s="5"/>
      <c r="X3134" s="5"/>
    </row>
    <row r="3135" spans="17:26" x14ac:dyDescent="0.25">
      <c r="Q3135" s="5"/>
      <c r="R3135" s="32"/>
      <c r="S3135" s="5"/>
      <c r="T3135" s="3"/>
      <c r="U3135" s="32"/>
      <c r="V3135" s="32"/>
      <c r="W3135" s="5"/>
      <c r="X3135" s="5"/>
    </row>
    <row r="3136" spans="17:26" x14ac:dyDescent="0.25">
      <c r="Q3136" s="5"/>
      <c r="R3136" s="32"/>
      <c r="S3136" s="5"/>
      <c r="T3136" s="3"/>
      <c r="U3136" s="32"/>
      <c r="V3136" s="32"/>
      <c r="W3136" s="5"/>
      <c r="X3136" s="5"/>
    </row>
    <row r="3137" spans="17:26" x14ac:dyDescent="0.25">
      <c r="Q3137" s="5"/>
      <c r="R3137" s="32"/>
      <c r="S3137" s="5"/>
      <c r="T3137" s="3"/>
      <c r="U3137" s="32"/>
      <c r="V3137" s="32"/>
      <c r="W3137" s="5"/>
      <c r="X3137" s="5"/>
    </row>
    <row r="3138" spans="17:26" x14ac:dyDescent="0.25">
      <c r="Q3138" s="5"/>
      <c r="R3138" s="32"/>
      <c r="S3138" s="5"/>
      <c r="T3138" s="3"/>
      <c r="U3138" s="32"/>
      <c r="V3138" s="32"/>
      <c r="W3138" s="5"/>
      <c r="X3138" s="5"/>
    </row>
    <row r="3139" spans="17:26" x14ac:dyDescent="0.25">
      <c r="Q3139" s="5"/>
      <c r="R3139" s="32"/>
      <c r="S3139" s="5"/>
      <c r="T3139" s="3"/>
      <c r="U3139" s="32"/>
      <c r="V3139" s="32"/>
      <c r="W3139" s="5"/>
      <c r="X3139" s="5"/>
    </row>
    <row r="3140" spans="17:26" x14ac:dyDescent="0.25">
      <c r="Q3140" s="5"/>
      <c r="R3140" s="32"/>
      <c r="S3140" s="5"/>
      <c r="T3140" s="3"/>
      <c r="U3140" s="32"/>
      <c r="V3140" s="32"/>
      <c r="W3140" s="5"/>
      <c r="X3140" s="5"/>
    </row>
    <row r="3141" spans="17:26" x14ac:dyDescent="0.25">
      <c r="Q3141" s="5"/>
      <c r="R3141" s="32"/>
      <c r="S3141" s="5"/>
      <c r="T3141" s="3"/>
      <c r="U3141" s="32"/>
      <c r="V3141" s="32"/>
      <c r="W3141" s="5"/>
      <c r="X3141" s="5"/>
    </row>
    <row r="3142" spans="17:26" x14ac:dyDescent="0.25">
      <c r="Q3142" s="5"/>
      <c r="R3142" s="32"/>
      <c r="S3142" s="5"/>
      <c r="T3142" s="3"/>
      <c r="U3142" s="32"/>
      <c r="V3142" s="32"/>
      <c r="W3142" s="5"/>
      <c r="X3142" s="5"/>
      <c r="Z3142" s="5"/>
    </row>
    <row r="3143" spans="17:26" x14ac:dyDescent="0.25">
      <c r="Q3143" s="5"/>
      <c r="R3143" s="32"/>
      <c r="S3143" s="5"/>
      <c r="T3143" s="3"/>
      <c r="U3143" s="32"/>
      <c r="V3143" s="32"/>
      <c r="W3143" s="5"/>
      <c r="X3143" s="5"/>
    </row>
    <row r="3144" spans="17:26" x14ac:dyDescent="0.25">
      <c r="Q3144" s="5"/>
      <c r="R3144" s="32"/>
      <c r="S3144" s="5"/>
      <c r="T3144" s="3"/>
      <c r="U3144" s="32"/>
      <c r="V3144" s="32"/>
      <c r="W3144" s="5"/>
      <c r="X3144" s="5"/>
    </row>
    <row r="3145" spans="17:26" x14ac:dyDescent="0.25">
      <c r="Q3145" s="5"/>
      <c r="R3145" s="32"/>
      <c r="S3145" s="5"/>
      <c r="T3145" s="3"/>
      <c r="U3145" s="32"/>
      <c r="V3145" s="32"/>
      <c r="W3145" s="5"/>
      <c r="X3145" s="5"/>
      <c r="Z3145" s="5"/>
    </row>
    <row r="3146" spans="17:26" x14ac:dyDescent="0.25">
      <c r="Q3146" s="5"/>
      <c r="R3146" s="32"/>
      <c r="S3146" s="5"/>
      <c r="T3146" s="3"/>
      <c r="U3146" s="32"/>
      <c r="V3146" s="32"/>
      <c r="W3146" s="5"/>
      <c r="X3146" s="5"/>
      <c r="Z3146" s="5"/>
    </row>
    <row r="3147" spans="17:26" x14ac:dyDescent="0.25">
      <c r="Q3147" s="5"/>
      <c r="R3147" s="32"/>
      <c r="S3147" s="5"/>
      <c r="T3147" s="3"/>
      <c r="U3147" s="32"/>
      <c r="V3147" s="32"/>
      <c r="W3147" s="5"/>
      <c r="X3147" s="5"/>
    </row>
    <row r="3148" spans="17:26" x14ac:dyDescent="0.25">
      <c r="Q3148" s="5"/>
      <c r="R3148" s="32"/>
      <c r="S3148" s="5"/>
      <c r="T3148" s="3"/>
      <c r="U3148" s="32"/>
      <c r="V3148" s="32"/>
      <c r="W3148" s="5"/>
      <c r="X3148" s="5"/>
    </row>
    <row r="3149" spans="17:26" x14ac:dyDescent="0.25">
      <c r="Q3149" s="5"/>
      <c r="R3149" s="32"/>
      <c r="S3149" s="5"/>
      <c r="T3149" s="3"/>
      <c r="U3149" s="32"/>
      <c r="V3149" s="32"/>
      <c r="W3149" s="5"/>
      <c r="X3149" s="5"/>
    </row>
    <row r="3150" spans="17:26" x14ac:dyDescent="0.25">
      <c r="Q3150" s="5"/>
      <c r="R3150" s="32"/>
      <c r="S3150" s="5"/>
      <c r="T3150" s="3"/>
      <c r="U3150" s="32"/>
      <c r="V3150" s="32"/>
      <c r="W3150" s="5"/>
      <c r="X3150" s="5"/>
    </row>
    <row r="3151" spans="17:26" x14ac:dyDescent="0.25">
      <c r="Q3151" s="5"/>
      <c r="R3151" s="32"/>
      <c r="S3151" s="5"/>
      <c r="T3151" s="3"/>
      <c r="U3151" s="32"/>
      <c r="V3151" s="32"/>
      <c r="W3151" s="5"/>
      <c r="X3151" s="5"/>
    </row>
    <row r="3152" spans="17:26" x14ac:dyDescent="0.25">
      <c r="Q3152" s="5"/>
      <c r="R3152" s="32"/>
      <c r="S3152" s="5"/>
      <c r="T3152" s="3"/>
      <c r="U3152" s="32"/>
      <c r="V3152" s="32"/>
      <c r="W3152" s="5"/>
      <c r="X3152" s="5"/>
    </row>
    <row r="3153" spans="17:26" x14ac:dyDescent="0.25">
      <c r="Q3153" s="5"/>
      <c r="R3153" s="32"/>
      <c r="S3153" s="5"/>
      <c r="T3153" s="3"/>
      <c r="U3153" s="32"/>
      <c r="V3153" s="32"/>
      <c r="W3153" s="5"/>
      <c r="X3153" s="5"/>
    </row>
    <row r="3154" spans="17:26" x14ac:dyDescent="0.25">
      <c r="Q3154" s="5"/>
      <c r="R3154" s="32"/>
      <c r="S3154" s="5"/>
      <c r="T3154" s="3"/>
      <c r="U3154" s="32"/>
      <c r="V3154" s="32"/>
      <c r="W3154" s="5"/>
      <c r="X3154" s="5"/>
    </row>
    <row r="3155" spans="17:26" x14ac:dyDescent="0.25">
      <c r="Q3155" s="5"/>
      <c r="R3155" s="32"/>
      <c r="S3155" s="5"/>
      <c r="T3155" s="3"/>
      <c r="U3155" s="32"/>
      <c r="V3155" s="32"/>
      <c r="W3155" s="5"/>
      <c r="X3155" s="5"/>
    </row>
    <row r="3156" spans="17:26" x14ac:dyDescent="0.25">
      <c r="Q3156" s="5"/>
      <c r="R3156" s="32"/>
      <c r="S3156" s="5"/>
      <c r="T3156" s="3"/>
      <c r="U3156" s="32"/>
      <c r="V3156" s="32"/>
      <c r="W3156" s="5"/>
      <c r="X3156" s="5"/>
    </row>
    <row r="3157" spans="17:26" x14ac:dyDescent="0.25">
      <c r="Q3157" s="5"/>
      <c r="R3157" s="32"/>
      <c r="S3157" s="5"/>
      <c r="T3157" s="3"/>
      <c r="U3157" s="32"/>
      <c r="V3157" s="32"/>
      <c r="W3157" s="5"/>
      <c r="X3157" s="5"/>
    </row>
    <row r="3158" spans="17:26" x14ac:dyDescent="0.25">
      <c r="Q3158" s="5"/>
      <c r="R3158" s="32"/>
      <c r="S3158" s="5"/>
      <c r="T3158" s="3"/>
      <c r="U3158" s="32"/>
      <c r="V3158" s="32"/>
      <c r="W3158" s="5"/>
      <c r="X3158" s="5"/>
    </row>
    <row r="3159" spans="17:26" x14ac:dyDescent="0.25">
      <c r="Q3159" s="5"/>
      <c r="R3159" s="32"/>
      <c r="S3159" s="5"/>
      <c r="T3159" s="3"/>
      <c r="U3159" s="32"/>
      <c r="V3159" s="32"/>
      <c r="W3159" s="5"/>
      <c r="X3159" s="5"/>
      <c r="Z3159" s="5"/>
    </row>
    <row r="3160" spans="17:26" x14ac:dyDescent="0.25">
      <c r="Q3160" s="5"/>
      <c r="R3160" s="32"/>
      <c r="S3160" s="5"/>
      <c r="T3160" s="3"/>
      <c r="U3160" s="32"/>
      <c r="V3160" s="32"/>
      <c r="W3160" s="5"/>
      <c r="X3160" s="5"/>
    </row>
    <row r="3161" spans="17:26" x14ac:dyDescent="0.25">
      <c r="Q3161" s="5"/>
      <c r="R3161" s="32"/>
      <c r="S3161" s="5"/>
      <c r="T3161" s="3"/>
      <c r="U3161" s="32"/>
      <c r="V3161" s="32"/>
      <c r="W3161" s="5"/>
      <c r="X3161" s="5"/>
    </row>
    <row r="3162" spans="17:26" x14ac:dyDescent="0.25">
      <c r="Q3162" s="5"/>
      <c r="R3162" s="32"/>
      <c r="S3162" s="5"/>
      <c r="T3162" s="3"/>
      <c r="U3162" s="32"/>
      <c r="V3162" s="32"/>
      <c r="W3162" s="5"/>
      <c r="X3162" s="5"/>
    </row>
    <row r="3163" spans="17:26" x14ac:dyDescent="0.25">
      <c r="Q3163" s="5"/>
      <c r="R3163" s="32"/>
      <c r="S3163" s="5"/>
      <c r="T3163" s="3"/>
      <c r="U3163" s="32"/>
      <c r="V3163" s="32"/>
      <c r="W3163" s="5"/>
      <c r="X3163" s="5"/>
    </row>
    <row r="3164" spans="17:26" x14ac:dyDescent="0.25">
      <c r="Q3164" s="5"/>
      <c r="R3164" s="32"/>
      <c r="S3164" s="5"/>
      <c r="T3164" s="3"/>
      <c r="U3164" s="32"/>
      <c r="V3164" s="32"/>
      <c r="W3164" s="5"/>
      <c r="X3164" s="5"/>
    </row>
    <row r="3165" spans="17:26" x14ac:dyDescent="0.25">
      <c r="Q3165" s="5"/>
      <c r="R3165" s="32"/>
      <c r="S3165" s="5"/>
      <c r="T3165" s="3"/>
      <c r="U3165" s="32"/>
      <c r="V3165" s="32"/>
      <c r="W3165" s="5"/>
      <c r="X3165" s="5"/>
    </row>
    <row r="3166" spans="17:26" x14ac:dyDescent="0.25">
      <c r="Q3166" s="5"/>
      <c r="R3166" s="32"/>
      <c r="S3166" s="5"/>
      <c r="T3166" s="3"/>
      <c r="U3166" s="32"/>
      <c r="V3166" s="32"/>
      <c r="W3166" s="5"/>
      <c r="X3166" s="5"/>
    </row>
    <row r="3167" spans="17:26" x14ac:dyDescent="0.25">
      <c r="Q3167" s="5"/>
      <c r="R3167" s="32"/>
      <c r="S3167" s="5"/>
      <c r="T3167" s="3"/>
      <c r="U3167" s="32"/>
      <c r="V3167" s="32"/>
      <c r="W3167" s="5"/>
      <c r="X3167" s="5"/>
    </row>
    <row r="3168" spans="17:26" x14ac:dyDescent="0.25">
      <c r="Q3168" s="5"/>
      <c r="R3168" s="32"/>
      <c r="S3168" s="5"/>
      <c r="T3168" s="3"/>
      <c r="U3168" s="32"/>
      <c r="V3168" s="32"/>
      <c r="W3168" s="5"/>
      <c r="X3168" s="5"/>
    </row>
    <row r="3169" spans="17:26" x14ac:dyDescent="0.25">
      <c r="Q3169" s="5"/>
      <c r="R3169" s="32"/>
      <c r="S3169" s="5"/>
      <c r="T3169" s="3"/>
      <c r="U3169" s="32"/>
      <c r="V3169" s="32"/>
      <c r="W3169" s="5"/>
      <c r="X3169" s="5"/>
    </row>
    <row r="3170" spans="17:26" x14ac:dyDescent="0.25">
      <c r="Q3170" s="5"/>
      <c r="R3170" s="32"/>
      <c r="S3170" s="5"/>
      <c r="T3170" s="3"/>
      <c r="U3170" s="32"/>
      <c r="V3170" s="32"/>
      <c r="W3170" s="5"/>
      <c r="X3170" s="5"/>
    </row>
    <row r="3171" spans="17:26" x14ac:dyDescent="0.25">
      <c r="Q3171" s="5"/>
      <c r="R3171" s="32"/>
      <c r="S3171" s="5"/>
      <c r="T3171" s="3"/>
      <c r="U3171" s="32"/>
      <c r="V3171" s="32"/>
      <c r="W3171" s="5"/>
      <c r="X3171" s="5"/>
    </row>
    <row r="3172" spans="17:26" x14ac:dyDescent="0.25">
      <c r="Q3172" s="5"/>
      <c r="R3172" s="32"/>
      <c r="S3172" s="5"/>
      <c r="T3172" s="3"/>
      <c r="U3172" s="32"/>
      <c r="V3172" s="32"/>
      <c r="W3172" s="5"/>
      <c r="X3172" s="5"/>
    </row>
    <row r="3173" spans="17:26" x14ac:dyDescent="0.25">
      <c r="Q3173" s="5"/>
      <c r="R3173" s="32"/>
      <c r="S3173" s="5"/>
      <c r="T3173" s="3"/>
      <c r="U3173" s="32"/>
      <c r="V3173" s="32"/>
      <c r="W3173" s="5"/>
      <c r="X3173" s="5"/>
    </row>
    <row r="3174" spans="17:26" x14ac:dyDescent="0.25">
      <c r="Q3174" s="5"/>
      <c r="R3174" s="32"/>
      <c r="S3174" s="5"/>
      <c r="T3174" s="3"/>
      <c r="U3174" s="32"/>
      <c r="V3174" s="32"/>
      <c r="W3174" s="5"/>
      <c r="X3174" s="5"/>
    </row>
    <row r="3175" spans="17:26" x14ac:dyDescent="0.25">
      <c r="Q3175" s="5"/>
      <c r="R3175" s="32"/>
      <c r="S3175" s="5"/>
      <c r="T3175" s="3"/>
      <c r="U3175" s="32"/>
      <c r="V3175" s="32"/>
      <c r="W3175" s="5"/>
      <c r="X3175" s="5"/>
    </row>
    <row r="3176" spans="17:26" x14ac:dyDescent="0.25">
      <c r="Q3176" s="5"/>
      <c r="R3176" s="32"/>
      <c r="S3176" s="5"/>
      <c r="T3176" s="3"/>
      <c r="U3176" s="32"/>
      <c r="V3176" s="32"/>
      <c r="W3176" s="5"/>
      <c r="X3176" s="5"/>
      <c r="Z3176" s="5"/>
    </row>
    <row r="3177" spans="17:26" x14ac:dyDescent="0.25">
      <c r="Q3177" s="5"/>
      <c r="R3177" s="32"/>
      <c r="S3177" s="5"/>
      <c r="T3177" s="3"/>
      <c r="U3177" s="32"/>
      <c r="V3177" s="32"/>
      <c r="W3177" s="5"/>
      <c r="X3177" s="5"/>
    </row>
    <row r="3178" spans="17:26" x14ac:dyDescent="0.25">
      <c r="Q3178" s="5"/>
      <c r="R3178" s="32"/>
      <c r="S3178" s="5"/>
      <c r="T3178" s="3"/>
      <c r="U3178" s="32"/>
      <c r="V3178" s="32"/>
      <c r="W3178" s="5"/>
      <c r="X3178" s="5"/>
    </row>
    <row r="3179" spans="17:26" x14ac:dyDescent="0.25">
      <c r="Q3179" s="5"/>
      <c r="R3179" s="32"/>
      <c r="S3179" s="5"/>
      <c r="T3179" s="3"/>
      <c r="U3179" s="32"/>
      <c r="V3179" s="32"/>
      <c r="W3179" s="5"/>
      <c r="X3179" s="5"/>
    </row>
    <row r="3180" spans="17:26" x14ac:dyDescent="0.25">
      <c r="Q3180" s="5"/>
      <c r="R3180" s="32"/>
      <c r="S3180" s="5"/>
      <c r="T3180" s="3"/>
      <c r="U3180" s="32"/>
      <c r="V3180" s="32"/>
      <c r="W3180" s="5"/>
      <c r="X3180" s="5"/>
    </row>
    <row r="3181" spans="17:26" x14ac:dyDescent="0.25">
      <c r="Q3181" s="5"/>
      <c r="R3181" s="32"/>
      <c r="S3181" s="5"/>
      <c r="T3181" s="3"/>
      <c r="U3181" s="32"/>
      <c r="V3181" s="32"/>
      <c r="W3181" s="5"/>
      <c r="X3181" s="5"/>
    </row>
    <row r="3182" spans="17:26" x14ac:dyDescent="0.25">
      <c r="Q3182" s="5"/>
      <c r="R3182" s="32"/>
      <c r="S3182" s="5"/>
      <c r="T3182" s="3"/>
      <c r="U3182" s="32"/>
      <c r="V3182" s="32"/>
      <c r="W3182" s="5"/>
      <c r="X3182" s="5"/>
    </row>
    <row r="3183" spans="17:26" x14ac:dyDescent="0.25">
      <c r="Q3183" s="5"/>
      <c r="R3183" s="32"/>
      <c r="S3183" s="5"/>
      <c r="T3183" s="3"/>
      <c r="U3183" s="32"/>
      <c r="V3183" s="32"/>
      <c r="W3183" s="5"/>
      <c r="X3183" s="5"/>
      <c r="Z3183" s="5"/>
    </row>
    <row r="3184" spans="17:26" x14ac:dyDescent="0.25">
      <c r="Q3184" s="5"/>
      <c r="R3184" s="32"/>
      <c r="S3184" s="5"/>
      <c r="T3184" s="3"/>
      <c r="U3184" s="32"/>
      <c r="V3184" s="32"/>
      <c r="W3184" s="5"/>
      <c r="X3184" s="5"/>
    </row>
    <row r="3185" spans="17:26" x14ac:dyDescent="0.25">
      <c r="Q3185" s="5"/>
      <c r="R3185" s="32"/>
      <c r="S3185" s="5"/>
      <c r="T3185" s="3"/>
      <c r="U3185" s="32"/>
      <c r="V3185" s="32"/>
      <c r="W3185" s="5"/>
      <c r="X3185" s="5"/>
      <c r="Z3185" s="5"/>
    </row>
    <row r="3186" spans="17:26" x14ac:dyDescent="0.25">
      <c r="Q3186" s="5"/>
      <c r="R3186" s="32"/>
      <c r="S3186" s="5"/>
      <c r="T3186" s="3"/>
      <c r="U3186" s="32"/>
      <c r="V3186" s="32"/>
      <c r="W3186" s="5"/>
      <c r="X3186" s="5"/>
    </row>
    <row r="3187" spans="17:26" x14ac:dyDescent="0.25">
      <c r="Q3187" s="5"/>
      <c r="R3187" s="32"/>
      <c r="S3187" s="5"/>
      <c r="T3187" s="3"/>
      <c r="U3187" s="32"/>
      <c r="V3187" s="32"/>
      <c r="W3187" s="5"/>
      <c r="X3187" s="5"/>
    </row>
    <row r="3188" spans="17:26" x14ac:dyDescent="0.25">
      <c r="Q3188" s="5"/>
      <c r="R3188" s="32"/>
      <c r="S3188" s="5"/>
      <c r="T3188" s="3"/>
      <c r="U3188" s="32"/>
      <c r="V3188" s="32"/>
      <c r="W3188" s="5"/>
      <c r="X3188" s="5"/>
    </row>
    <row r="3189" spans="17:26" x14ac:dyDescent="0.25">
      <c r="Q3189" s="5"/>
      <c r="R3189" s="32"/>
      <c r="S3189" s="5"/>
      <c r="T3189" s="3"/>
      <c r="U3189" s="32"/>
      <c r="V3189" s="32"/>
      <c r="W3189" s="5"/>
      <c r="X3189" s="5"/>
    </row>
    <row r="3190" spans="17:26" x14ac:dyDescent="0.25">
      <c r="Q3190" s="5"/>
      <c r="R3190" s="32"/>
      <c r="S3190" s="5"/>
      <c r="T3190" s="3"/>
      <c r="U3190" s="32"/>
      <c r="V3190" s="32"/>
      <c r="W3190" s="5"/>
      <c r="X3190" s="5"/>
    </row>
    <row r="3191" spans="17:26" x14ac:dyDescent="0.25">
      <c r="Q3191" s="5"/>
      <c r="R3191" s="32"/>
      <c r="S3191" s="5"/>
      <c r="T3191" s="3"/>
      <c r="U3191" s="32"/>
      <c r="V3191" s="32"/>
      <c r="W3191" s="5"/>
      <c r="X3191" s="5"/>
    </row>
    <row r="3192" spans="17:26" x14ac:dyDescent="0.25">
      <c r="Q3192" s="5"/>
      <c r="R3192" s="32"/>
      <c r="S3192" s="5"/>
      <c r="T3192" s="3"/>
      <c r="U3192" s="32"/>
      <c r="V3192" s="32"/>
      <c r="W3192" s="5"/>
      <c r="X3192" s="5"/>
    </row>
    <row r="3193" spans="17:26" x14ac:dyDescent="0.25">
      <c r="Q3193" s="5"/>
      <c r="R3193" s="32"/>
      <c r="S3193" s="5"/>
      <c r="T3193" s="3"/>
      <c r="U3193" s="32"/>
      <c r="V3193" s="32"/>
      <c r="W3193" s="5"/>
      <c r="X3193" s="5"/>
    </row>
    <row r="3194" spans="17:26" x14ac:dyDescent="0.25">
      <c r="Q3194" s="5"/>
      <c r="R3194" s="32"/>
      <c r="S3194" s="5"/>
      <c r="T3194" s="3"/>
      <c r="U3194" s="32"/>
      <c r="V3194" s="32"/>
      <c r="W3194" s="5"/>
      <c r="X3194" s="5"/>
    </row>
    <row r="3195" spans="17:26" x14ac:dyDescent="0.25">
      <c r="Q3195" s="5"/>
      <c r="R3195" s="32"/>
      <c r="S3195" s="5"/>
      <c r="T3195" s="3"/>
      <c r="U3195" s="32"/>
      <c r="V3195" s="32"/>
      <c r="W3195" s="5"/>
      <c r="X3195" s="5"/>
    </row>
    <row r="3196" spans="17:26" x14ac:dyDescent="0.25">
      <c r="Q3196" s="5"/>
      <c r="R3196" s="32"/>
      <c r="S3196" s="5"/>
      <c r="T3196" s="3"/>
      <c r="U3196" s="32"/>
      <c r="V3196" s="32"/>
      <c r="W3196" s="5"/>
      <c r="X3196" s="5"/>
    </row>
    <row r="3197" spans="17:26" x14ac:dyDescent="0.25">
      <c r="Q3197" s="5"/>
      <c r="R3197" s="32"/>
      <c r="S3197" s="5"/>
      <c r="T3197" s="3"/>
      <c r="U3197" s="32"/>
      <c r="V3197" s="32"/>
      <c r="W3197" s="5"/>
      <c r="X3197" s="5"/>
    </row>
    <row r="3198" spans="17:26" x14ac:dyDescent="0.25">
      <c r="Q3198" s="5"/>
      <c r="R3198" s="32"/>
      <c r="S3198" s="5"/>
      <c r="T3198" s="3"/>
      <c r="U3198" s="32"/>
      <c r="V3198" s="32"/>
      <c r="W3198" s="5"/>
      <c r="X3198" s="5"/>
    </row>
    <row r="3199" spans="17:26" x14ac:dyDescent="0.25">
      <c r="Q3199" s="5"/>
      <c r="R3199" s="32"/>
      <c r="S3199" s="5"/>
      <c r="T3199" s="3"/>
      <c r="U3199" s="32"/>
      <c r="V3199" s="32"/>
      <c r="W3199" s="5"/>
      <c r="X3199" s="5"/>
    </row>
    <row r="3200" spans="17:26" x14ac:dyDescent="0.25">
      <c r="Q3200" s="5"/>
      <c r="R3200" s="32"/>
      <c r="S3200" s="5"/>
      <c r="T3200" s="3"/>
      <c r="U3200" s="32"/>
      <c r="V3200" s="32"/>
      <c r="W3200" s="5"/>
      <c r="X3200" s="5"/>
      <c r="Z3200" s="5"/>
    </row>
    <row r="3201" spans="17:26" x14ac:dyDescent="0.25">
      <c r="Q3201" s="5"/>
      <c r="R3201" s="32"/>
      <c r="S3201" s="5"/>
      <c r="T3201" s="3"/>
      <c r="U3201" s="32"/>
      <c r="V3201" s="32"/>
      <c r="W3201" s="5"/>
      <c r="X3201" s="5"/>
    </row>
    <row r="3202" spans="17:26" x14ac:dyDescent="0.25">
      <c r="Q3202" s="5"/>
      <c r="R3202" s="32"/>
      <c r="S3202" s="5"/>
      <c r="T3202" s="3"/>
      <c r="U3202" s="32"/>
      <c r="V3202" s="32"/>
      <c r="W3202" s="5"/>
      <c r="X3202" s="5"/>
    </row>
    <row r="3203" spans="17:26" x14ac:dyDescent="0.25">
      <c r="Q3203" s="5"/>
      <c r="R3203" s="32"/>
      <c r="S3203" s="5"/>
      <c r="T3203" s="3"/>
      <c r="U3203" s="32"/>
      <c r="V3203" s="32"/>
      <c r="W3203" s="5"/>
      <c r="X3203" s="5"/>
    </row>
    <row r="3204" spans="17:26" x14ac:dyDescent="0.25">
      <c r="Q3204" s="5"/>
      <c r="R3204" s="32"/>
      <c r="S3204" s="5"/>
      <c r="T3204" s="3"/>
      <c r="U3204" s="32"/>
      <c r="V3204" s="32"/>
      <c r="W3204" s="5"/>
      <c r="X3204" s="5"/>
    </row>
    <row r="3205" spans="17:26" x14ac:dyDescent="0.25">
      <c r="Q3205" s="5"/>
      <c r="R3205" s="32"/>
      <c r="S3205" s="5"/>
      <c r="T3205" s="3"/>
      <c r="U3205" s="32"/>
      <c r="V3205" s="32"/>
      <c r="W3205" s="5"/>
      <c r="X3205" s="5"/>
    </row>
    <row r="3206" spans="17:26" x14ac:dyDescent="0.25">
      <c r="Q3206" s="5"/>
      <c r="R3206" s="32"/>
      <c r="S3206" s="5"/>
      <c r="T3206" s="3"/>
      <c r="U3206" s="32"/>
      <c r="V3206" s="32"/>
      <c r="W3206" s="5"/>
      <c r="X3206" s="5"/>
      <c r="Z3206" s="5"/>
    </row>
    <row r="3207" spans="17:26" x14ac:dyDescent="0.25">
      <c r="Q3207" s="5"/>
      <c r="R3207" s="32"/>
      <c r="S3207" s="5"/>
      <c r="T3207" s="3"/>
      <c r="U3207" s="32"/>
      <c r="V3207" s="32"/>
      <c r="W3207" s="5"/>
      <c r="X3207" s="5"/>
      <c r="Z3207" s="5"/>
    </row>
    <row r="3208" spans="17:26" x14ac:dyDescent="0.25">
      <c r="Q3208" s="5"/>
      <c r="R3208" s="32"/>
      <c r="S3208" s="5"/>
      <c r="T3208" s="3"/>
      <c r="U3208" s="32"/>
      <c r="V3208" s="32"/>
      <c r="W3208" s="5"/>
      <c r="X3208" s="5"/>
      <c r="Z3208" s="5"/>
    </row>
    <row r="3209" spans="17:26" x14ac:dyDescent="0.25">
      <c r="Q3209" s="5"/>
      <c r="R3209" s="32"/>
      <c r="S3209" s="5"/>
      <c r="T3209" s="3"/>
      <c r="U3209" s="32"/>
      <c r="V3209" s="32"/>
      <c r="W3209" s="5"/>
      <c r="X3209" s="5"/>
      <c r="Z3209" s="5"/>
    </row>
    <row r="3210" spans="17:26" x14ac:dyDescent="0.25">
      <c r="Q3210" s="5"/>
      <c r="R3210" s="32"/>
      <c r="S3210" s="5"/>
      <c r="T3210" s="3"/>
      <c r="U3210" s="32"/>
      <c r="V3210" s="32"/>
      <c r="W3210" s="5"/>
      <c r="X3210" s="5"/>
      <c r="Z3210" s="5"/>
    </row>
    <row r="3211" spans="17:26" x14ac:dyDescent="0.25">
      <c r="Q3211" s="5"/>
      <c r="R3211" s="32"/>
      <c r="S3211" s="5"/>
      <c r="T3211" s="3"/>
      <c r="U3211" s="32"/>
      <c r="V3211" s="32"/>
      <c r="W3211" s="5"/>
      <c r="X3211" s="5"/>
    </row>
    <row r="3212" spans="17:26" x14ac:dyDescent="0.25">
      <c r="Q3212" s="5"/>
      <c r="R3212" s="32"/>
      <c r="S3212" s="5"/>
      <c r="T3212" s="3"/>
      <c r="U3212" s="32"/>
      <c r="V3212" s="32"/>
      <c r="W3212" s="5"/>
      <c r="X3212" s="5"/>
    </row>
    <row r="3213" spans="17:26" x14ac:dyDescent="0.25">
      <c r="Q3213" s="5"/>
      <c r="R3213" s="32"/>
      <c r="S3213" s="5"/>
      <c r="T3213" s="3"/>
      <c r="U3213" s="32"/>
      <c r="V3213" s="32"/>
      <c r="W3213" s="5"/>
      <c r="X3213" s="5"/>
    </row>
    <row r="3214" spans="17:26" x14ac:dyDescent="0.25">
      <c r="Q3214" s="5"/>
      <c r="R3214" s="32"/>
      <c r="S3214" s="5"/>
      <c r="T3214" s="3"/>
      <c r="U3214" s="32"/>
      <c r="V3214" s="32"/>
      <c r="W3214" s="5"/>
      <c r="X3214" s="5"/>
    </row>
    <row r="3215" spans="17:26" x14ac:dyDescent="0.25">
      <c r="Q3215" s="5"/>
      <c r="R3215" s="32"/>
      <c r="S3215" s="5"/>
      <c r="T3215" s="3"/>
      <c r="U3215" s="32"/>
      <c r="V3215" s="32"/>
      <c r="W3215" s="5"/>
      <c r="X3215" s="5"/>
    </row>
    <row r="3216" spans="17:26" x14ac:dyDescent="0.25">
      <c r="Q3216" s="5"/>
      <c r="R3216" s="32"/>
      <c r="S3216" s="5"/>
      <c r="T3216" s="3"/>
      <c r="U3216" s="32"/>
      <c r="V3216" s="32"/>
      <c r="W3216" s="5"/>
      <c r="X3216" s="5"/>
      <c r="Z3216" s="5"/>
    </row>
    <row r="3217" spans="17:26" x14ac:dyDescent="0.25">
      <c r="Q3217" s="5"/>
      <c r="R3217" s="32"/>
      <c r="S3217" s="5"/>
      <c r="T3217" s="3"/>
      <c r="U3217" s="32"/>
      <c r="V3217" s="32"/>
      <c r="W3217" s="5"/>
      <c r="X3217" s="5"/>
      <c r="Z3217" s="5"/>
    </row>
    <row r="3218" spans="17:26" x14ac:dyDescent="0.25">
      <c r="Q3218" s="5"/>
      <c r="R3218" s="32"/>
      <c r="S3218" s="5"/>
      <c r="T3218" s="3"/>
      <c r="U3218" s="32"/>
      <c r="V3218" s="32"/>
      <c r="W3218" s="5"/>
      <c r="X3218" s="5"/>
      <c r="Z3218" s="5"/>
    </row>
    <row r="3219" spans="17:26" x14ac:dyDescent="0.25">
      <c r="Q3219" s="5"/>
      <c r="R3219" s="32"/>
      <c r="S3219" s="5"/>
      <c r="T3219" s="3"/>
      <c r="U3219" s="32"/>
      <c r="V3219" s="32"/>
      <c r="W3219" s="5"/>
      <c r="X3219" s="5"/>
      <c r="Z3219" s="5"/>
    </row>
    <row r="3220" spans="17:26" x14ac:dyDescent="0.25">
      <c r="Q3220" s="5"/>
      <c r="R3220" s="32"/>
      <c r="S3220" s="5"/>
      <c r="T3220" s="3"/>
      <c r="U3220" s="32"/>
      <c r="V3220" s="32"/>
      <c r="W3220" s="5"/>
      <c r="X3220" s="5"/>
    </row>
    <row r="3221" spans="17:26" x14ac:dyDescent="0.25">
      <c r="Q3221" s="5"/>
      <c r="R3221" s="32"/>
      <c r="S3221" s="5"/>
      <c r="T3221" s="3"/>
      <c r="U3221" s="32"/>
      <c r="V3221" s="32"/>
      <c r="W3221" s="5"/>
      <c r="X3221" s="5"/>
      <c r="Z3221" s="5"/>
    </row>
    <row r="3222" spans="17:26" x14ac:dyDescent="0.25">
      <c r="Q3222" s="5"/>
      <c r="R3222" s="32"/>
      <c r="S3222" s="5"/>
      <c r="T3222" s="3"/>
      <c r="U3222" s="32"/>
      <c r="V3222" s="32"/>
      <c r="W3222" s="5"/>
      <c r="X3222" s="5"/>
      <c r="Z3222" s="5"/>
    </row>
    <row r="3223" spans="17:26" x14ac:dyDescent="0.25">
      <c r="Q3223" s="5"/>
      <c r="R3223" s="32"/>
      <c r="S3223" s="5"/>
      <c r="T3223" s="3"/>
      <c r="U3223" s="32"/>
      <c r="V3223" s="32"/>
      <c r="W3223" s="5"/>
      <c r="X3223" s="5"/>
      <c r="Z3223" s="5"/>
    </row>
    <row r="3224" spans="17:26" x14ac:dyDescent="0.25">
      <c r="Q3224" s="5"/>
      <c r="R3224" s="32"/>
      <c r="S3224" s="5"/>
      <c r="T3224" s="3"/>
      <c r="U3224" s="32"/>
      <c r="V3224" s="32"/>
      <c r="W3224" s="5"/>
      <c r="X3224" s="5"/>
      <c r="Z3224" s="5"/>
    </row>
    <row r="3225" spans="17:26" x14ac:dyDescent="0.25">
      <c r="Q3225" s="5"/>
      <c r="R3225" s="32"/>
      <c r="S3225" s="5"/>
      <c r="T3225" s="3"/>
      <c r="U3225" s="32"/>
      <c r="V3225" s="32"/>
      <c r="W3225" s="5"/>
      <c r="X3225" s="5"/>
    </row>
    <row r="3226" spans="17:26" x14ac:dyDescent="0.25">
      <c r="Q3226" s="5"/>
      <c r="R3226" s="32"/>
      <c r="S3226" s="5"/>
      <c r="T3226" s="3"/>
      <c r="U3226" s="32"/>
      <c r="V3226" s="32"/>
      <c r="W3226" s="5"/>
      <c r="X3226" s="5"/>
    </row>
    <row r="3227" spans="17:26" x14ac:dyDescent="0.25">
      <c r="Q3227" s="5"/>
      <c r="R3227" s="32"/>
      <c r="S3227" s="5"/>
      <c r="T3227" s="3"/>
      <c r="U3227" s="32"/>
      <c r="V3227" s="32"/>
      <c r="W3227" s="5"/>
      <c r="X3227" s="5"/>
    </row>
    <row r="3228" spans="17:26" x14ac:dyDescent="0.25">
      <c r="Q3228" s="5"/>
      <c r="R3228" s="32"/>
      <c r="S3228" s="5"/>
      <c r="T3228" s="3"/>
      <c r="U3228" s="32"/>
      <c r="V3228" s="32"/>
      <c r="W3228" s="5"/>
      <c r="X3228" s="5"/>
    </row>
    <row r="3229" spans="17:26" x14ac:dyDescent="0.25">
      <c r="Q3229" s="5"/>
      <c r="R3229" s="32"/>
      <c r="S3229" s="5"/>
      <c r="T3229" s="3"/>
      <c r="U3229" s="32"/>
      <c r="V3229" s="32"/>
      <c r="W3229" s="5"/>
      <c r="X3229" s="5"/>
      <c r="Z3229" s="5"/>
    </row>
    <row r="3230" spans="17:26" x14ac:dyDescent="0.25">
      <c r="Q3230" s="5"/>
      <c r="R3230" s="32"/>
      <c r="S3230" s="5"/>
      <c r="T3230" s="3"/>
      <c r="U3230" s="32"/>
      <c r="V3230" s="32"/>
      <c r="W3230" s="5"/>
      <c r="X3230" s="5"/>
    </row>
    <row r="3231" spans="17:26" x14ac:dyDescent="0.25">
      <c r="Q3231" s="5"/>
      <c r="R3231" s="32"/>
      <c r="S3231" s="5"/>
      <c r="T3231" s="3"/>
      <c r="U3231" s="32"/>
      <c r="V3231" s="32"/>
      <c r="W3231" s="5"/>
      <c r="X3231" s="5"/>
    </row>
    <row r="3232" spans="17:26" x14ac:dyDescent="0.25">
      <c r="Q3232" s="5"/>
      <c r="R3232" s="32"/>
      <c r="S3232" s="5"/>
      <c r="T3232" s="3"/>
      <c r="U3232" s="32"/>
      <c r="V3232" s="32"/>
      <c r="W3232" s="5"/>
      <c r="X3232" s="5"/>
    </row>
    <row r="3233" spans="17:26" x14ac:dyDescent="0.25">
      <c r="Q3233" s="5"/>
      <c r="R3233" s="32"/>
      <c r="S3233" s="5"/>
      <c r="T3233" s="3"/>
      <c r="U3233" s="32"/>
      <c r="V3233" s="32"/>
      <c r="W3233" s="5"/>
      <c r="X3233" s="5"/>
    </row>
    <row r="3234" spans="17:26" x14ac:dyDescent="0.25">
      <c r="Q3234" s="5"/>
      <c r="R3234" s="32"/>
      <c r="S3234" s="5"/>
      <c r="T3234" s="3"/>
      <c r="U3234" s="32"/>
      <c r="V3234" s="32"/>
      <c r="W3234" s="5"/>
      <c r="X3234" s="5"/>
    </row>
    <row r="3235" spans="17:26" x14ac:dyDescent="0.25">
      <c r="Q3235" s="5"/>
      <c r="R3235" s="32"/>
      <c r="S3235" s="5"/>
      <c r="T3235" s="3"/>
      <c r="U3235" s="32"/>
      <c r="V3235" s="32"/>
      <c r="W3235" s="5"/>
      <c r="X3235" s="5"/>
    </row>
    <row r="3236" spans="17:26" x14ac:dyDescent="0.25">
      <c r="Q3236" s="5"/>
      <c r="R3236" s="32"/>
      <c r="S3236" s="5"/>
      <c r="T3236" s="3"/>
      <c r="U3236" s="32"/>
      <c r="V3236" s="32"/>
      <c r="W3236" s="5"/>
      <c r="X3236" s="5"/>
    </row>
    <row r="3237" spans="17:26" x14ac:dyDescent="0.25">
      <c r="Q3237" s="5"/>
      <c r="R3237" s="32"/>
      <c r="S3237" s="5"/>
      <c r="T3237" s="3"/>
      <c r="U3237" s="32"/>
      <c r="V3237" s="32"/>
      <c r="W3237" s="5"/>
      <c r="X3237" s="5"/>
    </row>
    <row r="3238" spans="17:26" x14ac:dyDescent="0.25">
      <c r="Q3238" s="5"/>
      <c r="R3238" s="32"/>
      <c r="S3238" s="5"/>
      <c r="T3238" s="3"/>
      <c r="U3238" s="32"/>
      <c r="V3238" s="32"/>
      <c r="W3238" s="5"/>
      <c r="X3238" s="5"/>
    </row>
    <row r="3239" spans="17:26" x14ac:dyDescent="0.25">
      <c r="Q3239" s="5"/>
      <c r="R3239" s="32"/>
      <c r="S3239" s="5"/>
      <c r="T3239" s="3"/>
      <c r="U3239" s="32"/>
      <c r="V3239" s="32"/>
      <c r="W3239" s="5"/>
      <c r="X3239" s="5"/>
    </row>
    <row r="3240" spans="17:26" x14ac:dyDescent="0.25">
      <c r="Q3240" s="5"/>
      <c r="R3240" s="32"/>
      <c r="S3240" s="5"/>
      <c r="T3240" s="3"/>
      <c r="U3240" s="32"/>
      <c r="V3240" s="32"/>
      <c r="W3240" s="5"/>
      <c r="X3240" s="5"/>
    </row>
    <row r="3241" spans="17:26" x14ac:dyDescent="0.25">
      <c r="Q3241" s="5"/>
      <c r="R3241" s="32"/>
      <c r="S3241" s="5"/>
      <c r="T3241" s="3"/>
      <c r="U3241" s="32"/>
      <c r="V3241" s="32"/>
      <c r="W3241" s="5"/>
      <c r="X3241" s="5"/>
    </row>
    <row r="3242" spans="17:26" x14ac:dyDescent="0.25">
      <c r="Q3242" s="5"/>
      <c r="R3242" s="32"/>
      <c r="S3242" s="5"/>
      <c r="T3242" s="3"/>
      <c r="U3242" s="32"/>
      <c r="V3242" s="32"/>
      <c r="W3242" s="5"/>
      <c r="X3242" s="5"/>
    </row>
    <row r="3243" spans="17:26" x14ac:dyDescent="0.25">
      <c r="Q3243" s="5"/>
      <c r="R3243" s="32"/>
      <c r="S3243" s="5"/>
      <c r="T3243" s="3"/>
      <c r="U3243" s="32"/>
      <c r="V3243" s="32"/>
      <c r="W3243" s="5"/>
      <c r="X3243" s="5"/>
    </row>
    <row r="3244" spans="17:26" x14ac:dyDescent="0.25">
      <c r="Q3244" s="5"/>
      <c r="R3244" s="32"/>
      <c r="S3244" s="5"/>
      <c r="T3244" s="3"/>
      <c r="U3244" s="32"/>
      <c r="V3244" s="32"/>
      <c r="W3244" s="5"/>
      <c r="X3244" s="5"/>
    </row>
    <row r="3245" spans="17:26" x14ac:dyDescent="0.25">
      <c r="Q3245" s="5"/>
      <c r="R3245" s="32"/>
      <c r="S3245" s="5"/>
      <c r="T3245" s="3"/>
      <c r="U3245" s="32"/>
      <c r="V3245" s="32"/>
      <c r="W3245" s="5"/>
      <c r="X3245" s="5"/>
      <c r="Z3245" s="5"/>
    </row>
    <row r="3246" spans="17:26" x14ac:dyDescent="0.25">
      <c r="Q3246" s="5"/>
      <c r="R3246" s="32"/>
      <c r="S3246" s="5"/>
      <c r="T3246" s="3"/>
      <c r="U3246" s="32"/>
      <c r="V3246" s="32"/>
      <c r="W3246" s="5"/>
      <c r="X3246" s="5"/>
    </row>
    <row r="3247" spans="17:26" x14ac:dyDescent="0.25">
      <c r="Q3247" s="5"/>
      <c r="R3247" s="32"/>
      <c r="S3247" s="5"/>
      <c r="T3247" s="3"/>
      <c r="U3247" s="32"/>
      <c r="V3247" s="32"/>
      <c r="W3247" s="5"/>
      <c r="X3247" s="5"/>
    </row>
    <row r="3248" spans="17:26" x14ac:dyDescent="0.25">
      <c r="Q3248" s="5"/>
      <c r="R3248" s="32"/>
      <c r="S3248" s="5"/>
      <c r="T3248" s="3"/>
      <c r="U3248" s="32"/>
      <c r="V3248" s="32"/>
      <c r="W3248" s="5"/>
      <c r="X3248" s="5"/>
    </row>
    <row r="3249" spans="17:26" x14ac:dyDescent="0.25">
      <c r="Q3249" s="5"/>
      <c r="R3249" s="32"/>
      <c r="S3249" s="5"/>
      <c r="T3249" s="3"/>
      <c r="U3249" s="32"/>
      <c r="V3249" s="32"/>
      <c r="W3249" s="5"/>
      <c r="X3249" s="5"/>
    </row>
    <row r="3250" spans="17:26" x14ac:dyDescent="0.25">
      <c r="Q3250" s="5"/>
      <c r="R3250" s="32"/>
      <c r="S3250" s="5"/>
      <c r="T3250" s="3"/>
      <c r="U3250" s="32"/>
      <c r="V3250" s="32"/>
      <c r="W3250" s="5"/>
      <c r="X3250" s="5"/>
    </row>
    <row r="3251" spans="17:26" x14ac:dyDescent="0.25">
      <c r="Q3251" s="5"/>
      <c r="R3251" s="32"/>
      <c r="S3251" s="5"/>
      <c r="T3251" s="3"/>
      <c r="U3251" s="32"/>
      <c r="V3251" s="32"/>
      <c r="W3251" s="5"/>
      <c r="X3251" s="5"/>
    </row>
    <row r="3252" spans="17:26" x14ac:dyDescent="0.25">
      <c r="Q3252" s="5"/>
      <c r="R3252" s="32"/>
      <c r="S3252" s="5"/>
      <c r="T3252" s="3"/>
      <c r="U3252" s="32"/>
      <c r="V3252" s="32"/>
      <c r="W3252" s="5"/>
      <c r="X3252" s="5"/>
      <c r="Z3252" s="5"/>
    </row>
    <row r="3253" spans="17:26" x14ac:dyDescent="0.25">
      <c r="Q3253" s="5"/>
      <c r="R3253" s="32"/>
      <c r="S3253" s="5"/>
      <c r="T3253" s="3"/>
      <c r="U3253" s="32"/>
      <c r="V3253" s="32"/>
      <c r="W3253" s="5"/>
      <c r="X3253" s="5"/>
      <c r="Z3253" s="5"/>
    </row>
    <row r="3254" spans="17:26" x14ac:dyDescent="0.25">
      <c r="Q3254" s="5"/>
      <c r="R3254" s="32"/>
      <c r="S3254" s="5"/>
      <c r="T3254" s="3"/>
      <c r="U3254" s="32"/>
      <c r="V3254" s="32"/>
      <c r="W3254" s="5"/>
      <c r="X3254" s="5"/>
      <c r="Z3254" s="5"/>
    </row>
    <row r="3255" spans="17:26" x14ac:dyDescent="0.25">
      <c r="Q3255" s="5"/>
      <c r="R3255" s="32"/>
      <c r="S3255" s="5"/>
      <c r="T3255" s="3"/>
      <c r="U3255" s="32"/>
      <c r="V3255" s="32"/>
      <c r="W3255" s="5"/>
      <c r="X3255" s="5"/>
      <c r="Z3255" s="5"/>
    </row>
    <row r="3256" spans="17:26" x14ac:dyDescent="0.25">
      <c r="Q3256" s="5"/>
      <c r="R3256" s="32"/>
      <c r="S3256" s="5"/>
      <c r="T3256" s="3"/>
      <c r="U3256" s="32"/>
      <c r="V3256" s="32"/>
      <c r="W3256" s="5"/>
      <c r="X3256" s="5"/>
      <c r="Z3256" s="5"/>
    </row>
    <row r="3257" spans="17:26" x14ac:dyDescent="0.25">
      <c r="Q3257" s="5"/>
      <c r="R3257" s="32"/>
      <c r="S3257" s="5"/>
      <c r="T3257" s="3"/>
      <c r="U3257" s="32"/>
      <c r="V3257" s="32"/>
      <c r="W3257" s="5"/>
      <c r="X3257" s="5"/>
      <c r="Z3257" s="5"/>
    </row>
    <row r="3258" spans="17:26" x14ac:dyDescent="0.25">
      <c r="Q3258" s="5"/>
      <c r="R3258" s="32"/>
      <c r="S3258" s="5"/>
      <c r="T3258" s="3"/>
      <c r="U3258" s="32"/>
      <c r="V3258" s="32"/>
      <c r="W3258" s="5"/>
      <c r="X3258" s="5"/>
      <c r="Z3258" s="5"/>
    </row>
    <row r="3259" spans="17:26" x14ac:dyDescent="0.25">
      <c r="Q3259" s="5"/>
      <c r="R3259" s="32"/>
      <c r="S3259" s="5"/>
      <c r="T3259" s="3"/>
      <c r="U3259" s="32"/>
      <c r="V3259" s="32"/>
      <c r="W3259" s="5"/>
      <c r="X3259" s="5"/>
      <c r="Z3259" s="5"/>
    </row>
    <row r="3260" spans="17:26" x14ac:dyDescent="0.25">
      <c r="Q3260" s="5"/>
      <c r="R3260" s="32"/>
      <c r="S3260" s="5"/>
      <c r="T3260" s="3"/>
      <c r="U3260" s="32"/>
      <c r="V3260" s="32"/>
      <c r="W3260" s="5"/>
      <c r="X3260" s="5"/>
    </row>
    <row r="3261" spans="17:26" x14ac:dyDescent="0.25">
      <c r="Q3261" s="5"/>
      <c r="R3261" s="32"/>
      <c r="S3261" s="5"/>
      <c r="T3261" s="3"/>
      <c r="U3261" s="32"/>
      <c r="V3261" s="32"/>
      <c r="W3261" s="5"/>
      <c r="X3261" s="5"/>
      <c r="Z3261" s="5"/>
    </row>
    <row r="3262" spans="17:26" x14ac:dyDescent="0.25">
      <c r="Q3262" s="5"/>
      <c r="R3262" s="32"/>
      <c r="S3262" s="5"/>
      <c r="T3262" s="3"/>
      <c r="U3262" s="32"/>
      <c r="V3262" s="32"/>
      <c r="W3262" s="5"/>
      <c r="X3262" s="5"/>
    </row>
    <row r="3263" spans="17:26" x14ac:dyDescent="0.25">
      <c r="Q3263" s="5"/>
      <c r="R3263" s="32"/>
      <c r="S3263" s="5"/>
      <c r="T3263" s="3"/>
      <c r="U3263" s="32"/>
      <c r="V3263" s="32"/>
      <c r="W3263" s="5"/>
      <c r="X3263" s="5"/>
    </row>
    <row r="3264" spans="17:26" x14ac:dyDescent="0.25">
      <c r="Q3264" s="5"/>
      <c r="R3264" s="32"/>
      <c r="S3264" s="5"/>
      <c r="T3264" s="3"/>
      <c r="U3264" s="32"/>
      <c r="V3264" s="32"/>
      <c r="W3264" s="5"/>
      <c r="X3264" s="5"/>
      <c r="Z3264" s="5"/>
    </row>
    <row r="3265" spans="17:26" x14ac:dyDescent="0.25">
      <c r="Q3265" s="5"/>
      <c r="R3265" s="32"/>
      <c r="S3265" s="5"/>
      <c r="T3265" s="3"/>
      <c r="U3265" s="32"/>
      <c r="V3265" s="32"/>
      <c r="W3265" s="5"/>
      <c r="X3265" s="5"/>
      <c r="Z3265" s="5"/>
    </row>
    <row r="3266" spans="17:26" x14ac:dyDescent="0.25">
      <c r="Q3266" s="5"/>
      <c r="R3266" s="32"/>
      <c r="S3266" s="5"/>
      <c r="T3266" s="3"/>
      <c r="U3266" s="32"/>
      <c r="V3266" s="32"/>
      <c r="W3266" s="5"/>
      <c r="X3266" s="5"/>
      <c r="Z3266" s="5"/>
    </row>
    <row r="3267" spans="17:26" x14ac:dyDescent="0.25">
      <c r="Q3267" s="5"/>
      <c r="R3267" s="32"/>
      <c r="S3267" s="5"/>
      <c r="T3267" s="3"/>
      <c r="U3267" s="32"/>
      <c r="V3267" s="32"/>
      <c r="W3267" s="5"/>
      <c r="X3267" s="5"/>
    </row>
    <row r="3268" spans="17:26" x14ac:dyDescent="0.25">
      <c r="Q3268" s="5"/>
      <c r="R3268" s="32"/>
      <c r="S3268" s="5"/>
      <c r="T3268" s="3"/>
      <c r="U3268" s="32"/>
      <c r="V3268" s="32"/>
      <c r="W3268" s="5"/>
      <c r="X3268" s="5"/>
    </row>
    <row r="3269" spans="17:26" x14ac:dyDescent="0.25">
      <c r="Q3269" s="5"/>
      <c r="R3269" s="32"/>
      <c r="S3269" s="5"/>
      <c r="T3269" s="3"/>
      <c r="U3269" s="32"/>
      <c r="V3269" s="32"/>
      <c r="W3269" s="5"/>
      <c r="X3269" s="5"/>
    </row>
    <row r="3270" spans="17:26" x14ac:dyDescent="0.25">
      <c r="Q3270" s="5"/>
      <c r="R3270" s="32"/>
      <c r="S3270" s="5"/>
      <c r="T3270" s="3"/>
      <c r="U3270" s="32"/>
      <c r="V3270" s="32"/>
      <c r="W3270" s="5"/>
      <c r="X3270" s="5"/>
    </row>
    <row r="3271" spans="17:26" x14ac:dyDescent="0.25">
      <c r="Q3271" s="5"/>
      <c r="R3271" s="32"/>
      <c r="S3271" s="5"/>
      <c r="T3271" s="3"/>
      <c r="U3271" s="32"/>
      <c r="V3271" s="32"/>
      <c r="W3271" s="5"/>
      <c r="X3271" s="5"/>
    </row>
    <row r="3272" spans="17:26" x14ac:dyDescent="0.25">
      <c r="Q3272" s="5"/>
      <c r="R3272" s="32"/>
      <c r="S3272" s="5"/>
      <c r="T3272" s="3"/>
      <c r="U3272" s="32"/>
      <c r="V3272" s="32"/>
      <c r="W3272" s="5"/>
      <c r="X3272" s="5"/>
    </row>
    <row r="3273" spans="17:26" x14ac:dyDescent="0.25">
      <c r="Q3273" s="5"/>
      <c r="R3273" s="32"/>
      <c r="S3273" s="5"/>
      <c r="T3273" s="3"/>
      <c r="U3273" s="32"/>
      <c r="V3273" s="32"/>
      <c r="W3273" s="5"/>
      <c r="X3273" s="5"/>
      <c r="Z3273" s="5"/>
    </row>
    <row r="3274" spans="17:26" x14ac:dyDescent="0.25">
      <c r="Q3274" s="5"/>
      <c r="R3274" s="32"/>
      <c r="S3274" s="5"/>
      <c r="T3274" s="3"/>
      <c r="U3274" s="32"/>
      <c r="V3274" s="32"/>
      <c r="W3274" s="5"/>
      <c r="X3274" s="5"/>
    </row>
    <row r="3275" spans="17:26" x14ac:dyDescent="0.25">
      <c r="Q3275" s="5"/>
      <c r="R3275" s="32"/>
      <c r="S3275" s="5"/>
      <c r="T3275" s="3"/>
      <c r="U3275" s="32"/>
      <c r="V3275" s="32"/>
      <c r="W3275" s="5"/>
      <c r="X3275" s="5"/>
      <c r="Z3275" s="5"/>
    </row>
    <row r="3276" spans="17:26" x14ac:dyDescent="0.25">
      <c r="Q3276" s="5"/>
      <c r="R3276" s="32"/>
      <c r="S3276" s="5"/>
      <c r="T3276" s="3"/>
      <c r="U3276" s="32"/>
      <c r="V3276" s="32"/>
      <c r="W3276" s="5"/>
      <c r="X3276" s="5"/>
      <c r="Z3276" s="5"/>
    </row>
    <row r="3277" spans="17:26" x14ac:dyDescent="0.25">
      <c r="Q3277" s="5"/>
      <c r="R3277" s="32"/>
      <c r="S3277" s="5"/>
      <c r="T3277" s="3"/>
      <c r="U3277" s="32"/>
      <c r="V3277" s="32"/>
      <c r="W3277" s="5"/>
      <c r="X3277" s="5"/>
    </row>
    <row r="3278" spans="17:26" x14ac:dyDescent="0.25">
      <c r="Q3278" s="5"/>
      <c r="R3278" s="32"/>
      <c r="S3278" s="5"/>
      <c r="T3278" s="3"/>
      <c r="U3278" s="32"/>
      <c r="V3278" s="32"/>
      <c r="W3278" s="5"/>
      <c r="X3278" s="5"/>
    </row>
    <row r="3279" spans="17:26" x14ac:dyDescent="0.25">
      <c r="Q3279" s="5"/>
      <c r="R3279" s="32"/>
      <c r="S3279" s="5"/>
      <c r="T3279" s="3"/>
      <c r="U3279" s="32"/>
      <c r="V3279" s="32"/>
      <c r="W3279" s="5"/>
      <c r="X3279" s="5"/>
    </row>
    <row r="3280" spans="17:26" x14ac:dyDescent="0.25">
      <c r="Q3280" s="5"/>
      <c r="R3280" s="32"/>
      <c r="S3280" s="5"/>
      <c r="T3280" s="3"/>
      <c r="U3280" s="32"/>
      <c r="V3280" s="32"/>
      <c r="W3280" s="5"/>
      <c r="X3280" s="5"/>
    </row>
    <row r="3281" spans="17:26" x14ac:dyDescent="0.25">
      <c r="Q3281" s="5"/>
      <c r="R3281" s="32"/>
      <c r="S3281" s="5"/>
      <c r="T3281" s="3"/>
      <c r="U3281" s="32"/>
      <c r="V3281" s="32"/>
      <c r="W3281" s="5"/>
      <c r="X3281" s="5"/>
    </row>
    <row r="3282" spans="17:26" x14ac:dyDescent="0.25">
      <c r="Q3282" s="5"/>
      <c r="R3282" s="32"/>
      <c r="S3282" s="5"/>
      <c r="T3282" s="3"/>
      <c r="U3282" s="32"/>
      <c r="V3282" s="32"/>
      <c r="W3282" s="5"/>
      <c r="X3282" s="5"/>
    </row>
    <row r="3283" spans="17:26" x14ac:dyDescent="0.25">
      <c r="Q3283" s="5"/>
      <c r="R3283" s="32"/>
      <c r="S3283" s="5"/>
      <c r="T3283" s="3"/>
      <c r="U3283" s="32"/>
      <c r="V3283" s="32"/>
      <c r="W3283" s="5"/>
      <c r="X3283" s="5"/>
      <c r="Z3283" s="5"/>
    </row>
    <row r="3284" spans="17:26" x14ac:dyDescent="0.25">
      <c r="Q3284" s="5"/>
      <c r="R3284" s="32"/>
      <c r="S3284" s="5"/>
      <c r="T3284" s="3"/>
      <c r="U3284" s="32"/>
      <c r="V3284" s="32"/>
      <c r="W3284" s="5"/>
      <c r="X3284" s="5"/>
    </row>
    <row r="3285" spans="17:26" x14ac:dyDescent="0.25">
      <c r="Q3285" s="5"/>
      <c r="R3285" s="32"/>
      <c r="S3285" s="5"/>
      <c r="T3285" s="3"/>
      <c r="U3285" s="32"/>
      <c r="V3285" s="32"/>
      <c r="W3285" s="5"/>
      <c r="X3285" s="5"/>
    </row>
    <row r="3286" spans="17:26" x14ac:dyDescent="0.25">
      <c r="Q3286" s="5"/>
      <c r="R3286" s="32"/>
      <c r="S3286" s="5"/>
      <c r="T3286" s="3"/>
      <c r="U3286" s="32"/>
      <c r="V3286" s="32"/>
      <c r="W3286" s="5"/>
      <c r="X3286" s="5"/>
    </row>
    <row r="3287" spans="17:26" x14ac:dyDescent="0.25">
      <c r="Q3287" s="5"/>
      <c r="R3287" s="32"/>
      <c r="S3287" s="5"/>
      <c r="T3287" s="3"/>
      <c r="U3287" s="32"/>
      <c r="V3287" s="32"/>
      <c r="W3287" s="5"/>
      <c r="X3287" s="5"/>
    </row>
    <row r="3288" spans="17:26" x14ac:dyDescent="0.25">
      <c r="Q3288" s="5"/>
      <c r="R3288" s="32"/>
      <c r="S3288" s="5"/>
      <c r="T3288" s="3"/>
      <c r="U3288" s="32"/>
      <c r="V3288" s="32"/>
      <c r="W3288" s="5"/>
      <c r="X3288" s="5"/>
    </row>
    <row r="3289" spans="17:26" x14ac:dyDescent="0.25">
      <c r="Q3289" s="5"/>
      <c r="R3289" s="32"/>
      <c r="S3289" s="5"/>
      <c r="T3289" s="3"/>
      <c r="U3289" s="32"/>
      <c r="V3289" s="32"/>
      <c r="W3289" s="5"/>
      <c r="X3289" s="5"/>
      <c r="Z3289" s="5"/>
    </row>
    <row r="3290" spans="17:26" x14ac:dyDescent="0.25">
      <c r="Q3290" s="5"/>
      <c r="R3290" s="32"/>
      <c r="S3290" s="5"/>
      <c r="T3290" s="3"/>
      <c r="U3290" s="32"/>
      <c r="V3290" s="32"/>
      <c r="W3290" s="5"/>
      <c r="X3290" s="5"/>
      <c r="Z3290" s="5"/>
    </row>
    <row r="3291" spans="17:26" x14ac:dyDescent="0.25">
      <c r="Q3291" s="5"/>
      <c r="R3291" s="32"/>
      <c r="S3291" s="5"/>
      <c r="T3291" s="3"/>
      <c r="U3291" s="32"/>
      <c r="V3291" s="32"/>
      <c r="W3291" s="5"/>
      <c r="X3291" s="5"/>
    </row>
    <row r="3292" spans="17:26" x14ac:dyDescent="0.25">
      <c r="Q3292" s="5"/>
      <c r="R3292" s="32"/>
      <c r="S3292" s="5"/>
      <c r="T3292" s="3"/>
      <c r="U3292" s="32"/>
      <c r="V3292" s="32"/>
      <c r="W3292" s="5"/>
      <c r="X3292" s="5"/>
      <c r="Z3292" s="5"/>
    </row>
    <row r="3293" spans="17:26" x14ac:dyDescent="0.25">
      <c r="Q3293" s="5"/>
      <c r="R3293" s="32"/>
      <c r="S3293" s="5"/>
      <c r="T3293" s="3"/>
      <c r="U3293" s="32"/>
      <c r="V3293" s="32"/>
      <c r="W3293" s="5"/>
      <c r="X3293" s="5"/>
    </row>
    <row r="3294" spans="17:26" x14ac:dyDescent="0.25">
      <c r="Q3294" s="5"/>
      <c r="R3294" s="32"/>
      <c r="S3294" s="5"/>
      <c r="T3294" s="3"/>
      <c r="U3294" s="32"/>
      <c r="V3294" s="32"/>
      <c r="W3294" s="5"/>
      <c r="X3294" s="5"/>
    </row>
    <row r="3295" spans="17:26" x14ac:dyDescent="0.25">
      <c r="Q3295" s="5"/>
      <c r="R3295" s="32"/>
      <c r="S3295" s="5"/>
      <c r="T3295" s="3"/>
      <c r="U3295" s="32"/>
      <c r="V3295" s="32"/>
      <c r="W3295" s="5"/>
      <c r="X3295" s="5"/>
    </row>
    <row r="3296" spans="17:26" x14ac:dyDescent="0.25">
      <c r="Q3296" s="5"/>
      <c r="R3296" s="32"/>
      <c r="S3296" s="5"/>
      <c r="T3296" s="3"/>
      <c r="U3296" s="32"/>
      <c r="V3296" s="32"/>
      <c r="W3296" s="5"/>
      <c r="X3296" s="5"/>
    </row>
    <row r="3297" spans="17:26" x14ac:dyDescent="0.25">
      <c r="Q3297" s="5"/>
      <c r="R3297" s="32"/>
      <c r="S3297" s="5"/>
      <c r="T3297" s="3"/>
      <c r="U3297" s="32"/>
      <c r="V3297" s="32"/>
      <c r="W3297" s="5"/>
      <c r="X3297" s="5"/>
    </row>
    <row r="3298" spans="17:26" x14ac:dyDescent="0.25">
      <c r="Q3298" s="5"/>
      <c r="R3298" s="32"/>
      <c r="S3298" s="5"/>
      <c r="T3298" s="3"/>
      <c r="U3298" s="32"/>
      <c r="V3298" s="32"/>
      <c r="W3298" s="5"/>
      <c r="X3298" s="5"/>
    </row>
    <row r="3299" spans="17:26" x14ac:dyDescent="0.25">
      <c r="Q3299" s="5"/>
      <c r="R3299" s="32"/>
      <c r="S3299" s="5"/>
      <c r="T3299" s="3"/>
      <c r="U3299" s="32"/>
      <c r="V3299" s="32"/>
      <c r="W3299" s="5"/>
      <c r="X3299" s="5"/>
      <c r="Z3299" s="5"/>
    </row>
    <row r="3300" spans="17:26" x14ac:dyDescent="0.25">
      <c r="Q3300" s="5"/>
      <c r="R3300" s="32"/>
      <c r="S3300" s="5"/>
      <c r="T3300" s="3"/>
      <c r="U3300" s="32"/>
      <c r="V3300" s="32"/>
      <c r="W3300" s="5"/>
      <c r="X3300" s="5"/>
    </row>
    <row r="3301" spans="17:26" x14ac:dyDescent="0.25">
      <c r="Q3301" s="5"/>
      <c r="R3301" s="32"/>
      <c r="S3301" s="5"/>
      <c r="T3301" s="3"/>
      <c r="U3301" s="32"/>
      <c r="V3301" s="32"/>
      <c r="W3301" s="5"/>
      <c r="X3301" s="5"/>
    </row>
    <row r="3302" spans="17:26" x14ac:dyDescent="0.25">
      <c r="Q3302" s="5"/>
      <c r="R3302" s="32"/>
      <c r="S3302" s="5"/>
      <c r="T3302" s="3"/>
      <c r="U3302" s="32"/>
      <c r="V3302" s="32"/>
      <c r="W3302" s="5"/>
      <c r="X3302" s="5"/>
    </row>
    <row r="3303" spans="17:26" x14ac:dyDescent="0.25">
      <c r="Q3303" s="5"/>
      <c r="R3303" s="32"/>
      <c r="S3303" s="5"/>
      <c r="T3303" s="3"/>
      <c r="U3303" s="32"/>
      <c r="V3303" s="32"/>
      <c r="W3303" s="5"/>
      <c r="X3303" s="5"/>
    </row>
    <row r="3304" spans="17:26" x14ac:dyDescent="0.25">
      <c r="Q3304" s="5"/>
      <c r="R3304" s="32"/>
      <c r="S3304" s="5"/>
      <c r="T3304" s="3"/>
      <c r="U3304" s="32"/>
      <c r="V3304" s="32"/>
      <c r="W3304" s="5"/>
      <c r="X3304" s="5"/>
    </row>
    <row r="3305" spans="17:26" x14ac:dyDescent="0.25">
      <c r="Q3305" s="5"/>
      <c r="R3305" s="32"/>
      <c r="S3305" s="5"/>
      <c r="T3305" s="3"/>
      <c r="U3305" s="32"/>
      <c r="V3305" s="32"/>
      <c r="W3305" s="5"/>
      <c r="X3305" s="5"/>
      <c r="Z3305" s="5"/>
    </row>
    <row r="3306" spans="17:26" x14ac:dyDescent="0.25">
      <c r="Q3306" s="5"/>
      <c r="R3306" s="32"/>
      <c r="S3306" s="5"/>
      <c r="T3306" s="3"/>
      <c r="U3306" s="32"/>
      <c r="V3306" s="32"/>
      <c r="W3306" s="5"/>
      <c r="X3306" s="5"/>
      <c r="Z3306" s="5"/>
    </row>
    <row r="3307" spans="17:26" x14ac:dyDescent="0.25">
      <c r="Q3307" s="5"/>
      <c r="R3307" s="32"/>
      <c r="S3307" s="5"/>
      <c r="T3307" s="3"/>
      <c r="U3307" s="32"/>
      <c r="V3307" s="32"/>
      <c r="W3307" s="5"/>
      <c r="X3307" s="5"/>
      <c r="Z3307" s="5"/>
    </row>
    <row r="3308" spans="17:26" x14ac:dyDescent="0.25">
      <c r="Q3308" s="5"/>
      <c r="R3308" s="32"/>
      <c r="S3308" s="5"/>
      <c r="T3308" s="3"/>
      <c r="U3308" s="32"/>
      <c r="V3308" s="32"/>
      <c r="W3308" s="5"/>
      <c r="X3308" s="5"/>
    </row>
    <row r="3309" spans="17:26" x14ac:dyDescent="0.25">
      <c r="Q3309" s="5"/>
      <c r="R3309" s="32"/>
      <c r="S3309" s="5"/>
      <c r="T3309" s="3"/>
      <c r="U3309" s="32"/>
      <c r="V3309" s="32"/>
      <c r="W3309" s="5"/>
      <c r="X3309" s="5"/>
    </row>
    <row r="3310" spans="17:26" x14ac:dyDescent="0.25">
      <c r="Q3310" s="5"/>
      <c r="R3310" s="32"/>
      <c r="S3310" s="5"/>
      <c r="T3310" s="3"/>
      <c r="U3310" s="32"/>
      <c r="V3310" s="32"/>
      <c r="W3310" s="5"/>
      <c r="X3310" s="5"/>
    </row>
    <row r="3311" spans="17:26" x14ac:dyDescent="0.25">
      <c r="Q3311" s="5"/>
      <c r="R3311" s="32"/>
      <c r="S3311" s="5"/>
      <c r="T3311" s="3"/>
      <c r="U3311" s="32"/>
      <c r="V3311" s="32"/>
      <c r="W3311" s="5"/>
      <c r="X3311" s="5"/>
      <c r="Z3311" s="5"/>
    </row>
    <row r="3312" spans="17:26" x14ac:dyDescent="0.25">
      <c r="Q3312" s="5"/>
      <c r="R3312" s="32"/>
      <c r="S3312" s="5"/>
      <c r="T3312" s="3"/>
      <c r="U3312" s="32"/>
      <c r="V3312" s="32"/>
      <c r="W3312" s="5"/>
      <c r="X3312" s="5"/>
    </row>
    <row r="3313" spans="17:26" x14ac:dyDescent="0.25">
      <c r="Q3313" s="5"/>
      <c r="R3313" s="32"/>
      <c r="S3313" s="5"/>
      <c r="T3313" s="3"/>
      <c r="U3313" s="32"/>
      <c r="V3313" s="32"/>
      <c r="W3313" s="5"/>
      <c r="X3313" s="5"/>
    </row>
    <row r="3314" spans="17:26" x14ac:dyDescent="0.25">
      <c r="Q3314" s="5"/>
      <c r="R3314" s="32"/>
      <c r="S3314" s="5"/>
      <c r="T3314" s="3"/>
      <c r="U3314" s="32"/>
      <c r="V3314" s="32"/>
      <c r="W3314" s="5"/>
      <c r="X3314" s="5"/>
    </row>
    <row r="3315" spans="17:26" x14ac:dyDescent="0.25">
      <c r="Q3315" s="5"/>
      <c r="R3315" s="32"/>
      <c r="S3315" s="5"/>
      <c r="T3315" s="3"/>
      <c r="U3315" s="32"/>
      <c r="V3315" s="32"/>
      <c r="W3315" s="5"/>
      <c r="X3315" s="5"/>
    </row>
    <row r="3316" spans="17:26" x14ac:dyDescent="0.25">
      <c r="Q3316" s="5"/>
      <c r="R3316" s="32"/>
      <c r="S3316" s="5"/>
      <c r="T3316" s="3"/>
      <c r="U3316" s="32"/>
      <c r="V3316" s="32"/>
      <c r="W3316" s="5"/>
      <c r="X3316" s="5"/>
    </row>
    <row r="3317" spans="17:26" x14ac:dyDescent="0.25">
      <c r="Q3317" s="5"/>
      <c r="R3317" s="32"/>
      <c r="S3317" s="5"/>
      <c r="T3317" s="3"/>
      <c r="U3317" s="32"/>
      <c r="V3317" s="32"/>
      <c r="W3317" s="5"/>
      <c r="X3317" s="5"/>
    </row>
    <row r="3318" spans="17:26" x14ac:dyDescent="0.25">
      <c r="Q3318" s="5"/>
      <c r="R3318" s="32"/>
      <c r="S3318" s="5"/>
      <c r="T3318" s="3"/>
      <c r="U3318" s="32"/>
      <c r="V3318" s="32"/>
      <c r="W3318" s="5"/>
      <c r="X3318" s="5"/>
    </row>
    <row r="3319" spans="17:26" x14ac:dyDescent="0.25">
      <c r="Q3319" s="5"/>
      <c r="R3319" s="32"/>
      <c r="S3319" s="5"/>
      <c r="T3319" s="3"/>
      <c r="U3319" s="32"/>
      <c r="V3319" s="32"/>
      <c r="W3319" s="5"/>
      <c r="X3319" s="5"/>
    </row>
    <row r="3320" spans="17:26" x14ac:dyDescent="0.25">
      <c r="Q3320" s="5"/>
      <c r="R3320" s="32"/>
      <c r="S3320" s="5"/>
      <c r="T3320" s="3"/>
      <c r="U3320" s="32"/>
      <c r="V3320" s="32"/>
      <c r="W3320" s="5"/>
      <c r="X3320" s="5"/>
    </row>
    <row r="3321" spans="17:26" x14ac:dyDescent="0.25">
      <c r="Q3321" s="5"/>
      <c r="R3321" s="32"/>
      <c r="S3321" s="5"/>
      <c r="T3321" s="3"/>
      <c r="U3321" s="32"/>
      <c r="V3321" s="32"/>
      <c r="W3321" s="5"/>
      <c r="X3321" s="5"/>
    </row>
    <row r="3322" spans="17:26" x14ac:dyDescent="0.25">
      <c r="Q3322" s="5"/>
      <c r="R3322" s="32"/>
      <c r="S3322" s="5"/>
      <c r="T3322" s="3"/>
      <c r="U3322" s="32"/>
      <c r="V3322" s="32"/>
      <c r="W3322" s="5"/>
      <c r="X3322" s="5"/>
    </row>
    <row r="3323" spans="17:26" x14ac:dyDescent="0.25">
      <c r="Q3323" s="5"/>
      <c r="R3323" s="32"/>
      <c r="S3323" s="5"/>
      <c r="T3323" s="3"/>
      <c r="U3323" s="32"/>
      <c r="V3323" s="32"/>
      <c r="W3323" s="5"/>
      <c r="X3323" s="5"/>
    </row>
    <row r="3324" spans="17:26" x14ac:dyDescent="0.25">
      <c r="Q3324" s="5"/>
      <c r="R3324" s="32"/>
      <c r="S3324" s="5"/>
      <c r="T3324" s="3"/>
      <c r="U3324" s="32"/>
      <c r="V3324" s="32"/>
      <c r="W3324" s="5"/>
      <c r="X3324" s="5"/>
    </row>
    <row r="3325" spans="17:26" x14ac:dyDescent="0.25">
      <c r="Q3325" s="5"/>
      <c r="R3325" s="32"/>
      <c r="S3325" s="5"/>
      <c r="T3325" s="3"/>
      <c r="U3325" s="32"/>
      <c r="V3325" s="32"/>
      <c r="W3325" s="5"/>
      <c r="X3325" s="5"/>
    </row>
    <row r="3326" spans="17:26" x14ac:dyDescent="0.25">
      <c r="Q3326" s="5"/>
      <c r="R3326" s="32"/>
      <c r="S3326" s="5"/>
      <c r="T3326" s="3"/>
      <c r="U3326" s="32"/>
      <c r="V3326" s="32"/>
      <c r="W3326" s="5"/>
      <c r="X3326" s="5"/>
      <c r="Z3326" s="5"/>
    </row>
    <row r="3327" spans="17:26" x14ac:dyDescent="0.25">
      <c r="Q3327" s="5"/>
      <c r="R3327" s="32"/>
      <c r="S3327" s="5"/>
      <c r="T3327" s="3"/>
      <c r="U3327" s="32"/>
      <c r="V3327" s="32"/>
      <c r="W3327" s="5"/>
      <c r="X3327" s="5"/>
    </row>
    <row r="3328" spans="17:26" x14ac:dyDescent="0.25">
      <c r="Q3328" s="5"/>
      <c r="R3328" s="32"/>
      <c r="S3328" s="5"/>
      <c r="T3328" s="3"/>
      <c r="U3328" s="32"/>
      <c r="V3328" s="32"/>
      <c r="W3328" s="5"/>
      <c r="X3328" s="5"/>
    </row>
    <row r="3329" spans="17:26" x14ac:dyDescent="0.25">
      <c r="Q3329" s="5"/>
      <c r="R3329" s="32"/>
      <c r="S3329" s="5"/>
      <c r="T3329" s="3"/>
      <c r="U3329" s="32"/>
      <c r="V3329" s="32"/>
      <c r="W3329" s="5"/>
      <c r="X3329" s="5"/>
    </row>
    <row r="3330" spans="17:26" x14ac:dyDescent="0.25">
      <c r="Q3330" s="5"/>
      <c r="R3330" s="32"/>
      <c r="S3330" s="5"/>
      <c r="T3330" s="3"/>
      <c r="U3330" s="32"/>
      <c r="V3330" s="32"/>
      <c r="W3330" s="5"/>
      <c r="X3330" s="5"/>
    </row>
    <row r="3331" spans="17:26" x14ac:dyDescent="0.25">
      <c r="Q3331" s="5"/>
      <c r="R3331" s="32"/>
      <c r="S3331" s="5"/>
      <c r="T3331" s="3"/>
      <c r="U3331" s="32"/>
      <c r="V3331" s="32"/>
      <c r="W3331" s="5"/>
      <c r="X3331" s="5"/>
    </row>
    <row r="3332" spans="17:26" x14ac:dyDescent="0.25">
      <c r="Q3332" s="5"/>
      <c r="R3332" s="32"/>
      <c r="S3332" s="5"/>
      <c r="T3332" s="3"/>
      <c r="U3332" s="32"/>
      <c r="V3332" s="32"/>
      <c r="W3332" s="5"/>
      <c r="X3332" s="5"/>
    </row>
    <row r="3333" spans="17:26" x14ac:dyDescent="0.25">
      <c r="Q3333" s="5"/>
      <c r="R3333" s="32"/>
      <c r="S3333" s="5"/>
      <c r="T3333" s="3"/>
      <c r="U3333" s="32"/>
      <c r="V3333" s="32"/>
      <c r="W3333" s="5"/>
      <c r="X3333" s="5"/>
    </row>
    <row r="3334" spans="17:26" x14ac:dyDescent="0.25">
      <c r="Q3334" s="5"/>
      <c r="R3334" s="32"/>
      <c r="S3334" s="5"/>
      <c r="T3334" s="3"/>
      <c r="U3334" s="32"/>
      <c r="V3334" s="32"/>
      <c r="W3334" s="5"/>
      <c r="X3334" s="5"/>
      <c r="Z3334" s="5"/>
    </row>
    <row r="3335" spans="17:26" x14ac:dyDescent="0.25">
      <c r="Q3335" s="5"/>
      <c r="R3335" s="32"/>
      <c r="S3335" s="5"/>
      <c r="T3335" s="3"/>
      <c r="U3335" s="32"/>
      <c r="V3335" s="32"/>
      <c r="W3335" s="5"/>
      <c r="X3335" s="5"/>
    </row>
    <row r="3336" spans="17:26" x14ac:dyDescent="0.25">
      <c r="Q3336" s="5"/>
      <c r="R3336" s="32"/>
      <c r="S3336" s="5"/>
      <c r="T3336" s="3"/>
      <c r="U3336" s="32"/>
      <c r="V3336" s="32"/>
      <c r="W3336" s="5"/>
      <c r="X3336" s="5"/>
    </row>
    <row r="3337" spans="17:26" x14ac:dyDescent="0.25">
      <c r="Q3337" s="5"/>
      <c r="R3337" s="32"/>
      <c r="S3337" s="5"/>
      <c r="T3337" s="3"/>
      <c r="U3337" s="32"/>
      <c r="V3337" s="32"/>
      <c r="W3337" s="5"/>
      <c r="X3337" s="5"/>
    </row>
    <row r="3338" spans="17:26" x14ac:dyDescent="0.25">
      <c r="Q3338" s="5"/>
      <c r="R3338" s="32"/>
      <c r="S3338" s="5"/>
      <c r="T3338" s="3"/>
      <c r="U3338" s="32"/>
      <c r="V3338" s="32"/>
      <c r="W3338" s="5"/>
      <c r="X3338" s="5"/>
    </row>
    <row r="3339" spans="17:26" x14ac:dyDescent="0.25">
      <c r="Q3339" s="5"/>
      <c r="R3339" s="32"/>
      <c r="S3339" s="5"/>
      <c r="T3339" s="3"/>
      <c r="U3339" s="32"/>
      <c r="V3339" s="32"/>
      <c r="W3339" s="5"/>
      <c r="X3339" s="5"/>
    </row>
    <row r="3340" spans="17:26" x14ac:dyDescent="0.25">
      <c r="Q3340" s="5"/>
      <c r="R3340" s="32"/>
      <c r="S3340" s="5"/>
      <c r="T3340" s="3"/>
      <c r="U3340" s="32"/>
      <c r="V3340" s="32"/>
      <c r="W3340" s="5"/>
      <c r="X3340" s="5"/>
      <c r="Z3340" s="5"/>
    </row>
    <row r="3341" spans="17:26" x14ac:dyDescent="0.25">
      <c r="Q3341" s="5"/>
      <c r="R3341" s="32"/>
      <c r="S3341" s="5"/>
      <c r="T3341" s="3"/>
      <c r="U3341" s="32"/>
      <c r="V3341" s="32"/>
      <c r="W3341" s="5"/>
      <c r="X3341" s="5"/>
      <c r="Z3341" s="5"/>
    </row>
    <row r="3342" spans="17:26" x14ac:dyDescent="0.25">
      <c r="Q3342" s="5"/>
      <c r="R3342" s="32"/>
      <c r="S3342" s="5"/>
      <c r="T3342" s="3"/>
      <c r="U3342" s="32"/>
      <c r="V3342" s="32"/>
      <c r="W3342" s="5"/>
      <c r="X3342" s="5"/>
    </row>
    <row r="3343" spans="17:26" x14ac:dyDescent="0.25">
      <c r="Q3343" s="5"/>
      <c r="R3343" s="32"/>
      <c r="S3343" s="5"/>
      <c r="T3343" s="3"/>
      <c r="U3343" s="32"/>
      <c r="V3343" s="32"/>
      <c r="W3343" s="5"/>
      <c r="X3343" s="5"/>
    </row>
    <row r="3344" spans="17:26" x14ac:dyDescent="0.25">
      <c r="Q3344" s="5"/>
      <c r="R3344" s="32"/>
      <c r="S3344" s="5"/>
      <c r="T3344" s="3"/>
      <c r="U3344" s="32"/>
      <c r="V3344" s="32"/>
      <c r="W3344" s="5"/>
      <c r="X3344" s="5"/>
      <c r="Z3344" s="5"/>
    </row>
    <row r="3345" spans="17:26" x14ac:dyDescent="0.25">
      <c r="Q3345" s="5"/>
      <c r="R3345" s="32"/>
      <c r="S3345" s="5"/>
      <c r="T3345" s="3"/>
      <c r="U3345" s="32"/>
      <c r="V3345" s="32"/>
      <c r="W3345" s="5"/>
      <c r="X3345" s="5"/>
    </row>
    <row r="3346" spans="17:26" x14ac:dyDescent="0.25">
      <c r="Q3346" s="5"/>
      <c r="R3346" s="32"/>
      <c r="S3346" s="5"/>
      <c r="T3346" s="3"/>
      <c r="U3346" s="32"/>
      <c r="V3346" s="32"/>
      <c r="W3346" s="5"/>
      <c r="X3346" s="5"/>
    </row>
    <row r="3347" spans="17:26" x14ac:dyDescent="0.25">
      <c r="Q3347" s="5"/>
      <c r="R3347" s="32"/>
      <c r="S3347" s="5"/>
      <c r="T3347" s="3"/>
      <c r="U3347" s="32"/>
      <c r="V3347" s="32"/>
      <c r="W3347" s="5"/>
      <c r="X3347" s="5"/>
    </row>
    <row r="3348" spans="17:26" x14ac:dyDescent="0.25">
      <c r="Q3348" s="5"/>
      <c r="R3348" s="32"/>
      <c r="S3348" s="5"/>
      <c r="T3348" s="3"/>
      <c r="U3348" s="32"/>
      <c r="V3348" s="32"/>
      <c r="W3348" s="5"/>
      <c r="X3348" s="5"/>
      <c r="Z3348" s="5"/>
    </row>
    <row r="3349" spans="17:26" x14ac:dyDescent="0.25">
      <c r="Q3349" s="5"/>
      <c r="R3349" s="32"/>
      <c r="S3349" s="5"/>
      <c r="T3349" s="3"/>
      <c r="U3349" s="32"/>
      <c r="V3349" s="32"/>
      <c r="W3349" s="5"/>
      <c r="X3349" s="5"/>
      <c r="Z3349" s="5"/>
    </row>
    <row r="3350" spans="17:26" x14ac:dyDescent="0.25">
      <c r="Q3350" s="5"/>
      <c r="R3350" s="32"/>
      <c r="S3350" s="5"/>
      <c r="T3350" s="3"/>
      <c r="U3350" s="32"/>
      <c r="V3350" s="32"/>
      <c r="W3350" s="5"/>
      <c r="X3350" s="5"/>
    </row>
    <row r="3351" spans="17:26" x14ac:dyDescent="0.25">
      <c r="Q3351" s="5"/>
      <c r="R3351" s="32"/>
      <c r="S3351" s="5"/>
      <c r="T3351" s="3"/>
      <c r="U3351" s="32"/>
      <c r="V3351" s="32"/>
      <c r="W3351" s="5"/>
      <c r="X3351" s="5"/>
    </row>
    <row r="3352" spans="17:26" x14ac:dyDescent="0.25">
      <c r="Q3352" s="5"/>
      <c r="R3352" s="32"/>
      <c r="S3352" s="5"/>
      <c r="T3352" s="3"/>
      <c r="U3352" s="32"/>
      <c r="V3352" s="32"/>
      <c r="W3352" s="5"/>
      <c r="X3352" s="5"/>
    </row>
    <row r="3353" spans="17:26" x14ac:dyDescent="0.25">
      <c r="Q3353" s="5"/>
      <c r="R3353" s="32"/>
      <c r="S3353" s="5"/>
      <c r="T3353" s="3"/>
      <c r="U3353" s="32"/>
      <c r="V3353" s="32"/>
      <c r="W3353" s="5"/>
      <c r="X3353" s="5"/>
    </row>
    <row r="3354" spans="17:26" x14ac:dyDescent="0.25">
      <c r="Q3354" s="5"/>
      <c r="R3354" s="32"/>
      <c r="S3354" s="5"/>
      <c r="T3354" s="3"/>
      <c r="U3354" s="32"/>
      <c r="V3354" s="32"/>
      <c r="W3354" s="5"/>
      <c r="X3354" s="5"/>
    </row>
  </sheetData>
  <sortState xmlns:xlrd2="http://schemas.microsoft.com/office/spreadsheetml/2017/richdata2" ref="A56:Y1991">
    <sortCondition ref="S56:S1991"/>
    <sortCondition ref="C56:C1991" customList="High,Normal,Low"/>
  </sortState>
  <mergeCells count="4">
    <mergeCell ref="Z54:AA54"/>
    <mergeCell ref="AB54:AC54"/>
    <mergeCell ref="AD54:AE54"/>
    <mergeCell ref="AF54:AG54"/>
  </mergeCells>
  <phoneticPr fontId="1" type="noConversion"/>
  <conditionalFormatting sqref="X56:X3210">
    <cfRule type="expression" dxfId="43" priority="9">
      <formula>$X56&lt;$Q56</formula>
    </cfRule>
  </conditionalFormatting>
  <conditionalFormatting sqref="A2:DW2 GP2:XFD2">
    <cfRule type="cellIs" dxfId="42" priority="8" operator="equal">
      <formula>"Oui"</formula>
    </cfRule>
  </conditionalFormatting>
  <conditionalFormatting sqref="A15:DW15 GP15:XFD15">
    <cfRule type="cellIs" dxfId="41" priority="7" operator="equal">
      <formula>"Oui"</formula>
    </cfRule>
  </conditionalFormatting>
  <conditionalFormatting sqref="A28:DW28 GP28:XFD28">
    <cfRule type="cellIs" dxfId="40" priority="6" operator="equal">
      <formula>"Oui"</formula>
    </cfRule>
  </conditionalFormatting>
  <conditionalFormatting sqref="A41:DW41 GP41:XFD41">
    <cfRule type="cellIs" dxfId="39" priority="5" operator="equal">
      <formula>"Oui"</formula>
    </cfRule>
  </conditionalFormatting>
  <conditionalFormatting sqref="DX2:GO2">
    <cfRule type="cellIs" dxfId="38" priority="4" operator="equal">
      <formula>"Oui"</formula>
    </cfRule>
  </conditionalFormatting>
  <conditionalFormatting sqref="DX15:GO15">
    <cfRule type="cellIs" dxfId="37" priority="3" operator="equal">
      <formula>"Oui"</formula>
    </cfRule>
  </conditionalFormatting>
  <conditionalFormatting sqref="DX28:GO28">
    <cfRule type="cellIs" dxfId="36" priority="2" operator="equal">
      <formula>"Oui"</formula>
    </cfRule>
  </conditionalFormatting>
  <conditionalFormatting sqref="DX41:GO41">
    <cfRule type="cellIs" dxfId="35" priority="1" operator="equal">
      <formula>"Oui"</formula>
    </cfRule>
  </conditionalFormatting>
  <hyperlinks>
    <hyperlink ref="A56" r:id="rId1" xr:uid="{209D7195-AF29-409F-8DA8-5DF325C75EC1}"/>
    <hyperlink ref="L56" r:id="rId2" xr:uid="{7DB82CC9-C88A-4564-957E-B34E2CC2E573}"/>
    <hyperlink ref="M56" r:id="rId3" xr:uid="{834A9BA8-7FDE-4C68-AA9B-D25A90E7CAC3}"/>
    <hyperlink ref="A57" r:id="rId4" xr:uid="{0A90C090-C4C1-4231-B19F-9B0A3847C3BD}"/>
    <hyperlink ref="L57" r:id="rId5" xr:uid="{55A49CED-28D0-4867-9CFA-D041564580A9}"/>
    <hyperlink ref="M57" r:id="rId6" xr:uid="{F48658B8-7774-4370-8230-49F2FE29E7D1}"/>
    <hyperlink ref="A58" r:id="rId7" xr:uid="{458473CC-8D83-4EEF-80BA-B951AD7A3EE4}"/>
    <hyperlink ref="L58" r:id="rId8" xr:uid="{CDCDF58F-4BB1-43DF-9AE8-F4F1421B5CB6}"/>
    <hyperlink ref="M58" r:id="rId9" xr:uid="{CE9E5E18-4CC6-43C3-8386-B198280C1F37}"/>
    <hyperlink ref="A59" r:id="rId10" xr:uid="{7BA7F67A-477F-4DF5-80C9-D92829820F05}"/>
    <hyperlink ref="L59" r:id="rId11" xr:uid="{0ED27E2C-A325-4C95-9AAF-C8DECFA8B154}"/>
    <hyperlink ref="M59" r:id="rId12" xr:uid="{64743CD4-37A3-42F3-AC0A-7CFF95D3717D}"/>
    <hyperlink ref="A60" r:id="rId13" xr:uid="{C8C36D56-8D63-4CDB-AE96-4569AFB90A56}"/>
    <hyperlink ref="L60" r:id="rId14" xr:uid="{649A4249-E34B-43FE-AF58-DC19E754D41D}"/>
    <hyperlink ref="M60" r:id="rId15" xr:uid="{3CE2FAC9-CFCA-4B73-85C6-2D7F4ED58BFD}"/>
    <hyperlink ref="A61" r:id="rId16" xr:uid="{23BA5AB6-1D98-4F30-BB83-074EE4A4DB1F}"/>
    <hyperlink ref="L61" r:id="rId17" xr:uid="{94A0458D-DCF9-47F1-9C80-FFF69A58C4CC}"/>
    <hyperlink ref="M61" r:id="rId18" xr:uid="{9B265ADC-57B2-4266-9ACE-830D07B72CCE}"/>
    <hyperlink ref="A62" r:id="rId19" xr:uid="{46C33EE9-52D7-4261-9011-B218A77B0A35}"/>
    <hyperlink ref="L62" r:id="rId20" xr:uid="{6DE3566C-3B78-41EB-8A1C-7B4669CACD46}"/>
    <hyperlink ref="M62" r:id="rId21" xr:uid="{7DE914FB-4BD4-4774-8CCD-893FFAFDBC10}"/>
    <hyperlink ref="A63" r:id="rId22" xr:uid="{DCD633B3-69E3-4D1D-9EE9-CD84B3A3E902}"/>
    <hyperlink ref="L63" r:id="rId23" xr:uid="{7BBEB321-5779-40A6-9D35-F194A048F9CE}"/>
    <hyperlink ref="M63" r:id="rId24" xr:uid="{738ED10D-C420-4573-9D9A-4A0ED42C0D42}"/>
    <hyperlink ref="A64" r:id="rId25" xr:uid="{F3014B77-2D0F-46C9-ADC0-C8427AE91CAE}"/>
    <hyperlink ref="L64" r:id="rId26" xr:uid="{785C91D6-D730-432A-8D40-54491E24242F}"/>
    <hyperlink ref="M64" r:id="rId27" xr:uid="{59479895-6185-40F3-831F-373330F26290}"/>
    <hyperlink ref="A65" r:id="rId28" xr:uid="{7A9A0642-D08C-4AD5-8113-0C1E1E1D514C}"/>
    <hyperlink ref="L65" r:id="rId29" xr:uid="{FC219D76-5FC3-4233-9AB1-8990EBFAF8F7}"/>
    <hyperlink ref="M65" r:id="rId30" xr:uid="{0869B011-E52A-4870-8F2D-E36AA8A7740B}"/>
    <hyperlink ref="A66" r:id="rId31" xr:uid="{39451344-E152-4219-A139-89D7884C65E6}"/>
    <hyperlink ref="L66" r:id="rId32" xr:uid="{B73FECA7-9D4A-472F-9B80-B2BB0C4B4BBB}"/>
    <hyperlink ref="M66" r:id="rId33" xr:uid="{BE77D0EB-0ED5-4AF8-9846-6EC355FD1788}"/>
    <hyperlink ref="A67" r:id="rId34" xr:uid="{0E2B7BBE-A53F-4763-A74A-BCB20D140AA9}"/>
    <hyperlink ref="L67" r:id="rId35" xr:uid="{08B99686-BB91-4748-A213-617840AF2AE2}"/>
    <hyperlink ref="M67" r:id="rId36" xr:uid="{9159FAB6-9ABC-4578-8DE9-67A6EAD20087}"/>
    <hyperlink ref="A68" r:id="rId37" xr:uid="{9FC98334-AC90-4910-BB44-A09A78928A5D}"/>
    <hyperlink ref="L68" r:id="rId38" xr:uid="{3CA44FB9-E42B-4E3E-94D6-12D8DEAA8CEB}"/>
    <hyperlink ref="M68" r:id="rId39" xr:uid="{8BB42911-D345-4E27-84C8-E6DE554E03B8}"/>
    <hyperlink ref="A69" r:id="rId40" xr:uid="{6E5EE088-E803-49E1-861A-FD62C85FF1E4}"/>
    <hyperlink ref="L69" r:id="rId41" xr:uid="{96D23100-FBDE-41ED-B5E3-03740C85FE46}"/>
    <hyperlink ref="M69" r:id="rId42" xr:uid="{9D66A4B5-7D46-4FD2-8AEA-2CB9F81BE9EE}"/>
    <hyperlink ref="A70" r:id="rId43" xr:uid="{AD214A91-C537-45F9-B61A-4A4AF9C9F769}"/>
    <hyperlink ref="L70" r:id="rId44" xr:uid="{550260CF-EA1F-4B37-81B2-3EA738F1B572}"/>
    <hyperlink ref="M70" r:id="rId45" xr:uid="{E1CF7B95-7F63-4422-942D-A27C394D9AD5}"/>
    <hyperlink ref="A71" r:id="rId46" xr:uid="{FD1B5DD0-8F39-4B26-93B9-DC6C2AFBF6BF}"/>
    <hyperlink ref="L71" r:id="rId47" xr:uid="{030637EA-8E09-4D44-839A-431544DC805A}"/>
    <hyperlink ref="M71" r:id="rId48" xr:uid="{DDDD6C90-9F92-46E2-A4FB-7B50265D0E56}"/>
    <hyperlink ref="A72" r:id="rId49" xr:uid="{996DEC62-C49A-4ADB-8C71-37451D5B6609}"/>
    <hyperlink ref="L72" r:id="rId50" xr:uid="{605DC1B0-7236-48B3-B3D4-0C052078C2CC}"/>
    <hyperlink ref="M72" r:id="rId51" xr:uid="{553CB491-36AC-42A1-888C-3D3DC20F36E2}"/>
    <hyperlink ref="A73" r:id="rId52" xr:uid="{2966425D-EE4E-4C22-BB7A-4FBE41A8F12F}"/>
    <hyperlink ref="L73" r:id="rId53" xr:uid="{A22F3FC6-DBFD-47A2-9E3D-D1EDF1149745}"/>
    <hyperlink ref="M73" r:id="rId54" xr:uid="{DA04AD57-CE8C-4DE2-80A4-8078555FE87D}"/>
    <hyperlink ref="A74" r:id="rId55" xr:uid="{65B2CD3D-32D3-4D14-B3A5-C1F222E6DBE4}"/>
    <hyperlink ref="L74" r:id="rId56" xr:uid="{A7544333-4C90-4D6C-BE5A-E479E8FBA8A4}"/>
    <hyperlink ref="M74" r:id="rId57" xr:uid="{D883F652-1A06-45EC-856D-F9147BA1C429}"/>
    <hyperlink ref="A75" r:id="rId58" xr:uid="{8AD26559-0A24-42A6-AEE8-89CA90B2C150}"/>
    <hyperlink ref="L75" r:id="rId59" xr:uid="{4069A39C-E702-4A28-B3D3-4BC1D32C5E77}"/>
    <hyperlink ref="M75" r:id="rId60" xr:uid="{9BBE310E-CCFC-41FC-86DD-C704B277B31E}"/>
    <hyperlink ref="A76" r:id="rId61" xr:uid="{8EA7F96D-FB5C-4446-AFEB-8585A644DC53}"/>
    <hyperlink ref="L76" r:id="rId62" xr:uid="{68901421-F836-42C2-9564-BAC412E70E28}"/>
    <hyperlink ref="M76" r:id="rId63" xr:uid="{22D7027E-2B13-4777-AE73-F8F2FE1FD8C9}"/>
    <hyperlink ref="A77" r:id="rId64" xr:uid="{02BEF7EB-BD90-4C87-A8BE-A293B5025D30}"/>
    <hyperlink ref="L77" r:id="rId65" xr:uid="{EE6276A2-2934-4C1D-AD90-EF453BFC6B9B}"/>
    <hyperlink ref="M77" r:id="rId66" xr:uid="{3548BFF8-8EC7-456A-BDB0-BCDB4BF1A362}"/>
    <hyperlink ref="A78" r:id="rId67" xr:uid="{BA739190-17CA-475B-96B8-27F67CF3D4C1}"/>
    <hyperlink ref="L78" r:id="rId68" xr:uid="{DE6FB8BD-F24F-458F-ADF5-42196FED4B34}"/>
    <hyperlink ref="M78" r:id="rId69" xr:uid="{76ADBD1F-D7D2-46C7-B05D-983A612747DC}"/>
    <hyperlink ref="A79" r:id="rId70" xr:uid="{94952F65-76C2-4F62-92D9-03C208A21702}"/>
    <hyperlink ref="L79" r:id="rId71" xr:uid="{D7899CC2-4B16-403E-A00E-38976F93A77A}"/>
    <hyperlink ref="M79" r:id="rId72" xr:uid="{5B146CBA-FE04-4A4C-8456-D325B40581BF}"/>
    <hyperlink ref="A80" r:id="rId73" xr:uid="{C405E557-8940-4A6A-9E03-0D8D06510FB0}"/>
    <hyperlink ref="L80" r:id="rId74" xr:uid="{2542E478-FD8D-4FB4-A670-1EE94DF243B5}"/>
    <hyperlink ref="M80" r:id="rId75" xr:uid="{E7EFAB4F-DACF-4B62-9FF0-8036668C082D}"/>
    <hyperlink ref="A81" r:id="rId76" xr:uid="{3D17F841-C38C-4D37-9806-105A5DFF52E1}"/>
    <hyperlink ref="L81" r:id="rId77" xr:uid="{A2728514-2B61-4F71-A95F-E5D4994A27CD}"/>
    <hyperlink ref="M81" r:id="rId78" xr:uid="{C26DE3DE-14B5-4BB7-9C1B-818B189D814A}"/>
    <hyperlink ref="A82" r:id="rId79" xr:uid="{1AEEE772-F7EF-415D-B133-2661B57E8C92}"/>
    <hyperlink ref="L82" r:id="rId80" xr:uid="{E12AEB9E-83D4-40F9-8C16-57C356C1643D}"/>
    <hyperlink ref="M82" r:id="rId81" xr:uid="{0A961F57-18F1-4910-B0CC-CC606F022C16}"/>
    <hyperlink ref="A83" r:id="rId82" xr:uid="{F8488335-4E1C-430B-9C99-526E605E1934}"/>
    <hyperlink ref="L83" r:id="rId83" xr:uid="{8BF26AE6-EEB3-4359-8D5E-BD3ED017C238}"/>
    <hyperlink ref="M83" r:id="rId84" xr:uid="{D081DD91-F78C-4EE1-997E-A002B27CCF1B}"/>
    <hyperlink ref="A84" r:id="rId85" xr:uid="{525DD81F-F87E-44CA-A562-D48BBE38060B}"/>
    <hyperlink ref="L84" r:id="rId86" xr:uid="{C86E41A8-2E6D-40E5-9627-670687AC774E}"/>
    <hyperlink ref="M84" r:id="rId87" xr:uid="{DA4CE363-447D-4B62-A8E4-19FC184A1010}"/>
    <hyperlink ref="A85" r:id="rId88" xr:uid="{8BDBF468-221A-4FB9-AB90-2EBDCED5F6A8}"/>
    <hyperlink ref="L85" r:id="rId89" xr:uid="{0C50653F-2DA2-4431-87D2-145B25A4C3AF}"/>
    <hyperlink ref="M85" r:id="rId90" xr:uid="{701C78B5-13E9-44F9-B85A-AEF8CF730CF3}"/>
    <hyperlink ref="A86" r:id="rId91" xr:uid="{FE2997D7-ECD9-4C98-82ED-0D18EB6A3BD9}"/>
    <hyperlink ref="L86" r:id="rId92" xr:uid="{E15D3C66-74F0-4E08-A44C-0C60DB870D22}"/>
    <hyperlink ref="M86" r:id="rId93" xr:uid="{DA14DE4E-BB87-4714-A7E3-B8D8EC0C7036}"/>
    <hyperlink ref="A87" r:id="rId94" xr:uid="{21CE0005-D431-43BB-8419-AD3BE943B7F7}"/>
    <hyperlink ref="L87" r:id="rId95" xr:uid="{F38158C3-CBE6-47B9-A9D4-F899E1098DC4}"/>
    <hyperlink ref="M87" r:id="rId96" xr:uid="{2293137C-3C60-4484-923C-5EBC653ED3FB}"/>
    <hyperlink ref="A88" r:id="rId97" xr:uid="{6D1B2D2E-6B7C-4007-A5E7-CB69B0DC1A89}"/>
    <hyperlink ref="L88" r:id="rId98" xr:uid="{9D503558-45C2-4E35-A36F-439FE19F94F7}"/>
    <hyperlink ref="M88" r:id="rId99" xr:uid="{95694E97-AF65-4B7C-9F38-7F05DEDA3599}"/>
    <hyperlink ref="A89" r:id="rId100" xr:uid="{28FAC014-7C85-4E0C-AAEA-4BCBF4D3EDE1}"/>
    <hyperlink ref="L89" r:id="rId101" xr:uid="{E9B4E142-4A94-4A3D-A516-C2DC2AF40516}"/>
    <hyperlink ref="M89" r:id="rId102" xr:uid="{0E61807E-A335-4158-9F21-369B9DC6E156}"/>
    <hyperlink ref="A90" r:id="rId103" xr:uid="{80B14658-3759-401F-B009-D2971E7110FB}"/>
    <hyperlink ref="L90" r:id="rId104" xr:uid="{2ADB62AB-23C1-47C4-9F7F-5F3ECE8B0851}"/>
    <hyperlink ref="M90" r:id="rId105" xr:uid="{DC7AAD4B-EA22-4064-8EF5-C6CDED430C41}"/>
    <hyperlink ref="A91" r:id="rId106" xr:uid="{E3AE2A7A-25B5-413B-9226-C5357F1C8004}"/>
    <hyperlink ref="L91" r:id="rId107" xr:uid="{EF2069AC-D57B-4A1F-9308-2D37264A58F4}"/>
    <hyperlink ref="M91" r:id="rId108" xr:uid="{F70310D7-BD93-4CC3-BE4D-A60B74637DE4}"/>
    <hyperlink ref="A92" r:id="rId109" xr:uid="{0DA0B442-FD69-4E4F-A91E-71AEEEEAD197}"/>
    <hyperlink ref="L92" r:id="rId110" xr:uid="{834B650E-7091-4EDE-A55E-CE9019661691}"/>
    <hyperlink ref="M92" r:id="rId111" xr:uid="{7D9C45D3-8BE9-40C9-BE9B-02F1B16B0C7F}"/>
    <hyperlink ref="A93" r:id="rId112" xr:uid="{CE0E185D-D093-41B5-BA12-83E12FA5523A}"/>
    <hyperlink ref="L93" r:id="rId113" xr:uid="{20E3C61D-9D1B-4803-87A5-4272929C6C88}"/>
    <hyperlink ref="M93" r:id="rId114" xr:uid="{CC4748AA-4D67-4C7A-95DC-755D1DF6E597}"/>
    <hyperlink ref="A94" r:id="rId115" xr:uid="{1B8ECC66-3951-4681-B064-BF64E1EDEE54}"/>
    <hyperlink ref="L94" r:id="rId116" xr:uid="{6659BE6E-F9B2-483C-AD84-048EAEDB1683}"/>
    <hyperlink ref="M94" r:id="rId117" xr:uid="{C51FAD5D-A037-40C0-AA99-210F6D0ED356}"/>
    <hyperlink ref="A95" r:id="rId118" xr:uid="{8F7A22B0-AB4A-459A-9595-8241E03DA4C1}"/>
    <hyperlink ref="L95" r:id="rId119" xr:uid="{9C4D9DBC-ED7F-4692-9756-9A76D155348E}"/>
    <hyperlink ref="M95" r:id="rId120" xr:uid="{EEB2C52C-07A1-4D56-856A-40B93CF82274}"/>
    <hyperlink ref="A96" r:id="rId121" xr:uid="{23859F5E-393C-4E1A-95D9-736409F58640}"/>
    <hyperlink ref="L96" r:id="rId122" xr:uid="{DD31A96A-B421-46F3-ACA8-C9D73F9A1231}"/>
    <hyperlink ref="M96" r:id="rId123" xr:uid="{CBCD0AAB-2C31-486D-9AC7-B6D4ACF70F04}"/>
    <hyperlink ref="A97" r:id="rId124" xr:uid="{FB5A81EE-A3F2-49EE-8053-BBAB2349E775}"/>
    <hyperlink ref="L97" r:id="rId125" xr:uid="{E91C597E-0CAD-4E59-8CD8-C57BE3F2F5BA}"/>
    <hyperlink ref="M97" r:id="rId126" xr:uid="{BE8F686A-8707-4433-9DBE-D3AE73848784}"/>
    <hyperlink ref="A98" r:id="rId127" xr:uid="{DE247EF4-3247-4B94-8A1A-909C324E7E47}"/>
    <hyperlink ref="L98" r:id="rId128" xr:uid="{80643399-64E6-45AB-BDF9-AFEFDC727751}"/>
    <hyperlink ref="M98" r:id="rId129" xr:uid="{42D27B82-A314-4871-8B75-A836796A9370}"/>
    <hyperlink ref="A99" r:id="rId130" xr:uid="{27B443B9-9372-40DC-9525-58B25AD5D811}"/>
    <hyperlink ref="L99" r:id="rId131" xr:uid="{5916C7BA-0BBE-4E43-8C58-4E935ADF0999}"/>
    <hyperlink ref="M99" r:id="rId132" xr:uid="{85122267-612D-4C1A-9E05-2B103572B08B}"/>
    <hyperlink ref="A100" r:id="rId133" xr:uid="{F164EC28-8932-4F8C-9DA8-5E2C1B932B05}"/>
    <hyperlink ref="L100" r:id="rId134" xr:uid="{E06EB3E8-8A79-4C7F-98B3-34DF4CF3C11D}"/>
    <hyperlink ref="M100" r:id="rId135" xr:uid="{BD02BF69-0AD6-40B1-BF57-BA06BF69EC69}"/>
    <hyperlink ref="A101" r:id="rId136" xr:uid="{2977AF3F-C732-4F7F-9CA8-8ABFC3FF77A3}"/>
    <hyperlink ref="L101" r:id="rId137" xr:uid="{148BA6C1-54F0-4DD2-82E9-000D8811C2A0}"/>
    <hyperlink ref="M101" r:id="rId138" xr:uid="{84ACE10B-AA5B-4C5C-ACBB-7F4108C7724C}"/>
    <hyperlink ref="A102" r:id="rId139" xr:uid="{4A0656CE-63A3-46FE-94C8-04BF95B6FCAB}"/>
    <hyperlink ref="L102" r:id="rId140" xr:uid="{0B0F43B2-64C7-4879-BD0F-24D4C750B3E0}"/>
    <hyperlink ref="M102" r:id="rId141" xr:uid="{940D9815-B2B5-494C-A337-866E82580E74}"/>
    <hyperlink ref="A103" r:id="rId142" xr:uid="{68F7FEC8-1C28-4C54-B866-813C2292D6CC}"/>
    <hyperlink ref="L103" r:id="rId143" xr:uid="{01D9B626-AB2A-411B-ACC0-FCBE831245A5}"/>
    <hyperlink ref="M103" r:id="rId144" xr:uid="{D8914A89-B87B-418E-9FBE-8FE0994F56C8}"/>
    <hyperlink ref="A104" r:id="rId145" xr:uid="{8136BD2F-F6F1-431B-86DA-7986A1C238EB}"/>
    <hyperlink ref="L104" r:id="rId146" xr:uid="{17C70B16-3E4B-4004-8449-F1953611E63E}"/>
    <hyperlink ref="M104" r:id="rId147" xr:uid="{79663E77-A720-4A11-8505-1E808AA45451}"/>
    <hyperlink ref="A105" r:id="rId148" xr:uid="{EAB1C16C-D21B-4E86-B9CC-9B1D87C10772}"/>
    <hyperlink ref="L105" r:id="rId149" xr:uid="{C596F220-9801-4FC4-9E6E-75FB7B4E2EEE}"/>
    <hyperlink ref="M105" r:id="rId150" xr:uid="{157B3F8F-DC4E-490F-9FF0-C79A8A4C5F05}"/>
    <hyperlink ref="A106" r:id="rId151" xr:uid="{6A88C614-ABE1-44F9-9BA2-C59137896C4F}"/>
    <hyperlink ref="L106" r:id="rId152" xr:uid="{BEB20FB1-F909-40AB-8DAA-F76FD332AD05}"/>
    <hyperlink ref="M106" r:id="rId153" xr:uid="{6793EDE8-40E8-4139-AD4B-464380F1EECE}"/>
    <hyperlink ref="A107" r:id="rId154" xr:uid="{9A1560DD-4C88-494D-9AD5-6B4C2C139ABC}"/>
    <hyperlink ref="L107" r:id="rId155" xr:uid="{11EF45F1-66F7-4FD5-858F-52F6FBCCB2BD}"/>
    <hyperlink ref="M107" r:id="rId156" xr:uid="{DEB80AD4-3A0D-4810-B1AD-08C40CB5E6C6}"/>
    <hyperlink ref="A108" r:id="rId157" xr:uid="{958F2AA4-98FE-49A0-BB51-CF91BF146B51}"/>
    <hyperlink ref="L108" r:id="rId158" xr:uid="{EFA7CEC4-1BCF-4D04-9C35-60EC78C4CF92}"/>
    <hyperlink ref="M108" r:id="rId159" xr:uid="{423420CA-95D1-40E6-9EC0-23F9421B63F6}"/>
    <hyperlink ref="A109" r:id="rId160" xr:uid="{B89742AC-018A-428F-8B3E-16EC5F6CD923}"/>
    <hyperlink ref="L109" r:id="rId161" xr:uid="{BCC91BE6-3CDC-490B-8407-1F8C49C61D26}"/>
    <hyperlink ref="M109" r:id="rId162" xr:uid="{1872557A-C4B6-4B6F-9DA3-D4AADC3DE5AC}"/>
    <hyperlink ref="A110" r:id="rId163" xr:uid="{E23CBA21-5A94-40F5-9551-A34EE8709DEC}"/>
    <hyperlink ref="L110" r:id="rId164" xr:uid="{0E293C5C-7B8F-4CA6-B672-F20853676BD7}"/>
    <hyperlink ref="M110" r:id="rId165" xr:uid="{BD50998D-55E4-4517-93AD-9B6FAB1753A8}"/>
    <hyperlink ref="A111" r:id="rId166" xr:uid="{6386514F-9FFE-4DD4-9825-16B6925E9A02}"/>
    <hyperlink ref="L111" r:id="rId167" xr:uid="{D6DD7891-F610-44C6-9BB7-053D01A3B99B}"/>
    <hyperlink ref="M111" r:id="rId168" xr:uid="{D7B360AA-6355-4794-B3EC-7CB999032805}"/>
    <hyperlink ref="A112" r:id="rId169" xr:uid="{9B98C783-2ED9-4AD5-95E6-0EE830D49CA2}"/>
    <hyperlink ref="L112" r:id="rId170" xr:uid="{77809467-8716-4956-86A1-FB9EA0C520D7}"/>
    <hyperlink ref="M112" r:id="rId171" xr:uid="{C525C798-87FA-487E-9E77-3E243BA794C2}"/>
    <hyperlink ref="A113" r:id="rId172" xr:uid="{17382D2E-5B43-44D6-9F62-DC39B251FBB9}"/>
    <hyperlink ref="L113" r:id="rId173" xr:uid="{2FE8DE61-A224-49C8-88DC-F2019870BD6A}"/>
    <hyperlink ref="M113" r:id="rId174" xr:uid="{A142E8DF-4F67-4CCD-97B2-7ABDE0ACA782}"/>
    <hyperlink ref="A114" r:id="rId175" xr:uid="{CB7C6982-2894-4834-B34B-DA79A0108E01}"/>
    <hyperlink ref="L114" r:id="rId176" xr:uid="{9E9DFA72-9D0C-4E2A-A132-0E3CC242CE88}"/>
    <hyperlink ref="M114" r:id="rId177" xr:uid="{E1DEAE7F-8F40-4CAD-9D63-E3182DF509C8}"/>
    <hyperlink ref="A115" r:id="rId178" xr:uid="{23A9A6F4-9483-4728-9685-EAA05803CB71}"/>
    <hyperlink ref="L115" r:id="rId179" xr:uid="{2C98DA11-EB23-4F27-A7B2-27C5F36E79FC}"/>
    <hyperlink ref="M115" r:id="rId180" xr:uid="{BB98819F-D3CD-4397-B637-5A0E30514023}"/>
    <hyperlink ref="A116" r:id="rId181" xr:uid="{A093562A-B497-4DFB-B595-844D94EBCA54}"/>
    <hyperlink ref="L116" r:id="rId182" xr:uid="{86357B0C-0BF2-4778-8D11-FF3F16EC6E18}"/>
    <hyperlink ref="M116" r:id="rId183" xr:uid="{60221E80-48DC-4F49-8755-C402BBDAC831}"/>
    <hyperlink ref="A117" r:id="rId184" xr:uid="{06812B76-8624-4452-8DD8-16000017CF92}"/>
    <hyperlink ref="L117" r:id="rId185" xr:uid="{C7493E0D-E11F-4CC2-84B0-BE2C2CC48BE1}"/>
    <hyperlink ref="M117" r:id="rId186" xr:uid="{94E8B23A-2C27-4F57-9649-1714DAD59B27}"/>
    <hyperlink ref="A118" r:id="rId187" xr:uid="{AFE6A09B-3E87-4668-B791-C43D0C0F84D5}"/>
    <hyperlink ref="L118" r:id="rId188" xr:uid="{884B89B2-A75B-4A7A-8B02-D5BF26F70CA9}"/>
    <hyperlink ref="M118" r:id="rId189" xr:uid="{8803276B-CD40-4680-9A2C-0675C9A552A6}"/>
    <hyperlink ref="A119" r:id="rId190" xr:uid="{E440FC5E-A177-466A-AA3E-14739AC299BF}"/>
    <hyperlink ref="L119" r:id="rId191" xr:uid="{E131D962-2491-46F6-ADC5-C0820DC8153A}"/>
    <hyperlink ref="M119" r:id="rId192" xr:uid="{D23BBE87-F376-4D9A-BE42-CD37AFDFF5D3}"/>
    <hyperlink ref="A120" r:id="rId193" xr:uid="{6F52E70E-9137-4A41-98B2-65EF5C7925E2}"/>
    <hyperlink ref="L120" r:id="rId194" xr:uid="{5A17F5A4-2482-4A58-9F2E-2C9A0F259181}"/>
    <hyperlink ref="M120" r:id="rId195" xr:uid="{587F557C-4565-404E-8C3D-CEF1552437F4}"/>
    <hyperlink ref="A121" r:id="rId196" xr:uid="{C2705477-1B26-48BA-8EFF-F5584AD2DA08}"/>
    <hyperlink ref="L121" r:id="rId197" xr:uid="{BB0EAC97-07C2-4266-9024-DD79E80C540B}"/>
    <hyperlink ref="M121" r:id="rId198" xr:uid="{15ECA9A6-507F-43BB-8DF3-A3079D5BDA61}"/>
    <hyperlink ref="A122" r:id="rId199" xr:uid="{7B8E58FB-6C27-4FC9-9EFA-F451140DDCEE}"/>
    <hyperlink ref="L122" r:id="rId200" xr:uid="{C0FDC036-44D0-4810-925E-CECB82BAAA6B}"/>
    <hyperlink ref="M122" r:id="rId201" xr:uid="{5A5B9A80-9703-4793-B043-85CD8910E0C3}"/>
    <hyperlink ref="A123" r:id="rId202" xr:uid="{8CACBCE0-E59E-4449-9445-06F11CFA87DE}"/>
    <hyperlink ref="L123" r:id="rId203" xr:uid="{6870A8C3-A2E3-47EF-9D70-2E946706E9DB}"/>
    <hyperlink ref="M123" r:id="rId204" xr:uid="{148B1BA2-087A-406F-8665-DD8FAAF29064}"/>
    <hyperlink ref="A124" r:id="rId205" xr:uid="{8ADD8449-88A9-4062-959A-0812F237F4AD}"/>
    <hyperlink ref="L124" r:id="rId206" xr:uid="{51358303-FB14-4DCA-8645-62B2BB30757E}"/>
    <hyperlink ref="M124" r:id="rId207" xr:uid="{8DF25966-DB1B-493B-A444-FF40DC1BE6C7}"/>
    <hyperlink ref="A125" r:id="rId208" xr:uid="{BDF69359-A605-44D9-A99C-ED11D34A32DE}"/>
    <hyperlink ref="L125" r:id="rId209" xr:uid="{5DEC57F8-E9E4-4FEE-BC38-369ADAFDE2A7}"/>
    <hyperlink ref="M125" r:id="rId210" xr:uid="{1A318BE1-DBC5-42F8-A855-8056ECFCF419}"/>
    <hyperlink ref="A126" r:id="rId211" xr:uid="{C4E142F5-BC4E-4ECD-AB34-20CC836C829C}"/>
    <hyperlink ref="L126" r:id="rId212" xr:uid="{79C39CA3-CC7B-4C1E-8CAA-D11E865F28AD}"/>
    <hyperlink ref="M126" r:id="rId213" xr:uid="{F620457F-77A5-40BF-B665-BD94BE3682B4}"/>
    <hyperlink ref="A127" r:id="rId214" xr:uid="{048425C6-2A59-4A2D-B3D4-09D9210B1ECC}"/>
    <hyperlink ref="L127" r:id="rId215" xr:uid="{836CD679-1C6C-4371-8D42-3D22C916F997}"/>
    <hyperlink ref="M127" r:id="rId216" xr:uid="{F5A1A9F3-AE91-4D13-A4D3-B7BA3FFD278B}"/>
    <hyperlink ref="A128" r:id="rId217" xr:uid="{C1B18DC7-09F6-451F-8C13-6D385E7BDE49}"/>
    <hyperlink ref="L128" r:id="rId218" xr:uid="{2BCC0F3A-10B3-4D1D-9F39-386B0A553B30}"/>
    <hyperlink ref="M128" r:id="rId219" xr:uid="{1CAF6AD3-A8A1-4D14-A3ED-F61CFE93404F}"/>
    <hyperlink ref="A129" r:id="rId220" xr:uid="{25B9D585-E534-4535-840A-D3BE21913142}"/>
    <hyperlink ref="L129" r:id="rId221" xr:uid="{AD666E3A-88C5-46E0-ADF4-E61B2B44B761}"/>
    <hyperlink ref="M129" r:id="rId222" xr:uid="{CC3C1D02-FCF9-48BB-B1D4-8F94F3CFDDB1}"/>
    <hyperlink ref="A130" r:id="rId223" xr:uid="{32EEC402-8DAF-4027-BC51-4B3BD5050F0F}"/>
    <hyperlink ref="L130" r:id="rId224" xr:uid="{0DE083FE-5063-4EE6-9C41-4E8D25BE1394}"/>
    <hyperlink ref="M130" r:id="rId225" xr:uid="{99A2C0E9-37E2-43A9-A0B2-4A8B8A134D50}"/>
    <hyperlink ref="A131" r:id="rId226" xr:uid="{A4B560B2-EF02-4032-A2C7-C0F21D16F41B}"/>
    <hyperlink ref="L131" r:id="rId227" xr:uid="{DA57071C-1533-4B59-BD5D-81036F2E9036}"/>
    <hyperlink ref="M131" r:id="rId228" xr:uid="{AF000BE3-528C-46FE-94DB-FB43CBC0BAC6}"/>
    <hyperlink ref="A132" r:id="rId229" xr:uid="{F5D4F14E-FD00-43AD-8A5C-30D56D09401F}"/>
    <hyperlink ref="L132" r:id="rId230" xr:uid="{9CBFA343-1192-45B2-B02B-76E74CBE703E}"/>
    <hyperlink ref="M132" r:id="rId231" xr:uid="{42FABC84-2336-4072-AF58-132274F02D07}"/>
    <hyperlink ref="A133" r:id="rId232" xr:uid="{C431E8D4-8D32-47E1-A5EE-18C82F3E4AA0}"/>
    <hyperlink ref="L133" r:id="rId233" xr:uid="{8FF4B5EA-EE06-4091-B616-9FE27DE092CC}"/>
    <hyperlink ref="M133" r:id="rId234" xr:uid="{C182767E-68B1-4B7E-9D20-1DEB8DAE49A6}"/>
    <hyperlink ref="A134" r:id="rId235" xr:uid="{C10A7B2F-513C-4083-8F9E-B0D8387DA52A}"/>
    <hyperlink ref="L134" r:id="rId236" xr:uid="{4E584894-9C78-4F1F-9F44-2A566241DD82}"/>
    <hyperlink ref="M134" r:id="rId237" xr:uid="{0757330E-6E5A-4F2F-BE3F-AECBD19B70C4}"/>
    <hyperlink ref="A135" r:id="rId238" xr:uid="{9812CA59-B137-4D51-8B94-3CDC8D4EC556}"/>
    <hyperlink ref="L135" r:id="rId239" xr:uid="{977CD8F4-4F27-449F-82C1-A590C0CE20E6}"/>
    <hyperlink ref="M135" r:id="rId240" xr:uid="{20F59B67-4DFC-4812-8CBB-255931CD3D55}"/>
    <hyperlink ref="A136" r:id="rId241" xr:uid="{0BD5EA99-FF84-48F6-B551-4E9FF397A12B}"/>
    <hyperlink ref="L136" r:id="rId242" xr:uid="{452EC370-D336-45D3-92C5-3A0CA334132B}"/>
    <hyperlink ref="M136" r:id="rId243" xr:uid="{93CCA9D2-DA72-4D4F-8DAA-5184E27272D0}"/>
    <hyperlink ref="A137" r:id="rId244" xr:uid="{EFB40572-C577-424F-9AB8-FB7358709EAB}"/>
    <hyperlink ref="L137" r:id="rId245" xr:uid="{A92E75E2-D0FA-43A3-8468-9F5D96EE9FFA}"/>
    <hyperlink ref="M137" r:id="rId246" xr:uid="{17D82AC7-C4E2-426A-99C5-597C5D9361FA}"/>
    <hyperlink ref="A138" r:id="rId247" xr:uid="{90129ED0-AE12-48EE-9D3C-F1FAAA77FF5A}"/>
    <hyperlink ref="L138" r:id="rId248" xr:uid="{58DB8E60-87A6-4DA8-B9C8-E9BA4ABC89A0}"/>
    <hyperlink ref="M138" r:id="rId249" xr:uid="{042D1FAE-BA83-4F74-B0D8-936BE0221C5C}"/>
    <hyperlink ref="A139" r:id="rId250" xr:uid="{6EF654BC-E5E1-458A-9430-00C98CA0883B}"/>
    <hyperlink ref="L139" r:id="rId251" xr:uid="{3AE8A758-CF72-48DB-829E-8082F171C498}"/>
    <hyperlink ref="M139" r:id="rId252" xr:uid="{45541AAB-C4F5-48CC-B989-F27069DDAA84}"/>
    <hyperlink ref="A140" r:id="rId253" xr:uid="{481AF8A1-A2A9-48F8-8EE6-6C0169D7F862}"/>
    <hyperlink ref="L140" r:id="rId254" xr:uid="{17EC4EED-14AE-4548-8B52-1D1BAACA5406}"/>
    <hyperlink ref="M140" r:id="rId255" xr:uid="{A9373D57-6B78-491E-9E7E-6CEEB749168D}"/>
    <hyperlink ref="A141" r:id="rId256" xr:uid="{5D1382C9-4B58-4FDA-A27C-BEF9F3551FB3}"/>
    <hyperlink ref="L141" r:id="rId257" xr:uid="{2D40CDC9-F9C8-48AA-B3E5-322EA47E0F2B}"/>
    <hyperlink ref="M141" r:id="rId258" xr:uid="{C1D305B6-D842-4B4A-8FA4-731D89213526}"/>
    <hyperlink ref="A142" r:id="rId259" xr:uid="{631127BC-F2DA-48E1-B38F-6909363A90B5}"/>
    <hyperlink ref="L142" r:id="rId260" xr:uid="{D2ADEB2A-7D7E-4FF1-968F-D72C5AD7E90E}"/>
    <hyperlink ref="M142" r:id="rId261" xr:uid="{E94E89AB-C827-427C-85C4-C9BE8AB3A3FE}"/>
    <hyperlink ref="A143" r:id="rId262" xr:uid="{203069EB-BB3B-4110-856F-408B70AA46CD}"/>
    <hyperlink ref="L143" r:id="rId263" xr:uid="{EAE4821D-4A9D-4583-8D0E-58157718F048}"/>
    <hyperlink ref="M143" r:id="rId264" xr:uid="{AD1988C3-B387-47F0-A94E-B6AC092B3D77}"/>
    <hyperlink ref="A144" r:id="rId265" xr:uid="{FFAD5F65-B6C6-4CE6-9261-1E94131880D5}"/>
    <hyperlink ref="L144" r:id="rId266" xr:uid="{1F622FF2-11CD-45BE-B73C-A988C748EA4B}"/>
    <hyperlink ref="M144" r:id="rId267" xr:uid="{DB5F505D-BA1F-4242-B930-83ED88C6FC5A}"/>
    <hyperlink ref="A145" r:id="rId268" xr:uid="{E745425E-6170-41CE-A117-BE4401C24ABE}"/>
    <hyperlink ref="L145" r:id="rId269" xr:uid="{5D411AF2-DB7A-4E49-8DAC-F47DFB31775E}"/>
    <hyperlink ref="M145" r:id="rId270" xr:uid="{A6FB4D50-8F66-4B61-877B-3BF3E632A31B}"/>
    <hyperlink ref="A146" r:id="rId271" xr:uid="{E692908B-1C3F-4245-B045-38EAD9478175}"/>
    <hyperlink ref="L146" r:id="rId272" xr:uid="{E47FDBA3-552F-4BCA-952D-1929F92C4500}"/>
    <hyperlink ref="M146" r:id="rId273" xr:uid="{7D179533-44F8-4DBD-A527-C127E07D7908}"/>
    <hyperlink ref="A147" r:id="rId274" xr:uid="{B7AB9BB4-AD67-4AA0-A150-46A592BDDAEF}"/>
    <hyperlink ref="L147" r:id="rId275" xr:uid="{F3225707-7E7E-4999-986A-F614180A69C0}"/>
    <hyperlink ref="M147" r:id="rId276" xr:uid="{12CBC296-143E-4393-948E-4D866D5456C7}"/>
    <hyperlink ref="A148" r:id="rId277" xr:uid="{694EB144-03DF-4EDF-B754-695A55204426}"/>
    <hyperlink ref="L148" r:id="rId278" xr:uid="{6EBA9BBC-F375-48FF-8AFD-50DB29581287}"/>
    <hyperlink ref="M148" r:id="rId279" xr:uid="{58EB8A7B-A86F-4E36-9841-F82FAC967EB5}"/>
    <hyperlink ref="A149" r:id="rId280" xr:uid="{AD5C3656-DC73-457A-BBDD-717B0317F109}"/>
    <hyperlink ref="L149" r:id="rId281" xr:uid="{407F36CC-1BD7-4FCE-817E-4EBC2C350F2F}"/>
    <hyperlink ref="M149" r:id="rId282" xr:uid="{781B1FD5-3605-490B-A2D1-5076BEC88C75}"/>
    <hyperlink ref="A150" r:id="rId283" xr:uid="{D6D1EC63-AD5B-484B-A411-C8C3D5550D84}"/>
    <hyperlink ref="L150" r:id="rId284" xr:uid="{2D255413-2BBB-4073-837F-B20A29A6FCB4}"/>
    <hyperlink ref="M150" r:id="rId285" xr:uid="{95BA74D3-8265-4B2C-B70E-F2EB68786958}"/>
    <hyperlink ref="A151" r:id="rId286" xr:uid="{3FAF5675-D678-45AE-8E73-39F8602D4086}"/>
    <hyperlink ref="L151" r:id="rId287" xr:uid="{E1CE63B0-5A92-4C05-9C5B-DF606FC25D20}"/>
    <hyperlink ref="M151" r:id="rId288" xr:uid="{FAF53C59-C370-476C-AB33-F1459A6D87D4}"/>
    <hyperlink ref="A152" r:id="rId289" xr:uid="{F2B6DDCB-3F32-4E77-BE96-61EE04563F7B}"/>
    <hyperlink ref="L152" r:id="rId290" xr:uid="{7D387EB5-514C-4491-867B-7D55CAB83DEA}"/>
    <hyperlink ref="M152" r:id="rId291" xr:uid="{47A6BD4D-E438-4DA9-9F23-3DCA305D58A8}"/>
    <hyperlink ref="A153" r:id="rId292" xr:uid="{9F1A4138-3654-490B-B116-D50B8A169DDC}"/>
    <hyperlink ref="L153" r:id="rId293" xr:uid="{8CCE8F1F-FFCF-4EA6-AD2A-ED405AC791C4}"/>
    <hyperlink ref="M153" r:id="rId294" xr:uid="{5E3C09D7-22EE-47F6-9E98-7B57FA177B9E}"/>
    <hyperlink ref="A154" r:id="rId295" xr:uid="{24F900B1-972F-479B-89EB-029125BB530C}"/>
    <hyperlink ref="L154" r:id="rId296" xr:uid="{815ECE5F-169B-43B8-AE8C-1CAED9877133}"/>
    <hyperlink ref="M154" r:id="rId297" xr:uid="{7D83503F-7058-4C96-9FE6-3E1AEA2E59AB}"/>
    <hyperlink ref="A155" r:id="rId298" xr:uid="{C5874B4F-0380-4A54-919A-DF6CE0B13033}"/>
    <hyperlink ref="L155" r:id="rId299" xr:uid="{D8689B2A-C9F3-4243-B884-55F41FAFC824}"/>
    <hyperlink ref="M155" r:id="rId300" xr:uid="{4EA966B7-91A2-4E17-886D-93D019C7E6E5}"/>
    <hyperlink ref="A156" r:id="rId301" xr:uid="{9C2D09FF-0B21-4C26-99D6-707E06322CE8}"/>
    <hyperlink ref="L156" r:id="rId302" xr:uid="{A3C07A83-A47C-4708-BDA2-30091A441016}"/>
    <hyperlink ref="M156" r:id="rId303" xr:uid="{C3C12FA6-BEE0-4911-9129-BEE19D247D3D}"/>
    <hyperlink ref="A157" r:id="rId304" xr:uid="{28159EF1-51FC-4F4B-9B96-316C05EEB2C4}"/>
    <hyperlink ref="L157" r:id="rId305" xr:uid="{A890BCEB-2028-4646-BE3A-9E46B34FC3BD}"/>
    <hyperlink ref="M157" r:id="rId306" xr:uid="{35B86424-071E-424C-B320-2B9852135898}"/>
    <hyperlink ref="A158" r:id="rId307" xr:uid="{2E689F92-EAB5-4BF5-84F1-9191C16B8871}"/>
    <hyperlink ref="L158" r:id="rId308" xr:uid="{E6CB10D4-A48E-458B-8448-6676D9A891D3}"/>
    <hyperlink ref="M158" r:id="rId309" xr:uid="{6A907816-0146-4F96-8434-1647261B07F9}"/>
    <hyperlink ref="A159" r:id="rId310" xr:uid="{F0651659-6D5E-4CF0-83C0-F292DD8837B4}"/>
    <hyperlink ref="L159" r:id="rId311" xr:uid="{9D34AB66-97D4-42CA-A6D9-2E9913836EF3}"/>
    <hyperlink ref="M159" r:id="rId312" xr:uid="{3949E5C8-4F40-4BFE-8AB8-95BBCE9129EF}"/>
    <hyperlink ref="A160" r:id="rId313" xr:uid="{147B6D7B-B1AB-46AA-9510-8A37CCF321A4}"/>
    <hyperlink ref="L160" r:id="rId314" xr:uid="{86A33FC1-E660-4600-80EE-AB97458FDEEB}"/>
    <hyperlink ref="M160" r:id="rId315" xr:uid="{E10B7B46-17A3-4975-94A0-E739835DD484}"/>
    <hyperlink ref="A161" r:id="rId316" xr:uid="{0AA28DEB-1AA9-4915-9FD6-F7FB0BB1E93E}"/>
    <hyperlink ref="L161" r:id="rId317" xr:uid="{D3C6BDB2-7BEF-4744-BA48-ABAB67197FC2}"/>
    <hyperlink ref="M161" r:id="rId318" xr:uid="{D14AC3F0-D70D-4196-BA14-4E66787856C6}"/>
    <hyperlink ref="A162" r:id="rId319" xr:uid="{8E2B46B7-BCFC-40CA-9E26-492C5B31EB53}"/>
    <hyperlink ref="L162" r:id="rId320" xr:uid="{FDDDDDEE-8EBB-4823-A2D4-EDB9FB7431B6}"/>
    <hyperlink ref="M162" r:id="rId321" xr:uid="{DEBCD841-9BAA-4B30-9CFD-5A1B70E514C5}"/>
    <hyperlink ref="A163" r:id="rId322" xr:uid="{6E1DF5B2-DF56-4139-851D-10E8EC244DE3}"/>
    <hyperlink ref="L163" r:id="rId323" xr:uid="{00809FDB-7A4F-45DB-9889-33E2C9A08685}"/>
    <hyperlink ref="M163" r:id="rId324" xr:uid="{6C9D25F4-A3C7-4FB0-95FA-0B597DD297E3}"/>
    <hyperlink ref="A164" r:id="rId325" xr:uid="{5322FF4D-884C-4719-B6A7-BEC5187364C3}"/>
    <hyperlink ref="L164" r:id="rId326" xr:uid="{593BCF56-D8D4-4447-8DF9-48E0EF9F8D8B}"/>
    <hyperlink ref="M164" r:id="rId327" xr:uid="{AC75B254-2AD1-463D-9B54-2730C816EB25}"/>
    <hyperlink ref="A165" r:id="rId328" xr:uid="{A0F3600E-2099-4CD0-809F-5B4024AE4D6B}"/>
    <hyperlink ref="L165" r:id="rId329" xr:uid="{8D69913B-2839-4C1E-B124-DD1915614407}"/>
    <hyperlink ref="M165" r:id="rId330" xr:uid="{BF5F97F5-1F8B-475F-947A-4B6A4CE5B6B5}"/>
    <hyperlink ref="A166" r:id="rId331" xr:uid="{8B494EDA-28AC-4AEB-BE85-D526A4A0E128}"/>
    <hyperlink ref="L166" r:id="rId332" xr:uid="{5C91BDDD-425A-492D-A4F4-916865436313}"/>
    <hyperlink ref="M166" r:id="rId333" xr:uid="{2043D302-C30C-4325-BE42-BEF0C9C25B25}"/>
    <hyperlink ref="A167" r:id="rId334" xr:uid="{2BA589CA-8882-4CA8-8793-E689F4D22D92}"/>
    <hyperlink ref="L167" r:id="rId335" xr:uid="{F5A9D830-8534-4677-BF85-F17AF80D3408}"/>
    <hyperlink ref="M167" r:id="rId336" xr:uid="{05A34075-D601-46D4-8441-BEC7A97A0EEF}"/>
    <hyperlink ref="A168" r:id="rId337" xr:uid="{07603F44-946A-4F08-A719-03BC41A69765}"/>
    <hyperlink ref="L168" r:id="rId338" xr:uid="{B7D2BCE9-FBD4-40B9-85C4-45EBB3527A84}"/>
    <hyperlink ref="M168" r:id="rId339" xr:uid="{6E58E4DA-D30D-4109-BA5E-445758B48F93}"/>
    <hyperlink ref="A169" r:id="rId340" xr:uid="{43F60122-5CF7-4004-93A9-68287703DB4E}"/>
    <hyperlink ref="L169" r:id="rId341" xr:uid="{31C5C5B5-9DED-4434-BF8E-283B14667B68}"/>
    <hyperlink ref="M169" r:id="rId342" xr:uid="{8E539B07-3274-4129-AEB8-242A958CFDAE}"/>
    <hyperlink ref="A170" r:id="rId343" xr:uid="{5A4B9112-D37D-40F9-A88E-A6341D7D7005}"/>
    <hyperlink ref="L170" r:id="rId344" xr:uid="{A7393198-9206-4491-9AC5-5B3AB355E3E0}"/>
    <hyperlink ref="M170" r:id="rId345" xr:uid="{954DEEED-FF05-442E-878A-129FC254F0CA}"/>
    <hyperlink ref="A171" r:id="rId346" xr:uid="{C44E3D8B-9C36-44CD-842C-C094F054C4F5}"/>
    <hyperlink ref="L171" r:id="rId347" xr:uid="{6EBFD119-48B2-480D-A569-FC63E8A1D1A9}"/>
    <hyperlink ref="M171" r:id="rId348" xr:uid="{E1A55B41-6561-4F12-B12B-FA92200EEE84}"/>
    <hyperlink ref="A172" r:id="rId349" xr:uid="{4EC56282-9D05-48BD-AD24-C2A6465988C2}"/>
    <hyperlink ref="L172" r:id="rId350" xr:uid="{FE7C7E85-6F0C-497F-8049-5182BF427F52}"/>
    <hyperlink ref="M172" r:id="rId351" xr:uid="{9215EC89-28B4-4CE6-BC9C-7DB8D5AE58A5}"/>
    <hyperlink ref="A173" r:id="rId352" xr:uid="{C2243D1B-4470-4B53-89AD-E3C800D5877D}"/>
    <hyperlink ref="L173" r:id="rId353" xr:uid="{F63B06D9-152C-45A0-B571-42D47A4FE2C4}"/>
    <hyperlink ref="M173" r:id="rId354" xr:uid="{52B5F5EB-A99E-4E88-A8F6-199E77BDC2CB}"/>
    <hyperlink ref="A174" r:id="rId355" xr:uid="{F1359316-5814-47A7-AEF1-D5789479CF2B}"/>
    <hyperlink ref="L174" r:id="rId356" xr:uid="{788F1EA5-3123-4F7D-8E89-8910BF344E3D}"/>
    <hyperlink ref="M174" r:id="rId357" xr:uid="{B75EF2F8-2AA4-4EA9-B706-48EF81EA79FE}"/>
    <hyperlink ref="A175" r:id="rId358" xr:uid="{BD361C6E-1ACC-460D-B607-31244F0A959C}"/>
    <hyperlink ref="L175" r:id="rId359" xr:uid="{133872D2-0206-4042-A910-5CBB059E354B}"/>
    <hyperlink ref="M175" r:id="rId360" xr:uid="{1ED43E7F-50D4-45DA-87D5-85F86A2E2B80}"/>
    <hyperlink ref="A176" r:id="rId361" xr:uid="{39A8BECC-57E3-44E6-BE5C-6AB4D9370236}"/>
    <hyperlink ref="L176" r:id="rId362" xr:uid="{5B72D7F8-B59F-479E-910D-F6C7935A1A55}"/>
    <hyperlink ref="M176" r:id="rId363" xr:uid="{2DFDAB9E-0EB1-4D80-B91D-5F39E68AF0FF}"/>
    <hyperlink ref="A177" r:id="rId364" xr:uid="{D59590B9-8EC1-46C1-A04B-72E3D469EAA1}"/>
    <hyperlink ref="L177" r:id="rId365" xr:uid="{4CCB3721-D9D6-4BF1-8E17-9D7F2395728B}"/>
    <hyperlink ref="M177" r:id="rId366" xr:uid="{4146BCDB-BC25-4159-8DE6-8589E706C4A4}"/>
    <hyperlink ref="A178" r:id="rId367" xr:uid="{C640FCAB-B527-426F-B1F8-5D802A10C10B}"/>
    <hyperlink ref="L178" r:id="rId368" xr:uid="{FCD0BD27-8710-4669-8020-F0F6FDD986A1}"/>
    <hyperlink ref="M178" r:id="rId369" xr:uid="{C7AF2181-5BA0-4410-BE20-336504CA2F0B}"/>
    <hyperlink ref="A179" r:id="rId370" xr:uid="{5B30A240-D735-4311-B5BA-652282E35386}"/>
    <hyperlink ref="L179" r:id="rId371" xr:uid="{BEA942AF-958A-49CD-9A50-09345FD84480}"/>
    <hyperlink ref="M179" r:id="rId372" xr:uid="{03129816-ADF8-46C8-B234-5396EC59D86F}"/>
    <hyperlink ref="A180" r:id="rId373" xr:uid="{CF6C1768-8530-4CC9-AEF3-94B41EF127E9}"/>
    <hyperlink ref="L180" r:id="rId374" xr:uid="{9D72FB83-D798-46D4-BAAE-A8B1A3C28354}"/>
    <hyperlink ref="M180" r:id="rId375" xr:uid="{2FF788C1-0589-4976-90F6-3FD5721C5E96}"/>
    <hyperlink ref="A181" r:id="rId376" xr:uid="{E06B9EE6-FA32-465B-BCD6-CAE270372D72}"/>
    <hyperlink ref="L181" r:id="rId377" xr:uid="{6F0B1BE7-F96D-4C50-9D99-77E7AC77567F}"/>
    <hyperlink ref="M181" r:id="rId378" xr:uid="{6646E346-46C3-4996-9875-B70ECF676D48}"/>
    <hyperlink ref="A182" r:id="rId379" xr:uid="{1A8F9C21-1791-4AB4-A4C5-151F82953F1C}"/>
    <hyperlink ref="L182" r:id="rId380" xr:uid="{009C2A18-9FCA-4D4E-B322-FB78801CA3AD}"/>
    <hyperlink ref="M182" r:id="rId381" xr:uid="{30D58B5F-271A-489B-82F4-9A3FB194A946}"/>
    <hyperlink ref="A183" r:id="rId382" xr:uid="{DA12CDE5-31DD-4D38-BED2-2BFC1A60E472}"/>
    <hyperlink ref="L183" r:id="rId383" xr:uid="{B14B1F0F-7677-4BF0-A15C-702686FE6E01}"/>
    <hyperlink ref="M183" r:id="rId384" xr:uid="{B3E22A8A-8900-446E-B52F-1B503BF0EAD1}"/>
    <hyperlink ref="A184" r:id="rId385" xr:uid="{281F2DF6-D726-4932-93F1-6B406741F664}"/>
    <hyperlink ref="L184" r:id="rId386" xr:uid="{48E52AA0-40B0-4E67-B77D-4C0D8A0C4394}"/>
    <hyperlink ref="M184" r:id="rId387" xr:uid="{04578AE5-3100-4EA6-B750-AC0B748B668A}"/>
    <hyperlink ref="A185" r:id="rId388" xr:uid="{EAA0CD2F-46D9-40E4-B983-27B10B21BE74}"/>
    <hyperlink ref="L185" r:id="rId389" xr:uid="{FA0F86C7-95AD-452D-BD28-7C993EFF4CD5}"/>
    <hyperlink ref="M185" r:id="rId390" xr:uid="{B11BE95F-2338-4B08-9569-EA5BDFFEA8CE}"/>
    <hyperlink ref="A186" r:id="rId391" xr:uid="{C1A1F81C-067A-42FC-A214-B4A69EF79F47}"/>
    <hyperlink ref="L186" r:id="rId392" xr:uid="{CF758767-C238-433B-9E8E-E9DE900DD4C0}"/>
    <hyperlink ref="M186" r:id="rId393" xr:uid="{51F44C04-B2BB-4ED4-A9F6-C339FFD4AB44}"/>
    <hyperlink ref="A187" r:id="rId394" xr:uid="{9FD5E813-B004-4422-BD6E-1BD8A7BED5D7}"/>
    <hyperlink ref="L187" r:id="rId395" xr:uid="{B82027ED-6438-406B-BF36-E81013380C2C}"/>
    <hyperlink ref="M187" r:id="rId396" xr:uid="{81A90971-0048-499D-87B8-1EB07345888C}"/>
    <hyperlink ref="A188" r:id="rId397" xr:uid="{5EA9ED4D-2413-4A1C-AC61-C63094F560F9}"/>
    <hyperlink ref="L188" r:id="rId398" xr:uid="{725E2067-1FDD-4A49-85E9-C9C7B804278F}"/>
    <hyperlink ref="M188" r:id="rId399" xr:uid="{6B69DADA-0E61-4C89-8207-3580C1985927}"/>
    <hyperlink ref="A189" r:id="rId400" xr:uid="{A5862D9A-492B-4768-A073-EEC76718BA52}"/>
    <hyperlink ref="L189" r:id="rId401" xr:uid="{9321C606-3575-4FFA-87FA-F6774873B81B}"/>
    <hyperlink ref="M189" r:id="rId402" xr:uid="{558A0E87-0B09-4BB2-AB55-3E80618C5E22}"/>
    <hyperlink ref="A190" r:id="rId403" xr:uid="{7F751684-860D-4256-AEF2-B56D919C9645}"/>
    <hyperlink ref="L190" r:id="rId404" xr:uid="{B9990D10-15C9-4007-8932-436FC344156D}"/>
    <hyperlink ref="M190" r:id="rId405" xr:uid="{75283105-B047-42C3-B697-1237CE3309FF}"/>
    <hyperlink ref="A191" r:id="rId406" xr:uid="{9147DEAE-53B0-4021-B966-8604E58BE473}"/>
    <hyperlink ref="L191" r:id="rId407" xr:uid="{6154857E-A7B5-4C58-9CF6-C3425AF045D1}"/>
    <hyperlink ref="M191" r:id="rId408" xr:uid="{F153A6BA-33A0-4CF0-BC8D-C48E4411E9BD}"/>
    <hyperlink ref="A192" r:id="rId409" xr:uid="{7AC396AE-7A35-4251-B17F-41997D63FEF4}"/>
    <hyperlink ref="L192" r:id="rId410" xr:uid="{001E6FF7-5DAB-4948-9ED8-E1630A64F124}"/>
    <hyperlink ref="M192" r:id="rId411" xr:uid="{787B7806-A462-42FF-A10F-FE877C89FA49}"/>
    <hyperlink ref="A193" r:id="rId412" xr:uid="{836B3FD6-B0E6-4CBC-B93E-F7BCABC8FF4A}"/>
    <hyperlink ref="L193" r:id="rId413" xr:uid="{594A09B2-ADDE-4181-BC22-D75655468CB3}"/>
    <hyperlink ref="M193" r:id="rId414" xr:uid="{F06C3F4F-E3A9-4540-8288-27DFB69A7164}"/>
    <hyperlink ref="A194" r:id="rId415" xr:uid="{B504811F-8FA0-4FFA-837C-09B5691B7E3E}"/>
    <hyperlink ref="L194" r:id="rId416" xr:uid="{30B81F29-65BF-4DA0-8AFF-CA9FD453531A}"/>
    <hyperlink ref="M194" r:id="rId417" xr:uid="{93F12E5A-D31F-45D1-9C85-2893A4D809AB}"/>
    <hyperlink ref="A195" r:id="rId418" xr:uid="{661D2128-5CB6-4A4D-9D99-E2ED8AAF6859}"/>
    <hyperlink ref="L195" r:id="rId419" xr:uid="{16A203ED-0BDB-456F-8FC3-B45007274026}"/>
    <hyperlink ref="M195" r:id="rId420" xr:uid="{2DE1BB38-33DA-4CB7-821A-00482BDF4EB0}"/>
    <hyperlink ref="A196" r:id="rId421" xr:uid="{BE17E105-2CBB-4321-9A28-27A0D5CC662B}"/>
    <hyperlink ref="L196" r:id="rId422" xr:uid="{C393603F-D3A9-4A25-A2FE-17FA001FD953}"/>
    <hyperlink ref="M196" r:id="rId423" xr:uid="{22826759-056D-4E75-AE30-F353B9581C5D}"/>
    <hyperlink ref="A197" r:id="rId424" xr:uid="{52C9C72B-D84E-4131-BB68-37120E028759}"/>
    <hyperlink ref="L197" r:id="rId425" xr:uid="{CFD2652B-7173-4953-9BAE-555C56EB7886}"/>
    <hyperlink ref="M197" r:id="rId426" xr:uid="{7DC624D9-79CE-480E-8268-9E6FDE482C3C}"/>
    <hyperlink ref="A198" r:id="rId427" xr:uid="{0CA71944-447A-437E-BBCA-3460A86333EE}"/>
    <hyperlink ref="L198" r:id="rId428" xr:uid="{8F66F5F2-CD10-4667-B94F-7D7686919F1C}"/>
    <hyperlink ref="M198" r:id="rId429" xr:uid="{41230913-2F82-4641-8DEC-24EF44E2D1B0}"/>
    <hyperlink ref="A199" r:id="rId430" xr:uid="{8ECAC6E7-7411-4419-9F9C-9C579EC99FD4}"/>
    <hyperlink ref="L199" r:id="rId431" xr:uid="{46626B3E-22B9-445F-8815-5CD343F34EAA}"/>
    <hyperlink ref="M199" r:id="rId432" xr:uid="{D6AC5A65-847C-4514-A239-682F1DA9DE8B}"/>
    <hyperlink ref="A200" r:id="rId433" xr:uid="{29157C21-9128-4E95-9501-5CB0D6333BFD}"/>
    <hyperlink ref="L200" r:id="rId434" xr:uid="{D4151D01-33AD-4E1D-87E1-2F2C75322760}"/>
    <hyperlink ref="M200" r:id="rId435" xr:uid="{F6F497C5-4582-4603-944F-224CDD1F6450}"/>
    <hyperlink ref="A201" r:id="rId436" xr:uid="{B91486AE-9802-4274-904B-424753D0CFEF}"/>
    <hyperlink ref="L201" r:id="rId437" xr:uid="{786E29AC-0DE9-44AC-9C98-6549A6DC76FE}"/>
    <hyperlink ref="M201" r:id="rId438" xr:uid="{2F685594-B96F-4BCC-8A7D-304A355BC506}"/>
    <hyperlink ref="A202" r:id="rId439" xr:uid="{2DF4B7E1-4C20-442B-BD8E-6CA466449C5D}"/>
    <hyperlink ref="L202" r:id="rId440" xr:uid="{FE22AE80-7425-4443-BA92-8CD6BD3DBA7D}"/>
    <hyperlink ref="M202" r:id="rId441" xr:uid="{83A011C6-7D97-43EF-A261-489EB124004A}"/>
    <hyperlink ref="A203" r:id="rId442" xr:uid="{2018D988-043B-476F-8F2A-E1AF07E04571}"/>
    <hyperlink ref="L203" r:id="rId443" xr:uid="{2099A2BC-BFDC-4C94-88D7-3B5F231D3A38}"/>
    <hyperlink ref="M203" r:id="rId444" xr:uid="{12A5E8C6-358C-42CB-A922-12F3E93C165F}"/>
    <hyperlink ref="A204" r:id="rId445" xr:uid="{423E98D5-AEE7-42CB-8492-AE20B002E6CE}"/>
    <hyperlink ref="L204" r:id="rId446" xr:uid="{92EDEB77-B73F-4F4B-AA25-CAB39BA6DE79}"/>
    <hyperlink ref="M204" r:id="rId447" xr:uid="{E2BAD209-12C9-4408-9009-94197159D6FF}"/>
    <hyperlink ref="A205" r:id="rId448" xr:uid="{C54AE421-51D2-4BFA-A7E7-0E137FC99366}"/>
    <hyperlink ref="L205" r:id="rId449" xr:uid="{BEB9AC3F-0A2F-4681-AFC1-CB3D2D24284A}"/>
    <hyperlink ref="M205" r:id="rId450" xr:uid="{1638D5A6-2C58-4CB6-95B0-F4EC0EFAF3B1}"/>
    <hyperlink ref="A206" r:id="rId451" xr:uid="{F71A0C27-E953-47B5-8625-9C84D839C1A1}"/>
    <hyperlink ref="L206" r:id="rId452" xr:uid="{1913A3A4-04C7-4D96-B52B-10C64246FD92}"/>
    <hyperlink ref="M206" r:id="rId453" xr:uid="{EFC30BB1-36C5-4B72-B631-39C7EE69577F}"/>
    <hyperlink ref="A207" r:id="rId454" xr:uid="{86CFEAB6-B193-42A2-9DBE-D257D76A9358}"/>
    <hyperlink ref="L207" r:id="rId455" xr:uid="{53AD55D3-8872-45A0-A66D-048EF4C6EE0D}"/>
    <hyperlink ref="M207" r:id="rId456" xr:uid="{9625BFDA-475A-49AE-90C6-41E0DA51222E}"/>
    <hyperlink ref="A208" r:id="rId457" xr:uid="{1A55E62D-4374-4E03-963F-3E00206349D3}"/>
    <hyperlink ref="L208" r:id="rId458" xr:uid="{FD65808D-82DC-424C-BEF7-31D33CE6999E}"/>
    <hyperlink ref="M208" r:id="rId459" xr:uid="{952DE796-A9CC-48D8-936D-C3CDA22B21BB}"/>
    <hyperlink ref="A209" r:id="rId460" xr:uid="{7A0B55C2-1F51-4F44-95A6-7C2A90112685}"/>
    <hyperlink ref="L209" r:id="rId461" xr:uid="{8F0D04FC-1C0B-4C66-9FCE-C672F43E24A3}"/>
    <hyperlink ref="M209" r:id="rId462" xr:uid="{BBBB2AA4-4C12-457F-9DFB-526AF2467A4C}"/>
    <hyperlink ref="A210" r:id="rId463" xr:uid="{4EC362D0-D97A-495F-9D4F-66130E753082}"/>
    <hyperlink ref="L210" r:id="rId464" xr:uid="{D9951F60-FCCB-4134-8F0E-5EAC3F858B69}"/>
    <hyperlink ref="M210" r:id="rId465" xr:uid="{D9186A85-F553-4746-AF0B-C762AA42F416}"/>
    <hyperlink ref="A211" r:id="rId466" xr:uid="{8E151029-666C-4E10-BA43-5006F611A75E}"/>
    <hyperlink ref="L211" r:id="rId467" xr:uid="{2142880F-E1FC-4736-B9CC-C1AD3FFA8FC2}"/>
    <hyperlink ref="M211" r:id="rId468" xr:uid="{99E8451F-EEBB-475D-B946-EB7E1D2CCE9B}"/>
    <hyperlink ref="A212" r:id="rId469" xr:uid="{DB0EA8B5-0116-4BBC-A02E-2BDD9E7A206F}"/>
    <hyperlink ref="L212" r:id="rId470" xr:uid="{B0F093BF-3F0E-4690-9AFC-C747DC93262F}"/>
    <hyperlink ref="M212" r:id="rId471" xr:uid="{679D5077-1E34-4EC2-89D1-F6F956AAD692}"/>
    <hyperlink ref="A213" r:id="rId472" xr:uid="{4EB07BDB-5C94-4C45-B60B-4F169E2E4716}"/>
    <hyperlink ref="L213" r:id="rId473" xr:uid="{2A6662F3-42C8-4B77-AE8E-DAFF44E12B11}"/>
    <hyperlink ref="M213" r:id="rId474" xr:uid="{DD3F6B55-67A9-4D19-9A10-EF5AD214A4EE}"/>
    <hyperlink ref="A214" r:id="rId475" xr:uid="{455F0B52-2A5F-4478-9A71-D4FF0EA7DA9D}"/>
    <hyperlink ref="L214" r:id="rId476" xr:uid="{FAE409BF-4BE6-4F13-B771-61C4EFF5B357}"/>
    <hyperlink ref="M214" r:id="rId477" xr:uid="{22E3C8CE-04E9-419A-A487-ACFD71F7C4F8}"/>
    <hyperlink ref="A215" r:id="rId478" xr:uid="{69D44475-A1DB-4DDB-BF29-74802846D514}"/>
    <hyperlink ref="L215" r:id="rId479" xr:uid="{39EC0287-682B-46F3-85DD-5119C5D2CFCD}"/>
    <hyperlink ref="M215" r:id="rId480" xr:uid="{5688376A-C110-4F07-94AF-2DCE4B6B7E98}"/>
    <hyperlink ref="A216" r:id="rId481" xr:uid="{313BBD20-C325-479D-ABD8-A6F4BEBDB28F}"/>
    <hyperlink ref="L216" r:id="rId482" xr:uid="{BE1D5D9D-00AD-49FA-A2A8-7D509DA803BC}"/>
    <hyperlink ref="M216" r:id="rId483" xr:uid="{A44F468D-830E-4C0A-B798-5FA056215B73}"/>
    <hyperlink ref="A217" r:id="rId484" xr:uid="{AE97CADA-B12A-4D8F-A9ED-233C6AFA7AF2}"/>
    <hyperlink ref="L217" r:id="rId485" xr:uid="{21EE6CA3-7CB3-4DFE-8893-9851E2A94301}"/>
    <hyperlink ref="M217" r:id="rId486" xr:uid="{18FB4645-08D1-4E43-B82E-E9B8C118E06F}"/>
    <hyperlink ref="A218" r:id="rId487" xr:uid="{9A118A24-13B7-4C5B-AEC1-406B1DD3EF49}"/>
    <hyperlink ref="L218" r:id="rId488" xr:uid="{B61A465A-1F6E-4448-97C8-A483D3EE6F94}"/>
    <hyperlink ref="M218" r:id="rId489" xr:uid="{90157EEA-E49F-4554-96AE-E4DAB3881E37}"/>
    <hyperlink ref="A219" r:id="rId490" xr:uid="{EC79AF68-B58E-41E3-808F-181E994B4E77}"/>
    <hyperlink ref="L219" r:id="rId491" xr:uid="{D50859A0-D3F7-4F91-A8F1-8FAB704A23D6}"/>
    <hyperlink ref="M219" r:id="rId492" xr:uid="{1882FF6B-A728-4569-AD61-7E699753DE52}"/>
    <hyperlink ref="A220" r:id="rId493" xr:uid="{1B3D8166-394B-402C-866F-5F83173880CD}"/>
    <hyperlink ref="L220" r:id="rId494" xr:uid="{07D089CC-B9D7-4180-89EF-C2E587A13481}"/>
    <hyperlink ref="M220" r:id="rId495" xr:uid="{CCA6E6B6-5B85-4C58-83F4-F496ED7E05DE}"/>
    <hyperlink ref="A221" r:id="rId496" xr:uid="{E3C38D57-AF2F-4D8D-880B-52EE975B2910}"/>
    <hyperlink ref="L221" r:id="rId497" xr:uid="{91330E9B-59CB-4912-A95F-5ABDC952424E}"/>
    <hyperlink ref="M221" r:id="rId498" xr:uid="{93DF20C1-0EE9-4E74-95C4-38946DF910F9}"/>
    <hyperlink ref="A222" r:id="rId499" xr:uid="{E18D3A4A-C447-4A8B-8298-08F71F51D955}"/>
    <hyperlink ref="L222" r:id="rId500" xr:uid="{DB3F5F9C-CA14-4D13-956C-020B6FFA5F78}"/>
    <hyperlink ref="M222" r:id="rId501" xr:uid="{E3E90E20-4759-4012-B55A-AA0968298366}"/>
    <hyperlink ref="A223" r:id="rId502" xr:uid="{3D5E652C-7737-49D8-BBDA-B67C7A6A3ED3}"/>
    <hyperlink ref="L223" r:id="rId503" xr:uid="{06DDD9F1-E3BE-4A6E-9F54-1217E0A97714}"/>
    <hyperlink ref="M223" r:id="rId504" xr:uid="{528D2F09-76FB-4669-8973-CF8FB3C72BFB}"/>
    <hyperlink ref="A224" r:id="rId505" xr:uid="{D863DB32-2C0A-4C0B-85B9-EF75E3DFF5FD}"/>
    <hyperlink ref="L224" r:id="rId506" xr:uid="{3306C2F8-7ECF-4690-8070-9CAC85B1A13F}"/>
    <hyperlink ref="M224" r:id="rId507" xr:uid="{9371A38F-5207-40DD-8A15-5F801E48D264}"/>
    <hyperlink ref="A225" r:id="rId508" xr:uid="{C2EC799A-33A4-4230-89FB-F6E35A359A25}"/>
    <hyperlink ref="L225" r:id="rId509" xr:uid="{3006F18B-F3A0-459F-871F-5BD621822556}"/>
    <hyperlink ref="M225" r:id="rId510" xr:uid="{B39530A3-75C9-427C-A5EB-5C10EC928E15}"/>
    <hyperlink ref="A226" r:id="rId511" xr:uid="{C10B37F9-3B10-4DC8-8F72-BA864458F9AF}"/>
    <hyperlink ref="L226" r:id="rId512" xr:uid="{F6FD8A06-B43B-4ADC-9FD3-7CC39F0A1311}"/>
    <hyperlink ref="M226" r:id="rId513" xr:uid="{2E432EAD-5475-4860-8949-A1109AB82045}"/>
    <hyperlink ref="A227" r:id="rId514" xr:uid="{A6ADF92A-741B-4007-ACA8-1F9EDBA200DC}"/>
    <hyperlink ref="L227" r:id="rId515" xr:uid="{9D987560-D5D0-43FC-8541-2C7A1B35DE72}"/>
    <hyperlink ref="M227" r:id="rId516" xr:uid="{CFA6156A-D5B9-4E5B-8340-41309B36F487}"/>
    <hyperlink ref="A228" r:id="rId517" xr:uid="{9F777EDB-AB3F-45E1-8449-7A9A9F7AD038}"/>
    <hyperlink ref="L228" r:id="rId518" xr:uid="{EA2391A5-6590-4762-8DA9-4D39E4AAC263}"/>
    <hyperlink ref="M228" r:id="rId519" xr:uid="{12BB8914-08A9-47A6-B1D4-6AB9BF0CE9A9}"/>
    <hyperlink ref="A229" r:id="rId520" xr:uid="{DBD4A651-CF54-46A1-ADBE-9E3A950702B2}"/>
    <hyperlink ref="L229" r:id="rId521" xr:uid="{704CB836-0771-464F-88C6-8E1C811D94B6}"/>
    <hyperlink ref="M229" r:id="rId522" xr:uid="{772CDEA5-1D2A-4F9D-8D38-4A0B4F701E2A}"/>
    <hyperlink ref="A230" r:id="rId523" xr:uid="{2D894C2E-0D93-412A-84E2-B70FCFDF0619}"/>
    <hyperlink ref="L230" r:id="rId524" xr:uid="{139364BD-B9EB-4D78-827A-A18260015026}"/>
    <hyperlink ref="M230" r:id="rId525" xr:uid="{8F6B4683-618E-46AC-ACD5-021402E63069}"/>
    <hyperlink ref="A231" r:id="rId526" xr:uid="{2FD6CFC5-FB40-4D29-96CB-AD63ACA77CAB}"/>
    <hyperlink ref="L231" r:id="rId527" xr:uid="{FC5C7B89-51B2-4C75-9945-976721B07851}"/>
    <hyperlink ref="M231" r:id="rId528" xr:uid="{08A4E9A2-BFB2-4B00-B124-CEF2A672EEFA}"/>
    <hyperlink ref="A232" r:id="rId529" xr:uid="{06E05129-6734-423F-99F6-DD13CA3D469E}"/>
    <hyperlink ref="L232" r:id="rId530" xr:uid="{4AAED84B-CAE3-473E-BDB0-9E246AF1D401}"/>
    <hyperlink ref="M232" r:id="rId531" xr:uid="{1ACA0FCC-A604-41BA-9C76-DA63550E84E7}"/>
    <hyperlink ref="A233" r:id="rId532" xr:uid="{65A1F1DA-5255-4C83-96F8-AAA5FAE360D0}"/>
    <hyperlink ref="L233" r:id="rId533" xr:uid="{506A69C0-FF71-4D2F-AB51-79A495786100}"/>
    <hyperlink ref="M233" r:id="rId534" xr:uid="{8DA32B4F-BC9D-41AD-B794-70F8EA3BE3D9}"/>
    <hyperlink ref="A234" r:id="rId535" xr:uid="{75640F78-6392-4CFF-A794-D5FB72EE2742}"/>
    <hyperlink ref="L234" r:id="rId536" xr:uid="{E7BCB6B5-E56E-484C-84DE-90508B8D372A}"/>
    <hyperlink ref="M234" r:id="rId537" xr:uid="{9AD6BB40-0CB0-4CA9-AFFE-85DD1BDE32C9}"/>
    <hyperlink ref="A235" r:id="rId538" xr:uid="{BF7A671B-DC8A-4213-A483-34A5515D7F80}"/>
    <hyperlink ref="L235" r:id="rId539" xr:uid="{9DD7FC95-49C4-4C3D-A146-158657CAA21D}"/>
    <hyperlink ref="M235" r:id="rId540" xr:uid="{92DBB1DC-312A-4BA2-8AB3-868CAB7DB990}"/>
    <hyperlink ref="A236" r:id="rId541" xr:uid="{ECE11388-14CE-480E-8783-9C0AE1F26CE8}"/>
    <hyperlink ref="L236" r:id="rId542" xr:uid="{A421EE57-BDEC-4E7A-B0B4-D3D1797D4949}"/>
    <hyperlink ref="M236" r:id="rId543" xr:uid="{3E9148D4-B1D0-4C05-9963-C3332B601BB8}"/>
    <hyperlink ref="A237" r:id="rId544" xr:uid="{D492E471-57CA-48B5-9DF2-C7A0F9002809}"/>
    <hyperlink ref="L237" r:id="rId545" xr:uid="{0E458594-94BC-47FC-9502-AC3F8AB287B6}"/>
    <hyperlink ref="M237" r:id="rId546" xr:uid="{920A1E2C-80FF-4D7A-AC25-5C518A8CCC42}"/>
    <hyperlink ref="A238" r:id="rId547" xr:uid="{863A2C98-3209-438C-BD67-7DC015240533}"/>
    <hyperlink ref="L238" r:id="rId548" xr:uid="{9F8D33CC-C98E-4C1A-A730-F0C84D5354ED}"/>
    <hyperlink ref="M238" r:id="rId549" xr:uid="{047BDDA2-4BDD-4535-8408-2841C68B842D}"/>
    <hyperlink ref="A239" r:id="rId550" xr:uid="{B3172D2A-905D-4856-A03D-977DB7B9BD44}"/>
    <hyperlink ref="L239" r:id="rId551" xr:uid="{47515476-F3BF-47E4-AEED-CE7286AC66A6}"/>
    <hyperlink ref="M239" r:id="rId552" xr:uid="{97A4F53C-EAB5-4D6F-AB5C-FD09D09E2D73}"/>
    <hyperlink ref="A240" r:id="rId553" xr:uid="{E61074E3-3901-42E5-9780-879C85539B9B}"/>
    <hyperlink ref="L240" r:id="rId554" xr:uid="{C03D176D-5D4A-4DA8-856A-5013CBC45379}"/>
    <hyperlink ref="M240" r:id="rId555" xr:uid="{385C6241-F25E-4612-ADDB-D5145B5E2C57}"/>
    <hyperlink ref="A241" r:id="rId556" xr:uid="{862E2B9A-9024-403C-A1B9-AF207C9F41CB}"/>
    <hyperlink ref="L241" r:id="rId557" xr:uid="{570EFC39-6346-4E63-87DC-5E5A005A7885}"/>
    <hyperlink ref="M241" r:id="rId558" xr:uid="{2243B714-CE3F-4E9F-BA19-7162104B1F31}"/>
    <hyperlink ref="A242" r:id="rId559" xr:uid="{3A6D97E3-54BC-462F-A260-F99678681B2A}"/>
    <hyperlink ref="L242" r:id="rId560" xr:uid="{356B0B66-A587-4F2C-9161-F85D24693068}"/>
    <hyperlink ref="M242" r:id="rId561" xr:uid="{8DB1A1BD-0AF1-4038-BDA0-F04A2F4ED473}"/>
    <hyperlink ref="A243" r:id="rId562" xr:uid="{882767F6-08AB-4B6A-A312-20429CC66A0C}"/>
    <hyperlink ref="L243" r:id="rId563" xr:uid="{2ED3CF38-FC29-4F98-8A92-47CAD5760D0B}"/>
    <hyperlink ref="M243" r:id="rId564" xr:uid="{EBF50A5D-9E84-4BEF-98B0-C571147F5998}"/>
    <hyperlink ref="A244" r:id="rId565" xr:uid="{39996507-5826-4A75-A836-A6EBE7EE44B2}"/>
    <hyperlink ref="L244" r:id="rId566" xr:uid="{92128E27-106E-4CEC-9608-6FD9B944E8D2}"/>
    <hyperlink ref="M244" r:id="rId567" xr:uid="{47C0A84E-2976-4569-9BF2-4C2960684700}"/>
    <hyperlink ref="A245" r:id="rId568" xr:uid="{E28BBE7A-8EAB-41E3-A6F6-D23DEA7605A3}"/>
    <hyperlink ref="L245" r:id="rId569" xr:uid="{C795108B-B841-427E-AE50-6C3EF57E1ABC}"/>
    <hyperlink ref="M245" r:id="rId570" xr:uid="{779892CA-C5D5-4C9C-9C66-E8B4EA8478C2}"/>
    <hyperlink ref="A246" r:id="rId571" xr:uid="{5B16D631-08C9-4EB3-897B-556A8321C163}"/>
    <hyperlink ref="L246" r:id="rId572" xr:uid="{62C0816E-760C-457B-A103-30843CE45D02}"/>
    <hyperlink ref="M246" r:id="rId573" xr:uid="{85B44A28-274E-4FE7-B9BE-68671DC6B003}"/>
    <hyperlink ref="A247" r:id="rId574" xr:uid="{90FAF767-376A-4367-910B-85EE0E8509B5}"/>
    <hyperlink ref="L247" r:id="rId575" xr:uid="{81B8EF84-AFE3-4957-A223-873102610B66}"/>
    <hyperlink ref="M247" r:id="rId576" xr:uid="{90DD8AF5-31C0-429E-A25E-928C899AC11B}"/>
    <hyperlink ref="A248" r:id="rId577" xr:uid="{490595DF-E542-4E86-B52C-87F62CC3DB19}"/>
    <hyperlink ref="L248" r:id="rId578" xr:uid="{0FCBD42D-8405-43EB-B3BF-3B55E551A719}"/>
    <hyperlink ref="M248" r:id="rId579" xr:uid="{C82BC76D-0927-4364-8220-D64AAC866E0A}"/>
    <hyperlink ref="A249" r:id="rId580" xr:uid="{FDB50434-0511-4EDA-BB81-E6CAD9D86850}"/>
    <hyperlink ref="L249" r:id="rId581" xr:uid="{57D73BC5-AF56-449F-B349-B3F488A89C69}"/>
    <hyperlink ref="M249" r:id="rId582" xr:uid="{4B7022AD-3971-43D3-BBFC-3FB1B5AC144D}"/>
    <hyperlink ref="A250" r:id="rId583" xr:uid="{4917018C-E94B-4399-B23C-DA5BD8D6170A}"/>
    <hyperlink ref="L250" r:id="rId584" xr:uid="{9CAE0FA7-002F-4B2F-9A78-1C4CD907E322}"/>
    <hyperlink ref="M250" r:id="rId585" xr:uid="{7528555E-271C-4E9F-A1CC-9182DFEBF145}"/>
    <hyperlink ref="A251" r:id="rId586" xr:uid="{598DC5E8-5BEF-402C-987D-BA73E2359795}"/>
    <hyperlink ref="L251" r:id="rId587" xr:uid="{D88DA872-EC8E-4B29-8F44-327C7682EC7F}"/>
    <hyperlink ref="M251" r:id="rId588" xr:uid="{017BC08C-33B2-4F51-B10A-E85529B5CE73}"/>
    <hyperlink ref="A252" r:id="rId589" xr:uid="{DFB2A029-D316-4EBA-8DC3-7149FE985A39}"/>
    <hyperlink ref="L252" r:id="rId590" xr:uid="{EC1E4917-8D63-4550-A684-0744424EBE5D}"/>
    <hyperlink ref="M252" r:id="rId591" xr:uid="{632710AB-9586-41DF-AD6E-06422194D241}"/>
    <hyperlink ref="A253" r:id="rId592" xr:uid="{317CA252-9FFE-40A4-A5AA-F9E9F198EA5C}"/>
    <hyperlink ref="L253" r:id="rId593" xr:uid="{0EEDFE91-561A-4CEB-9201-0D042838B5B8}"/>
    <hyperlink ref="M253" r:id="rId594" xr:uid="{64C9DEB9-AB7D-45C7-A1C7-575378402B5B}"/>
    <hyperlink ref="A254" r:id="rId595" xr:uid="{101F10C4-B3CB-424F-9890-AF7E54C2518D}"/>
    <hyperlink ref="L254" r:id="rId596" xr:uid="{86582EED-AB06-4CDA-AD8A-24F95297C10E}"/>
    <hyperlink ref="M254" r:id="rId597" xr:uid="{492CCB90-38B4-4E2E-B7A2-DCAB3BF9819D}"/>
    <hyperlink ref="A255" r:id="rId598" xr:uid="{6D10DA5C-939F-4EA3-96F9-B99E315F06FC}"/>
    <hyperlink ref="L255" r:id="rId599" xr:uid="{6CDB2D38-9FCB-4F1C-899D-1CAB2761B473}"/>
    <hyperlink ref="M255" r:id="rId600" xr:uid="{3FA26ACA-6769-481D-9DDD-F7B3EC393A68}"/>
    <hyperlink ref="A256" r:id="rId601" xr:uid="{F53E3351-43C3-4FAB-BD1A-07CE9FD1801F}"/>
    <hyperlink ref="L256" r:id="rId602" xr:uid="{24DB51A8-B2E6-496E-81E9-33C284F1B98B}"/>
    <hyperlink ref="M256" r:id="rId603" xr:uid="{18C6BDD4-821B-446F-B3F0-B1E317353DB8}"/>
    <hyperlink ref="A257" r:id="rId604" xr:uid="{7066CFA0-D8CC-4A96-9E9B-E4A8CCDEED1F}"/>
    <hyperlink ref="L257" r:id="rId605" xr:uid="{2CC1ACA1-7F2E-4E79-97B1-DB9E1F8C3A17}"/>
    <hyperlink ref="M257" r:id="rId606" xr:uid="{1628F903-89DB-479A-BCB4-684C4A0958DC}"/>
    <hyperlink ref="A258" r:id="rId607" xr:uid="{6FBF68AC-E750-49A5-B3A8-F4472364C29A}"/>
    <hyperlink ref="L258" r:id="rId608" xr:uid="{3122D3D2-D067-4AF9-BCB9-89B333D33EC5}"/>
    <hyperlink ref="M258" r:id="rId609" xr:uid="{809DA17C-22FF-4DD7-B8B4-DAC541B32BEE}"/>
    <hyperlink ref="A259" r:id="rId610" xr:uid="{2E3586E5-7A18-4018-8618-0E1B3ADD79F6}"/>
    <hyperlink ref="L259" r:id="rId611" xr:uid="{88BD514F-2144-4F7F-88BD-1A8F9C0923A5}"/>
    <hyperlink ref="M259" r:id="rId612" xr:uid="{640F5796-0A75-472E-A482-042B2BE40AD1}"/>
    <hyperlink ref="A260" r:id="rId613" xr:uid="{71203678-05FE-4D67-B3B7-10958E49E94E}"/>
    <hyperlink ref="L260" r:id="rId614" xr:uid="{11AFB591-AE19-41CB-9F12-FB829CEFD1AC}"/>
    <hyperlink ref="M260" r:id="rId615" xr:uid="{9F85262A-C340-4457-9BAC-1376E25A2FF8}"/>
    <hyperlink ref="A261" r:id="rId616" xr:uid="{41274623-AA94-4A9A-832C-510984CA7492}"/>
    <hyperlink ref="L261" r:id="rId617" xr:uid="{8F2C2A52-00BA-4E35-BD3E-D6E991FF202F}"/>
    <hyperlink ref="M261" r:id="rId618" xr:uid="{E5117AAA-14AE-432F-8F59-79EDF421954C}"/>
    <hyperlink ref="A262" r:id="rId619" xr:uid="{03DDE821-BD0C-4A2B-A7A9-B1F182DC07EC}"/>
    <hyperlink ref="L262" r:id="rId620" xr:uid="{0E4E16F5-376C-46A5-869D-4703BACC6466}"/>
    <hyperlink ref="M262" r:id="rId621" xr:uid="{0AD5A9FA-056C-4575-91C9-D74F555EA685}"/>
    <hyperlink ref="A263" r:id="rId622" xr:uid="{D780EE2B-C5A3-425E-8039-14494CBA6EA5}"/>
    <hyperlink ref="L263" r:id="rId623" xr:uid="{65FBDD98-4940-4088-AABD-1DD9CD50D0BA}"/>
    <hyperlink ref="M263" r:id="rId624" xr:uid="{6C4DFF05-AE07-4835-9A8F-6AEAA5E70FD8}"/>
    <hyperlink ref="A264" r:id="rId625" xr:uid="{64578C63-3208-4BDE-B8C6-12312D1A8EDA}"/>
    <hyperlink ref="L264" r:id="rId626" xr:uid="{8FC62D6C-D3F0-45DA-AF37-499B6E1066F2}"/>
    <hyperlink ref="M264" r:id="rId627" xr:uid="{F4167E4C-06B7-4D56-8C50-3312C450DA87}"/>
    <hyperlink ref="A265" r:id="rId628" xr:uid="{F2E7C62D-0D50-4F02-A5AA-3331A24689F8}"/>
    <hyperlink ref="L265" r:id="rId629" xr:uid="{6E933A01-F91E-4B5F-ADD6-9F72C380AA0B}"/>
    <hyperlink ref="M265" r:id="rId630" xr:uid="{B6D30ADB-9E7C-4B09-8985-B94AF66E6E88}"/>
    <hyperlink ref="A266" r:id="rId631" xr:uid="{7774F70D-8BF7-4E72-AD03-43D3D0866448}"/>
    <hyperlink ref="L266" r:id="rId632" xr:uid="{493C0657-5A30-4624-BDD9-CF86BD66185C}"/>
    <hyperlink ref="M266" r:id="rId633" xr:uid="{A9A0A605-2742-4B38-B6BC-BE7CD5D03649}"/>
    <hyperlink ref="A267" r:id="rId634" xr:uid="{01A35B91-8C50-4791-B0E7-70513E74E37D}"/>
    <hyperlink ref="L267" r:id="rId635" xr:uid="{4E5188C1-06A1-416D-8EC7-733B493F4455}"/>
    <hyperlink ref="M267" r:id="rId636" xr:uid="{5E8FEE41-74D7-4D5F-83D7-DEEC20CB88E7}"/>
    <hyperlink ref="A268" r:id="rId637" xr:uid="{D1FB8F38-96E7-4781-BD95-D22372100A46}"/>
    <hyperlink ref="L268" r:id="rId638" xr:uid="{4ACACF48-4FCC-46FC-80A5-6774CD1A39F6}"/>
    <hyperlink ref="M268" r:id="rId639" xr:uid="{65777018-73F8-45EA-B382-B9D5961A0AD1}"/>
    <hyperlink ref="A269" r:id="rId640" xr:uid="{7F104D2A-28C1-4A47-9CFE-B006383E334F}"/>
    <hyperlink ref="L269" r:id="rId641" xr:uid="{6E608847-0A3E-42AF-BDDD-A500FA573BB9}"/>
    <hyperlink ref="M269" r:id="rId642" xr:uid="{80177F98-A7E0-4DC3-B133-BB115B279D46}"/>
    <hyperlink ref="A270" r:id="rId643" xr:uid="{C049C6D2-A735-4EE5-8CD4-F34F09075DA7}"/>
    <hyperlink ref="L270" r:id="rId644" xr:uid="{8F07A75F-CF6A-4FE0-95BF-A09B2EDDAD5E}"/>
    <hyperlink ref="M270" r:id="rId645" xr:uid="{A38C7C50-809C-442E-BF12-C3C0BEAC8561}"/>
    <hyperlink ref="A271" r:id="rId646" xr:uid="{EE7327B5-A445-4E85-8B0D-D62618E70F9D}"/>
    <hyperlink ref="L271" r:id="rId647" xr:uid="{BC9DAFFE-C46D-41A6-BB6D-5CCF7A2C027E}"/>
    <hyperlink ref="M271" r:id="rId648" xr:uid="{FFED3933-9FB0-49CE-AE0F-B60F58AA8AA6}"/>
    <hyperlink ref="A272" r:id="rId649" xr:uid="{A3C8EB22-D8C9-4FF3-B732-BC547A583149}"/>
    <hyperlink ref="L272" r:id="rId650" xr:uid="{D52BFDDD-544C-41D7-B01C-537F6E522E23}"/>
    <hyperlink ref="M272" r:id="rId651" xr:uid="{A385DACC-3041-4308-86A7-9BA6A3942279}"/>
    <hyperlink ref="A273" r:id="rId652" xr:uid="{993C89F1-D409-456D-A4E2-11FBA4D5B8D5}"/>
    <hyperlink ref="L273" r:id="rId653" xr:uid="{1BF91508-8F19-44F6-A3C7-C308D0911528}"/>
    <hyperlink ref="M273" r:id="rId654" xr:uid="{E2E0D68C-10D5-48BF-A19C-ABEB2B5CB921}"/>
    <hyperlink ref="A274" r:id="rId655" xr:uid="{E84BC770-B60B-48E1-827D-9E953D9F45D9}"/>
    <hyperlink ref="L274" r:id="rId656" xr:uid="{7465EA8B-34A1-4F66-B731-6E3A9D0E94EE}"/>
    <hyperlink ref="M274" r:id="rId657" xr:uid="{6498EB0E-DA27-4954-AA60-8DFAA63BE518}"/>
    <hyperlink ref="A275" r:id="rId658" xr:uid="{AFA14C0D-752A-4F0E-B6A4-305DC5DA0BC0}"/>
    <hyperlink ref="L275" r:id="rId659" xr:uid="{6F8D4569-0D38-4A0E-8E56-2A508036EE76}"/>
    <hyperlink ref="M275" r:id="rId660" xr:uid="{FC09391D-632E-41B2-A8B8-E65F0659D895}"/>
    <hyperlink ref="A276" r:id="rId661" xr:uid="{BE125A09-36E7-47AF-B854-8F67B73BEB14}"/>
    <hyperlink ref="L276" r:id="rId662" xr:uid="{27BDDFA5-9D5A-4B2E-9EAE-29717674974D}"/>
    <hyperlink ref="M276" r:id="rId663" xr:uid="{08C41946-C228-4383-B411-425EC2A4D951}"/>
    <hyperlink ref="A277" r:id="rId664" xr:uid="{C6DBA3D6-6C59-4944-9ECE-93921BC97CA5}"/>
    <hyperlink ref="L277" r:id="rId665" xr:uid="{27BDF250-619D-4593-9A31-FECD394D7923}"/>
    <hyperlink ref="M277" r:id="rId666" xr:uid="{B8974716-9919-4B9E-A8B3-2690E5B9D1F7}"/>
    <hyperlink ref="A278" r:id="rId667" xr:uid="{BB0733B6-FC9B-4556-9A27-3A433394FEFE}"/>
    <hyperlink ref="L278" r:id="rId668" xr:uid="{F4DDE576-F639-4FFE-BE7B-72420FDEB915}"/>
    <hyperlink ref="M278" r:id="rId669" xr:uid="{241D5F44-8F0C-4260-8136-F32CC210A801}"/>
    <hyperlink ref="A279" r:id="rId670" xr:uid="{A0532AC6-9FF4-473F-8A57-CB1433F12118}"/>
    <hyperlink ref="L279" r:id="rId671" xr:uid="{273C798C-435C-492C-B26E-784B221F1C71}"/>
    <hyperlink ref="M279" r:id="rId672" xr:uid="{8E284E62-8E66-4646-833E-CA7A118393A4}"/>
    <hyperlink ref="A280" r:id="rId673" xr:uid="{C13744B6-20C9-4F98-8BAA-98032BC11DB0}"/>
    <hyperlink ref="L280" r:id="rId674" xr:uid="{0E27CADD-0F8E-4B88-A0CB-560ADE97FE45}"/>
    <hyperlink ref="M280" r:id="rId675" xr:uid="{5183F888-BA35-492A-9F45-3675CBC1A02C}"/>
    <hyperlink ref="A281" r:id="rId676" xr:uid="{00D527D2-C7E1-4194-82C2-7CC3A1E2CA4F}"/>
    <hyperlink ref="L281" r:id="rId677" xr:uid="{A3D4AAD1-1D9A-4867-90D6-E8CA5B3AE463}"/>
    <hyperlink ref="M281" r:id="rId678" xr:uid="{A01BB805-9EC5-425F-BE21-69AD5ED1F3C8}"/>
    <hyperlink ref="A282" r:id="rId679" xr:uid="{5003BC05-CCB1-4E88-B1A6-922F2E3DC518}"/>
    <hyperlink ref="L282" r:id="rId680" xr:uid="{709D112C-150B-4BD4-841E-6458B9719B67}"/>
    <hyperlink ref="M282" r:id="rId681" xr:uid="{A7FFC38D-46B7-47B6-BF11-20E4FB044CD4}"/>
    <hyperlink ref="A283" r:id="rId682" xr:uid="{D65F9791-701A-42FB-A515-A2D498BC123C}"/>
    <hyperlink ref="L283" r:id="rId683" xr:uid="{FB0C6340-C100-4847-B8BC-D0EC25308EC5}"/>
    <hyperlink ref="M283" r:id="rId684" xr:uid="{0411CEFC-98EA-4104-8F9B-09539735FE78}"/>
    <hyperlink ref="A284" r:id="rId685" xr:uid="{E1E10150-ADD8-4BDF-AAEC-62AAE0F98F68}"/>
    <hyperlink ref="L284" r:id="rId686" xr:uid="{38B44920-1E64-4610-A386-E164F5322B62}"/>
    <hyperlink ref="M284" r:id="rId687" xr:uid="{B13C66D9-2424-4801-B2BE-1CF59561890F}"/>
    <hyperlink ref="A285" r:id="rId688" xr:uid="{2DB6CE58-10F2-46B5-B80B-272578987743}"/>
    <hyperlink ref="L285" r:id="rId689" xr:uid="{5394A170-A4AC-4F7A-9079-FA6F6834CDD4}"/>
    <hyperlink ref="M285" r:id="rId690" xr:uid="{3A283D64-414B-4E56-ACBB-26C6879B5B16}"/>
    <hyperlink ref="A286" r:id="rId691" xr:uid="{38AF7E33-C1FB-4AE5-B8D9-F9D089B3AD47}"/>
    <hyperlink ref="L286" r:id="rId692" xr:uid="{96A1D30A-FC24-4C21-A2D8-3A8A592953B2}"/>
    <hyperlink ref="M286" r:id="rId693" xr:uid="{4F9952B2-37D8-41A5-81A7-D9A1981B549B}"/>
    <hyperlink ref="A287" r:id="rId694" xr:uid="{DD2B4B9B-07D7-4F92-84E1-2FBD2C7738AD}"/>
    <hyperlink ref="L287" r:id="rId695" xr:uid="{CA305A2E-DA6C-44F6-8433-0DDF8CDD3B1E}"/>
    <hyperlink ref="M287" r:id="rId696" xr:uid="{0BA196A6-55A5-4F58-AFCC-200DD1E43B02}"/>
    <hyperlink ref="A288" r:id="rId697" xr:uid="{CF4880E6-ECD5-4B63-9CAD-13209E4DD15E}"/>
    <hyperlink ref="L288" r:id="rId698" xr:uid="{FA1E5E5E-3F80-4DDC-A2A6-3A4659867B32}"/>
    <hyperlink ref="M288" r:id="rId699" xr:uid="{6A5BF752-5D63-44C2-9500-2F2D6A0A0D53}"/>
    <hyperlink ref="A289" r:id="rId700" xr:uid="{2F7B10DB-6187-4C18-8C35-C4DB5A21F360}"/>
    <hyperlink ref="L289" r:id="rId701" xr:uid="{93189E8C-C496-4CAE-842B-59696050023C}"/>
    <hyperlink ref="M289" r:id="rId702" xr:uid="{17A31A1D-B95C-47D3-BE6A-CFE3F69D53FC}"/>
    <hyperlink ref="A290" r:id="rId703" xr:uid="{EF534753-FB69-43F4-8DC2-9363C2325EE7}"/>
    <hyperlink ref="L290" r:id="rId704" xr:uid="{BA9F2299-2DC4-4B32-81A1-2CE9311D10F8}"/>
    <hyperlink ref="M290" r:id="rId705" xr:uid="{2F73B90A-784D-4978-A89A-8EF74959DD5A}"/>
    <hyperlink ref="A291" r:id="rId706" xr:uid="{AD610E13-D188-4708-B511-B251DE94449D}"/>
    <hyperlink ref="L291" r:id="rId707" xr:uid="{72810ECB-C696-4835-ABA9-DD49DF67DD82}"/>
    <hyperlink ref="M291" r:id="rId708" xr:uid="{A072BAC1-09C2-4D38-9C53-F7F0D97C5C5B}"/>
    <hyperlink ref="A292" r:id="rId709" xr:uid="{6D5344D9-86AF-434E-8D32-6712E725EF45}"/>
    <hyperlink ref="L292" r:id="rId710" xr:uid="{B505BECB-78C9-4075-B86F-94712C7AD05E}"/>
    <hyperlink ref="M292" r:id="rId711" xr:uid="{4D1BF218-7252-4ED6-8144-E135AB823A09}"/>
    <hyperlink ref="A293" r:id="rId712" xr:uid="{57774C9A-1251-4D0B-96A0-F886EB86A33D}"/>
    <hyperlink ref="L293" r:id="rId713" xr:uid="{3FD6D053-C749-4174-9CF1-227CBE4A6EC1}"/>
    <hyperlink ref="M293" r:id="rId714" xr:uid="{7B5C86DF-4CBC-4045-8109-713CA357C540}"/>
    <hyperlink ref="A294" r:id="rId715" xr:uid="{DB8DAEFF-4C8C-418A-9262-FB17AFF7AE23}"/>
    <hyperlink ref="L294" r:id="rId716" xr:uid="{9EAA5EE3-7F26-4717-9E66-16FE63229E24}"/>
    <hyperlink ref="M294" r:id="rId717" xr:uid="{537229AB-8EBA-48A5-81CE-8A180DF925C9}"/>
    <hyperlink ref="A295" r:id="rId718" xr:uid="{F9148C0E-49A7-47A2-AD0E-38086A21AE31}"/>
    <hyperlink ref="L295" r:id="rId719" xr:uid="{A8F6D85C-48A9-4248-B4D5-8B11F3806A29}"/>
    <hyperlink ref="M295" r:id="rId720" xr:uid="{D4FE6AF7-4FDD-48AB-857C-E3B156D15422}"/>
    <hyperlink ref="A296" r:id="rId721" xr:uid="{3FA9F64E-DB07-401B-9C05-83E832B80336}"/>
    <hyperlink ref="L296" r:id="rId722" xr:uid="{EF73E7B2-3A52-41E7-99A9-45F489D310CF}"/>
    <hyperlink ref="M296" r:id="rId723" xr:uid="{F3CAA6D1-DA43-42A6-8567-CE84199B88C3}"/>
    <hyperlink ref="A297" r:id="rId724" xr:uid="{1A86D765-C6F8-4CCA-937F-9FAD2DCCA3ED}"/>
    <hyperlink ref="L297" r:id="rId725" xr:uid="{054F2CEE-FB7B-4F99-A7D2-5F75E4C003AE}"/>
    <hyperlink ref="M297" r:id="rId726" xr:uid="{76A993D2-6A72-4315-BFD7-DAF6B8AF91EE}"/>
    <hyperlink ref="A298" r:id="rId727" xr:uid="{AC089E12-FC94-4E08-B614-A3AD0CA4E9C3}"/>
    <hyperlink ref="L298" r:id="rId728" xr:uid="{42892E33-31BE-454E-8900-536F90D1920B}"/>
    <hyperlink ref="M298" r:id="rId729" xr:uid="{5BCAAC18-6AAF-4F40-8EE8-0D3EF62639AC}"/>
    <hyperlink ref="A299" r:id="rId730" xr:uid="{B266575B-D88A-40B7-B009-40231C68C7E4}"/>
    <hyperlink ref="L299" r:id="rId731" xr:uid="{5270EF84-1FF7-4705-853F-3B3784C11D9C}"/>
    <hyperlink ref="M299" r:id="rId732" xr:uid="{09ECC916-7C26-4F98-946D-6C5F755DBBFF}"/>
    <hyperlink ref="A300" r:id="rId733" xr:uid="{5FE51C74-DAEA-40C2-B39C-F64FF90A447D}"/>
    <hyperlink ref="L300" r:id="rId734" xr:uid="{28C1FE9E-E844-46DD-89F3-80C9A8F0F08D}"/>
    <hyperlink ref="M300" r:id="rId735" xr:uid="{F90689FF-8465-4142-85BD-DC76E1D6C115}"/>
    <hyperlink ref="A301" r:id="rId736" xr:uid="{E3D61B75-1613-4450-A554-D37CD112D337}"/>
    <hyperlink ref="L301" r:id="rId737" xr:uid="{F72A7C41-8881-449F-8377-92551FDE4E3F}"/>
    <hyperlink ref="M301" r:id="rId738" xr:uid="{57945726-BF3E-4D3D-8002-9B0CA6FB61C9}"/>
    <hyperlink ref="A302" r:id="rId739" xr:uid="{2D78CEEC-5FA9-4E78-A782-3AF7A7C32BE3}"/>
    <hyperlink ref="L302" r:id="rId740" xr:uid="{F48B076F-47CC-4E63-B2E8-FEA4BCA1FFE9}"/>
    <hyperlink ref="M302" r:id="rId741" xr:uid="{BB82D60E-E518-4448-ACF2-CE692F02283A}"/>
    <hyperlink ref="A303" r:id="rId742" xr:uid="{D3D4CB37-29FF-4F29-BCE6-41A7508099B2}"/>
    <hyperlink ref="L303" r:id="rId743" xr:uid="{0A685559-B9EE-4045-BE90-9CAFD69E981E}"/>
    <hyperlink ref="M303" r:id="rId744" xr:uid="{82BFA326-D5DC-4C5F-9DA0-061356F7D739}"/>
    <hyperlink ref="A304" r:id="rId745" xr:uid="{5E3C2503-BF3B-4C36-A201-57CDA1EC52D3}"/>
    <hyperlink ref="L304" r:id="rId746" xr:uid="{947A8E99-0757-4387-99CC-4E3B238A0087}"/>
    <hyperlink ref="M304" r:id="rId747" xr:uid="{D8CE3AFD-631B-4E0F-A612-13B413CAEBCE}"/>
    <hyperlink ref="A305" r:id="rId748" xr:uid="{004BCAA3-7FB5-4C6C-A30B-AF75EBAE8E67}"/>
    <hyperlink ref="L305" r:id="rId749" xr:uid="{62FFEF9B-5724-4A69-8F79-791568FA8F85}"/>
    <hyperlink ref="M305" r:id="rId750" xr:uid="{7A542BAA-DA06-4C5B-8DCB-1421A5F044DF}"/>
    <hyperlink ref="A306" r:id="rId751" xr:uid="{F5533CC0-46E1-4EFF-85BA-8D50E588FB2F}"/>
    <hyperlink ref="L306" r:id="rId752" xr:uid="{C91B65FD-D5A5-490B-9ADD-99116E425CDE}"/>
    <hyperlink ref="M306" r:id="rId753" xr:uid="{A37D6CA2-58AA-4318-BDAF-68DCF9602F8D}"/>
    <hyperlink ref="A307" r:id="rId754" xr:uid="{4502C460-56C4-46E3-B18C-D71B29880000}"/>
    <hyperlink ref="L307" r:id="rId755" xr:uid="{C8E2C01A-8191-4E51-AFE4-4690369FF952}"/>
    <hyperlink ref="M307" r:id="rId756" xr:uid="{DA941885-F0AE-43CB-B362-2AEA505D2834}"/>
    <hyperlink ref="A308" r:id="rId757" xr:uid="{C39B3D76-A9A2-40E5-A973-18062379F34F}"/>
    <hyperlink ref="L308" r:id="rId758" xr:uid="{D766926F-2649-4544-9356-5507B8650C8D}"/>
    <hyperlink ref="M308" r:id="rId759" xr:uid="{E61EDEE7-84FF-40BC-AF69-A64F99B3420C}"/>
    <hyperlink ref="A309" r:id="rId760" xr:uid="{0B359A52-7AC0-4772-BCC0-C446F245970A}"/>
    <hyperlink ref="L309" r:id="rId761" xr:uid="{46D3F06C-5D64-46E8-9668-1EB8A4E78A55}"/>
    <hyperlink ref="M309" r:id="rId762" xr:uid="{30FD8C62-FB3B-414A-BE21-0864FECEE037}"/>
    <hyperlink ref="A310" r:id="rId763" xr:uid="{DEDECD73-125A-4066-8556-EEF3DBF7CF8F}"/>
    <hyperlink ref="L310" r:id="rId764" xr:uid="{0CB882F9-03A1-4807-A9BA-0168A55EFD95}"/>
    <hyperlink ref="M310" r:id="rId765" xr:uid="{E2A4B623-A020-4501-AF5B-BFFB2220EF45}"/>
    <hyperlink ref="A311" r:id="rId766" xr:uid="{3CF14AAA-6566-40E7-B7A9-C9E1262292C1}"/>
    <hyperlink ref="L311" r:id="rId767" xr:uid="{638B700D-8AB7-42FC-AD5A-72EB39468DE9}"/>
    <hyperlink ref="M311" r:id="rId768" xr:uid="{FA90B2DD-B607-417B-AE84-26E997884F8E}"/>
    <hyperlink ref="A312" r:id="rId769" xr:uid="{CECF1A5D-903D-4ED3-B177-8603F7426C5B}"/>
    <hyperlink ref="L312" r:id="rId770" xr:uid="{4A921394-B375-4FFE-B669-90930D940C85}"/>
    <hyperlink ref="M312" r:id="rId771" xr:uid="{1A94FD03-A71A-4798-97BE-78AAE917D9FA}"/>
    <hyperlink ref="A313" r:id="rId772" xr:uid="{6EC2408E-81B6-4685-A4FA-6FC33D098B5E}"/>
    <hyperlink ref="L313" r:id="rId773" xr:uid="{F041862B-1500-44D5-8907-D81A4C77C736}"/>
    <hyperlink ref="M313" r:id="rId774" xr:uid="{B548C0DA-3F8D-4037-8AE9-B925211A4DAD}"/>
    <hyperlink ref="A314" r:id="rId775" xr:uid="{6213BDAE-FBD4-4B74-BF39-0823AF908D48}"/>
    <hyperlink ref="L314" r:id="rId776" xr:uid="{7C13B991-4DF8-4B78-96C8-FBCF29355F5B}"/>
    <hyperlink ref="M314" r:id="rId777" xr:uid="{D63566AB-3A4E-414B-BF2C-860730F23F2C}"/>
    <hyperlink ref="A315" r:id="rId778" xr:uid="{350FB681-DDC3-41F0-AF30-AD8C0DC88F0A}"/>
    <hyperlink ref="L315" r:id="rId779" xr:uid="{70426A2B-BECE-4345-B7DC-4BDD812F4E6C}"/>
    <hyperlink ref="M315" r:id="rId780" xr:uid="{272E21DC-A65C-4866-8DFC-B7C980C24AEA}"/>
    <hyperlink ref="A316" r:id="rId781" xr:uid="{BE11CFB2-E400-4A16-B441-7A51C617A00A}"/>
    <hyperlink ref="L316" r:id="rId782" xr:uid="{6D2235C9-F097-43F5-9225-A52F0A87A42C}"/>
    <hyperlink ref="M316" r:id="rId783" xr:uid="{29F57860-07A8-4248-8B0B-AB0777ED160D}"/>
    <hyperlink ref="A317" r:id="rId784" xr:uid="{46134937-51D7-4BD7-BA48-E3D6C4A9DC2C}"/>
    <hyperlink ref="L317" r:id="rId785" xr:uid="{57AAAF32-E313-41A4-980D-B1835FD1C23D}"/>
    <hyperlink ref="M317" r:id="rId786" xr:uid="{52CC050C-8C92-4ED3-A376-0033E96E4502}"/>
    <hyperlink ref="A318" r:id="rId787" xr:uid="{BCBBC0C3-1FA8-48AD-917D-DA55F9BCC69E}"/>
    <hyperlink ref="L318" r:id="rId788" xr:uid="{0CAA498A-B498-4E80-B981-21FC5EBA5ED6}"/>
    <hyperlink ref="M318" r:id="rId789" xr:uid="{B67A5D4A-AB74-422D-8CC4-FE5B4523F70E}"/>
    <hyperlink ref="A319" r:id="rId790" xr:uid="{78B13AA9-FBC0-4FDF-A133-4ED7B179C015}"/>
    <hyperlink ref="L319" r:id="rId791" xr:uid="{00EE362F-34D3-4789-A56E-B8357BEE1D6E}"/>
    <hyperlink ref="M319" r:id="rId792" xr:uid="{FBF5F998-DA0D-4530-8D0F-7EAF90912355}"/>
    <hyperlink ref="A320" r:id="rId793" xr:uid="{FA5EFBF4-296F-4E87-80F1-0A01123EADD8}"/>
    <hyperlink ref="L320" r:id="rId794" xr:uid="{5087D0C4-D850-427F-BD12-EA0BB9716CB7}"/>
    <hyperlink ref="M320" r:id="rId795" xr:uid="{F6E0914E-AC7E-44AD-86F8-EDBAC7FC7BC5}"/>
    <hyperlink ref="A321" r:id="rId796" xr:uid="{1337B2EB-8744-4536-906B-9C24FD21879E}"/>
    <hyperlink ref="L321" r:id="rId797" xr:uid="{1D819402-B1F7-4FFF-8856-49925EBCD385}"/>
    <hyperlink ref="M321" r:id="rId798" xr:uid="{089DD312-46C4-41A0-A604-274953DE1B56}"/>
    <hyperlink ref="A322" r:id="rId799" xr:uid="{EFF14261-383C-4A70-93DC-2BE279EDF457}"/>
    <hyperlink ref="L322" r:id="rId800" xr:uid="{8DEE0034-7164-4C12-A226-A99F5105D10A}"/>
    <hyperlink ref="M322" r:id="rId801" xr:uid="{6FBB89E4-65A8-4D4F-B325-D65216DDCB6F}"/>
    <hyperlink ref="A323" r:id="rId802" xr:uid="{78DC2D2F-AAA5-43C5-BB30-2421118DE27E}"/>
    <hyperlink ref="L323" r:id="rId803" xr:uid="{960C4277-72E2-47F0-9FA9-9B41AE38D5C1}"/>
    <hyperlink ref="M323" r:id="rId804" xr:uid="{211F84DF-BAE1-48C7-84D5-A5347B6AA741}"/>
    <hyperlink ref="A324" r:id="rId805" xr:uid="{178C906A-51B3-49B7-BEC4-C0B5ED4601E4}"/>
    <hyperlink ref="L324" r:id="rId806" xr:uid="{F9E61E1A-BC13-4BA9-8DD9-F2810CD28E6D}"/>
    <hyperlink ref="M324" r:id="rId807" xr:uid="{85B68E45-B66D-402F-BB4A-D50040D4879F}"/>
    <hyperlink ref="A325" r:id="rId808" xr:uid="{F725DAC5-843D-469A-86D1-D3D44380859E}"/>
    <hyperlink ref="L325" r:id="rId809" xr:uid="{5CB9B873-F997-45F0-B67B-BBE5116FFBE9}"/>
    <hyperlink ref="M325" r:id="rId810" xr:uid="{484B8119-4815-437B-91F2-6C82E225F170}"/>
    <hyperlink ref="A326" r:id="rId811" xr:uid="{7477DA9A-8423-42AA-AB38-B96A77FBC94B}"/>
    <hyperlink ref="L326" r:id="rId812" xr:uid="{DC9DC6E6-F58C-4F6C-A579-A6D7B23F1866}"/>
    <hyperlink ref="M326" r:id="rId813" xr:uid="{F4827972-FC10-410F-AEA5-4F4A73AE3E29}"/>
    <hyperlink ref="A327" r:id="rId814" xr:uid="{6FAE9C07-E1EE-4A70-9302-8629C981BF4C}"/>
    <hyperlink ref="L327" r:id="rId815" xr:uid="{E9AAFC7E-0364-4F12-B58A-8FD99DD74F43}"/>
    <hyperlink ref="M327" r:id="rId816" xr:uid="{F2E737F3-47E7-4149-89CD-2FC36A1492AC}"/>
    <hyperlink ref="A328" r:id="rId817" xr:uid="{A0D89E9E-F9F7-4E36-A81D-D272E82F8E52}"/>
    <hyperlink ref="L328" r:id="rId818" xr:uid="{820C1240-9DAE-4CD6-8F41-FEF2D6BC0D24}"/>
    <hyperlink ref="M328" r:id="rId819" xr:uid="{14C45252-9539-48A9-9B9D-4353FD5A8A79}"/>
    <hyperlink ref="A329" r:id="rId820" xr:uid="{EC6C837D-9230-4C9F-9546-6B64621A77A6}"/>
    <hyperlink ref="L329" r:id="rId821" xr:uid="{B77D840B-92B3-4017-A126-72D35F4DF5AB}"/>
    <hyperlink ref="M329" r:id="rId822" xr:uid="{0279F0CB-E2B7-49AF-A9A2-F31D288AD726}"/>
    <hyperlink ref="A330" r:id="rId823" xr:uid="{B521ADC2-09F7-49BC-B118-C0C1502FA65C}"/>
    <hyperlink ref="L330" r:id="rId824" xr:uid="{AF8B7FCE-64C2-4807-9FFC-8E5461F83A4F}"/>
    <hyperlink ref="M330" r:id="rId825" xr:uid="{3B9CF9AB-6A0B-419F-83DE-23556FD32000}"/>
    <hyperlink ref="A331" r:id="rId826" xr:uid="{772D3670-A332-4B5B-9806-A7DD3DEF3837}"/>
    <hyperlink ref="L331" r:id="rId827" xr:uid="{267F443C-72D7-4E8B-92A2-5D0E27CC85A8}"/>
    <hyperlink ref="M331" r:id="rId828" xr:uid="{3A351A3E-5EC9-4D90-948D-AC634D88DBE0}"/>
    <hyperlink ref="A332" r:id="rId829" xr:uid="{83616856-F9BB-456D-B9B9-18A74ACCE022}"/>
    <hyperlink ref="L332" r:id="rId830" xr:uid="{37CF1B96-763F-4563-9230-C235224F92D6}"/>
    <hyperlink ref="M332" r:id="rId831" xr:uid="{C8985215-7A6D-4024-A9CA-382C6F465E7C}"/>
    <hyperlink ref="A333" r:id="rId832" xr:uid="{18F1A2AD-4C34-40F0-8664-F4D3F333BA87}"/>
    <hyperlink ref="L333" r:id="rId833" xr:uid="{04F7BE22-C128-452A-84F2-E4C088B60D51}"/>
    <hyperlink ref="M333" r:id="rId834" xr:uid="{82513F0A-D19C-44A6-8A2B-71AE2771B9F5}"/>
    <hyperlink ref="A334" r:id="rId835" xr:uid="{A7158A2E-DA51-44DA-96D5-6C2CC2F58364}"/>
    <hyperlink ref="L334" r:id="rId836" xr:uid="{DCBE89ED-DED8-4037-8E54-50817122A8D9}"/>
    <hyperlink ref="M334" r:id="rId837" xr:uid="{609E5B5B-F36B-4072-A2B4-24AEFF3FB5C0}"/>
    <hyperlink ref="A335" r:id="rId838" xr:uid="{B6E7C7CA-793E-4382-B032-051F8A7276FC}"/>
    <hyperlink ref="L335" r:id="rId839" xr:uid="{4BA9C96F-8C0B-452E-9AFD-93F25E8695C9}"/>
    <hyperlink ref="M335" r:id="rId840" xr:uid="{80CA8FF7-3AA2-4EA9-9854-3583A8F0DC42}"/>
    <hyperlink ref="A336" r:id="rId841" xr:uid="{256A2DA1-0FB5-487E-BEA9-11CC946967CD}"/>
    <hyperlink ref="L336" r:id="rId842" xr:uid="{6638D753-2C4D-411D-9B4C-B4C8E32BA1D5}"/>
    <hyperlink ref="M336" r:id="rId843" xr:uid="{F35FC93C-B8BA-4CCB-A5C2-F276F04B6A3F}"/>
    <hyperlink ref="A337" r:id="rId844" xr:uid="{739ED862-E63B-47CD-9A70-67536B513239}"/>
    <hyperlink ref="L337" r:id="rId845" xr:uid="{129DB313-EE1B-4A69-A1A0-BB041998F854}"/>
    <hyperlink ref="M337" r:id="rId846" xr:uid="{89C6A3FC-BC7E-400C-B3C2-1D533D0A15B0}"/>
    <hyperlink ref="A338" r:id="rId847" xr:uid="{E351EB8B-629A-4BAB-9080-B0A40EBDDC99}"/>
    <hyperlink ref="L338" r:id="rId848" xr:uid="{243B1B35-592A-405F-950F-A7072D28B01F}"/>
    <hyperlink ref="M338" r:id="rId849" xr:uid="{5FFEDA1A-AB8D-4430-9AC3-238ACF228FB6}"/>
    <hyperlink ref="A339" r:id="rId850" xr:uid="{3345C8F9-EA3E-4B7D-AE6E-530E3993C4B6}"/>
    <hyperlink ref="L339" r:id="rId851" xr:uid="{885041D1-19B7-4666-B220-4EF89A002528}"/>
    <hyperlink ref="M339" r:id="rId852" xr:uid="{62267735-1094-4E5B-B142-D01C2E5239AA}"/>
    <hyperlink ref="A340" r:id="rId853" xr:uid="{6908BB1E-7407-4A1B-B00F-CE64A6C7171B}"/>
    <hyperlink ref="L340" r:id="rId854" xr:uid="{AFAA406D-4423-44F2-A10A-494CC8231278}"/>
    <hyperlink ref="M340" r:id="rId855" xr:uid="{386A26E7-5931-47EF-9DE5-C2967072E3A3}"/>
    <hyperlink ref="A341" r:id="rId856" xr:uid="{53677C99-070D-4F45-8704-2A2F6870D58C}"/>
    <hyperlink ref="L341" r:id="rId857" xr:uid="{FD5A644C-F5B9-4E57-A48F-07BC214EC3A0}"/>
    <hyperlink ref="M341" r:id="rId858" xr:uid="{78A469D9-75F4-4749-934D-2BEADE0FAE2A}"/>
    <hyperlink ref="A342" r:id="rId859" xr:uid="{00C3E772-005E-40B5-A404-9CC3F1997539}"/>
    <hyperlink ref="L342" r:id="rId860" xr:uid="{2D479C09-B3BF-48F6-98BF-8A61E7022477}"/>
    <hyperlink ref="M342" r:id="rId861" xr:uid="{67D280F8-4330-422A-BE75-57BB106E0209}"/>
    <hyperlink ref="A343" r:id="rId862" xr:uid="{EB347229-B4F0-421F-A483-B0A6BCDD191C}"/>
    <hyperlink ref="L343" r:id="rId863" xr:uid="{62AA9551-E99E-468A-AE1A-177CA9860300}"/>
    <hyperlink ref="M343" r:id="rId864" xr:uid="{4B7F8EFC-6252-442D-9E8A-D1F7BCC459BE}"/>
    <hyperlink ref="A344" r:id="rId865" xr:uid="{79181B72-BEC4-484A-A88F-D9CD64A5F76A}"/>
    <hyperlink ref="L344" r:id="rId866" xr:uid="{E343D704-2D39-4EC6-8697-29AA3C4984A4}"/>
    <hyperlink ref="M344" r:id="rId867" xr:uid="{F0FFA902-0093-45A4-AE5D-9BCE5625EC7F}"/>
    <hyperlink ref="A345" r:id="rId868" xr:uid="{00074E41-373E-4FDF-9615-4E6676E31918}"/>
    <hyperlink ref="L345" r:id="rId869" xr:uid="{21564000-9E3C-498C-B55C-ADC00D110E38}"/>
    <hyperlink ref="M345" r:id="rId870" xr:uid="{71817360-73AE-4844-9810-7E22819E6650}"/>
    <hyperlink ref="A346" r:id="rId871" xr:uid="{89E5B06B-8E76-4F8C-B551-BA1524F43435}"/>
    <hyperlink ref="L346" r:id="rId872" xr:uid="{245B6900-7C12-491F-A992-4503C261CC05}"/>
    <hyperlink ref="M346" r:id="rId873" xr:uid="{FCC3CF85-86FD-4390-AEE0-46107C7332B2}"/>
    <hyperlink ref="A347" r:id="rId874" xr:uid="{19DCDD84-F9B6-4CF0-BE64-A7059B87791C}"/>
    <hyperlink ref="L347" r:id="rId875" xr:uid="{9D02D440-AA21-40B4-804F-2D08ADA20590}"/>
    <hyperlink ref="M347" r:id="rId876" xr:uid="{9617C244-ADEA-465B-A62F-1DCE4F0F10D5}"/>
    <hyperlink ref="A348" r:id="rId877" xr:uid="{373FB5CF-D49C-4F93-8EF1-EC296DCB40FA}"/>
    <hyperlink ref="L348" r:id="rId878" xr:uid="{2B1E94A7-0E51-4B7A-92E8-731EA808F291}"/>
    <hyperlink ref="M348" r:id="rId879" xr:uid="{E029349A-75AF-4C35-BC53-BAFA48848957}"/>
    <hyperlink ref="A349" r:id="rId880" xr:uid="{B2188A8D-C1B5-4B73-953A-164DA439283E}"/>
    <hyperlink ref="L349" r:id="rId881" xr:uid="{941BE532-FF2F-4DB6-B8C7-0EB2D890E9A6}"/>
    <hyperlink ref="M349" r:id="rId882" xr:uid="{6DA42C7C-5492-4E98-909C-DDE596000A7E}"/>
    <hyperlink ref="A350" r:id="rId883" xr:uid="{207C9392-B9F3-4800-87B3-FC79C51F858F}"/>
    <hyperlink ref="L350" r:id="rId884" xr:uid="{6270D080-62DF-4D0A-B41D-2DDBF3BB0134}"/>
    <hyperlink ref="M350" r:id="rId885" xr:uid="{3ADAC017-0D82-4E88-A866-11707DF0038B}"/>
    <hyperlink ref="A351" r:id="rId886" xr:uid="{C2B880E0-E05C-4B13-A24C-9BB35F0707EC}"/>
    <hyperlink ref="L351" r:id="rId887" xr:uid="{AB692702-9487-4654-BE91-0819559D1228}"/>
    <hyperlink ref="M351" r:id="rId888" xr:uid="{59FC5A5C-9281-4837-B099-C87B171BF675}"/>
    <hyperlink ref="A352" r:id="rId889" xr:uid="{093B7234-AF7D-42C8-A2D4-17375EC763F1}"/>
    <hyperlink ref="L352" r:id="rId890" xr:uid="{1F568F80-96ED-4B78-B140-7EFE2939ADFD}"/>
    <hyperlink ref="M352" r:id="rId891" xr:uid="{897DF381-AB29-408E-819C-87184819D144}"/>
    <hyperlink ref="A353" r:id="rId892" xr:uid="{21B626DF-18F9-4695-AEC9-F020FCE94D62}"/>
    <hyperlink ref="L353" r:id="rId893" xr:uid="{99B77EA1-80F0-42E0-9828-D6010208AA74}"/>
    <hyperlink ref="M353" r:id="rId894" xr:uid="{A4202913-4FCB-4737-9E81-E684AF791E27}"/>
    <hyperlink ref="A354" r:id="rId895" xr:uid="{9B57B3EA-D3E7-4F6E-9F35-3128D34B98A6}"/>
    <hyperlink ref="L354" r:id="rId896" xr:uid="{F63CE649-3355-4BB5-8B72-76544D100414}"/>
    <hyperlink ref="M354" r:id="rId897" xr:uid="{72F2D322-7D1B-43FC-8592-CC28A30BEC90}"/>
    <hyperlink ref="A355" r:id="rId898" xr:uid="{F037674C-E488-465F-BB7B-F7461A0FF410}"/>
    <hyperlink ref="L355" r:id="rId899" xr:uid="{189A3FF1-3A7A-493D-919A-262D1C8C0022}"/>
    <hyperlink ref="M355" r:id="rId900" xr:uid="{E57BCEB4-3383-4FB5-B632-90E8FFFE0540}"/>
    <hyperlink ref="A356" r:id="rId901" xr:uid="{708FEF75-6BEC-46AE-B3B5-15B7EEB2E372}"/>
    <hyperlink ref="L356" r:id="rId902" xr:uid="{54C946DE-76F0-4576-AD1F-E5FF2C422D46}"/>
    <hyperlink ref="M356" r:id="rId903" xr:uid="{7AEE80C3-91BF-41A4-8CFC-F6302A6EB296}"/>
    <hyperlink ref="A357" r:id="rId904" xr:uid="{43C33A7C-0CA3-4538-9D88-27A30EC6DF24}"/>
    <hyperlink ref="L357" r:id="rId905" xr:uid="{806B1442-8679-48CD-9249-92137D36D2CF}"/>
    <hyperlink ref="M357" r:id="rId906" xr:uid="{85E6E144-7B4A-410C-A1F6-C1B596962D17}"/>
    <hyperlink ref="A358" r:id="rId907" xr:uid="{3C75AE5A-9ED7-4945-892C-8BFC3FA0698A}"/>
    <hyperlink ref="L358" r:id="rId908" xr:uid="{7F34C584-A2CF-4BD9-9284-5BD1B3357BAC}"/>
    <hyperlink ref="M358" r:id="rId909" xr:uid="{D612C87D-897C-4374-9A73-9AC1630BC057}"/>
    <hyperlink ref="A359" r:id="rId910" xr:uid="{A9E4117F-6488-4053-8428-022D7DDDF54E}"/>
    <hyperlink ref="L359" r:id="rId911" xr:uid="{A6E03D78-7E26-4381-8E86-0870BE71AC56}"/>
    <hyperlink ref="M359" r:id="rId912" xr:uid="{DA1D2F2C-6765-40D4-BA0F-14931F4A892C}"/>
    <hyperlink ref="A360" r:id="rId913" xr:uid="{E83967C6-F442-4DD4-82E5-979DD9ABB9F6}"/>
    <hyperlink ref="L360" r:id="rId914" xr:uid="{63C5F01E-7483-41CE-9ECA-26B44C544DF4}"/>
    <hyperlink ref="M360" r:id="rId915" xr:uid="{346B428A-40D4-4929-9AC3-A8D336C9214A}"/>
    <hyperlink ref="A361" r:id="rId916" xr:uid="{143B5095-A329-4486-B69F-FBCF63D945DF}"/>
    <hyperlink ref="L361" r:id="rId917" xr:uid="{096B818C-1820-450D-9C2C-53F8D1A0278B}"/>
    <hyperlink ref="M361" r:id="rId918" xr:uid="{B658E5CD-D2E3-4FE0-9C07-2F06881BB291}"/>
    <hyperlink ref="A362" r:id="rId919" xr:uid="{11DEF4F5-1773-4F43-B03F-F5F1C8F50E2D}"/>
    <hyperlink ref="L362" r:id="rId920" xr:uid="{3A48E270-AEC4-4224-865F-05497C023EAF}"/>
    <hyperlink ref="M362" r:id="rId921" xr:uid="{1B77054F-12FD-4E25-B712-B9842693AABA}"/>
    <hyperlink ref="A363" r:id="rId922" xr:uid="{EF4A7C08-C0AA-4ADA-8D2C-30E005FE3DDB}"/>
    <hyperlink ref="L363" r:id="rId923" xr:uid="{62726D36-BB80-4ECE-A76F-DFF1D141B5A5}"/>
    <hyperlink ref="M363" r:id="rId924" xr:uid="{3F66CB9C-3251-42FA-BE72-D0B591DE7ECE}"/>
    <hyperlink ref="A364" r:id="rId925" xr:uid="{93756A12-B12B-40F8-9ED3-D72E8DB57089}"/>
    <hyperlink ref="L364" r:id="rId926" xr:uid="{A0F57990-C140-4432-9894-FC03AE320670}"/>
    <hyperlink ref="M364" r:id="rId927" xr:uid="{5C41EDA1-F765-412D-BBC1-849C86809282}"/>
    <hyperlink ref="A365" r:id="rId928" xr:uid="{21183966-9764-4C2E-B748-F280445624C3}"/>
    <hyperlink ref="L365" r:id="rId929" xr:uid="{0E7299FF-BEF5-43B9-833E-16461E94B7C8}"/>
    <hyperlink ref="M365" r:id="rId930" xr:uid="{06C6AD59-D728-48F1-8FE3-0486BBC1FBFA}"/>
    <hyperlink ref="A366" r:id="rId931" xr:uid="{98FAD953-A979-44C8-B59A-94683441D518}"/>
    <hyperlink ref="L366" r:id="rId932" xr:uid="{459AD0C8-466F-40DD-AFE1-FD3B6D6471D1}"/>
    <hyperlink ref="M366" r:id="rId933" xr:uid="{0354BC23-4E23-4027-8C54-CE76264FA7B9}"/>
    <hyperlink ref="A367" r:id="rId934" xr:uid="{8118B66C-D965-4D25-97D9-6669BCCD8CB4}"/>
    <hyperlink ref="L367" r:id="rId935" xr:uid="{54498AE7-C04E-4795-9B1A-00A1D6A2A0A1}"/>
    <hyperlink ref="M367" r:id="rId936" xr:uid="{4AD21E89-CC25-4437-84F5-1B9011C9348D}"/>
    <hyperlink ref="A368" r:id="rId937" xr:uid="{B65E5CC8-EF12-4DD1-9852-ABDA9531F12B}"/>
    <hyperlink ref="L368" r:id="rId938" xr:uid="{7BBE9206-8C96-4D80-8542-D3C4FD2BFA47}"/>
    <hyperlink ref="M368" r:id="rId939" xr:uid="{66896A46-DA36-4B31-988F-36182673360C}"/>
    <hyperlink ref="A369" r:id="rId940" xr:uid="{BBCD962E-CCA3-455B-8A9D-AD5B9BC21894}"/>
    <hyperlink ref="L369" r:id="rId941" xr:uid="{89316D31-E4DB-4874-8D7B-BB418ED788C6}"/>
    <hyperlink ref="M369" r:id="rId942" xr:uid="{BE29789D-C186-47CD-9BDA-7046BF570393}"/>
    <hyperlink ref="A370" r:id="rId943" xr:uid="{12D64079-9437-44DD-99E4-038D98997533}"/>
    <hyperlink ref="L370" r:id="rId944" xr:uid="{C708DC56-3D96-406B-B4EE-53FA57E25D15}"/>
    <hyperlink ref="M370" r:id="rId945" xr:uid="{8040D2EF-5F50-4562-A1F8-579BEF52E08E}"/>
    <hyperlink ref="A371" r:id="rId946" xr:uid="{02924462-B431-4A96-A229-3FE259300F12}"/>
    <hyperlink ref="L371" r:id="rId947" xr:uid="{7DDD5E63-52EF-4547-A465-385B4F14F757}"/>
    <hyperlink ref="M371" r:id="rId948" xr:uid="{0C59BD4D-145F-4493-B820-03DE8A1093D8}"/>
    <hyperlink ref="A372" r:id="rId949" xr:uid="{50DD9E08-98E1-46DE-ABFF-B4E93F7C5FE8}"/>
    <hyperlink ref="L372" r:id="rId950" xr:uid="{5A54E982-07BA-4B3B-B93F-A98544B11092}"/>
    <hyperlink ref="M372" r:id="rId951" xr:uid="{F7641052-D142-445F-ACAE-71DC2CC09BF8}"/>
    <hyperlink ref="A373" r:id="rId952" xr:uid="{7A8D89A7-46EE-402E-9D48-BC058B548BA2}"/>
    <hyperlink ref="L373" r:id="rId953" xr:uid="{65475300-DE91-4429-81DC-CBAD9456A9B7}"/>
    <hyperlink ref="M373" r:id="rId954" xr:uid="{57ABEDD9-33D9-42FF-BEB8-68FB163A507C}"/>
    <hyperlink ref="A374" r:id="rId955" xr:uid="{B7DD7720-D26B-48E3-A3A6-1308F2F5914F}"/>
    <hyperlink ref="L374" r:id="rId956" xr:uid="{35CAB12C-331E-442E-8DCC-0397A3F3CF50}"/>
    <hyperlink ref="M374" r:id="rId957" xr:uid="{54DCF3B5-9350-4DD0-B16A-ECC3E2AD0B96}"/>
    <hyperlink ref="A375" r:id="rId958" xr:uid="{949C8BA7-9938-4819-B6C7-4F1F858476AB}"/>
    <hyperlink ref="L375" r:id="rId959" xr:uid="{33F2755A-6A6B-4B8E-BC64-F10801854212}"/>
    <hyperlink ref="M375" r:id="rId960" xr:uid="{D3807EF4-C4C2-4B95-A2AA-46BB690EAC12}"/>
    <hyperlink ref="A376" r:id="rId961" xr:uid="{A234B96A-51CF-4FDF-A0E4-32E90B50A9E2}"/>
    <hyperlink ref="L376" r:id="rId962" xr:uid="{13DBD43D-AE4F-4B53-9A9E-A41569A1573E}"/>
    <hyperlink ref="M376" r:id="rId963" xr:uid="{CD97EA9C-4612-40CD-B9F8-4C2C6A84D514}"/>
    <hyperlink ref="A377" r:id="rId964" xr:uid="{1A7D40E4-785B-40B3-B8E4-D5D2568F826B}"/>
    <hyperlink ref="L377" r:id="rId965" xr:uid="{4CB6D472-AFD8-4BF2-8C3A-988CC14831E7}"/>
    <hyperlink ref="M377" r:id="rId966" xr:uid="{2B08EF9D-728A-4D5A-8AAB-CC3D9BBB1234}"/>
    <hyperlink ref="A378" r:id="rId967" xr:uid="{60912204-7EFB-4482-80BC-97012F08C34C}"/>
    <hyperlink ref="L378" r:id="rId968" xr:uid="{7E1496A1-3F83-4926-A957-1DFD7AF566B4}"/>
    <hyperlink ref="M378" r:id="rId969" xr:uid="{9FC461F1-7C10-4ADD-B383-3679FBC65313}"/>
    <hyperlink ref="A379" r:id="rId970" xr:uid="{97B906F4-4D2C-4143-A572-9DCBE9DA1879}"/>
    <hyperlink ref="L379" r:id="rId971" xr:uid="{81D6C270-0CDD-4E81-B0D2-C94D5216074B}"/>
    <hyperlink ref="M379" r:id="rId972" xr:uid="{B20BDDA5-314E-4EE1-B18D-1FCDF3EE319E}"/>
    <hyperlink ref="A380" r:id="rId973" xr:uid="{4C814BAE-FB6A-43D3-A9C9-2A1C5DAEE0D7}"/>
    <hyperlink ref="L380" r:id="rId974" xr:uid="{A0FA18E9-9444-44E2-A1C2-83585949C359}"/>
    <hyperlink ref="M380" r:id="rId975" xr:uid="{369DB71F-E21B-410A-B42A-B8000AE07E21}"/>
    <hyperlink ref="A381" r:id="rId976" xr:uid="{96F909C9-51D6-47F5-A04B-50EF5437E279}"/>
    <hyperlink ref="L381" r:id="rId977" xr:uid="{E9FFF743-60E4-4316-8130-8F6F05EB601D}"/>
    <hyperlink ref="M381" r:id="rId978" xr:uid="{8958BA4F-52FD-470F-B62E-371996DA497A}"/>
    <hyperlink ref="A382" r:id="rId979" xr:uid="{DDCEAD06-F3DF-4605-8FBE-39C3B06BA10E}"/>
    <hyperlink ref="L382" r:id="rId980" xr:uid="{9CA39AF2-A97E-4891-B9AB-9462E929F79C}"/>
    <hyperlink ref="M382" r:id="rId981" xr:uid="{8F4D9E8F-0DCF-42DD-A276-EE3F5C78BF77}"/>
    <hyperlink ref="A383" r:id="rId982" xr:uid="{A7E6CBEF-2C2B-4DAB-B249-FBBE04534880}"/>
    <hyperlink ref="L383" r:id="rId983" xr:uid="{AD305C5C-D104-4E59-A160-FF4F5A183AC4}"/>
    <hyperlink ref="M383" r:id="rId984" xr:uid="{044FA410-7F39-4CD5-9C9D-9B2E8D2692DA}"/>
    <hyperlink ref="A384" r:id="rId985" xr:uid="{1600D1DD-D13A-49EA-B3C7-09DA0A444DFF}"/>
    <hyperlink ref="L384" r:id="rId986" xr:uid="{C29E81CD-D62F-4DA0-AE62-E53ED0371DC8}"/>
    <hyperlink ref="M384" r:id="rId987" xr:uid="{8869BB53-5213-4B22-A96F-FAE88B9DB39A}"/>
    <hyperlink ref="A385" r:id="rId988" xr:uid="{C427A299-82C2-4046-BC5C-B83A87089D28}"/>
    <hyperlink ref="L385" r:id="rId989" xr:uid="{70E594F9-5344-430C-A56C-90FE27DBA50D}"/>
    <hyperlink ref="M385" r:id="rId990" xr:uid="{5CE0927E-5136-46B4-8233-D6A638401A18}"/>
    <hyperlink ref="A386" r:id="rId991" xr:uid="{7840EF68-5B62-4AE6-A370-97F624AE63EA}"/>
    <hyperlink ref="L386" r:id="rId992" xr:uid="{99F1381E-DBF7-42FE-89AD-A21162FB9C83}"/>
    <hyperlink ref="M386" r:id="rId993" xr:uid="{54D300F7-4399-4450-B140-3A232B9B5D4D}"/>
    <hyperlink ref="A387" r:id="rId994" xr:uid="{31FB5AC5-70C4-45CA-9A2D-642FA02C9EBD}"/>
    <hyperlink ref="L387" r:id="rId995" xr:uid="{3807AADF-6CAE-4246-8300-9F30B5C1EC9A}"/>
    <hyperlink ref="M387" r:id="rId996" xr:uid="{6506A633-2E6A-4489-AB23-B1AF78E7C20E}"/>
    <hyperlink ref="A388" r:id="rId997" xr:uid="{D52069A9-C295-42F3-8D9D-45A8A67B4014}"/>
    <hyperlink ref="L388" r:id="rId998" xr:uid="{2A12E696-2E9C-43B9-B034-CE699DB30B01}"/>
    <hyperlink ref="M388" r:id="rId999" xr:uid="{DBB26C6C-DE46-4FFB-9C2D-367066AADC03}"/>
    <hyperlink ref="A389" r:id="rId1000" xr:uid="{40920800-BF95-4105-AE3C-AD1A02918EFA}"/>
    <hyperlink ref="L389" r:id="rId1001" xr:uid="{8F0F40C9-861E-4ED4-B95E-C2913C081257}"/>
    <hyperlink ref="M389" r:id="rId1002" xr:uid="{C4DA7AB3-F904-46E2-A121-DBA4A8274CB8}"/>
    <hyperlink ref="A390" r:id="rId1003" xr:uid="{6E6C1874-F990-4130-9C6D-98842DB9ED2C}"/>
    <hyperlink ref="L390" r:id="rId1004" xr:uid="{31333F35-223F-4C00-A906-1AB80ACF8F2D}"/>
    <hyperlink ref="M390" r:id="rId1005" xr:uid="{96B74C57-4093-493B-B738-BF0A2B949D2E}"/>
    <hyperlink ref="A391" r:id="rId1006" xr:uid="{5CBD59E1-19CA-49EE-BB41-77C45BED1246}"/>
    <hyperlink ref="L391" r:id="rId1007" xr:uid="{CB2C1400-D381-44AB-BF2C-55D30986A187}"/>
    <hyperlink ref="M391" r:id="rId1008" xr:uid="{582B7B00-5A70-4CA7-BBF5-08F7B6C33DFB}"/>
    <hyperlink ref="A392" r:id="rId1009" xr:uid="{C4A364D2-0F8D-4823-B6AA-A43FB07FE588}"/>
    <hyperlink ref="L392" r:id="rId1010" xr:uid="{3749E1BE-81CA-476F-8DBD-B09650D4FFE4}"/>
    <hyperlink ref="M392" r:id="rId1011" xr:uid="{34B48414-A953-4223-A379-3FA6F3C50E31}"/>
    <hyperlink ref="A393" r:id="rId1012" xr:uid="{EB6F2569-AFCA-4243-B911-4D86C299A1B7}"/>
    <hyperlink ref="L393" r:id="rId1013" xr:uid="{2B52F4E1-8DA8-4676-A25B-EB7637C631DA}"/>
    <hyperlink ref="M393" r:id="rId1014" xr:uid="{DF9E66E5-771B-42DB-B813-AA97D318DCEB}"/>
    <hyperlink ref="A394" r:id="rId1015" xr:uid="{B4F21BDB-64AD-46EA-BD7B-74BC9D6F9C5B}"/>
    <hyperlink ref="L394" r:id="rId1016" xr:uid="{6F4C6445-E5F4-4D70-8318-EEAB0EFFFF1C}"/>
    <hyperlink ref="M394" r:id="rId1017" xr:uid="{15B3DCA3-9772-4645-A5C1-BDBC68FC808D}"/>
    <hyperlink ref="A395" r:id="rId1018" xr:uid="{F90495DC-910B-448A-9A6A-16ABE2CD1F23}"/>
    <hyperlink ref="L395" r:id="rId1019" xr:uid="{B28248B1-CF1A-4702-AE51-E754F054AB69}"/>
    <hyperlink ref="M395" r:id="rId1020" xr:uid="{B57BB76F-EFDE-42DF-AC4B-46E1D7E3F945}"/>
    <hyperlink ref="A396" r:id="rId1021" xr:uid="{6029C67D-88FA-486F-8C35-FFD58CF292CB}"/>
    <hyperlink ref="L396" r:id="rId1022" xr:uid="{8A804324-5EBF-4A9D-A2A2-958DA3CB9707}"/>
    <hyperlink ref="M396" r:id="rId1023" xr:uid="{88065DAB-AFEE-4B3D-BE9E-7504A6B8BC25}"/>
    <hyperlink ref="A397" r:id="rId1024" xr:uid="{0CE65610-AF56-4316-AD42-764C25F8230F}"/>
    <hyperlink ref="L397" r:id="rId1025" xr:uid="{D3A7F071-B172-4CED-8729-D8CE3991199B}"/>
    <hyperlink ref="M397" r:id="rId1026" xr:uid="{A880C74D-A13B-4BED-8FCD-7335A4C58734}"/>
    <hyperlink ref="A398" r:id="rId1027" xr:uid="{C2E3CC78-5CE9-48CC-97EF-5B67118BF960}"/>
    <hyperlink ref="L398" r:id="rId1028" xr:uid="{BA56EF57-E6C4-4253-A90F-0AD295CB088D}"/>
    <hyperlink ref="M398" r:id="rId1029" xr:uid="{7BFD2A36-DD0A-4D21-85ED-BC85BB97D4A5}"/>
    <hyperlink ref="A399" r:id="rId1030" xr:uid="{DF923D48-D857-4135-9D2D-01CF8AC202AF}"/>
    <hyperlink ref="L399" r:id="rId1031" xr:uid="{4CEBBC5B-E798-48B1-8DD8-6DABADE53E37}"/>
    <hyperlink ref="M399" r:id="rId1032" xr:uid="{AA38A4E9-9D9A-4ADD-A090-F674E90FADFC}"/>
    <hyperlink ref="A400" r:id="rId1033" xr:uid="{8F90BAE3-1B08-4C70-8D1F-40FEE10678EE}"/>
    <hyperlink ref="L400" r:id="rId1034" xr:uid="{C2C525C1-B56B-493D-BC15-E52AA8C16C55}"/>
    <hyperlink ref="M400" r:id="rId1035" xr:uid="{40D4D137-184C-4A3B-A4CC-7FA4BCB8AC6F}"/>
    <hyperlink ref="A401" r:id="rId1036" xr:uid="{C8C3E290-7876-4BDC-B420-35BFB78D738B}"/>
    <hyperlink ref="L401" r:id="rId1037" xr:uid="{6F15C3F4-50ED-4780-BF04-05ED377A1AF9}"/>
    <hyperlink ref="M401" r:id="rId1038" xr:uid="{2A259FCE-BEF1-4DDE-AF06-9882722D992B}"/>
    <hyperlink ref="A402" r:id="rId1039" xr:uid="{D42670A7-211D-4A21-9D38-75102150770D}"/>
    <hyperlink ref="L402" r:id="rId1040" xr:uid="{DE790266-9F0B-476F-AD4C-1369D26176A4}"/>
    <hyperlink ref="M402" r:id="rId1041" xr:uid="{56F1202D-D5C4-4702-9464-2603CA5556EB}"/>
    <hyperlink ref="A403" r:id="rId1042" xr:uid="{9E972965-8ACD-4D05-8EC2-3A7DD266C6F6}"/>
    <hyperlink ref="L403" r:id="rId1043" xr:uid="{F614E53C-A0F3-42A5-B82B-12C068512D80}"/>
    <hyperlink ref="M403" r:id="rId1044" xr:uid="{57AFEFD9-5DC2-49D1-9404-DC2463CDC867}"/>
    <hyperlink ref="A404" r:id="rId1045" xr:uid="{A315DC77-5D1F-4D21-8B3E-5A11C5C59F9C}"/>
    <hyperlink ref="L404" r:id="rId1046" xr:uid="{E491E57D-F49F-407E-BFF4-3B164CD8764E}"/>
    <hyperlink ref="M404" r:id="rId1047" xr:uid="{B07ED499-25F7-4390-8E92-054D8ECB001A}"/>
    <hyperlink ref="A405" r:id="rId1048" xr:uid="{01F20123-E1CE-4958-9B2A-A4E33004228C}"/>
    <hyperlink ref="L405" r:id="rId1049" xr:uid="{6C0CE89E-5BEF-48B0-9AFE-66BFC92067E1}"/>
    <hyperlink ref="M405" r:id="rId1050" xr:uid="{51BDAC06-B2DA-4A79-814F-5D9E52EFE754}"/>
    <hyperlink ref="A406" r:id="rId1051" xr:uid="{DF175EED-5FEB-42D4-AAA6-64E9721CB00F}"/>
    <hyperlink ref="L406" r:id="rId1052" xr:uid="{3B863680-2656-48D2-8F4F-AE512CC8BA00}"/>
    <hyperlink ref="M406" r:id="rId1053" xr:uid="{C643C872-1CB3-44D8-B21B-B4B64E0DDCDF}"/>
    <hyperlink ref="A407" r:id="rId1054" xr:uid="{39B4E407-0B31-406B-BEF8-8DF7016BDBB6}"/>
    <hyperlink ref="L407" r:id="rId1055" xr:uid="{81D99136-B077-45E6-85D9-618944CFDAF7}"/>
    <hyperlink ref="M407" r:id="rId1056" xr:uid="{209131D3-81EA-4C7B-9731-5E27E69B1E78}"/>
    <hyperlink ref="A408" r:id="rId1057" xr:uid="{17C39D73-9DA5-4E34-8826-34EEBB85EAE9}"/>
    <hyperlink ref="L408" r:id="rId1058" xr:uid="{3362EA88-CB37-4CF7-803E-C292EC98A9A3}"/>
    <hyperlink ref="M408" r:id="rId1059" xr:uid="{75A67192-3F9B-4D98-B4B5-9FCE70825C38}"/>
    <hyperlink ref="A409" r:id="rId1060" xr:uid="{75BEA63F-7993-466D-B404-7F87DD596972}"/>
    <hyperlink ref="L409" r:id="rId1061" xr:uid="{A65B13C8-5C46-4555-AC7C-29EF0D73C9DB}"/>
    <hyperlink ref="M409" r:id="rId1062" xr:uid="{565E6D3C-1D8A-4BED-B994-32926282A9E6}"/>
    <hyperlink ref="A410" r:id="rId1063" xr:uid="{DF993FDA-B7E6-4F61-9B97-3B2A5FA8AE70}"/>
    <hyperlink ref="L410" r:id="rId1064" xr:uid="{09663C99-B686-4DA6-A2BC-09F9F31462BB}"/>
    <hyperlink ref="M410" r:id="rId1065" xr:uid="{20DCC7E4-E522-4082-813E-0561BC31493B}"/>
    <hyperlink ref="A411" r:id="rId1066" xr:uid="{F7619C71-8233-4C36-9F1D-60A5A857972C}"/>
    <hyperlink ref="L411" r:id="rId1067" xr:uid="{2C00D719-51C6-4599-B556-0CE879DE902C}"/>
    <hyperlink ref="M411" r:id="rId1068" xr:uid="{A702D6AA-0C59-4CD2-BCAA-D7DD8799050E}"/>
    <hyperlink ref="A412" r:id="rId1069" xr:uid="{68EF36B8-7EA0-4A69-8237-1851A7E0356B}"/>
    <hyperlink ref="L412" r:id="rId1070" xr:uid="{3F7FA4A6-99C5-4EDE-85DF-CA643A6EE0E8}"/>
    <hyperlink ref="M412" r:id="rId1071" xr:uid="{155ADF62-B0DA-4EC2-9132-3BC399558B2C}"/>
    <hyperlink ref="A413" r:id="rId1072" xr:uid="{FB4AAA08-0B98-4010-AF70-FDB1F375384B}"/>
    <hyperlink ref="L413" r:id="rId1073" xr:uid="{223F5711-7978-4531-8D43-822AD6E343A9}"/>
    <hyperlink ref="M413" r:id="rId1074" xr:uid="{F899352A-84B9-482A-A48F-2E31BDEAD29B}"/>
    <hyperlink ref="A414" r:id="rId1075" xr:uid="{1CD7C528-561A-4386-9BDC-1502802F7827}"/>
    <hyperlink ref="L414" r:id="rId1076" xr:uid="{EC4211FD-9465-45F9-8482-2378A0CFF273}"/>
    <hyperlink ref="M414" r:id="rId1077" xr:uid="{32ADE697-197E-42DA-9AE4-A6E90DFF6152}"/>
    <hyperlink ref="A415" r:id="rId1078" xr:uid="{C0D2EF46-A769-4502-89FB-190E8A2EC9A4}"/>
    <hyperlink ref="L415" r:id="rId1079" xr:uid="{C2A8C1DE-DBBC-4A5B-8FE1-D261FDDE3CA1}"/>
    <hyperlink ref="M415" r:id="rId1080" xr:uid="{C0C105CE-C8D3-44AE-8C49-F66827D5E812}"/>
    <hyperlink ref="A416" r:id="rId1081" xr:uid="{1CD809F1-E7A4-4FBD-9423-8B69971E72C1}"/>
    <hyperlink ref="L416" r:id="rId1082" xr:uid="{C8FBC323-BB88-4CD3-ABCF-FD8B463676B7}"/>
    <hyperlink ref="M416" r:id="rId1083" xr:uid="{E1299516-6EED-4E60-884C-279C181E4C94}"/>
    <hyperlink ref="A417" r:id="rId1084" xr:uid="{A7D3BAA4-9036-4600-9DAB-BB0D8977C68E}"/>
    <hyperlink ref="L417" r:id="rId1085" xr:uid="{27FD2F75-570C-4A34-B87D-E467D7B8D37C}"/>
    <hyperlink ref="M417" r:id="rId1086" xr:uid="{8641A954-9170-495E-8A7C-CC51055CDBD4}"/>
    <hyperlink ref="A418" r:id="rId1087" xr:uid="{6A57D679-8620-4E6F-8912-24320DB7B23E}"/>
    <hyperlink ref="L418" r:id="rId1088" xr:uid="{DAA859BA-C738-4630-BCCF-DED1C2920F9D}"/>
    <hyperlink ref="M418" r:id="rId1089" xr:uid="{52E413CF-4CB1-49F9-A432-B74650FF40AC}"/>
    <hyperlink ref="A419" r:id="rId1090" xr:uid="{7B547BD7-CD23-4843-B18C-A5D64608967A}"/>
    <hyperlink ref="L419" r:id="rId1091" xr:uid="{D497EF3F-3B34-4757-9438-5C1035199715}"/>
    <hyperlink ref="M419" r:id="rId1092" xr:uid="{981152D7-695F-47A4-B03E-6104ECA3909D}"/>
    <hyperlink ref="A420" r:id="rId1093" xr:uid="{CE454AC3-DA3C-4AEF-8143-E2B78D52453E}"/>
    <hyperlink ref="L420" r:id="rId1094" xr:uid="{A55C4963-AD7C-459E-B770-F113A9177063}"/>
    <hyperlink ref="M420" r:id="rId1095" xr:uid="{ECFCA035-E2F1-40AC-95C3-E1BF44D7F6C3}"/>
    <hyperlink ref="A421" r:id="rId1096" xr:uid="{87237ECC-5F29-4CDE-8752-875AFDF1B2BE}"/>
    <hyperlink ref="L421" r:id="rId1097" xr:uid="{C24A3A7E-6F80-45C1-B578-BCA84A99B4CB}"/>
    <hyperlink ref="M421" r:id="rId1098" xr:uid="{30A32550-A86A-4A4B-BEF4-26F2CDC5FE25}"/>
    <hyperlink ref="A422" r:id="rId1099" xr:uid="{A7648C93-EFB1-4751-9680-A2D77293D622}"/>
    <hyperlink ref="L422" r:id="rId1100" xr:uid="{D4D4E56C-377E-4811-805C-7E1C353BB96B}"/>
    <hyperlink ref="M422" r:id="rId1101" xr:uid="{10B74F35-D693-4070-9AFF-C56866D59601}"/>
    <hyperlink ref="A423" r:id="rId1102" xr:uid="{E1B90ABD-8966-47AF-A61E-1FE9DA1E36E0}"/>
    <hyperlink ref="L423" r:id="rId1103" xr:uid="{BC03A6B7-0F64-4DB2-A637-E76C7FB90FC9}"/>
    <hyperlink ref="M423" r:id="rId1104" xr:uid="{E059B976-30EE-42F2-AA51-34C4488330C2}"/>
    <hyperlink ref="A424" r:id="rId1105" xr:uid="{4C1F7E06-7CA8-4262-ACFC-E38866FF729D}"/>
    <hyperlink ref="L424" r:id="rId1106" xr:uid="{AF0D9CDB-B650-4800-89DD-20513671C192}"/>
    <hyperlink ref="M424" r:id="rId1107" xr:uid="{70C23D88-DEEC-4299-AD9D-BF8016597E7C}"/>
    <hyperlink ref="A425" r:id="rId1108" xr:uid="{B6E3FF39-5B9C-48AA-BECB-2CA4C1007FDE}"/>
    <hyperlink ref="L425" r:id="rId1109" xr:uid="{31505145-3E87-43D3-94CE-8FFDF1D6D04B}"/>
    <hyperlink ref="M425" r:id="rId1110" xr:uid="{9DDFF14F-8F98-4189-A65C-BF69193E02B6}"/>
    <hyperlink ref="A426" r:id="rId1111" xr:uid="{96E1AE4E-2036-4CFB-B279-FDEEB8579C98}"/>
    <hyperlink ref="L426" r:id="rId1112" xr:uid="{4308496B-B4CB-4910-AA27-5B85CBAA293E}"/>
    <hyperlink ref="M426" r:id="rId1113" xr:uid="{4F774F37-4DD4-4971-A472-BA51E34CD52F}"/>
    <hyperlink ref="A427" r:id="rId1114" xr:uid="{CC77CB15-F0D5-44FB-931A-0D618ED33592}"/>
    <hyperlink ref="L427" r:id="rId1115" xr:uid="{D9138FE8-28C9-4E88-8933-63B265D5623B}"/>
    <hyperlink ref="M427" r:id="rId1116" xr:uid="{27A9A1D9-4929-4332-A5B5-58B7C0D6CD47}"/>
    <hyperlink ref="A428" r:id="rId1117" xr:uid="{D4BD99C6-3F95-40AE-B7CB-19E6110BE975}"/>
    <hyperlink ref="L428" r:id="rId1118" xr:uid="{22A985B2-BCC1-4AAC-9589-4E06118B9009}"/>
    <hyperlink ref="M428" r:id="rId1119" xr:uid="{1801C04E-9A04-4E0D-90D0-11481557A97B}"/>
    <hyperlink ref="A429" r:id="rId1120" xr:uid="{8DE6BAAB-0DA1-4701-AFB2-35CC3E40936F}"/>
    <hyperlink ref="L429" r:id="rId1121" xr:uid="{889C5BED-C004-495B-85D5-A35568565DF2}"/>
    <hyperlink ref="M429" r:id="rId1122" xr:uid="{49FDFF1F-149E-4F9C-91EA-08E65A037D97}"/>
    <hyperlink ref="A430" r:id="rId1123" xr:uid="{32D04186-452D-49CA-8A98-09D886740FEC}"/>
    <hyperlink ref="L430" r:id="rId1124" xr:uid="{30CD1D40-9981-442B-AE1D-F887013BE8AD}"/>
    <hyperlink ref="M430" r:id="rId1125" xr:uid="{4FDCF7F5-42C7-4D75-B0D6-7A9F2F97C0E2}"/>
    <hyperlink ref="A431" r:id="rId1126" xr:uid="{4F75B9F8-D0A3-495A-B966-0DA4A32E49A5}"/>
    <hyperlink ref="L431" r:id="rId1127" xr:uid="{E6FB396A-EBE8-4EED-9F8E-CA6132078489}"/>
    <hyperlink ref="M431" r:id="rId1128" xr:uid="{EF8A6566-B312-409A-9615-6B63AACF96BD}"/>
    <hyperlink ref="A432" r:id="rId1129" xr:uid="{3BBA88DE-2E8D-44E9-9FCF-98AA2C90311D}"/>
    <hyperlink ref="L432" r:id="rId1130" xr:uid="{DDD536B1-083D-4D67-99B2-108FFE07F4CA}"/>
    <hyperlink ref="M432" r:id="rId1131" xr:uid="{790F0050-C9C2-43EB-AF1D-3BDD287959F3}"/>
    <hyperlink ref="A433" r:id="rId1132" xr:uid="{C432E100-4E86-493F-9277-5B1E5DAFD78C}"/>
    <hyperlink ref="L433" r:id="rId1133" xr:uid="{3B50E2A5-7CEE-41AC-AFD4-FDDC6A8B9874}"/>
    <hyperlink ref="M433" r:id="rId1134" xr:uid="{7B2EFB48-C130-4208-83E4-2D25F4C05D3C}"/>
    <hyperlink ref="A434" r:id="rId1135" xr:uid="{F9B6F3DD-725F-4BEF-8AC7-FBA330EA7014}"/>
    <hyperlink ref="L434" r:id="rId1136" xr:uid="{73862183-EFB0-4DC1-ACF6-2B7A8823F015}"/>
    <hyperlink ref="M434" r:id="rId1137" xr:uid="{6C93728A-1047-4FE7-B2DE-E88786371555}"/>
    <hyperlink ref="A435" r:id="rId1138" xr:uid="{09A5A5ED-DE5D-4D76-90DF-5DA0CFDEAB4E}"/>
    <hyperlink ref="L435" r:id="rId1139" xr:uid="{C678C721-787F-474C-B024-F0A445EC68DB}"/>
    <hyperlink ref="M435" r:id="rId1140" xr:uid="{2862FBD8-141A-442D-84D9-8794C7E79C0D}"/>
    <hyperlink ref="A436" r:id="rId1141" xr:uid="{D9AD79FD-7110-4C40-AD32-4DDA23BD258C}"/>
    <hyperlink ref="L436" r:id="rId1142" xr:uid="{6973355B-893F-4D9E-97B4-41402A8FB242}"/>
    <hyperlink ref="M436" r:id="rId1143" xr:uid="{8D6218CD-96CF-4D10-9EA2-CC13DE1BFBFE}"/>
    <hyperlink ref="A437" r:id="rId1144" xr:uid="{8699F65A-E459-428F-B91D-59CD15699084}"/>
    <hyperlink ref="L437" r:id="rId1145" xr:uid="{7A2D237B-D6C6-4CD3-8D92-A0EF2DBE4662}"/>
    <hyperlink ref="M437" r:id="rId1146" xr:uid="{4CA4CAC9-DC0F-4FC8-B61F-8B7CBE9B14E7}"/>
    <hyperlink ref="A438" r:id="rId1147" xr:uid="{57F99BC7-9128-4698-9978-3D051608F894}"/>
    <hyperlink ref="L438" r:id="rId1148" xr:uid="{C77F97D5-0686-48EA-82F5-83A1008F545C}"/>
    <hyperlink ref="M438" r:id="rId1149" xr:uid="{D61D77B1-5F03-4028-9435-D1456A457D55}"/>
    <hyperlink ref="A439" r:id="rId1150" xr:uid="{81E57630-19EF-49C4-9916-DDD383B27888}"/>
    <hyperlink ref="L439" r:id="rId1151" xr:uid="{503F3C6E-BB18-4EE6-94CB-8BE9D1C68005}"/>
    <hyperlink ref="M439" r:id="rId1152" xr:uid="{E62D783B-59E4-485A-B58A-33A647904D53}"/>
    <hyperlink ref="A440" r:id="rId1153" xr:uid="{530F0FAD-AF91-41C2-AFE1-64AF07058F4D}"/>
    <hyperlink ref="L440" r:id="rId1154" xr:uid="{771D4085-DDAB-401E-8A9F-3227AC0CBFBB}"/>
    <hyperlink ref="M440" r:id="rId1155" xr:uid="{79D95616-B77C-47F9-91DB-9A1552B0C0DA}"/>
    <hyperlink ref="A441" r:id="rId1156" xr:uid="{F24886AF-7EBA-4797-9FA6-87E438FAE215}"/>
    <hyperlink ref="L441" r:id="rId1157" xr:uid="{018A3A2A-D5C6-4893-9C65-1D0EFE6AED2A}"/>
    <hyperlink ref="M441" r:id="rId1158" xr:uid="{D7E255D1-0C4E-42AB-9598-A72D18C1D8CB}"/>
    <hyperlink ref="A442" r:id="rId1159" xr:uid="{3040B3E5-A3BD-45EE-BAAA-3C81A0A64101}"/>
    <hyperlink ref="L442" r:id="rId1160" xr:uid="{22E5A073-6EF8-4145-B813-7513AF92433A}"/>
    <hyperlink ref="M442" r:id="rId1161" xr:uid="{0072DE9C-32EB-431A-91A0-B5B3575B7D80}"/>
    <hyperlink ref="A443" r:id="rId1162" xr:uid="{34DD6744-7688-4C30-907F-1E6C6FA195CF}"/>
    <hyperlink ref="L443" r:id="rId1163" xr:uid="{EB6B0FF3-1158-42D6-A7D0-2275B700BB63}"/>
    <hyperlink ref="M443" r:id="rId1164" xr:uid="{25E99484-D228-42E6-B7B1-6156D4E98D7B}"/>
    <hyperlink ref="A444" r:id="rId1165" xr:uid="{40761F1E-8BB7-4645-AA61-C9DEF6CE9B08}"/>
    <hyperlink ref="L444" r:id="rId1166" xr:uid="{983B2685-1652-451E-9185-94A12D4040ED}"/>
    <hyperlink ref="M444" r:id="rId1167" xr:uid="{7E4B5440-3CEF-4D0D-A4E7-A833E56562DD}"/>
    <hyperlink ref="A445" r:id="rId1168" xr:uid="{582190BC-4881-42AE-B2E4-253B8715D588}"/>
    <hyperlink ref="L445" r:id="rId1169" xr:uid="{350B4C29-B528-421C-8F3B-3DAEDDC70954}"/>
    <hyperlink ref="M445" r:id="rId1170" xr:uid="{DE5A0B82-5FFB-442B-9D95-68BCAC389782}"/>
    <hyperlink ref="A446" r:id="rId1171" xr:uid="{169AA97F-4368-4093-A459-77C55180F52E}"/>
    <hyperlink ref="L446" r:id="rId1172" xr:uid="{5D653793-8975-4DE8-90E2-7D9B09A86AA4}"/>
    <hyperlink ref="M446" r:id="rId1173" xr:uid="{9862496F-6128-488A-AB75-F8BCB416AC83}"/>
    <hyperlink ref="A447" r:id="rId1174" xr:uid="{C9126463-A72D-4920-9219-096E152D6891}"/>
    <hyperlink ref="L447" r:id="rId1175" xr:uid="{0F50F667-761E-418C-BC9F-D5BAE491ADC8}"/>
    <hyperlink ref="M447" r:id="rId1176" xr:uid="{43BB0A70-0144-42FD-9B9B-22998B034472}"/>
    <hyperlink ref="A448" r:id="rId1177" xr:uid="{3383BA9B-F7F8-4534-B36D-D404F6C6558C}"/>
    <hyperlink ref="L448" r:id="rId1178" xr:uid="{3D8C2460-35BC-4C69-A7A5-B0D5A785F831}"/>
    <hyperlink ref="M448" r:id="rId1179" xr:uid="{03EA5E08-F711-44A7-850E-BB7C6B7C8E86}"/>
    <hyperlink ref="A449" r:id="rId1180" xr:uid="{95A8A9FD-86CA-4441-BAE4-6F365064157C}"/>
    <hyperlink ref="L449" r:id="rId1181" xr:uid="{E21F061F-18F1-47B2-B6FB-EA2E8BD17747}"/>
    <hyperlink ref="M449" r:id="rId1182" xr:uid="{C5CE58F6-CD38-40D0-8EB2-AB47035144C1}"/>
    <hyperlink ref="A450" r:id="rId1183" xr:uid="{82F0E02A-E55F-4E8B-BCAD-800767F8B8BD}"/>
    <hyperlink ref="L450" r:id="rId1184" xr:uid="{D0D16AE1-56B4-424F-8350-ACF1FA1F9105}"/>
    <hyperlink ref="M450" r:id="rId1185" xr:uid="{735432BF-4866-49EC-A808-085DEC6CFD26}"/>
    <hyperlink ref="A451" r:id="rId1186" xr:uid="{4E6A2C98-63B3-4027-8033-4C7577C2E3C1}"/>
    <hyperlink ref="L451" r:id="rId1187" xr:uid="{AF7181CF-7208-46B7-8ECA-082D827A26B0}"/>
    <hyperlink ref="M451" r:id="rId1188" xr:uid="{86E7276F-BCC5-4483-AD6A-28FD3A5D4AB9}"/>
    <hyperlink ref="A452" r:id="rId1189" xr:uid="{715A34C0-7EE7-40A7-9AEA-7CF2AB38F4B7}"/>
    <hyperlink ref="L452" r:id="rId1190" xr:uid="{95280100-D9C5-4A39-B251-5F27A6C704D6}"/>
    <hyperlink ref="M452" r:id="rId1191" xr:uid="{42AF0DC5-5D23-44B1-AAA6-F533C27C6D2E}"/>
    <hyperlink ref="A453" r:id="rId1192" xr:uid="{55D1CB3E-DC14-4AA4-B3B3-7247C8582CDB}"/>
    <hyperlink ref="L453" r:id="rId1193" xr:uid="{486FF33C-134C-4C1F-B027-4CDC23FD3ED2}"/>
    <hyperlink ref="M453" r:id="rId1194" xr:uid="{D35E83F2-45E8-438B-90FB-0F94C94ECDB6}"/>
    <hyperlink ref="A454" r:id="rId1195" xr:uid="{A5781905-D91A-4142-B299-E6FA667C67C3}"/>
    <hyperlink ref="L454" r:id="rId1196" xr:uid="{D3CE1226-AD72-40E6-BBBE-6E3FB06FDE4E}"/>
    <hyperlink ref="M454" r:id="rId1197" xr:uid="{FE3A7F7C-62E7-4E82-83CD-9D962AC2F7E1}"/>
    <hyperlink ref="A455" r:id="rId1198" xr:uid="{4DD7FA36-6471-4924-B5E1-472AA45A18D5}"/>
    <hyperlink ref="L455" r:id="rId1199" xr:uid="{47E806C0-7E12-48D1-BDC0-BC1637B01C86}"/>
    <hyperlink ref="M455" r:id="rId1200" xr:uid="{6861C028-D49D-45D1-BDB1-158E39DDA858}"/>
    <hyperlink ref="A456" r:id="rId1201" xr:uid="{D1B20A0E-24F9-48CD-AA8B-A3FFFCF06DE4}"/>
    <hyperlink ref="L456" r:id="rId1202" xr:uid="{B8BA55EB-746F-4F36-B68E-3561A6348E21}"/>
    <hyperlink ref="M456" r:id="rId1203" xr:uid="{921C06A9-A983-45AB-B677-E008B137F2B2}"/>
    <hyperlink ref="A457" r:id="rId1204" xr:uid="{8EF2E31D-DC8A-4182-AED7-F3BFA0EAE2BB}"/>
    <hyperlink ref="L457" r:id="rId1205" xr:uid="{B8D65B26-3118-4ECD-9DE7-BF2B43D2C36D}"/>
    <hyperlink ref="M457" r:id="rId1206" xr:uid="{D553B946-1FC5-41AD-969F-52BAF13F9A72}"/>
    <hyperlink ref="A458" r:id="rId1207" xr:uid="{98B27494-36B0-4335-AE99-38CC5C56B2A1}"/>
    <hyperlink ref="L458" r:id="rId1208" xr:uid="{623A8AFC-7D4B-488A-9232-7F8AE130DB66}"/>
    <hyperlink ref="M458" r:id="rId1209" xr:uid="{9AF78B4D-1114-4015-9105-52F109A925FE}"/>
    <hyperlink ref="A459" r:id="rId1210" xr:uid="{F5815EA4-53AA-4510-B65F-783B63FBE734}"/>
    <hyperlink ref="L459" r:id="rId1211" xr:uid="{3E152658-0334-4C0D-A9C4-4854F91C3011}"/>
    <hyperlink ref="M459" r:id="rId1212" xr:uid="{041409EA-B148-4A18-9530-7E33795F2C6F}"/>
    <hyperlink ref="A460" r:id="rId1213" xr:uid="{46E12752-EF9B-47BB-A61A-1F9E74C49959}"/>
    <hyperlink ref="L460" r:id="rId1214" xr:uid="{43BE7F26-7743-4CDF-B15C-2B92A6886D3B}"/>
    <hyperlink ref="M460" r:id="rId1215" xr:uid="{FF070D49-67D3-470C-9A83-52F5AF60B2FB}"/>
    <hyperlink ref="A461" r:id="rId1216" xr:uid="{DD1DD010-43AD-4281-9D91-18A7CBB0055C}"/>
    <hyperlink ref="L461" r:id="rId1217" xr:uid="{76D59E92-E7FF-440C-85D5-21D186626411}"/>
    <hyperlink ref="M461" r:id="rId1218" xr:uid="{A0F76182-696A-41A3-B074-879DF8E38EE7}"/>
    <hyperlink ref="A462" r:id="rId1219" xr:uid="{D4E70D95-084A-4C80-AE7F-5B073DDD34F8}"/>
    <hyperlink ref="L462" r:id="rId1220" xr:uid="{C3136ECE-D1C4-4E33-852A-0E80276949C3}"/>
    <hyperlink ref="M462" r:id="rId1221" xr:uid="{00F636F0-6E24-4352-81BE-D04716D84511}"/>
    <hyperlink ref="A463" r:id="rId1222" xr:uid="{06C3B389-5C4C-42C9-9A60-FEAACF67CB0D}"/>
    <hyperlink ref="L463" r:id="rId1223" xr:uid="{BE6201A8-91DC-4807-81A4-81F9C0F3CCB4}"/>
    <hyperlink ref="M463" r:id="rId1224" xr:uid="{37FCBDC2-6D4B-4A6E-BB47-D3937344EA54}"/>
    <hyperlink ref="A464" r:id="rId1225" xr:uid="{0267053F-B916-46BB-9517-944425FAC3D2}"/>
    <hyperlink ref="L464" r:id="rId1226" xr:uid="{FBDC25F4-98ED-413B-B148-D4DF39697FD8}"/>
    <hyperlink ref="M464" r:id="rId1227" xr:uid="{A4582AEE-1AFF-48CC-94AD-1E1C7FF796A6}"/>
    <hyperlink ref="A465" r:id="rId1228" xr:uid="{C6296BDD-1713-4CE9-A377-FBC49B789D54}"/>
    <hyperlink ref="L465" r:id="rId1229" xr:uid="{528099E9-4083-4912-9C9F-176FB9A8ECAF}"/>
    <hyperlink ref="M465" r:id="rId1230" xr:uid="{CBD27147-E674-4C41-8470-13BBCFE6B876}"/>
    <hyperlink ref="A466" r:id="rId1231" xr:uid="{6BCA70A7-A2F1-4AB5-A17F-14FAB4CA6918}"/>
    <hyperlink ref="L466" r:id="rId1232" xr:uid="{A570C1F2-DE86-44F8-9074-D7369604D7C0}"/>
    <hyperlink ref="M466" r:id="rId1233" xr:uid="{CE38A077-6797-41B2-8388-4A3A84EE5AF9}"/>
    <hyperlink ref="A467" r:id="rId1234" xr:uid="{776FB666-3369-4BA5-8CF4-4CB851886721}"/>
    <hyperlink ref="L467" r:id="rId1235" xr:uid="{5E2DE608-DF4B-4799-A124-D3554E245F2C}"/>
    <hyperlink ref="M467" r:id="rId1236" xr:uid="{F5C47907-47B2-405E-A57A-88B9F057299C}"/>
    <hyperlink ref="A468" r:id="rId1237" xr:uid="{0D5AA459-47F3-419D-BC80-D8126643E992}"/>
    <hyperlink ref="L468" r:id="rId1238" xr:uid="{3D161B2F-AFFA-4A0E-A332-6932DB70EB5C}"/>
    <hyperlink ref="M468" r:id="rId1239" xr:uid="{C2EEE189-223A-40A6-8676-95962F120D83}"/>
    <hyperlink ref="A469" r:id="rId1240" xr:uid="{82557876-DC18-4665-9D4F-0E078EE73FCA}"/>
    <hyperlink ref="L469" r:id="rId1241" xr:uid="{6FBEDB7E-0712-4480-8F4B-F28943B8951B}"/>
    <hyperlink ref="M469" r:id="rId1242" xr:uid="{75167102-1140-4701-8152-06FAE130A1C5}"/>
    <hyperlink ref="A470" r:id="rId1243" xr:uid="{4D8EB927-EA95-46C9-BB36-CF07C183A939}"/>
    <hyperlink ref="L470" r:id="rId1244" xr:uid="{FF066B59-E359-45B7-931F-E22BCF3DD416}"/>
    <hyperlink ref="M470" r:id="rId1245" xr:uid="{53CA0D6A-F5E7-48EA-A05B-62EAE077E072}"/>
    <hyperlink ref="A471" r:id="rId1246" xr:uid="{CFA7E41E-E2B3-4867-BCA6-65419553EAE1}"/>
    <hyperlink ref="L471" r:id="rId1247" xr:uid="{75C87CE5-9086-4698-A21D-7E1620716C2E}"/>
    <hyperlink ref="M471" r:id="rId1248" xr:uid="{9F49F737-C9B3-4B77-92D2-B6DD1BC0F7A5}"/>
    <hyperlink ref="A472" r:id="rId1249" xr:uid="{008D87B9-EEB2-4E70-8E5D-A5FC857C6DC4}"/>
    <hyperlink ref="L472" r:id="rId1250" xr:uid="{FE528DB6-B53D-4A00-92E1-13B2C38C3819}"/>
    <hyperlink ref="M472" r:id="rId1251" xr:uid="{88C2CEF0-A898-45E2-B6E4-BF813303604E}"/>
    <hyperlink ref="A473" r:id="rId1252" xr:uid="{FADDC31D-0A86-4890-AC79-DC6383D0D1EF}"/>
    <hyperlink ref="L473" r:id="rId1253" xr:uid="{3BE7B8EA-11F4-4F31-9649-55DC03829F85}"/>
    <hyperlink ref="M473" r:id="rId1254" xr:uid="{D034D3E1-F5A5-457A-9F0D-01B3BE1793F6}"/>
    <hyperlink ref="A474" r:id="rId1255" xr:uid="{E1FE1A99-B5FC-4338-BDD4-E6C2E5862DA6}"/>
    <hyperlink ref="L474" r:id="rId1256" xr:uid="{B8BA99FB-5935-4538-9461-C43FBBA64141}"/>
    <hyperlink ref="M474" r:id="rId1257" xr:uid="{DCA19FB9-1C3A-43AA-A953-95F411BA2BDB}"/>
    <hyperlink ref="A475" r:id="rId1258" xr:uid="{BFCC81D4-99BD-42AD-B6FF-44639FCB9E5E}"/>
    <hyperlink ref="L475" r:id="rId1259" xr:uid="{9AEDCCD6-2CE5-49B9-AE71-DEBA9B006E1B}"/>
    <hyperlink ref="M475" r:id="rId1260" xr:uid="{4289E3BA-C271-419C-BE96-A9C33D40225D}"/>
    <hyperlink ref="A476" r:id="rId1261" xr:uid="{451F88B4-FB41-4BE8-A2CA-AA6E36640EF1}"/>
    <hyperlink ref="L476" r:id="rId1262" xr:uid="{DC246DF8-948C-4199-ADFB-A11634C9764E}"/>
    <hyperlink ref="M476" r:id="rId1263" xr:uid="{AD65A9D8-B1D8-4ADB-8851-8E3E20102722}"/>
    <hyperlink ref="A477" r:id="rId1264" xr:uid="{89FE0B70-50C6-4D7C-AD3F-A63389E397A5}"/>
    <hyperlink ref="L477" r:id="rId1265" xr:uid="{1D0E21B5-DB66-452B-A541-C51B060D605E}"/>
    <hyperlink ref="M477" r:id="rId1266" xr:uid="{DF90B89E-30F0-45A3-9D08-34F342E3CCBF}"/>
    <hyperlink ref="A478" r:id="rId1267" xr:uid="{B14F2044-61B0-4438-81FC-60B08ADC9709}"/>
    <hyperlink ref="L478" r:id="rId1268" xr:uid="{1ECDD326-A15A-4ABC-8B59-262A80E6C392}"/>
    <hyperlink ref="M478" r:id="rId1269" xr:uid="{4115325D-4BCF-4FF5-A2F7-88498589F33E}"/>
    <hyperlink ref="A479" r:id="rId1270" xr:uid="{24E0D81F-0FA0-42E1-AB75-3515D313D87A}"/>
    <hyperlink ref="L479" r:id="rId1271" xr:uid="{C47DB50E-CB63-4E13-9E36-CCC53624C59A}"/>
    <hyperlink ref="M479" r:id="rId1272" xr:uid="{C1178B30-B3D4-4F60-97AB-70E9FCCC819B}"/>
    <hyperlink ref="A480" r:id="rId1273" xr:uid="{3C400B1A-080C-4745-BDD2-80614D57DB91}"/>
    <hyperlink ref="L480" r:id="rId1274" xr:uid="{E0CC96DB-B941-4D38-A0AF-A12F2DF2672C}"/>
    <hyperlink ref="M480" r:id="rId1275" xr:uid="{61ABD6BA-A08B-4C20-A12F-7D1660753BF2}"/>
    <hyperlink ref="A481" r:id="rId1276" xr:uid="{4F3A49AD-5236-401E-8DE0-E30AFEA42EB5}"/>
    <hyperlink ref="L481" r:id="rId1277" xr:uid="{19124223-AD25-4659-AA15-A7F4F0726C51}"/>
    <hyperlink ref="M481" r:id="rId1278" xr:uid="{DFBBBCE0-5F49-4E56-8050-1BCA23E306D2}"/>
    <hyperlink ref="A482" r:id="rId1279" xr:uid="{A98957BE-56E7-4CC5-9CB3-678B7E1B2F46}"/>
    <hyperlink ref="L482" r:id="rId1280" xr:uid="{9F785611-7E79-4062-BEE3-9BBC2C5A3778}"/>
    <hyperlink ref="M482" r:id="rId1281" xr:uid="{3E7D89F9-052E-4BD6-A25D-B599FCC6FFEE}"/>
    <hyperlink ref="A483" r:id="rId1282" xr:uid="{F30E3B8D-6EEF-4079-B0F3-CF4DFCAFC3D0}"/>
    <hyperlink ref="L483" r:id="rId1283" xr:uid="{5DED192D-4970-4CBB-B712-25EACB020372}"/>
    <hyperlink ref="M483" r:id="rId1284" xr:uid="{A02A24CC-E846-4D4E-8BDB-FD87CE4540B5}"/>
    <hyperlink ref="A484" r:id="rId1285" xr:uid="{FAAC35E1-7C1E-4ECA-AFA1-12165E763DC8}"/>
    <hyperlink ref="L484" r:id="rId1286" xr:uid="{A72D4906-350D-4004-9FC7-65D8C9819A4A}"/>
    <hyperlink ref="M484" r:id="rId1287" xr:uid="{8E58DF77-D9B2-4011-8AFA-19DD7CDDF37E}"/>
    <hyperlink ref="A485" r:id="rId1288" xr:uid="{4EAA9CEB-7580-4F31-8C3D-21DC5EF6AE84}"/>
    <hyperlink ref="L485" r:id="rId1289" xr:uid="{E222575E-D766-4EBD-B743-B542E8120C25}"/>
    <hyperlink ref="M485" r:id="rId1290" xr:uid="{0B9AA398-AF47-4B49-BCAE-3DBF10C40813}"/>
    <hyperlink ref="A486" r:id="rId1291" xr:uid="{3305B13E-4097-42B6-BE25-0EC59929D053}"/>
    <hyperlink ref="L486" r:id="rId1292" xr:uid="{89CBC422-63F8-4560-B6B0-06C2C4777EF8}"/>
    <hyperlink ref="M486" r:id="rId1293" xr:uid="{D7E85308-A735-4C19-886E-5C8FDD4011DF}"/>
    <hyperlink ref="A487" r:id="rId1294" xr:uid="{4B722A1E-60B2-4717-8142-41FFDBB76A31}"/>
    <hyperlink ref="L487" r:id="rId1295" xr:uid="{A111C2B3-E61F-44E7-AA69-144317950F6F}"/>
    <hyperlink ref="M487" r:id="rId1296" xr:uid="{BAE1DBC1-A7F3-49B1-B039-2B913730E801}"/>
    <hyperlink ref="A488" r:id="rId1297" xr:uid="{6576C20B-F339-4D8D-B308-AE8BB6F6AEA5}"/>
    <hyperlink ref="L488" r:id="rId1298" xr:uid="{D526E39A-7BBD-424D-8B96-F3ECD867BE46}"/>
    <hyperlink ref="M488" r:id="rId1299" xr:uid="{3FD99AF6-A845-44D1-9360-8FD1FC6D180D}"/>
    <hyperlink ref="A489" r:id="rId1300" xr:uid="{9895EA3E-09FB-4C98-A449-C7B0178FD61F}"/>
    <hyperlink ref="L489" r:id="rId1301" xr:uid="{BEADE34E-29A3-4BEE-B154-F0BCAE9F173B}"/>
    <hyperlink ref="M489" r:id="rId1302" xr:uid="{09FE21C2-11B2-473E-98CB-8DF4B5E5D12C}"/>
    <hyperlink ref="A490" r:id="rId1303" xr:uid="{3B56026B-137B-40CF-9A05-BF1E4637FC3A}"/>
    <hyperlink ref="L490" r:id="rId1304" xr:uid="{592EB90C-2058-4624-8071-3A92B83BF90E}"/>
    <hyperlink ref="M490" r:id="rId1305" xr:uid="{9F7B8302-BCF4-493F-8B6A-9739AC5BC792}"/>
    <hyperlink ref="A491" r:id="rId1306" xr:uid="{29264189-4692-45AB-8D9A-14BB6A9F09B3}"/>
    <hyperlink ref="L491" r:id="rId1307" xr:uid="{FE7ED246-D60A-4059-9593-E35EEE4C8351}"/>
    <hyperlink ref="M491" r:id="rId1308" xr:uid="{89A986CD-429C-449A-96FB-12E51F135146}"/>
    <hyperlink ref="A492" r:id="rId1309" xr:uid="{C1678610-BAD0-4FB7-A500-6CCEA733B8E5}"/>
    <hyperlink ref="L492" r:id="rId1310" xr:uid="{1487E90B-F8D6-4A1A-A471-B819BD09003A}"/>
    <hyperlink ref="M492" r:id="rId1311" xr:uid="{16E45FB9-E352-4936-A76D-B5ED02773B75}"/>
    <hyperlink ref="A493" r:id="rId1312" xr:uid="{8AC7B3E1-00DF-4DB9-912E-95F5CA651142}"/>
    <hyperlink ref="L493" r:id="rId1313" xr:uid="{9842AA8C-E60B-4E6A-A72F-77AA02C05FC2}"/>
    <hyperlink ref="M493" r:id="rId1314" xr:uid="{DB44580C-E0FA-43D5-A199-EF0F51CF698E}"/>
    <hyperlink ref="A494" r:id="rId1315" xr:uid="{A6AA529E-0097-4724-9E14-D413CBF1E2A3}"/>
    <hyperlink ref="L494" r:id="rId1316" xr:uid="{64125955-684C-4C38-BF45-C641B6CDC2FE}"/>
    <hyperlink ref="M494" r:id="rId1317" xr:uid="{7AB49A14-9750-4B8D-A118-BEA2848D2AAC}"/>
    <hyperlink ref="A495" r:id="rId1318" xr:uid="{77368A23-A58D-4425-8A3F-C704FAC270A8}"/>
    <hyperlink ref="L495" r:id="rId1319" xr:uid="{F9EB7E9A-7CB9-4F67-82D7-F9AC1AD94996}"/>
    <hyperlink ref="M495" r:id="rId1320" xr:uid="{18011A57-0C29-4316-A625-5FFCB886D4BF}"/>
    <hyperlink ref="A496" r:id="rId1321" xr:uid="{6EE781DA-0A6A-4EF9-B9AA-C2E22CC21768}"/>
    <hyperlink ref="L496" r:id="rId1322" xr:uid="{FD9448D4-A204-427D-B3D0-E2827ED47377}"/>
    <hyperlink ref="M496" r:id="rId1323" xr:uid="{2765F14B-49CD-4915-845A-E8C78BC02467}"/>
    <hyperlink ref="A497" r:id="rId1324" xr:uid="{8F5A87DC-2C0B-49D4-9713-DC58BEAC6490}"/>
    <hyperlink ref="L497" r:id="rId1325" xr:uid="{795329E8-BDC5-410C-95A5-3B9A7525FABA}"/>
    <hyperlink ref="M497" r:id="rId1326" xr:uid="{027338AE-63A3-4298-8124-885B60BAB9CD}"/>
    <hyperlink ref="A498" r:id="rId1327" xr:uid="{2CFE754F-36D9-4EFA-A8FF-1E7CB32391EB}"/>
    <hyperlink ref="L498" r:id="rId1328" xr:uid="{AAF65DF1-DD29-41E8-8EDF-D7E7A3A45313}"/>
    <hyperlink ref="M498" r:id="rId1329" xr:uid="{6C8C65A1-7C02-4DCC-8B19-0CB35F6FA630}"/>
    <hyperlink ref="A499" r:id="rId1330" xr:uid="{9E179791-EF69-4C87-82CC-6BF721DE26E7}"/>
    <hyperlink ref="L499" r:id="rId1331" xr:uid="{C30CFCF6-348E-4656-B065-57E4F3D155DF}"/>
    <hyperlink ref="M499" r:id="rId1332" xr:uid="{B66A5BD3-8D08-4DC1-8C46-26583E905E75}"/>
    <hyperlink ref="A500" r:id="rId1333" xr:uid="{967ED5A9-EFD1-482E-96CB-17F864265C10}"/>
    <hyperlink ref="L500" r:id="rId1334" xr:uid="{70A50EA1-668F-4F1D-BE3A-1DFD69C276A7}"/>
    <hyperlink ref="M500" r:id="rId1335" xr:uid="{3F5284FE-2AF1-4A19-939F-3F683326B19E}"/>
    <hyperlink ref="A501" r:id="rId1336" xr:uid="{CF92F462-EEB4-4F4C-B040-B07DAA8BE9F5}"/>
    <hyperlink ref="L501" r:id="rId1337" xr:uid="{1EB74900-2259-4329-80D3-95539AB65D8B}"/>
    <hyperlink ref="M501" r:id="rId1338" xr:uid="{1CCAA2D1-CB62-4EFC-8EEF-9A8AA4B14E8C}"/>
    <hyperlink ref="A502" r:id="rId1339" xr:uid="{4BD04ED9-DBAD-4DD3-BF42-62A9343B426A}"/>
    <hyperlink ref="L502" r:id="rId1340" xr:uid="{39215A2A-F115-4373-8875-3B11C7EFDDE7}"/>
    <hyperlink ref="M502" r:id="rId1341" xr:uid="{E0451652-C56D-48C8-8F55-E7C532721606}"/>
    <hyperlink ref="A503" r:id="rId1342" xr:uid="{A9D4FEE4-F458-4782-9107-B4DC276A8A49}"/>
    <hyperlink ref="L503" r:id="rId1343" xr:uid="{30546DB9-F83C-46D5-8E36-39C80E217F54}"/>
    <hyperlink ref="M503" r:id="rId1344" xr:uid="{F1B15138-872E-427D-8B59-76B9C0F4AC9E}"/>
    <hyperlink ref="A504" r:id="rId1345" xr:uid="{08D8E1DB-AEFD-4749-80DF-C4F3537FFA01}"/>
    <hyperlink ref="L504" r:id="rId1346" xr:uid="{9AC5EC2A-D005-4791-AD89-FEE86579B315}"/>
    <hyperlink ref="M504" r:id="rId1347" xr:uid="{3CC0A9ED-9EAD-444A-B5C6-42925FD13375}"/>
    <hyperlink ref="A505" r:id="rId1348" xr:uid="{3590908A-2CBD-4B3D-85BE-80CD27CD9ABA}"/>
    <hyperlink ref="L505" r:id="rId1349" xr:uid="{233DE367-9530-4AEC-9414-5B8A3E5D0677}"/>
    <hyperlink ref="M505" r:id="rId1350" xr:uid="{977B2B91-1B66-4458-B8AC-A8886D166DA4}"/>
    <hyperlink ref="A506" r:id="rId1351" xr:uid="{6F339FE7-E0CF-4ABE-81A9-84A7F86A87C6}"/>
    <hyperlink ref="L506" r:id="rId1352" xr:uid="{699C4AE4-2F00-4C77-896C-E58F921A2A37}"/>
    <hyperlink ref="M506" r:id="rId1353" xr:uid="{8A081329-AE77-4DAA-86AE-714B76BE4CFF}"/>
    <hyperlink ref="A507" r:id="rId1354" xr:uid="{73731648-A4ED-45C6-B795-7F555FC13FF0}"/>
    <hyperlink ref="L507" r:id="rId1355" xr:uid="{E1E623FC-E19E-4D67-A5A0-8B79C13D84D5}"/>
    <hyperlink ref="M507" r:id="rId1356" xr:uid="{250CCCB6-C8EF-43CC-A2D0-7BD95CC63642}"/>
    <hyperlink ref="A508" r:id="rId1357" xr:uid="{E7D4E463-1586-4AB1-AD24-821097CA2CCB}"/>
    <hyperlink ref="L508" r:id="rId1358" xr:uid="{1C6F422A-FACE-465B-8C80-1B7A0C8E9D24}"/>
    <hyperlink ref="M508" r:id="rId1359" xr:uid="{29CFA769-66D6-4CEC-BAC3-DB5982495CBE}"/>
    <hyperlink ref="A509" r:id="rId1360" xr:uid="{C66E1538-C46D-43E9-8106-D449A73F67A1}"/>
    <hyperlink ref="L509" r:id="rId1361" xr:uid="{FBA88111-26C9-4CA2-95E2-45FD2B9777C5}"/>
    <hyperlink ref="M509" r:id="rId1362" xr:uid="{E47C0536-090D-4B97-AA15-0A10A34864D2}"/>
    <hyperlink ref="A510" r:id="rId1363" xr:uid="{88241171-351B-40CA-B217-6BC4C988099D}"/>
    <hyperlink ref="L510" r:id="rId1364" xr:uid="{F10BE7AD-F4B5-490B-A2F6-D12D36F198FC}"/>
    <hyperlink ref="M510" r:id="rId1365" xr:uid="{C6F950FB-2643-44E4-8FB7-13404BF433E0}"/>
    <hyperlink ref="A511" r:id="rId1366" xr:uid="{5B833561-578B-492E-A9CA-D7B4A092D890}"/>
    <hyperlink ref="L511" r:id="rId1367" xr:uid="{228477A1-91C2-4480-A1D0-EF0FC97A488D}"/>
    <hyperlink ref="M511" r:id="rId1368" xr:uid="{DE2FF12C-4879-4A9C-BE43-A82644F82680}"/>
    <hyperlink ref="A512" r:id="rId1369" xr:uid="{7040EE09-65E6-4DB0-9A9B-9DBB6C8A522E}"/>
    <hyperlink ref="L512" r:id="rId1370" xr:uid="{DBF0C97A-2614-49FB-81BA-7DFE58921B54}"/>
    <hyperlink ref="M512" r:id="rId1371" xr:uid="{701A6181-384F-4F0F-9230-61D87BD48C9D}"/>
    <hyperlink ref="A513" r:id="rId1372" xr:uid="{3C762D4B-FFE0-4C4A-A695-852AB2348E32}"/>
    <hyperlink ref="L513" r:id="rId1373" xr:uid="{E89B5CBC-89BA-4C5D-B693-DE47E2F73A9D}"/>
    <hyperlink ref="M513" r:id="rId1374" xr:uid="{01BAB2BB-9953-479C-84BE-B5BD72733B3F}"/>
    <hyperlink ref="A514" r:id="rId1375" xr:uid="{6A237435-A7DD-4915-B70D-30CBF08E8D77}"/>
    <hyperlink ref="L514" r:id="rId1376" xr:uid="{2B83EF18-0D1D-45C0-A278-1BBD0014B5A9}"/>
    <hyperlink ref="M514" r:id="rId1377" xr:uid="{AF2437E2-935B-433E-8949-C9FEA2780A60}"/>
    <hyperlink ref="A515" r:id="rId1378" xr:uid="{077C9F87-C231-44E5-A54F-B92134683078}"/>
    <hyperlink ref="L515" r:id="rId1379" xr:uid="{80684829-AB9F-46AA-99CD-1C8A35E63162}"/>
    <hyperlink ref="M515" r:id="rId1380" xr:uid="{7040D0F9-6829-49D3-977A-7469B8CEC983}"/>
    <hyperlink ref="A516" r:id="rId1381" xr:uid="{A2248127-F13D-434B-98CD-94B7C305A554}"/>
    <hyperlink ref="L516" r:id="rId1382" xr:uid="{7EA6064C-5CF5-46FC-B2BD-51403EC69A1A}"/>
    <hyperlink ref="M516" r:id="rId1383" xr:uid="{CAF395F6-E92C-4FFB-867F-8DC91B513307}"/>
    <hyperlink ref="A517" r:id="rId1384" xr:uid="{D07E6B97-0FA9-4394-8222-4BB445AA44DA}"/>
    <hyperlink ref="L517" r:id="rId1385" xr:uid="{03C494B1-6934-4417-8EFD-B8DC3F716600}"/>
    <hyperlink ref="M517" r:id="rId1386" xr:uid="{38A1F2BD-03A1-49C5-8580-571059181ABD}"/>
    <hyperlink ref="A518" r:id="rId1387" xr:uid="{01E23B6F-A55B-453A-87A5-AB6588429B58}"/>
    <hyperlink ref="L518" r:id="rId1388" xr:uid="{ABA063CF-EE46-4FC0-9242-3F3B811B236D}"/>
    <hyperlink ref="M518" r:id="rId1389" xr:uid="{05FEDAE6-6513-4092-8A17-333700823112}"/>
    <hyperlink ref="A519" r:id="rId1390" xr:uid="{29689F26-5B33-4722-8B24-C8942B44B9D9}"/>
    <hyperlink ref="L519" r:id="rId1391" xr:uid="{8579C841-D521-4978-9996-D7E8D8A74993}"/>
    <hyperlink ref="M519" r:id="rId1392" xr:uid="{CAA808E8-52C0-413D-9D40-D0275223F1AB}"/>
    <hyperlink ref="A520" r:id="rId1393" xr:uid="{AE25A62D-023B-4F74-A3C9-4BC6C8D2A75A}"/>
    <hyperlink ref="L520" r:id="rId1394" xr:uid="{7BBB4251-034D-43D3-A093-4F40B5DC2297}"/>
    <hyperlink ref="M520" r:id="rId1395" xr:uid="{48582DD8-FF6A-46F6-B3FC-33DECDAB585A}"/>
    <hyperlink ref="A521" r:id="rId1396" xr:uid="{DF550486-5C82-4D2E-837E-C6C44FE5D40E}"/>
    <hyperlink ref="L521" r:id="rId1397" xr:uid="{B15BD1E0-6046-41A1-9DDC-0550EF6F7198}"/>
    <hyperlink ref="M521" r:id="rId1398" xr:uid="{ACAE6C37-C16A-412B-8BF9-90639B88BED5}"/>
    <hyperlink ref="A522" r:id="rId1399" xr:uid="{60B9CB07-0C0C-4787-9CF9-40317266A6C0}"/>
    <hyperlink ref="L522" r:id="rId1400" xr:uid="{FEC4A876-1C18-4E1B-894A-09574411AE6E}"/>
    <hyperlink ref="M522" r:id="rId1401" xr:uid="{D86B7F0B-A015-4B5F-97A0-4295921EC1B0}"/>
    <hyperlink ref="A523" r:id="rId1402" xr:uid="{294951E8-203E-4154-AC99-F0705B5D9C98}"/>
    <hyperlink ref="L523" r:id="rId1403" xr:uid="{9B256D2A-3263-42AC-B7E2-AF27BF53C945}"/>
    <hyperlink ref="M523" r:id="rId1404" xr:uid="{DCCB823C-C626-45A1-9605-54CFAAC5D135}"/>
    <hyperlink ref="A524" r:id="rId1405" xr:uid="{F688FC8C-471D-4049-9ECF-4A76D1B44C5E}"/>
    <hyperlink ref="L524" r:id="rId1406" xr:uid="{0C56A3D9-BEE7-4FB7-B732-4F0C60C14B84}"/>
    <hyperlink ref="M524" r:id="rId1407" xr:uid="{3B85C7E3-EEA3-41ED-8C16-702831306B30}"/>
    <hyperlink ref="A525" r:id="rId1408" xr:uid="{58A544F2-20C0-4516-BBD7-9C6951C0A9C2}"/>
    <hyperlink ref="L525" r:id="rId1409" xr:uid="{0D08BE49-987E-4E32-9CA3-7D011D997DFF}"/>
    <hyperlink ref="M525" r:id="rId1410" xr:uid="{F3DFCE0A-1FD5-4F70-9199-C1387B20E562}"/>
    <hyperlink ref="A526" r:id="rId1411" xr:uid="{952CE564-74ED-4BF4-B013-2253DF469599}"/>
    <hyperlink ref="L526" r:id="rId1412" xr:uid="{7B53C8CF-E1F9-4FE6-AE03-F0F65FB7FE8E}"/>
    <hyperlink ref="M526" r:id="rId1413" xr:uid="{8E015F61-C77B-4200-B1BF-FB89726447D6}"/>
    <hyperlink ref="A527" r:id="rId1414" xr:uid="{3F79A0A4-B84C-4C02-8295-83BB3281D7E0}"/>
    <hyperlink ref="L527" r:id="rId1415" xr:uid="{E24DB59D-9E36-494C-A532-71E077FB5907}"/>
    <hyperlink ref="M527" r:id="rId1416" xr:uid="{DCCE9E1C-71BB-4CBE-81C2-08A0E62EEBE6}"/>
    <hyperlink ref="A528" r:id="rId1417" xr:uid="{10997EF0-2858-4F5A-888E-849D28BB11DC}"/>
    <hyperlink ref="L528" r:id="rId1418" xr:uid="{870E15E8-0018-464F-B001-6CB9BE25D85A}"/>
    <hyperlink ref="M528" r:id="rId1419" xr:uid="{7BD474F3-3960-452D-ABA6-4AC0D7D6CEAF}"/>
    <hyperlink ref="A529" r:id="rId1420" xr:uid="{14DE6319-E184-47FD-88EA-FCCE1D02EB24}"/>
    <hyperlink ref="L529" r:id="rId1421" xr:uid="{B0CB746B-5676-4296-BFF0-7AE3E560DFEF}"/>
    <hyperlink ref="M529" r:id="rId1422" xr:uid="{0D5E07B6-E4C7-4700-BF43-BA00E55E960A}"/>
    <hyperlink ref="A530" r:id="rId1423" xr:uid="{42703CEA-9A36-409B-8811-C542D488472B}"/>
    <hyperlink ref="L530" r:id="rId1424" xr:uid="{912520BC-E95D-47FE-B2D7-2F3743174038}"/>
    <hyperlink ref="M530" r:id="rId1425" xr:uid="{77846C1C-7580-4191-8D51-75B2FC47A5A8}"/>
    <hyperlink ref="A531" r:id="rId1426" xr:uid="{CDDA00AC-EC4B-469A-B0EF-61300D5BD570}"/>
    <hyperlink ref="L531" r:id="rId1427" xr:uid="{FD77831D-8D9D-46C7-A9AA-F45A3AA1700D}"/>
    <hyperlink ref="M531" r:id="rId1428" xr:uid="{76278D19-8FD4-4929-976D-8898D8B7C08E}"/>
    <hyperlink ref="A532" r:id="rId1429" xr:uid="{CB9849AA-E19D-4699-B3CD-6AA33880E3BB}"/>
    <hyperlink ref="L532" r:id="rId1430" xr:uid="{B6870040-7F62-406D-84A2-A969E4B1D5FC}"/>
    <hyperlink ref="M532" r:id="rId1431" xr:uid="{C8F4E12C-E284-458E-89D8-74074F2B817F}"/>
    <hyperlink ref="A533" r:id="rId1432" xr:uid="{4102148E-0AC7-432F-AE3D-41A496982941}"/>
    <hyperlink ref="L533" r:id="rId1433" xr:uid="{D120C806-C66C-4A57-AEFC-9E6F074E43CC}"/>
    <hyperlink ref="M533" r:id="rId1434" xr:uid="{091B755E-2927-40D5-9DF8-0BA000BEAA12}"/>
    <hyperlink ref="A534" r:id="rId1435" xr:uid="{02287854-0002-4379-B62B-1461921BBCE3}"/>
    <hyperlink ref="L534" r:id="rId1436" xr:uid="{731EB50C-D996-4456-A3EB-55368F4520AC}"/>
    <hyperlink ref="M534" r:id="rId1437" xr:uid="{27D2A18F-AB42-4985-940D-F92B8A8A92FD}"/>
    <hyperlink ref="A535" r:id="rId1438" xr:uid="{41D6A763-945F-4703-B0B1-CD01CF7BD2C0}"/>
    <hyperlink ref="L535" r:id="rId1439" xr:uid="{BBA24B78-B719-4551-AE6F-966574151D5F}"/>
    <hyperlink ref="M535" r:id="rId1440" xr:uid="{C17A6D0A-07DA-4093-A370-AE85F6BE2289}"/>
    <hyperlink ref="A536" r:id="rId1441" xr:uid="{1ACD3F2F-1E94-4011-8919-69F887A201A6}"/>
    <hyperlink ref="L536" r:id="rId1442" xr:uid="{8F3CFCCA-367F-4D2D-A27F-C7E53322F09D}"/>
    <hyperlink ref="M536" r:id="rId1443" xr:uid="{B6C89D3B-3393-483E-8889-163D7C205920}"/>
    <hyperlink ref="A537" r:id="rId1444" xr:uid="{D1B54489-E61F-4C66-BC5D-08DD0432A800}"/>
    <hyperlink ref="L537" r:id="rId1445" xr:uid="{F01C7C96-86DD-451D-8B39-74DF5B058FCC}"/>
    <hyperlink ref="M537" r:id="rId1446" xr:uid="{486A559A-7F4E-4194-810B-38D557442E6F}"/>
    <hyperlink ref="A538" r:id="rId1447" xr:uid="{4F39F223-A01D-4D0F-922A-51730A699F6D}"/>
    <hyperlink ref="L538" r:id="rId1448" xr:uid="{C2735E52-9FAE-47F2-8AC5-D8E851737A4D}"/>
    <hyperlink ref="M538" r:id="rId1449" xr:uid="{EB48092F-3583-406D-B5B1-44F08189D128}"/>
    <hyperlink ref="A539" r:id="rId1450" xr:uid="{8015E727-A10E-4489-9EDE-DE7EB1AF5DD5}"/>
    <hyperlink ref="L539" r:id="rId1451" xr:uid="{C8AE3ADD-C658-4A35-BFBE-63B8476B49C9}"/>
    <hyperlink ref="M539" r:id="rId1452" xr:uid="{6D7A1E23-8CB9-46C4-986E-74D0A3B65B6C}"/>
    <hyperlink ref="A540" r:id="rId1453" xr:uid="{D6280452-0BB5-4437-B40E-98C1AA4780C8}"/>
    <hyperlink ref="L540" r:id="rId1454" xr:uid="{7454E106-E59E-4A32-B001-08FAA0F7ABAE}"/>
    <hyperlink ref="M540" r:id="rId1455" xr:uid="{91DCC00F-57D1-495D-8D7A-9FF5FE388E24}"/>
    <hyperlink ref="A541" r:id="rId1456" xr:uid="{EA4E6046-0B4D-480C-80A9-AF0F147EB2F7}"/>
    <hyperlink ref="L541" r:id="rId1457" xr:uid="{559FBF00-F157-4A8E-B687-E27ACA5CC1C7}"/>
    <hyperlink ref="M541" r:id="rId1458" xr:uid="{B2E932BA-BA45-4E5C-8395-2974453510E3}"/>
    <hyperlink ref="A542" r:id="rId1459" xr:uid="{9EB75394-214C-47AC-93FC-56E5883217D8}"/>
    <hyperlink ref="L542" r:id="rId1460" xr:uid="{07748B59-1746-4775-A1BD-B2CC7CD47DFB}"/>
    <hyperlink ref="M542" r:id="rId1461" xr:uid="{7BFE53C5-6688-4ACF-BDF6-8A7577872A11}"/>
    <hyperlink ref="A543" r:id="rId1462" xr:uid="{35A0BAD2-2A24-4195-BB6F-4E7AA5C6E642}"/>
    <hyperlink ref="L543" r:id="rId1463" xr:uid="{AF47878F-CC0B-4AD5-8AF3-FE273E55CBD4}"/>
    <hyperlink ref="M543" r:id="rId1464" xr:uid="{3565DC56-740F-4FDF-931A-89DAF9323EB5}"/>
    <hyperlink ref="A544" r:id="rId1465" xr:uid="{B19DB1C8-59DB-42CD-B533-5480ECB47ED3}"/>
    <hyperlink ref="L544" r:id="rId1466" xr:uid="{8EE6A084-CD76-4786-A6E4-ED18966E9340}"/>
    <hyperlink ref="M544" r:id="rId1467" xr:uid="{D90A4582-4F33-46A8-A4C0-647B9FCCD891}"/>
    <hyperlink ref="A545" r:id="rId1468" xr:uid="{8EEF82FF-1E48-4C4A-9910-2204AF929F5D}"/>
    <hyperlink ref="L545" r:id="rId1469" xr:uid="{C2EAB1C8-9BA9-4E14-AC1C-0BDFB88C97AD}"/>
    <hyperlink ref="M545" r:id="rId1470" xr:uid="{82EB8056-53A7-4ECB-B4E7-98AD0D5F3B08}"/>
    <hyperlink ref="A546" r:id="rId1471" xr:uid="{BDF6F563-C0F0-4093-B80F-E96B6A312FD3}"/>
    <hyperlink ref="L546" r:id="rId1472" xr:uid="{BE23EAB3-E816-4B1E-A547-7FA3BA01974F}"/>
    <hyperlink ref="M546" r:id="rId1473" xr:uid="{FB1CA076-579E-4F5D-B327-A8092F058BB0}"/>
    <hyperlink ref="A547" r:id="rId1474" xr:uid="{C338BD03-24C2-4A21-9A07-9C0EAF32AF7D}"/>
    <hyperlink ref="L547" r:id="rId1475" xr:uid="{EBE6A7D5-87D9-42B3-8DDF-23447A687F67}"/>
    <hyperlink ref="M547" r:id="rId1476" xr:uid="{97DF5509-7456-479D-959D-212ADC14C6F4}"/>
    <hyperlink ref="A548" r:id="rId1477" xr:uid="{3A51C8D8-E8FA-426C-9152-4773FDBD075C}"/>
    <hyperlink ref="L548" r:id="rId1478" xr:uid="{7F49110C-6BAB-4F0E-853D-C662E60DA1AF}"/>
    <hyperlink ref="M548" r:id="rId1479" xr:uid="{7E127998-5ABE-498B-A2F1-27B93CCFA5FB}"/>
    <hyperlink ref="A549" r:id="rId1480" xr:uid="{ADDAAE72-69AE-49BF-ABC5-F248FA0C0ECC}"/>
    <hyperlink ref="L549" r:id="rId1481" xr:uid="{324135C8-75FA-463E-82C8-382499DA98DB}"/>
    <hyperlink ref="M549" r:id="rId1482" xr:uid="{4FE802E9-056A-4C49-A273-0888C8F157C1}"/>
    <hyperlink ref="A550" r:id="rId1483" xr:uid="{FC45638F-323E-42F5-B319-1D7654AC7FCD}"/>
    <hyperlink ref="L550" r:id="rId1484" xr:uid="{F582A793-DAD5-45FE-829D-2D33A079C8EF}"/>
    <hyperlink ref="M550" r:id="rId1485" xr:uid="{44A053B3-331B-4462-9BF7-1825E00D2F13}"/>
    <hyperlink ref="A551" r:id="rId1486" xr:uid="{2081C641-EC46-4F99-AD54-6D9E63F9544C}"/>
    <hyperlink ref="L551" r:id="rId1487" xr:uid="{533A48A5-15F1-4A07-B358-906053E3FB64}"/>
    <hyperlink ref="M551" r:id="rId1488" xr:uid="{86A32599-55BA-4B6B-AF20-B1B2535729DD}"/>
    <hyperlink ref="A552" r:id="rId1489" xr:uid="{4CDF83FC-FB87-4C02-8B5E-30C818087A22}"/>
    <hyperlink ref="L552" r:id="rId1490" xr:uid="{B986424D-8DD4-428E-8585-F2D195AD8F54}"/>
    <hyperlink ref="M552" r:id="rId1491" xr:uid="{C86B8465-3A26-4A72-8BB8-E86F7E0561B4}"/>
    <hyperlink ref="A553" r:id="rId1492" xr:uid="{802A0659-653A-4457-9633-45FA017C10D5}"/>
    <hyperlink ref="L553" r:id="rId1493" xr:uid="{472AF992-0011-4FF9-BFEF-791A1EE01DF9}"/>
    <hyperlink ref="M553" r:id="rId1494" xr:uid="{F222B784-CAFD-487C-BA66-59F31F6B8703}"/>
    <hyperlink ref="A554" r:id="rId1495" xr:uid="{3C0FDC8F-CE24-4E63-A9FF-D8D07037EDCA}"/>
    <hyperlink ref="L554" r:id="rId1496" xr:uid="{EE7CB025-1F2B-456D-9083-06A6A6F43BE6}"/>
    <hyperlink ref="M554" r:id="rId1497" xr:uid="{14019C7A-420F-46CA-BEA0-6C3E8DFA2304}"/>
    <hyperlink ref="A555" r:id="rId1498" xr:uid="{B23FBCC5-305A-46B1-B504-0325271AB023}"/>
    <hyperlink ref="L555" r:id="rId1499" xr:uid="{EE1DE190-DDAA-4AA5-BF5D-7CA37622F5F4}"/>
    <hyperlink ref="M555" r:id="rId1500" xr:uid="{2F67D9CF-C54D-42CC-8120-E8949CBF0EEC}"/>
    <hyperlink ref="A556" r:id="rId1501" xr:uid="{2F7BD7E2-92E2-4DC5-9E7B-9256AA073A53}"/>
    <hyperlink ref="L556" r:id="rId1502" xr:uid="{7672756C-05BF-4A83-959D-C62AD5434D37}"/>
    <hyperlink ref="M556" r:id="rId1503" xr:uid="{A5347865-D8FC-431A-868B-5650528FDE7A}"/>
    <hyperlink ref="A557" r:id="rId1504" xr:uid="{046158E3-1CD9-468C-97D2-4D36C485B06F}"/>
    <hyperlink ref="L557" r:id="rId1505" xr:uid="{0E1606A9-D05B-46EE-A3F8-657D0E9819A3}"/>
    <hyperlink ref="M557" r:id="rId1506" xr:uid="{A0CE5956-77D7-4053-9990-60C1B897A894}"/>
    <hyperlink ref="A558" r:id="rId1507" xr:uid="{FB172716-079A-4179-B81C-C5DD76772200}"/>
    <hyperlink ref="L558" r:id="rId1508" xr:uid="{80A5DAB0-375D-4C14-B5B3-4718013147B5}"/>
    <hyperlink ref="M558" r:id="rId1509" xr:uid="{B95ADD0B-31AB-4A7D-BCEC-95A92E33778E}"/>
    <hyperlink ref="A559" r:id="rId1510" xr:uid="{57398479-5FDA-4543-9883-E194C56D5E78}"/>
    <hyperlink ref="L559" r:id="rId1511" xr:uid="{870F8C26-0010-42E3-BD93-B5B366D513F1}"/>
    <hyperlink ref="M559" r:id="rId1512" xr:uid="{E6C6417E-5155-4E55-BEAE-8D19EAC2A733}"/>
    <hyperlink ref="A560" r:id="rId1513" xr:uid="{F6862E56-A662-43CA-A3CE-74872CADA843}"/>
    <hyperlink ref="L560" r:id="rId1514" xr:uid="{55F70F6D-9C7C-4015-8165-C45EA51D1BD8}"/>
    <hyperlink ref="M560" r:id="rId1515" xr:uid="{FE656243-AAB9-45BD-AB0E-A3E898D41593}"/>
    <hyperlink ref="A561" r:id="rId1516" xr:uid="{299E3643-D66D-4795-B35F-5BCC4CFD6DDE}"/>
    <hyperlink ref="L561" r:id="rId1517" xr:uid="{CF791CD3-B149-48D8-8DD1-2A68F789BF5E}"/>
    <hyperlink ref="M561" r:id="rId1518" xr:uid="{C4639D30-74ED-42A3-B55D-9295576EBD3C}"/>
    <hyperlink ref="A562" r:id="rId1519" xr:uid="{D0AB1467-CC90-45EC-B20A-3D6D7E0158ED}"/>
    <hyperlink ref="L562" r:id="rId1520" xr:uid="{A3B6E4CB-B885-4A51-9B7E-82D5AAB3375A}"/>
    <hyperlink ref="M562" r:id="rId1521" xr:uid="{F2AACC41-3E88-4CCA-82A4-92BB74AFF867}"/>
    <hyperlink ref="A563" r:id="rId1522" xr:uid="{8684D0C2-8CB4-4C52-861F-4307747CDFDB}"/>
    <hyperlink ref="L563" r:id="rId1523" xr:uid="{1C81077B-54FB-4C0C-AF64-5E6F870B00E2}"/>
    <hyperlink ref="M563" r:id="rId1524" xr:uid="{FCA86AA6-DF28-4142-83B8-40A2965FF530}"/>
    <hyperlink ref="A564" r:id="rId1525" xr:uid="{F475B00C-3C44-49B0-ACAE-56C7174E3566}"/>
    <hyperlink ref="L564" r:id="rId1526" xr:uid="{4A03BF5B-A276-4677-8592-283DDF4A8715}"/>
    <hyperlink ref="M564" r:id="rId1527" xr:uid="{C8C9C098-751A-4F00-B1AC-552B870BA6D9}"/>
    <hyperlink ref="A565" r:id="rId1528" xr:uid="{ACBA48BA-17B6-42B8-B611-A2DCFC5F2602}"/>
    <hyperlink ref="L565" r:id="rId1529" xr:uid="{5AFE5806-FD41-4142-8C28-52454DA94F3E}"/>
    <hyperlink ref="M565" r:id="rId1530" xr:uid="{56051591-0F7E-431C-9579-8640096D8824}"/>
    <hyperlink ref="A566" r:id="rId1531" xr:uid="{372E2794-6118-4B2D-89D5-DF88FB208B86}"/>
    <hyperlink ref="L566" r:id="rId1532" xr:uid="{CE10BC01-E13C-4DEA-A179-65B20DCD0256}"/>
    <hyperlink ref="M566" r:id="rId1533" xr:uid="{E43456E7-426B-47EE-B2FB-46F8C48D8A68}"/>
    <hyperlink ref="A567" r:id="rId1534" xr:uid="{3880E95D-DC46-4C9E-A286-EC8B10182B9F}"/>
    <hyperlink ref="L567" r:id="rId1535" xr:uid="{47B70571-4EA2-456D-9B44-89855F776498}"/>
    <hyperlink ref="M567" r:id="rId1536" xr:uid="{9B1414EF-C528-4CAF-87A9-192F192952FD}"/>
    <hyperlink ref="A568" r:id="rId1537" xr:uid="{34C23D9F-B815-481D-9031-1F2F73666C65}"/>
    <hyperlink ref="L568" r:id="rId1538" xr:uid="{DAB34366-4227-4AE3-9BF6-03201EB5B5DD}"/>
    <hyperlink ref="M568" r:id="rId1539" xr:uid="{61ED1B5C-BE67-4741-AD7F-139558512E8C}"/>
    <hyperlink ref="A569" r:id="rId1540" xr:uid="{C5228B68-DD65-4779-BB86-6786F23B06FC}"/>
    <hyperlink ref="L569" r:id="rId1541" xr:uid="{97F1B7F3-D107-4EF0-B40D-F169691AF5A8}"/>
    <hyperlink ref="M569" r:id="rId1542" xr:uid="{809CEA6D-3A8C-4DB2-9A26-3236DFA2BD40}"/>
    <hyperlink ref="A570" r:id="rId1543" xr:uid="{58B06733-CAE8-42C5-87B3-EB9D802963F8}"/>
    <hyperlink ref="L570" r:id="rId1544" xr:uid="{2EF881EE-CD41-42A2-916C-CA13A4A2AAD5}"/>
    <hyperlink ref="M570" r:id="rId1545" xr:uid="{36BFAE0C-0EA6-445B-B2D5-F63BF56E5058}"/>
    <hyperlink ref="A571" r:id="rId1546" xr:uid="{C1D4FF82-8203-4D69-962B-746BCD03B3E4}"/>
    <hyperlink ref="L571" r:id="rId1547" xr:uid="{087DD8B6-B9F2-412D-95C9-86F1511F4388}"/>
    <hyperlink ref="M571" r:id="rId1548" xr:uid="{E787C5DA-79AA-4CAE-8C8E-47CF42D171F1}"/>
    <hyperlink ref="A572" r:id="rId1549" xr:uid="{7B56D232-AFB1-4D13-9AD5-CB38F53F4215}"/>
    <hyperlink ref="L572" r:id="rId1550" xr:uid="{D6FB9BB5-802F-42C9-96B9-E927238300AF}"/>
    <hyperlink ref="M572" r:id="rId1551" xr:uid="{F7D0FB26-60DC-4602-8FE8-A0B4AC4378AC}"/>
    <hyperlink ref="A573" r:id="rId1552" xr:uid="{17C54B96-506C-4743-9B5E-1320CAE495F3}"/>
    <hyperlink ref="L573" r:id="rId1553" xr:uid="{BD0A1C03-35CD-4A45-93EA-FD9A13990115}"/>
    <hyperlink ref="M573" r:id="rId1554" xr:uid="{1619CDA7-F680-4AD9-B31F-6E9DC836A8FC}"/>
    <hyperlink ref="A574" r:id="rId1555" xr:uid="{26D11957-4CC3-4705-90E9-9BDE68C09D77}"/>
    <hyperlink ref="L574" r:id="rId1556" xr:uid="{39B52E7C-A47D-4534-8346-1FC78FB778C0}"/>
    <hyperlink ref="M574" r:id="rId1557" xr:uid="{8B080782-EA0A-4756-8FE4-E542FE3BB628}"/>
    <hyperlink ref="A575" r:id="rId1558" xr:uid="{8025D583-D3BA-4D66-84C0-698E9113DF98}"/>
    <hyperlink ref="L575" r:id="rId1559" xr:uid="{940D6B23-6D9F-42BF-9F98-2A0DED31B11C}"/>
    <hyperlink ref="M575" r:id="rId1560" xr:uid="{DF428405-7B83-42E1-A40D-4FAB51D60642}"/>
    <hyperlink ref="A576" r:id="rId1561" xr:uid="{3714098F-60DB-4BCD-A336-131AFCEC54D1}"/>
    <hyperlink ref="L576" r:id="rId1562" xr:uid="{DE53C8FE-EE71-4B2F-8162-F00C220F0635}"/>
    <hyperlink ref="M576" r:id="rId1563" xr:uid="{7C2D2545-031A-4730-B2D5-C9CE977BAC9D}"/>
    <hyperlink ref="A577" r:id="rId1564" xr:uid="{F907685E-A0F5-47AC-837B-7CE116EC3054}"/>
    <hyperlink ref="L577" r:id="rId1565" xr:uid="{2AA7F07D-F230-4DE9-B1FC-B6E44A713EBD}"/>
    <hyperlink ref="M577" r:id="rId1566" xr:uid="{CB6998AF-1A63-4D16-8F71-47E0B5670ECF}"/>
    <hyperlink ref="A578" r:id="rId1567" xr:uid="{461E14AF-695D-4A70-8925-3F5D1F31FA2B}"/>
    <hyperlink ref="L578" r:id="rId1568" xr:uid="{48C7396C-F263-4862-9B84-A735FF694785}"/>
    <hyperlink ref="M578" r:id="rId1569" xr:uid="{007B5FAA-9F29-430B-B797-833F9E9945A3}"/>
    <hyperlink ref="A579" r:id="rId1570" xr:uid="{2262FD43-A13C-488B-AC26-863FCDD39682}"/>
    <hyperlink ref="L579" r:id="rId1571" xr:uid="{541EAF1B-1846-4FE1-BD24-15825C73001F}"/>
    <hyperlink ref="M579" r:id="rId1572" xr:uid="{1A04B476-4C5A-4A35-BC7B-7B792B78CABF}"/>
    <hyperlink ref="A580" r:id="rId1573" xr:uid="{89470CEF-8166-44A6-9902-522CF8AC457B}"/>
    <hyperlink ref="L580" r:id="rId1574" xr:uid="{A589EF60-3160-417A-8BD0-5DA557F0DFDA}"/>
    <hyperlink ref="M580" r:id="rId1575" xr:uid="{F9BCD8CF-C8F1-44C7-839E-B42EBE7BAFB2}"/>
    <hyperlink ref="A581" r:id="rId1576" xr:uid="{73AFBC8E-E605-49BC-9432-23449A111B1A}"/>
    <hyperlink ref="L581" r:id="rId1577" xr:uid="{1B0ECCBD-CC5E-4005-BDBD-0BAACE5D1466}"/>
    <hyperlink ref="M581" r:id="rId1578" xr:uid="{641D5828-EDEF-42FD-94F4-9B4C46742136}"/>
    <hyperlink ref="A582" r:id="rId1579" xr:uid="{4E8D2B98-BEFC-4773-90BC-F1682BBDEF17}"/>
    <hyperlink ref="L582" r:id="rId1580" xr:uid="{7A6C3B9F-9682-4276-B3E7-062FF6FA2255}"/>
    <hyperlink ref="M582" r:id="rId1581" xr:uid="{2001A17D-A443-44B6-9332-94B05D7E2EAE}"/>
    <hyperlink ref="A583" r:id="rId1582" xr:uid="{069CD8DC-B856-4147-AFDD-0ECB3EC0AEDE}"/>
    <hyperlink ref="L583" r:id="rId1583" xr:uid="{F8E16539-FBDC-4D8F-88CF-2604A64901D2}"/>
    <hyperlink ref="M583" r:id="rId1584" xr:uid="{6A31A118-9220-4037-9C28-90C2F6D34046}"/>
    <hyperlink ref="A584" r:id="rId1585" xr:uid="{7D0AB300-A886-4222-8C5D-3A9521D005EE}"/>
    <hyperlink ref="L584" r:id="rId1586" xr:uid="{CDA05DCA-A256-43DD-B1E8-235BBDB9581F}"/>
    <hyperlink ref="M584" r:id="rId1587" xr:uid="{49C0C198-C6A4-430A-B5F7-547B8482CE52}"/>
    <hyperlink ref="A585" r:id="rId1588" xr:uid="{8780A5FC-F703-4CB7-B564-7840510FF2AF}"/>
    <hyperlink ref="L585" r:id="rId1589" xr:uid="{CD67A0D4-5D50-4B9E-8C17-3AA75733D3BF}"/>
    <hyperlink ref="M585" r:id="rId1590" xr:uid="{D2D1F80D-5CCF-492C-B70E-67BBDA58F49C}"/>
    <hyperlink ref="A586" r:id="rId1591" xr:uid="{CC908AAD-C134-4A28-9BB3-E17D7405FBA0}"/>
    <hyperlink ref="L586" r:id="rId1592" xr:uid="{AEA8C3C1-CBFC-48FB-9E2A-E6214DB5F0A6}"/>
    <hyperlink ref="M586" r:id="rId1593" xr:uid="{20D6BCEB-94B1-40FB-819C-81442201DDED}"/>
    <hyperlink ref="A587" r:id="rId1594" xr:uid="{D0824A91-D546-4F0C-AEA6-F064D12E44CD}"/>
    <hyperlink ref="L587" r:id="rId1595" xr:uid="{08A90216-B033-4522-AA54-A24B615111E3}"/>
    <hyperlink ref="M587" r:id="rId1596" xr:uid="{BA359B7B-17D4-4BEB-A05D-87D4EBA3807E}"/>
    <hyperlink ref="A588" r:id="rId1597" xr:uid="{25DB9AC6-3719-4D8E-BB74-1B1D3DD76A52}"/>
    <hyperlink ref="L588" r:id="rId1598" xr:uid="{FEF7C461-BA28-4F1A-8D08-8D8537EE00C0}"/>
    <hyperlink ref="M588" r:id="rId1599" xr:uid="{597EBBEF-C191-47B8-B317-D9123F45FDB4}"/>
    <hyperlink ref="A589" r:id="rId1600" xr:uid="{746B9FF6-2F11-43BB-A967-6539EA88DB45}"/>
    <hyperlink ref="L589" r:id="rId1601" xr:uid="{239B876D-82AD-4556-B230-FA9D502BB152}"/>
    <hyperlink ref="M589" r:id="rId1602" xr:uid="{3297D965-C36A-4223-8180-435C4A09540A}"/>
    <hyperlink ref="A590" r:id="rId1603" xr:uid="{1155B9AB-4927-4C50-BD15-3BB75C3DB62E}"/>
    <hyperlink ref="L590" r:id="rId1604" xr:uid="{71048432-DC48-4367-B23B-A5CC1E33CB46}"/>
    <hyperlink ref="M590" r:id="rId1605" xr:uid="{9639ABB1-C0C2-48AB-BF52-25D21EC4BE55}"/>
    <hyperlink ref="A591" r:id="rId1606" xr:uid="{D8D7863B-225C-432B-B424-67BF7C826D86}"/>
    <hyperlink ref="L591" r:id="rId1607" xr:uid="{09662EC4-6800-42C7-95B2-C3FA412606BB}"/>
    <hyperlink ref="M591" r:id="rId1608" xr:uid="{D79F0027-BF68-4B86-B413-9584515221F1}"/>
    <hyperlink ref="A592" r:id="rId1609" xr:uid="{1FAD5141-3D32-4D46-B471-57F90B5C5A32}"/>
    <hyperlink ref="L592" r:id="rId1610" xr:uid="{A970EDB4-1640-46F9-9CD8-099A05D96434}"/>
    <hyperlink ref="M592" r:id="rId1611" xr:uid="{0AB289B1-2AB4-4D2D-9B0C-AC477DBA6268}"/>
    <hyperlink ref="A593" r:id="rId1612" xr:uid="{A5C67828-2229-44EA-8718-54639C6F5A2C}"/>
    <hyperlink ref="L593" r:id="rId1613" xr:uid="{23025ED2-1B8D-4F89-9DD9-36A274BB58AA}"/>
    <hyperlink ref="M593" r:id="rId1614" xr:uid="{78A81EA0-9DE3-4943-B3F8-07686AC3AEF5}"/>
    <hyperlink ref="A594" r:id="rId1615" xr:uid="{0885F328-887E-453A-A3B4-AA04938CB70A}"/>
    <hyperlink ref="L594" r:id="rId1616" xr:uid="{E8DB5025-DD80-4F9D-ABCA-7D65523B0580}"/>
    <hyperlink ref="M594" r:id="rId1617" xr:uid="{2A474AE1-BE37-4A06-9FFA-B1FDC0A9A34A}"/>
    <hyperlink ref="A595" r:id="rId1618" xr:uid="{37BAB177-6932-4F7D-A425-1FA4797E07CF}"/>
    <hyperlink ref="L595" r:id="rId1619" xr:uid="{187D98BF-262C-4151-AE08-AE04544B6617}"/>
    <hyperlink ref="M595" r:id="rId1620" xr:uid="{305726F7-1239-449D-A612-1BA05DCD0024}"/>
    <hyperlink ref="A596" r:id="rId1621" xr:uid="{A91F35AD-963C-4F01-AC30-9001D51CB50F}"/>
    <hyperlink ref="L596" r:id="rId1622" xr:uid="{6BD75111-03A9-41BC-BAE1-E04A26F47FB1}"/>
    <hyperlink ref="M596" r:id="rId1623" xr:uid="{03A2B43A-CED6-49E0-BEE4-B5150C0F8889}"/>
    <hyperlink ref="A597" r:id="rId1624" xr:uid="{DCDEFB95-6621-4337-AC04-1F173CD1B370}"/>
    <hyperlink ref="L597" r:id="rId1625" xr:uid="{D3175AA2-C099-465A-A384-B5FEDE05A1D2}"/>
    <hyperlink ref="M597" r:id="rId1626" xr:uid="{39FBFB13-D44E-4CA8-82A9-B3C6A7BC50F5}"/>
    <hyperlink ref="A598" r:id="rId1627" xr:uid="{40391A84-BC8A-4B16-B875-CA39C33E4D3E}"/>
    <hyperlink ref="L598" r:id="rId1628" xr:uid="{16E388A0-3574-4BB7-A80B-FFB6406D2265}"/>
    <hyperlink ref="M598" r:id="rId1629" xr:uid="{757C9FB3-7D3E-4AB3-A605-F27493C83CC4}"/>
    <hyperlink ref="A599" r:id="rId1630" xr:uid="{EFEB28B7-AEFA-4259-906D-75989C395D0A}"/>
    <hyperlink ref="L599" r:id="rId1631" xr:uid="{9686BF3B-93FB-432D-90FD-6FDA35F5C177}"/>
    <hyperlink ref="M599" r:id="rId1632" xr:uid="{1544889B-A88C-42D6-9FB7-F59A81F233F1}"/>
    <hyperlink ref="A600" r:id="rId1633" xr:uid="{8A6F0F8A-FE0C-46F0-860A-A438944F36A4}"/>
    <hyperlink ref="L600" r:id="rId1634" xr:uid="{2C47764F-0768-41E6-A9BB-F1174F1329B9}"/>
    <hyperlink ref="M600" r:id="rId1635" xr:uid="{5C2086B7-C482-4A20-9EAB-F34175CB11C3}"/>
    <hyperlink ref="A601" r:id="rId1636" xr:uid="{AE9566DA-6665-4AB5-98A5-8A46BE6464C8}"/>
    <hyperlink ref="L601" r:id="rId1637" xr:uid="{983665E1-6838-46EE-AF9A-4BF2B37F48DB}"/>
    <hyperlink ref="M601" r:id="rId1638" xr:uid="{F0A677EA-A910-4823-AA96-D5E5A565A89E}"/>
    <hyperlink ref="A602" r:id="rId1639" xr:uid="{C835DEBB-D3F1-4152-BFFB-41DDC59003BB}"/>
    <hyperlink ref="L602" r:id="rId1640" xr:uid="{2ED7A1F1-4DCE-4ECD-BE1F-A371FB71ED4E}"/>
    <hyperlink ref="M602" r:id="rId1641" xr:uid="{EBB24B09-129D-447A-AB62-841FE1EF936A}"/>
    <hyperlink ref="A603" r:id="rId1642" xr:uid="{5DCA539E-9025-463E-8BD5-EEF83948BF57}"/>
    <hyperlink ref="L603" r:id="rId1643" xr:uid="{B2F8DB1F-383E-4316-B310-4023AD9586E7}"/>
    <hyperlink ref="M603" r:id="rId1644" xr:uid="{3D9C48FD-8849-437E-AC4D-413FB252953E}"/>
    <hyperlink ref="A604" r:id="rId1645" xr:uid="{F71E812B-7D55-4357-AA93-FBECFDD85F39}"/>
    <hyperlink ref="L604" r:id="rId1646" xr:uid="{49437242-7D64-42A4-8318-92152E070E44}"/>
    <hyperlink ref="M604" r:id="rId1647" xr:uid="{2C0D7839-DC0E-4E81-8AE0-D46581817168}"/>
    <hyperlink ref="A605" r:id="rId1648" xr:uid="{C0C9B0C9-55AF-4DEF-8C6C-A91DD7FDA82B}"/>
    <hyperlink ref="L605" r:id="rId1649" xr:uid="{C1402102-B91D-4662-8D6D-955702D56EA3}"/>
    <hyperlink ref="M605" r:id="rId1650" xr:uid="{531BB97B-7829-46D4-8904-0C41BE29CC02}"/>
    <hyperlink ref="A606" r:id="rId1651" xr:uid="{81405A7B-FAFC-4AD8-866D-E15113389EA8}"/>
    <hyperlink ref="L606" r:id="rId1652" xr:uid="{C2BFFC67-A5A1-4400-B52D-404A0BB2B023}"/>
    <hyperlink ref="M606" r:id="rId1653" xr:uid="{4A90DFDA-514A-4670-8F01-34098F46D88E}"/>
    <hyperlink ref="A607" r:id="rId1654" xr:uid="{9D10C193-A2E5-4B50-9507-F0C04F94B12F}"/>
    <hyperlink ref="L607" r:id="rId1655" xr:uid="{867C5FED-D480-4D5A-A36A-084A20D40FD9}"/>
    <hyperlink ref="M607" r:id="rId1656" xr:uid="{963E35CB-A2CF-4A1E-ADD5-933C85E6883D}"/>
    <hyperlink ref="A608" r:id="rId1657" xr:uid="{1B6D3FF8-3446-4832-8505-E1DA5C1E0A5A}"/>
    <hyperlink ref="L608" r:id="rId1658" xr:uid="{6E39EFC7-E520-45FB-8E3B-F07566FA86DD}"/>
    <hyperlink ref="M608" r:id="rId1659" xr:uid="{23C061DA-8A0A-4DC5-A92A-F7D0D3677CE2}"/>
    <hyperlink ref="A609" r:id="rId1660" xr:uid="{B6B48130-4698-4268-99A4-91EC9A6172A5}"/>
    <hyperlink ref="L609" r:id="rId1661" xr:uid="{13747688-C715-4A90-9133-8C3375DA199C}"/>
    <hyperlink ref="M609" r:id="rId1662" xr:uid="{F80758E5-5411-48DA-BEFA-440330B72B0F}"/>
    <hyperlink ref="A610" r:id="rId1663" xr:uid="{296D6203-50DD-4F21-A3A9-F0F4DD4BC2CC}"/>
    <hyperlink ref="L610" r:id="rId1664" xr:uid="{40870E62-DB0B-43A6-8BC2-8B26B0B5B4BA}"/>
    <hyperlink ref="M610" r:id="rId1665" xr:uid="{9D51DC8A-A7AA-49AA-9E12-B5FB9D98EB64}"/>
    <hyperlink ref="A611" r:id="rId1666" xr:uid="{FD115261-D1C5-49A5-9D3F-021DB53DF9FD}"/>
    <hyperlink ref="L611" r:id="rId1667" xr:uid="{4AE04019-BFE4-4DB3-B3BA-2F6772C2153A}"/>
    <hyperlink ref="M611" r:id="rId1668" xr:uid="{35CB885E-4B96-4162-AB2C-F3CA60B20B2B}"/>
    <hyperlink ref="A612" r:id="rId1669" xr:uid="{47440B16-01A3-4969-AB88-88CA40D8693F}"/>
    <hyperlink ref="L612" r:id="rId1670" xr:uid="{0748EB0C-B38A-4493-8FC0-BD940E90C8C4}"/>
    <hyperlink ref="M612" r:id="rId1671" xr:uid="{F80D9586-1C44-43C3-8148-EBA5BEA13C7D}"/>
    <hyperlink ref="A613" r:id="rId1672" xr:uid="{0CDB92AC-F2A8-4662-AF5F-A2C9C6B84A0E}"/>
    <hyperlink ref="L613" r:id="rId1673" xr:uid="{C8FDDE74-58C4-4BD4-AF49-B137C5D1E159}"/>
    <hyperlink ref="M613" r:id="rId1674" xr:uid="{8657A94C-69F9-4CE4-8E0A-6113E3B01E82}"/>
    <hyperlink ref="A614" r:id="rId1675" xr:uid="{C800DD2A-1705-410A-92AE-6C12B120326F}"/>
    <hyperlink ref="L614" r:id="rId1676" xr:uid="{7B868F00-20A4-4149-A610-9D4F2BE0DE64}"/>
    <hyperlink ref="M614" r:id="rId1677" xr:uid="{22D7AD10-D1B9-4E7E-A157-E588A4DF4A9D}"/>
    <hyperlink ref="A615" r:id="rId1678" xr:uid="{A19104D8-5D24-4F99-B4CE-9FCDFAC35A02}"/>
    <hyperlink ref="L615" r:id="rId1679" xr:uid="{8BEF0516-C5AA-4DAF-AFDF-37E69B0AF670}"/>
    <hyperlink ref="M615" r:id="rId1680" xr:uid="{A33D2C6A-0A37-4480-B396-14924B421E22}"/>
    <hyperlink ref="A616" r:id="rId1681" xr:uid="{911B1174-DCF5-4F3B-92B9-2923C9E8C468}"/>
    <hyperlink ref="L616" r:id="rId1682" xr:uid="{FF4BFC48-04AA-4B4C-B50F-9697E5910DDE}"/>
    <hyperlink ref="M616" r:id="rId1683" xr:uid="{743325BD-6E7F-4CC6-81EF-E748A0CEACBF}"/>
    <hyperlink ref="A617" r:id="rId1684" xr:uid="{0FDBDC1D-112D-4DCB-B0A3-192ADE9E66FD}"/>
    <hyperlink ref="L617" r:id="rId1685" xr:uid="{62B84C67-6146-4AF6-9E40-A8D4E972C3CC}"/>
    <hyperlink ref="M617" r:id="rId1686" xr:uid="{D1967D34-8962-4B3E-A2A8-0C59CD292140}"/>
    <hyperlink ref="A618" r:id="rId1687" xr:uid="{0F92070B-2875-473B-B156-4DDB1EA772B9}"/>
    <hyperlink ref="L618" r:id="rId1688" xr:uid="{717F9AB3-59C8-457D-847F-6B6D89A1C68A}"/>
    <hyperlink ref="M618" r:id="rId1689" xr:uid="{C701C485-C6D1-4934-9C40-F712FDC9232C}"/>
    <hyperlink ref="A619" r:id="rId1690" xr:uid="{DC472725-2158-49E6-AB6E-3C3B2FE3F346}"/>
    <hyperlink ref="L619" r:id="rId1691" xr:uid="{D577EB24-673E-4E53-B4C8-A057B28E8123}"/>
    <hyperlink ref="M619" r:id="rId1692" xr:uid="{7CE7B500-1E99-4BDA-B4AB-87FD35B4D06B}"/>
    <hyperlink ref="A620" r:id="rId1693" xr:uid="{3C64404D-1FFD-4411-8C52-F2CE65F72236}"/>
    <hyperlink ref="L620" r:id="rId1694" xr:uid="{1B2A473E-404B-4B06-9912-AC67B68F7558}"/>
    <hyperlink ref="M620" r:id="rId1695" xr:uid="{38D87E26-8305-4EEA-8DDB-9EA0EE80429C}"/>
    <hyperlink ref="A621" r:id="rId1696" xr:uid="{57D25332-1BDB-42B5-868E-8C83D96DAD4C}"/>
    <hyperlink ref="L621" r:id="rId1697" xr:uid="{21A8BD36-BDE9-468A-AB80-D0E46F4D1103}"/>
    <hyperlink ref="M621" r:id="rId1698" xr:uid="{6D4BF2C0-AB0C-4B77-A1AC-B155F50B7995}"/>
    <hyperlink ref="A622" r:id="rId1699" xr:uid="{84E16F5A-A7D2-4DEB-A9B3-237182705671}"/>
    <hyperlink ref="L622" r:id="rId1700" xr:uid="{C200BFAC-220F-4679-A163-21B1AE361BB4}"/>
    <hyperlink ref="M622" r:id="rId1701" xr:uid="{474C0247-A9BB-46FF-95F8-6E591B059500}"/>
    <hyperlink ref="A623" r:id="rId1702" xr:uid="{837B3F88-9843-4923-BEAF-274FB6A533F9}"/>
    <hyperlink ref="L623" r:id="rId1703" xr:uid="{8C96F229-73BE-4C31-9D6A-25C23CE6E4F3}"/>
    <hyperlink ref="M623" r:id="rId1704" xr:uid="{00AD39EA-D0C6-414D-990F-CF77D25F9554}"/>
    <hyperlink ref="A624" r:id="rId1705" xr:uid="{03DA18A4-D106-48CE-BD60-05954ECE9354}"/>
    <hyperlink ref="L624" r:id="rId1706" xr:uid="{81CEF8F9-4082-4747-A3E8-1EE0DA18068D}"/>
    <hyperlink ref="M624" r:id="rId1707" xr:uid="{373589B3-ABC3-4FB6-845A-D628DD0D4860}"/>
    <hyperlink ref="A625" r:id="rId1708" xr:uid="{AB225129-13DC-42D2-8B88-86029A99AB14}"/>
    <hyperlink ref="L625" r:id="rId1709" xr:uid="{5E462EE1-D0BA-4E82-9DE3-DC270221387B}"/>
    <hyperlink ref="M625" r:id="rId1710" xr:uid="{A3973D6A-B231-443E-9482-E90DC33E7860}"/>
    <hyperlink ref="A626" r:id="rId1711" xr:uid="{281E371D-3057-45DC-9EF2-2D53D5198E3F}"/>
    <hyperlink ref="L626" r:id="rId1712" xr:uid="{45FA4E84-3293-4B7F-A16B-EFC0A7526ADA}"/>
    <hyperlink ref="M626" r:id="rId1713" xr:uid="{3DE6D499-DF67-4468-9ACE-519C83A0A262}"/>
    <hyperlink ref="A627" r:id="rId1714" xr:uid="{9DC4109B-8D18-4124-A5CF-072B14A9E412}"/>
    <hyperlink ref="L627" r:id="rId1715" xr:uid="{829A8FF9-1CDF-430D-86C1-BCCFEA464E41}"/>
    <hyperlink ref="M627" r:id="rId1716" xr:uid="{671EDB67-7E72-4E4B-AEB4-939241F865D8}"/>
    <hyperlink ref="A628" r:id="rId1717" xr:uid="{2827DA50-3920-4538-99C7-68A931E05B68}"/>
    <hyperlink ref="L628" r:id="rId1718" xr:uid="{437BD043-A91B-4DC5-AEBC-FC89802B4AE7}"/>
    <hyperlink ref="M628" r:id="rId1719" xr:uid="{B118B844-7321-4C63-B4B0-724CCB5B47E3}"/>
    <hyperlink ref="A629" r:id="rId1720" xr:uid="{C5F14BBD-A440-4B9B-B730-3BC17AF36D13}"/>
    <hyperlink ref="L629" r:id="rId1721" xr:uid="{64BF95A3-805D-4768-8624-5DC8B61DA4C5}"/>
    <hyperlink ref="M629" r:id="rId1722" xr:uid="{9314FBC7-1605-4AD5-807E-217AAAEF8980}"/>
    <hyperlink ref="A630" r:id="rId1723" xr:uid="{66FE9D61-BE9A-4A36-A3F5-EFC2467891A9}"/>
    <hyperlink ref="L630" r:id="rId1724" xr:uid="{3A65F489-01AF-4C7D-BB27-B1C0C6A7F25C}"/>
    <hyperlink ref="M630" r:id="rId1725" xr:uid="{745735B7-AAC7-496B-B7C0-7E0F1E19ED23}"/>
    <hyperlink ref="A631" r:id="rId1726" xr:uid="{038764F7-70DB-4F66-8EA4-04D01FFA649F}"/>
    <hyperlink ref="L631" r:id="rId1727" xr:uid="{C5BA5230-B364-4111-BCA3-30E5AAD4E3B4}"/>
    <hyperlink ref="M631" r:id="rId1728" xr:uid="{A1927AB1-18A0-4F8E-8F04-FEB46F4EA9C1}"/>
    <hyperlink ref="A632" r:id="rId1729" xr:uid="{352AC259-7A70-4BDB-BC43-C5767C78D5D3}"/>
    <hyperlink ref="L632" r:id="rId1730" xr:uid="{35B6DD0C-BD88-4ACD-98F7-F22C25EFDA07}"/>
    <hyperlink ref="M632" r:id="rId1731" xr:uid="{167B8E72-3C42-477C-9C5A-F405C8790271}"/>
    <hyperlink ref="A633" r:id="rId1732" xr:uid="{1322AA8A-18BB-4B0B-9EE2-1D87F2F4FC25}"/>
    <hyperlink ref="L633" r:id="rId1733" xr:uid="{F35A930E-08DA-43CB-9BCB-B0AB93AEA143}"/>
    <hyperlink ref="M633" r:id="rId1734" xr:uid="{CFEEE906-F8B5-48BC-AB98-DD28AA66CFB4}"/>
    <hyperlink ref="A634" r:id="rId1735" xr:uid="{409FD09A-3B8D-495C-ACEB-B0CCE6361A35}"/>
    <hyperlink ref="L634" r:id="rId1736" xr:uid="{F5924E7E-4564-45B2-AAB5-091595DF16B9}"/>
    <hyperlink ref="M634" r:id="rId1737" xr:uid="{86892226-1D56-4ACA-B147-05B3A6FC31ED}"/>
    <hyperlink ref="A635" r:id="rId1738" xr:uid="{502CFA07-30E5-4BF2-A0FE-B48B1C7DC68A}"/>
    <hyperlink ref="L635" r:id="rId1739" xr:uid="{1D103001-14DE-477C-B5F3-62497A82D35D}"/>
    <hyperlink ref="M635" r:id="rId1740" xr:uid="{1BB78DA9-961D-41F2-8A1F-4C9A10CED36A}"/>
    <hyperlink ref="A636" r:id="rId1741" xr:uid="{7857A0B0-8FAE-47C0-A71A-856C07485ADA}"/>
    <hyperlink ref="L636" r:id="rId1742" xr:uid="{573BECAE-222B-4E4D-9C54-3DDD4D659DD1}"/>
    <hyperlink ref="M636" r:id="rId1743" xr:uid="{EC8908A7-7DF9-4021-8153-7B6210954870}"/>
    <hyperlink ref="A637" r:id="rId1744" xr:uid="{3B574B2E-49FB-47E7-9116-A857AE824FD3}"/>
    <hyperlink ref="L637" r:id="rId1745" xr:uid="{13576DB5-F068-415A-B691-5263C81869C3}"/>
    <hyperlink ref="M637" r:id="rId1746" xr:uid="{A84CDCEF-88A2-470E-856F-D01886FAD532}"/>
    <hyperlink ref="A638" r:id="rId1747" xr:uid="{6E328730-FCCE-4025-A1D6-9DDAF64FF666}"/>
    <hyperlink ref="L638" r:id="rId1748" xr:uid="{143A0C4C-C7F8-4FA8-B961-559A1015062C}"/>
    <hyperlink ref="M638" r:id="rId1749" xr:uid="{EF83C688-264F-43C7-845D-5F1F656E6836}"/>
    <hyperlink ref="A639" r:id="rId1750" xr:uid="{979E6E6B-F668-46FA-8385-83F520B28943}"/>
    <hyperlink ref="L639" r:id="rId1751" xr:uid="{0A257C50-46A1-4765-9673-20A7ED643EA0}"/>
    <hyperlink ref="M639" r:id="rId1752" xr:uid="{4978707B-0E4B-4E25-8195-92C9A9931A36}"/>
    <hyperlink ref="A640" r:id="rId1753" xr:uid="{6E2BF613-CF2E-48D9-ADA7-6FDF1BE91984}"/>
    <hyperlink ref="L640" r:id="rId1754" xr:uid="{5CCDEC9A-A929-493B-86AC-D9F83A89E198}"/>
    <hyperlink ref="M640" r:id="rId1755" xr:uid="{E4FDF8E6-5A7A-4D8C-A0BD-D30DE60B4EFE}"/>
    <hyperlink ref="A641" r:id="rId1756" xr:uid="{E20BAB53-7FE8-406C-A7FC-C8FCA6EBC73F}"/>
    <hyperlink ref="L641" r:id="rId1757" xr:uid="{1A157B96-1895-47D9-A8BA-899C53457D08}"/>
    <hyperlink ref="M641" r:id="rId1758" xr:uid="{215C0ABD-56B1-4D33-9F13-C866922C5F26}"/>
    <hyperlink ref="A642" r:id="rId1759" xr:uid="{95794165-8420-4482-B590-022106936D0D}"/>
    <hyperlink ref="L642" r:id="rId1760" xr:uid="{C7BFD65D-029F-4D9F-8AD2-2E276943E8A7}"/>
    <hyperlink ref="M642" r:id="rId1761" xr:uid="{8A7227B0-6B40-41BC-8A2F-6F679288333E}"/>
    <hyperlink ref="A643" r:id="rId1762" xr:uid="{8D98B510-D021-4023-A7F5-71DB4EE3F8D0}"/>
    <hyperlink ref="L643" r:id="rId1763" xr:uid="{9D53611B-B18B-4DF1-9CF5-C38F07EBDEF5}"/>
    <hyperlink ref="M643" r:id="rId1764" xr:uid="{135B0264-7B78-42A4-8A91-879662BC3B7A}"/>
    <hyperlink ref="A644" r:id="rId1765" xr:uid="{9E8180EE-EC8E-4B03-A57F-39822AA7AF2C}"/>
    <hyperlink ref="L644" r:id="rId1766" xr:uid="{6F239254-1AA8-4D56-9C52-7F88C9858D2F}"/>
    <hyperlink ref="M644" r:id="rId1767" xr:uid="{E19EE2FF-668D-467B-BA7B-094D4180E85F}"/>
    <hyperlink ref="A645" r:id="rId1768" xr:uid="{10DE26EB-1CE7-4A90-9B68-357401616719}"/>
    <hyperlink ref="L645" r:id="rId1769" xr:uid="{ADE97664-1969-49B5-9F19-A4023BB090C0}"/>
    <hyperlink ref="M645" r:id="rId1770" xr:uid="{E1A6F7FB-1DC1-4A62-8768-CD1756CCF7A2}"/>
    <hyperlink ref="A646" r:id="rId1771" xr:uid="{AF282DA1-485F-46D6-BC78-8DDF2005A8BA}"/>
    <hyperlink ref="L646" r:id="rId1772" xr:uid="{141A2F74-DDD0-4131-9F98-21F78143528A}"/>
    <hyperlink ref="M646" r:id="rId1773" xr:uid="{631AC839-F409-4AA0-93E6-9D3862319D43}"/>
    <hyperlink ref="A647" r:id="rId1774" xr:uid="{230330A8-C22C-4716-A722-38DE7607A1E6}"/>
    <hyperlink ref="L647" r:id="rId1775" xr:uid="{7AF389EB-7D29-47F3-A8DC-42F70C0EA1E7}"/>
    <hyperlink ref="M647" r:id="rId1776" xr:uid="{B5EB9194-4A8E-4415-90AB-9CBFFEAD38B0}"/>
    <hyperlink ref="A648" r:id="rId1777" xr:uid="{B493097E-1875-48F7-928A-1BB26F3467D9}"/>
    <hyperlink ref="L648" r:id="rId1778" xr:uid="{619B94FB-1F37-4CF9-9810-246B3DCA2445}"/>
    <hyperlink ref="M648" r:id="rId1779" xr:uid="{3365D1A5-1BBF-4721-8068-1F86D605B7F4}"/>
    <hyperlink ref="A649" r:id="rId1780" xr:uid="{61B6EF2E-1371-4C3B-B7C7-7F94270BEFCB}"/>
    <hyperlink ref="L649" r:id="rId1781" xr:uid="{2C225327-B4CA-4D84-8DBD-BDE6732DE250}"/>
    <hyperlink ref="M649" r:id="rId1782" xr:uid="{8EFACF0F-99EB-4CF7-AD52-05C8B9DE251E}"/>
    <hyperlink ref="A650" r:id="rId1783" xr:uid="{EC954E92-61A9-402B-8F91-B2089879FBDB}"/>
    <hyperlink ref="L650" r:id="rId1784" xr:uid="{4D846BEB-172E-4F7B-A960-B5D6E9919A2A}"/>
    <hyperlink ref="M650" r:id="rId1785" xr:uid="{564AF233-29B8-4B53-8CD1-1450CF44CB97}"/>
    <hyperlink ref="A651" r:id="rId1786" xr:uid="{01907B79-462A-4912-8E3D-65463D5EB4DF}"/>
    <hyperlink ref="L651" r:id="rId1787" xr:uid="{A852FE09-FAEB-449C-BDFA-02C0028632FE}"/>
    <hyperlink ref="M651" r:id="rId1788" xr:uid="{9D1D1281-8572-4A2E-9B7C-483509659FF4}"/>
    <hyperlink ref="A652" r:id="rId1789" xr:uid="{7F044D7F-EA30-4778-A4F1-F3698E2319C3}"/>
    <hyperlink ref="L652" r:id="rId1790" xr:uid="{38C408CC-9531-44FC-A3F7-E7DA5DB39443}"/>
    <hyperlink ref="M652" r:id="rId1791" xr:uid="{16AB8C30-F624-41D7-8BDB-6F308BA4CCA3}"/>
    <hyperlink ref="A653" r:id="rId1792" xr:uid="{96CC03FD-2FF7-46B9-9C4B-FB72DEC60ECB}"/>
    <hyperlink ref="L653" r:id="rId1793" xr:uid="{5D6753B6-6B76-40DE-87D3-6A2F31F3170E}"/>
    <hyperlink ref="M653" r:id="rId1794" xr:uid="{F61AFD81-2A26-4C6E-B8C6-81DB63997EAC}"/>
    <hyperlink ref="A654" r:id="rId1795" xr:uid="{92F4C5FD-0571-4079-9634-820EAE31A26E}"/>
    <hyperlink ref="L654" r:id="rId1796" xr:uid="{E8877DF5-A04D-42AA-920F-25B00EE6E5A4}"/>
    <hyperlink ref="M654" r:id="rId1797" xr:uid="{BAE5F24E-DEFE-4C39-B103-3BE5CB34A454}"/>
    <hyperlink ref="A655" r:id="rId1798" xr:uid="{292F5335-7FCF-4763-BFFE-F826C9136466}"/>
    <hyperlink ref="L655" r:id="rId1799" xr:uid="{766B86D1-E245-444F-B67A-F385F566C6CA}"/>
    <hyperlink ref="M655" r:id="rId1800" xr:uid="{A89F3AFF-9D54-404F-A92C-66969C354FF5}"/>
    <hyperlink ref="A656" r:id="rId1801" xr:uid="{270692A4-12E3-4E12-A2A2-975E241B48FC}"/>
    <hyperlink ref="L656" r:id="rId1802" xr:uid="{7D50DB5C-782C-4865-A9E5-FB220886CBE6}"/>
    <hyperlink ref="M656" r:id="rId1803" xr:uid="{A553E5D5-6838-4120-A022-8589FB3248C6}"/>
    <hyperlink ref="A657" r:id="rId1804" xr:uid="{F366D859-EEF4-4BF2-973D-B8FEB1E1F2A5}"/>
    <hyperlink ref="L657" r:id="rId1805" xr:uid="{6C560C1A-A6A5-4329-B908-2C8518AB1CB1}"/>
    <hyperlink ref="M657" r:id="rId1806" xr:uid="{09E2E502-4721-4289-B37B-19F73A95EBA0}"/>
    <hyperlink ref="A658" r:id="rId1807" xr:uid="{4CF05783-2632-49D0-B58B-170B76639923}"/>
    <hyperlink ref="L658" r:id="rId1808" xr:uid="{A5FCE94E-E4AB-441D-9D3D-1B5A94785483}"/>
    <hyperlink ref="M658" r:id="rId1809" xr:uid="{05BD92E3-8B13-452C-8B80-0D500D3908FB}"/>
    <hyperlink ref="A659" r:id="rId1810" xr:uid="{B764DC41-8985-47BF-97D2-D751FEBBA0DC}"/>
    <hyperlink ref="L659" r:id="rId1811" xr:uid="{469A6C01-46CE-4E2F-B27F-91653309200D}"/>
    <hyperlink ref="M659" r:id="rId1812" xr:uid="{BFF163D2-0D0A-43C0-BD46-6ABC876306CE}"/>
    <hyperlink ref="A660" r:id="rId1813" xr:uid="{CBECBE59-9D33-4F52-A4C5-02ED58F74C2D}"/>
    <hyperlink ref="L660" r:id="rId1814" xr:uid="{ADAF9305-E1CC-4604-9A78-FA0D4FFFE6B4}"/>
    <hyperlink ref="M660" r:id="rId1815" xr:uid="{438F2A95-37AB-4CF2-A98C-6A782371081F}"/>
    <hyperlink ref="A661" r:id="rId1816" xr:uid="{25B97E27-FF2E-49EC-B883-DB7FCE36DDFB}"/>
    <hyperlink ref="L661" r:id="rId1817" xr:uid="{155C8CE8-01BB-4A01-BD2A-4BE948A30B20}"/>
    <hyperlink ref="M661" r:id="rId1818" xr:uid="{4CF4C192-6463-408A-8668-0D1B913C53A1}"/>
    <hyperlink ref="A662" r:id="rId1819" xr:uid="{9DB5D363-1EF7-4ED0-88BF-834EF2BC15AA}"/>
    <hyperlink ref="L662" r:id="rId1820" xr:uid="{0DCD0ED7-C053-4C6B-B1CF-BA43EC3B1EA2}"/>
    <hyperlink ref="M662" r:id="rId1821" xr:uid="{5E03C8BC-1699-48EC-AB53-A50624978065}"/>
    <hyperlink ref="A663" r:id="rId1822" xr:uid="{C5B149F1-8457-4147-9766-31470E79B557}"/>
    <hyperlink ref="L663" r:id="rId1823" xr:uid="{0CF3DCA9-CC81-4E04-B5AF-0F0C661AA1A5}"/>
    <hyperlink ref="M663" r:id="rId1824" xr:uid="{7810BCA9-6EDF-4B51-BAE3-CD4B1C6FCE2A}"/>
    <hyperlink ref="A664" r:id="rId1825" xr:uid="{5822D9D6-E787-466D-B8CC-0BE0899A4949}"/>
    <hyperlink ref="L664" r:id="rId1826" xr:uid="{C09B705A-935E-483F-8D97-4FF683612BC5}"/>
    <hyperlink ref="M664" r:id="rId1827" xr:uid="{41B1963E-ECE6-4037-800B-76A9C6974F24}"/>
    <hyperlink ref="A665" r:id="rId1828" xr:uid="{17F45802-F305-4DA4-9289-FA4B751E790D}"/>
    <hyperlink ref="L665" r:id="rId1829" xr:uid="{9E452CC0-2127-4478-9F37-CB6AFE450D71}"/>
    <hyperlink ref="M665" r:id="rId1830" xr:uid="{AB6FE246-4A8D-4AB7-A1A7-CE0B1A1B55D7}"/>
    <hyperlink ref="A666" r:id="rId1831" xr:uid="{671E83F7-62EC-48BA-BF61-7CCCBD18601A}"/>
    <hyperlink ref="L666" r:id="rId1832" xr:uid="{53953809-CC60-4FAB-95F7-A8DD6EC08F6F}"/>
    <hyperlink ref="M666" r:id="rId1833" xr:uid="{4A4A5563-4505-40F6-BEAC-650F588D1FDB}"/>
    <hyperlink ref="A667" r:id="rId1834" xr:uid="{D3EAC57E-4F92-47C2-9218-DB54F7020CC1}"/>
    <hyperlink ref="L667" r:id="rId1835" xr:uid="{AA45B1BD-31AD-4BF6-89B0-BB10E469D0D7}"/>
    <hyperlink ref="M667" r:id="rId1836" xr:uid="{A0679900-625F-4C2A-A315-5E8336D17FC4}"/>
    <hyperlink ref="A668" r:id="rId1837" xr:uid="{67082371-3997-42E3-91F7-7B865D8C943E}"/>
    <hyperlink ref="L668" r:id="rId1838" xr:uid="{9E7F1F67-C0DE-42B5-A44E-BD117A9C8D71}"/>
    <hyperlink ref="M668" r:id="rId1839" xr:uid="{0AE0E646-7D72-43B4-B6F6-098E822D6528}"/>
    <hyperlink ref="A669" r:id="rId1840" xr:uid="{482FBA6E-9CB9-4576-B2F9-4B6573E6E3AF}"/>
    <hyperlink ref="L669" r:id="rId1841" xr:uid="{E2EBE620-0042-4CDD-94FD-CD8B62EF0F26}"/>
    <hyperlink ref="M669" r:id="rId1842" xr:uid="{D67D53B0-23E2-4FEF-91C0-55D3819A4CDC}"/>
    <hyperlink ref="A670" r:id="rId1843" xr:uid="{D7C85A50-2AE7-4A71-AD1C-3C5F174FAF2F}"/>
    <hyperlink ref="L670" r:id="rId1844" xr:uid="{A79701F9-478F-403C-A445-34AACFBA8A8A}"/>
    <hyperlink ref="M670" r:id="rId1845" xr:uid="{14D9E3C6-8E7C-4C0A-BB21-D2B8D139EA28}"/>
    <hyperlink ref="A671" r:id="rId1846" xr:uid="{6E28FD88-D42C-432F-8176-C2F5812F5B09}"/>
    <hyperlink ref="L671" r:id="rId1847" xr:uid="{1A6B794E-4F80-4396-8E0F-58786DE79076}"/>
    <hyperlink ref="M671" r:id="rId1848" xr:uid="{4418C9F9-F8E7-43AC-A962-705F88DC05FE}"/>
    <hyperlink ref="A672" r:id="rId1849" xr:uid="{D440149B-B7E5-4155-94B9-757D03286301}"/>
    <hyperlink ref="L672" r:id="rId1850" xr:uid="{FA6D77EB-CD03-4795-8E00-695ED3CCB7B3}"/>
    <hyperlink ref="M672" r:id="rId1851" xr:uid="{A5784E54-6B36-4E1D-B13C-3813F87C5850}"/>
    <hyperlink ref="A673" r:id="rId1852" xr:uid="{08629B96-9454-4A8C-AD51-46ECAFA25440}"/>
    <hyperlink ref="L673" r:id="rId1853" xr:uid="{C9B7D20D-6011-4D45-B911-D19FD5B2A55A}"/>
    <hyperlink ref="M673" r:id="rId1854" xr:uid="{E5FF372D-A1B8-4BD4-A2D1-B728B1C50D5E}"/>
    <hyperlink ref="A674" r:id="rId1855" xr:uid="{EB26DF3F-F9EA-4EA7-91DA-4A390D7CD55C}"/>
    <hyperlink ref="L674" r:id="rId1856" xr:uid="{2973419B-D054-4B8D-B44C-C10930BCE8AE}"/>
    <hyperlink ref="M674" r:id="rId1857" xr:uid="{35342CE7-66B8-42AC-93C9-6B7094A851BC}"/>
    <hyperlink ref="A675" r:id="rId1858" xr:uid="{76AB3E7E-DBB2-480A-80B5-C320EEBBB3E3}"/>
    <hyperlink ref="L675" r:id="rId1859" xr:uid="{C7F4E70C-E4FA-4DF7-A561-6E4FE8966911}"/>
    <hyperlink ref="M675" r:id="rId1860" xr:uid="{5BD1DB81-D2EA-4A81-BAAB-56636037ED85}"/>
    <hyperlink ref="A676" r:id="rId1861" xr:uid="{A3D626A8-8156-498E-97FE-106EBBA14917}"/>
    <hyperlink ref="L676" r:id="rId1862" xr:uid="{9FFE0BCB-4AB7-4807-84EF-DF6DF849EEE1}"/>
    <hyperlink ref="M676" r:id="rId1863" xr:uid="{CC459D15-2C87-450A-B093-263EB6F20A88}"/>
    <hyperlink ref="A677" r:id="rId1864" xr:uid="{39B23BB6-918B-49AE-8719-97D59514F322}"/>
    <hyperlink ref="L677" r:id="rId1865" xr:uid="{572814D2-5E85-4DB8-833D-2816F5EFE692}"/>
    <hyperlink ref="M677" r:id="rId1866" xr:uid="{93F808A3-16F4-4AC2-8C3E-7A0984C328F4}"/>
    <hyperlink ref="A678" r:id="rId1867" xr:uid="{E97E8A4F-C461-412C-9FFE-11433513EB83}"/>
    <hyperlink ref="L678" r:id="rId1868" xr:uid="{2784562A-F818-4C02-9AED-EBFF1F29B985}"/>
    <hyperlink ref="M678" r:id="rId1869" xr:uid="{777C4C46-9250-4D66-824C-912A30C37F63}"/>
    <hyperlink ref="A679" r:id="rId1870" xr:uid="{2C2529BB-7033-4BD0-B178-93652923FE72}"/>
    <hyperlink ref="L679" r:id="rId1871" xr:uid="{24CB1AED-8779-41FB-B8E9-416FCFF40856}"/>
    <hyperlink ref="M679" r:id="rId1872" xr:uid="{48D22FF8-E29F-44AB-8B44-EFC7C8B69ABA}"/>
    <hyperlink ref="A680" r:id="rId1873" xr:uid="{2CF1B37E-E865-4D3F-9E06-FB8990E4AC23}"/>
    <hyperlink ref="L680" r:id="rId1874" xr:uid="{94F763BD-E3F8-43AF-9B6D-E40092674956}"/>
    <hyperlink ref="M680" r:id="rId1875" xr:uid="{F816A7FA-C9A6-4250-9F13-14CBA1BAC137}"/>
    <hyperlink ref="A681" r:id="rId1876" xr:uid="{E8D71041-5878-45D1-A602-D897E114BE6B}"/>
    <hyperlink ref="L681" r:id="rId1877" xr:uid="{B5BF9BCD-2885-48DA-8561-65AE4E55B82C}"/>
    <hyperlink ref="M681" r:id="rId1878" xr:uid="{C14DDFFE-6408-4B37-BAA8-8711E06286FE}"/>
    <hyperlink ref="A682" r:id="rId1879" xr:uid="{6E3A33FA-C033-45EA-9887-D1A015A8A733}"/>
    <hyperlink ref="L682" r:id="rId1880" xr:uid="{82D4D712-BE2D-436B-94A7-7F698A876556}"/>
    <hyperlink ref="M682" r:id="rId1881" xr:uid="{7FFF18C2-7CD4-477C-91D8-A88BB9C37D3B}"/>
    <hyperlink ref="A683" r:id="rId1882" xr:uid="{DD4A1FC5-A76B-405B-9612-90EDF44020C8}"/>
    <hyperlink ref="L683" r:id="rId1883" xr:uid="{AA3CEF8F-16B0-4FCA-9231-099743146668}"/>
    <hyperlink ref="M683" r:id="rId1884" xr:uid="{2C1F12F2-BD22-46C7-BE2E-1B4763FB5174}"/>
    <hyperlink ref="A684" r:id="rId1885" xr:uid="{EEE0C096-2327-440D-BBDB-D72F434EB8BE}"/>
    <hyperlink ref="L684" r:id="rId1886" xr:uid="{EA9120A9-F8C1-43DA-8A78-A20E626CD384}"/>
    <hyperlink ref="M684" r:id="rId1887" xr:uid="{E74129B1-6B96-4F24-A9E2-FBD45742E2A5}"/>
    <hyperlink ref="A685" r:id="rId1888" xr:uid="{A444B30D-3B44-451D-9BA3-BAF6497A4CAE}"/>
    <hyperlink ref="L685" r:id="rId1889" xr:uid="{CCBCB35D-D09F-4CDE-9529-59601570BA73}"/>
    <hyperlink ref="M685" r:id="rId1890" xr:uid="{8173DA01-0396-4345-ABAA-0ECBA174F965}"/>
    <hyperlink ref="A686" r:id="rId1891" xr:uid="{C7B156C2-B4F1-4F7D-872D-8202CA7E75F4}"/>
    <hyperlink ref="L686" r:id="rId1892" xr:uid="{7DF452D2-0B4F-41E8-A358-37CD555AF682}"/>
    <hyperlink ref="M686" r:id="rId1893" xr:uid="{370EDBFE-2E06-4196-ABC6-7E245F4D78AF}"/>
    <hyperlink ref="A687" r:id="rId1894" xr:uid="{F3FB06AC-2767-4356-86B7-B3D1F7256AD8}"/>
    <hyperlink ref="L687" r:id="rId1895" xr:uid="{C621C9DB-2406-4B02-A113-54A6A6878D3A}"/>
    <hyperlink ref="M687" r:id="rId1896" xr:uid="{3F33713A-5733-448D-8F1D-7A9026126EA5}"/>
    <hyperlink ref="A688" r:id="rId1897" xr:uid="{5063182B-C284-4305-8B5F-C4BFCA76F921}"/>
    <hyperlink ref="L688" r:id="rId1898" xr:uid="{5CB3C255-4D20-4789-A4C2-56E876CBB522}"/>
    <hyperlink ref="M688" r:id="rId1899" xr:uid="{3EA1DD9A-A849-4AEE-AA7D-70A9D9BE8EDA}"/>
    <hyperlink ref="A689" r:id="rId1900" xr:uid="{C25B03F4-0F71-49AA-9B6E-8D9BDE001AA0}"/>
    <hyperlink ref="L689" r:id="rId1901" xr:uid="{9534B581-6497-4700-84A0-3378E0A1AC19}"/>
    <hyperlink ref="M689" r:id="rId1902" xr:uid="{7984198A-53EC-4587-AC68-0241003A11AD}"/>
    <hyperlink ref="A690" r:id="rId1903" xr:uid="{5DAB1E3A-FB7A-40C4-BAE1-7E4C220A9FF9}"/>
    <hyperlink ref="L690" r:id="rId1904" xr:uid="{AC463110-9712-41DE-B2E7-A2982E01FE9B}"/>
    <hyperlink ref="M690" r:id="rId1905" xr:uid="{D16DBEBB-702A-4C2A-B246-46305FC6F808}"/>
    <hyperlink ref="A691" r:id="rId1906" xr:uid="{34720E6F-4D3D-4F0E-9A89-FF98175603DC}"/>
    <hyperlink ref="L691" r:id="rId1907" xr:uid="{B5DD10DA-33C0-459F-9EE6-4364F8A36ED1}"/>
    <hyperlink ref="M691" r:id="rId1908" xr:uid="{C08AF3FE-763C-419A-8E1B-9C67AE07DA7C}"/>
    <hyperlink ref="A692" r:id="rId1909" xr:uid="{47C13A83-6A7F-4BE2-81FC-05BED8B74743}"/>
    <hyperlink ref="L692" r:id="rId1910" xr:uid="{7749974B-3B88-4C06-BB37-A45D017B9616}"/>
    <hyperlink ref="M692" r:id="rId1911" xr:uid="{6B4D473E-162F-45A4-A1E4-5B09F709C6BE}"/>
    <hyperlink ref="A693" r:id="rId1912" xr:uid="{80CAF35E-C8C4-4410-BAF6-145C093500B6}"/>
    <hyperlink ref="L693" r:id="rId1913" xr:uid="{B8510B42-C9F3-45C9-8431-E2B5EAC2E19F}"/>
    <hyperlink ref="M693" r:id="rId1914" xr:uid="{6FE0DC43-E62B-4572-AC68-F7395A523685}"/>
    <hyperlink ref="A694" r:id="rId1915" xr:uid="{6E3DB310-CC92-4D1F-86C3-53E46203CF9E}"/>
    <hyperlink ref="L694" r:id="rId1916" xr:uid="{2B76544C-3F57-4E76-B812-9A80B3A0F6CD}"/>
    <hyperlink ref="M694" r:id="rId1917" xr:uid="{1124F5A6-1235-40FC-9228-0AC6E3DC6D53}"/>
    <hyperlink ref="A695" r:id="rId1918" xr:uid="{DAABA827-E91B-4B01-9BD0-F7F40B6627D1}"/>
    <hyperlink ref="L695" r:id="rId1919" xr:uid="{709E2514-B1E6-4E6F-8709-306FC70103B5}"/>
    <hyperlink ref="M695" r:id="rId1920" xr:uid="{7121A13D-FAD9-4286-A354-0DCC415B34BF}"/>
    <hyperlink ref="A696" r:id="rId1921" xr:uid="{35C6472F-9FAD-45B7-9712-A127FC1F80BB}"/>
    <hyperlink ref="L696" r:id="rId1922" xr:uid="{369E7022-0D92-4ABE-9AA3-40B83728C64F}"/>
    <hyperlink ref="M696" r:id="rId1923" xr:uid="{273D6D08-ADAC-4AA3-9AA3-62DF85B6BE5C}"/>
    <hyperlink ref="A697" r:id="rId1924" xr:uid="{4627F89B-0C6A-440E-A024-1C7D8A5FA73B}"/>
    <hyperlink ref="L697" r:id="rId1925" xr:uid="{DB65034D-43E3-4EB2-80B8-7A1243C69D89}"/>
    <hyperlink ref="M697" r:id="rId1926" xr:uid="{CF846962-E962-4BFA-9ACE-CC37C6D87A91}"/>
    <hyperlink ref="A698" r:id="rId1927" xr:uid="{48688D25-FAAF-496D-9AE3-96E40AC7240E}"/>
    <hyperlink ref="L698" r:id="rId1928" xr:uid="{6451796C-B87F-4690-96E5-78DFA138E3D4}"/>
    <hyperlink ref="M698" r:id="rId1929" xr:uid="{6BB43F3F-F548-483D-9B32-46F56C2A7F5E}"/>
    <hyperlink ref="A699" r:id="rId1930" xr:uid="{EB664F3B-C193-43A9-A4E4-E7C56928BF6A}"/>
    <hyperlink ref="L699" r:id="rId1931" xr:uid="{02CB4BA7-8473-4126-B769-C5FB57605AC0}"/>
    <hyperlink ref="M699" r:id="rId1932" xr:uid="{ED8CAE42-3376-43A3-AA51-5059A7630CD6}"/>
    <hyperlink ref="A700" r:id="rId1933" xr:uid="{757E7D7D-C9C7-4683-A0BF-BE22ED291B42}"/>
    <hyperlink ref="L700" r:id="rId1934" xr:uid="{4DA310D8-AF44-4CE5-B924-F72490F6660C}"/>
    <hyperlink ref="M700" r:id="rId1935" xr:uid="{A5A0CD97-477C-48DA-B800-CE0BE5E3D220}"/>
    <hyperlink ref="A701" r:id="rId1936" xr:uid="{D5053399-38AB-4C26-83C8-1AD029C0D1EC}"/>
    <hyperlink ref="L701" r:id="rId1937" xr:uid="{37548732-5D73-48E8-91D8-D0F621A9E878}"/>
    <hyperlink ref="M701" r:id="rId1938" xr:uid="{BEB7638F-0DCE-44B6-8128-5454CB4478A0}"/>
    <hyperlink ref="A702" r:id="rId1939" xr:uid="{769EEC69-3F5D-4493-AACC-623B697FC341}"/>
    <hyperlink ref="L702" r:id="rId1940" xr:uid="{697A7740-BE9C-4699-A405-1374A7739DF1}"/>
    <hyperlink ref="M702" r:id="rId1941" xr:uid="{794E18D7-6837-4C3C-92F0-02B0B6FC1A21}"/>
    <hyperlink ref="A703" r:id="rId1942" xr:uid="{88C61883-0FDE-4E97-98E5-AA4386455ED9}"/>
    <hyperlink ref="L703" r:id="rId1943" xr:uid="{FB1190E1-6612-4020-92EE-2C4CB0E311C9}"/>
    <hyperlink ref="M703" r:id="rId1944" xr:uid="{22454917-BF17-457A-BE05-E11E4379A23B}"/>
    <hyperlink ref="A704" r:id="rId1945" xr:uid="{399FDBEC-22A1-46A2-85EA-E007905113C5}"/>
    <hyperlink ref="L704" r:id="rId1946" xr:uid="{A02A4F01-3CE1-4A31-B879-D4D8CAF7B045}"/>
    <hyperlink ref="M704" r:id="rId1947" xr:uid="{3BE88716-1E37-48B3-8D6E-C61EFC1384BA}"/>
    <hyperlink ref="A705" r:id="rId1948" xr:uid="{AD04A25D-F5B7-448A-A33E-3072F4989F04}"/>
    <hyperlink ref="L705" r:id="rId1949" xr:uid="{CFDEF54B-B60E-4F82-AAC7-E4A091061303}"/>
    <hyperlink ref="M705" r:id="rId1950" xr:uid="{4CEFB806-5A27-467B-BB08-C78EC10ADF11}"/>
    <hyperlink ref="A706" r:id="rId1951" xr:uid="{4BB6C9C1-AD75-4D97-980C-0D666BB55579}"/>
    <hyperlink ref="L706" r:id="rId1952" xr:uid="{2C2D4976-0A49-4948-8B4D-2CF1A3A3F6EC}"/>
    <hyperlink ref="M706" r:id="rId1953" xr:uid="{0930F728-2909-4978-AD38-3FB06D0A0738}"/>
    <hyperlink ref="A707" r:id="rId1954" xr:uid="{FC3FD598-76B0-4E65-826C-CADF2D417319}"/>
    <hyperlink ref="L707" r:id="rId1955" xr:uid="{0859D22C-A8A9-47DC-865F-6BD77B128EAD}"/>
    <hyperlink ref="M707" r:id="rId1956" xr:uid="{B835B834-97BF-4156-BC5A-2B814A37FACB}"/>
    <hyperlink ref="A708" r:id="rId1957" xr:uid="{367AEF4A-43A7-4D62-AAA4-313D4797B558}"/>
    <hyperlink ref="L708" r:id="rId1958" xr:uid="{A056DC52-4ED0-4508-8EF6-D1889AC983F5}"/>
    <hyperlink ref="M708" r:id="rId1959" xr:uid="{E23BDD66-7228-40BA-A6C9-44227B78F12A}"/>
    <hyperlink ref="A709" r:id="rId1960" xr:uid="{149E4611-1181-4354-B464-AB75728E252C}"/>
    <hyperlink ref="L709" r:id="rId1961" xr:uid="{D485D132-84AF-4700-8E18-2DFFFC9DF870}"/>
    <hyperlink ref="M709" r:id="rId1962" xr:uid="{94978BD4-2D2C-4446-93AB-8AC92DEB2ED4}"/>
    <hyperlink ref="A710" r:id="rId1963" xr:uid="{B319B039-7202-44EB-B583-BEDD2219F3D5}"/>
    <hyperlink ref="L710" r:id="rId1964" xr:uid="{5369B2E4-AF7C-4431-9460-C7A2A7C91F30}"/>
    <hyperlink ref="M710" r:id="rId1965" xr:uid="{B2FE6468-DD29-4B66-922A-3FE1793B607E}"/>
    <hyperlink ref="A711" r:id="rId1966" xr:uid="{F34CE7C2-1741-4958-8DA5-3AEA9FF75E54}"/>
    <hyperlink ref="L711" r:id="rId1967" xr:uid="{3861E492-CE78-41A9-82DA-21A1ABF4FED7}"/>
    <hyperlink ref="M711" r:id="rId1968" xr:uid="{861E11F6-678A-4A0C-8D39-69356D58C371}"/>
    <hyperlink ref="A712" r:id="rId1969" xr:uid="{4C378F1D-E65F-45A1-B880-56C52DC2571F}"/>
    <hyperlink ref="L712" r:id="rId1970" xr:uid="{83B57D23-E77F-49E0-9BD6-1660C5FBCD74}"/>
    <hyperlink ref="M712" r:id="rId1971" xr:uid="{3F94EEDB-FD7B-41D9-9026-F30154607CDC}"/>
    <hyperlink ref="A713" r:id="rId1972" xr:uid="{C4671FAF-99A1-4B34-A655-522BA815D114}"/>
    <hyperlink ref="L713" r:id="rId1973" xr:uid="{C79417F1-B805-487F-8B6C-5926AA2FDF97}"/>
    <hyperlink ref="M713" r:id="rId1974" xr:uid="{015CCD90-5A4D-42A5-898E-8E8D6F08CB7D}"/>
    <hyperlink ref="A714" r:id="rId1975" xr:uid="{DE89AC86-54AB-43E7-8B3F-612E7BB549DB}"/>
    <hyperlink ref="L714" r:id="rId1976" xr:uid="{B894A295-7D9B-490F-AE01-6CDCF25F41FC}"/>
    <hyperlink ref="M714" r:id="rId1977" xr:uid="{D3128C83-975D-41EE-9E87-B1DC57462980}"/>
    <hyperlink ref="A715" r:id="rId1978" xr:uid="{2C98B5EC-C648-4294-AFD7-693746DA66E1}"/>
    <hyperlink ref="L715" r:id="rId1979" xr:uid="{B97A70CE-AFAC-4B33-B18C-4C93417CF0BB}"/>
    <hyperlink ref="M715" r:id="rId1980" xr:uid="{C99CBA9B-0BBD-4D48-95E4-8B7AD8DFCCC4}"/>
    <hyperlink ref="A716" r:id="rId1981" xr:uid="{374A39CC-9606-427B-AE8A-95C55D224CBE}"/>
    <hyperlink ref="L716" r:id="rId1982" xr:uid="{01483148-98A2-4119-A012-6B517F553EA9}"/>
    <hyperlink ref="M716" r:id="rId1983" xr:uid="{69E7EEAE-AB99-4F7F-810D-BBF6CBBFB006}"/>
    <hyperlink ref="A717" r:id="rId1984" xr:uid="{5DAAD227-4966-4B4F-B8F1-CFFE086C4FE1}"/>
    <hyperlink ref="L717" r:id="rId1985" xr:uid="{B1613924-0145-4C06-A20C-710D55C770CE}"/>
    <hyperlink ref="M717" r:id="rId1986" xr:uid="{E6ABE240-A86A-4E42-92F2-636B6EBA18C0}"/>
    <hyperlink ref="A718" r:id="rId1987" xr:uid="{32500332-A53A-4E8A-A355-B20C358236FB}"/>
    <hyperlink ref="L718" r:id="rId1988" xr:uid="{127979BF-8155-4E56-933D-832D4538A933}"/>
    <hyperlink ref="M718" r:id="rId1989" xr:uid="{95ACA3F5-58AE-4616-8F78-2510057D78C2}"/>
    <hyperlink ref="A719" r:id="rId1990" xr:uid="{0862C81E-D327-48E7-AC0D-BBA2D6CA59BA}"/>
    <hyperlink ref="L719" r:id="rId1991" xr:uid="{A3661AA7-8C03-4CA1-A295-19B7C41C4F08}"/>
    <hyperlink ref="M719" r:id="rId1992" xr:uid="{9C2B799B-115E-4767-9074-79017546368F}"/>
    <hyperlink ref="A720" r:id="rId1993" xr:uid="{6BFD4062-2B03-4D6E-ACB8-75E4A4411D2B}"/>
    <hyperlink ref="L720" r:id="rId1994" xr:uid="{65224B4E-57A9-4DAD-A3B4-C26D621C8398}"/>
    <hyperlink ref="M720" r:id="rId1995" xr:uid="{4A2F3C92-25A7-4900-AC05-DE18CE1546A0}"/>
    <hyperlink ref="A721" r:id="rId1996" xr:uid="{7218A1A6-013C-4A08-BE3D-2951722C01BE}"/>
    <hyperlink ref="L721" r:id="rId1997" xr:uid="{CC9FD2C6-52C8-438B-9F7B-522EB8556726}"/>
    <hyperlink ref="M721" r:id="rId1998" xr:uid="{B0183C76-CA68-4F65-A6EB-2766D2D0ABB9}"/>
    <hyperlink ref="A722" r:id="rId1999" xr:uid="{B8538970-7AE8-4236-A476-ED1FAB93E6CD}"/>
    <hyperlink ref="L722" r:id="rId2000" xr:uid="{D0D1D74A-564B-4733-820F-E9069EA9710E}"/>
    <hyperlink ref="M722" r:id="rId2001" xr:uid="{9B84FC69-8A76-44A8-AF07-D18E01E727A1}"/>
    <hyperlink ref="A723" r:id="rId2002" xr:uid="{46C7334A-109C-4D33-B087-BDD028E2A946}"/>
    <hyperlink ref="L723" r:id="rId2003" xr:uid="{2A007727-0EDC-4A14-8177-881BFBEFE3F5}"/>
    <hyperlink ref="M723" r:id="rId2004" xr:uid="{F551F410-7C0E-4914-A80F-486188A0B822}"/>
    <hyperlink ref="A724" r:id="rId2005" xr:uid="{3F57B381-F056-4038-92E2-9B2073F711E5}"/>
    <hyperlink ref="L724" r:id="rId2006" xr:uid="{DF41E52A-A245-4ECE-815B-6C5953E46207}"/>
    <hyperlink ref="M724" r:id="rId2007" xr:uid="{EA88D7B0-015C-4895-8B53-35BDF7C05F7A}"/>
    <hyperlink ref="A725" r:id="rId2008" xr:uid="{CEFCBC12-07FC-4073-B851-6CF1C22ADEBC}"/>
    <hyperlink ref="L725" r:id="rId2009" xr:uid="{2BB42D4E-E543-4D66-90F1-2DDD7CC42E9B}"/>
    <hyperlink ref="M725" r:id="rId2010" xr:uid="{9769E328-6642-4F68-A478-01238D2E5C2C}"/>
    <hyperlink ref="A726" r:id="rId2011" xr:uid="{7036562A-35E0-47C0-BAF1-030CC47BF9C2}"/>
    <hyperlink ref="L726" r:id="rId2012" xr:uid="{15574901-30D8-4925-A7D1-2F216F3754A3}"/>
    <hyperlink ref="M726" r:id="rId2013" xr:uid="{21288374-0774-40F5-84AA-F1C8C9D7AB70}"/>
    <hyperlink ref="A727" r:id="rId2014" xr:uid="{3E689C7C-9F24-492F-95A5-DA598E25A168}"/>
    <hyperlink ref="L727" r:id="rId2015" xr:uid="{9695CE05-A6B1-449C-B049-56FE410F5FC9}"/>
    <hyperlink ref="M727" r:id="rId2016" xr:uid="{EAD56A81-9D3A-4213-BB9D-3CDF37A97C80}"/>
    <hyperlink ref="A728" r:id="rId2017" xr:uid="{11840B26-F704-42FB-B9F6-648C5AD64F10}"/>
    <hyperlink ref="L728" r:id="rId2018" xr:uid="{E98F1181-3B11-49A7-A82C-482AFA0467A2}"/>
    <hyperlink ref="M728" r:id="rId2019" xr:uid="{E5222F3C-0CAA-4785-B646-646FA1726A8A}"/>
    <hyperlink ref="A729" r:id="rId2020" xr:uid="{07BA4451-4AFE-4BCF-8394-31A1B5863BA4}"/>
    <hyperlink ref="L729" r:id="rId2021" xr:uid="{B74F111D-6DA6-41F7-9350-F4AB6A4096BA}"/>
    <hyperlink ref="M729" r:id="rId2022" xr:uid="{53D1E6A1-7D40-40D6-8F3B-732F2DEDE45A}"/>
    <hyperlink ref="A730" r:id="rId2023" xr:uid="{BDB41C43-D301-437A-A85C-0C63BEF3283A}"/>
    <hyperlink ref="L730" r:id="rId2024" xr:uid="{D04DB9DD-B7DC-4395-ADC8-EC6FF991543B}"/>
    <hyperlink ref="M730" r:id="rId2025" xr:uid="{01DCE179-CD08-47CA-82FA-8A721886FD97}"/>
    <hyperlink ref="A731" r:id="rId2026" xr:uid="{5A0F921D-1171-46E5-AB0A-E0BF8F4203D4}"/>
    <hyperlink ref="L731" r:id="rId2027" xr:uid="{0ADD4BEB-56D9-4387-975B-C951A8DA94DA}"/>
    <hyperlink ref="M731" r:id="rId2028" xr:uid="{2FFBE8B5-990C-473A-A06A-7B6E6D68BB22}"/>
    <hyperlink ref="A732" r:id="rId2029" xr:uid="{65195340-3BC1-4986-87D8-679F1D572A89}"/>
    <hyperlink ref="L732" r:id="rId2030" xr:uid="{848B2CFC-9606-45D7-96E9-3F85A5B0DF52}"/>
    <hyperlink ref="M732" r:id="rId2031" xr:uid="{A32F2CAB-387E-4C82-84B6-DBF771A44041}"/>
    <hyperlink ref="A733" r:id="rId2032" xr:uid="{FDD4E9F5-6AE7-4C9E-A916-75A750ACD9BB}"/>
    <hyperlink ref="L733" r:id="rId2033" xr:uid="{AA39446B-C587-48ED-B49C-2B1B7E7B6CB0}"/>
    <hyperlink ref="M733" r:id="rId2034" xr:uid="{1F60EF9A-BD60-4F7B-AD8F-3D5ABD0A70FD}"/>
    <hyperlink ref="A734" r:id="rId2035" xr:uid="{38149CD7-830C-404E-A2BC-BD9E1A5C0C1F}"/>
    <hyperlink ref="L734" r:id="rId2036" xr:uid="{C2627316-AC43-4B5B-84BB-B3BCC4338DF8}"/>
    <hyperlink ref="M734" r:id="rId2037" xr:uid="{4622BCC7-CEE3-4193-9CFF-C461C6F2C91C}"/>
    <hyperlink ref="A735" r:id="rId2038" xr:uid="{841A92AC-1969-4699-BCE0-ADE5745D7578}"/>
    <hyperlink ref="L735" r:id="rId2039" xr:uid="{C5C7172C-71B0-4D00-9340-569DA9A98DF8}"/>
    <hyperlink ref="M735" r:id="rId2040" xr:uid="{4715E20E-C9A9-4DAF-A9FF-67A0112F47F1}"/>
    <hyperlink ref="A736" r:id="rId2041" xr:uid="{DCE4AA81-8BA6-4D93-9A5A-B1AFC94A0797}"/>
    <hyperlink ref="L736" r:id="rId2042" xr:uid="{83503B1B-277F-426B-AA27-4DC4A46F5E8A}"/>
    <hyperlink ref="M736" r:id="rId2043" xr:uid="{EB0EDF9C-8421-4DF8-9761-4FAB05F53426}"/>
    <hyperlink ref="A737" r:id="rId2044" xr:uid="{D1AE943B-ADFA-488C-ABA1-4E8EAF7862C6}"/>
    <hyperlink ref="L737" r:id="rId2045" xr:uid="{8FE40BDE-CCC8-45A9-90E2-13E780849780}"/>
    <hyperlink ref="M737" r:id="rId2046" xr:uid="{ACE661FF-4E6C-483F-BFBE-CFC3FFF0C2DB}"/>
    <hyperlink ref="A738" r:id="rId2047" xr:uid="{DCB1CCA7-2BD5-4894-B783-B0BC159A06CE}"/>
    <hyperlink ref="L738" r:id="rId2048" xr:uid="{089A13D5-5D15-4705-9828-81D12A7CF52C}"/>
    <hyperlink ref="M738" r:id="rId2049" xr:uid="{75CD6127-23BC-4CAC-B5FB-68C53B48EC43}"/>
    <hyperlink ref="A739" r:id="rId2050" xr:uid="{835C6BDB-5964-4E83-B71E-DCCC3D0DAD6C}"/>
    <hyperlink ref="L739" r:id="rId2051" xr:uid="{38E79D8F-7020-41A7-AF28-BD9467F362F5}"/>
    <hyperlink ref="M739" r:id="rId2052" xr:uid="{6D928150-0D9C-48CD-BDD5-ACBBF7C2B0B0}"/>
    <hyperlink ref="A740" r:id="rId2053" xr:uid="{EFC3F5C9-EAF7-4FDB-BEC1-2412BE5EF1D5}"/>
    <hyperlink ref="L740" r:id="rId2054" xr:uid="{5CA1440E-A63A-49FE-B5BB-7FDA4E7E08E2}"/>
    <hyperlink ref="M740" r:id="rId2055" xr:uid="{890B2097-A671-48E0-9D51-F7124495DE38}"/>
    <hyperlink ref="A741" r:id="rId2056" xr:uid="{417D427C-6329-44FD-98D4-604B7179BA38}"/>
    <hyperlink ref="L741" r:id="rId2057" xr:uid="{1F9EC34C-7A8B-4B3A-8D75-2E3DEE25CB9A}"/>
    <hyperlink ref="M741" r:id="rId2058" xr:uid="{700A342E-2611-484F-A9ED-D9FEB7B19B3A}"/>
    <hyperlink ref="A742" r:id="rId2059" xr:uid="{20E227F8-4762-4DB6-AECE-995B26605AB3}"/>
    <hyperlink ref="L742" r:id="rId2060" xr:uid="{562C3123-A76A-4385-A087-D7B8C1EE2A7E}"/>
    <hyperlink ref="M742" r:id="rId2061" xr:uid="{99AA3926-843D-473D-BB9D-35447226DA80}"/>
    <hyperlink ref="A743" r:id="rId2062" xr:uid="{DABEC0BA-38E1-414D-BABA-43875738FBD1}"/>
    <hyperlink ref="L743" r:id="rId2063" xr:uid="{F1B7EAA9-1B90-4E70-83C4-690E0DCD269A}"/>
    <hyperlink ref="M743" r:id="rId2064" xr:uid="{64FE6576-BE73-4A4D-A1B8-8BA5CE2C830B}"/>
    <hyperlink ref="A744" r:id="rId2065" xr:uid="{436C972D-54CE-4C95-A06B-282E379BBC0E}"/>
    <hyperlink ref="L744" r:id="rId2066" xr:uid="{7DA34BA6-2DA5-40B0-B0F4-1AAD59D02478}"/>
    <hyperlink ref="M744" r:id="rId2067" xr:uid="{2EA7A93F-BDCC-4CB6-8F65-BA89F15DBDA8}"/>
    <hyperlink ref="A745" r:id="rId2068" xr:uid="{F7B70024-8064-4E51-AF2B-1A0C579BDEF7}"/>
    <hyperlink ref="L745" r:id="rId2069" xr:uid="{2B45DEB0-C8BA-48B6-896A-0962E91AB4F7}"/>
    <hyperlink ref="M745" r:id="rId2070" xr:uid="{05D52053-B6C1-4F79-9AC9-C8FF61020635}"/>
    <hyperlink ref="A746" r:id="rId2071" xr:uid="{DFC8299C-BAAA-4DAF-A598-465246CE320F}"/>
    <hyperlink ref="L746" r:id="rId2072" xr:uid="{8F4DC90B-DECA-48FB-9D7E-CD9BF62E2E78}"/>
    <hyperlink ref="M746" r:id="rId2073" xr:uid="{B02E4A9F-853D-46F1-A7DB-CCF32D898C94}"/>
    <hyperlink ref="A747" r:id="rId2074" xr:uid="{C85EA0F9-335A-4441-A7B1-2FABB39236EB}"/>
    <hyperlink ref="L747" r:id="rId2075" xr:uid="{874A7D23-E03D-425C-8E29-44CC33EE34B7}"/>
    <hyperlink ref="M747" r:id="rId2076" xr:uid="{A6BFB203-B94A-4321-824A-916051F3C33B}"/>
    <hyperlink ref="A748" r:id="rId2077" xr:uid="{7424BCF4-0DDF-4FCC-815B-67371F6D77EC}"/>
    <hyperlink ref="L748" r:id="rId2078" xr:uid="{E25045BF-90D0-463A-B089-10A0C8050B0C}"/>
    <hyperlink ref="M748" r:id="rId2079" xr:uid="{F6311056-AF25-40DD-9B12-A4806354574D}"/>
    <hyperlink ref="A749" r:id="rId2080" xr:uid="{F83517BE-EF38-4249-AA99-F01F57346477}"/>
    <hyperlink ref="L749" r:id="rId2081" xr:uid="{E2193EB1-900D-4FA9-8253-61C39E6772AF}"/>
    <hyperlink ref="M749" r:id="rId2082" xr:uid="{D21AA573-E161-4D09-944A-E3CDDDF2C9B5}"/>
    <hyperlink ref="A750" r:id="rId2083" xr:uid="{BB0AC5EC-DEDA-4649-A1B7-8857E82F25F6}"/>
    <hyperlink ref="L750" r:id="rId2084" xr:uid="{660D443A-F5A2-4BBF-A147-CC156424AF07}"/>
    <hyperlink ref="M750" r:id="rId2085" xr:uid="{38EF4158-BF1C-4577-AB75-19756160AEB8}"/>
    <hyperlink ref="A751" r:id="rId2086" xr:uid="{329EC717-668B-4287-9E54-CAD9F4A99E2D}"/>
    <hyperlink ref="L751" r:id="rId2087" xr:uid="{267CBFB0-29FF-4ED5-AAC0-80B7D7CA23F0}"/>
    <hyperlink ref="M751" r:id="rId2088" xr:uid="{2DCCEC78-0AFB-420F-BE2E-DD5166DC2FA1}"/>
    <hyperlink ref="A752" r:id="rId2089" xr:uid="{6E44DA20-A495-496D-86B2-A4A9EC0958AA}"/>
    <hyperlink ref="L752" r:id="rId2090" xr:uid="{E6163128-023E-4E37-BD74-DE46174F932E}"/>
    <hyperlink ref="M752" r:id="rId2091" xr:uid="{70B4EBCB-E6CA-4363-9831-04C032F8F520}"/>
    <hyperlink ref="A753" r:id="rId2092" xr:uid="{2F4F2C82-8DD8-46A1-8C15-7B8504F4867D}"/>
    <hyperlink ref="L753" r:id="rId2093" xr:uid="{8A8EEC9C-3965-41CA-A183-7D2B9E7B9FF2}"/>
    <hyperlink ref="M753" r:id="rId2094" xr:uid="{F90A8A63-1F1F-4D7F-8031-2BE06A14F8EE}"/>
    <hyperlink ref="A754" r:id="rId2095" xr:uid="{E3DFC2FB-8E39-4D1B-A8B3-FE1925AE904F}"/>
    <hyperlink ref="L754" r:id="rId2096" xr:uid="{4F4F3E3D-C64A-4A14-9120-0CC8715E533C}"/>
    <hyperlink ref="M754" r:id="rId2097" xr:uid="{CDBB266A-C378-411C-A107-A1E0C70C4493}"/>
    <hyperlink ref="A755" r:id="rId2098" xr:uid="{E0F8D572-E55C-430E-A353-E9F6F300A69E}"/>
    <hyperlink ref="L755" r:id="rId2099" xr:uid="{A7603EB2-BE2F-4FFF-BE36-2B0464EDE3CC}"/>
    <hyperlink ref="M755" r:id="rId2100" xr:uid="{3B7F1027-19C4-4E48-8BB5-89645AF6BACB}"/>
    <hyperlink ref="A756" r:id="rId2101" xr:uid="{F3FD43B1-EC7C-4A71-8F41-7564F0CE2BFC}"/>
    <hyperlink ref="L756" r:id="rId2102" xr:uid="{8D81CB15-B70C-4162-8BF2-8466A5BE2EA6}"/>
    <hyperlink ref="M756" r:id="rId2103" xr:uid="{C1E53E4E-8CA1-4B45-9F80-5328A0774282}"/>
    <hyperlink ref="A757" r:id="rId2104" xr:uid="{8EE91086-35A1-41EB-A259-93D9700356A0}"/>
    <hyperlink ref="L757" r:id="rId2105" xr:uid="{91D89A8A-23CC-4273-AFC1-877C5FF50673}"/>
    <hyperlink ref="M757" r:id="rId2106" xr:uid="{F594DD1D-9B47-439C-AACD-7F916F5075E9}"/>
    <hyperlink ref="A758" r:id="rId2107" xr:uid="{A016C33F-56F7-47C9-88A2-0F6929CD7D87}"/>
    <hyperlink ref="L758" r:id="rId2108" xr:uid="{48602017-0C69-4814-BF5D-C3F803FC4ED1}"/>
    <hyperlink ref="M758" r:id="rId2109" xr:uid="{B5C6FFD2-D2A5-4206-B0BD-16453EA3383E}"/>
    <hyperlink ref="A759" r:id="rId2110" xr:uid="{F3DB6FEB-F996-418A-8580-3361639398F4}"/>
    <hyperlink ref="L759" r:id="rId2111" xr:uid="{A31DF74D-9772-4B8A-B2B7-17858CC94D1C}"/>
    <hyperlink ref="M759" r:id="rId2112" xr:uid="{EEDC16D7-563E-4554-861D-04CC6BB87C67}"/>
    <hyperlink ref="A760" r:id="rId2113" xr:uid="{00B4D092-ED59-4FF3-9DBE-E0C01D9EC6EB}"/>
    <hyperlink ref="L760" r:id="rId2114" xr:uid="{69D8A5A3-64F8-4F4F-9F68-F28F41511C47}"/>
    <hyperlink ref="M760" r:id="rId2115" xr:uid="{B42E15C3-B239-4543-87EE-970AC41C5F29}"/>
    <hyperlink ref="A761" r:id="rId2116" xr:uid="{E374F345-DAFA-4999-83C8-1253F836FE85}"/>
    <hyperlink ref="L761" r:id="rId2117" xr:uid="{1724DFB9-B544-4399-8D00-9F3592673793}"/>
    <hyperlink ref="M761" r:id="rId2118" xr:uid="{764892AB-07A6-45F0-8D0D-1550C6501A89}"/>
    <hyperlink ref="A762" r:id="rId2119" xr:uid="{B684E5FC-DD3E-4514-8B9A-DEAC8863E8F6}"/>
    <hyperlink ref="L762" r:id="rId2120" xr:uid="{96BE6686-9D4B-482E-918C-DC34E061DC6C}"/>
    <hyperlink ref="M762" r:id="rId2121" xr:uid="{8A5A4F78-EE5C-4B04-92B6-DF9FF4D2B8D6}"/>
    <hyperlink ref="A763" r:id="rId2122" xr:uid="{2C3C3396-E617-4853-A1CB-5DF20FCB6F6E}"/>
    <hyperlink ref="L763" r:id="rId2123" xr:uid="{295E9E8A-710A-4522-886E-7FED13ABF28B}"/>
    <hyperlink ref="M763" r:id="rId2124" xr:uid="{D675D416-6A16-4B23-BEA5-A9A2E966A84C}"/>
    <hyperlink ref="A764" r:id="rId2125" xr:uid="{0CA55539-AFFF-4867-843E-84CB48537D8B}"/>
    <hyperlink ref="L764" r:id="rId2126" xr:uid="{8D1EE171-8D3E-49E7-A878-972204C0FE2B}"/>
    <hyperlink ref="M764" r:id="rId2127" xr:uid="{45306CFA-1F7D-4CA3-ABC3-B67BDDB176B1}"/>
    <hyperlink ref="A765" r:id="rId2128" xr:uid="{692746C8-E82B-48FB-AB0E-7A4347C9219A}"/>
    <hyperlink ref="L765" r:id="rId2129" xr:uid="{D5FB760B-C15A-43C0-BDA7-52E4386FE019}"/>
    <hyperlink ref="M765" r:id="rId2130" xr:uid="{ACD0DB3E-9A38-4496-B8BE-B4B01BD89B56}"/>
    <hyperlink ref="A766" r:id="rId2131" xr:uid="{742E2512-473F-48CB-8161-D66485EDAE9C}"/>
    <hyperlink ref="L766" r:id="rId2132" xr:uid="{818A02CD-69CF-41E1-B1CD-601B4EC5751F}"/>
    <hyperlink ref="M766" r:id="rId2133" xr:uid="{86683C3B-BFC2-402A-AA4D-372EC38FDF62}"/>
    <hyperlink ref="A767" r:id="rId2134" xr:uid="{57D90365-AD75-4CC5-8E0A-46255F867B6D}"/>
    <hyperlink ref="L767" r:id="rId2135" xr:uid="{F30C5C69-C09A-4F12-A83B-E8A602DBE9B1}"/>
    <hyperlink ref="M767" r:id="rId2136" xr:uid="{9E31205D-1671-423D-8AD5-5ECDCB6BF7AB}"/>
    <hyperlink ref="A768" r:id="rId2137" xr:uid="{2A5BB072-37E4-407D-B59F-4ACB009A4D0B}"/>
    <hyperlink ref="L768" r:id="rId2138" xr:uid="{73BC98D8-41F5-48C3-9433-F2A2C313ADE9}"/>
    <hyperlink ref="M768" r:id="rId2139" xr:uid="{46B8BCA0-CEE4-4A90-9788-27A36ED5456A}"/>
    <hyperlink ref="A769" r:id="rId2140" xr:uid="{2D38BE52-B144-447A-AA79-7732277871C9}"/>
    <hyperlink ref="L769" r:id="rId2141" xr:uid="{706D824A-9267-4873-A5A2-7687F779491F}"/>
    <hyperlink ref="M769" r:id="rId2142" xr:uid="{1B073C84-6F39-44DE-AAD9-C6CCB4B36F86}"/>
    <hyperlink ref="A770" r:id="rId2143" xr:uid="{689D69D1-DF7F-42DA-B9E7-FDCFDF788416}"/>
    <hyperlink ref="L770" r:id="rId2144" xr:uid="{6AA26940-7727-4A8B-B807-7ABE1258F461}"/>
    <hyperlink ref="M770" r:id="rId2145" xr:uid="{5ACFEAEF-4379-4566-A0F9-DC9089EA35B4}"/>
    <hyperlink ref="A771" r:id="rId2146" xr:uid="{0E63AC6D-C360-49C6-8C88-98638194EC06}"/>
    <hyperlink ref="L771" r:id="rId2147" xr:uid="{F0C35521-AB0D-4AF7-83C8-E70EA2BAEBF2}"/>
    <hyperlink ref="M771" r:id="rId2148" xr:uid="{E9ADCC49-2511-43E7-8C70-E8030459BC65}"/>
    <hyperlink ref="A772" r:id="rId2149" xr:uid="{71460D12-4AA2-44EC-9424-8FC400409E01}"/>
    <hyperlink ref="L772" r:id="rId2150" xr:uid="{7C460B81-7215-4723-B774-81739BD8330B}"/>
    <hyperlink ref="M772" r:id="rId2151" xr:uid="{FC63309F-598F-4BC4-8DBA-27FE688BF303}"/>
    <hyperlink ref="A773" r:id="rId2152" xr:uid="{07F607D7-6F40-433B-8053-1129336764C4}"/>
    <hyperlink ref="L773" r:id="rId2153" xr:uid="{FB267162-C02F-4FC8-BC1D-CB511B4F1CBE}"/>
    <hyperlink ref="M773" r:id="rId2154" xr:uid="{F965EE87-E77E-40DC-9911-09FEE7839758}"/>
    <hyperlink ref="A774" r:id="rId2155" xr:uid="{9C480465-029D-4C10-B55F-0FB595124B33}"/>
    <hyperlink ref="L774" r:id="rId2156" xr:uid="{0184FBEC-6DC3-46A2-963F-DE4A13B272F2}"/>
    <hyperlink ref="M774" r:id="rId2157" xr:uid="{22CBC240-7943-46DB-BE62-7A32832EC391}"/>
    <hyperlink ref="A775" r:id="rId2158" xr:uid="{F379FF65-6CB2-4C0D-80B8-229B4A93CBFE}"/>
    <hyperlink ref="L775" r:id="rId2159" xr:uid="{440CD24C-A072-46C0-8D74-925F5B5FE777}"/>
    <hyperlink ref="M775" r:id="rId2160" xr:uid="{04D303A9-5825-4A1B-A0F0-51D743557CAF}"/>
    <hyperlink ref="A776" r:id="rId2161" xr:uid="{A71DA288-8924-4A32-8F06-1335A560FD7B}"/>
    <hyperlink ref="L776" r:id="rId2162" xr:uid="{9348CAFD-4DEA-4341-B7F1-A3CC89B84261}"/>
    <hyperlink ref="M776" r:id="rId2163" xr:uid="{9BA14F86-01DC-4D6D-9B2C-29FED0DD6B0D}"/>
    <hyperlink ref="A777" r:id="rId2164" xr:uid="{BC512C8A-440E-4039-B221-BAC8C06B5311}"/>
    <hyperlink ref="L777" r:id="rId2165" xr:uid="{E8423272-9BBB-4DC9-B827-3571AB38C084}"/>
    <hyperlink ref="M777" r:id="rId2166" xr:uid="{5039C839-060A-4A8A-A301-AD61330F91D3}"/>
    <hyperlink ref="A778" r:id="rId2167" xr:uid="{DC2B4313-E57C-437F-ADC9-0B4A2A288570}"/>
    <hyperlink ref="L778" r:id="rId2168" xr:uid="{F3FA0D1C-03DB-4FE5-AA36-656440CA546D}"/>
    <hyperlink ref="M778" r:id="rId2169" xr:uid="{AA8B1BB7-566B-455A-A5B9-4DBDE8CE8E19}"/>
    <hyperlink ref="A779" r:id="rId2170" xr:uid="{A201DA0D-8FBD-4C0E-9E9E-A35C003A7B2B}"/>
    <hyperlink ref="L779" r:id="rId2171" xr:uid="{3748575D-DC72-4478-A8F5-4AF8E5B7A2F5}"/>
    <hyperlink ref="M779" r:id="rId2172" xr:uid="{538DEC25-450E-4FEC-9297-524C7E4B8C1D}"/>
    <hyperlink ref="A780" r:id="rId2173" xr:uid="{67EC3C1F-2688-498F-B1F8-024ABF651ED5}"/>
    <hyperlink ref="L780" r:id="rId2174" xr:uid="{2D5A2B8B-49F8-475F-A5BF-89512D133E23}"/>
    <hyperlink ref="M780" r:id="rId2175" xr:uid="{151BEDD9-3BF6-4087-B7DD-11E92D775B2B}"/>
    <hyperlink ref="A781" r:id="rId2176" xr:uid="{3B6B7CF6-590A-4D68-B34B-4D2B7B40927A}"/>
    <hyperlink ref="L781" r:id="rId2177" xr:uid="{CB611F6D-1927-4CD2-8DD9-39F389F0DECC}"/>
    <hyperlink ref="M781" r:id="rId2178" xr:uid="{7A10584C-7ED1-48CE-83FB-2BB903FE58AC}"/>
    <hyperlink ref="A782" r:id="rId2179" xr:uid="{B77509C1-4418-4801-8081-C346958ED82D}"/>
    <hyperlink ref="L782" r:id="rId2180" xr:uid="{5BF275C2-F307-4E74-B092-3DB043096849}"/>
    <hyperlink ref="M782" r:id="rId2181" xr:uid="{8EC1ED9D-EC05-47A2-AC0D-3BB973960400}"/>
    <hyperlink ref="A783" r:id="rId2182" xr:uid="{D560780C-9965-46A0-B1B6-7A477416680B}"/>
    <hyperlink ref="L783" r:id="rId2183" xr:uid="{A544F8FC-71D6-4230-95C7-338E8A5CEF29}"/>
    <hyperlink ref="M783" r:id="rId2184" xr:uid="{55B74DC6-65DD-4B8F-B27C-E385C7FA11E1}"/>
    <hyperlink ref="A784" r:id="rId2185" xr:uid="{2671E4B2-4C7A-41A9-8E64-93E70321B4E5}"/>
    <hyperlink ref="L784" r:id="rId2186" xr:uid="{3F1CBAE6-52F6-4BF2-8EF6-CEF3F9288486}"/>
    <hyperlink ref="M784" r:id="rId2187" xr:uid="{B04956FE-CAE9-4BAE-8034-C75F974D331A}"/>
    <hyperlink ref="A785" r:id="rId2188" xr:uid="{E01A0FDD-D8D2-4B55-8ABB-9B6CE61B535E}"/>
    <hyperlink ref="L785" r:id="rId2189" xr:uid="{9EBB1DC2-5B8B-4881-AF56-16A2567B8D59}"/>
    <hyperlink ref="M785" r:id="rId2190" xr:uid="{C096E92B-4B1B-4402-BEDD-13B1FD595074}"/>
    <hyperlink ref="A786" r:id="rId2191" xr:uid="{2CF87C51-01B4-4F01-A47F-4E494A72A6AC}"/>
    <hyperlink ref="L786" r:id="rId2192" xr:uid="{E5E0A816-0F5B-4E16-99F0-29FD74ABF81F}"/>
    <hyperlink ref="M786" r:id="rId2193" xr:uid="{AB54ADEC-FE01-4AF5-B560-735B92C1DAA2}"/>
    <hyperlink ref="A787" r:id="rId2194" xr:uid="{5C87BA1F-0EBF-4890-966E-FA8E6F19D0D5}"/>
    <hyperlink ref="L787" r:id="rId2195" xr:uid="{0CF2D7E1-77A0-4ED8-A9F1-F27140A749A5}"/>
    <hyperlink ref="M787" r:id="rId2196" xr:uid="{AB460D3A-CED6-4B88-988B-6148C4773C74}"/>
    <hyperlink ref="A788" r:id="rId2197" xr:uid="{1F0E7B1E-5EDD-42D9-825B-A7EE246EDB73}"/>
    <hyperlink ref="L788" r:id="rId2198" xr:uid="{A9238F24-3C4E-4F1E-8652-11A72E3F9801}"/>
    <hyperlink ref="M788" r:id="rId2199" xr:uid="{1A575E4A-43EE-4429-9A6E-743208E897EC}"/>
    <hyperlink ref="A789" r:id="rId2200" xr:uid="{A6C9F78A-E6AE-46E6-9BB3-9369B51103A1}"/>
    <hyperlink ref="L789" r:id="rId2201" xr:uid="{4C04663D-1DD0-4125-9C2E-E2741824100D}"/>
    <hyperlink ref="M789" r:id="rId2202" xr:uid="{8D2C201B-2049-4C08-AEA2-08D96DB45753}"/>
    <hyperlink ref="A790" r:id="rId2203" xr:uid="{987F1A3F-B2CC-4E14-A313-8A8EE777A0E1}"/>
    <hyperlink ref="L790" r:id="rId2204" xr:uid="{B1F0379E-901D-44E3-9F4E-45EBFEE8019C}"/>
    <hyperlink ref="M790" r:id="rId2205" xr:uid="{65BCBC82-75E3-44CC-A16C-5234C23E9CB0}"/>
    <hyperlink ref="A791" r:id="rId2206" xr:uid="{B0207642-60AF-486F-B234-705A03AD7049}"/>
    <hyperlink ref="L791" r:id="rId2207" xr:uid="{A0554719-E5CF-482C-B387-52E67D88188B}"/>
    <hyperlink ref="M791" r:id="rId2208" xr:uid="{E2228EC1-F145-4C81-AB84-5643104A553D}"/>
    <hyperlink ref="A792" r:id="rId2209" xr:uid="{7BC57A37-625D-4B7C-A830-88AC350A5423}"/>
    <hyperlink ref="L792" r:id="rId2210" xr:uid="{97EAE1D9-0237-468E-BF84-F3C6EE68B59C}"/>
    <hyperlink ref="M792" r:id="rId2211" xr:uid="{FC16CC61-2A83-4183-9BC2-28BA0769F2E7}"/>
    <hyperlink ref="A793" r:id="rId2212" xr:uid="{CF771155-2E01-46CB-9BFE-ABC325476F2C}"/>
    <hyperlink ref="L793" r:id="rId2213" xr:uid="{D13C9EBA-2F70-43EE-821E-012EFF41C9B5}"/>
    <hyperlink ref="M793" r:id="rId2214" xr:uid="{5B1496E8-7A05-43EE-8045-AC67807FE6CD}"/>
    <hyperlink ref="A794" r:id="rId2215" xr:uid="{BA81FE4E-F4AD-4B31-AB2B-E916D445ADE5}"/>
    <hyperlink ref="L794" r:id="rId2216" xr:uid="{3DF4CE86-57A3-4085-9A48-CE8312363CAE}"/>
    <hyperlink ref="M794" r:id="rId2217" xr:uid="{107BDD58-6CD5-40C5-83BC-A226491B7B40}"/>
    <hyperlink ref="A795" r:id="rId2218" xr:uid="{B830782E-08AA-4E18-9CFF-D1D0EA35E355}"/>
    <hyperlink ref="L795" r:id="rId2219" xr:uid="{9B13C96F-5BC7-48F7-A449-26D0683E061E}"/>
    <hyperlink ref="M795" r:id="rId2220" xr:uid="{78D221F9-7EB7-401E-96F4-D36288C4FDDD}"/>
    <hyperlink ref="A796" r:id="rId2221" xr:uid="{1E19054E-A3B5-4E6B-B8B3-EA8F63FB5737}"/>
    <hyperlink ref="L796" r:id="rId2222" xr:uid="{C82EDCAC-6643-4698-BDCD-EA05AE299574}"/>
    <hyperlink ref="M796" r:id="rId2223" xr:uid="{80221F95-4F18-4916-8F53-B4AD3D2D5C4A}"/>
    <hyperlink ref="A797" r:id="rId2224" xr:uid="{CCE5011C-45B6-4C41-B3F9-B04B44FC1419}"/>
    <hyperlink ref="L797" r:id="rId2225" xr:uid="{BE50A2EA-9928-44F7-811C-6E64646C564F}"/>
    <hyperlink ref="M797" r:id="rId2226" xr:uid="{99BAFB5E-30D9-4E9D-887E-BC0696713AC9}"/>
    <hyperlink ref="A798" r:id="rId2227" xr:uid="{5847D870-4964-4CC8-88D8-8A4115D5689F}"/>
    <hyperlink ref="L798" r:id="rId2228" xr:uid="{187C599C-0DE9-41AB-B8CE-7816F2E2252C}"/>
    <hyperlink ref="M798" r:id="rId2229" xr:uid="{04F3D13E-0449-4984-A18A-1D9D92076D85}"/>
    <hyperlink ref="A799" r:id="rId2230" xr:uid="{C7BF1090-8646-4671-9D71-78E9B212A571}"/>
    <hyperlink ref="L799" r:id="rId2231" xr:uid="{AABC8D03-06A3-4C9D-A877-0D0328BD2BBD}"/>
    <hyperlink ref="M799" r:id="rId2232" xr:uid="{38707202-B9B9-49F1-A326-DD166001B1DD}"/>
    <hyperlink ref="A800" r:id="rId2233" xr:uid="{AB9BD5EA-1F86-4D4A-9F7B-1CCB394B70D6}"/>
    <hyperlink ref="L800" r:id="rId2234" xr:uid="{73615729-AEE7-4588-8E71-2527813DBAA1}"/>
    <hyperlink ref="M800" r:id="rId2235" xr:uid="{745817A9-5CFF-437E-AE0F-CFBD78513D4A}"/>
    <hyperlink ref="A801" r:id="rId2236" xr:uid="{A55B9984-D04F-47A0-8BDE-DA2C92590D03}"/>
    <hyperlink ref="L801" r:id="rId2237" xr:uid="{243DCE6A-98E0-4D26-94CA-9997DE2F4892}"/>
    <hyperlink ref="M801" r:id="rId2238" xr:uid="{4ED23A35-D3E0-47E0-9B7C-77567DE7BDD4}"/>
    <hyperlink ref="A802" r:id="rId2239" xr:uid="{6F758DDB-7421-47A9-A196-D557ACAE54D6}"/>
    <hyperlink ref="L802" r:id="rId2240" xr:uid="{8277D5E7-990E-47C7-AF88-F6C68483A9B8}"/>
    <hyperlink ref="M802" r:id="rId2241" xr:uid="{16EE429E-6EE5-4F3D-AECD-9D2F73CFCB1B}"/>
    <hyperlink ref="A803" r:id="rId2242" xr:uid="{48927F33-D3D8-4ABD-933A-A1617261143A}"/>
    <hyperlink ref="L803" r:id="rId2243" xr:uid="{E7FC4474-9285-41D3-B739-B35AD1891224}"/>
    <hyperlink ref="M803" r:id="rId2244" xr:uid="{F8372014-23A2-4CDE-AEF9-8B20DB095B10}"/>
    <hyperlink ref="A804" r:id="rId2245" xr:uid="{DAF2CE86-4BC2-4BDC-900B-331300DCB23B}"/>
    <hyperlink ref="L804" r:id="rId2246" xr:uid="{63A528AC-A98F-416C-92AB-F97050A4C973}"/>
    <hyperlink ref="M804" r:id="rId2247" xr:uid="{180DE6CF-A229-43F5-A3ED-E9DE488B2EFE}"/>
    <hyperlink ref="A805" r:id="rId2248" xr:uid="{B7D00CA4-210A-4892-862D-7661B5F3CBDC}"/>
    <hyperlink ref="L805" r:id="rId2249" xr:uid="{64D2FAEF-29BA-4234-B09D-D406F7967E5A}"/>
    <hyperlink ref="M805" r:id="rId2250" xr:uid="{5FA914CB-3180-4C89-B163-8AA6978B5B34}"/>
    <hyperlink ref="A806" r:id="rId2251" xr:uid="{C991BEDD-973B-468D-85A1-963CF55FF893}"/>
    <hyperlink ref="L806" r:id="rId2252" xr:uid="{34948300-8201-45ED-9F2D-6601DD688DF0}"/>
    <hyperlink ref="M806" r:id="rId2253" xr:uid="{E871760E-86B5-485B-A43D-86073210A26C}"/>
    <hyperlink ref="A807" r:id="rId2254" xr:uid="{C1FB117D-05CB-4AF4-964C-6D25CD951607}"/>
    <hyperlink ref="L807" r:id="rId2255" xr:uid="{7D9770FF-5FCF-41FE-A2A4-6E1FAD8CF17A}"/>
    <hyperlink ref="M807" r:id="rId2256" xr:uid="{A7AB5B5F-7C79-403F-A74C-FC125C3C8709}"/>
    <hyperlink ref="A808" r:id="rId2257" xr:uid="{A42DC642-6BC6-437A-BDD5-EC99E361413D}"/>
    <hyperlink ref="L808" r:id="rId2258" xr:uid="{4CDC7AB4-8340-45CE-95C8-FB07D78CDACC}"/>
    <hyperlink ref="M808" r:id="rId2259" xr:uid="{D3DAFBD4-CBB6-4521-B4C4-511C76EC5F10}"/>
    <hyperlink ref="A809" r:id="rId2260" xr:uid="{E86D047C-A12A-497B-83AA-171324BBF795}"/>
    <hyperlink ref="L809" r:id="rId2261" xr:uid="{61A789D0-69FB-429F-8C8A-F16AE5C9C220}"/>
    <hyperlink ref="M809" r:id="rId2262" xr:uid="{7887DDDC-49AC-4567-8226-BD6918434781}"/>
    <hyperlink ref="A810" r:id="rId2263" xr:uid="{A66A0E3C-F634-4C73-BE21-B4A6EAA6304A}"/>
    <hyperlink ref="L810" r:id="rId2264" xr:uid="{8D321747-7CDB-4485-B785-40AB6E2C6C99}"/>
    <hyperlink ref="M810" r:id="rId2265" xr:uid="{2930ACE2-4025-494C-9D92-EF61DF42B4A0}"/>
    <hyperlink ref="A811" r:id="rId2266" xr:uid="{CB077834-FBD9-46B8-8FD4-AA10B6DDFC23}"/>
    <hyperlink ref="L811" r:id="rId2267" xr:uid="{5EC9992B-30EF-45B2-AE0B-F875E723DAF0}"/>
    <hyperlink ref="M811" r:id="rId2268" xr:uid="{8B415DC2-8635-4EE3-A44B-00F56814CC3C}"/>
    <hyperlink ref="A812" r:id="rId2269" xr:uid="{9318D2D5-2599-4F62-936F-6ECE195312BD}"/>
    <hyperlink ref="L812" r:id="rId2270" xr:uid="{0773F7AE-6FF3-48E9-9650-B5FF6ABBEC80}"/>
    <hyperlink ref="M812" r:id="rId2271" xr:uid="{8BC0913B-7482-4D11-88CE-BD9A206DA366}"/>
    <hyperlink ref="A813" r:id="rId2272" xr:uid="{7BA467FA-F570-4E8F-A342-E268D98D9955}"/>
    <hyperlink ref="L813" r:id="rId2273" xr:uid="{33C86AB2-090F-4B36-BF93-17569B7667FE}"/>
    <hyperlink ref="M813" r:id="rId2274" xr:uid="{FC3448CA-CE64-4C7E-80CB-840B1BA31F6A}"/>
    <hyperlink ref="A814" r:id="rId2275" xr:uid="{3B7F3D01-18BF-4211-B1E7-40E660BD8102}"/>
    <hyperlink ref="L814" r:id="rId2276" xr:uid="{DC2A89E6-D4F5-4190-84DA-B496B495759B}"/>
    <hyperlink ref="M814" r:id="rId2277" xr:uid="{D0073B89-16F9-45D9-9FE0-5DC0FE667DB4}"/>
    <hyperlink ref="A815" r:id="rId2278" xr:uid="{4BA23253-A962-44B4-83D2-5A3E5CC07667}"/>
    <hyperlink ref="L815" r:id="rId2279" xr:uid="{3755D13E-FB84-4BED-8266-1480E889F14B}"/>
    <hyperlink ref="M815" r:id="rId2280" xr:uid="{EF0DA2FC-EB2F-4338-B748-62C5E2635C8D}"/>
    <hyperlink ref="A816" r:id="rId2281" xr:uid="{52DF5ADD-DE2B-408C-93CA-5B74F17C8F15}"/>
    <hyperlink ref="L816" r:id="rId2282" xr:uid="{4DFD6985-39C3-4274-A9F9-320358EC1ADA}"/>
    <hyperlink ref="M816" r:id="rId2283" xr:uid="{A8906225-5B8F-4391-A44A-80B2E4661156}"/>
    <hyperlink ref="A817" r:id="rId2284" xr:uid="{0BEF0B9B-AC5B-4D8B-8D94-3BFACE045D85}"/>
    <hyperlink ref="L817" r:id="rId2285" xr:uid="{2C86926E-EBC4-4E66-B384-839FD960596B}"/>
    <hyperlink ref="M817" r:id="rId2286" xr:uid="{70656A1A-C39E-4A0C-9215-042A3A884827}"/>
    <hyperlink ref="A818" r:id="rId2287" xr:uid="{C5E9583B-CCDF-4BFB-933F-1AFDE7909814}"/>
    <hyperlink ref="L818" r:id="rId2288" xr:uid="{9925CD4D-2FF0-4672-8A08-D4A64127E878}"/>
    <hyperlink ref="M818" r:id="rId2289" xr:uid="{3AF76BC9-2887-40F1-8F29-D13EE506C570}"/>
    <hyperlink ref="A819" r:id="rId2290" xr:uid="{B41100CF-0ECE-43C5-A84F-EB634C97B6E5}"/>
    <hyperlink ref="L819" r:id="rId2291" xr:uid="{8C88B270-CE2C-486F-9DBB-22DCD5AB8649}"/>
    <hyperlink ref="M819" r:id="rId2292" xr:uid="{4200144F-9411-4A69-82E2-92C864709061}"/>
    <hyperlink ref="A820" r:id="rId2293" xr:uid="{AD4F1C0B-9AE8-42AF-9A1D-34106E2CCBDC}"/>
    <hyperlink ref="L820" r:id="rId2294" xr:uid="{D94F2E86-8C3D-431D-B243-0D03853D7DB5}"/>
    <hyperlink ref="M820" r:id="rId2295" xr:uid="{1EEE134A-C05C-48C6-91F5-64D879909CF0}"/>
    <hyperlink ref="A821" r:id="rId2296" xr:uid="{D87088A4-9970-4756-907E-E0F7DCD279B1}"/>
    <hyperlink ref="L821" r:id="rId2297" xr:uid="{230AC48E-D5F1-4BAC-AC01-042D1902A2C0}"/>
    <hyperlink ref="M821" r:id="rId2298" xr:uid="{2AFDD22F-F2AE-4983-A987-E61C1DF37EA6}"/>
    <hyperlink ref="A822" r:id="rId2299" xr:uid="{DBC744BD-25BB-433C-A39C-365DF29FD87C}"/>
    <hyperlink ref="L822" r:id="rId2300" xr:uid="{24B8C78B-D72A-4CC7-A5A2-A960594F53E6}"/>
    <hyperlink ref="M822" r:id="rId2301" xr:uid="{2D8AE4E4-7177-4FE8-9806-9AC9125BAC77}"/>
    <hyperlink ref="A823" r:id="rId2302" xr:uid="{658F8BCA-A5A8-4AB8-BE02-F41CAFDB1317}"/>
    <hyperlink ref="L823" r:id="rId2303" xr:uid="{0790D4E2-4D44-47EE-B1C3-093AD52994E2}"/>
    <hyperlink ref="M823" r:id="rId2304" xr:uid="{84004BA0-714D-45D5-BDAE-7762B6C49BBA}"/>
    <hyperlink ref="A824" r:id="rId2305" xr:uid="{1400CF62-3D26-4805-9D39-3B85192289B3}"/>
    <hyperlink ref="L824" r:id="rId2306" xr:uid="{F0207CE4-B908-46A5-9A54-7636A68564B4}"/>
    <hyperlink ref="M824" r:id="rId2307" xr:uid="{5E714572-2792-41B2-BB41-C5E3A49360FE}"/>
    <hyperlink ref="A825" r:id="rId2308" xr:uid="{17BE0996-888C-44B5-89A5-F1907D40FC78}"/>
    <hyperlink ref="L825" r:id="rId2309" xr:uid="{9AC09590-4997-4914-BD35-EF855A9ECDC8}"/>
    <hyperlink ref="M825" r:id="rId2310" xr:uid="{7BAD3A8F-4F74-40B0-9DB6-71050FB027B2}"/>
    <hyperlink ref="A826" r:id="rId2311" xr:uid="{90AC1F43-DC50-4162-B901-8E73360352D9}"/>
    <hyperlink ref="L826" r:id="rId2312" xr:uid="{531BD56B-CB70-45F0-9B14-87D38779ED52}"/>
    <hyperlink ref="M826" r:id="rId2313" xr:uid="{F04C33A9-ADCB-4EA7-984D-B2E334C49505}"/>
    <hyperlink ref="A827" r:id="rId2314" xr:uid="{AB5D70C3-8533-4F68-8E94-F1FFFB7E3BD5}"/>
    <hyperlink ref="L827" r:id="rId2315" xr:uid="{10A25F07-017A-4D54-9789-C0207CEA5D69}"/>
    <hyperlink ref="M827" r:id="rId2316" xr:uid="{21AB3A22-7965-44AD-9E9D-F533628B53B6}"/>
    <hyperlink ref="A828" r:id="rId2317" xr:uid="{3F8790E5-5ACC-43E0-9A4D-B85A8EB69AE7}"/>
    <hyperlink ref="L828" r:id="rId2318" xr:uid="{FE8E0638-69DE-4975-8289-7CD14BAD22F9}"/>
    <hyperlink ref="M828" r:id="rId2319" xr:uid="{C5BEB842-2025-4207-9943-A3E24E06F9F8}"/>
    <hyperlink ref="A829" r:id="rId2320" xr:uid="{381033A4-9CCF-498F-B6D6-24E46C7448C1}"/>
    <hyperlink ref="L829" r:id="rId2321" xr:uid="{AE186619-4E72-4906-BB1F-973CD80B23BB}"/>
    <hyperlink ref="M829" r:id="rId2322" xr:uid="{B49261BC-6083-436B-838D-112CE635C131}"/>
    <hyperlink ref="A830" r:id="rId2323" xr:uid="{FEA9E56A-79DA-4BB7-904A-6BFAE9B5722C}"/>
    <hyperlink ref="L830" r:id="rId2324" xr:uid="{FACAD162-52AF-429E-A75D-AC4D37D80DC3}"/>
    <hyperlink ref="M830" r:id="rId2325" xr:uid="{7FF15446-0756-4047-B5C0-2C36E814BB41}"/>
    <hyperlink ref="A831" r:id="rId2326" xr:uid="{6E73BB52-5C15-4CBC-A054-4D16145CC4C3}"/>
    <hyperlink ref="L831" r:id="rId2327" xr:uid="{CA55DC9C-303E-4DC3-843A-9FCDB0C57031}"/>
    <hyperlink ref="M831" r:id="rId2328" xr:uid="{23813E88-9A1C-4AF7-99C4-AA23A013E38C}"/>
    <hyperlink ref="A832" r:id="rId2329" xr:uid="{387C35DD-39B4-40E7-A01F-A06E6D9E40DF}"/>
    <hyperlink ref="L832" r:id="rId2330" xr:uid="{E9C890A5-2253-4678-8DDE-1BF22E94ACB6}"/>
    <hyperlink ref="M832" r:id="rId2331" xr:uid="{7A471371-9A60-48AA-A44E-899694E338CB}"/>
    <hyperlink ref="A833" r:id="rId2332" xr:uid="{F2513BC3-D592-4BE5-A387-94E5B6B725F4}"/>
    <hyperlink ref="L833" r:id="rId2333" xr:uid="{2EB7CB46-EC5E-42D1-B31F-348EABD99CB8}"/>
    <hyperlink ref="M833" r:id="rId2334" xr:uid="{C13C9F0F-21E1-4E23-8A81-E622B875190F}"/>
    <hyperlink ref="A834" r:id="rId2335" xr:uid="{E44F8FD1-021B-4C8E-B301-740215473765}"/>
    <hyperlink ref="L834" r:id="rId2336" xr:uid="{CAFEFD16-890D-4625-9107-2D9954C6C21B}"/>
    <hyperlink ref="M834" r:id="rId2337" xr:uid="{2527867E-285E-4485-B2AE-60957890952D}"/>
    <hyperlink ref="A835" r:id="rId2338" xr:uid="{5A985C74-8124-40F6-AF36-51BBD529F4E6}"/>
    <hyperlink ref="L835" r:id="rId2339" xr:uid="{16BB3D4A-2275-4748-AAC8-BD11872C9301}"/>
    <hyperlink ref="M835" r:id="rId2340" xr:uid="{465DCF0C-A9AA-43FF-BB57-88D8A28DEFC5}"/>
    <hyperlink ref="A836" r:id="rId2341" xr:uid="{8332964E-5109-4A4B-9877-1B578DDC5C77}"/>
    <hyperlink ref="L836" r:id="rId2342" xr:uid="{F5CA08B3-2DF2-4B26-8B92-95AE6AC7E8D2}"/>
    <hyperlink ref="M836" r:id="rId2343" xr:uid="{FC63E647-DA12-4D40-9360-A3701BBF968E}"/>
    <hyperlink ref="A837" r:id="rId2344" xr:uid="{A6716ADB-F30E-46FD-8046-152E759FAF15}"/>
    <hyperlink ref="L837" r:id="rId2345" xr:uid="{A73E10F8-DCDD-49E0-A543-EFADFD8DD6B1}"/>
    <hyperlink ref="M837" r:id="rId2346" xr:uid="{88729881-C69E-4EB1-8B14-2673D5CAD3F4}"/>
    <hyperlink ref="A838" r:id="rId2347" xr:uid="{42B235FE-C0F0-467C-ABB8-19E26DF9F8D0}"/>
    <hyperlink ref="L838" r:id="rId2348" xr:uid="{0441E622-2302-4D66-8B12-40CE76354FD0}"/>
    <hyperlink ref="M838" r:id="rId2349" xr:uid="{21042A69-ECAE-4E00-9A2D-93D67474120E}"/>
    <hyperlink ref="A839" r:id="rId2350" xr:uid="{17D1F2BF-9F0C-4336-930C-FDDB0D35F32D}"/>
    <hyperlink ref="L839" r:id="rId2351" xr:uid="{93D9805D-0B31-42E1-8048-DD4FA1B318AC}"/>
    <hyperlink ref="M839" r:id="rId2352" xr:uid="{CD17D00B-D39A-4054-8543-B662836C5547}"/>
    <hyperlink ref="A840" r:id="rId2353" xr:uid="{98E55D2A-416E-42B7-98BA-377D4433891A}"/>
    <hyperlink ref="L840" r:id="rId2354" xr:uid="{ADB78BE0-65B6-464C-94F2-2654E4468436}"/>
    <hyperlink ref="M840" r:id="rId2355" xr:uid="{19C0ED14-A00C-4EF9-8DAA-04E75FEEBDBD}"/>
    <hyperlink ref="A841" r:id="rId2356" xr:uid="{F0D711CB-1537-458A-BC7F-23E7018677F2}"/>
    <hyperlink ref="L841" r:id="rId2357" xr:uid="{97A0B106-9898-4B61-B131-FE58ABBBF85F}"/>
    <hyperlink ref="M841" r:id="rId2358" xr:uid="{75EA5EC6-D891-439C-AEEA-6B8441B7FBBE}"/>
    <hyperlink ref="A842" r:id="rId2359" xr:uid="{2EB0E932-3DF6-4ADB-A987-B2C4BF2B43C5}"/>
    <hyperlink ref="L842" r:id="rId2360" xr:uid="{6D29EFB8-48EA-41E5-933B-F60693E65A23}"/>
    <hyperlink ref="M842" r:id="rId2361" xr:uid="{867A2DA2-E6A4-4A17-8021-C97257EDF0EF}"/>
    <hyperlink ref="A843" r:id="rId2362" xr:uid="{19E1CC25-B600-4BE9-A99C-5B6ABFDF652B}"/>
    <hyperlink ref="L843" r:id="rId2363" xr:uid="{9299C9F5-1737-4F1A-81EF-AC6CCD9A3BB7}"/>
    <hyperlink ref="M843" r:id="rId2364" xr:uid="{37D19A9C-F123-43BC-8A2D-D7A20EB82170}"/>
    <hyperlink ref="A844" r:id="rId2365" xr:uid="{3CFD7A96-588F-4F32-8827-D4BC69A4E3F7}"/>
    <hyperlink ref="L844" r:id="rId2366" xr:uid="{44B3898E-2A57-4D99-A105-EF7DD83AB3DE}"/>
    <hyperlink ref="M844" r:id="rId2367" xr:uid="{FE884155-3135-4EC7-8A11-6DEF30E836B9}"/>
    <hyperlink ref="A845" r:id="rId2368" xr:uid="{D50A8AB5-0AAC-422C-963D-133D1AEF6678}"/>
    <hyperlink ref="L845" r:id="rId2369" xr:uid="{2875BBA2-BF3A-4132-95E2-0AE20DD6F0EC}"/>
    <hyperlink ref="M845" r:id="rId2370" xr:uid="{26C9A52A-7C4F-4C33-B8E7-B53080100A01}"/>
    <hyperlink ref="A846" r:id="rId2371" xr:uid="{8A2E4DF9-8F2F-4E6D-81F2-2ED1B76D2397}"/>
    <hyperlink ref="L846" r:id="rId2372" xr:uid="{27ABA597-C8F4-4D38-A7A0-B855FE84DD0F}"/>
    <hyperlink ref="M846" r:id="rId2373" xr:uid="{D9028BFF-245E-415E-AF19-BC6E88B327D3}"/>
    <hyperlink ref="A847" r:id="rId2374" xr:uid="{E04F0D3A-A23A-48F0-BE1D-59092BCEB67A}"/>
    <hyperlink ref="L847" r:id="rId2375" xr:uid="{DC9938BC-87A8-4D03-ABBD-0A4CF5020174}"/>
    <hyperlink ref="M847" r:id="rId2376" xr:uid="{35FADE5F-D55A-450D-9E8D-BC326D0255DE}"/>
    <hyperlink ref="A848" r:id="rId2377" xr:uid="{5E728B8B-8BC9-46CE-811D-18B4D4CD39B8}"/>
    <hyperlink ref="L848" r:id="rId2378" xr:uid="{6D9631E4-907E-48C5-9F07-784A48ADCDE8}"/>
    <hyperlink ref="M848" r:id="rId2379" xr:uid="{571AC5A8-5C3E-4AF4-8FBC-D93048660E55}"/>
    <hyperlink ref="A849" r:id="rId2380" xr:uid="{09C30D72-DA18-4A7E-9DC3-FCC2E72EC720}"/>
    <hyperlink ref="L849" r:id="rId2381" xr:uid="{69E5FF0F-956E-4E59-A4F8-91AA33F23666}"/>
    <hyperlink ref="M849" r:id="rId2382" xr:uid="{93084B32-0D22-46AE-B271-98D2C1382447}"/>
    <hyperlink ref="A850" r:id="rId2383" xr:uid="{5D88EBA0-117B-4641-B0D9-9574F1891540}"/>
    <hyperlink ref="L850" r:id="rId2384" xr:uid="{05C2A80E-D899-4FDE-B95B-BCF689E6EAEC}"/>
    <hyperlink ref="M850" r:id="rId2385" xr:uid="{78D93D5E-F2B6-4109-9BE7-D5EDFEC8436D}"/>
    <hyperlink ref="A851" r:id="rId2386" xr:uid="{DF98096A-2443-4BBF-AAF7-C6EFD914073E}"/>
    <hyperlink ref="L851" r:id="rId2387" xr:uid="{4C91DBF5-83A7-4D0E-A847-1EDA72FE0ADD}"/>
    <hyperlink ref="M851" r:id="rId2388" xr:uid="{C7255C61-5CF3-4B5A-AC79-CD85FCD064DD}"/>
    <hyperlink ref="A852" r:id="rId2389" xr:uid="{E048C098-68C3-47CF-910A-106E93424967}"/>
    <hyperlink ref="L852" r:id="rId2390" xr:uid="{2E15DB1E-69C7-41F6-BA85-6E1419DB96C3}"/>
    <hyperlink ref="M852" r:id="rId2391" xr:uid="{944E0212-7FFF-4441-8F4F-23DFF1E29F39}"/>
    <hyperlink ref="A853" r:id="rId2392" xr:uid="{DAEF586E-452E-4B4F-9368-2C6ED1404403}"/>
    <hyperlink ref="L853" r:id="rId2393" xr:uid="{E2D0E7E0-BD22-43B9-9056-CE7AD640351A}"/>
    <hyperlink ref="M853" r:id="rId2394" xr:uid="{8EE98FCE-1433-48EB-B836-EE6D5B7FE646}"/>
    <hyperlink ref="A854" r:id="rId2395" xr:uid="{D0A44164-9171-47A2-B324-E5BC359E84C3}"/>
    <hyperlink ref="L854" r:id="rId2396" xr:uid="{D844017A-04AD-4394-A645-1EDAE92FA707}"/>
    <hyperlink ref="M854" r:id="rId2397" xr:uid="{4F3C873C-BC24-4B17-A79E-F96FF99544E6}"/>
    <hyperlink ref="A855" r:id="rId2398" xr:uid="{913740B4-E326-4778-A7E5-4A931CD85115}"/>
    <hyperlink ref="L855" r:id="rId2399" xr:uid="{CFABB726-16C1-4F1F-99AB-BF347664EFBE}"/>
    <hyperlink ref="M855" r:id="rId2400" xr:uid="{FD049FA9-E448-40AB-BB78-1EF038677C15}"/>
    <hyperlink ref="A856" r:id="rId2401" xr:uid="{B898CCB9-69EA-4A01-BF31-34BEF102C195}"/>
    <hyperlink ref="L856" r:id="rId2402" xr:uid="{4F6166FF-F769-40FF-BE19-1BFF62204DDA}"/>
    <hyperlink ref="M856" r:id="rId2403" xr:uid="{B0D7C7F1-B96C-4A05-969B-0276D68E4DDD}"/>
    <hyperlink ref="A857" r:id="rId2404" xr:uid="{0104B51F-C062-443C-B995-5D80E31EB677}"/>
    <hyperlink ref="L857" r:id="rId2405" xr:uid="{AD1196B9-9A8C-4D2A-9BCE-898D9A98FDD7}"/>
    <hyperlink ref="M857" r:id="rId2406" xr:uid="{E5DA7CA5-3A63-4081-8A7B-D898658C136C}"/>
    <hyperlink ref="A858" r:id="rId2407" xr:uid="{E0BF3C22-7241-4C11-BFC0-1EA6DBBB5B7D}"/>
    <hyperlink ref="L858" r:id="rId2408" xr:uid="{AD9EF4D3-C50B-42E3-A122-FAA124E60FDF}"/>
    <hyperlink ref="M858" r:id="rId2409" xr:uid="{71E00A0E-B02D-43DB-9A35-7A23EC8D9E0A}"/>
    <hyperlink ref="A859" r:id="rId2410" xr:uid="{871CAE6D-DDB2-437C-ACE5-5F09A4205AEC}"/>
    <hyperlink ref="L859" r:id="rId2411" xr:uid="{B2190D5E-8B6B-4FB2-8FDE-CCA05C68548D}"/>
    <hyperlink ref="M859" r:id="rId2412" xr:uid="{AD08480C-FB73-46DE-8FE9-37D30F2A74A5}"/>
    <hyperlink ref="A860" r:id="rId2413" xr:uid="{0098AA5A-1CDF-4A4D-B3DC-CABF49274BD0}"/>
    <hyperlink ref="L860" r:id="rId2414" xr:uid="{33804CAC-2516-4E94-8025-5ABC42909477}"/>
    <hyperlink ref="M860" r:id="rId2415" xr:uid="{8E85D5B3-E2DE-43FF-8AD3-7DBCFF168FEF}"/>
    <hyperlink ref="A861" r:id="rId2416" xr:uid="{C2148BFF-3F0C-41AB-8DF9-53F0D195798B}"/>
    <hyperlink ref="L861" r:id="rId2417" xr:uid="{741AE38E-3271-4E7B-8207-AC8FF63B0C04}"/>
    <hyperlink ref="M861" r:id="rId2418" xr:uid="{8E47556E-5BBD-40B8-B465-A5798656502B}"/>
    <hyperlink ref="A862" r:id="rId2419" xr:uid="{ED1C4AB7-6B35-4E68-B2FF-10A13CE99A07}"/>
    <hyperlink ref="L862" r:id="rId2420" xr:uid="{D90DDF63-40C5-413B-A835-2DCF73C542D4}"/>
    <hyperlink ref="M862" r:id="rId2421" xr:uid="{62150C42-5ABF-4F78-AD67-322180F50E18}"/>
    <hyperlink ref="A863" r:id="rId2422" xr:uid="{A0F6A5CA-5B91-4C89-A6EB-5733564E1A5D}"/>
    <hyperlink ref="L863" r:id="rId2423" xr:uid="{7E2A6C72-137B-4DD6-89EE-9C6D83E8AF4A}"/>
    <hyperlink ref="M863" r:id="rId2424" xr:uid="{C184F519-EA01-4E62-A358-D081CAB51FC2}"/>
    <hyperlink ref="A864" r:id="rId2425" xr:uid="{41BA579D-737D-4A4F-90C6-926E689B0C7B}"/>
    <hyperlink ref="L864" r:id="rId2426" xr:uid="{B586FDF9-C471-40BC-92E8-D46E74AA5660}"/>
    <hyperlink ref="M864" r:id="rId2427" xr:uid="{BA9A7641-806C-42CD-B8AC-F4D142932ACB}"/>
    <hyperlink ref="A865" r:id="rId2428" xr:uid="{DB578DE6-AFED-4C8A-BB7B-7BA7F64C11A1}"/>
    <hyperlink ref="L865" r:id="rId2429" xr:uid="{978D40F8-4365-401B-8BE2-C5BA4F88D7BD}"/>
    <hyperlink ref="M865" r:id="rId2430" xr:uid="{41C663F6-1448-452B-B502-56FB8D79D26A}"/>
    <hyperlink ref="A866" r:id="rId2431" xr:uid="{845AAAA5-3261-46EA-90AC-6F910E5BFB75}"/>
    <hyperlink ref="L866" r:id="rId2432" xr:uid="{DDE865D2-D5D4-4384-9919-A6C250813538}"/>
    <hyperlink ref="M866" r:id="rId2433" xr:uid="{9E9B4682-F98F-45AE-A03A-D9ED0625D2AB}"/>
    <hyperlink ref="A867" r:id="rId2434" xr:uid="{1765A1C3-7EFD-468E-AC66-848747EBC6EE}"/>
    <hyperlink ref="L867" r:id="rId2435" xr:uid="{31B21F90-DEE6-406A-9B7D-1729366D1A7D}"/>
    <hyperlink ref="M867" r:id="rId2436" xr:uid="{618F3F9F-D76B-4B14-B72F-B21F0E3D8ACE}"/>
    <hyperlink ref="A868" r:id="rId2437" xr:uid="{3ADA0B38-4C29-4F06-83F0-1A1A9260C215}"/>
    <hyperlink ref="L868" r:id="rId2438" xr:uid="{6E5B1F94-D632-4424-AACB-66B03B68180F}"/>
    <hyperlink ref="M868" r:id="rId2439" xr:uid="{F0BBC765-B2A1-4D04-9993-10981909D161}"/>
    <hyperlink ref="A869" r:id="rId2440" xr:uid="{420602E8-5A5D-4AE7-895C-F1F5790123EB}"/>
    <hyperlink ref="L869" r:id="rId2441" xr:uid="{525B54E0-DC20-4473-AF92-150AD0E95DAE}"/>
    <hyperlink ref="M869" r:id="rId2442" xr:uid="{6094DAD2-F8B5-4CF6-A34E-BB8534C2369F}"/>
    <hyperlink ref="A870" r:id="rId2443" xr:uid="{B5FB1349-209C-4C50-ADA1-89F4C1A73B41}"/>
    <hyperlink ref="L870" r:id="rId2444" xr:uid="{73D663D8-F082-4010-9497-957E0C5C4720}"/>
    <hyperlink ref="M870" r:id="rId2445" xr:uid="{94234CD6-EE36-4A78-9345-D7915C701BD7}"/>
    <hyperlink ref="A871" r:id="rId2446" xr:uid="{865513DC-C8D6-44D8-90FF-8E95C3752388}"/>
    <hyperlink ref="L871" r:id="rId2447" xr:uid="{A7E4167B-A9F9-4099-806E-32D21A7C0CEF}"/>
    <hyperlink ref="M871" r:id="rId2448" xr:uid="{CCF24E19-1FDA-4CC0-867A-5077E55A2685}"/>
    <hyperlink ref="A872" r:id="rId2449" xr:uid="{DF54248A-7ABC-4692-991D-36E4923A0AE0}"/>
    <hyperlink ref="L872" r:id="rId2450" xr:uid="{8164A9EC-9CA4-4B97-8597-B3E420A5FBB2}"/>
    <hyperlink ref="M872" r:id="rId2451" xr:uid="{73D805CA-50ED-49A1-A3C8-26290DB5547E}"/>
    <hyperlink ref="A873" r:id="rId2452" xr:uid="{97AB09EF-2F97-4389-B85B-53C59BF1E405}"/>
    <hyperlink ref="L873" r:id="rId2453" xr:uid="{CA631807-0415-4CF6-977D-CF5CEE3AC443}"/>
    <hyperlink ref="M873" r:id="rId2454" xr:uid="{61535195-81BA-4D17-9E68-60859E9D1AD2}"/>
    <hyperlink ref="A874" r:id="rId2455" xr:uid="{3F79676B-1513-4906-838C-2D074CC168B1}"/>
    <hyperlink ref="L874" r:id="rId2456" xr:uid="{E5086D65-273F-4339-8047-ED2F5A87CDE6}"/>
    <hyperlink ref="M874" r:id="rId2457" xr:uid="{E754EE15-8386-41E8-BD69-1170AD5A85F2}"/>
    <hyperlink ref="A875" r:id="rId2458" xr:uid="{CDF559FF-CDFF-40F4-99F9-E45DB1BD4D52}"/>
    <hyperlink ref="L875" r:id="rId2459" xr:uid="{BBF5DC81-984A-42EF-8417-D0C206A852B9}"/>
    <hyperlink ref="M875" r:id="rId2460" xr:uid="{4E07CF00-E5C6-4A52-8687-251045454267}"/>
    <hyperlink ref="A876" r:id="rId2461" xr:uid="{C2918692-ED4B-432A-997E-CF05670B4E88}"/>
    <hyperlink ref="L876" r:id="rId2462" xr:uid="{E280740D-9228-47CA-A0D9-7DB6735F2E0C}"/>
    <hyperlink ref="M876" r:id="rId2463" xr:uid="{D7071C2E-424D-44AD-A947-B15160A7F3A9}"/>
    <hyperlink ref="A877" r:id="rId2464" xr:uid="{FCBF9D72-70A5-42AD-9085-5023CDCEC193}"/>
    <hyperlink ref="L877" r:id="rId2465" xr:uid="{F82B3F97-B0B4-4CA0-8CAC-8D5470C03184}"/>
    <hyperlink ref="M877" r:id="rId2466" xr:uid="{2FC99BCD-EAFC-421D-887F-533BDFB53F8E}"/>
    <hyperlink ref="A878" r:id="rId2467" xr:uid="{A71862D8-3A36-45B4-AD0A-0F74592507D2}"/>
    <hyperlink ref="L878" r:id="rId2468" xr:uid="{846DE511-8C0E-470D-9E30-D88929B27E7C}"/>
    <hyperlink ref="M878" r:id="rId2469" xr:uid="{58ED0848-307A-4765-8429-EC3F2DC677CF}"/>
    <hyperlink ref="A879" r:id="rId2470" xr:uid="{EBB7D857-D9BC-4343-8B2D-8F2120A51E02}"/>
    <hyperlink ref="L879" r:id="rId2471" xr:uid="{24901EDB-9065-4C03-927C-BF06DBBC982E}"/>
    <hyperlink ref="M879" r:id="rId2472" xr:uid="{C9E45587-738E-4021-B250-4A1F5A666824}"/>
    <hyperlink ref="A880" r:id="rId2473" xr:uid="{C955DD32-BE8B-46FD-818B-54E8106A1861}"/>
    <hyperlink ref="L880" r:id="rId2474" xr:uid="{6CAF1C5D-A17A-445E-863C-42F7FDB43565}"/>
    <hyperlink ref="M880" r:id="rId2475" xr:uid="{4F0C460D-2E8F-4043-9779-A3EEE26006FC}"/>
    <hyperlink ref="A881" r:id="rId2476" xr:uid="{794E3239-5EA9-4D04-B824-6B45FB4D6B4B}"/>
    <hyperlink ref="L881" r:id="rId2477" xr:uid="{EF966D46-7C6E-47B1-9B28-94ABC55D2925}"/>
    <hyperlink ref="M881" r:id="rId2478" xr:uid="{34C5D6A3-D7C3-4253-9417-C3C7599FE2A7}"/>
    <hyperlink ref="A882" r:id="rId2479" xr:uid="{4DEB817A-E1F5-485F-B519-FFD28F842EEE}"/>
    <hyperlink ref="L882" r:id="rId2480" xr:uid="{46DE95E1-37D1-40FB-9FF8-3C43C7661C7E}"/>
    <hyperlink ref="M882" r:id="rId2481" xr:uid="{5FED6D91-2538-4C85-9F34-1D0CEDEC36A7}"/>
    <hyperlink ref="A883" r:id="rId2482" xr:uid="{75B23524-B6D6-4062-956E-96AFD60A3FB5}"/>
    <hyperlink ref="L883" r:id="rId2483" xr:uid="{6C053B53-F556-4F16-A439-6583080457E3}"/>
    <hyperlink ref="M883" r:id="rId2484" xr:uid="{72F5B62F-BE1C-46EA-A244-5A8B5B5916C0}"/>
    <hyperlink ref="A884" r:id="rId2485" xr:uid="{12FAEA6D-E19D-4CBC-8504-3284F5E198C0}"/>
    <hyperlink ref="L884" r:id="rId2486" xr:uid="{404FD1AD-15EE-406C-A7E6-ECCF6F43348D}"/>
    <hyperlink ref="M884" r:id="rId2487" xr:uid="{5260E7F6-2AED-4592-A949-56102C903DCA}"/>
    <hyperlink ref="A885" r:id="rId2488" xr:uid="{014E4482-5D78-4824-B171-AC076A43CDAF}"/>
    <hyperlink ref="L885" r:id="rId2489" xr:uid="{4E9CE45C-C108-41F9-A61D-BE167FBFFC28}"/>
    <hyperlink ref="M885" r:id="rId2490" xr:uid="{B4FBF573-A666-41CC-B961-91F88AFFAE7F}"/>
    <hyperlink ref="A886" r:id="rId2491" xr:uid="{39DCB1C7-89C4-4B79-BF0F-6635066DD83A}"/>
    <hyperlink ref="L886" r:id="rId2492" xr:uid="{0F157DAB-9E5C-4BCE-AA73-4E7CD2094A01}"/>
    <hyperlink ref="M886" r:id="rId2493" xr:uid="{6FF38F24-23D6-4E20-9322-F94D67DA1E2F}"/>
    <hyperlink ref="A887" r:id="rId2494" xr:uid="{EE24BA26-E789-458D-B346-A1EE1E63E1A1}"/>
    <hyperlink ref="L887" r:id="rId2495" xr:uid="{7764C461-C57C-4A18-AA5D-14344C16360F}"/>
    <hyperlink ref="M887" r:id="rId2496" xr:uid="{DD03DF86-BC98-491B-A305-0F8C8ADCDC31}"/>
    <hyperlink ref="A888" r:id="rId2497" xr:uid="{367258CA-DED4-49BD-AB97-2444CD212207}"/>
    <hyperlink ref="L888" r:id="rId2498" xr:uid="{C970F0B4-A871-439E-98B1-4326BDBD0D8E}"/>
    <hyperlink ref="M888" r:id="rId2499" xr:uid="{242A5B69-5DD5-4A25-A1AA-5FF592F8A96A}"/>
    <hyperlink ref="A889" r:id="rId2500" xr:uid="{936ADF12-712F-4AD5-A1B4-2BCE2D0CABF3}"/>
    <hyperlink ref="L889" r:id="rId2501" xr:uid="{ABA7D650-A9FC-4CED-9973-C7CD802A8C63}"/>
    <hyperlink ref="M889" r:id="rId2502" xr:uid="{DBF80A52-99DF-42B8-9D92-EE3B30D6D669}"/>
    <hyperlink ref="A890" r:id="rId2503" xr:uid="{03A8BD0D-C8B2-4DE1-89F7-FF512E716C52}"/>
    <hyperlink ref="L890" r:id="rId2504" xr:uid="{E1D25A34-50F7-46FA-B32D-180F9606B57F}"/>
    <hyperlink ref="M890" r:id="rId2505" xr:uid="{3DE662E1-6168-4339-AF95-3CB7B7D0F1FA}"/>
    <hyperlink ref="A891" r:id="rId2506" xr:uid="{BC82D1EB-1804-4406-825A-6EE2FD7BE9D4}"/>
    <hyperlink ref="L891" r:id="rId2507" xr:uid="{0EE7295B-BDCE-45B5-8AB4-527440436C1E}"/>
    <hyperlink ref="M891" r:id="rId2508" xr:uid="{A12C5A3C-4E28-47F7-A21F-0440372E48FA}"/>
    <hyperlink ref="A892" r:id="rId2509" xr:uid="{28EE2E52-7FEA-4FF3-A0D6-F5C4B5998130}"/>
    <hyperlink ref="L892" r:id="rId2510" xr:uid="{D76B1110-FCD0-48CD-952D-620728E4C0AE}"/>
    <hyperlink ref="M892" r:id="rId2511" xr:uid="{7BCAA44F-5196-43DA-B9C4-E42F08E94D78}"/>
    <hyperlink ref="A893" r:id="rId2512" xr:uid="{95F4F25B-E997-4738-BEC6-6083DEFE5CDE}"/>
    <hyperlink ref="L893" r:id="rId2513" xr:uid="{0D251429-66F0-463F-A7D8-2A1875368FA5}"/>
    <hyperlink ref="M893" r:id="rId2514" xr:uid="{6F6C040F-FAD3-45D6-B68A-AB56CD1053C1}"/>
    <hyperlink ref="A894" r:id="rId2515" xr:uid="{479CFEE6-6A0F-47E4-9429-0362F0082D22}"/>
    <hyperlink ref="L894" r:id="rId2516" xr:uid="{39E1701C-535C-490A-82BF-4A678FD6BAD3}"/>
    <hyperlink ref="M894" r:id="rId2517" xr:uid="{2167E898-3172-485E-9108-41C82C8A4DA3}"/>
    <hyperlink ref="A895" r:id="rId2518" xr:uid="{DA811229-517C-4D40-979D-6AC45A99DE9F}"/>
    <hyperlink ref="L895" r:id="rId2519" xr:uid="{F41A0D1F-28B9-4BD2-892D-E84679020057}"/>
    <hyperlink ref="M895" r:id="rId2520" xr:uid="{CC917FA4-95C8-4266-A765-D349FA8E62E3}"/>
    <hyperlink ref="A896" r:id="rId2521" xr:uid="{25151C76-DBED-4AE9-ABF8-F665FC39181E}"/>
    <hyperlink ref="L896" r:id="rId2522" xr:uid="{D788EC71-7AA1-4782-A67E-5860321980F4}"/>
    <hyperlink ref="M896" r:id="rId2523" xr:uid="{62B5A879-98C8-49E1-9491-CC5F3711A5C6}"/>
    <hyperlink ref="A897" r:id="rId2524" xr:uid="{5DC0BBCA-9946-4B4E-B747-95BE9E7BADF6}"/>
    <hyperlink ref="L897" r:id="rId2525" xr:uid="{4A213EC8-B9E1-4BD8-9342-2BD6DF26162C}"/>
    <hyperlink ref="M897" r:id="rId2526" xr:uid="{D599FA9C-D5BF-4B11-9A65-E73FA1BAFC55}"/>
    <hyperlink ref="A898" r:id="rId2527" xr:uid="{8006C978-87FF-422D-9383-ED9D6D59C5EB}"/>
    <hyperlink ref="L898" r:id="rId2528" xr:uid="{6903C4E2-6DD6-48FF-9C5B-998ED4C293D7}"/>
    <hyperlink ref="M898" r:id="rId2529" xr:uid="{9593C301-65DE-4A69-8561-73EB843823C4}"/>
    <hyperlink ref="A899" r:id="rId2530" xr:uid="{1EA191F6-8204-426C-BC2E-AC33606FBE50}"/>
    <hyperlink ref="L899" r:id="rId2531" xr:uid="{026E4FB4-A197-4D69-8303-EEC61CC3CF6C}"/>
    <hyperlink ref="M899" r:id="rId2532" xr:uid="{D9D4D699-A2F5-40E7-B17B-434968F84D5D}"/>
    <hyperlink ref="A900" r:id="rId2533" xr:uid="{19672681-6BA3-44D8-A592-126F2CFBCC1E}"/>
    <hyperlink ref="L900" r:id="rId2534" xr:uid="{7B038571-5C5E-41D8-BA27-E1E969A0C13C}"/>
    <hyperlink ref="M900" r:id="rId2535" xr:uid="{2224772B-7263-4F01-969B-7EFE9B4AC3B6}"/>
    <hyperlink ref="A901" r:id="rId2536" xr:uid="{CC81E5B8-D70F-4F36-BC93-414DAFD2E2E7}"/>
    <hyperlink ref="L901" r:id="rId2537" xr:uid="{287F16EC-D877-4CAD-8537-45C011B2C97A}"/>
    <hyperlink ref="M901" r:id="rId2538" xr:uid="{607F95E7-CE40-400F-9B55-2974A76F4688}"/>
    <hyperlink ref="A902" r:id="rId2539" xr:uid="{4B7BB1F3-D247-485A-BD80-51E96AC69F21}"/>
    <hyperlink ref="L902" r:id="rId2540" xr:uid="{5385E574-E8E2-4209-B733-B00DDE27420D}"/>
    <hyperlink ref="M902" r:id="rId2541" xr:uid="{22685B8D-C8B3-4428-86C2-555C06D5D8E7}"/>
    <hyperlink ref="A903" r:id="rId2542" xr:uid="{A41D07DE-1AB3-4D97-9DEC-D51E2468E8E1}"/>
    <hyperlink ref="L903" r:id="rId2543" xr:uid="{E7838B5D-FD14-4798-9760-49AC896DE42F}"/>
    <hyperlink ref="M903" r:id="rId2544" xr:uid="{13B1BF65-F3C1-4945-84F3-063051E58166}"/>
    <hyperlink ref="A904" r:id="rId2545" xr:uid="{573C88E3-FAED-48D9-8334-C847264858E7}"/>
    <hyperlink ref="L904" r:id="rId2546" xr:uid="{0125E79C-E97D-440B-B237-55A856068BDE}"/>
    <hyperlink ref="M904" r:id="rId2547" xr:uid="{97055267-6929-4565-A300-13594250EF4C}"/>
    <hyperlink ref="A905" r:id="rId2548" xr:uid="{EF86E05C-A701-4328-9EF0-B8E2A7736B56}"/>
    <hyperlink ref="L905" r:id="rId2549" xr:uid="{73011652-A99D-4D55-ADF7-824F1847B839}"/>
    <hyperlink ref="M905" r:id="rId2550" xr:uid="{EF85BC01-4091-4FF3-85DF-04EED9EF17AF}"/>
    <hyperlink ref="A906" r:id="rId2551" xr:uid="{1C1E4D5A-1A08-4CCC-94C8-D473F0A4BB5E}"/>
    <hyperlink ref="L906" r:id="rId2552" xr:uid="{98AD9318-B5E2-4027-963A-BAF41D431270}"/>
    <hyperlink ref="M906" r:id="rId2553" xr:uid="{7D870D2C-FB17-4CF5-A053-CED57AF37001}"/>
    <hyperlink ref="A907" r:id="rId2554" xr:uid="{7C5E374E-7D70-4641-9E3E-321C501C9CE9}"/>
    <hyperlink ref="L907" r:id="rId2555" xr:uid="{377B1923-7059-4838-BFBD-1DD619D62225}"/>
    <hyperlink ref="M907" r:id="rId2556" xr:uid="{A06442B3-86E4-4E25-8A89-4A05DADB9E02}"/>
    <hyperlink ref="A908" r:id="rId2557" xr:uid="{5E7EC821-CC27-4800-A3FD-853DE7F8654A}"/>
    <hyperlink ref="L908" r:id="rId2558" xr:uid="{B1F9A1C3-3C12-4A77-A977-C27FD427FAD7}"/>
    <hyperlink ref="M908" r:id="rId2559" xr:uid="{1C83A3BD-09B1-413D-847A-F5214F4FD133}"/>
    <hyperlink ref="A909" r:id="rId2560" xr:uid="{BDCED1AB-7DCF-4E59-B972-4BDDC36635DC}"/>
    <hyperlink ref="L909" r:id="rId2561" xr:uid="{BA4AFF7F-2347-44C4-A14A-02A363C9C982}"/>
    <hyperlink ref="M909" r:id="rId2562" xr:uid="{F26FCEE6-5FE2-487A-8A0A-DBE9D4E7F26F}"/>
    <hyperlink ref="A910" r:id="rId2563" xr:uid="{13C80670-179E-4633-8F29-3BE04B808901}"/>
    <hyperlink ref="L910" r:id="rId2564" xr:uid="{818B9850-A725-4923-A100-35C40D4EEE38}"/>
    <hyperlink ref="M910" r:id="rId2565" xr:uid="{F182D960-D995-4D1E-B34F-A4E287706130}"/>
    <hyperlink ref="A911" r:id="rId2566" xr:uid="{18FF931C-84C9-4075-B282-E058800C1BBD}"/>
    <hyperlink ref="L911" r:id="rId2567" xr:uid="{C2AEB5E5-CA5C-481E-A92B-248913E0267F}"/>
    <hyperlink ref="M911" r:id="rId2568" xr:uid="{4038243F-B9AB-429C-ABF5-4168094FDD6F}"/>
    <hyperlink ref="A912" r:id="rId2569" xr:uid="{F6821EA9-4254-4521-9A61-677A702B5E8F}"/>
    <hyperlink ref="L912" r:id="rId2570" xr:uid="{CB4AA489-493A-4453-AD17-59848E0BAACA}"/>
    <hyperlink ref="M912" r:id="rId2571" xr:uid="{584D3744-55AF-427F-868C-993A7F774C54}"/>
    <hyperlink ref="A913" r:id="rId2572" xr:uid="{47C150DA-6D7F-4440-B04D-CB37F8394844}"/>
    <hyperlink ref="L913" r:id="rId2573" xr:uid="{5CCBF8D2-0A75-4B7C-BBCB-3BDBD412D1BF}"/>
    <hyperlink ref="M913" r:id="rId2574" xr:uid="{38133335-D975-4026-8A13-71A864D7831D}"/>
    <hyperlink ref="A914" r:id="rId2575" xr:uid="{4D503061-1804-4C22-B477-FABB07E977DC}"/>
    <hyperlink ref="L914" r:id="rId2576" xr:uid="{00D2EAB5-4925-4CED-B837-B0F12482EB3B}"/>
    <hyperlink ref="M914" r:id="rId2577" xr:uid="{46F07A06-35EB-4922-AD28-2F3BFB76CE1A}"/>
    <hyperlink ref="A915" r:id="rId2578" xr:uid="{DFEF47B9-2C8D-48A2-9191-8C7604FAE384}"/>
    <hyperlink ref="L915" r:id="rId2579" xr:uid="{61DA7118-4592-4893-8E4C-A0642A3B6749}"/>
    <hyperlink ref="M915" r:id="rId2580" xr:uid="{3A85455B-231A-4044-ABEE-7D49B17B4602}"/>
    <hyperlink ref="A916" r:id="rId2581" xr:uid="{16C7E045-8D2D-49C1-9C28-4942D090B504}"/>
    <hyperlink ref="L916" r:id="rId2582" xr:uid="{EFEC3322-03AD-4E85-BEF1-A88F97D8FEA3}"/>
    <hyperlink ref="M916" r:id="rId2583" xr:uid="{13025C85-4D47-410C-85E6-7BDFB5FA559A}"/>
    <hyperlink ref="A917" r:id="rId2584" xr:uid="{5B5F665C-0150-4306-8571-3CF723D5FF72}"/>
    <hyperlink ref="L917" r:id="rId2585" xr:uid="{9871FBCD-F0C4-4173-B7D5-7A9861F00DFD}"/>
    <hyperlink ref="M917" r:id="rId2586" xr:uid="{F855AE21-6BBF-4DA5-90CF-CAFBB695B7D6}"/>
    <hyperlink ref="A918" r:id="rId2587" xr:uid="{B5CFAE04-63DA-4A60-AF24-D1D57D91F764}"/>
    <hyperlink ref="L918" r:id="rId2588" xr:uid="{CA15DF9B-FCEF-4E13-AC60-53286382B8AA}"/>
    <hyperlink ref="M918" r:id="rId2589" xr:uid="{05E0062A-E47A-4AC9-8318-5C6771B7AD16}"/>
    <hyperlink ref="A919" r:id="rId2590" xr:uid="{FCB903B5-6560-4A95-9C26-477256183EB8}"/>
    <hyperlink ref="L919" r:id="rId2591" xr:uid="{DC9F63DF-994E-4F3A-B65C-6F6CDB01C1CC}"/>
    <hyperlink ref="M919" r:id="rId2592" xr:uid="{E7422C79-B10F-4370-866C-827113A603C9}"/>
    <hyperlink ref="A920" r:id="rId2593" xr:uid="{52C47E7C-19DF-4FDE-A996-3EE150F3FFC3}"/>
    <hyperlink ref="L920" r:id="rId2594" xr:uid="{48CF9813-629E-480C-871F-A3188C62598A}"/>
    <hyperlink ref="M920" r:id="rId2595" xr:uid="{87192C49-71D8-427A-8F16-B62B09791203}"/>
    <hyperlink ref="A921" r:id="rId2596" xr:uid="{E67033BC-16B4-4D12-8BFF-0CB14F2E3508}"/>
    <hyperlink ref="L921" r:id="rId2597" xr:uid="{B2B1FB79-B18C-4424-8254-9E9C43137600}"/>
    <hyperlink ref="M921" r:id="rId2598" xr:uid="{C6EB6B6E-FDD6-431C-B71C-6FA3001D0DC4}"/>
    <hyperlink ref="A922" r:id="rId2599" xr:uid="{F9A9C6EE-67AC-4E0A-902C-0794BFC3FA7F}"/>
    <hyperlink ref="L922" r:id="rId2600" xr:uid="{E5F3866A-8493-499D-8691-7ABEB82AE91D}"/>
    <hyperlink ref="M922" r:id="rId2601" xr:uid="{2FD8763D-0EF5-4272-86DE-9B532E8BA8D5}"/>
    <hyperlink ref="A923" r:id="rId2602" xr:uid="{3A803203-5BD2-4A24-A245-7B650F311BAA}"/>
    <hyperlink ref="L923" r:id="rId2603" xr:uid="{6C229588-807F-4FA5-BDA4-0F86D966ECE4}"/>
    <hyperlink ref="M923" r:id="rId2604" xr:uid="{B3B4D158-C854-422A-B974-6010AA7F36A9}"/>
    <hyperlink ref="A924" r:id="rId2605" xr:uid="{9853511B-5D96-43BD-A9AE-C190D7BC1074}"/>
    <hyperlink ref="L924" r:id="rId2606" xr:uid="{7BE53E07-A13B-4E69-B6CC-FB117F3E7C3C}"/>
    <hyperlink ref="M924" r:id="rId2607" xr:uid="{82D803B1-1B59-41D8-AC5C-492E6ADDB84E}"/>
    <hyperlink ref="A925" r:id="rId2608" xr:uid="{93B07C06-83C6-47B8-81F9-D55606E62DD2}"/>
    <hyperlink ref="L925" r:id="rId2609" xr:uid="{169F537F-BF94-49F1-BEC6-B409C154A0F7}"/>
    <hyperlink ref="M925" r:id="rId2610" xr:uid="{FB14C1B3-5786-4E91-9064-244437CDA8AA}"/>
    <hyperlink ref="A926" r:id="rId2611" xr:uid="{7085F979-4366-4214-B21B-7EBDF1A8CC1D}"/>
    <hyperlink ref="L926" r:id="rId2612" xr:uid="{6CB4D135-4969-4CC1-89BB-AC213F1B5526}"/>
    <hyperlink ref="M926" r:id="rId2613" xr:uid="{DFDA57F4-0414-4465-8B40-BBDEBC5BA115}"/>
    <hyperlink ref="A927" r:id="rId2614" xr:uid="{42EA44BA-59D4-4B8F-99BC-44BA912F45BE}"/>
    <hyperlink ref="L927" r:id="rId2615" xr:uid="{D2C4A789-B5ED-4964-AB49-64C363EF7F68}"/>
    <hyperlink ref="M927" r:id="rId2616" xr:uid="{17BAAD89-ABF3-44AB-B1C5-8FDDCF05C40F}"/>
    <hyperlink ref="A928" r:id="rId2617" xr:uid="{65346349-8104-4C7E-A288-87A38292F24D}"/>
    <hyperlink ref="L928" r:id="rId2618" xr:uid="{2AB10557-CAF2-4092-B77D-46A924B081E2}"/>
    <hyperlink ref="M928" r:id="rId2619" xr:uid="{CB16F1EF-B8DD-464C-8BAE-7B22BA0335BE}"/>
    <hyperlink ref="A929" r:id="rId2620" xr:uid="{3C72F2E8-59F0-4F38-BDA3-36C1929A527F}"/>
    <hyperlink ref="L929" r:id="rId2621" xr:uid="{6D62D919-B737-4F91-A540-C95051A4EFB8}"/>
    <hyperlink ref="M929" r:id="rId2622" xr:uid="{9D08492E-A112-4A04-88F1-773F4E82B5B5}"/>
    <hyperlink ref="A930" r:id="rId2623" xr:uid="{5FD1D89B-295C-469D-A20F-534AB393747F}"/>
    <hyperlink ref="L930" r:id="rId2624" xr:uid="{BFD626F2-5D9D-4FFC-90ED-F35FB8991021}"/>
    <hyperlink ref="M930" r:id="rId2625" xr:uid="{F9AC36F1-2AC8-4679-81E0-EC7B339D1463}"/>
    <hyperlink ref="A931" r:id="rId2626" xr:uid="{C379C76C-A582-4B10-846B-1E91445D3255}"/>
    <hyperlink ref="L931" r:id="rId2627" xr:uid="{A233D673-7D4E-4973-96B7-3246D99418CB}"/>
    <hyperlink ref="M931" r:id="rId2628" xr:uid="{2DB70F2B-1315-4E8D-AF92-F06339F9DA66}"/>
    <hyperlink ref="A932" r:id="rId2629" xr:uid="{4CFCC3FB-2167-4DA9-94AE-AF26B45750C7}"/>
    <hyperlink ref="L932" r:id="rId2630" xr:uid="{F14B41EE-FB1B-4082-9F11-C1B24F734F4F}"/>
    <hyperlink ref="M932" r:id="rId2631" xr:uid="{26E21315-AEA1-4882-90EF-A6AC1E1D34EE}"/>
    <hyperlink ref="A933" r:id="rId2632" xr:uid="{E12F4E2C-715B-45C5-9E1D-C3465D94446B}"/>
    <hyperlink ref="L933" r:id="rId2633" xr:uid="{BFC3439C-8B3A-495A-AF25-88088950C9C7}"/>
    <hyperlink ref="M933" r:id="rId2634" xr:uid="{330B9796-892B-496E-9497-FFBF57E49349}"/>
    <hyperlink ref="A934" r:id="rId2635" xr:uid="{7505F769-002B-44C4-B0FA-ECD299C9CD53}"/>
    <hyperlink ref="L934" r:id="rId2636" xr:uid="{CEC77E79-753A-4BFF-A0EB-C1DA5E1253A1}"/>
    <hyperlink ref="M934" r:id="rId2637" xr:uid="{E6E01ECA-E678-4BAF-A6A0-3084A367DA5F}"/>
    <hyperlink ref="A935" r:id="rId2638" xr:uid="{A8789712-47EC-4796-B12C-61A93EC56A9E}"/>
    <hyperlink ref="L935" r:id="rId2639" xr:uid="{60313EE1-65BB-493F-A152-5B2648BC630B}"/>
    <hyperlink ref="M935" r:id="rId2640" xr:uid="{B23C0196-79CA-473F-9C44-1099D14D76D9}"/>
    <hyperlink ref="A936" r:id="rId2641" xr:uid="{F3CF324C-C77E-434B-86ED-5036A21841AC}"/>
    <hyperlink ref="L936" r:id="rId2642" xr:uid="{A3BA5CB3-6647-4092-8EB5-F71E50D84DC7}"/>
    <hyperlink ref="M936" r:id="rId2643" xr:uid="{B26042E4-8DF2-41C6-AFD5-C066F7AB4C75}"/>
    <hyperlink ref="A937" r:id="rId2644" xr:uid="{5B77BD52-F788-4728-968A-9B34BE84E4F1}"/>
    <hyperlink ref="L937" r:id="rId2645" xr:uid="{7E8DDC38-E147-4237-8A3C-72E29CF48239}"/>
    <hyperlink ref="M937" r:id="rId2646" xr:uid="{62F3DC25-D371-4CE4-8E2E-7D69470718E2}"/>
    <hyperlink ref="A938" r:id="rId2647" xr:uid="{0F624CCD-BD5C-4738-843A-9127D400744D}"/>
    <hyperlink ref="L938" r:id="rId2648" xr:uid="{B563266A-AFDB-4EC2-91ED-94CE0E7E835C}"/>
    <hyperlink ref="M938" r:id="rId2649" xr:uid="{5B2361C6-97C8-4726-A91A-2DD6CC41E23F}"/>
    <hyperlink ref="A939" r:id="rId2650" xr:uid="{F3958B2C-5233-41E2-B5A0-95ECA9358660}"/>
    <hyperlink ref="L939" r:id="rId2651" xr:uid="{C30B431B-6C11-4803-BB29-3B88BB5BA218}"/>
    <hyperlink ref="M939" r:id="rId2652" xr:uid="{6C560843-E344-4CAC-A018-2E5425ED2F37}"/>
    <hyperlink ref="A940" r:id="rId2653" xr:uid="{5286C96E-4D80-4490-A462-3140822EFD7D}"/>
    <hyperlink ref="L940" r:id="rId2654" xr:uid="{5EEE5891-4FBA-41F4-8EB7-DFD5C61BD04F}"/>
    <hyperlink ref="M940" r:id="rId2655" xr:uid="{9FDE485C-EBA6-484C-AC0C-5717196A82EF}"/>
    <hyperlink ref="A941" r:id="rId2656" xr:uid="{A5BB549D-6155-4C8C-9B96-CE73E7B374BC}"/>
    <hyperlink ref="L941" r:id="rId2657" xr:uid="{0F174686-FB4B-401F-B084-F1C85827ADB4}"/>
    <hyperlink ref="M941" r:id="rId2658" xr:uid="{BB32D36C-6B43-4E81-B5F5-150178C5222D}"/>
    <hyperlink ref="A942" r:id="rId2659" xr:uid="{740A1F50-579C-4C13-B7DE-1FD32ACD1D5E}"/>
    <hyperlink ref="L942" r:id="rId2660" xr:uid="{42DF69BF-EFB0-44E9-BFA7-25CA1F8C2032}"/>
    <hyperlink ref="M942" r:id="rId2661" xr:uid="{CA0CBD73-AB5E-4FF0-85D2-DD5F3038013E}"/>
    <hyperlink ref="A943" r:id="rId2662" xr:uid="{7C03CCF0-E5C6-4614-83D0-0FF072A38441}"/>
    <hyperlink ref="L943" r:id="rId2663" xr:uid="{88A470E5-F2C2-4453-902D-C07A8227AB77}"/>
    <hyperlink ref="M943" r:id="rId2664" xr:uid="{B9014179-0633-4DD6-AB21-6E33ECF0BC39}"/>
    <hyperlink ref="A944" r:id="rId2665" xr:uid="{D4560322-7BCA-4F8D-B37A-E9D6EAD72519}"/>
    <hyperlink ref="L944" r:id="rId2666" xr:uid="{13A8CCFC-1FC1-43C1-A70E-F7931BDB0EB5}"/>
    <hyperlink ref="M944" r:id="rId2667" xr:uid="{589FEF58-60F7-4882-AAE2-3B3156AB6567}"/>
    <hyperlink ref="A945" r:id="rId2668" xr:uid="{6A6D8259-07DA-40B6-B391-5BB8B2088ABE}"/>
    <hyperlink ref="L945" r:id="rId2669" xr:uid="{19EACC17-C992-4F2F-BF3D-A12175B6E669}"/>
    <hyperlink ref="M945" r:id="rId2670" xr:uid="{33959EC6-ECDC-4090-8825-848AB9908B47}"/>
    <hyperlink ref="A946" r:id="rId2671" xr:uid="{B3390586-40B8-42AC-9CD8-89C30B022A07}"/>
    <hyperlink ref="L946" r:id="rId2672" xr:uid="{B3CFBD21-B5A1-4B4D-BC93-978F0B74F3E9}"/>
    <hyperlink ref="M946" r:id="rId2673" xr:uid="{EB1E5CBC-21BC-4657-88B7-0483537F609C}"/>
    <hyperlink ref="A947" r:id="rId2674" xr:uid="{6476DA59-5726-4618-B3C1-FB866F03A22A}"/>
    <hyperlink ref="L947" r:id="rId2675" xr:uid="{6A5997C1-8F79-4BA8-BE08-83FD7015E886}"/>
    <hyperlink ref="M947" r:id="rId2676" xr:uid="{E2D63AC1-BC38-43EB-9434-7CB746C6B683}"/>
    <hyperlink ref="A948" r:id="rId2677" xr:uid="{DC3B65DB-7139-4C4F-B34A-C13D90A14198}"/>
    <hyperlink ref="L948" r:id="rId2678" xr:uid="{58FB6915-C662-448B-A641-D81730420F84}"/>
    <hyperlink ref="M948" r:id="rId2679" xr:uid="{486EC444-E3FD-4691-9F6B-DE58F045FC30}"/>
    <hyperlink ref="A949" r:id="rId2680" xr:uid="{C0452E83-731F-4414-B246-DCB38B772365}"/>
    <hyperlink ref="L949" r:id="rId2681" xr:uid="{E0E24AF0-B92D-438F-B2C1-D9CA08B02CF2}"/>
    <hyperlink ref="M949" r:id="rId2682" xr:uid="{7031E137-CB87-4CE0-B3B8-C5B595946EBD}"/>
    <hyperlink ref="A950" r:id="rId2683" xr:uid="{493742F2-DBFD-4E4A-9ED0-93C001249CDF}"/>
    <hyperlink ref="L950" r:id="rId2684" xr:uid="{B520E58D-0A2E-48F8-97FB-7F39322F0A90}"/>
    <hyperlink ref="M950" r:id="rId2685" xr:uid="{89DBF7A8-F021-47F6-A07B-C4CA86CCF1BB}"/>
    <hyperlink ref="A951" r:id="rId2686" xr:uid="{5F7B1E5F-6918-44F0-B957-14E4B9845F7D}"/>
    <hyperlink ref="L951" r:id="rId2687" xr:uid="{05CCD18B-46E9-416D-B124-DBCF1C4D1AC7}"/>
    <hyperlink ref="M951" r:id="rId2688" xr:uid="{CDE63F42-135A-4264-B38E-DD46BA7A425B}"/>
    <hyperlink ref="A952" r:id="rId2689" xr:uid="{76382857-184C-42E3-829F-4C056A82FC70}"/>
    <hyperlink ref="L952" r:id="rId2690" xr:uid="{F36839AC-FEB4-425C-A7EA-4F4A3162B990}"/>
    <hyperlink ref="M952" r:id="rId2691" xr:uid="{DCDD752E-FD79-46B1-872F-B8E34D5908FB}"/>
    <hyperlink ref="A953" r:id="rId2692" xr:uid="{1CE34C77-73C3-4830-A32F-15F513CC4F94}"/>
    <hyperlink ref="L953" r:id="rId2693" xr:uid="{17D644B9-B6EE-4DDD-9404-BF377B2EDB64}"/>
    <hyperlink ref="M953" r:id="rId2694" xr:uid="{88E6484E-1CCE-417A-B900-F3BC4B4DFC70}"/>
    <hyperlink ref="A954" r:id="rId2695" xr:uid="{3F0E09A8-4682-4703-9246-D014202581F7}"/>
    <hyperlink ref="L954" r:id="rId2696" xr:uid="{AEE17951-62EB-48BB-B220-B2F872C3D8F5}"/>
    <hyperlink ref="M954" r:id="rId2697" xr:uid="{E1324C95-5D5B-4F9E-9532-C5FF5BC4B90B}"/>
    <hyperlink ref="A955" r:id="rId2698" xr:uid="{4BB3A363-6C90-47D3-9C92-82202BA5E77D}"/>
    <hyperlink ref="L955" r:id="rId2699" xr:uid="{DEE7A85B-5DEB-4E97-BE4A-0D1F360DFB4A}"/>
    <hyperlink ref="M955" r:id="rId2700" xr:uid="{90E3213D-63B9-4935-AB43-320886EB48B6}"/>
    <hyperlink ref="A956" r:id="rId2701" xr:uid="{15A86165-2F74-4F87-9B2D-9BCC176DB08D}"/>
    <hyperlink ref="L956" r:id="rId2702" xr:uid="{04C668C4-C2E7-4883-8DC9-39681D6D271F}"/>
    <hyperlink ref="M956" r:id="rId2703" xr:uid="{03D8FFA0-B6E9-4E4A-866A-1FA86A05FCDF}"/>
    <hyperlink ref="A957" r:id="rId2704" xr:uid="{689B6CC3-4BB4-4A6A-8931-B305393C7CA3}"/>
    <hyperlink ref="L957" r:id="rId2705" xr:uid="{B70A48F3-1743-4BA7-82E5-A70E3E848431}"/>
    <hyperlink ref="M957" r:id="rId2706" xr:uid="{EEEAA38F-AA1F-46A8-B256-551B0CEB4E82}"/>
    <hyperlink ref="A958" r:id="rId2707" xr:uid="{3A70984D-A0FC-4B24-90E6-BA39EAB56EB8}"/>
    <hyperlink ref="L958" r:id="rId2708" xr:uid="{78C09285-3529-4C1F-B083-D053AED6BC12}"/>
    <hyperlink ref="M958" r:id="rId2709" xr:uid="{8C50B16F-99BA-4645-93F2-A347202C89A2}"/>
    <hyperlink ref="A959" r:id="rId2710" xr:uid="{A9F4F0CE-48B0-4052-9CAC-8267DF24844B}"/>
    <hyperlink ref="L959" r:id="rId2711" xr:uid="{BC8AAC00-5FD7-40B2-ABF5-59AE6141020D}"/>
    <hyperlink ref="M959" r:id="rId2712" xr:uid="{1E55F099-9E5B-45D2-A2E7-B8E1ED341B50}"/>
    <hyperlink ref="A960" r:id="rId2713" xr:uid="{69D6DA75-38CC-4718-85E4-EEE91DD50DBB}"/>
    <hyperlink ref="L960" r:id="rId2714" xr:uid="{8635F4D8-3A6F-403E-8D66-03E436351429}"/>
    <hyperlink ref="M960" r:id="rId2715" xr:uid="{C8771205-C8B2-4BDD-8D5F-D2485E98808C}"/>
    <hyperlink ref="A961" r:id="rId2716" xr:uid="{B679C839-8A19-4210-B496-FF8E96A55800}"/>
    <hyperlink ref="L961" r:id="rId2717" xr:uid="{084B4F53-4E4B-4661-9933-A841A3588467}"/>
    <hyperlink ref="M961" r:id="rId2718" xr:uid="{8C1E098D-E6DF-47ED-B5A0-132867BC4592}"/>
    <hyperlink ref="A962" r:id="rId2719" xr:uid="{9DC46259-7671-4D4D-8FD1-71543FC59676}"/>
    <hyperlink ref="L962" r:id="rId2720" xr:uid="{83B79365-B48B-463D-A2F0-9939FBF02DDB}"/>
    <hyperlink ref="M962" r:id="rId2721" xr:uid="{BDF6230D-5615-42A1-872E-C7B437165E52}"/>
    <hyperlink ref="A963" r:id="rId2722" xr:uid="{D8944D81-037D-434F-8346-54BC3C97F8FD}"/>
    <hyperlink ref="L963" r:id="rId2723" xr:uid="{044B70E4-CCA5-405F-8034-E4537F2A4EAE}"/>
    <hyperlink ref="M963" r:id="rId2724" xr:uid="{7B31FDF6-D41A-4F71-817F-123D7C548AFC}"/>
    <hyperlink ref="A964" r:id="rId2725" xr:uid="{5EE0CB46-A57D-4483-ADF4-2CA5F5466417}"/>
    <hyperlink ref="L964" r:id="rId2726" xr:uid="{CC4BCBDF-5A91-46EC-AA60-F771F02D3830}"/>
    <hyperlink ref="M964" r:id="rId2727" xr:uid="{DE0A8BBC-2846-434B-A9F1-1E39102EF918}"/>
    <hyperlink ref="A965" r:id="rId2728" xr:uid="{732467FC-1B90-437E-A16D-45A91417F067}"/>
    <hyperlink ref="L965" r:id="rId2729" xr:uid="{03E51299-F498-4266-BD97-97939A11B8E6}"/>
    <hyperlink ref="M965" r:id="rId2730" xr:uid="{D8E7E4DA-6329-4CA8-BC6B-2FB9A4C535FA}"/>
    <hyperlink ref="A966" r:id="rId2731" xr:uid="{36E594E8-AFDF-4E1F-97B0-ADFF20865A16}"/>
    <hyperlink ref="L966" r:id="rId2732" xr:uid="{90AD53DB-7CD3-4B7B-8CEB-9E7C3E7A7AB5}"/>
    <hyperlink ref="M966" r:id="rId2733" xr:uid="{78DE30B4-CE45-4C2D-82F5-F8F7B202AD0D}"/>
    <hyperlink ref="A967" r:id="rId2734" xr:uid="{CF03E94E-8038-4966-95CF-7B188BF0597C}"/>
    <hyperlink ref="L967" r:id="rId2735" xr:uid="{3C7AAA65-BCB8-46D0-9AC5-7BACFF1CAC3E}"/>
    <hyperlink ref="M967" r:id="rId2736" xr:uid="{677CA507-A2E9-45E8-8795-C0455BAF22F6}"/>
    <hyperlink ref="A968" r:id="rId2737" xr:uid="{181EDD5D-9598-49DA-BEBC-FF0C0A214173}"/>
    <hyperlink ref="L968" r:id="rId2738" xr:uid="{124B5AEB-6ADC-4D63-ABFB-66107ED73627}"/>
    <hyperlink ref="M968" r:id="rId2739" xr:uid="{C63DCD2D-C986-4063-BBA3-33A6F0C9AA60}"/>
    <hyperlink ref="A969" r:id="rId2740" xr:uid="{41FAB920-8A5B-40A7-B32F-F64A1E17EA97}"/>
    <hyperlink ref="L969" r:id="rId2741" xr:uid="{133FE6B2-9861-4B14-94D0-21CC21E8BD1B}"/>
    <hyperlink ref="M969" r:id="rId2742" xr:uid="{91BAE7A1-01C0-46A5-98DB-CB4D6B32F9A8}"/>
    <hyperlink ref="A970" r:id="rId2743" xr:uid="{4FBB4826-1931-413B-B015-1B88D0AAA047}"/>
    <hyperlink ref="L970" r:id="rId2744" xr:uid="{A68A56FD-4E9F-4D15-80BE-C4A5624C3EB5}"/>
    <hyperlink ref="M970" r:id="rId2745" xr:uid="{C8496FCB-427B-467D-922C-49CD6CF19FD6}"/>
    <hyperlink ref="A971" r:id="rId2746" xr:uid="{DDCDE6D8-2090-455B-A78D-2460806385F0}"/>
    <hyperlink ref="L971" r:id="rId2747" xr:uid="{A2529BD6-9E71-4BEE-A5F1-5D8FFD57ADF6}"/>
    <hyperlink ref="M971" r:id="rId2748" xr:uid="{22817B72-7B7F-4AE9-8E66-73FE50D03189}"/>
    <hyperlink ref="A972" r:id="rId2749" xr:uid="{C0C37DA3-B14C-4B3C-9BA2-2DB123A4DB64}"/>
    <hyperlink ref="L972" r:id="rId2750" xr:uid="{863A1172-5055-45B2-A9B7-2BD3653943F4}"/>
    <hyperlink ref="M972" r:id="rId2751" xr:uid="{AC22B761-CABD-40C6-B58F-B5FC20E74516}"/>
    <hyperlink ref="A973" r:id="rId2752" xr:uid="{EC2A7F5D-74E2-4624-8738-8721957921DE}"/>
    <hyperlink ref="L973" r:id="rId2753" xr:uid="{62AEFE03-7E2F-42A0-BF80-7E5090F7D072}"/>
    <hyperlink ref="M973" r:id="rId2754" xr:uid="{792E341D-3CBD-4F75-8526-28EB30575E92}"/>
    <hyperlink ref="A974" r:id="rId2755" xr:uid="{E978B945-3356-4BE7-AE4B-FB9C535EA845}"/>
    <hyperlink ref="L974" r:id="rId2756" xr:uid="{AAE53237-0BB0-46FA-BE4F-91EE1CF7A72B}"/>
    <hyperlink ref="M974" r:id="rId2757" xr:uid="{F5735E7E-5D9F-4080-9BCA-3DF01E8D805A}"/>
    <hyperlink ref="A975" r:id="rId2758" xr:uid="{98267B80-8139-4DCF-827F-DDC6188C9C6E}"/>
    <hyperlink ref="L975" r:id="rId2759" xr:uid="{503247A5-37B6-4871-B2D2-29073EBEAF49}"/>
    <hyperlink ref="M975" r:id="rId2760" xr:uid="{E45B4963-D0E5-4044-A7DB-FA68C7D62505}"/>
    <hyperlink ref="A976" r:id="rId2761" xr:uid="{8F36FC10-612A-4261-A7E6-580B52A1A98F}"/>
    <hyperlink ref="L976" r:id="rId2762" xr:uid="{DA571AF8-45B1-443F-89D0-7CE81389723E}"/>
    <hyperlink ref="M976" r:id="rId2763" xr:uid="{29A9B64F-F3D8-4A86-818C-5A0A708DD9E3}"/>
    <hyperlink ref="A977" r:id="rId2764" xr:uid="{7CA556F2-C5A9-40EA-8340-65B7F0793735}"/>
    <hyperlink ref="L977" r:id="rId2765" xr:uid="{FA3FEBBE-E02C-4BCD-8BA1-61A40673E944}"/>
    <hyperlink ref="M977" r:id="rId2766" xr:uid="{A44E9FF3-3169-4598-9AB4-9E25F7313A69}"/>
    <hyperlink ref="A978" r:id="rId2767" xr:uid="{F9799540-DEE1-4F74-87D1-59735D21AC42}"/>
    <hyperlink ref="L978" r:id="rId2768" xr:uid="{E104275C-A462-48A7-BB70-3CB86ADFFB55}"/>
    <hyperlink ref="M978" r:id="rId2769" xr:uid="{2F0A0A89-210C-4E7D-A041-0C3169069910}"/>
    <hyperlink ref="A979" r:id="rId2770" xr:uid="{1EE1E155-A893-49FA-BEC8-006700D6E947}"/>
    <hyperlink ref="L979" r:id="rId2771" xr:uid="{6C53AC0F-9266-40CB-AF82-35308E272EAA}"/>
    <hyperlink ref="M979" r:id="rId2772" xr:uid="{09FCD611-1E92-48FD-B921-3A8BBFAE8683}"/>
    <hyperlink ref="A980" r:id="rId2773" xr:uid="{220D8FFD-8FE8-436B-8FD7-0E9D1A680E5F}"/>
    <hyperlink ref="L980" r:id="rId2774" xr:uid="{902D3AE0-CF0D-4DEA-A736-2654634710F8}"/>
    <hyperlink ref="M980" r:id="rId2775" xr:uid="{5ACC8E6C-4421-47A1-A5B4-7528BFF2E1B0}"/>
    <hyperlink ref="A981" r:id="rId2776" xr:uid="{570433CB-6068-4935-B4BB-83AC00F882B7}"/>
    <hyperlink ref="L981" r:id="rId2777" xr:uid="{F2F9D603-F639-43A6-BAB3-DD71778A6718}"/>
    <hyperlink ref="M981" r:id="rId2778" xr:uid="{33817F98-FF43-4727-9547-1CB83C022530}"/>
    <hyperlink ref="A982" r:id="rId2779" xr:uid="{C6703EF8-F1B2-46EC-B1C6-F340658F984A}"/>
    <hyperlink ref="L982" r:id="rId2780" xr:uid="{C5E978AA-A672-4714-871A-CC18D99EB0A2}"/>
    <hyperlink ref="M982" r:id="rId2781" xr:uid="{97B54B98-461A-4218-8FAF-F2E78ACA7376}"/>
    <hyperlink ref="A983" r:id="rId2782" xr:uid="{8CF7DAFE-363A-4821-A21D-67AF9F907FCB}"/>
    <hyperlink ref="L983" r:id="rId2783" xr:uid="{416B90AD-7112-4C62-B0E2-08EFC71F6456}"/>
    <hyperlink ref="M983" r:id="rId2784" xr:uid="{712579E8-506B-4A2D-86F1-713FB286AC26}"/>
    <hyperlink ref="A984" r:id="rId2785" xr:uid="{D5F95114-4644-49C0-A33C-A073B95D7EF6}"/>
    <hyperlink ref="L984" r:id="rId2786" xr:uid="{B7B7FF68-B7A8-444C-B5B7-B248D829A8D1}"/>
    <hyperlink ref="M984" r:id="rId2787" xr:uid="{E05B5C29-820E-4E1A-B3C8-135902EDA298}"/>
    <hyperlink ref="A985" r:id="rId2788" xr:uid="{5797DB77-6CF1-4D5B-8D40-3F5A0B453B8D}"/>
    <hyperlink ref="L985" r:id="rId2789" xr:uid="{02D63CA2-D669-4B51-B716-84B57ABD546E}"/>
    <hyperlink ref="M985" r:id="rId2790" xr:uid="{64C1D1A4-27B1-4A3C-A5E6-C7F8B60A3EFD}"/>
    <hyperlink ref="A986" r:id="rId2791" xr:uid="{20B2BB88-DC8E-4D0C-8A33-6EDDEC219344}"/>
    <hyperlink ref="L986" r:id="rId2792" xr:uid="{3B0662C8-0DB9-4092-BFA0-50EF7EFEFD5D}"/>
    <hyperlink ref="M986" r:id="rId2793" xr:uid="{86122CD4-CD20-4CFA-A0FC-C5BC62697EA9}"/>
    <hyperlink ref="A987" r:id="rId2794" xr:uid="{C6B4465C-AF26-4C01-8CC6-368616DBC00A}"/>
    <hyperlink ref="L987" r:id="rId2795" xr:uid="{E2B41EA4-D7A0-41B3-B255-FDE801D99C50}"/>
    <hyperlink ref="M987" r:id="rId2796" xr:uid="{EBCEF99F-7973-441A-ABD8-653D380F2560}"/>
    <hyperlink ref="A988" r:id="rId2797" xr:uid="{2188F04B-15AB-4248-A8B3-A498EABBE331}"/>
    <hyperlink ref="L988" r:id="rId2798" xr:uid="{18A2AEBD-502E-4558-80AB-D107268FC5EB}"/>
    <hyperlink ref="M988" r:id="rId2799" xr:uid="{BCAF0616-F7FF-449B-948C-F78DC3C4CF0C}"/>
    <hyperlink ref="A989" r:id="rId2800" xr:uid="{D54A4112-D3DE-405A-8E95-A945D583BF5A}"/>
    <hyperlink ref="L989" r:id="rId2801" xr:uid="{7A0DC99C-D4C3-476E-B9AF-2D5DA25D8D82}"/>
    <hyperlink ref="M989" r:id="rId2802" xr:uid="{3AA45B01-5EE6-4050-ACD6-D0B537CB6CA2}"/>
    <hyperlink ref="A990" r:id="rId2803" xr:uid="{5A474F6B-C6C0-4080-9920-6D940A816413}"/>
    <hyperlink ref="L990" r:id="rId2804" xr:uid="{B66F7D9D-7C5C-45BC-B9BB-133350137D22}"/>
    <hyperlink ref="M990" r:id="rId2805" xr:uid="{631FC3F0-DB5D-4AC4-B48C-EA973C06192C}"/>
    <hyperlink ref="A991" r:id="rId2806" xr:uid="{1E2B22AD-7176-43AC-9A28-4113E268B2C3}"/>
    <hyperlink ref="L991" r:id="rId2807" xr:uid="{F5B8F1A2-7B10-471E-9A59-722F621A1D6E}"/>
    <hyperlink ref="M991" r:id="rId2808" xr:uid="{9A1E20A1-A87A-42FD-800E-8472A533F021}"/>
    <hyperlink ref="A992" r:id="rId2809" xr:uid="{E927429B-95EB-4954-A783-DD9E20A151A9}"/>
    <hyperlink ref="L992" r:id="rId2810" xr:uid="{58E76AE7-26DA-49DA-8C6E-419DB5D95A7B}"/>
    <hyperlink ref="M992" r:id="rId2811" xr:uid="{99BA3841-35AD-4217-90AB-743320654CCA}"/>
    <hyperlink ref="A993" r:id="rId2812" xr:uid="{0CB49550-6EA1-4F0A-A1F2-48D025DE683E}"/>
    <hyperlink ref="L993" r:id="rId2813" xr:uid="{2F041C4B-7E81-4E7C-B784-F278F68459D2}"/>
    <hyperlink ref="M993" r:id="rId2814" xr:uid="{CAF22A7D-62A3-477C-BF23-FEE72F47F105}"/>
    <hyperlink ref="A994" r:id="rId2815" xr:uid="{CC880098-4AA8-419F-B815-C96F17D8A592}"/>
    <hyperlink ref="L994" r:id="rId2816" xr:uid="{5E53F913-982E-4A45-B9B8-4D51FBCBA612}"/>
    <hyperlink ref="M994" r:id="rId2817" xr:uid="{C57D753A-5CF2-4149-8E81-D965C971B1C7}"/>
    <hyperlink ref="A995" r:id="rId2818" xr:uid="{AFF77485-EEFA-4199-9B8F-F1347C7A349D}"/>
    <hyperlink ref="L995" r:id="rId2819" xr:uid="{8C288A98-2C41-4160-AB8A-E30ECD532AD5}"/>
    <hyperlink ref="M995" r:id="rId2820" xr:uid="{E831C0F9-8928-4805-A9A0-0188B8BCDEC4}"/>
    <hyperlink ref="A996" r:id="rId2821" xr:uid="{8424F359-6349-47A1-8F8C-6BBCBD791249}"/>
    <hyperlink ref="L996" r:id="rId2822" xr:uid="{6D6EC4CD-3DFF-49F8-B555-CEDC16FD1010}"/>
    <hyperlink ref="M996" r:id="rId2823" xr:uid="{46120A99-5F67-4C6B-BC3A-98AC2E5EF2E1}"/>
    <hyperlink ref="A997" r:id="rId2824" xr:uid="{FE5D15B2-7124-440A-AA53-FEEBAADA18DF}"/>
    <hyperlink ref="L997" r:id="rId2825" xr:uid="{AE945FC4-24EA-49BB-8802-84637B7DEE80}"/>
    <hyperlink ref="M997" r:id="rId2826" xr:uid="{F528C512-DD93-4CE5-8FCE-4630B5B21446}"/>
    <hyperlink ref="A998" r:id="rId2827" xr:uid="{1CA02CA3-6C10-48A7-8015-0371E5D208C5}"/>
    <hyperlink ref="L998" r:id="rId2828" xr:uid="{5EEDFC71-F34D-4874-B1C5-91E976511A09}"/>
    <hyperlink ref="M998" r:id="rId2829" xr:uid="{C0C2A4CA-3BF2-43E0-98DB-F3978A5187BA}"/>
    <hyperlink ref="A999" r:id="rId2830" xr:uid="{FD892BE5-D0B2-40AE-916B-0CB20479F99C}"/>
    <hyperlink ref="L999" r:id="rId2831" xr:uid="{DB3FF479-BF0F-498E-9E4B-49552294C9D0}"/>
    <hyperlink ref="M999" r:id="rId2832" xr:uid="{F73A9BDD-0C4D-479C-A132-4569C5547BA3}"/>
    <hyperlink ref="A1000" r:id="rId2833" xr:uid="{67B43C84-07C4-4764-ACBB-819881D9E412}"/>
    <hyperlink ref="L1000" r:id="rId2834" xr:uid="{6D7D7F45-2C3F-4F17-ADD6-D2CBF149C3FE}"/>
    <hyperlink ref="M1000" r:id="rId2835" xr:uid="{46D95E99-19F0-46D4-947F-38B8CE92F306}"/>
    <hyperlink ref="A1001" r:id="rId2836" xr:uid="{1F16120E-F5AD-4CF8-A255-15F5A895CE54}"/>
    <hyperlink ref="L1001" r:id="rId2837" xr:uid="{844FB35A-2E61-4972-8C0F-1E54A82405AC}"/>
    <hyperlink ref="M1001" r:id="rId2838" xr:uid="{B9805684-EB01-479E-BAB8-9DFF498881E5}"/>
    <hyperlink ref="A1002" r:id="rId2839" xr:uid="{10F1A01A-DF03-4324-B778-C143943D4579}"/>
    <hyperlink ref="L1002" r:id="rId2840" xr:uid="{E0EFEEFF-3037-4CE9-9AD4-7FE21F1A51EB}"/>
    <hyperlink ref="M1002" r:id="rId2841" xr:uid="{334BDA96-5D15-496C-8F34-7E4E608BFDEC}"/>
    <hyperlink ref="A1003" r:id="rId2842" xr:uid="{C1695766-349E-4C3F-9175-427CB233F18C}"/>
    <hyperlink ref="L1003" r:id="rId2843" xr:uid="{311D9DDE-512F-4708-ACB4-6C166C73DBC2}"/>
    <hyperlink ref="M1003" r:id="rId2844" xr:uid="{181F5ED0-15EC-45B6-9F29-EE9A07F5C027}"/>
    <hyperlink ref="A1004" r:id="rId2845" xr:uid="{61D1E740-AEC9-4999-9377-94D0C6151FDC}"/>
    <hyperlink ref="L1004" r:id="rId2846" xr:uid="{C9F3A861-45BC-4B24-BDC3-0BC3B3246A9A}"/>
    <hyperlink ref="M1004" r:id="rId2847" xr:uid="{C61ABE25-F274-4F10-B48F-465A9CB587DD}"/>
    <hyperlink ref="A1005" r:id="rId2848" xr:uid="{F68FF2E0-B4C6-4B58-B897-CDAA8E9C3BA0}"/>
    <hyperlink ref="L1005" r:id="rId2849" xr:uid="{D63122CA-4226-4A6F-A1FC-CD612E41AB6E}"/>
    <hyperlink ref="M1005" r:id="rId2850" xr:uid="{078D5497-0606-4A1C-A54E-0D6931B88AC6}"/>
    <hyperlink ref="A1006" r:id="rId2851" xr:uid="{5CA44ED7-0171-472A-A92E-649EE5F58994}"/>
    <hyperlink ref="L1006" r:id="rId2852" xr:uid="{CD6054F2-786E-4ABC-98F3-78556DB85D04}"/>
    <hyperlink ref="M1006" r:id="rId2853" xr:uid="{16BFB6EE-8584-4E22-9DEF-36C770381A40}"/>
    <hyperlink ref="A1007" r:id="rId2854" xr:uid="{84D6DAE7-1568-4349-BA07-58DB3B305DE1}"/>
    <hyperlink ref="L1007" r:id="rId2855" xr:uid="{8009C82B-1E99-49D2-B375-08FDE49B92BD}"/>
    <hyperlink ref="M1007" r:id="rId2856" xr:uid="{AE28DA72-AA3A-41F9-9297-655548A6BD05}"/>
    <hyperlink ref="A1008" r:id="rId2857" xr:uid="{1EAC3A4D-3830-470D-AE1B-A30F0A813AEA}"/>
    <hyperlink ref="L1008" r:id="rId2858" xr:uid="{83CE641B-D70B-47C3-834C-64C99CAFE87D}"/>
    <hyperlink ref="M1008" r:id="rId2859" xr:uid="{22643A75-37FE-4400-A013-9EAF3E2F0F06}"/>
    <hyperlink ref="A1009" r:id="rId2860" xr:uid="{5B95E846-2D98-4D78-BEEB-0A78F871CBD5}"/>
    <hyperlink ref="L1009" r:id="rId2861" xr:uid="{3A730B44-C8E5-425A-BC35-8802569101A2}"/>
    <hyperlink ref="M1009" r:id="rId2862" xr:uid="{DE323F88-B4C0-4BD3-A2FD-5791FA76C7FD}"/>
    <hyperlink ref="A1010" r:id="rId2863" xr:uid="{2FEAA56F-CE74-4BD8-B921-E76D017061EA}"/>
    <hyperlink ref="L1010" r:id="rId2864" xr:uid="{5DC4C95F-DB23-4A99-B14C-3C97AB156F00}"/>
    <hyperlink ref="M1010" r:id="rId2865" xr:uid="{B9A3EBE2-E775-43A4-9703-A856167D23BA}"/>
    <hyperlink ref="A1011" r:id="rId2866" xr:uid="{C1154526-7E5C-4E12-89E7-05A8D2955C5C}"/>
    <hyperlink ref="L1011" r:id="rId2867" xr:uid="{E471015A-0985-46AD-836C-83816D5A6825}"/>
    <hyperlink ref="M1011" r:id="rId2868" xr:uid="{651C42DB-6B2B-41E2-88AC-09030270132B}"/>
    <hyperlink ref="A1012" r:id="rId2869" xr:uid="{4EB788A7-0447-49A5-B76E-AE0C37E7FFB3}"/>
    <hyperlink ref="L1012" r:id="rId2870" xr:uid="{E1E49E6B-5D57-45BC-ACC6-4654CB7F2C5B}"/>
    <hyperlink ref="M1012" r:id="rId2871" xr:uid="{50002181-0A69-46BB-B906-622982A3D85B}"/>
    <hyperlink ref="A1013" r:id="rId2872" xr:uid="{A6955FD2-ACB3-439E-907A-677911B9C490}"/>
    <hyperlink ref="L1013" r:id="rId2873" xr:uid="{38E1B110-E0B2-4117-89DB-818D164A9527}"/>
    <hyperlink ref="M1013" r:id="rId2874" xr:uid="{996A33CF-738E-4B60-B029-B64654241B28}"/>
    <hyperlink ref="A1014" r:id="rId2875" xr:uid="{09FD49C9-3EAC-4DA4-BA45-AD9EDCF7EB94}"/>
    <hyperlink ref="L1014" r:id="rId2876" xr:uid="{E3970DC6-49A3-4A99-AD18-03FD75917F59}"/>
    <hyperlink ref="M1014" r:id="rId2877" xr:uid="{41741068-0DC7-4C45-8375-74623FD3CF0C}"/>
    <hyperlink ref="A1015" r:id="rId2878" xr:uid="{F3921D4A-425A-41E4-BEDD-A23936812002}"/>
    <hyperlink ref="L1015" r:id="rId2879" xr:uid="{0DF67AA0-13F3-4C79-A1E9-9AA48CF95CD1}"/>
    <hyperlink ref="M1015" r:id="rId2880" xr:uid="{BB30F6F5-A77E-4206-B656-0701A2C6A674}"/>
    <hyperlink ref="A1016" r:id="rId2881" xr:uid="{56EF4FAE-7FDC-4D2D-8082-47068751535D}"/>
    <hyperlink ref="L1016" r:id="rId2882" xr:uid="{799CEE84-FE7E-4E34-B87A-54FF0D6C10AE}"/>
    <hyperlink ref="M1016" r:id="rId2883" xr:uid="{FA9F22C7-62A1-41D2-A3F8-A3242DC3EA05}"/>
    <hyperlink ref="A1017" r:id="rId2884" xr:uid="{54FCE4C0-BF64-4D98-B734-939298B19772}"/>
    <hyperlink ref="L1017" r:id="rId2885" xr:uid="{7B388D0D-3037-4A93-B997-62F2DF278133}"/>
    <hyperlink ref="M1017" r:id="rId2886" xr:uid="{F53A9F9F-CA83-4AF8-AB60-E4E26E245F1C}"/>
    <hyperlink ref="A1018" r:id="rId2887" xr:uid="{6FB4CD4A-FA3D-4355-A87D-D0C7D6C6EAD2}"/>
    <hyperlink ref="L1018" r:id="rId2888" xr:uid="{22EF8B40-97C0-42E3-8D86-7B663BCD6025}"/>
    <hyperlink ref="M1018" r:id="rId2889" xr:uid="{2FBCB23C-7C67-436B-BFC1-4DE4D764109F}"/>
    <hyperlink ref="A1019" r:id="rId2890" xr:uid="{C848DEF9-0CF4-4092-B1B1-9FCC458ADBC0}"/>
    <hyperlink ref="L1019" r:id="rId2891" xr:uid="{4D43D3B3-035C-470F-88D2-BE8B17734328}"/>
    <hyperlink ref="M1019" r:id="rId2892" xr:uid="{27FCF9D0-E95A-40F6-B55F-1F5B580FBA87}"/>
    <hyperlink ref="A1020" r:id="rId2893" xr:uid="{22C1C498-9A91-4AA5-A108-B94D028DF3C8}"/>
    <hyperlink ref="L1020" r:id="rId2894" xr:uid="{CE1C128D-ED86-49A9-980E-275DDC19E8E7}"/>
    <hyperlink ref="M1020" r:id="rId2895" xr:uid="{75514EC5-AD6B-48CB-9AE5-02CC16A5EB04}"/>
    <hyperlink ref="A1021" r:id="rId2896" xr:uid="{8151E264-E157-4511-9A22-8B9EDFFAC639}"/>
    <hyperlink ref="L1021" r:id="rId2897" xr:uid="{AE48EAFC-7FC9-40E0-84D8-25AA64B88D7C}"/>
    <hyperlink ref="M1021" r:id="rId2898" xr:uid="{12595104-A757-4AEC-AF5F-B9A4662EE2D7}"/>
    <hyperlink ref="A1022" r:id="rId2899" xr:uid="{0B2D00CC-8000-461C-AA58-390C47427C18}"/>
    <hyperlink ref="L1022" r:id="rId2900" xr:uid="{558E6BE9-9887-4549-9AF0-7EEC31897A9D}"/>
    <hyperlink ref="M1022" r:id="rId2901" xr:uid="{6B5FC43A-6C0F-413C-A9A7-CECD83B2B989}"/>
    <hyperlink ref="A1023" r:id="rId2902" xr:uid="{ED93BBE4-C258-452C-9AE9-3DA0AD4209C7}"/>
    <hyperlink ref="L1023" r:id="rId2903" xr:uid="{99A8D68B-936C-4517-8C31-1E433CE56C14}"/>
    <hyperlink ref="M1023" r:id="rId2904" xr:uid="{0C6FF455-020D-455C-9EF6-1710A59D1910}"/>
    <hyperlink ref="A1024" r:id="rId2905" xr:uid="{6F7BB61A-B939-41A9-BD96-3802A7C85B03}"/>
    <hyperlink ref="L1024" r:id="rId2906" xr:uid="{08AEFF6E-BF36-4F5C-99EB-B552D7FC0662}"/>
    <hyperlink ref="M1024" r:id="rId2907" xr:uid="{47B5A6F0-A1B6-4F27-B1C3-FECBDBBC7F6F}"/>
    <hyperlink ref="A1025" r:id="rId2908" xr:uid="{A3510640-7B76-40D8-895E-74A2B0D032AC}"/>
    <hyperlink ref="L1025" r:id="rId2909" xr:uid="{CCDB2055-B4C8-4256-9715-CC72E33DCA1D}"/>
    <hyperlink ref="M1025" r:id="rId2910" xr:uid="{2BB0A15E-5189-4E20-94A6-029EF20CA66B}"/>
    <hyperlink ref="A1026" r:id="rId2911" xr:uid="{AE9DE201-80C3-4ED2-AF8B-033EE284F2C8}"/>
    <hyperlink ref="L1026" r:id="rId2912" xr:uid="{95232C9C-DD6E-4A01-8FDA-185E4AD5B8B5}"/>
    <hyperlink ref="M1026" r:id="rId2913" xr:uid="{3C6D168C-FE01-4568-B5E6-DBF42FC774F8}"/>
    <hyperlink ref="A1027" r:id="rId2914" xr:uid="{9DD9982A-6ABC-4352-A6DF-DB9F0D92F52A}"/>
    <hyperlink ref="L1027" r:id="rId2915" xr:uid="{B93774F7-60D0-4C9B-BCB5-0DC955A4A2FE}"/>
    <hyperlink ref="M1027" r:id="rId2916" xr:uid="{CC868DB8-8CD5-4BB7-BC3F-BF6742EFE3D9}"/>
    <hyperlink ref="A1028" r:id="rId2917" xr:uid="{DB343625-AB77-44E2-9833-6A1957598733}"/>
    <hyperlink ref="L1028" r:id="rId2918" xr:uid="{5062A16D-04D3-4D4A-88AF-038E9E03A0B8}"/>
    <hyperlink ref="M1028" r:id="rId2919" xr:uid="{C4BE0E55-6030-431B-85B7-9373D4DFB725}"/>
    <hyperlink ref="A1029" r:id="rId2920" xr:uid="{4E89D464-B5CE-4A6C-A17A-BFC8D16DAD4A}"/>
    <hyperlink ref="L1029" r:id="rId2921" xr:uid="{961B6985-C434-4FC8-9045-2AA0D83C8CA4}"/>
    <hyperlink ref="M1029" r:id="rId2922" xr:uid="{A1119CA8-D056-402A-B3E1-D90713AE3AF7}"/>
    <hyperlink ref="A1030" r:id="rId2923" xr:uid="{B00B5E5F-FEBB-468F-84D8-1C6ABE9996C9}"/>
    <hyperlink ref="L1030" r:id="rId2924" xr:uid="{0A329D46-8330-4DB7-BA76-7B60A7CB8C52}"/>
    <hyperlink ref="M1030" r:id="rId2925" xr:uid="{147CD68E-912D-42BA-94FE-9A78E3AAEA8F}"/>
    <hyperlink ref="A1031" r:id="rId2926" xr:uid="{DEF3CF44-4F84-408E-A4BB-CA46E16A410C}"/>
    <hyperlink ref="L1031" r:id="rId2927" xr:uid="{8E660B92-33CB-4521-B34E-94103C8E943A}"/>
    <hyperlink ref="M1031" r:id="rId2928" xr:uid="{FFCBBFED-D6E7-4111-9A73-1D51245B28C1}"/>
    <hyperlink ref="A1032" r:id="rId2929" xr:uid="{97DCCD19-39A9-49E5-8FA5-26D06C79C9FD}"/>
    <hyperlink ref="L1032" r:id="rId2930" xr:uid="{BB7D7833-A8DD-4246-B9A7-705B779D2527}"/>
    <hyperlink ref="M1032" r:id="rId2931" xr:uid="{830CFFB2-A093-4FAA-956C-0F7799490CC2}"/>
    <hyperlink ref="A1033" r:id="rId2932" xr:uid="{BE6D7C9A-3A56-455E-840E-B7D80035B3D3}"/>
    <hyperlink ref="L1033" r:id="rId2933" xr:uid="{6193C008-8FB3-4B97-9098-E4085BE25FB0}"/>
    <hyperlink ref="M1033" r:id="rId2934" xr:uid="{21CCA9F0-4D7E-48B0-9EBF-FBDEF6625DB2}"/>
    <hyperlink ref="A1034" r:id="rId2935" xr:uid="{0C9306C4-085E-4B7B-975D-E68B1B5FFE71}"/>
    <hyperlink ref="L1034" r:id="rId2936" xr:uid="{62AB8122-9A25-41D4-AE6F-0A1EA45FCE0E}"/>
    <hyperlink ref="M1034" r:id="rId2937" xr:uid="{A47D3E29-DDB9-497F-AC2E-FFF998525FB0}"/>
    <hyperlink ref="A1035" r:id="rId2938" xr:uid="{ABD1F4BC-7381-4F3F-B134-FDB8CFF11AA9}"/>
    <hyperlink ref="L1035" r:id="rId2939" xr:uid="{BDBB5BE2-397B-484F-97B5-C8B640491A36}"/>
    <hyperlink ref="M1035" r:id="rId2940" xr:uid="{06FA6041-B3B2-4147-8343-DF1A4DD766B8}"/>
    <hyperlink ref="A1036" r:id="rId2941" xr:uid="{235AC466-9466-4DC0-BAED-C8F715DBF76D}"/>
    <hyperlink ref="L1036" r:id="rId2942" xr:uid="{1F843310-9064-48E6-A5F1-FDB593DE0AEF}"/>
    <hyperlink ref="M1036" r:id="rId2943" xr:uid="{CEC2DB28-868B-4DB1-8E5F-D00C0CB989D6}"/>
    <hyperlink ref="A1037" r:id="rId2944" xr:uid="{52DED447-FC9F-4D75-8717-27ACBB735C03}"/>
    <hyperlink ref="L1037" r:id="rId2945" xr:uid="{B272C97B-2BB8-43A6-B1B3-3761FA94B7B1}"/>
    <hyperlink ref="M1037" r:id="rId2946" xr:uid="{50F79BCB-AA39-425A-8A62-36AB078806FE}"/>
    <hyperlink ref="A1038" r:id="rId2947" xr:uid="{82EC22F3-9C3F-4CC2-826F-36097C3CE073}"/>
    <hyperlink ref="L1038" r:id="rId2948" xr:uid="{508AAB5A-69B8-4A39-904E-F172CD596CB8}"/>
    <hyperlink ref="M1038" r:id="rId2949" xr:uid="{3F854515-A7C1-4D38-911B-E1573069C6DA}"/>
    <hyperlink ref="A1039" r:id="rId2950" xr:uid="{AA5C8DAD-41C8-4903-8AD3-40F0C0CA7088}"/>
    <hyperlink ref="L1039" r:id="rId2951" xr:uid="{4DAF975B-077E-47BC-992F-322810CCCA8A}"/>
    <hyperlink ref="M1039" r:id="rId2952" xr:uid="{88D5095E-A3FB-4EEB-B8F2-07B6F599EC69}"/>
    <hyperlink ref="A1040" r:id="rId2953" xr:uid="{D921C49C-F2B2-418D-B0D5-5D199BE29F76}"/>
    <hyperlink ref="L1040" r:id="rId2954" xr:uid="{EBDB3AB7-8BD8-47AE-B501-83C2543D00CE}"/>
    <hyperlink ref="M1040" r:id="rId2955" xr:uid="{A9C7EE87-71FC-42BF-BA2F-977C3B111A60}"/>
    <hyperlink ref="A1041" r:id="rId2956" xr:uid="{C75DC127-3A74-493F-8F07-BB2EC813411E}"/>
    <hyperlink ref="L1041" r:id="rId2957" xr:uid="{5669391E-2EFD-408A-9B71-6A4004CBF430}"/>
    <hyperlink ref="M1041" r:id="rId2958" xr:uid="{607D4E8B-99D8-4923-8330-AEE5E70F4840}"/>
    <hyperlink ref="A1042" r:id="rId2959" xr:uid="{FE6FFF36-D3F3-464E-8A97-314D9ADE3E63}"/>
    <hyperlink ref="L1042" r:id="rId2960" xr:uid="{6B39FB88-0468-4CDA-A09A-A39679A40E06}"/>
    <hyperlink ref="M1042" r:id="rId2961" xr:uid="{151BC0A9-3224-4769-B730-9EAC12835726}"/>
    <hyperlink ref="A1043" r:id="rId2962" xr:uid="{83D22DD3-581E-4481-96FF-38B72515C5AE}"/>
    <hyperlink ref="L1043" r:id="rId2963" xr:uid="{64C1C445-DD96-47B6-BB15-72CC4F5E41E1}"/>
    <hyperlink ref="M1043" r:id="rId2964" xr:uid="{1BD52DF6-8A15-4E90-851B-F6CBEAE65F9A}"/>
    <hyperlink ref="A1044" r:id="rId2965" xr:uid="{15A7CF42-A0DD-4CC5-83A4-0811ACA5E732}"/>
    <hyperlink ref="L1044" r:id="rId2966" xr:uid="{0C18BA77-7CF0-469A-9AC2-B7738CA2B362}"/>
    <hyperlink ref="M1044" r:id="rId2967" xr:uid="{AC6ED6FD-35A6-450E-A33F-6DB6BAF192CB}"/>
    <hyperlink ref="A1045" r:id="rId2968" xr:uid="{EBF9C279-CCA2-4924-9311-635B694556FF}"/>
    <hyperlink ref="L1045" r:id="rId2969" xr:uid="{39D87CEB-C35D-458B-96F0-99670E11AA21}"/>
    <hyperlink ref="M1045" r:id="rId2970" xr:uid="{2C10EAF7-2A4C-4A9E-A89C-EE974B0FB245}"/>
    <hyperlink ref="A1046" r:id="rId2971" xr:uid="{B10F307E-49C7-44BA-B8DC-C5D45058C245}"/>
    <hyperlink ref="L1046" r:id="rId2972" xr:uid="{3634F4D1-A42C-4089-B16E-4F6999D13B9E}"/>
    <hyperlink ref="M1046" r:id="rId2973" xr:uid="{04D609A3-CD7B-4DE7-8A55-5F3C5A8EE004}"/>
    <hyperlink ref="A1047" r:id="rId2974" xr:uid="{795660DA-3C3E-4943-B843-4DACE17A243F}"/>
    <hyperlink ref="L1047" r:id="rId2975" xr:uid="{69FD4D3C-B33A-4778-A6F8-987721EFFCD5}"/>
    <hyperlink ref="M1047" r:id="rId2976" xr:uid="{A5FE51C4-1F94-4521-A9B7-241B42690BF3}"/>
    <hyperlink ref="A1048" r:id="rId2977" xr:uid="{EC105DC2-F6F9-46A4-A047-6A2ECF087707}"/>
    <hyperlink ref="L1048" r:id="rId2978" xr:uid="{EFBED6C8-176C-4408-B2C3-35059C095F41}"/>
    <hyperlink ref="M1048" r:id="rId2979" xr:uid="{89C9261F-A949-46EB-9788-AA2039269217}"/>
    <hyperlink ref="A1049" r:id="rId2980" xr:uid="{63E9652B-6583-4AA2-9A1E-58F3897E5B2C}"/>
    <hyperlink ref="L1049" r:id="rId2981" xr:uid="{0A436AA1-3E8F-4684-B227-675674441FD5}"/>
    <hyperlink ref="M1049" r:id="rId2982" xr:uid="{EE6D005C-DFA1-460F-801C-223ABB30D2E3}"/>
    <hyperlink ref="A1050" r:id="rId2983" xr:uid="{8BC4CF45-5D0D-44CE-92BD-85FB2A1D7C38}"/>
    <hyperlink ref="L1050" r:id="rId2984" xr:uid="{27382415-35F6-4AAB-B7C0-CEFF594314E5}"/>
    <hyperlink ref="M1050" r:id="rId2985" xr:uid="{AEF61D5B-32D6-496E-9AE2-BE7EE2D5AC8F}"/>
    <hyperlink ref="A1051" r:id="rId2986" xr:uid="{8EFBB519-EA82-4990-9E6B-D2CAD9EEA4C5}"/>
    <hyperlink ref="L1051" r:id="rId2987" xr:uid="{4C244666-0607-4906-B03F-5BC403DB3287}"/>
    <hyperlink ref="M1051" r:id="rId2988" xr:uid="{E3609174-9A9C-4428-8104-3969282ACE54}"/>
    <hyperlink ref="A1052" r:id="rId2989" xr:uid="{FD237023-A137-4560-8A43-26C810770E88}"/>
    <hyperlink ref="L1052" r:id="rId2990" xr:uid="{3BE1DB76-34E3-439F-9AB5-5362AEAF0658}"/>
    <hyperlink ref="M1052" r:id="rId2991" xr:uid="{C82A1EBE-A0C6-4EE0-A43F-8889991D8DE0}"/>
    <hyperlink ref="A1053" r:id="rId2992" xr:uid="{4740F31D-317F-49E9-B1EA-D6BEEC284584}"/>
    <hyperlink ref="L1053" r:id="rId2993" xr:uid="{5861BC0C-B9A2-4100-83EE-A8A9F98212A3}"/>
    <hyperlink ref="M1053" r:id="rId2994" xr:uid="{ED9FCC42-22BB-4D25-AB34-B8525DD7E8B0}"/>
    <hyperlink ref="A1054" r:id="rId2995" xr:uid="{2CC522BB-C685-4192-8F62-63C85A7A05E7}"/>
    <hyperlink ref="L1054" r:id="rId2996" xr:uid="{3C7AD44E-D7B7-41EA-98AC-0E69525090FC}"/>
    <hyperlink ref="M1054" r:id="rId2997" xr:uid="{4FFDE66C-2CB5-41F7-AD2C-E69976622D77}"/>
    <hyperlink ref="A1055" r:id="rId2998" xr:uid="{44C6E89B-C069-4B6E-A189-9A628F2F3B26}"/>
    <hyperlink ref="L1055" r:id="rId2999" xr:uid="{93A9B1A0-6CF5-496E-AEDC-805D4ADF9C6D}"/>
    <hyperlink ref="M1055" r:id="rId3000" xr:uid="{9F64ED8F-0C3A-4062-9C01-EDF3229174D0}"/>
    <hyperlink ref="A1056" r:id="rId3001" xr:uid="{ED8D5066-6A30-424B-9805-DCA7A3596108}"/>
    <hyperlink ref="L1056" r:id="rId3002" xr:uid="{E0B590B3-3D09-40A0-8DD3-040E715BF507}"/>
    <hyperlink ref="M1056" r:id="rId3003" xr:uid="{9B97E5E8-3DFB-401B-A37B-ADF3F1A20DA6}"/>
    <hyperlink ref="A1057" r:id="rId3004" xr:uid="{3868637E-C964-4D71-AF0E-AE6D5D3E9B08}"/>
    <hyperlink ref="L1057" r:id="rId3005" xr:uid="{6C6F81B0-5418-48FA-8DFF-20CA118FDCAB}"/>
    <hyperlink ref="M1057" r:id="rId3006" xr:uid="{ED469EBD-E542-4CB4-B66E-59E7061DDADF}"/>
    <hyperlink ref="A1058" r:id="rId3007" xr:uid="{6F0BD223-B2E7-435F-AE07-37EA59154D7E}"/>
    <hyperlink ref="L1058" r:id="rId3008" xr:uid="{5172CE74-25F2-4CFD-8A75-759790D82FA7}"/>
    <hyperlink ref="M1058" r:id="rId3009" xr:uid="{258DB9B1-27A9-4C20-9EC8-70DCE1436625}"/>
    <hyperlink ref="A1059" r:id="rId3010" xr:uid="{BDC04AF1-C706-4EC1-8318-21AC886324AF}"/>
    <hyperlink ref="L1059" r:id="rId3011" xr:uid="{52E50B8E-BD7D-4DC8-92A7-019A8017FAE2}"/>
    <hyperlink ref="M1059" r:id="rId3012" xr:uid="{8E291CE4-5785-49E3-A4AE-0831E15BACA5}"/>
    <hyperlink ref="A1060" r:id="rId3013" xr:uid="{D9220747-948B-4054-B7BF-069D64CA4E8A}"/>
    <hyperlink ref="L1060" r:id="rId3014" xr:uid="{D672D099-FE70-4F9E-B8EB-42EE211DDF86}"/>
    <hyperlink ref="M1060" r:id="rId3015" xr:uid="{D10F6B2D-D92C-48F5-9A11-B24724B0BD54}"/>
    <hyperlink ref="A1061" r:id="rId3016" xr:uid="{C268931F-02EC-4221-A5FD-5279E72EE941}"/>
    <hyperlink ref="L1061" r:id="rId3017" xr:uid="{E4BCAA0D-B779-4EAE-BE03-27CB5FD61338}"/>
    <hyperlink ref="M1061" r:id="rId3018" xr:uid="{53FA78DE-8F22-4CC4-93DA-4FAC88514045}"/>
    <hyperlink ref="A1062" r:id="rId3019" xr:uid="{3A3F7994-0D5A-4304-A53F-AC17B9A59E05}"/>
    <hyperlink ref="L1062" r:id="rId3020" xr:uid="{775F0347-344B-4A01-B018-60C6B8454285}"/>
    <hyperlink ref="M1062" r:id="rId3021" xr:uid="{C79B4B83-5F75-4293-99EC-BC9134A2E6B5}"/>
    <hyperlink ref="A1063" r:id="rId3022" xr:uid="{14F758F4-4BE8-4C2A-B599-8D2DB7EBA9FD}"/>
    <hyperlink ref="L1063" r:id="rId3023" xr:uid="{8492B257-3D08-4206-BC26-3FA3E988C1AD}"/>
    <hyperlink ref="M1063" r:id="rId3024" xr:uid="{781A8C38-D801-486D-9CD7-F4B863FEB459}"/>
    <hyperlink ref="A1064" r:id="rId3025" xr:uid="{7B2AA955-B648-42BE-95AF-14325A18FCAA}"/>
    <hyperlink ref="L1064" r:id="rId3026" xr:uid="{ACC417FC-0031-4BD6-A2CA-35371E82FC89}"/>
    <hyperlink ref="M1064" r:id="rId3027" xr:uid="{A16BEE3A-78FF-443D-A0B1-E638F7D0F91D}"/>
    <hyperlink ref="A1065" r:id="rId3028" xr:uid="{5EF21EE6-C910-4816-A46C-DF350BD148AB}"/>
    <hyperlink ref="L1065" r:id="rId3029" xr:uid="{695942B1-584E-4BC0-9730-9E3EC4528A21}"/>
    <hyperlink ref="M1065" r:id="rId3030" xr:uid="{28EE0DC0-90B7-4FF3-B29E-F11C6F99A7D9}"/>
    <hyperlink ref="A1066" r:id="rId3031" xr:uid="{79D25FAD-ADC6-471C-A587-B721366B5748}"/>
    <hyperlink ref="L1066" r:id="rId3032" xr:uid="{793C0D82-3652-4BAF-8B90-F0C2241C638A}"/>
    <hyperlink ref="M1066" r:id="rId3033" xr:uid="{96FFBB20-4B49-42F1-B736-76C267B9C083}"/>
    <hyperlink ref="A1067" r:id="rId3034" xr:uid="{84B83B00-7E38-47BC-85EF-08E1357E22C7}"/>
    <hyperlink ref="L1067" r:id="rId3035" xr:uid="{4CEB149D-1C13-42C5-A831-D374E8551E51}"/>
    <hyperlink ref="M1067" r:id="rId3036" xr:uid="{6E555BE0-3606-4C56-9CF8-FEC22BFECB17}"/>
    <hyperlink ref="A1068" r:id="rId3037" xr:uid="{F82B9117-E8FF-4075-8953-0C7DF703E1CA}"/>
    <hyperlink ref="L1068" r:id="rId3038" xr:uid="{FBD93000-8EF5-4786-B35E-4CD809148662}"/>
    <hyperlink ref="M1068" r:id="rId3039" xr:uid="{7CBB52CF-F292-4CB9-A33E-5C2A81797922}"/>
    <hyperlink ref="A1069" r:id="rId3040" xr:uid="{5D3FE171-BBBF-43BC-AF38-A939B28D776E}"/>
    <hyperlink ref="L1069" r:id="rId3041" xr:uid="{1DA81384-BC23-4CAB-B5B3-DFD8344EED83}"/>
    <hyperlink ref="M1069" r:id="rId3042" xr:uid="{C522A033-E126-4F98-B4F9-E200DC8F2E98}"/>
    <hyperlink ref="A1070" r:id="rId3043" xr:uid="{DD8E9E90-6E89-41C9-B3BA-CB221A25325A}"/>
    <hyperlink ref="L1070" r:id="rId3044" xr:uid="{2296C0DB-AC07-4C34-8BA9-290E65CDAADC}"/>
    <hyperlink ref="M1070" r:id="rId3045" xr:uid="{F2E741EB-FC7C-4646-9D00-98C4EDBEC4AF}"/>
    <hyperlink ref="A1071" r:id="rId3046" xr:uid="{B7195F5E-183E-4672-8CD9-699C506922C3}"/>
    <hyperlink ref="L1071" r:id="rId3047" xr:uid="{00B250C9-8F13-4E9E-AED9-2DD747A1704C}"/>
    <hyperlink ref="M1071" r:id="rId3048" xr:uid="{186967DE-0F6B-416E-B60D-7208E3BACBCC}"/>
    <hyperlink ref="A1072" r:id="rId3049" xr:uid="{B2DA7FD7-FE14-43B3-A0E1-EE79EFC75C53}"/>
    <hyperlink ref="L1072" r:id="rId3050" xr:uid="{631885E3-06AF-4841-82C7-2D6243C28AAF}"/>
    <hyperlink ref="M1072" r:id="rId3051" xr:uid="{883EB188-E24E-4460-B789-E5CAB1C5AF17}"/>
    <hyperlink ref="A1073" r:id="rId3052" xr:uid="{06A120DC-4AF2-4B31-BBFD-C6EECCDB3061}"/>
    <hyperlink ref="L1073" r:id="rId3053" xr:uid="{26810179-F59E-4C0F-A1D1-DD07079C7E21}"/>
    <hyperlink ref="M1073" r:id="rId3054" xr:uid="{BEA368F8-3C79-4B71-B1E2-19BA93BA6CEE}"/>
    <hyperlink ref="A1074" r:id="rId3055" xr:uid="{1E6D5B60-6914-4BD2-8CF7-4B00B766E645}"/>
    <hyperlink ref="L1074" r:id="rId3056" xr:uid="{8D08F977-297D-4843-8B53-3EC134E4D3B7}"/>
    <hyperlink ref="M1074" r:id="rId3057" xr:uid="{35D5E50C-ABAF-4247-BD77-2CDB015E259C}"/>
    <hyperlink ref="A1075" r:id="rId3058" xr:uid="{F6CB5D2A-23BE-44DC-B589-FCB831DCCE1E}"/>
    <hyperlink ref="L1075" r:id="rId3059" xr:uid="{F150ACAD-9806-4A05-AFA2-28681766783C}"/>
    <hyperlink ref="M1075" r:id="rId3060" xr:uid="{EE727E8E-3285-422D-BEBD-629C9B677021}"/>
    <hyperlink ref="A1076" r:id="rId3061" xr:uid="{B28A78A4-6C23-4B78-972B-90C503CFB514}"/>
    <hyperlink ref="L1076" r:id="rId3062" xr:uid="{1642B31F-FAFD-4B7A-B9DB-40307853DE7F}"/>
    <hyperlink ref="M1076" r:id="rId3063" xr:uid="{D8A82D37-A5FE-4159-8270-9D275BDBF146}"/>
    <hyperlink ref="A1077" r:id="rId3064" xr:uid="{C9E1F1F0-1AB3-480E-8D39-FBD85BA2076A}"/>
    <hyperlink ref="L1077" r:id="rId3065" xr:uid="{A1D9F716-A30A-4062-9083-07AEAF966309}"/>
    <hyperlink ref="M1077" r:id="rId3066" xr:uid="{213461DE-CF0E-40B9-9CB9-5C09314BCD6A}"/>
    <hyperlink ref="A1078" r:id="rId3067" xr:uid="{9E27C842-F21E-4DB4-9549-31443D95E148}"/>
    <hyperlink ref="L1078" r:id="rId3068" xr:uid="{DC96902C-50A9-4991-AF18-B5016E4AF2ED}"/>
    <hyperlink ref="M1078" r:id="rId3069" xr:uid="{B8422E18-4797-47ED-9025-8B99579B07D0}"/>
    <hyperlink ref="A1079" r:id="rId3070" xr:uid="{E5B18CC6-EA9B-48FE-84D4-D5676535159E}"/>
    <hyperlink ref="L1079" r:id="rId3071" xr:uid="{457AA788-4BD2-4243-925F-01A01F7B3272}"/>
    <hyperlink ref="M1079" r:id="rId3072" xr:uid="{E25AE83C-57B7-456E-AFA5-1E018751EDD1}"/>
    <hyperlink ref="A1080" r:id="rId3073" xr:uid="{7A96B259-AD94-48DC-ABEA-65CFD7F70682}"/>
    <hyperlink ref="L1080" r:id="rId3074" xr:uid="{094D7A94-FD7A-4D54-AB74-CC65E9D824F6}"/>
    <hyperlink ref="M1080" r:id="rId3075" xr:uid="{68D34F21-5525-4501-842D-2E933F64E0E9}"/>
    <hyperlink ref="A1081" r:id="rId3076" xr:uid="{9703FCB9-F8D1-423F-9D42-14346655D347}"/>
    <hyperlink ref="L1081" r:id="rId3077" xr:uid="{2CD752CA-4973-4B11-860F-9EA5A8A4276B}"/>
    <hyperlink ref="M1081" r:id="rId3078" xr:uid="{92104B58-489F-4C6E-BC2D-E9F19A767F93}"/>
    <hyperlink ref="A1082" r:id="rId3079" xr:uid="{6494D94C-AD84-4904-95B4-D43C77629784}"/>
    <hyperlink ref="L1082" r:id="rId3080" xr:uid="{D3BE1A2C-C4D8-42F5-9529-0960365FA5EF}"/>
    <hyperlink ref="M1082" r:id="rId3081" xr:uid="{E683291E-77C8-4CAF-BBBE-A4485B4C761C}"/>
    <hyperlink ref="A1083" r:id="rId3082" xr:uid="{8F667D7A-4BB4-4694-93D1-73E959B14AAC}"/>
    <hyperlink ref="L1083" r:id="rId3083" xr:uid="{65DBA67C-F430-458B-8A8D-503CA62B5045}"/>
    <hyperlink ref="M1083" r:id="rId3084" xr:uid="{6A12566B-7476-491E-8D0F-693EA18B689B}"/>
    <hyperlink ref="A1084" r:id="rId3085" xr:uid="{F55E9DC4-78B5-49D6-A396-0FB92C09E647}"/>
    <hyperlink ref="L1084" r:id="rId3086" xr:uid="{522E6432-4EE4-40EC-B833-5E6D984B9C0F}"/>
    <hyperlink ref="M1084" r:id="rId3087" xr:uid="{16199F5F-2E58-46CC-B016-8D884F7A0993}"/>
    <hyperlink ref="A1085" r:id="rId3088" xr:uid="{334D551E-DDE3-4AE1-BE9C-06F41BC376FA}"/>
    <hyperlink ref="L1085" r:id="rId3089" xr:uid="{EBDF24AF-B71E-4504-B416-7DC9D47A38A3}"/>
    <hyperlink ref="M1085" r:id="rId3090" xr:uid="{976F836A-6020-464C-B98B-76337587BD89}"/>
    <hyperlink ref="A1086" r:id="rId3091" xr:uid="{9C98FC23-835E-45BD-B3D9-69080615E7C3}"/>
    <hyperlink ref="L1086" r:id="rId3092" xr:uid="{7D940295-96D8-47A4-AEAC-DC6F37CE5C14}"/>
    <hyperlink ref="M1086" r:id="rId3093" xr:uid="{7429A028-8000-4B41-A129-D5AEE67980E8}"/>
    <hyperlink ref="A1087" r:id="rId3094" xr:uid="{A54CD7F0-092E-4F58-996A-DBD7AA77B43C}"/>
    <hyperlink ref="L1087" r:id="rId3095" xr:uid="{BF3E60A8-38FB-4373-B1D5-71E3C92A59B5}"/>
    <hyperlink ref="M1087" r:id="rId3096" xr:uid="{3B9A96C4-B419-455E-B12C-86B975CC25A2}"/>
    <hyperlink ref="A1088" r:id="rId3097" xr:uid="{1E9183C6-EF86-4B6C-90FE-A7CCB359ACFB}"/>
    <hyperlink ref="L1088" r:id="rId3098" xr:uid="{748FDA0C-4130-4385-8A12-26ECF12FFB13}"/>
    <hyperlink ref="M1088" r:id="rId3099" xr:uid="{47CC1D33-4136-4E18-A9F9-DABF62456B18}"/>
    <hyperlink ref="A1089" r:id="rId3100" xr:uid="{3613DA1F-1D6E-49C7-95EA-5414A1443987}"/>
    <hyperlink ref="L1089" r:id="rId3101" xr:uid="{C37E8534-F04B-426D-888E-D63C8ED51740}"/>
    <hyperlink ref="M1089" r:id="rId3102" xr:uid="{847063A9-C73B-4675-8C48-F616FB973FF0}"/>
    <hyperlink ref="A1090" r:id="rId3103" xr:uid="{99EC2090-2B2D-43FC-9E2D-CD93D9453C20}"/>
    <hyperlink ref="L1090" r:id="rId3104" xr:uid="{CFAA5AD9-0DAC-44B5-AB14-696916FE74C8}"/>
    <hyperlink ref="M1090" r:id="rId3105" xr:uid="{BD794848-AC18-43D5-8BC8-53BBB18E71FE}"/>
    <hyperlink ref="A1091" r:id="rId3106" xr:uid="{3CF0B0D7-31A5-4457-831C-351613922D90}"/>
    <hyperlink ref="L1091" r:id="rId3107" xr:uid="{FBAC8E2D-F16D-40F2-BD63-A743AA3B6DAC}"/>
    <hyperlink ref="M1091" r:id="rId3108" xr:uid="{C765AD87-C6B3-4093-B387-B5A3E50485C9}"/>
    <hyperlink ref="A1092" r:id="rId3109" xr:uid="{A089E533-B2E3-40D6-92E6-5A267E498B6B}"/>
    <hyperlink ref="L1092" r:id="rId3110" xr:uid="{A6DE4044-182D-4184-9147-2984029549A7}"/>
    <hyperlink ref="M1092" r:id="rId3111" xr:uid="{770624B1-9CBD-4594-A025-4BC1D3EA62DF}"/>
    <hyperlink ref="A1093" r:id="rId3112" xr:uid="{854A304B-F26D-4B0E-AAF3-C0EF94017755}"/>
    <hyperlink ref="L1093" r:id="rId3113" xr:uid="{FAD924C0-9047-4030-966A-DE26B983F26E}"/>
    <hyperlink ref="M1093" r:id="rId3114" xr:uid="{8191800A-6C9E-403E-A765-973518FB8930}"/>
    <hyperlink ref="A1094" r:id="rId3115" xr:uid="{30091479-E27D-45A3-8EA5-6FE00C2A0E98}"/>
    <hyperlink ref="L1094" r:id="rId3116" xr:uid="{5C610199-73A9-4A10-A306-90EAD5165E79}"/>
    <hyperlink ref="M1094" r:id="rId3117" xr:uid="{2C847BAD-AF6F-4DAC-8AB8-873420694366}"/>
    <hyperlink ref="A1095" r:id="rId3118" xr:uid="{DE62AB49-C367-4A16-B4DF-8C70DD904F68}"/>
    <hyperlink ref="L1095" r:id="rId3119" xr:uid="{173D4AA3-1DB1-4242-A746-71E3F96FE09C}"/>
    <hyperlink ref="M1095" r:id="rId3120" xr:uid="{2610649A-26E8-416E-AFB0-BFEFF72D455C}"/>
    <hyperlink ref="A1096" r:id="rId3121" xr:uid="{9C91486E-28FB-4FCD-A050-1216F2CEABE4}"/>
    <hyperlink ref="L1096" r:id="rId3122" xr:uid="{B9E6F1F9-24D4-49EA-BCE6-1AA805E6D14E}"/>
    <hyperlink ref="M1096" r:id="rId3123" xr:uid="{D6A990F6-122E-4D37-8947-9290EF3831E2}"/>
    <hyperlink ref="A1097" r:id="rId3124" xr:uid="{C8EB1C07-BA27-4684-8D5A-620739C3AC71}"/>
    <hyperlink ref="L1097" r:id="rId3125" xr:uid="{151FD247-12BA-41FB-88DC-E01DB678A52F}"/>
    <hyperlink ref="M1097" r:id="rId3126" xr:uid="{8F642D03-347E-46EB-A1B5-CC5FFA08DC46}"/>
    <hyperlink ref="A1098" r:id="rId3127" xr:uid="{10A714E7-5E6C-42FB-8BC9-7CEE32A798CA}"/>
    <hyperlink ref="L1098" r:id="rId3128" xr:uid="{74D74DB6-CC56-44DD-8FC6-61FE865DC7C8}"/>
    <hyperlink ref="M1098" r:id="rId3129" xr:uid="{1FA33442-2E76-4E39-B477-80973A4ECDB4}"/>
    <hyperlink ref="A1099" r:id="rId3130" xr:uid="{595203AF-2EAB-4A21-8A57-FFEAACE95C4F}"/>
    <hyperlink ref="L1099" r:id="rId3131" xr:uid="{1DDB035F-5C6F-48AE-8571-A1C1BCE8177E}"/>
    <hyperlink ref="M1099" r:id="rId3132" xr:uid="{0A645948-AD14-4E6E-AC1B-56E83A8190C8}"/>
    <hyperlink ref="A1100" r:id="rId3133" xr:uid="{78779ABE-89E3-4117-A05A-731F46E2F32D}"/>
    <hyperlink ref="L1100" r:id="rId3134" xr:uid="{2001B66C-19BA-4836-9CE1-8EAAD7E5BF39}"/>
    <hyperlink ref="M1100" r:id="rId3135" xr:uid="{B432BDFA-F44A-42CE-9F2D-CAA29522498C}"/>
    <hyperlink ref="A1101" r:id="rId3136" xr:uid="{CC96E734-4ADB-4D31-983E-E66C3FBE5988}"/>
    <hyperlink ref="L1101" r:id="rId3137" xr:uid="{E537E7D4-07E0-4A92-9B31-4367F5910F9A}"/>
    <hyperlink ref="M1101" r:id="rId3138" xr:uid="{0AEE263B-6CC8-44B3-8D59-4312796D2876}"/>
    <hyperlink ref="A1102" r:id="rId3139" xr:uid="{746CDD63-4906-4FE1-B61D-91A2E13B3F18}"/>
    <hyperlink ref="L1102" r:id="rId3140" xr:uid="{6C02E816-2018-491A-BF4E-D9743C0EA9C7}"/>
    <hyperlink ref="M1102" r:id="rId3141" xr:uid="{B7B49159-F3CA-4B53-8D89-7F90E8C4DFFF}"/>
    <hyperlink ref="A1103" r:id="rId3142" xr:uid="{BED20CF7-F7AB-4D6E-9417-236872DF7B7B}"/>
    <hyperlink ref="L1103" r:id="rId3143" xr:uid="{C6506BA6-25E4-41CD-8C59-A974DA042CE8}"/>
    <hyperlink ref="M1103" r:id="rId3144" xr:uid="{03636FDE-78F9-423F-AEB7-70B87DBF7F3C}"/>
    <hyperlink ref="A1104" r:id="rId3145" xr:uid="{BC9CCFDF-4757-45EE-82ED-21528794DEC3}"/>
    <hyperlink ref="L1104" r:id="rId3146" xr:uid="{27BEF030-CCDA-4AF9-80BD-43627B2BF92A}"/>
    <hyperlink ref="M1104" r:id="rId3147" xr:uid="{43673475-FF87-4BC6-A309-B87CE3AC5534}"/>
    <hyperlink ref="A1105" r:id="rId3148" xr:uid="{FF7A3F3D-6B57-44D9-9BEF-0814EB61CAD1}"/>
    <hyperlink ref="L1105" r:id="rId3149" xr:uid="{75482179-350C-4379-885A-469D2495807B}"/>
    <hyperlink ref="M1105" r:id="rId3150" xr:uid="{BA815AF8-25EA-4304-ADA2-E904E9EB0902}"/>
    <hyperlink ref="A1106" r:id="rId3151" xr:uid="{B8FF60CC-D29D-4C2C-ACE6-0FA122D5F7B1}"/>
    <hyperlink ref="L1106" r:id="rId3152" xr:uid="{D4DECD84-EC8A-43F4-9C75-5457E9F6F2EB}"/>
    <hyperlink ref="M1106" r:id="rId3153" xr:uid="{DF3585DA-F713-4F14-8DC6-692E178B614C}"/>
    <hyperlink ref="A1107" r:id="rId3154" xr:uid="{539A0333-C6A7-4091-9B8A-9A620C7B41B9}"/>
    <hyperlink ref="L1107" r:id="rId3155" xr:uid="{FC4BE9E2-7413-4529-A58C-17B2539C84CF}"/>
    <hyperlink ref="M1107" r:id="rId3156" xr:uid="{61587CD5-7F19-44B3-822C-7F11A0863181}"/>
    <hyperlink ref="A1108" r:id="rId3157" xr:uid="{65C01507-7031-48FF-97B6-A98527A1D3CA}"/>
    <hyperlink ref="L1108" r:id="rId3158" xr:uid="{C161CC1E-C887-419B-BD33-495B7E4DB58B}"/>
    <hyperlink ref="M1108" r:id="rId3159" xr:uid="{E739B7F3-AA80-456D-B9DD-494B14676CAF}"/>
    <hyperlink ref="A1109" r:id="rId3160" xr:uid="{E77844B5-DAD6-4789-8933-261EDFC7403D}"/>
    <hyperlink ref="L1109" r:id="rId3161" xr:uid="{181B6008-F33E-4053-89EC-112E69AA4F87}"/>
    <hyperlink ref="M1109" r:id="rId3162" xr:uid="{7CA933FE-7B0E-4325-AF6E-D14911459A98}"/>
    <hyperlink ref="A1110" r:id="rId3163" xr:uid="{8D8B1A55-B767-4DBC-B6C0-3F6BF3422802}"/>
    <hyperlink ref="L1110" r:id="rId3164" xr:uid="{F84AB2D4-7675-46E3-8DA4-8AB8F956526E}"/>
    <hyperlink ref="M1110" r:id="rId3165" xr:uid="{A6C25EAD-F2E3-4114-BE98-F65EDA5E25FD}"/>
    <hyperlink ref="A1111" r:id="rId3166" xr:uid="{7F868386-2BA1-4910-AEB8-064C6A68DCF3}"/>
    <hyperlink ref="L1111" r:id="rId3167" xr:uid="{0B4E9FA8-F0CA-470D-8D6D-FD3C19FF47D4}"/>
    <hyperlink ref="M1111" r:id="rId3168" xr:uid="{3A307D43-95BF-4AAE-A2EF-2FACEF8148D4}"/>
    <hyperlink ref="A1112" r:id="rId3169" xr:uid="{E6B7CAA6-4976-473A-AEEF-D7118EF6B777}"/>
    <hyperlink ref="L1112" r:id="rId3170" xr:uid="{C9763490-8CCE-4B89-A3F1-1E3A0D7304C7}"/>
    <hyperlink ref="M1112" r:id="rId3171" xr:uid="{55FC3CCC-9A5E-45B7-8A7B-B34E1138306C}"/>
    <hyperlink ref="A1113" r:id="rId3172" xr:uid="{033EB91B-8BFC-46E2-BBEF-BA81EAD85E6E}"/>
    <hyperlink ref="L1113" r:id="rId3173" xr:uid="{8D7CFE7A-CD60-404A-BAF1-86C71120F077}"/>
    <hyperlink ref="M1113" r:id="rId3174" xr:uid="{3DBD9DBA-57C9-4619-A726-9AE12072B521}"/>
    <hyperlink ref="A1114" r:id="rId3175" xr:uid="{C1B61A78-8D92-43F5-A4DF-C8ACA7CFF37C}"/>
    <hyperlink ref="L1114" r:id="rId3176" xr:uid="{CBB04FDF-30AD-468A-B360-823B61BA72E5}"/>
    <hyperlink ref="M1114" r:id="rId3177" xr:uid="{59523B1A-416E-497B-8194-7F976A9C893A}"/>
    <hyperlink ref="A1115" r:id="rId3178" xr:uid="{78E30EA8-8C56-4C25-A950-A857DBD7B3F2}"/>
    <hyperlink ref="L1115" r:id="rId3179" xr:uid="{2F54D627-CF25-4591-B2B4-A6983667604B}"/>
    <hyperlink ref="M1115" r:id="rId3180" xr:uid="{01C78E02-7384-4C7C-8A07-F8F9F9F0454D}"/>
    <hyperlink ref="A1116" r:id="rId3181" xr:uid="{B4BFD889-0D91-4322-B39C-6495AEFC912E}"/>
    <hyperlink ref="L1116" r:id="rId3182" xr:uid="{EA3EB2A5-8ED3-4DB2-AD84-28C29ABF99D7}"/>
    <hyperlink ref="M1116" r:id="rId3183" xr:uid="{D2B2B51D-6346-4F48-B4BC-2346523D221D}"/>
    <hyperlink ref="A1117" r:id="rId3184" xr:uid="{FAB34418-22B7-4D11-A2F6-38E9E89B41CF}"/>
    <hyperlink ref="L1117" r:id="rId3185" xr:uid="{C3D75AFE-1E24-4B64-AA62-7912448A6E26}"/>
    <hyperlink ref="M1117" r:id="rId3186" xr:uid="{557DDBE9-B21F-407E-9655-D530161DF453}"/>
    <hyperlink ref="A1118" r:id="rId3187" xr:uid="{3B1BBBB3-0196-4476-9121-8FEC0BC26F88}"/>
    <hyperlink ref="L1118" r:id="rId3188" xr:uid="{6A72E4BD-FD66-4263-BF9C-1121FED17008}"/>
    <hyperlink ref="M1118" r:id="rId3189" xr:uid="{DB54D2A5-C202-4811-9FB1-2432C24B435C}"/>
    <hyperlink ref="A1119" r:id="rId3190" xr:uid="{9987D137-BCF4-40E0-BE70-4C2E7935E3F6}"/>
    <hyperlink ref="L1119" r:id="rId3191" xr:uid="{2DE26A7F-A88E-459C-B09A-3B295E7B6944}"/>
    <hyperlink ref="M1119" r:id="rId3192" xr:uid="{2E0C169E-6623-445E-A1B4-85B66E4B57D7}"/>
    <hyperlink ref="A1120" r:id="rId3193" xr:uid="{564C6253-63D9-46C6-BC9E-CF162E4885F3}"/>
    <hyperlink ref="L1120" r:id="rId3194" xr:uid="{8B068DD8-5E99-4D63-B449-CAAD4212A866}"/>
    <hyperlink ref="M1120" r:id="rId3195" xr:uid="{B74FBE31-FA2B-4F89-BF78-1644D75DAD3F}"/>
    <hyperlink ref="A1121" r:id="rId3196" xr:uid="{AB31EC4A-AA50-49CB-A56E-1D94C90FC69F}"/>
    <hyperlink ref="L1121" r:id="rId3197" xr:uid="{2D25BB6E-04C8-4700-9710-851BC7F1814B}"/>
    <hyperlink ref="M1121" r:id="rId3198" xr:uid="{61D10FC1-CA84-47FA-B82F-5DEEA3CB29E3}"/>
    <hyperlink ref="A1122" r:id="rId3199" xr:uid="{B137D31C-175C-4343-95C3-C53F8FF0EA7A}"/>
    <hyperlink ref="L1122" r:id="rId3200" xr:uid="{6196E927-3BBD-45AA-BF02-F296F678308A}"/>
    <hyperlink ref="M1122" r:id="rId3201" xr:uid="{AD6A158C-6F5A-4D3D-83E6-BB2729135C1F}"/>
    <hyperlink ref="A1123" r:id="rId3202" xr:uid="{3EAA0748-DFEB-4E8F-A48C-F7879F2D0FD1}"/>
    <hyperlink ref="L1123" r:id="rId3203" xr:uid="{81FD3B8A-0876-475D-8F94-1ABE5DCFAA6C}"/>
    <hyperlink ref="M1123" r:id="rId3204" xr:uid="{4B0F8E26-5438-46F8-8643-F74322CFA28A}"/>
    <hyperlink ref="A1124" r:id="rId3205" xr:uid="{89F0DD12-8794-4B85-A94E-4F1732A3B52A}"/>
    <hyperlink ref="L1124" r:id="rId3206" xr:uid="{7D6C571A-5BAB-4192-A989-7EC955B52A53}"/>
    <hyperlink ref="M1124" r:id="rId3207" xr:uid="{50389429-ECC2-4BEF-BD63-3A7C0406FF27}"/>
    <hyperlink ref="A1125" r:id="rId3208" xr:uid="{E815FB62-D6FE-49B0-AD4F-495335CF71D7}"/>
    <hyperlink ref="L1125" r:id="rId3209" xr:uid="{B72DF2E9-1E98-4CAC-A5B7-3AAE01E4A770}"/>
    <hyperlink ref="M1125" r:id="rId3210" xr:uid="{A11D1E3D-EE6F-4341-9198-DCE1EB9ECEBA}"/>
    <hyperlink ref="A1126" r:id="rId3211" xr:uid="{B24646AF-8152-4634-BEE4-0FF6E67FA1BF}"/>
    <hyperlink ref="L1126" r:id="rId3212" xr:uid="{EF345E35-5B67-4837-B88D-8BE1E0C5C6D0}"/>
    <hyperlink ref="M1126" r:id="rId3213" xr:uid="{2F7D7D4D-F280-415E-8E5C-1453678E0AD9}"/>
    <hyperlink ref="A1127" r:id="rId3214" xr:uid="{78E1EE0C-598B-4C2C-834C-BDBDE3E51811}"/>
    <hyperlink ref="L1127" r:id="rId3215" xr:uid="{72D1DC1E-6553-47B9-9BD7-44CB14FC4B96}"/>
    <hyperlink ref="M1127" r:id="rId3216" xr:uid="{F4536B7D-4729-48E5-BBA3-C4771715D7DC}"/>
    <hyperlink ref="A1128" r:id="rId3217" xr:uid="{7DCFC6A3-5238-4700-9842-A8525557D2C7}"/>
    <hyperlink ref="L1128" r:id="rId3218" xr:uid="{A328492D-B425-4225-B1FB-219F43103765}"/>
    <hyperlink ref="M1128" r:id="rId3219" xr:uid="{5CE3FB5E-CF3C-4DF3-83D2-B490C4A12299}"/>
    <hyperlink ref="A1129" r:id="rId3220" xr:uid="{A3326D54-F34B-4CBD-B277-2E3990827AD4}"/>
    <hyperlink ref="L1129" r:id="rId3221" xr:uid="{B76D560E-7211-45DE-8892-48DF502577DB}"/>
    <hyperlink ref="M1129" r:id="rId3222" xr:uid="{0490338F-E719-4EF5-8350-7256286EFC6D}"/>
    <hyperlink ref="A1130" r:id="rId3223" xr:uid="{77EC57E3-2C39-4147-98AD-952B3605B663}"/>
    <hyperlink ref="L1130" r:id="rId3224" xr:uid="{84415A93-A4F6-4BC5-9143-5ED594717284}"/>
    <hyperlink ref="M1130" r:id="rId3225" xr:uid="{E19A7B42-34A7-4725-886E-E23F35F109FF}"/>
    <hyperlink ref="A1131" r:id="rId3226" xr:uid="{C30F16C7-CBD7-447A-B32A-E623A7ECFABB}"/>
    <hyperlink ref="L1131" r:id="rId3227" xr:uid="{A54E9EDA-FCA7-4F98-83CB-511409BCC68D}"/>
    <hyperlink ref="M1131" r:id="rId3228" xr:uid="{49D24F9B-2756-4C29-B7F9-2546059857D7}"/>
    <hyperlink ref="A1132" r:id="rId3229" xr:uid="{CFE7E79B-7281-49E7-957C-F1DEAEAFC980}"/>
    <hyperlink ref="L1132" r:id="rId3230" xr:uid="{E5DEBCBE-7F0F-4812-8BE1-3D464847B996}"/>
    <hyperlink ref="M1132" r:id="rId3231" xr:uid="{F9C400B1-0AC4-4751-81AB-779D9039575D}"/>
    <hyperlink ref="A1133" r:id="rId3232" xr:uid="{111CC0C4-3F80-4AC1-A512-783FC8F14982}"/>
    <hyperlink ref="L1133" r:id="rId3233" xr:uid="{7A7ADC94-C004-421F-AF83-4BCA373F850A}"/>
    <hyperlink ref="M1133" r:id="rId3234" xr:uid="{377208B7-55E6-46AC-B3FC-FE88BC4B3FB4}"/>
    <hyperlink ref="A1134" r:id="rId3235" xr:uid="{9D6443BB-B21E-48CB-BA2F-C8A02B087B19}"/>
    <hyperlink ref="L1134" r:id="rId3236" xr:uid="{050008EE-FB16-4CC4-9116-C05DFB7FB56C}"/>
    <hyperlink ref="M1134" r:id="rId3237" xr:uid="{3CE1C32E-2DD5-49DC-A407-E60909189E3C}"/>
    <hyperlink ref="A1135" r:id="rId3238" xr:uid="{99B1C95F-2695-4625-AE0E-8B490AA0D5A5}"/>
    <hyperlink ref="L1135" r:id="rId3239" xr:uid="{B6619DF3-0B0F-4A9C-876D-9007BEB0DEE6}"/>
    <hyperlink ref="M1135" r:id="rId3240" xr:uid="{C0926C16-DC6C-4BFA-8BAB-0A82F24A619E}"/>
    <hyperlink ref="A1136" r:id="rId3241" xr:uid="{241A9DF8-AFBA-493E-9D7F-C24C4C0DE42F}"/>
    <hyperlink ref="L1136" r:id="rId3242" xr:uid="{8C1AE50A-9F1A-4A3F-90F1-193E4758C8CC}"/>
    <hyperlink ref="M1136" r:id="rId3243" xr:uid="{87325198-991C-42AC-B191-68CBDBEBF300}"/>
    <hyperlink ref="A1137" r:id="rId3244" xr:uid="{E6C1DAB1-2799-4B0B-8E21-5AC823E0E7DA}"/>
    <hyperlink ref="L1137" r:id="rId3245" xr:uid="{1B5AC575-AB0B-4A24-A1BA-B051E297FF55}"/>
    <hyperlink ref="M1137" r:id="rId3246" xr:uid="{13B90BA5-DEE6-45FA-82FD-B099046C6DD2}"/>
    <hyperlink ref="A1138" r:id="rId3247" xr:uid="{C01CDDE5-3838-4E67-8B2F-4736A35E4B29}"/>
    <hyperlink ref="L1138" r:id="rId3248" xr:uid="{A2D71F77-F1B3-4662-95CC-C7AA91FC1DAE}"/>
    <hyperlink ref="M1138" r:id="rId3249" xr:uid="{6535DAAF-A11F-414A-B21B-D5F5AF8BDA5D}"/>
    <hyperlink ref="A1139" r:id="rId3250" xr:uid="{EBE77B5E-1FD4-4646-AEF0-99499EB09AB9}"/>
    <hyperlink ref="L1139" r:id="rId3251" xr:uid="{E5AFA776-B6E4-46F3-B697-7D274A994605}"/>
    <hyperlink ref="M1139" r:id="rId3252" xr:uid="{1C21D4B7-EAA4-44D3-AAE9-D48C471C0844}"/>
    <hyperlink ref="A1140" r:id="rId3253" xr:uid="{1AB97DFA-0981-4B2D-BF93-8F4654A92E26}"/>
    <hyperlink ref="L1140" r:id="rId3254" xr:uid="{E107B104-49FA-4D29-833B-37BE733376A0}"/>
    <hyperlink ref="M1140" r:id="rId3255" xr:uid="{2A873398-DF52-4CBE-9391-1414644D34BD}"/>
    <hyperlink ref="A1141" r:id="rId3256" xr:uid="{444265A3-E30F-4083-9043-5C3B3817E343}"/>
    <hyperlink ref="L1141" r:id="rId3257" xr:uid="{BA032AD3-EB76-4A29-985A-7173D3B6FCAC}"/>
    <hyperlink ref="M1141" r:id="rId3258" xr:uid="{237DC78D-DFC0-42AA-82A9-7C54D88F49D1}"/>
    <hyperlink ref="A1142" r:id="rId3259" xr:uid="{49DEA6AD-F32A-4D6C-AE5A-1306CCFD9799}"/>
    <hyperlink ref="L1142" r:id="rId3260" xr:uid="{D80189A3-46BF-48AF-871D-B922FCEEA2AC}"/>
    <hyperlink ref="M1142" r:id="rId3261" xr:uid="{68D75918-9AA4-41B2-B8E7-EE01FABC3379}"/>
    <hyperlink ref="A1143" r:id="rId3262" xr:uid="{BE21FD58-455D-4779-9CC3-D4913D70029D}"/>
    <hyperlink ref="L1143" r:id="rId3263" xr:uid="{70CCE080-A2FA-4A8B-BF7D-6583EE985B74}"/>
    <hyperlink ref="M1143" r:id="rId3264" xr:uid="{F04443F9-1649-4643-A4B7-C3B9B824F993}"/>
    <hyperlink ref="A1144" r:id="rId3265" xr:uid="{27DBAD35-A608-4DF0-9B55-2B287314DA53}"/>
    <hyperlink ref="L1144" r:id="rId3266" xr:uid="{25ECBE7E-9A4F-487F-AA85-D4735D9229DB}"/>
    <hyperlink ref="M1144" r:id="rId3267" xr:uid="{E160444A-2751-413B-8A8E-19DED074EA88}"/>
    <hyperlink ref="A1145" r:id="rId3268" xr:uid="{048138CD-B869-47B6-9DE2-177983EBF5B8}"/>
    <hyperlink ref="L1145" r:id="rId3269" xr:uid="{9D1AA7D6-C6AD-46FA-AA6B-CD46960AD5F3}"/>
    <hyperlink ref="M1145" r:id="rId3270" xr:uid="{E0BDF622-9C92-4E15-9B5A-BEDA1DAE1B0C}"/>
    <hyperlink ref="A1146" r:id="rId3271" xr:uid="{F3F5C53A-F384-46DD-83E9-0C8EFC295C0D}"/>
    <hyperlink ref="L1146" r:id="rId3272" xr:uid="{520C7185-C1CE-4D61-9303-4CDD4ED896FF}"/>
    <hyperlink ref="M1146" r:id="rId3273" xr:uid="{78399F94-7408-4C31-8CF0-4AF492B0C43F}"/>
    <hyperlink ref="A1147" r:id="rId3274" xr:uid="{11A88E57-F341-4B84-B0FA-A0BEB1969D8B}"/>
    <hyperlink ref="L1147" r:id="rId3275" xr:uid="{284303C9-038C-45CB-9A78-79D0A388C2FE}"/>
    <hyperlink ref="M1147" r:id="rId3276" xr:uid="{B9DE83E1-0CD9-4A96-B6D6-A5C4AB3A1F98}"/>
    <hyperlink ref="A1148" r:id="rId3277" xr:uid="{7762B892-5F7B-4069-AD0C-4A4C54CFA249}"/>
    <hyperlink ref="L1148" r:id="rId3278" xr:uid="{8908F6F3-EB61-4BE7-9F03-ACB9DBF97C12}"/>
    <hyperlink ref="M1148" r:id="rId3279" xr:uid="{A41EC87F-188A-4FCE-B7CB-52FCB9035B1A}"/>
    <hyperlink ref="A1149" r:id="rId3280" xr:uid="{CC5D4424-E90C-406D-8CEA-E627AE604D42}"/>
    <hyperlink ref="L1149" r:id="rId3281" xr:uid="{FBEA1D6F-350C-486A-AA36-3E4852782BFF}"/>
    <hyperlink ref="M1149" r:id="rId3282" xr:uid="{783F5B84-14CE-4FA8-BC86-364A1ECD08B3}"/>
    <hyperlink ref="A1150" r:id="rId3283" xr:uid="{2A90EBC5-EE93-4C7B-9CCB-41ED15F377E2}"/>
    <hyperlink ref="L1150" r:id="rId3284" xr:uid="{047D7225-5AC6-4458-90C9-0F415226CDED}"/>
    <hyperlink ref="M1150" r:id="rId3285" xr:uid="{942CF7D6-D3B7-4A67-8245-3D9D1F2C8753}"/>
    <hyperlink ref="A1151" r:id="rId3286" xr:uid="{45A0D511-BF5C-4EE2-91F2-8791245F7F5B}"/>
    <hyperlink ref="L1151" r:id="rId3287" xr:uid="{366836AB-EB49-4035-865C-668FE8AA718E}"/>
    <hyperlink ref="M1151" r:id="rId3288" xr:uid="{49820544-2325-4443-AACF-1623CC7BEBAF}"/>
    <hyperlink ref="A1152" r:id="rId3289" xr:uid="{E553B317-65A7-4F96-81DF-D247AE96A2C8}"/>
    <hyperlink ref="L1152" r:id="rId3290" xr:uid="{24CCE965-1E38-4A6E-92B3-726E4EA147F2}"/>
    <hyperlink ref="M1152" r:id="rId3291" xr:uid="{FA478BA9-7D7D-4057-BF8B-FD6DB355EDFA}"/>
    <hyperlink ref="A1153" r:id="rId3292" xr:uid="{7EC71493-3458-46CE-B9BD-EC9E2AE7119F}"/>
    <hyperlink ref="L1153" r:id="rId3293" xr:uid="{B0D1036D-0E0A-49AD-8400-0607E365DD67}"/>
    <hyperlink ref="M1153" r:id="rId3294" xr:uid="{E9A9A621-1369-49C0-BAA6-6D0665C11922}"/>
    <hyperlink ref="A1154" r:id="rId3295" xr:uid="{034D7490-3996-436A-8667-D47083C5705D}"/>
    <hyperlink ref="L1154" r:id="rId3296" xr:uid="{AF0DB191-1C5E-4D67-9E88-2CD338D37F71}"/>
    <hyperlink ref="M1154" r:id="rId3297" xr:uid="{D7D7BA93-6759-44DA-ADB6-29DB1472428E}"/>
    <hyperlink ref="A1155" r:id="rId3298" xr:uid="{8FCC538B-0F3E-4B51-B395-269B44CBDB19}"/>
    <hyperlink ref="L1155" r:id="rId3299" xr:uid="{50BEC963-685E-422B-9E72-5A633BB279F5}"/>
    <hyperlink ref="M1155" r:id="rId3300" xr:uid="{E2D0E2AB-8650-489A-8153-9BC7EE0014D1}"/>
    <hyperlink ref="A1156" r:id="rId3301" xr:uid="{94A4AFF1-3445-4195-91F8-0D3A3BBC6523}"/>
    <hyperlink ref="L1156" r:id="rId3302" xr:uid="{25E38FEF-F5B7-4474-876A-982D184D3FDB}"/>
    <hyperlink ref="M1156" r:id="rId3303" xr:uid="{F53C6277-0E1D-4FB1-B1C6-37C13EB8E1A0}"/>
    <hyperlink ref="A1157" r:id="rId3304" xr:uid="{C0C259DD-04C1-4204-BC58-A1513EB91E26}"/>
    <hyperlink ref="L1157" r:id="rId3305" xr:uid="{A45F8565-03B1-4F7D-9FDC-31FFD1EFBDA6}"/>
    <hyperlink ref="M1157" r:id="rId3306" xr:uid="{F44811A1-CF6B-4126-AACC-A4FCFD58F0C4}"/>
    <hyperlink ref="A1158" r:id="rId3307" xr:uid="{42683C44-BB09-4D4D-8128-A0621FA4FC7D}"/>
    <hyperlink ref="L1158" r:id="rId3308" xr:uid="{971FECF3-6108-49AC-A45D-89CFFD97D369}"/>
    <hyperlink ref="M1158" r:id="rId3309" xr:uid="{B20C5D83-B11C-4D08-8FDC-7A21D78B5BAE}"/>
    <hyperlink ref="A1159" r:id="rId3310" xr:uid="{54643ADF-91DF-47B6-9B76-01C81EBE4DEE}"/>
    <hyperlink ref="L1159" r:id="rId3311" xr:uid="{BAEDD1C2-1079-42D5-B7D5-8878A208BA38}"/>
    <hyperlink ref="M1159" r:id="rId3312" xr:uid="{A1E41B82-4E9C-465B-983D-82718130FAE1}"/>
    <hyperlink ref="A1160" r:id="rId3313" xr:uid="{0E4CFA99-947C-4A20-9F55-226179B73293}"/>
    <hyperlink ref="L1160" r:id="rId3314" xr:uid="{716BA8ED-EC08-4ED7-9764-0E8315FA12C8}"/>
    <hyperlink ref="M1160" r:id="rId3315" xr:uid="{2EE7B997-6E62-4C29-8DB9-191A0DC447E7}"/>
    <hyperlink ref="A1161" r:id="rId3316" xr:uid="{8D981ECA-893D-4252-BF79-8B97FE24DF5D}"/>
    <hyperlink ref="L1161" r:id="rId3317" xr:uid="{EF304F62-758B-4744-B8B8-F02AFCA9E7ED}"/>
    <hyperlink ref="M1161" r:id="rId3318" xr:uid="{C87621FD-86A3-4768-A9BE-50DC4465608C}"/>
    <hyperlink ref="A1162" r:id="rId3319" xr:uid="{B08F506E-6DBF-41E2-B395-B6B62283F913}"/>
    <hyperlink ref="L1162" r:id="rId3320" xr:uid="{1451704D-5117-4756-9BDC-2FE512C0E0E1}"/>
    <hyperlink ref="M1162" r:id="rId3321" xr:uid="{1E840689-9155-4FC2-A072-EDD094F61D38}"/>
    <hyperlink ref="A1163" r:id="rId3322" xr:uid="{0BCA1614-CBE3-450B-83E3-BCE8F4EA29B7}"/>
    <hyperlink ref="L1163" r:id="rId3323" xr:uid="{E98643A5-6235-4850-A1A2-FF1AC46A16A3}"/>
    <hyperlink ref="M1163" r:id="rId3324" xr:uid="{49FF0857-B126-4067-B293-3DE63BD37749}"/>
    <hyperlink ref="A1164" r:id="rId3325" xr:uid="{49117B62-0FE9-4919-8133-3D3F3BBD45EC}"/>
    <hyperlink ref="L1164" r:id="rId3326" xr:uid="{360F71B2-B0BC-4B26-A71B-453423E6EE0D}"/>
    <hyperlink ref="M1164" r:id="rId3327" xr:uid="{3F69CA84-0EFF-46E9-8840-817BFBB85D7A}"/>
    <hyperlink ref="A1165" r:id="rId3328" xr:uid="{9B42DF0D-BAE3-4D1D-A063-01BAC0B15A6A}"/>
    <hyperlink ref="L1165" r:id="rId3329" xr:uid="{B21FC74C-0436-4B42-9CF8-AAD0E6A680C2}"/>
    <hyperlink ref="M1165" r:id="rId3330" xr:uid="{35939AE2-87AB-40DD-BD6D-433FB83D370C}"/>
    <hyperlink ref="A1166" r:id="rId3331" xr:uid="{1B3D3DFF-B061-4F0B-86D4-66627C43EBFD}"/>
    <hyperlink ref="L1166" r:id="rId3332" xr:uid="{9F4A5F9B-AD37-40CD-B48C-C5DC31E318F7}"/>
    <hyperlink ref="M1166" r:id="rId3333" xr:uid="{BD654A20-ACD1-4FBD-8B6D-9523DB0359D2}"/>
    <hyperlink ref="A1167" r:id="rId3334" xr:uid="{517EE98E-36EC-4056-98F0-974B0D1FA11D}"/>
    <hyperlink ref="L1167" r:id="rId3335" xr:uid="{81CD5D05-3A99-4035-B934-969D68AC75A1}"/>
    <hyperlink ref="M1167" r:id="rId3336" xr:uid="{9C2174D7-5FEA-496D-B486-B17060D84EAC}"/>
    <hyperlink ref="A1168" r:id="rId3337" xr:uid="{EF2BE389-F764-49EE-913F-30DDF8F04A28}"/>
    <hyperlink ref="L1168" r:id="rId3338" xr:uid="{6DB7E18E-1472-4898-BD11-C86CAD340290}"/>
    <hyperlink ref="M1168" r:id="rId3339" xr:uid="{54981E86-7C46-43CE-A1B8-8513D6799115}"/>
    <hyperlink ref="A1169" r:id="rId3340" xr:uid="{55A4DC09-F877-44E3-8F4B-14D803223484}"/>
    <hyperlink ref="L1169" r:id="rId3341" xr:uid="{7AA0636F-6B07-4A34-93FE-973999C379EA}"/>
    <hyperlink ref="M1169" r:id="rId3342" xr:uid="{7697BA61-F40D-424B-8624-CB38E1A794DF}"/>
    <hyperlink ref="A1170" r:id="rId3343" xr:uid="{3B9DE21D-80E5-4ED7-9702-D768D119EE86}"/>
    <hyperlink ref="L1170" r:id="rId3344" xr:uid="{4B414789-4A58-4BE5-AFAD-86718E82E42A}"/>
    <hyperlink ref="M1170" r:id="rId3345" xr:uid="{92756C98-00CC-46CC-88FE-F3FE9E434E03}"/>
    <hyperlink ref="A1171" r:id="rId3346" xr:uid="{D70542AD-EB26-43C3-A860-A1CFEB7B1660}"/>
    <hyperlink ref="L1171" r:id="rId3347" xr:uid="{D54B01FC-E683-4E07-9F0D-67A0C7565F93}"/>
    <hyperlink ref="M1171" r:id="rId3348" xr:uid="{C5180D86-7579-4FF6-BC6B-C53366DDB510}"/>
    <hyperlink ref="A1172" r:id="rId3349" xr:uid="{FB1E234F-E998-4C85-9879-63A53255E22F}"/>
    <hyperlink ref="L1172" r:id="rId3350" xr:uid="{057CD50D-A173-4208-93C7-4EE3F1D393DB}"/>
    <hyperlink ref="M1172" r:id="rId3351" xr:uid="{8F0B7055-097B-4324-AD70-726CFEF8101F}"/>
    <hyperlink ref="A1173" r:id="rId3352" xr:uid="{84D8DB62-C39F-4CA8-A7D3-3F5AA4A03218}"/>
    <hyperlink ref="L1173" r:id="rId3353" xr:uid="{B2EC246A-8168-4069-8C14-DBE87B0E78B0}"/>
    <hyperlink ref="M1173" r:id="rId3354" xr:uid="{37B99748-44E2-4A30-B4FE-D7370EA07505}"/>
    <hyperlink ref="A1174" r:id="rId3355" xr:uid="{3718C0D6-E0CF-44C7-BBE2-59EFFAEC5E4D}"/>
    <hyperlink ref="L1174" r:id="rId3356" xr:uid="{52F2785E-41A3-4330-89E9-29859390C943}"/>
    <hyperlink ref="M1174" r:id="rId3357" xr:uid="{7757D607-1807-4EB7-8C07-08342CD964CF}"/>
    <hyperlink ref="A1175" r:id="rId3358" xr:uid="{821AF13D-11F5-429A-B2A4-DB6F8E39CEFA}"/>
    <hyperlink ref="L1175" r:id="rId3359" xr:uid="{4061117E-7F0D-49DA-81FA-0246BCC46FF7}"/>
    <hyperlink ref="M1175" r:id="rId3360" xr:uid="{ECC37CA7-902E-455E-AA88-E9015CC84F46}"/>
    <hyperlink ref="A1176" r:id="rId3361" xr:uid="{94271236-318C-4FDE-A6DC-2181A2C8E3CE}"/>
    <hyperlink ref="L1176" r:id="rId3362" xr:uid="{CFCB53FE-B873-42D0-9E53-B57EDEC9B0A7}"/>
    <hyperlink ref="M1176" r:id="rId3363" xr:uid="{A369AE94-AAD9-4BD5-8733-66A602868B04}"/>
    <hyperlink ref="A1177" r:id="rId3364" xr:uid="{2E5735A4-FC1C-42BC-BA2D-DF31E4543F2E}"/>
    <hyperlink ref="L1177" r:id="rId3365" xr:uid="{CB524B7D-1AE1-4FE7-A158-1C154B2BEA15}"/>
    <hyperlink ref="M1177" r:id="rId3366" xr:uid="{D4C2F1B8-2DD4-4103-979D-DB79283466C5}"/>
    <hyperlink ref="A1178" r:id="rId3367" xr:uid="{810A7EF8-50F4-479C-96A5-0ABD9D04346C}"/>
    <hyperlink ref="L1178" r:id="rId3368" xr:uid="{B39E82B6-C9E7-4754-BDA1-41AFBCD09EE8}"/>
    <hyperlink ref="M1178" r:id="rId3369" xr:uid="{4A6099EA-589D-4C5A-BDC7-DBFEB0602459}"/>
    <hyperlink ref="A1179" r:id="rId3370" xr:uid="{A27425FE-FE4F-49B2-93F3-025CAA8499AB}"/>
    <hyperlink ref="L1179" r:id="rId3371" xr:uid="{6C2E1197-ABD0-426C-890C-F3C7DEA282B6}"/>
    <hyperlink ref="M1179" r:id="rId3372" xr:uid="{FE3680F0-39F5-4DC3-9A2F-6692B5B58BE0}"/>
    <hyperlink ref="A1180" r:id="rId3373" xr:uid="{9838ED25-6EA1-42C3-A7DA-40C5B68A3825}"/>
    <hyperlink ref="L1180" r:id="rId3374" xr:uid="{AF1BDE7E-A72A-4AE9-9326-F52D5CEA573E}"/>
    <hyperlink ref="M1180" r:id="rId3375" xr:uid="{F7911165-9880-4BDD-ADDD-78948B26E00C}"/>
    <hyperlink ref="A1181" r:id="rId3376" xr:uid="{ACF96DEF-7133-4CB2-8FD9-4868F2E07C0F}"/>
    <hyperlink ref="L1181" r:id="rId3377" xr:uid="{E7B32368-AB94-4CB1-8F10-95E124F2BE25}"/>
    <hyperlink ref="M1181" r:id="rId3378" xr:uid="{3C8DC2D2-BF7D-4A72-9E5B-EDCE9AD4A475}"/>
    <hyperlink ref="A1182" r:id="rId3379" xr:uid="{73A45C6E-BB20-4DDE-9AE5-5BCE1F3F6178}"/>
    <hyperlink ref="L1182" r:id="rId3380" xr:uid="{D5EDF2BE-F18E-48B1-A09A-E1D4DF771BD2}"/>
    <hyperlink ref="M1182" r:id="rId3381" xr:uid="{222D02F1-ACD8-4E92-874A-502F3D51D15A}"/>
    <hyperlink ref="A1183" r:id="rId3382" xr:uid="{FEA77206-6127-45F7-A6F1-F7BB9834F6D8}"/>
    <hyperlink ref="L1183" r:id="rId3383" xr:uid="{555A1A06-4699-4E53-9582-366D5A0B3E29}"/>
    <hyperlink ref="M1183" r:id="rId3384" xr:uid="{901C3C57-FD92-4615-9DC8-47E41744F225}"/>
    <hyperlink ref="A1184" r:id="rId3385" xr:uid="{09FD8A44-9FF7-4F89-AE30-85AD79970C80}"/>
    <hyperlink ref="L1184" r:id="rId3386" xr:uid="{5A5E6F39-07D0-416A-A4C8-A0308C5FAB45}"/>
    <hyperlink ref="M1184" r:id="rId3387" xr:uid="{AD077D3B-FF87-4468-A01F-2C9B43F59312}"/>
    <hyperlink ref="A1185" r:id="rId3388" xr:uid="{146C6144-743B-4A92-BF3E-759AB00E9F93}"/>
    <hyperlink ref="L1185" r:id="rId3389" xr:uid="{CC8AB503-453D-4FBD-979F-2438CA9DD253}"/>
    <hyperlink ref="M1185" r:id="rId3390" xr:uid="{644A4A79-58F2-4790-BAAF-7D092AF21EBB}"/>
    <hyperlink ref="A1186" r:id="rId3391" xr:uid="{6B895B75-EC98-477D-BF4A-33EB25A5CE34}"/>
    <hyperlink ref="L1186" r:id="rId3392" xr:uid="{C98B8F2C-748B-4A09-B102-9907C60E9B2E}"/>
    <hyperlink ref="M1186" r:id="rId3393" xr:uid="{EE2FD668-815E-4A55-AFF8-8C05C6CF4C97}"/>
    <hyperlink ref="A1187" r:id="rId3394" xr:uid="{7932C75A-6DB1-4320-8901-50A8D4FB2C3E}"/>
    <hyperlink ref="L1187" r:id="rId3395" xr:uid="{89856A4A-77F6-407B-96BE-37E6CCF11A9D}"/>
    <hyperlink ref="M1187" r:id="rId3396" xr:uid="{5C3AF4F5-0D0C-4EB3-85A9-944874CFB4D1}"/>
    <hyperlink ref="A1188" r:id="rId3397" xr:uid="{1ED113FC-00D9-4FAC-A5EB-BE828D8F1938}"/>
    <hyperlink ref="L1188" r:id="rId3398" xr:uid="{233C642D-C2F1-45F5-9ECA-4F5428390662}"/>
    <hyperlink ref="M1188" r:id="rId3399" xr:uid="{9B346B7A-BBCC-41E1-AA7A-FED5BCA17082}"/>
    <hyperlink ref="A1189" r:id="rId3400" xr:uid="{8E2417F4-559A-4EB5-8A7E-4C9AAD1838BC}"/>
    <hyperlink ref="L1189" r:id="rId3401" xr:uid="{459DB035-2653-4A8E-9492-4B8649E7264B}"/>
    <hyperlink ref="M1189" r:id="rId3402" xr:uid="{D44019B1-DD79-48BB-B954-4026F7A84EA0}"/>
    <hyperlink ref="A1190" r:id="rId3403" xr:uid="{EB9983BF-44B1-4D5B-9576-818B34473571}"/>
    <hyperlink ref="L1190" r:id="rId3404" xr:uid="{4ED8065B-F65F-4CD2-BCF2-7BDA17DAD3EA}"/>
    <hyperlink ref="M1190" r:id="rId3405" xr:uid="{B811D8DC-F46D-45C0-9931-8CF84CF85C8C}"/>
    <hyperlink ref="A1191" r:id="rId3406" xr:uid="{3707EBC5-589D-4468-B95C-982245FFE70E}"/>
    <hyperlink ref="L1191" r:id="rId3407" xr:uid="{7EAE8230-67C1-4968-8AD3-31F75F84F30C}"/>
    <hyperlink ref="M1191" r:id="rId3408" xr:uid="{0E2A158C-2E35-46D4-8229-4A6FE5EE2A7E}"/>
    <hyperlink ref="A1192" r:id="rId3409" xr:uid="{EAF69B2A-2CA1-4E09-A294-E58C975C9AF4}"/>
    <hyperlink ref="L1192" r:id="rId3410" xr:uid="{E05FC98D-19A2-4576-8F3A-F8242B487EDE}"/>
    <hyperlink ref="M1192" r:id="rId3411" xr:uid="{067D573E-ADDC-4D76-9BF8-BB66C53EBEF6}"/>
    <hyperlink ref="A1193" r:id="rId3412" xr:uid="{A1849FEF-4592-4122-BF3A-BF4334042582}"/>
    <hyperlink ref="L1193" r:id="rId3413" xr:uid="{DA4BBD28-22A5-4D86-A11C-324AD73DF757}"/>
    <hyperlink ref="M1193" r:id="rId3414" xr:uid="{83A648EE-E222-42D1-9E37-B98E5EBDC032}"/>
    <hyperlink ref="A1194" r:id="rId3415" xr:uid="{52A0B472-C430-4D94-BB11-996136DDB95F}"/>
    <hyperlink ref="L1194" r:id="rId3416" xr:uid="{FE2B26AC-19C7-4156-8035-2F2498A26AD9}"/>
    <hyperlink ref="M1194" r:id="rId3417" xr:uid="{09EC9ADC-7680-40BF-9512-8DF96AF3B6E4}"/>
    <hyperlink ref="A1195" r:id="rId3418" xr:uid="{3DEB5C46-FE7C-4C14-A228-483DF7D09CCF}"/>
    <hyperlink ref="L1195" r:id="rId3419" xr:uid="{F34E946A-8674-42EF-8499-AA316B761DEE}"/>
    <hyperlink ref="M1195" r:id="rId3420" xr:uid="{0C75BC12-5743-47F0-8B68-6653E2E8D6AF}"/>
    <hyperlink ref="A1196" r:id="rId3421" xr:uid="{1AE7DC1B-F7E0-40F1-A67A-2A43B979832B}"/>
    <hyperlink ref="L1196" r:id="rId3422" xr:uid="{2ABD8EAE-9D65-4A3A-969D-F022DB84BF6B}"/>
    <hyperlink ref="M1196" r:id="rId3423" xr:uid="{D4060624-AF91-4D32-9176-B054BA56ACC2}"/>
    <hyperlink ref="A1197" r:id="rId3424" xr:uid="{B254894E-42CA-4789-B826-5E28FE54729B}"/>
    <hyperlink ref="L1197" r:id="rId3425" xr:uid="{F2B366CA-9EBC-4FA0-B58B-1F12C748B2FB}"/>
    <hyperlink ref="M1197" r:id="rId3426" xr:uid="{51D644BD-62BE-4F45-BD9D-3F859239256A}"/>
    <hyperlink ref="A1198" r:id="rId3427" xr:uid="{89F664A2-91F5-4792-8232-BBB8092132C2}"/>
    <hyperlink ref="L1198" r:id="rId3428" xr:uid="{C883E26E-7AF4-4C84-863E-D110BCBA6BDC}"/>
    <hyperlink ref="M1198" r:id="rId3429" xr:uid="{597259AE-729C-4564-A2F6-3D41FE9BA301}"/>
    <hyperlink ref="A1199" r:id="rId3430" xr:uid="{22CC36EF-71CB-48AA-8CAF-D45918C553E3}"/>
    <hyperlink ref="L1199" r:id="rId3431" xr:uid="{49316C3B-570A-4A44-AE1D-CA425F223AA0}"/>
    <hyperlink ref="M1199" r:id="rId3432" xr:uid="{A332FEE1-7335-4F88-ADEA-F31DB73447CF}"/>
    <hyperlink ref="A1200" r:id="rId3433" xr:uid="{39BD1534-75AF-4847-BBDB-8D979ACDA979}"/>
    <hyperlink ref="L1200" r:id="rId3434" xr:uid="{FE2B93B4-B6A6-44E1-8FD7-BB1C6AAAB2D7}"/>
    <hyperlink ref="M1200" r:id="rId3435" xr:uid="{E93F0494-B1EB-42AE-9A37-5A83C72727FC}"/>
    <hyperlink ref="A1201" r:id="rId3436" xr:uid="{B350C5E6-6FDF-4031-89E7-9FC0A5043651}"/>
    <hyperlink ref="L1201" r:id="rId3437" xr:uid="{C4731E3C-7934-4475-BB8F-81DFFB609EAE}"/>
    <hyperlink ref="M1201" r:id="rId3438" xr:uid="{AE22F3FC-A3E1-453A-9440-5523BDF9EA8C}"/>
    <hyperlink ref="A1202" r:id="rId3439" xr:uid="{1729659B-6400-4175-9CC5-B9CFEB7504C4}"/>
    <hyperlink ref="L1202" r:id="rId3440" xr:uid="{3297D618-5BC9-437D-84F1-A8ECE1AFE063}"/>
    <hyperlink ref="M1202" r:id="rId3441" xr:uid="{102115C0-3475-43E0-81CA-3FFF598CFCFB}"/>
    <hyperlink ref="A1203" r:id="rId3442" xr:uid="{8E8814DC-B85B-4F9E-AC2D-00AC7368F7A2}"/>
    <hyperlink ref="L1203" r:id="rId3443" xr:uid="{ECA9C070-F4D3-451E-9993-2532BE189E1B}"/>
    <hyperlink ref="M1203" r:id="rId3444" xr:uid="{41EBAA84-DBA5-45BC-B85C-0A24B1C55B15}"/>
    <hyperlink ref="A1204" r:id="rId3445" xr:uid="{52F3D371-50C9-4D3A-9B91-2714DF61A41F}"/>
    <hyperlink ref="L1204" r:id="rId3446" xr:uid="{2C8AAABA-8473-4F4A-B57F-F9E95199C372}"/>
    <hyperlink ref="M1204" r:id="rId3447" xr:uid="{D48CF715-1B83-446B-B3EB-3FAE2D150C56}"/>
    <hyperlink ref="A1205" r:id="rId3448" xr:uid="{3567356B-FF70-4DCB-9A83-233B48863375}"/>
    <hyperlink ref="L1205" r:id="rId3449" xr:uid="{7BA465D4-B549-475F-9C40-F5B75315537B}"/>
    <hyperlink ref="M1205" r:id="rId3450" xr:uid="{61A1FC8F-81A1-4AAB-BD15-E00BC6FB15CD}"/>
    <hyperlink ref="A1206" r:id="rId3451" xr:uid="{CFCF53D6-783B-415D-A570-14E7129A8B19}"/>
    <hyperlink ref="L1206" r:id="rId3452" xr:uid="{E5D716DC-865E-4255-824E-C12BAD3F8E93}"/>
    <hyperlink ref="M1206" r:id="rId3453" xr:uid="{32910E2B-9921-4758-ABA3-DD111C7C791E}"/>
    <hyperlink ref="A1207" r:id="rId3454" xr:uid="{F785CDFE-D386-4A4D-BF08-E9AEF30318EF}"/>
    <hyperlink ref="L1207" r:id="rId3455" xr:uid="{2A8DC3C5-8C4D-47C3-993F-BF0138C88EA2}"/>
    <hyperlink ref="M1207" r:id="rId3456" xr:uid="{A48EE546-B32B-4A03-AA00-6809EEF68D6B}"/>
    <hyperlink ref="A1208" r:id="rId3457" xr:uid="{C9F09349-D87A-4E01-BF35-43283AA4C175}"/>
    <hyperlink ref="L1208" r:id="rId3458" xr:uid="{7C6088D9-90C0-4620-A301-C84B70DD688D}"/>
    <hyperlink ref="M1208" r:id="rId3459" xr:uid="{FDB9ECFA-DBDC-46AB-A40B-A2E63280F7CC}"/>
    <hyperlink ref="A1209" r:id="rId3460" xr:uid="{E3C56470-3AF2-4DC1-893A-53EA3A89B5AA}"/>
    <hyperlink ref="L1209" r:id="rId3461" xr:uid="{E8A707A3-F333-44FA-9659-0E4843C3298D}"/>
    <hyperlink ref="M1209" r:id="rId3462" xr:uid="{6D1B0D81-4739-4421-8B9C-6328B14AED1A}"/>
    <hyperlink ref="A1210" r:id="rId3463" xr:uid="{2DFA52E4-0645-4CD4-85DC-1E50E7270294}"/>
    <hyperlink ref="L1210" r:id="rId3464" xr:uid="{C4D1BFF0-06DF-4644-B38A-6F6AD279472A}"/>
    <hyperlink ref="M1210" r:id="rId3465" xr:uid="{71B42C42-0B23-4B85-9AB6-23F17DB0F282}"/>
    <hyperlink ref="A1211" r:id="rId3466" xr:uid="{4F56229D-2486-4CD0-B7E0-30EEDAB662E8}"/>
    <hyperlink ref="L1211" r:id="rId3467" xr:uid="{2FD3F284-51DD-4245-B585-53888D7E340F}"/>
    <hyperlink ref="M1211" r:id="rId3468" xr:uid="{2A4C0443-06E4-442C-813E-33611815749E}"/>
    <hyperlink ref="A1212" r:id="rId3469" xr:uid="{3AFD0FE8-61BC-4664-B97D-8792BA0AC9E9}"/>
    <hyperlink ref="L1212" r:id="rId3470" xr:uid="{3BDF6E61-8CC7-459A-8D3C-8265C5E63FB2}"/>
    <hyperlink ref="M1212" r:id="rId3471" xr:uid="{1342E1ED-11A1-4037-9A45-348BC54D5246}"/>
    <hyperlink ref="A1213" r:id="rId3472" xr:uid="{5BC26119-0848-4BAE-9B00-AA662D7B7A10}"/>
    <hyperlink ref="L1213" r:id="rId3473" xr:uid="{E41F5290-94FC-438C-93E8-E874A0C2AC74}"/>
    <hyperlink ref="M1213" r:id="rId3474" xr:uid="{F8AB7542-8205-4E11-AAC6-B33BB24EB63B}"/>
    <hyperlink ref="A1214" r:id="rId3475" xr:uid="{4FFDD7EA-5C3E-40D9-8578-592F85BC874B}"/>
    <hyperlink ref="L1214" r:id="rId3476" xr:uid="{47BEDBF2-2F3E-4495-973F-3577CA2A8CCD}"/>
    <hyperlink ref="M1214" r:id="rId3477" xr:uid="{B5A37880-4094-4F6E-8E31-6EF48D096B55}"/>
    <hyperlink ref="A1215" r:id="rId3478" xr:uid="{C45C57F2-3124-4AC6-8C63-883AFA8926A9}"/>
    <hyperlink ref="L1215" r:id="rId3479" xr:uid="{89610786-E137-4086-977C-8705707C2E72}"/>
    <hyperlink ref="M1215" r:id="rId3480" xr:uid="{2E2230F4-D2DF-49A5-B18A-37F9AF8318B9}"/>
    <hyperlink ref="A1216" r:id="rId3481" xr:uid="{BE4ACC0B-6EE2-4A74-9389-56C911C3A66E}"/>
    <hyperlink ref="L1216" r:id="rId3482" xr:uid="{60DC043B-F0FB-4433-9EE2-98E20AC5EE58}"/>
    <hyperlink ref="M1216" r:id="rId3483" xr:uid="{A5B9EA5B-08EC-41E0-AAAD-F738833A2E17}"/>
    <hyperlink ref="A1217" r:id="rId3484" xr:uid="{F3DE3E8C-6EA5-4275-886E-629E9E15A711}"/>
    <hyperlink ref="L1217" r:id="rId3485" xr:uid="{F4CF42A7-C017-4E8F-B3AC-E2006A405D2B}"/>
    <hyperlink ref="M1217" r:id="rId3486" xr:uid="{1020A02B-E8AC-4784-8F38-3A63519C0B3C}"/>
    <hyperlink ref="A1218" r:id="rId3487" xr:uid="{47F2B123-DF75-4AA7-9DEF-05902A3D53D7}"/>
    <hyperlink ref="L1218" r:id="rId3488" xr:uid="{0BCB9C34-D9EB-4293-8E77-8AB1D97BF207}"/>
    <hyperlink ref="M1218" r:id="rId3489" xr:uid="{B90C13E2-43F8-4B44-9FE1-AEF24055F64F}"/>
    <hyperlink ref="A1219" r:id="rId3490" xr:uid="{DB179FB6-4623-416C-ABDE-C8C765E5B4E0}"/>
    <hyperlink ref="L1219" r:id="rId3491" xr:uid="{BE6CEBE2-338F-4A0B-9652-A2C39AC0DB75}"/>
    <hyperlink ref="M1219" r:id="rId3492" xr:uid="{1A4E9D04-017B-4E2E-9CE6-6206D0F7305E}"/>
    <hyperlink ref="A1220" r:id="rId3493" xr:uid="{84AEFFF5-378C-4599-8C53-FEA7AA47B81B}"/>
    <hyperlink ref="L1220" r:id="rId3494" xr:uid="{E765A81C-0284-4E5E-A138-45473CE0454D}"/>
    <hyperlink ref="M1220" r:id="rId3495" xr:uid="{1433569A-EC7E-4005-95AC-6FF77C621A85}"/>
    <hyperlink ref="A1221" r:id="rId3496" xr:uid="{5ABAE778-102B-4C90-90BA-AFDF45DF7A5C}"/>
    <hyperlink ref="L1221" r:id="rId3497" xr:uid="{5DA6699C-E8CE-4B2F-98A8-1F08A1984E7B}"/>
    <hyperlink ref="M1221" r:id="rId3498" xr:uid="{2E1B51A3-1D2C-43D1-BB76-E5E6C2C292E0}"/>
    <hyperlink ref="A1222" r:id="rId3499" xr:uid="{692F27AB-D448-4D10-A2B2-36431B2F6FEE}"/>
    <hyperlink ref="L1222" r:id="rId3500" xr:uid="{7F9E4423-DA3E-4A34-A841-B44606843C81}"/>
    <hyperlink ref="M1222" r:id="rId3501" xr:uid="{1E97D598-DA26-4402-B27B-0281A3B61073}"/>
    <hyperlink ref="A1223" r:id="rId3502" xr:uid="{C4623C56-0465-4C2E-86A7-49B4B3FEA039}"/>
    <hyperlink ref="L1223" r:id="rId3503" xr:uid="{C2D00414-DEC7-4A19-A59E-0E7A0CD6FA07}"/>
    <hyperlink ref="M1223" r:id="rId3504" xr:uid="{D6FBB710-F03F-4657-BF94-8E375920CA33}"/>
    <hyperlink ref="A1224" r:id="rId3505" xr:uid="{52AD7AB6-8915-4CAB-A725-901D691BBE69}"/>
    <hyperlink ref="L1224" r:id="rId3506" xr:uid="{9108649A-DA8B-48B6-8AAD-B7D52B32675D}"/>
    <hyperlink ref="M1224" r:id="rId3507" xr:uid="{596A6569-95C2-4F1F-848D-5B3D21DEE546}"/>
    <hyperlink ref="A1225" r:id="rId3508" xr:uid="{8B3F0A48-6A98-4D90-A3CD-AE9DF2F6A97F}"/>
    <hyperlink ref="L1225" r:id="rId3509" xr:uid="{E0D49604-8D1D-46E0-991D-030A312074FA}"/>
    <hyperlink ref="M1225" r:id="rId3510" xr:uid="{4B36A72F-21C8-4FF0-8390-C3350332FEBE}"/>
    <hyperlink ref="A1226" r:id="rId3511" xr:uid="{0BE7F1AF-D521-4A93-8D1D-90B6B3918ED6}"/>
    <hyperlink ref="L1226" r:id="rId3512" xr:uid="{8869BDA6-0C4F-4F3F-A868-D5A646FE3DF5}"/>
    <hyperlink ref="M1226" r:id="rId3513" xr:uid="{F7880F0B-7692-4F01-98CF-F75DBAC8092A}"/>
    <hyperlink ref="A1227" r:id="rId3514" xr:uid="{F8D149DF-6876-4291-AAFA-BB7BBE03A5AC}"/>
    <hyperlink ref="L1227" r:id="rId3515" xr:uid="{0DC750AB-930E-48C6-9BA3-AA5BDAC1F1EE}"/>
    <hyperlink ref="M1227" r:id="rId3516" xr:uid="{C586A736-8A32-48E4-B094-0413277607F5}"/>
    <hyperlink ref="A1228" r:id="rId3517" xr:uid="{E3DCE23E-C516-42B8-9E6F-29D1BF6D4226}"/>
    <hyperlink ref="L1228" r:id="rId3518" xr:uid="{C91E9433-885E-4164-9D46-9C39904FEAA0}"/>
    <hyperlink ref="M1228" r:id="rId3519" xr:uid="{900D2725-CCA4-44EE-80BE-9AA7C1E68AD9}"/>
    <hyperlink ref="A1229" r:id="rId3520" xr:uid="{A01F63C1-7B96-4FA4-90D5-1103E8C9EA4D}"/>
    <hyperlink ref="L1229" r:id="rId3521" xr:uid="{05F71ADD-958B-4DA8-AC28-BA4E842F0F08}"/>
    <hyperlink ref="M1229" r:id="rId3522" xr:uid="{CCB7D87A-44CA-4D25-AC9B-15AB3260AF2C}"/>
    <hyperlink ref="A1230" r:id="rId3523" xr:uid="{202E7586-9739-42B6-B4B7-28ABB800B4D2}"/>
    <hyperlink ref="L1230" r:id="rId3524" xr:uid="{2503F27B-C115-473A-8D6F-AF7F4C8E13A8}"/>
    <hyperlink ref="M1230" r:id="rId3525" xr:uid="{4B47590C-591D-463F-9330-07847757C8C9}"/>
    <hyperlink ref="A1231" r:id="rId3526" xr:uid="{A0114B3A-5A09-4FFE-8685-BDE2116748DA}"/>
    <hyperlink ref="L1231" r:id="rId3527" xr:uid="{9F5A1A33-91F1-412C-AD36-2760C00C45EA}"/>
    <hyperlink ref="M1231" r:id="rId3528" xr:uid="{8EA2FDFE-F73E-4539-B2F1-A667057BA7C4}"/>
    <hyperlink ref="A1232" r:id="rId3529" xr:uid="{BFF61D06-4ED6-472E-AA76-D77C926416C0}"/>
    <hyperlink ref="L1232" r:id="rId3530" xr:uid="{1C506A9F-A806-4043-81D1-DC46736D3E6D}"/>
    <hyperlink ref="M1232" r:id="rId3531" xr:uid="{6D813318-41D8-4022-A150-83ABCC32511D}"/>
    <hyperlink ref="A1233" r:id="rId3532" xr:uid="{D08A7D03-839F-46DA-A024-FFEA88DBF7AC}"/>
    <hyperlink ref="L1233" r:id="rId3533" xr:uid="{DE03B8C8-3AD3-46BC-8CBC-CB7A1508D536}"/>
    <hyperlink ref="M1233" r:id="rId3534" xr:uid="{7FE42FFC-5888-4DA4-8AF3-61D47CD8774B}"/>
    <hyperlink ref="A1234" r:id="rId3535" xr:uid="{74A04E4C-DD9F-49FA-A27E-1D11640AA066}"/>
    <hyperlink ref="L1234" r:id="rId3536" xr:uid="{CBEDBD31-FF25-48A3-88AB-DB02D77BF348}"/>
    <hyperlink ref="M1234" r:id="rId3537" xr:uid="{7CED264C-2676-49D3-BA45-9869A863EFDA}"/>
    <hyperlink ref="A1235" r:id="rId3538" xr:uid="{3AF90FCE-830C-4959-ADEC-EB63D2208D51}"/>
    <hyperlink ref="L1235" r:id="rId3539" xr:uid="{F6D06C26-DDC6-498F-871D-8F35207E5E57}"/>
    <hyperlink ref="M1235" r:id="rId3540" xr:uid="{8D169C50-8747-478E-9C13-9A31F60D2C31}"/>
    <hyperlink ref="A1236" r:id="rId3541" xr:uid="{4EFF2B81-B29B-44CC-A20A-5B8C8B551662}"/>
    <hyperlink ref="L1236" r:id="rId3542" xr:uid="{1574210F-4BD9-4327-8CA5-273EB2C12FF5}"/>
    <hyperlink ref="M1236" r:id="rId3543" xr:uid="{375A60E3-C5D6-46B3-877E-ACF0FA245DBA}"/>
    <hyperlink ref="A1237" r:id="rId3544" xr:uid="{D387A517-AB37-42EC-82CC-4B041582AB91}"/>
    <hyperlink ref="L1237" r:id="rId3545" xr:uid="{9C27C9A7-3299-4479-A501-730883C59EC3}"/>
    <hyperlink ref="M1237" r:id="rId3546" xr:uid="{BE998CC2-E293-4819-90FF-55240EA1611B}"/>
    <hyperlink ref="A1238" r:id="rId3547" xr:uid="{316E8F85-8A30-4D9B-B795-DA0C995F8BB5}"/>
    <hyperlink ref="L1238" r:id="rId3548" xr:uid="{99C1DEB6-7D5F-481B-86D1-2D654843D22B}"/>
    <hyperlink ref="M1238" r:id="rId3549" xr:uid="{06EFC475-7CAB-456C-826D-F3EDAE7A8AEC}"/>
    <hyperlink ref="A1239" r:id="rId3550" xr:uid="{12B284EB-8B03-4DD7-86F1-455584E87532}"/>
    <hyperlink ref="L1239" r:id="rId3551" xr:uid="{824FC074-75B7-434A-B61C-4EB8478C880B}"/>
    <hyperlink ref="M1239" r:id="rId3552" xr:uid="{06255EDF-622E-4C8B-A782-63F1B2F42E7D}"/>
    <hyperlink ref="A1240" r:id="rId3553" xr:uid="{078A4418-9B8E-4091-AAA1-EF850FE47A51}"/>
    <hyperlink ref="L1240" r:id="rId3554" xr:uid="{25B9E7EA-96F5-4A20-BC0C-3DCDA110C0B6}"/>
    <hyperlink ref="M1240" r:id="rId3555" xr:uid="{7028025F-2A24-4E03-AE56-51AC25910FDA}"/>
    <hyperlink ref="A1241" r:id="rId3556" xr:uid="{2BF94A83-9729-4760-BBB7-7FF3AF8AFDA3}"/>
    <hyperlink ref="L1241" r:id="rId3557" xr:uid="{EC8506C0-9DC3-4859-A4C2-146EEFEDEA64}"/>
    <hyperlink ref="M1241" r:id="rId3558" xr:uid="{FBAA1BDF-2784-4629-9B5C-DC7F19A8AEBF}"/>
    <hyperlink ref="A1242" r:id="rId3559" xr:uid="{E0F2757C-ABDF-4E95-B669-676D11451536}"/>
    <hyperlink ref="L1242" r:id="rId3560" xr:uid="{D6717E38-C51F-4F45-B69F-428AF07FD522}"/>
    <hyperlink ref="M1242" r:id="rId3561" xr:uid="{D9CF9878-44C2-4FB5-A405-4F7A612F5B38}"/>
    <hyperlink ref="A1243" r:id="rId3562" xr:uid="{B1DAA91B-BBEB-423F-9E29-9A9AB919CF20}"/>
    <hyperlink ref="L1243" r:id="rId3563" xr:uid="{716FA61D-3227-4FAB-A03A-7F1332D1E275}"/>
    <hyperlink ref="M1243" r:id="rId3564" xr:uid="{EAAB31C1-45D4-44B0-BCB1-80F03CF5BCB1}"/>
    <hyperlink ref="A1244" r:id="rId3565" xr:uid="{2D49238B-15F9-4E6C-AE2B-F1E9359B6DD6}"/>
    <hyperlink ref="L1244" r:id="rId3566" xr:uid="{650C836B-2BAD-47A3-9E22-AA208B905A41}"/>
    <hyperlink ref="M1244" r:id="rId3567" xr:uid="{69AB16EB-412B-4987-B91F-4D790B9D71DA}"/>
    <hyperlink ref="A1245" r:id="rId3568" xr:uid="{CB855CD2-AA0F-4030-A00E-45E8946F9ECC}"/>
    <hyperlink ref="L1245" r:id="rId3569" xr:uid="{CAC35FEA-D879-411F-8023-F3027857B5F3}"/>
    <hyperlink ref="M1245" r:id="rId3570" xr:uid="{20677072-6E44-4955-B139-F632E4445592}"/>
    <hyperlink ref="A1246" r:id="rId3571" xr:uid="{21894952-FFBC-4A48-B304-2539A95C3B9A}"/>
    <hyperlink ref="L1246" r:id="rId3572" xr:uid="{6F36C797-62A5-447F-89A3-659314C5FDDA}"/>
    <hyperlink ref="M1246" r:id="rId3573" xr:uid="{FC888738-5D6B-4B58-998B-7BAE4F496334}"/>
    <hyperlink ref="A1247" r:id="rId3574" xr:uid="{D699EDCE-447C-450D-8F07-CAEA9259AE90}"/>
    <hyperlink ref="L1247" r:id="rId3575" xr:uid="{77B68AB0-7D58-4F16-9ED3-7FFB3179EF54}"/>
    <hyperlink ref="M1247" r:id="rId3576" xr:uid="{7B7D0623-43D7-4171-A88F-37D0CD69090A}"/>
    <hyperlink ref="A1248" r:id="rId3577" xr:uid="{F65EC165-5AEB-4252-9048-173E81E16882}"/>
    <hyperlink ref="L1248" r:id="rId3578" xr:uid="{331DDC88-ADE0-44C4-86C2-38458C5EA258}"/>
    <hyperlink ref="M1248" r:id="rId3579" xr:uid="{6AB27988-614A-4114-9E70-68C4E8848056}"/>
    <hyperlink ref="A1249" r:id="rId3580" xr:uid="{3E856B1F-C30A-47F8-9021-637EF2547F2B}"/>
    <hyperlink ref="L1249" r:id="rId3581" xr:uid="{1036C507-43D7-4DD6-968C-E86B0346AB11}"/>
    <hyperlink ref="M1249" r:id="rId3582" xr:uid="{5F3FED01-0602-40D4-A18B-4E075D856C3B}"/>
    <hyperlink ref="A1250" r:id="rId3583" xr:uid="{D7ADC011-BC72-433E-B260-27DBE3603643}"/>
    <hyperlink ref="L1250" r:id="rId3584" xr:uid="{53E223A9-5FC4-4437-B0F4-3682C980AAE3}"/>
    <hyperlink ref="M1250" r:id="rId3585" xr:uid="{B80C7423-AB61-43B9-8EE9-CA31C7115293}"/>
    <hyperlink ref="A1251" r:id="rId3586" xr:uid="{BB9DD52E-8552-4E9A-B8E1-B79047F49E0E}"/>
    <hyperlink ref="L1251" r:id="rId3587" xr:uid="{A6390045-0E3F-43DE-B5C5-2EE14B82A4A8}"/>
    <hyperlink ref="M1251" r:id="rId3588" xr:uid="{6C59F00E-9B2F-4EDC-83E4-2F9909B8B7FE}"/>
    <hyperlink ref="A1252" r:id="rId3589" xr:uid="{4E6AFDDC-D861-4473-A06D-1FF8F0026FF8}"/>
    <hyperlink ref="L1252" r:id="rId3590" xr:uid="{2FD097A9-2CCF-4541-B5FB-988A3ACAF869}"/>
    <hyperlink ref="M1252" r:id="rId3591" xr:uid="{4829946A-A981-4F89-8063-EF7AAB8493A2}"/>
    <hyperlink ref="A1253" r:id="rId3592" xr:uid="{B92E7354-ABAA-48AA-829B-2DEC97CBA466}"/>
    <hyperlink ref="L1253" r:id="rId3593" xr:uid="{5B93C2D5-39A1-4FD5-B7CD-CD55847E06CC}"/>
    <hyperlink ref="M1253" r:id="rId3594" xr:uid="{2754CA4C-497D-49E3-99BF-69DDF385C6C9}"/>
    <hyperlink ref="A1254" r:id="rId3595" xr:uid="{ADF44527-3F2B-40F3-87D5-9757E5726770}"/>
    <hyperlink ref="L1254" r:id="rId3596" xr:uid="{70769B56-9BF2-4321-A0A7-889B624B36B7}"/>
    <hyperlink ref="M1254" r:id="rId3597" xr:uid="{FBF6761A-18C3-406B-91B5-02EB26242F94}"/>
    <hyperlink ref="A1255" r:id="rId3598" xr:uid="{4763938C-AC43-41AC-BAFF-F7C664ED37E7}"/>
    <hyperlink ref="L1255" r:id="rId3599" xr:uid="{EBFEFF01-82A7-4469-8112-369F722507B5}"/>
    <hyperlink ref="M1255" r:id="rId3600" xr:uid="{318E7A85-BA44-4FA4-96D6-96B37A97AC43}"/>
    <hyperlink ref="A1256" r:id="rId3601" xr:uid="{B598FFE0-4165-4402-BA21-A0BBBD075640}"/>
    <hyperlink ref="L1256" r:id="rId3602" xr:uid="{1DF49B11-3EC8-4769-8606-9A0729E8CCDA}"/>
    <hyperlink ref="M1256" r:id="rId3603" xr:uid="{918F9661-88B9-449C-9BD8-DA195C2E2A0A}"/>
    <hyperlink ref="A1257" r:id="rId3604" xr:uid="{BAB5BD64-A83E-4E42-A259-765B3251EAFC}"/>
    <hyperlink ref="L1257" r:id="rId3605" xr:uid="{699FE16C-3E3C-4FC6-98F7-45C66E232D50}"/>
    <hyperlink ref="M1257" r:id="rId3606" xr:uid="{E126C293-F544-4F4D-B8D6-16E4F2CC6EA5}"/>
    <hyperlink ref="A1258" r:id="rId3607" xr:uid="{8FF1E243-5396-4AB5-AE2C-B0A8EE778CD1}"/>
    <hyperlink ref="L1258" r:id="rId3608" xr:uid="{7C554B66-EFB3-4164-BFAF-D9AC447115F2}"/>
    <hyperlink ref="M1258" r:id="rId3609" xr:uid="{C70910C2-76A6-428A-BF64-5AF3B43C6781}"/>
    <hyperlink ref="A1259" r:id="rId3610" xr:uid="{D3E44D49-BD0F-4453-ADA0-72C7EA1EF4DD}"/>
    <hyperlink ref="L1259" r:id="rId3611" xr:uid="{97D40087-3F30-44CE-8C3E-5B016844EE45}"/>
    <hyperlink ref="M1259" r:id="rId3612" xr:uid="{35DB5843-287A-409B-A34B-86149FFCDB10}"/>
    <hyperlink ref="A1260" r:id="rId3613" xr:uid="{B18EAB4E-1F99-4628-909F-37DD5F2CDB99}"/>
    <hyperlink ref="L1260" r:id="rId3614" xr:uid="{34164F92-7CCF-4DC5-BB33-751812489091}"/>
    <hyperlink ref="M1260" r:id="rId3615" xr:uid="{0406C40F-CD5B-4144-91A7-742FC8F5A93A}"/>
    <hyperlink ref="A1261" r:id="rId3616" xr:uid="{3C52C510-19FC-404D-BCC2-95B161445520}"/>
    <hyperlink ref="L1261" r:id="rId3617" xr:uid="{06DA5EDC-E6D6-46C6-B59E-690D20C7A76A}"/>
    <hyperlink ref="M1261" r:id="rId3618" xr:uid="{82A73F46-F318-4016-89EF-F96F2B2B3646}"/>
    <hyperlink ref="A1262" r:id="rId3619" xr:uid="{02E5513F-83E5-456A-810D-66F5767BD2D3}"/>
    <hyperlink ref="L1262" r:id="rId3620" xr:uid="{AF509A3F-4909-42FB-9CAE-BC925C4AB867}"/>
    <hyperlink ref="M1262" r:id="rId3621" xr:uid="{B6D41C2C-6C07-4BED-BFBA-15045E5387EA}"/>
    <hyperlink ref="A1263" r:id="rId3622" xr:uid="{D5432B11-04DD-4E02-978C-3814851BA924}"/>
    <hyperlink ref="L1263" r:id="rId3623" xr:uid="{2F195D38-C59A-4C23-9E53-3CDFE6DDAE55}"/>
    <hyperlink ref="M1263" r:id="rId3624" xr:uid="{F99EF280-2FC5-4541-98BB-91B4D39DF064}"/>
    <hyperlink ref="A1264" r:id="rId3625" xr:uid="{0239B921-9F40-4253-B56A-4AD1BAC0E0C9}"/>
    <hyperlink ref="L1264" r:id="rId3626" xr:uid="{F7A12417-F8A6-4702-B0CB-CA9A87A16829}"/>
    <hyperlink ref="M1264" r:id="rId3627" xr:uid="{8CB9FD54-BBF0-4BF9-AF34-0A39B5F9170C}"/>
    <hyperlink ref="A1265" r:id="rId3628" xr:uid="{27A3F828-AFD0-4571-A2FE-935AEDE08DC0}"/>
    <hyperlink ref="L1265" r:id="rId3629" xr:uid="{98EBEF7A-1FF2-4E93-A69B-5EE37C808E65}"/>
    <hyperlink ref="M1265" r:id="rId3630" xr:uid="{12C0F1D1-995B-414B-8D69-EEFE292F5171}"/>
    <hyperlink ref="A1266" r:id="rId3631" xr:uid="{AEAB8FEB-E965-440F-A6A3-75BF69A7CD2B}"/>
    <hyperlink ref="L1266" r:id="rId3632" xr:uid="{CBEED673-873C-4CBF-AA22-3FA840E35B0A}"/>
    <hyperlink ref="M1266" r:id="rId3633" xr:uid="{E339F1CC-38B7-40A3-8E96-59FBA66F4BA8}"/>
    <hyperlink ref="A1267" r:id="rId3634" xr:uid="{85945CCB-7F48-429E-8A22-CD59FDD440AC}"/>
    <hyperlink ref="L1267" r:id="rId3635" xr:uid="{27B7FD3B-6AE1-4EE1-943B-AB5DAAAF40C2}"/>
    <hyperlink ref="M1267" r:id="rId3636" xr:uid="{DEA0B486-A4A8-44FE-881A-C3AACF0F5F91}"/>
    <hyperlink ref="A1268" r:id="rId3637" xr:uid="{04C4097F-A747-45DA-8706-37E40BA907AB}"/>
    <hyperlink ref="L1268" r:id="rId3638" xr:uid="{A599B32E-CC68-4EF0-83C7-CD6288CC47B2}"/>
    <hyperlink ref="M1268" r:id="rId3639" xr:uid="{EECB9FDA-FB80-4134-BD3C-0EC2F83310C7}"/>
    <hyperlink ref="A1269" r:id="rId3640" xr:uid="{7ECC1068-DEE1-47C7-A8AE-45F9F49BC277}"/>
    <hyperlink ref="L1269" r:id="rId3641" xr:uid="{057A920F-B0FF-464A-A52A-C02E4413E1F0}"/>
    <hyperlink ref="M1269" r:id="rId3642" xr:uid="{B37EEBB0-A717-43AB-A892-B864AD558744}"/>
    <hyperlink ref="A1270" r:id="rId3643" xr:uid="{E62E137E-D8B9-4E66-A8B8-35B20FDC8245}"/>
    <hyperlink ref="L1270" r:id="rId3644" xr:uid="{D624B9C9-C2BD-4744-8F3D-10C5E81C79E1}"/>
    <hyperlink ref="M1270" r:id="rId3645" xr:uid="{B8BC41E0-E1F2-4188-B849-39ADD7BA26F6}"/>
    <hyperlink ref="A1271" r:id="rId3646" xr:uid="{11CF86A6-41F6-42AB-830E-C254B8215419}"/>
    <hyperlink ref="L1271" r:id="rId3647" xr:uid="{AD35334B-D006-49CC-A4DA-3EEE6089BA3A}"/>
    <hyperlink ref="M1271" r:id="rId3648" xr:uid="{3430A621-442B-4332-9F66-E4BEFB0E7C82}"/>
    <hyperlink ref="A1272" r:id="rId3649" xr:uid="{EC617B4D-E420-4F6E-9BCA-B8CC3F1221D3}"/>
    <hyperlink ref="L1272" r:id="rId3650" xr:uid="{CB8823DF-1C07-405B-BE24-673BEF5E95B8}"/>
    <hyperlink ref="M1272" r:id="rId3651" xr:uid="{4AF71482-9A20-4324-97B3-654597602B08}"/>
    <hyperlink ref="A1273" r:id="rId3652" xr:uid="{E7925B9F-EE12-44C6-8483-655D33658A3D}"/>
    <hyperlink ref="L1273" r:id="rId3653" xr:uid="{839DD871-2F78-4DAD-ACF3-4EA280FF22A1}"/>
    <hyperlink ref="M1273" r:id="rId3654" xr:uid="{85FD97BA-D78F-4776-AD96-0C292B17B8A6}"/>
    <hyperlink ref="A1274" r:id="rId3655" xr:uid="{B32BE129-961F-4B3F-BA7A-2A076E536C74}"/>
    <hyperlink ref="L1274" r:id="rId3656" xr:uid="{A1950576-98D6-41C6-8823-62E811E4637D}"/>
    <hyperlink ref="M1274" r:id="rId3657" xr:uid="{D16BD04E-CF21-4DD4-AE80-5BB5B2DCA34B}"/>
    <hyperlink ref="A1275" r:id="rId3658" xr:uid="{722DCEBD-FCC9-4F86-908B-D6EDAE785C6D}"/>
    <hyperlink ref="L1275" r:id="rId3659" xr:uid="{129A1D32-9D1D-409D-83D9-4ACF952D6E2C}"/>
    <hyperlink ref="M1275" r:id="rId3660" xr:uid="{4F117D3E-00F6-450C-A809-05A8B0933328}"/>
    <hyperlink ref="A1276" r:id="rId3661" xr:uid="{A46CF54B-B984-4B1D-9658-73B7B7F5E8BE}"/>
    <hyperlink ref="L1276" r:id="rId3662" xr:uid="{CF6D5EED-B8E8-4B87-9FBA-94202043EDD5}"/>
    <hyperlink ref="M1276" r:id="rId3663" xr:uid="{00949CCB-8176-4FDB-A5A3-85A42AA8B77B}"/>
    <hyperlink ref="A1277" r:id="rId3664" xr:uid="{C343A5E9-9CBE-447E-9CEB-4AE673CAED0E}"/>
    <hyperlink ref="L1277" r:id="rId3665" xr:uid="{62A23869-751E-43D9-AA57-533451A5176C}"/>
    <hyperlink ref="M1277" r:id="rId3666" xr:uid="{5B72CF83-3CB3-4B5E-8B38-CCB66BA718DF}"/>
    <hyperlink ref="A1278" r:id="rId3667" xr:uid="{8EF4CB6C-E1EC-4230-8A38-2473684CABEC}"/>
    <hyperlink ref="L1278" r:id="rId3668" xr:uid="{DDD25941-44C8-4146-A358-C3468F3BAE85}"/>
    <hyperlink ref="M1278" r:id="rId3669" xr:uid="{D0B3C0A2-87B6-43BE-B1E8-44A9C5088EA2}"/>
    <hyperlink ref="A1279" r:id="rId3670" xr:uid="{516410CB-6714-4D8C-A6F9-38F7289C8A11}"/>
    <hyperlink ref="L1279" r:id="rId3671" xr:uid="{2B2B8944-01C7-46FB-8465-633603E225E8}"/>
    <hyperlink ref="M1279" r:id="rId3672" xr:uid="{B3035D51-C1B9-46AC-A111-2E78B3BC28EC}"/>
    <hyperlink ref="A1280" r:id="rId3673" xr:uid="{2BEDEF32-4993-4E2E-BA00-AEA91427DC44}"/>
    <hyperlink ref="L1280" r:id="rId3674" xr:uid="{41F35FD5-47EF-488F-967E-9C558096455A}"/>
    <hyperlink ref="M1280" r:id="rId3675" xr:uid="{A5DF7156-40BB-4F5D-A1F0-A535BE2502B1}"/>
    <hyperlink ref="A1281" r:id="rId3676" xr:uid="{8B95F714-6AF2-4419-980D-BF1500B717E5}"/>
    <hyperlink ref="L1281" r:id="rId3677" xr:uid="{594F15F4-FEA0-4431-AEE1-889E4A3DAA3A}"/>
    <hyperlink ref="M1281" r:id="rId3678" xr:uid="{3C283671-73F8-4367-A34E-6645A52492B0}"/>
    <hyperlink ref="A1282" r:id="rId3679" xr:uid="{E89919E6-B3D0-4FA0-A619-0877E80CA416}"/>
    <hyperlink ref="L1282" r:id="rId3680" xr:uid="{6A7884CE-763F-44F8-A94A-4D8E8DFC0DBE}"/>
    <hyperlink ref="M1282" r:id="rId3681" xr:uid="{AD379387-926A-4F7C-ACE0-8CF9A6F89AFD}"/>
    <hyperlink ref="A1283" r:id="rId3682" xr:uid="{889CD6F2-9D4B-4028-909D-B0517F9E0F81}"/>
    <hyperlink ref="L1283" r:id="rId3683" xr:uid="{4BE30575-C043-4565-BE55-36E03C80C005}"/>
    <hyperlink ref="M1283" r:id="rId3684" xr:uid="{71AE8116-4D6D-4D6F-8560-D838AC8380B6}"/>
    <hyperlink ref="A1284" r:id="rId3685" xr:uid="{1B101240-42F7-4FFC-BE6E-5EB127960E54}"/>
    <hyperlink ref="L1284" r:id="rId3686" xr:uid="{57707B6E-6B27-4E19-BBE1-9F774DA1EA59}"/>
    <hyperlink ref="M1284" r:id="rId3687" xr:uid="{54C14349-F1CF-435B-BDE0-D09AD5725A27}"/>
    <hyperlink ref="A1285" r:id="rId3688" xr:uid="{82574451-155C-4CB2-9123-CE5F819677A4}"/>
    <hyperlink ref="L1285" r:id="rId3689" xr:uid="{732686A1-16B7-4143-99F2-9E221FD80D34}"/>
    <hyperlink ref="M1285" r:id="rId3690" xr:uid="{ACDEC485-778B-4411-8108-2926A87274EB}"/>
    <hyperlink ref="A1286" r:id="rId3691" xr:uid="{827D4D94-B0FC-4904-AF2A-58BA6A82C8F6}"/>
    <hyperlink ref="L1286" r:id="rId3692" xr:uid="{2E213C8A-3BD5-48B0-BFEB-667CC08758CC}"/>
    <hyperlink ref="M1286" r:id="rId3693" xr:uid="{825B1A9B-6175-49EA-B0EC-3E5000DB17E9}"/>
    <hyperlink ref="A1287" r:id="rId3694" xr:uid="{09531B2F-5755-407C-AEA9-ACBAB16B0973}"/>
    <hyperlink ref="L1287" r:id="rId3695" xr:uid="{2B301F75-6CD1-44D9-AB5A-A5AB37E69079}"/>
    <hyperlink ref="M1287" r:id="rId3696" xr:uid="{7CD39D82-55B7-4ADD-82B6-D7316C0C6709}"/>
    <hyperlink ref="A1288" r:id="rId3697" xr:uid="{0356C98D-412B-47AB-B400-E0BB34F66A85}"/>
    <hyperlink ref="L1288" r:id="rId3698" xr:uid="{EF4C4B9A-6291-42E1-B0C8-7744DAD9773C}"/>
    <hyperlink ref="M1288" r:id="rId3699" xr:uid="{F78B22CE-6286-432D-927C-11F36A08D598}"/>
    <hyperlink ref="A1289" r:id="rId3700" xr:uid="{76B52BEF-37DE-41A8-A03D-F9DA4FDA4510}"/>
    <hyperlink ref="L1289" r:id="rId3701" xr:uid="{6E21FF3E-2333-435A-AC6D-FE1588855D42}"/>
    <hyperlink ref="M1289" r:id="rId3702" xr:uid="{33507B66-202F-44A7-9D7E-CC3967A1C56F}"/>
    <hyperlink ref="A1290" r:id="rId3703" xr:uid="{A3AE0EE3-3EAF-4C60-8C41-64E9DF632565}"/>
    <hyperlink ref="L1290" r:id="rId3704" xr:uid="{8498BD44-AB2D-4117-BD1B-15CDC9A4725F}"/>
    <hyperlink ref="M1290" r:id="rId3705" xr:uid="{2AB26858-2185-40AD-9C2D-57C45638E0E5}"/>
    <hyperlink ref="A1291" r:id="rId3706" xr:uid="{EFDF91A1-404E-4BEF-9749-C7D21E1E3EF2}"/>
    <hyperlink ref="L1291" r:id="rId3707" xr:uid="{260F3B43-2353-4AE0-B129-43CF75CE54D7}"/>
    <hyperlink ref="M1291" r:id="rId3708" xr:uid="{D4044F8F-471C-4AA6-8F7C-9107CAC244A8}"/>
    <hyperlink ref="A1292" r:id="rId3709" xr:uid="{8158EFAF-9D37-46FC-8408-65E3B68E5B2F}"/>
    <hyperlink ref="L1292" r:id="rId3710" xr:uid="{D158975F-9429-49FD-A23D-71742C217A55}"/>
    <hyperlink ref="M1292" r:id="rId3711" xr:uid="{7D7A2DE3-9CCE-4AEA-B831-6CA10D39009E}"/>
    <hyperlink ref="A1293" r:id="rId3712" xr:uid="{D720E614-0B20-48BF-9B6F-DD99284781D8}"/>
    <hyperlink ref="L1293" r:id="rId3713" xr:uid="{7D678A1C-78F1-4D79-BA5F-A35849F60155}"/>
    <hyperlink ref="M1293" r:id="rId3714" xr:uid="{0B21A056-2CEA-44EE-B2B5-7A185D54AC64}"/>
    <hyperlink ref="A1294" r:id="rId3715" xr:uid="{EB5712E6-A518-46E4-9734-6AAEC221475C}"/>
    <hyperlink ref="L1294" r:id="rId3716" xr:uid="{3A4FE461-F4FC-45FB-9A63-45A7D45B8859}"/>
    <hyperlink ref="M1294" r:id="rId3717" xr:uid="{744FE4FD-6581-48F2-BC4B-BE934D40FF0D}"/>
    <hyperlink ref="A1295" r:id="rId3718" xr:uid="{DF24FD91-8C35-4570-9B33-2A528FAEA82E}"/>
    <hyperlink ref="L1295" r:id="rId3719" xr:uid="{C59A43BB-ED84-4F22-A2FC-06E2064B1095}"/>
    <hyperlink ref="M1295" r:id="rId3720" xr:uid="{C1E92A98-EB4C-4F4F-9C50-0CE519D4D26D}"/>
    <hyperlink ref="A1296" r:id="rId3721" xr:uid="{5B2C1AFF-770C-4B50-A70F-45E52A99572A}"/>
    <hyperlink ref="L1296" r:id="rId3722" xr:uid="{0A8509A0-755A-44CD-8D8C-D4C7D236D5FC}"/>
    <hyperlink ref="M1296" r:id="rId3723" xr:uid="{BD30C5E1-6C0B-4515-81C2-5CB1C469FFAD}"/>
    <hyperlink ref="A1297" r:id="rId3724" xr:uid="{BA13CEEA-C981-4CD3-98C9-EE9E65416E0B}"/>
    <hyperlink ref="L1297" r:id="rId3725" xr:uid="{4D5AA40B-9675-4AE1-8FA7-00E55BDA258E}"/>
    <hyperlink ref="M1297" r:id="rId3726" xr:uid="{CA059EB6-74CF-44A7-B6B3-94B0E437C474}"/>
    <hyperlink ref="A1298" r:id="rId3727" xr:uid="{CFA1535C-2193-49A5-A38D-937797BFD1BC}"/>
    <hyperlink ref="L1298" r:id="rId3728" xr:uid="{85B2A550-0570-45B8-A925-83BE73EF0285}"/>
    <hyperlink ref="M1298" r:id="rId3729" xr:uid="{5537DF73-0852-49F2-8A06-91243F3E4592}"/>
    <hyperlink ref="A1299" r:id="rId3730" xr:uid="{9EA0EA0E-1CB5-42E2-911E-B9CF1EB07C34}"/>
    <hyperlink ref="L1299" r:id="rId3731" xr:uid="{5001239C-2199-41A3-982B-6CB6DBBA8705}"/>
    <hyperlink ref="M1299" r:id="rId3732" xr:uid="{446365A3-7C69-42F1-B10A-D58E289C05DA}"/>
    <hyperlink ref="A1300" r:id="rId3733" xr:uid="{C4FA15C6-1ED6-49C1-A34C-83DC7D0C45DA}"/>
    <hyperlink ref="L1300" r:id="rId3734" xr:uid="{EDB48DE7-5ADC-49F6-951D-F1A6B7EB6783}"/>
    <hyperlink ref="M1300" r:id="rId3735" xr:uid="{81C6E21E-D0B8-457D-89F0-4B4F59478AD8}"/>
    <hyperlink ref="A1301" r:id="rId3736" xr:uid="{5E519E4F-319C-43C1-84C1-3A570EF2FE4A}"/>
    <hyperlink ref="L1301" r:id="rId3737" xr:uid="{1598CD6D-8EFF-49C6-9FCD-3A35C4C55AA2}"/>
    <hyperlink ref="M1301" r:id="rId3738" xr:uid="{2B501FEF-FBAD-4440-A43D-6850B3748108}"/>
    <hyperlink ref="A1302" r:id="rId3739" xr:uid="{8978CA16-096D-420C-8D4E-3DD7E7BE7868}"/>
    <hyperlink ref="L1302" r:id="rId3740" xr:uid="{65AAEB40-6645-4A60-8756-78E63B4018E2}"/>
    <hyperlink ref="M1302" r:id="rId3741" xr:uid="{08110467-D002-436A-A425-49847D501B53}"/>
    <hyperlink ref="A1303" r:id="rId3742" xr:uid="{DED9B029-D51B-4492-ADC3-2ED417B1BA87}"/>
    <hyperlink ref="L1303" r:id="rId3743" xr:uid="{46DDCBBC-7B2C-413D-8A79-7B6D84D23D28}"/>
    <hyperlink ref="M1303" r:id="rId3744" xr:uid="{A21C0CC7-E8E8-494A-970F-63CD8A7D414E}"/>
    <hyperlink ref="A1304" r:id="rId3745" xr:uid="{E90D6C45-E472-4DBD-A027-6FFD1A2BC749}"/>
    <hyperlink ref="L1304" r:id="rId3746" xr:uid="{A7B19720-FB57-4FB4-8E9A-D76B8A98A4CB}"/>
    <hyperlink ref="M1304" r:id="rId3747" xr:uid="{628C415C-8B99-47DB-9539-D8D62EEFDB99}"/>
    <hyperlink ref="A1305" r:id="rId3748" xr:uid="{D55240C0-8123-47B7-8EE8-21D3B62A228E}"/>
    <hyperlink ref="L1305" r:id="rId3749" xr:uid="{5922F632-1584-4F05-A693-048141C4DECA}"/>
    <hyperlink ref="M1305" r:id="rId3750" xr:uid="{12527C7B-DEB7-45B2-9BA5-94180EC0157B}"/>
    <hyperlink ref="A1306" r:id="rId3751" xr:uid="{892126D4-1832-4AFE-B5F7-3C38AACB68F0}"/>
    <hyperlink ref="L1306" r:id="rId3752" xr:uid="{2A824E3C-2927-4F6B-AD33-57B77C67045B}"/>
    <hyperlink ref="M1306" r:id="rId3753" xr:uid="{0FBA6822-AE3F-4AF2-B04C-7A046DF22791}"/>
    <hyperlink ref="A1307" r:id="rId3754" xr:uid="{512D418E-2213-43A6-A9C6-6B52211448A7}"/>
    <hyperlink ref="L1307" r:id="rId3755" xr:uid="{12FAED6E-4B1A-4505-93B4-031CE83AE9C4}"/>
    <hyperlink ref="M1307" r:id="rId3756" xr:uid="{E657E59E-6286-4DD4-BC98-AB56D2394031}"/>
    <hyperlink ref="A1308" r:id="rId3757" xr:uid="{AEFB2162-3CCF-4D2D-B8B2-0ABE8DA8A719}"/>
    <hyperlink ref="L1308" r:id="rId3758" xr:uid="{9BC09E94-1E89-4C14-A84A-4A829D8517EF}"/>
    <hyperlink ref="M1308" r:id="rId3759" xr:uid="{C1D601B2-F33A-4471-B778-B6AA6CBB2AF4}"/>
    <hyperlink ref="A1309" r:id="rId3760" xr:uid="{B7FCFDA3-6E6D-4D8A-BA38-142ABE959B60}"/>
    <hyperlink ref="L1309" r:id="rId3761" xr:uid="{D0075CA9-8C43-4AAC-A92E-4C405F5B765A}"/>
    <hyperlink ref="M1309" r:id="rId3762" xr:uid="{76C29112-ED66-4388-897C-C68ADA358E2C}"/>
    <hyperlink ref="A1310" r:id="rId3763" xr:uid="{78CAB783-CABD-4A1E-9107-AE298A3F6932}"/>
    <hyperlink ref="L1310" r:id="rId3764" xr:uid="{D89D467A-58DF-496F-B9B6-5938CDA7B0A2}"/>
    <hyperlink ref="M1310" r:id="rId3765" xr:uid="{5061DEA2-5471-4CFF-80BB-AB8BD21EEF18}"/>
    <hyperlink ref="A1311" r:id="rId3766" xr:uid="{5632EA17-DF0F-4BB5-8116-835B45A0489B}"/>
    <hyperlink ref="L1311" r:id="rId3767" xr:uid="{DD0DF88D-851B-4535-BC8E-4BC0CE572F0F}"/>
    <hyperlink ref="M1311" r:id="rId3768" xr:uid="{474247BE-E896-41B6-B91A-D2CD3345004C}"/>
    <hyperlink ref="A1312" r:id="rId3769" xr:uid="{DE13E8A2-0E86-4EEB-86F3-9CB8A540D83F}"/>
    <hyperlink ref="L1312" r:id="rId3770" xr:uid="{2A43A868-977C-4A62-9103-6EA2F07B2555}"/>
    <hyperlink ref="M1312" r:id="rId3771" xr:uid="{A4C73870-DAE9-4CB8-8CFD-9CFE24C6CD51}"/>
    <hyperlink ref="A1313" r:id="rId3772" xr:uid="{4C2DD5DF-E701-4989-A9FF-814DA86BF942}"/>
    <hyperlink ref="L1313" r:id="rId3773" xr:uid="{611929A1-4DAA-4777-B1EC-0440673157D7}"/>
    <hyperlink ref="M1313" r:id="rId3774" xr:uid="{0194E01B-8155-4072-808B-3BA8FF3EBB5B}"/>
    <hyperlink ref="A1314" r:id="rId3775" xr:uid="{B4291FD4-E1FB-48CF-B4B3-EE51AC06E537}"/>
    <hyperlink ref="L1314" r:id="rId3776" xr:uid="{E6AA4B8E-6A87-46CD-BB69-8EF58C5714C9}"/>
    <hyperlink ref="M1314" r:id="rId3777" xr:uid="{9DB026A5-47B0-4CF3-8A96-F7A8C2EA2AFE}"/>
    <hyperlink ref="A1315" r:id="rId3778" xr:uid="{907815B4-8C33-4283-8DBE-35C6059FFE31}"/>
    <hyperlink ref="L1315" r:id="rId3779" xr:uid="{29B1A6C5-CC94-4EBA-8C97-8F8FF37F1741}"/>
    <hyperlink ref="M1315" r:id="rId3780" xr:uid="{D86B2A8F-BBB2-4DCC-811B-792F4E9995F2}"/>
    <hyperlink ref="A1316" r:id="rId3781" xr:uid="{40F0C784-B726-4C19-8F5F-BCC93FD03DAA}"/>
    <hyperlink ref="L1316" r:id="rId3782" xr:uid="{64983B38-C29D-43B6-BBD8-F3DE6A11108C}"/>
    <hyperlink ref="M1316" r:id="rId3783" xr:uid="{72772308-7596-4345-B917-AF7B57113F30}"/>
    <hyperlink ref="A1317" r:id="rId3784" xr:uid="{A73BE47A-F1CC-485F-A6F4-4FDBF8676ECB}"/>
    <hyperlink ref="L1317" r:id="rId3785" xr:uid="{8CAA5D96-7271-4E01-B03E-D3DD724E3D8B}"/>
    <hyperlink ref="M1317" r:id="rId3786" xr:uid="{C88B5728-9BEB-4113-9106-17708A11A873}"/>
    <hyperlink ref="A1318" r:id="rId3787" xr:uid="{F1C57E8A-5F67-4424-813E-A579ADBCC84E}"/>
    <hyperlink ref="L1318" r:id="rId3788" xr:uid="{97250A78-8CA3-44DE-B4FD-48563EDF9444}"/>
    <hyperlink ref="M1318" r:id="rId3789" xr:uid="{B9566F46-836F-41CB-B74D-210A15527A9D}"/>
    <hyperlink ref="A1319" r:id="rId3790" xr:uid="{B4051815-EB9A-461A-813D-A2E5FFE708E5}"/>
    <hyperlink ref="L1319" r:id="rId3791" xr:uid="{86BE8DB3-52D6-4A16-BD52-8ED4586EBD3F}"/>
    <hyperlink ref="M1319" r:id="rId3792" xr:uid="{7F96E0CF-A900-4279-A83C-BF5E4A47755D}"/>
    <hyperlink ref="A1320" r:id="rId3793" xr:uid="{28367400-8CEA-4B83-A071-5A86CBD0CA58}"/>
    <hyperlink ref="L1320" r:id="rId3794" xr:uid="{21348C43-9B43-4F6E-B86E-EF828AB7E6CD}"/>
    <hyperlink ref="M1320" r:id="rId3795" xr:uid="{203AEC98-2413-4B64-83E0-2183140AD842}"/>
    <hyperlink ref="A1321" r:id="rId3796" xr:uid="{62540D67-BAFA-44AA-9AB3-EC84D7C4591B}"/>
    <hyperlink ref="L1321" r:id="rId3797" xr:uid="{06B7CE7F-0E8A-4A8E-88A0-109656E5083D}"/>
    <hyperlink ref="M1321" r:id="rId3798" xr:uid="{C74A0607-6B4E-4F85-8BE2-2A4DBFA2308D}"/>
    <hyperlink ref="A1322" r:id="rId3799" xr:uid="{EAB093D9-7A9A-4FA7-B8E1-7D059F75E68D}"/>
    <hyperlink ref="L1322" r:id="rId3800" xr:uid="{AC737951-4F19-4AC6-80FF-6BAC70FA2C4A}"/>
    <hyperlink ref="M1322" r:id="rId3801" xr:uid="{13BE5CED-FF2C-4747-B0CD-495D69F2E92C}"/>
    <hyperlink ref="A1323" r:id="rId3802" xr:uid="{C5186046-33BD-4F0F-8642-D25FE0154DD7}"/>
    <hyperlink ref="L1323" r:id="rId3803" xr:uid="{18AC56B8-AE01-4137-BAFB-B6B7ED027216}"/>
    <hyperlink ref="M1323" r:id="rId3804" xr:uid="{31C9550C-6FCF-42CD-BF9F-2E50DDC0149F}"/>
    <hyperlink ref="A1324" r:id="rId3805" xr:uid="{ED350899-345D-4063-A38C-8897C4B9C78A}"/>
    <hyperlink ref="L1324" r:id="rId3806" xr:uid="{EC8A3978-A9F4-4E62-9073-91C0E754B871}"/>
    <hyperlink ref="M1324" r:id="rId3807" xr:uid="{6A742BA1-E0D4-4E21-B1DA-FFDA9468C33E}"/>
    <hyperlink ref="A1325" r:id="rId3808" xr:uid="{E88B3FF6-4897-4450-BE96-52C9D74F90B9}"/>
    <hyperlink ref="L1325" r:id="rId3809" xr:uid="{825A1CC4-ECAE-4B93-AAEA-775AC91C0A56}"/>
    <hyperlink ref="M1325" r:id="rId3810" xr:uid="{5A9D1F52-9CF5-44E7-AEFA-5C9E8C993F5A}"/>
    <hyperlink ref="A1326" r:id="rId3811" xr:uid="{20CA1714-9FFF-48F0-9FA2-07E10E44908C}"/>
    <hyperlink ref="L1326" r:id="rId3812" xr:uid="{23C1A374-2635-41CF-BC19-BD7B070C5C6D}"/>
    <hyperlink ref="M1326" r:id="rId3813" xr:uid="{B0C04A94-4969-43B0-A25A-5A51809CE15B}"/>
    <hyperlink ref="A1327" r:id="rId3814" xr:uid="{85C4AA03-3951-484A-A4CF-7F5159028CC0}"/>
    <hyperlink ref="L1327" r:id="rId3815" xr:uid="{59ADE81D-95B3-4823-92A0-EF9AD7EFABF3}"/>
    <hyperlink ref="M1327" r:id="rId3816" xr:uid="{89CDD704-26F2-499D-A6BC-B7324AB47322}"/>
    <hyperlink ref="A1328" r:id="rId3817" xr:uid="{F5D06ACA-E893-44F9-9EBF-6D6615F26B88}"/>
    <hyperlink ref="L1328" r:id="rId3818" xr:uid="{5883FBE0-96F1-41B0-B827-B415D7B3CF4F}"/>
    <hyperlink ref="M1328" r:id="rId3819" xr:uid="{89B67E19-3247-4AF0-B18A-5CB7266EF3AF}"/>
    <hyperlink ref="A1329" r:id="rId3820" xr:uid="{B730F53D-A63A-4EFF-A36A-74A32840D146}"/>
    <hyperlink ref="L1329" r:id="rId3821" xr:uid="{C11B84C9-6FEE-4F1C-8CC2-3189899850DA}"/>
    <hyperlink ref="M1329" r:id="rId3822" xr:uid="{68F3DD43-1110-4FFE-8980-7A3539F0D479}"/>
    <hyperlink ref="A1330" r:id="rId3823" xr:uid="{A6666550-4C6C-40C7-906A-401016927052}"/>
    <hyperlink ref="L1330" r:id="rId3824" xr:uid="{C8152D38-2033-4FFA-9C61-A34FA6496946}"/>
    <hyperlink ref="M1330" r:id="rId3825" xr:uid="{2C06286B-8DD4-4C47-B54B-5794CFCA25D7}"/>
    <hyperlink ref="A1331" r:id="rId3826" xr:uid="{22206DC8-88E2-4E3B-90C6-558C01B4DBD5}"/>
    <hyperlink ref="L1331" r:id="rId3827" xr:uid="{BE19E59A-FCC3-4151-83FE-EC0DBD0864BA}"/>
    <hyperlink ref="M1331" r:id="rId3828" xr:uid="{59F37A29-D728-4244-A3F6-9F78E3E30AE3}"/>
    <hyperlink ref="A1332" r:id="rId3829" xr:uid="{1D5A2D89-BE46-45C8-B560-E91A5617C1F8}"/>
    <hyperlink ref="L1332" r:id="rId3830" xr:uid="{624A934B-C7E4-46BF-AE63-5086EF74D24E}"/>
    <hyperlink ref="M1332" r:id="rId3831" xr:uid="{12AE1898-9A71-4483-BE24-EA65DC6ECD58}"/>
    <hyperlink ref="A1333" r:id="rId3832" xr:uid="{89B6A9F6-D2DC-4B57-A7C3-969DBA31F2CC}"/>
    <hyperlink ref="L1333" r:id="rId3833" xr:uid="{1C0C6E84-0C20-4119-95E6-9DDD10518AC2}"/>
    <hyperlink ref="M1333" r:id="rId3834" xr:uid="{7FE9DD6A-D3C9-43F6-809D-752E642646A9}"/>
    <hyperlink ref="A1334" r:id="rId3835" xr:uid="{A5907135-2244-4F94-A538-73CF200BB83F}"/>
    <hyperlink ref="L1334" r:id="rId3836" xr:uid="{142704CB-094A-4433-8457-0F1A2589608B}"/>
    <hyperlink ref="M1334" r:id="rId3837" xr:uid="{AEEC43DA-D6E2-489B-A4F7-48FEB681B562}"/>
    <hyperlink ref="A1335" r:id="rId3838" xr:uid="{9D850509-A31C-4FD9-9352-52C0C566EB45}"/>
    <hyperlink ref="L1335" r:id="rId3839" xr:uid="{4787B4C8-6373-4D78-AFEC-1D8C8A799687}"/>
    <hyperlink ref="M1335" r:id="rId3840" xr:uid="{AFEB888E-DEDF-492E-AB61-8B1EAEE243FC}"/>
    <hyperlink ref="A1336" r:id="rId3841" xr:uid="{D9BEB9A7-3BCA-421F-A20C-67489639AC91}"/>
    <hyperlink ref="L1336" r:id="rId3842" xr:uid="{826E7871-6257-4C58-ABA0-30DBA9B8EFED}"/>
    <hyperlink ref="M1336" r:id="rId3843" xr:uid="{F09403EA-28C1-4B15-BA15-22EF93C6E127}"/>
    <hyperlink ref="A1337" r:id="rId3844" xr:uid="{36E91269-76F8-45C5-B48D-94F970D39764}"/>
    <hyperlink ref="L1337" r:id="rId3845" xr:uid="{7DE658F8-E7F5-4BDE-8EFE-229EBE068B20}"/>
    <hyperlink ref="M1337" r:id="rId3846" xr:uid="{6C807346-0CDC-44E0-BF35-1FA6AFCEEC25}"/>
    <hyperlink ref="A1338" r:id="rId3847" xr:uid="{1E609723-0AF9-4E1D-BA03-99B4FCEB0BE1}"/>
    <hyperlink ref="L1338" r:id="rId3848" xr:uid="{A3F2C557-9172-4D75-9145-C5DD19B350F1}"/>
    <hyperlink ref="M1338" r:id="rId3849" xr:uid="{803D3396-8A0A-48B6-AEB7-96A1BE190C7D}"/>
    <hyperlink ref="A1339" r:id="rId3850" xr:uid="{BD35D650-EAA9-42E7-A60C-32CCF86981B3}"/>
    <hyperlink ref="L1339" r:id="rId3851" xr:uid="{55CB787A-C8BF-4D59-9CE3-08AEAC3A4DE3}"/>
    <hyperlink ref="M1339" r:id="rId3852" xr:uid="{90AE64F5-972A-409A-A539-26ED5811073F}"/>
    <hyperlink ref="A1340" r:id="rId3853" xr:uid="{96F14CDB-44C9-46FD-BD33-F22EA4125DB8}"/>
    <hyperlink ref="L1340" r:id="rId3854" xr:uid="{D5669679-8F7A-409A-8636-07D9B07D55F7}"/>
    <hyperlink ref="M1340" r:id="rId3855" xr:uid="{484B45AB-0453-41E5-B47E-DCDFCE5D6FB9}"/>
    <hyperlink ref="A1341" r:id="rId3856" xr:uid="{FB552961-2E97-4ADE-A99C-597F5DC70244}"/>
    <hyperlink ref="L1341" r:id="rId3857" xr:uid="{D0D24DD6-F6DE-4B5C-BA99-DBFB043409DB}"/>
    <hyperlink ref="M1341" r:id="rId3858" xr:uid="{9F8204CB-5BEB-4195-BC12-841DBDD453B7}"/>
    <hyperlink ref="A1342" r:id="rId3859" xr:uid="{9DEA3EDA-BBC1-4215-B850-1A23648D513B}"/>
    <hyperlink ref="L1342" r:id="rId3860" xr:uid="{C19D2A02-C9E7-485C-9755-74F5B7435379}"/>
    <hyperlink ref="M1342" r:id="rId3861" xr:uid="{18FE6244-C111-4098-879A-FAE4D127C197}"/>
    <hyperlink ref="A1343" r:id="rId3862" xr:uid="{E1A6A22F-B05F-4A8F-8E5E-742033C92B82}"/>
    <hyperlink ref="L1343" r:id="rId3863" xr:uid="{EA0F7AB2-4239-423C-BD1A-53B9B5EC798D}"/>
    <hyperlink ref="M1343" r:id="rId3864" xr:uid="{3A0CE139-A74A-4429-B01B-F57098F1CC23}"/>
    <hyperlink ref="A1344" r:id="rId3865" xr:uid="{8E115554-FC19-455F-B7CA-658374E979AD}"/>
    <hyperlink ref="L1344" r:id="rId3866" xr:uid="{BAEC5BC7-561D-4AB4-9D59-F12F58D08A77}"/>
    <hyperlink ref="M1344" r:id="rId3867" xr:uid="{11E46F09-B70B-45BF-BF2C-5BD637B8B411}"/>
    <hyperlink ref="A1345" r:id="rId3868" xr:uid="{CF1A0370-8314-4EBE-A167-8C8C82B24C7C}"/>
    <hyperlink ref="L1345" r:id="rId3869" xr:uid="{861CDC84-B4ED-4571-96D2-4C5E34A32EA7}"/>
    <hyperlink ref="M1345" r:id="rId3870" xr:uid="{C149ECBF-52A6-4362-ABAA-D601D51D6D30}"/>
    <hyperlink ref="A1346" r:id="rId3871" xr:uid="{9676CF86-5A7E-4AF2-80D3-9F1711B3FD30}"/>
    <hyperlink ref="L1346" r:id="rId3872" xr:uid="{76DD14C9-16AE-4C65-83F3-AD621BE3BAA9}"/>
    <hyperlink ref="M1346" r:id="rId3873" xr:uid="{0C76E4D5-6DA9-4FA2-80EF-82B1E9FA32C4}"/>
    <hyperlink ref="A1347" r:id="rId3874" xr:uid="{850E5A6C-2AF2-46CF-B729-654725B91D66}"/>
    <hyperlink ref="L1347" r:id="rId3875" xr:uid="{D0A5F7C1-42E3-47BE-A73F-BE52D97DD8A6}"/>
    <hyperlink ref="M1347" r:id="rId3876" xr:uid="{80410799-D4EC-4E36-847E-D8A79B5F0FE5}"/>
    <hyperlink ref="A1348" r:id="rId3877" xr:uid="{4D3E2306-C157-4EFB-AD30-334DF2454193}"/>
    <hyperlink ref="L1348" r:id="rId3878" xr:uid="{A7388D5E-4566-49B9-B9E9-18203D3A84F2}"/>
    <hyperlink ref="M1348" r:id="rId3879" xr:uid="{76977B46-9BAB-4207-94BC-7219D0813AD6}"/>
    <hyperlink ref="A1349" r:id="rId3880" xr:uid="{49277087-AD00-4E7E-8152-F2A8773D3880}"/>
    <hyperlink ref="L1349" r:id="rId3881" xr:uid="{01D030C8-4D66-4124-8C91-6680B61B0615}"/>
    <hyperlink ref="M1349" r:id="rId3882" xr:uid="{22A94A49-83E7-4E4A-8FB4-E40E5FB8BEE7}"/>
    <hyperlink ref="A1350" r:id="rId3883" xr:uid="{358E36BC-CCD3-4036-91E2-D1E4B5FF35E4}"/>
    <hyperlink ref="L1350" r:id="rId3884" xr:uid="{9E3637DB-A0BF-4258-B7B9-556934309689}"/>
    <hyperlink ref="M1350" r:id="rId3885" xr:uid="{8F7856F2-77C9-449A-B88A-A911A9505591}"/>
    <hyperlink ref="A1351" r:id="rId3886" xr:uid="{33177EC5-F26D-4944-86E0-7877B86FCA8C}"/>
    <hyperlink ref="L1351" r:id="rId3887" xr:uid="{A62F712F-AAD0-4A21-AC59-FF2030CE8ABE}"/>
    <hyperlink ref="M1351" r:id="rId3888" xr:uid="{D3D0902A-B5CC-44B3-87B0-20C946AAC929}"/>
    <hyperlink ref="A1352" r:id="rId3889" xr:uid="{B4F38B2A-0B3E-45B7-812D-F240552AB5CE}"/>
    <hyperlink ref="L1352" r:id="rId3890" xr:uid="{F62DEAB8-CA9C-429A-9DD0-991176737845}"/>
    <hyperlink ref="M1352" r:id="rId3891" xr:uid="{7C945E81-A99C-45A2-B5DD-1E668721B585}"/>
    <hyperlink ref="A1353" r:id="rId3892" xr:uid="{378856F3-107C-403B-8970-4B9336FBB938}"/>
    <hyperlink ref="L1353" r:id="rId3893" xr:uid="{3C8DE1CF-38BE-4FA3-A77E-ADED7D9C08B4}"/>
    <hyperlink ref="M1353" r:id="rId3894" xr:uid="{7D028377-AC02-4194-AA6A-F24B24DD023A}"/>
    <hyperlink ref="A1354" r:id="rId3895" xr:uid="{82FAC9EB-F8A8-401B-83FF-8EC77CEE7846}"/>
    <hyperlink ref="L1354" r:id="rId3896" xr:uid="{8257C8B0-6FF0-4307-9A17-07A03C853F8C}"/>
    <hyperlink ref="M1354" r:id="rId3897" xr:uid="{610775B2-3E9E-4277-837E-E0B92EE5EE3F}"/>
    <hyperlink ref="A1355" r:id="rId3898" xr:uid="{FC85C623-759E-40BB-85BD-CEF7BE72E7EF}"/>
    <hyperlink ref="L1355" r:id="rId3899" xr:uid="{98E86134-20D7-4D8B-BBA8-DAC247E06CEC}"/>
    <hyperlink ref="M1355" r:id="rId3900" xr:uid="{BF94C339-8667-422B-AB81-058DD511644B}"/>
    <hyperlink ref="A1356" r:id="rId3901" xr:uid="{92570D4E-1741-48E0-BBD0-663485B8E580}"/>
    <hyperlink ref="L1356" r:id="rId3902" xr:uid="{0C7E06C1-6AC0-4403-9E04-9E4D77B693F0}"/>
    <hyperlink ref="M1356" r:id="rId3903" xr:uid="{7575FEE0-515B-49DC-A562-538DA98EB879}"/>
    <hyperlink ref="A1357" r:id="rId3904" xr:uid="{8F2748B0-7155-4A2A-8D13-D1F25778C1BB}"/>
    <hyperlink ref="L1357" r:id="rId3905" xr:uid="{C7473800-514E-414F-8D3B-FA3D9D2CABF2}"/>
    <hyperlink ref="M1357" r:id="rId3906" xr:uid="{F8F64D20-215A-4A76-954A-956F0573C9CA}"/>
    <hyperlink ref="A1358" r:id="rId3907" xr:uid="{9487C065-AE8D-42F5-89BD-92946410412B}"/>
    <hyperlink ref="L1358" r:id="rId3908" xr:uid="{2CAD8CC8-1282-4AF1-B381-3452A8D08ACB}"/>
    <hyperlink ref="M1358" r:id="rId3909" xr:uid="{B4994141-1A87-4871-AD30-7B77B8A5EA5E}"/>
    <hyperlink ref="A1359" r:id="rId3910" xr:uid="{BED5BACA-28C4-475D-BE97-5071B90BB227}"/>
    <hyperlink ref="L1359" r:id="rId3911" xr:uid="{2AC846AA-4059-4131-B7A6-53C02B6DED5E}"/>
    <hyperlink ref="M1359" r:id="rId3912" xr:uid="{7D7A2A32-E12A-4D13-A6A9-D817842C3B2D}"/>
    <hyperlink ref="A1360" r:id="rId3913" xr:uid="{04FFD606-D004-4048-9989-6CE17321CF68}"/>
    <hyperlink ref="L1360" r:id="rId3914" xr:uid="{79996D40-33C1-474F-8328-1A580791A516}"/>
    <hyperlink ref="M1360" r:id="rId3915" xr:uid="{B276D793-3D97-4543-97BF-68DBED39E5B2}"/>
    <hyperlink ref="A1361" r:id="rId3916" xr:uid="{1E823EDF-B6AB-4CF5-9412-C04E0EF26FB2}"/>
    <hyperlink ref="L1361" r:id="rId3917" xr:uid="{A484C081-C83D-4EB3-8B5C-6C443532D1C7}"/>
    <hyperlink ref="M1361" r:id="rId3918" xr:uid="{724D7F31-7F45-407B-9DB7-BAD598FBFB51}"/>
    <hyperlink ref="A1362" r:id="rId3919" xr:uid="{00F04C6D-8DC3-4CE2-98C7-B07D91043020}"/>
    <hyperlink ref="L1362" r:id="rId3920" xr:uid="{D89771D9-9AFB-42B0-803F-7A9F093B6347}"/>
    <hyperlink ref="M1362" r:id="rId3921" xr:uid="{4BF299C5-9040-4615-9E03-80F274879E48}"/>
    <hyperlink ref="A1363" r:id="rId3922" xr:uid="{A623A8E0-2F3E-4656-AF20-24D1619C73D8}"/>
    <hyperlink ref="L1363" r:id="rId3923" xr:uid="{BADED1F8-961F-4044-945C-31E4E8B3680B}"/>
    <hyperlink ref="M1363" r:id="rId3924" xr:uid="{CA08F90D-2FBA-4E75-96C4-7877D785777D}"/>
    <hyperlink ref="A1364" r:id="rId3925" xr:uid="{AA6C4AAA-ACD7-43BB-9ED9-08B0C95EE862}"/>
    <hyperlink ref="L1364" r:id="rId3926" xr:uid="{A2D22C0E-A04F-4421-B43D-3D2A9ADF1AA8}"/>
    <hyperlink ref="M1364" r:id="rId3927" xr:uid="{6D023BE2-C401-41F6-A74D-FB56373A7E4A}"/>
    <hyperlink ref="A1365" r:id="rId3928" xr:uid="{3751AA83-8095-4EDF-A5A2-91C66CF21136}"/>
    <hyperlink ref="L1365" r:id="rId3929" xr:uid="{2CBCF435-9A95-4F6E-8AD2-4993C1DACBC3}"/>
    <hyperlink ref="M1365" r:id="rId3930" xr:uid="{FD8061AE-E67A-49A9-8F2F-E6CFC6B2D1BC}"/>
    <hyperlink ref="A1366" r:id="rId3931" xr:uid="{0CC23ACF-3130-4729-A3BB-7F1934D259AC}"/>
    <hyperlink ref="L1366" r:id="rId3932" xr:uid="{DF3876AC-3CEF-4E8F-93CD-B6AF5B642D47}"/>
    <hyperlink ref="M1366" r:id="rId3933" xr:uid="{1BC28D87-D1BC-4939-A2DB-BB87381DD93A}"/>
    <hyperlink ref="A1367" r:id="rId3934" xr:uid="{DF1348EB-C207-4F76-AECA-6669FABB9FF3}"/>
    <hyperlink ref="L1367" r:id="rId3935" xr:uid="{98EAD264-4231-418A-8D4F-266BAE627358}"/>
    <hyperlink ref="M1367" r:id="rId3936" xr:uid="{5BDD8090-ABAC-4BBB-B050-732E91EED7BE}"/>
    <hyperlink ref="A1368" r:id="rId3937" xr:uid="{4F371091-8625-4E3D-AD15-1C3C2C6C3992}"/>
    <hyperlink ref="L1368" r:id="rId3938" xr:uid="{504A3A1D-5B6F-4D75-8E01-68F839BD440F}"/>
    <hyperlink ref="M1368" r:id="rId3939" xr:uid="{1A8C0E0C-7ABA-433D-B4BF-B7709E646103}"/>
    <hyperlink ref="A1369" r:id="rId3940" xr:uid="{F72A7830-25C9-470E-AD49-56C49B3B1E0D}"/>
    <hyperlink ref="L1369" r:id="rId3941" xr:uid="{C5130765-FE8F-433C-905A-9FEA916CB904}"/>
    <hyperlink ref="M1369" r:id="rId3942" xr:uid="{B37D6BFD-2F23-4E98-907C-9039CAA4FAA0}"/>
    <hyperlink ref="A1370" r:id="rId3943" xr:uid="{B43B66CB-D2B3-460D-8FC8-818039688C26}"/>
    <hyperlink ref="L1370" r:id="rId3944" xr:uid="{34EB8E56-9779-4EFB-8068-1A557F1C303B}"/>
    <hyperlink ref="M1370" r:id="rId3945" xr:uid="{37FC36FA-F8D7-4339-87A4-E11182BD7DB5}"/>
    <hyperlink ref="A1371" r:id="rId3946" xr:uid="{8BEC6246-75C2-422A-84A5-0D50107C9D91}"/>
    <hyperlink ref="L1371" r:id="rId3947" xr:uid="{79FB9DF2-77F5-4182-BE8C-A65868EE7ED4}"/>
    <hyperlink ref="M1371" r:id="rId3948" xr:uid="{24104C97-A556-4CFB-96D6-E71703BCAD0C}"/>
    <hyperlink ref="A1372" r:id="rId3949" xr:uid="{CE89D767-BB88-43E9-95BA-2475F978E4DF}"/>
    <hyperlink ref="L1372" r:id="rId3950" xr:uid="{FBBF3C02-EB59-4AC4-A599-A1942DEEAD86}"/>
    <hyperlink ref="M1372" r:id="rId3951" xr:uid="{1D6DC041-F2CF-469D-AB60-FCD766F12000}"/>
    <hyperlink ref="A1373" r:id="rId3952" xr:uid="{9EE2B96B-6C76-452D-B9CB-93331EC8EF06}"/>
    <hyperlink ref="L1373" r:id="rId3953" xr:uid="{5E92BADC-E61B-449F-AACC-4DD343A5C237}"/>
    <hyperlink ref="M1373" r:id="rId3954" xr:uid="{6B41FC3E-8B8E-49F5-B0CC-51AF717E7135}"/>
    <hyperlink ref="A1374" r:id="rId3955" xr:uid="{AC3AEB57-6455-404E-AD8D-7AD63E9E02A9}"/>
    <hyperlink ref="L1374" r:id="rId3956" xr:uid="{1C358864-30FF-4BE0-84BC-D07050267387}"/>
    <hyperlink ref="M1374" r:id="rId3957" xr:uid="{0FCE6D98-96AA-4B2E-870C-A99FDF8E3FFA}"/>
    <hyperlink ref="A1375" r:id="rId3958" xr:uid="{A97DDFBD-2290-47A7-8AE4-5C10F0A97922}"/>
    <hyperlink ref="L1375" r:id="rId3959" xr:uid="{B20CD829-0BAD-4748-AFD4-F12C1E973055}"/>
    <hyperlink ref="M1375" r:id="rId3960" xr:uid="{082AEEAB-2A97-4B82-950A-90CD6E90EFA9}"/>
    <hyperlink ref="A1376" r:id="rId3961" xr:uid="{2DA1249F-637C-457B-9BF6-06E8FB5703FC}"/>
    <hyperlink ref="L1376" r:id="rId3962" xr:uid="{901812CC-EE3E-486F-9403-C475ED0A4C7F}"/>
    <hyperlink ref="M1376" r:id="rId3963" xr:uid="{CA9E4CD5-76B3-4ED6-A3CE-008B9C6158DE}"/>
    <hyperlink ref="A1377" r:id="rId3964" xr:uid="{A47A656F-5AF1-4A35-91E3-DEB22A1A1FD5}"/>
    <hyperlink ref="L1377" r:id="rId3965" xr:uid="{0CCD5C1E-6A94-4428-BEDB-C228402BF938}"/>
    <hyperlink ref="M1377" r:id="rId3966" xr:uid="{0DB2EA5C-571B-4B95-BFA2-70C92E7FA1D6}"/>
    <hyperlink ref="A1378" r:id="rId3967" xr:uid="{DEBEE916-0552-47C0-964A-8C3E42758304}"/>
    <hyperlink ref="L1378" r:id="rId3968" xr:uid="{99A3C39C-C6BC-4FBA-A39C-C65A652629BB}"/>
    <hyperlink ref="M1378" r:id="rId3969" xr:uid="{A608F150-AB87-4FBE-8353-8449CFF50C26}"/>
    <hyperlink ref="A1379" r:id="rId3970" xr:uid="{CB5F926D-5B30-4671-AC80-B81034FF9746}"/>
    <hyperlink ref="L1379" r:id="rId3971" xr:uid="{A586DC78-D5DD-47C7-A1D4-443F2711532E}"/>
    <hyperlink ref="M1379" r:id="rId3972" xr:uid="{951690DC-5B85-4652-BA88-AA23EDA562FB}"/>
    <hyperlink ref="A1380" r:id="rId3973" xr:uid="{CE5A7853-C8C1-4BA1-8B37-79C28A4016EC}"/>
    <hyperlink ref="L1380" r:id="rId3974" xr:uid="{9D915981-D607-45EA-ADFC-356FAEE68595}"/>
    <hyperlink ref="M1380" r:id="rId3975" xr:uid="{988614CF-EFC2-4947-AC3E-3F14F664F296}"/>
    <hyperlink ref="A1381" r:id="rId3976" xr:uid="{4E44CCCA-778E-4CF3-BDC5-363E93F8DD8D}"/>
    <hyperlink ref="L1381" r:id="rId3977" xr:uid="{373D080F-9C44-41C5-831D-CF36418EBDCC}"/>
    <hyperlink ref="M1381" r:id="rId3978" xr:uid="{10560CC2-5952-4285-8383-1EEF79E983AE}"/>
    <hyperlink ref="A1382" r:id="rId3979" xr:uid="{0C289F4F-CD93-403C-AC99-241E7B91FF1F}"/>
    <hyperlink ref="L1382" r:id="rId3980" xr:uid="{18C04996-A85F-4E76-98E7-CB650022BBD8}"/>
    <hyperlink ref="M1382" r:id="rId3981" xr:uid="{C065905C-5C1A-4C2F-A878-8F3B11ACFC4F}"/>
    <hyperlink ref="A1383" r:id="rId3982" xr:uid="{B5E3E6D1-F7E4-4B56-B631-015976B90E95}"/>
    <hyperlink ref="L1383" r:id="rId3983" xr:uid="{288B02BD-E18C-420D-8FE9-0D07FF6AA6CE}"/>
    <hyperlink ref="M1383" r:id="rId3984" xr:uid="{BC149EA1-D46B-469D-8F96-C8A2F46A1FE2}"/>
    <hyperlink ref="A1384" r:id="rId3985" xr:uid="{4F57A44D-1355-4435-9F90-696004C07A2B}"/>
    <hyperlink ref="L1384" r:id="rId3986" xr:uid="{5042C382-8387-42B3-9A8B-6AF767C80FF8}"/>
    <hyperlink ref="M1384" r:id="rId3987" xr:uid="{60EFA60D-FD94-498B-92C0-9871074DF04F}"/>
    <hyperlink ref="A1385" r:id="rId3988" xr:uid="{66F7B81B-6E21-46F7-86A4-E1E9AF552056}"/>
    <hyperlink ref="L1385" r:id="rId3989" xr:uid="{3502187E-8481-40FF-8D09-00694314BA52}"/>
    <hyperlink ref="M1385" r:id="rId3990" xr:uid="{02367D5B-E96D-4305-A1A0-9555BB385448}"/>
    <hyperlink ref="A1386" r:id="rId3991" xr:uid="{E95A027F-1319-46EC-A13D-FAF1340C178F}"/>
    <hyperlink ref="L1386" r:id="rId3992" xr:uid="{EB577D66-2F20-498A-BDDF-1D78537FD279}"/>
    <hyperlink ref="M1386" r:id="rId3993" xr:uid="{F7C29F0A-417E-4B72-9027-54022B0F1DF2}"/>
    <hyperlink ref="A1387" r:id="rId3994" xr:uid="{7A5D666D-3904-4642-9409-E90FB0115741}"/>
    <hyperlink ref="L1387" r:id="rId3995" xr:uid="{E76FFD2D-1601-401D-999A-9ABD210E2D41}"/>
    <hyperlink ref="M1387" r:id="rId3996" xr:uid="{F23F9DEB-31A1-4612-98F4-E269964CE68D}"/>
    <hyperlink ref="A1388" r:id="rId3997" xr:uid="{3A72BDAB-186F-4CFC-9FAC-9089548543FE}"/>
    <hyperlink ref="L1388" r:id="rId3998" xr:uid="{033B0A11-F374-4064-802C-7CA4A0829430}"/>
    <hyperlink ref="M1388" r:id="rId3999" xr:uid="{0C6ED35D-537D-4FC0-B1F9-0000C317BBF2}"/>
    <hyperlink ref="A1389" r:id="rId4000" xr:uid="{5263A882-728B-42E4-BD9A-144273D7DE90}"/>
    <hyperlink ref="L1389" r:id="rId4001" xr:uid="{67B6E99D-5F43-4591-A5E2-CB7223CA7941}"/>
    <hyperlink ref="M1389" r:id="rId4002" xr:uid="{F9084522-7238-437C-998B-8B6802463168}"/>
    <hyperlink ref="A1390" r:id="rId4003" xr:uid="{6B88C914-047C-46EA-92CC-C484C8FFAEE8}"/>
    <hyperlink ref="L1390" r:id="rId4004" xr:uid="{FDBFAFAF-025A-447F-9BC9-E76F6E0D3B60}"/>
    <hyperlink ref="M1390" r:id="rId4005" xr:uid="{8B588A36-7053-4A8E-90F0-C0765C3EC56F}"/>
    <hyperlink ref="A1391" r:id="rId4006" xr:uid="{F1926C5B-411A-40E0-94B3-5303E0754938}"/>
    <hyperlink ref="L1391" r:id="rId4007" xr:uid="{579B46CC-AE00-4981-AC69-C31092860064}"/>
    <hyperlink ref="M1391" r:id="rId4008" xr:uid="{561976B4-9ED2-421A-9E96-74E4ED9E9BF2}"/>
    <hyperlink ref="A1392" r:id="rId4009" xr:uid="{F507EBDD-2A3A-4AB5-B83A-932D916359C1}"/>
    <hyperlink ref="L1392" r:id="rId4010" xr:uid="{64332D42-A354-41F5-AA9D-59119680F0E0}"/>
    <hyperlink ref="M1392" r:id="rId4011" xr:uid="{CB3C57BE-899E-483A-B810-3EE9921986BE}"/>
    <hyperlink ref="A1393" r:id="rId4012" xr:uid="{F936FDE3-DB32-42E0-8081-1B47ECF3A486}"/>
    <hyperlink ref="L1393" r:id="rId4013" xr:uid="{93C6B2A9-EC59-4D38-806F-8107EC159019}"/>
    <hyperlink ref="M1393" r:id="rId4014" xr:uid="{CA876D95-D2D0-4910-BAFE-3B4D554BB49C}"/>
    <hyperlink ref="A1394" r:id="rId4015" xr:uid="{8A33E7AB-75B1-4A74-B673-D514969DFC0F}"/>
    <hyperlink ref="L1394" r:id="rId4016" xr:uid="{BFA74C35-D963-4F16-AE02-2951F5574A2F}"/>
    <hyperlink ref="M1394" r:id="rId4017" xr:uid="{80D81FA3-4C58-4FFD-ACF9-F6B9130209B9}"/>
    <hyperlink ref="A1395" r:id="rId4018" xr:uid="{BD2B224C-9625-465C-9A01-D29763AC7E61}"/>
    <hyperlink ref="L1395" r:id="rId4019" xr:uid="{18FFD185-F288-4287-9ADF-1010D0C64058}"/>
    <hyperlink ref="M1395" r:id="rId4020" xr:uid="{A32A5BD0-ECB8-48B4-974E-2623A89793D0}"/>
    <hyperlink ref="A1396" r:id="rId4021" xr:uid="{E0FD433D-FB78-4BCE-8816-DA76386F6702}"/>
    <hyperlink ref="L1396" r:id="rId4022" xr:uid="{6EC2C291-4695-4E50-AAB4-C4DDE48624B3}"/>
    <hyperlink ref="M1396" r:id="rId4023" xr:uid="{E70429D5-5880-49BF-879D-587EB8764EB9}"/>
    <hyperlink ref="A1397" r:id="rId4024" xr:uid="{DFF41C75-C39C-4D1B-876C-0B423262419D}"/>
    <hyperlink ref="L1397" r:id="rId4025" xr:uid="{6CE20A51-399B-4849-B434-96B20CF47B89}"/>
    <hyperlink ref="M1397" r:id="rId4026" xr:uid="{35817425-F6BB-4C52-97C0-D16C1E2CE914}"/>
    <hyperlink ref="A1398" r:id="rId4027" xr:uid="{27F00D44-F1F3-4465-8917-F9771F322E5C}"/>
    <hyperlink ref="L1398" r:id="rId4028" xr:uid="{AABCC1D3-1C73-4FAA-9FD3-F80C4EE5D74C}"/>
    <hyperlink ref="M1398" r:id="rId4029" xr:uid="{F9809917-98F8-4CF5-BCF8-3C31162888F2}"/>
    <hyperlink ref="A1399" r:id="rId4030" xr:uid="{7EDC1211-38F7-4341-A627-39ED6DCD399E}"/>
    <hyperlink ref="L1399" r:id="rId4031" xr:uid="{92957CD2-AEA3-40DC-8E1F-DF5B7EE66A55}"/>
    <hyperlink ref="M1399" r:id="rId4032" xr:uid="{299AF852-FCFE-4758-930A-9BB5D4ABD2FC}"/>
    <hyperlink ref="A1400" r:id="rId4033" xr:uid="{DAD3B85B-D140-4244-8F06-29B98E5780F3}"/>
    <hyperlink ref="L1400" r:id="rId4034" xr:uid="{60D73435-4156-48AA-A1C1-E983C7204D49}"/>
    <hyperlink ref="M1400" r:id="rId4035" xr:uid="{8A8802DD-A8F6-4ACC-8148-334E968236E9}"/>
    <hyperlink ref="A1401" r:id="rId4036" xr:uid="{C983B7AB-F14F-4393-8592-94F7FC3007D7}"/>
    <hyperlink ref="L1401" r:id="rId4037" xr:uid="{DE4E4462-B428-4A0B-9418-2F7CBAF00DC7}"/>
    <hyperlink ref="M1401" r:id="rId4038" xr:uid="{D6DD38DF-2E5B-422C-A70C-48CD2BF8CBC8}"/>
    <hyperlink ref="A1402" r:id="rId4039" xr:uid="{B81240BC-2FD9-49BB-9C64-7D6DDE6CC510}"/>
    <hyperlink ref="L1402" r:id="rId4040" xr:uid="{CC9C3EF4-0148-4982-9507-CBE18D4496C9}"/>
    <hyperlink ref="M1402" r:id="rId4041" xr:uid="{E1B7CC29-5E80-473A-B1FF-FF280035A34A}"/>
    <hyperlink ref="A1403" r:id="rId4042" xr:uid="{7ACA1F5B-313C-4D81-AB25-1CBE1B48BC64}"/>
    <hyperlink ref="L1403" r:id="rId4043" xr:uid="{D05FC460-85FA-4DC9-ABF8-88F149C94210}"/>
    <hyperlink ref="M1403" r:id="rId4044" xr:uid="{4050116E-BB12-428F-9CA0-356B7A022D81}"/>
    <hyperlink ref="A1404" r:id="rId4045" xr:uid="{D5EFFD92-CAF8-4007-B353-2D8AF00EB0A3}"/>
    <hyperlink ref="L1404" r:id="rId4046" xr:uid="{95FEE95A-30C5-4770-87B7-F47698EFD134}"/>
    <hyperlink ref="M1404" r:id="rId4047" xr:uid="{ED01890F-402D-4322-BE52-DE7F1D1A03EB}"/>
    <hyperlink ref="A1405" r:id="rId4048" xr:uid="{9460B494-9290-4A6B-AE4D-EEA718BBDD10}"/>
    <hyperlink ref="L1405" r:id="rId4049" xr:uid="{BA928494-31C7-437A-A880-D04655AE1FB5}"/>
    <hyperlink ref="M1405" r:id="rId4050" xr:uid="{EBAF5D69-A41B-461B-BC46-D8254670AF82}"/>
    <hyperlink ref="A1406" r:id="rId4051" xr:uid="{071644CA-3AFC-4124-83B1-E3F908C7191D}"/>
    <hyperlink ref="L1406" r:id="rId4052" xr:uid="{BB6FAD6E-D3FF-42C7-867D-9361F95A3A55}"/>
    <hyperlink ref="M1406" r:id="rId4053" xr:uid="{6236E2D1-95BC-47F9-82A2-5F24A46E8274}"/>
    <hyperlink ref="A1407" r:id="rId4054" xr:uid="{A60A4C8E-B296-4D97-9F54-8AE28E2A767A}"/>
    <hyperlink ref="L1407" r:id="rId4055" xr:uid="{CFF1075F-0163-4104-8636-64FB57291391}"/>
    <hyperlink ref="M1407" r:id="rId4056" xr:uid="{1F84923E-1A18-402C-98E5-1D536462BC76}"/>
    <hyperlink ref="A1408" r:id="rId4057" xr:uid="{55AE81A1-3D99-4141-9515-2280C15B52A0}"/>
    <hyperlink ref="L1408" r:id="rId4058" xr:uid="{2AE1F770-EA39-4F39-853B-2AA502AD1792}"/>
    <hyperlink ref="M1408" r:id="rId4059" xr:uid="{8AC3AD52-A782-49FA-B69E-5E5934568DE4}"/>
    <hyperlink ref="A1409" r:id="rId4060" xr:uid="{DFB158D2-FC9F-434C-A4C3-243BC18543B7}"/>
    <hyperlink ref="L1409" r:id="rId4061" xr:uid="{D6B273E4-A2E3-46BB-B822-2CE9C9E300F7}"/>
    <hyperlink ref="M1409" r:id="rId4062" xr:uid="{7478F628-0854-4EF0-95E5-279F683AD663}"/>
    <hyperlink ref="A1410" r:id="rId4063" xr:uid="{201DD359-8715-4415-BFEC-7A7D52890E88}"/>
    <hyperlink ref="L1410" r:id="rId4064" xr:uid="{9745673C-9FD1-4624-B3F4-F47657D0C2F8}"/>
    <hyperlink ref="M1410" r:id="rId4065" xr:uid="{DFF680DD-B0E9-4D75-9E50-C4C38718604B}"/>
    <hyperlink ref="A1411" r:id="rId4066" xr:uid="{A93EA741-BDF5-429F-9D89-379F421ADD7C}"/>
    <hyperlink ref="L1411" r:id="rId4067" xr:uid="{495B8343-DD5F-471B-AEF3-4D6F627DF7E4}"/>
    <hyperlink ref="M1411" r:id="rId4068" xr:uid="{29220F95-7785-4B7C-9BC7-36F963FAFDC7}"/>
    <hyperlink ref="A1412" r:id="rId4069" xr:uid="{978DAAEC-3C52-465A-86FB-63950F319B8E}"/>
    <hyperlink ref="L1412" r:id="rId4070" xr:uid="{7C65FDFA-1949-4635-B7E6-A7BFF3C69D02}"/>
    <hyperlink ref="M1412" r:id="rId4071" xr:uid="{52EC5F02-2DBE-4A20-B798-A5B363423297}"/>
    <hyperlink ref="A1413" r:id="rId4072" xr:uid="{8AFCEA99-36F3-4E24-90B7-06B2CC6BF0B4}"/>
    <hyperlink ref="L1413" r:id="rId4073" xr:uid="{82B19894-EFC5-434D-A0D4-85E1E14B4C21}"/>
    <hyperlink ref="M1413" r:id="rId4074" xr:uid="{A2063A58-68A0-419C-B5F2-887C19462C89}"/>
    <hyperlink ref="A1414" r:id="rId4075" xr:uid="{7F1ED589-8342-40F4-9611-205DE4BFE5D0}"/>
    <hyperlink ref="L1414" r:id="rId4076" xr:uid="{FEC8C4D6-61AB-405B-816D-B8215230252E}"/>
    <hyperlink ref="M1414" r:id="rId4077" xr:uid="{C7EFCF2F-4B17-448B-820F-4AB5A7077520}"/>
    <hyperlink ref="A1415" r:id="rId4078" xr:uid="{A77403A3-37D2-485C-8C19-3416F6333FD0}"/>
    <hyperlink ref="L1415" r:id="rId4079" xr:uid="{DEE192B6-2957-4571-8D87-B8B092B8CF6A}"/>
    <hyperlink ref="M1415" r:id="rId4080" xr:uid="{31979D43-D0E0-4B3D-87EC-4E1FECE12BB7}"/>
    <hyperlink ref="A1416" r:id="rId4081" xr:uid="{DB62DBDF-4778-4156-8BC1-B551AE23C12F}"/>
    <hyperlink ref="L1416" r:id="rId4082" xr:uid="{FE186362-007D-4B2B-992C-55C93AF07EFB}"/>
    <hyperlink ref="M1416" r:id="rId4083" xr:uid="{8BCEE685-65F4-4318-83E7-1F026C6F152D}"/>
    <hyperlink ref="A1417" r:id="rId4084" xr:uid="{EE5E0D64-6270-48CF-A987-89CC3C0CEEAD}"/>
    <hyperlink ref="L1417" r:id="rId4085" xr:uid="{A674EA23-4F60-45FF-B409-A0282876E097}"/>
    <hyperlink ref="M1417" r:id="rId4086" xr:uid="{D10AD68A-7A38-45AB-9038-E482227AA17D}"/>
    <hyperlink ref="A1418" r:id="rId4087" xr:uid="{99E5AA33-BCF9-483A-8475-AD893A28597C}"/>
    <hyperlink ref="L1418" r:id="rId4088" xr:uid="{9A500F16-FC30-44B0-866B-ED9156A9BC54}"/>
    <hyperlink ref="M1418" r:id="rId4089" xr:uid="{EE1D7B6C-0AD7-45CF-B744-34CC353E0D9B}"/>
    <hyperlink ref="A1419" r:id="rId4090" xr:uid="{93213DC7-02D5-4010-AFF0-006BF1ABD0DB}"/>
    <hyperlink ref="L1419" r:id="rId4091" xr:uid="{9CB4E482-FCB7-4E5B-8E73-FC1B894DAF7B}"/>
    <hyperlink ref="M1419" r:id="rId4092" xr:uid="{F251934B-78DC-45E6-9405-0E4DA73287BE}"/>
    <hyperlink ref="A1420" r:id="rId4093" xr:uid="{54B614D4-0CE2-4CDD-B53B-DBC9A95D1BE2}"/>
    <hyperlink ref="L1420" r:id="rId4094" xr:uid="{3663E62F-CF1F-4E58-8E41-168B53B6321B}"/>
    <hyperlink ref="M1420" r:id="rId4095" xr:uid="{21058522-017F-4E29-9287-BDA3690E80B2}"/>
    <hyperlink ref="A1421" r:id="rId4096" xr:uid="{4BDC18AC-5162-4141-8A7E-94B60EE9B2B5}"/>
    <hyperlink ref="L1421" r:id="rId4097" xr:uid="{9D0A5B57-73E1-4115-8946-DC277E75E088}"/>
    <hyperlink ref="M1421" r:id="rId4098" xr:uid="{680C2596-54F3-4BA8-B95B-C533345898DF}"/>
    <hyperlink ref="A1422" r:id="rId4099" xr:uid="{2A58C988-5025-4480-A69E-27C711421C72}"/>
    <hyperlink ref="L1422" r:id="rId4100" xr:uid="{22F582E5-7E5B-443D-A1AF-AFA531471642}"/>
    <hyperlink ref="M1422" r:id="rId4101" xr:uid="{6FF1DD25-2A27-42F1-8619-E7EEC198D538}"/>
    <hyperlink ref="A1423" r:id="rId4102" xr:uid="{9F7D4DBA-47D4-4F09-B09B-6F044F13FD1B}"/>
    <hyperlink ref="L1423" r:id="rId4103" xr:uid="{9EAB2FC3-FFFA-436A-A682-44E2D42D13E1}"/>
    <hyperlink ref="M1423" r:id="rId4104" xr:uid="{3FBDFB74-73F5-4DF1-8B97-B475B34B0B31}"/>
    <hyperlink ref="A1424" r:id="rId4105" xr:uid="{987B1B95-3F7D-4679-A26D-8D6D5F6D977D}"/>
    <hyperlink ref="L1424" r:id="rId4106" xr:uid="{947C02FE-3B10-434E-97C5-F4A8AFC32C78}"/>
    <hyperlink ref="M1424" r:id="rId4107" xr:uid="{E767DF7C-E1FF-4277-841F-EE21B878C481}"/>
    <hyperlink ref="A1425" r:id="rId4108" xr:uid="{A5232A80-B2D4-4544-A979-9017D930E29F}"/>
    <hyperlink ref="L1425" r:id="rId4109" xr:uid="{B6506AC1-E812-496F-9427-15F8EF033914}"/>
    <hyperlink ref="M1425" r:id="rId4110" xr:uid="{AFCCCEFD-C930-4883-A7AD-8CBC4C288C15}"/>
    <hyperlink ref="A1426" r:id="rId4111" xr:uid="{37580AC0-6BCD-42E1-944D-9274B501E2AE}"/>
    <hyperlink ref="L1426" r:id="rId4112" xr:uid="{D2073729-1269-48AA-BDE1-E03FB4D55C21}"/>
    <hyperlink ref="M1426" r:id="rId4113" xr:uid="{0701B356-206D-4023-9FB0-591B4D885BF3}"/>
    <hyperlink ref="A1427" r:id="rId4114" xr:uid="{F973E024-0CCC-43A7-AFC1-4A20C9BE6F20}"/>
    <hyperlink ref="L1427" r:id="rId4115" xr:uid="{1207B905-D268-40CD-9766-60C0573306E0}"/>
    <hyperlink ref="M1427" r:id="rId4116" xr:uid="{76A8A4A3-8D33-4239-ABB5-D5564F8602DA}"/>
    <hyperlink ref="A1428" r:id="rId4117" xr:uid="{B2E914D1-CBFC-4051-A537-458A85E109F2}"/>
    <hyperlink ref="L1428" r:id="rId4118" xr:uid="{FFEA728F-D122-419D-AF35-5CE7CD8F265A}"/>
    <hyperlink ref="M1428" r:id="rId4119" xr:uid="{AA7F7598-2390-45D5-A32F-C888DF29A5B0}"/>
    <hyperlink ref="A1429" r:id="rId4120" xr:uid="{27215B5C-3922-423B-A7C2-BA75B65C83C3}"/>
    <hyperlink ref="L1429" r:id="rId4121" xr:uid="{8A964CC9-B9F4-4AF5-9563-52107AFFFD13}"/>
    <hyperlink ref="M1429" r:id="rId4122" xr:uid="{1168D194-DF2B-4123-BBF2-7D05BC7A0FDA}"/>
    <hyperlink ref="A1430" r:id="rId4123" xr:uid="{CD59F892-C8DF-4DCB-9E3E-ED3416BBD153}"/>
    <hyperlink ref="L1430" r:id="rId4124" xr:uid="{7E1CAC4D-E36B-4AA8-A260-076F88AB97F3}"/>
    <hyperlink ref="M1430" r:id="rId4125" xr:uid="{577B9374-1F1E-4906-8B9D-72722A8EB9D8}"/>
    <hyperlink ref="A1431" r:id="rId4126" xr:uid="{1F0219BF-8105-44E9-BE10-E181FEF42D9F}"/>
    <hyperlink ref="L1431" r:id="rId4127" xr:uid="{735406D3-891E-41C7-875E-89869C4B298D}"/>
    <hyperlink ref="M1431" r:id="rId4128" xr:uid="{FFC4A055-35A9-4ED6-95A8-117BE7B95F84}"/>
    <hyperlink ref="A1432" r:id="rId4129" xr:uid="{D3D747BC-D15A-412F-916D-5A07FD584399}"/>
    <hyperlink ref="L1432" r:id="rId4130" xr:uid="{96EA43E3-C9FB-4714-A41B-69D868CD609F}"/>
    <hyperlink ref="M1432" r:id="rId4131" xr:uid="{C34DB36D-6FB8-48DB-94FD-B66DF0F9580A}"/>
    <hyperlink ref="A1433" r:id="rId4132" xr:uid="{6CCCF54C-2120-46C0-9285-8478E0D35B47}"/>
    <hyperlink ref="L1433" r:id="rId4133" xr:uid="{B7AF9478-5337-4350-8077-BF73D4A2207C}"/>
    <hyperlink ref="M1433" r:id="rId4134" xr:uid="{C8B90BAF-DC22-4D3B-95B9-A7B5EBD018C1}"/>
    <hyperlink ref="A1434" r:id="rId4135" xr:uid="{B60F93F6-8630-4618-B9EF-967AEDF1B179}"/>
    <hyperlink ref="L1434" r:id="rId4136" xr:uid="{7B9D81E1-4810-4391-8766-A3F98D2914C9}"/>
    <hyperlink ref="M1434" r:id="rId4137" xr:uid="{CBC4CB64-8BD3-418D-AEF9-A374354361CE}"/>
    <hyperlink ref="A1435" r:id="rId4138" xr:uid="{24442098-1EB6-4579-B22A-F2C1FC609162}"/>
    <hyperlink ref="L1435" r:id="rId4139" xr:uid="{53D8421E-CF0B-4301-9325-D57F889E14DC}"/>
    <hyperlink ref="M1435" r:id="rId4140" xr:uid="{3B7F509A-1007-4139-99C3-5EEC31ACD1E6}"/>
    <hyperlink ref="A1436" r:id="rId4141" xr:uid="{0D402671-0446-4835-99EA-E444BC678086}"/>
    <hyperlink ref="L1436" r:id="rId4142" xr:uid="{6D25C7A4-0ED8-4020-B1E2-CCE5618AAAD0}"/>
    <hyperlink ref="M1436" r:id="rId4143" xr:uid="{F04CDC5A-6D38-45FD-9D67-E094964C9FC2}"/>
    <hyperlink ref="A1437" r:id="rId4144" xr:uid="{3B300E43-1D84-429D-BC3B-19C13EE8638D}"/>
    <hyperlink ref="L1437" r:id="rId4145" xr:uid="{994EF1D1-0ABE-44E6-852A-8B3B8DC446FD}"/>
    <hyperlink ref="M1437" r:id="rId4146" xr:uid="{56368CDB-564F-498B-ADD7-DC4167B51835}"/>
    <hyperlink ref="A1438" r:id="rId4147" xr:uid="{F5ACCBD4-1A25-46F6-91A6-561D62299FF1}"/>
    <hyperlink ref="L1438" r:id="rId4148" xr:uid="{967C3A09-C6F2-470F-9B6D-384031A91605}"/>
    <hyperlink ref="M1438" r:id="rId4149" xr:uid="{076E79C2-97EF-4003-87EA-C877369750DC}"/>
    <hyperlink ref="A1439" r:id="rId4150" xr:uid="{559136EE-7B70-44B6-9048-A36EFEA15431}"/>
    <hyperlink ref="L1439" r:id="rId4151" xr:uid="{1561B3BA-3270-4FF0-B9D9-7914C9E7910C}"/>
    <hyperlink ref="M1439" r:id="rId4152" xr:uid="{FADB0253-5637-431A-8847-E7C5AB356BCF}"/>
    <hyperlink ref="A1440" r:id="rId4153" xr:uid="{D4238844-D276-4A4F-92E1-0888DAF5FDEB}"/>
    <hyperlink ref="L1440" r:id="rId4154" xr:uid="{A7948120-EF33-4675-9A06-8B3915C96F9E}"/>
    <hyperlink ref="M1440" r:id="rId4155" xr:uid="{A1E35C53-E0EC-499B-BAF2-9C29F4296034}"/>
    <hyperlink ref="A1441" r:id="rId4156" xr:uid="{00EF37FC-82C8-4A9F-9E06-362238B42881}"/>
    <hyperlink ref="L1441" r:id="rId4157" xr:uid="{ABC8D0FC-B292-4521-83C1-C7D07AB87C5A}"/>
    <hyperlink ref="M1441" r:id="rId4158" xr:uid="{408CA826-E7DA-492E-834D-60A7C3E95F70}"/>
    <hyperlink ref="A1442" r:id="rId4159" xr:uid="{58FEE037-DC7F-4321-993A-40CE3A983A08}"/>
    <hyperlink ref="L1442" r:id="rId4160" xr:uid="{E9160A09-5FF0-4CEC-9CEF-5F320EF0E1F5}"/>
    <hyperlink ref="M1442" r:id="rId4161" xr:uid="{468749A6-1E9B-4099-82BF-EA4224DCB4E8}"/>
    <hyperlink ref="A1443" r:id="rId4162" xr:uid="{24893C09-4CF1-45F3-8563-B42B0B199977}"/>
    <hyperlink ref="L1443" r:id="rId4163" xr:uid="{CE504ED3-9C43-4052-AA80-B5EA9DF271AB}"/>
    <hyperlink ref="M1443" r:id="rId4164" xr:uid="{AD7DD28E-5053-4073-9304-A4C12278994E}"/>
    <hyperlink ref="A1444" r:id="rId4165" xr:uid="{2B8124C9-7E83-47A8-9B93-C8AAED6F2A03}"/>
    <hyperlink ref="L1444" r:id="rId4166" xr:uid="{0761658F-DE97-4F6D-89A8-D5D9F6E0D588}"/>
    <hyperlink ref="M1444" r:id="rId4167" xr:uid="{3A10F6F8-1F6E-4497-87E7-8E7312DE2687}"/>
    <hyperlink ref="A1445" r:id="rId4168" xr:uid="{28D82457-9E50-43C4-8F14-81792D66BE75}"/>
    <hyperlink ref="L1445" r:id="rId4169" xr:uid="{EDD5FC1E-57A3-4711-961F-03128644E7EC}"/>
    <hyperlink ref="M1445" r:id="rId4170" xr:uid="{3351DA5D-B649-43E3-88EB-5393B85EB3F9}"/>
    <hyperlink ref="A1446" r:id="rId4171" xr:uid="{2EACD13F-457C-4A97-8C8D-3C92E3FD511B}"/>
    <hyperlink ref="L1446" r:id="rId4172" xr:uid="{6079FB8B-C868-4584-AD54-32AB3DAC3451}"/>
    <hyperlink ref="M1446" r:id="rId4173" xr:uid="{2FD3069B-2666-46B9-8D8F-7502CA6502AF}"/>
    <hyperlink ref="A1447" r:id="rId4174" xr:uid="{2F1990E6-7B3C-456E-AAFF-2BDF9AE72F4C}"/>
    <hyperlink ref="L1447" r:id="rId4175" xr:uid="{26C7511D-B804-431C-8B5E-E6083D4D08C8}"/>
    <hyperlink ref="M1447" r:id="rId4176" xr:uid="{9B411562-7903-4904-A4CD-6E57BC0F7EF3}"/>
    <hyperlink ref="A1448" r:id="rId4177" xr:uid="{BF36E87A-792E-428A-9FAE-170B527F29EC}"/>
    <hyperlink ref="L1448" r:id="rId4178" xr:uid="{C9A101B6-1729-4710-96B8-DAE8D982D967}"/>
    <hyperlink ref="M1448" r:id="rId4179" xr:uid="{B4A20C11-25EE-4D29-8459-47878EAED16E}"/>
    <hyperlink ref="A1449" r:id="rId4180" xr:uid="{2E993A7B-9221-4556-81E4-EA1CA5027234}"/>
    <hyperlink ref="L1449" r:id="rId4181" xr:uid="{8CA13AD6-87FA-465D-BBD6-C5BD71BA6015}"/>
    <hyperlink ref="M1449" r:id="rId4182" xr:uid="{04EC77A1-B329-4594-B034-1121A05A7509}"/>
    <hyperlink ref="A1450" r:id="rId4183" xr:uid="{CBB2B58A-A52B-41D7-9C08-ED4620563BB4}"/>
    <hyperlink ref="L1450" r:id="rId4184" xr:uid="{51D8D798-049F-4D01-BD5B-945969C19D44}"/>
    <hyperlink ref="M1450" r:id="rId4185" xr:uid="{2441016F-3F6A-4024-8FBA-B12FE51D295F}"/>
    <hyperlink ref="A1451" r:id="rId4186" xr:uid="{658F4CE7-C75A-454F-AE70-63A1E12077F2}"/>
    <hyperlink ref="L1451" r:id="rId4187" xr:uid="{5E50A311-2F23-4A0B-8E67-223627D59A5F}"/>
    <hyperlink ref="M1451" r:id="rId4188" xr:uid="{74EAB465-5A06-4473-A853-3D1549C8C147}"/>
    <hyperlink ref="A1452" r:id="rId4189" xr:uid="{6D6EDD38-EBBF-49FE-9B1F-36B0CBB1B822}"/>
    <hyperlink ref="L1452" r:id="rId4190" xr:uid="{2B180359-AB84-44CB-ACCA-00263788B95D}"/>
    <hyperlink ref="M1452" r:id="rId4191" xr:uid="{A50C9447-E6B8-47DA-A6B6-458B9D6FE9D2}"/>
    <hyperlink ref="A1453" r:id="rId4192" xr:uid="{0B9D8BC9-A826-44C4-8FB0-1E69B0B00923}"/>
    <hyperlink ref="L1453" r:id="rId4193" xr:uid="{47C0BCB5-BAC7-457F-9E52-81C539640F4C}"/>
    <hyperlink ref="M1453" r:id="rId4194" xr:uid="{1412FD79-BA94-4BB5-B727-27947992BADD}"/>
    <hyperlink ref="A1454" r:id="rId4195" xr:uid="{BD1DF234-1A05-4E52-A51C-61D54411712A}"/>
    <hyperlink ref="L1454" r:id="rId4196" xr:uid="{35A09A7A-E391-4805-BD4D-8A3FB2C6F7AD}"/>
    <hyperlink ref="M1454" r:id="rId4197" xr:uid="{30D5DB01-6BE2-4751-97C5-A5F99931A6BE}"/>
    <hyperlink ref="A1455" r:id="rId4198" xr:uid="{D9B037C0-9EC4-499B-B2A9-D792B802B05F}"/>
    <hyperlink ref="L1455" r:id="rId4199" xr:uid="{22B8365D-4165-452A-9840-E27697A0B4C5}"/>
    <hyperlink ref="M1455" r:id="rId4200" xr:uid="{236A5073-C1AB-4D95-A9D0-2FA068D84315}"/>
    <hyperlink ref="A1456" r:id="rId4201" xr:uid="{97D6411F-ECB4-4CA8-8355-DD99BC03746E}"/>
    <hyperlink ref="L1456" r:id="rId4202" xr:uid="{2A479B63-D63B-40CD-9817-B31B5EA11E42}"/>
    <hyperlink ref="M1456" r:id="rId4203" xr:uid="{89EA4B91-D699-440E-AADA-3D9B79914204}"/>
    <hyperlink ref="A1457" r:id="rId4204" xr:uid="{2EC74996-6413-49EE-993F-678F0A9D0729}"/>
    <hyperlink ref="L1457" r:id="rId4205" xr:uid="{F11BF751-2FEF-4A2F-843F-B838B9388253}"/>
    <hyperlink ref="M1457" r:id="rId4206" xr:uid="{381E3F4D-1ADC-456A-8843-4F9B9B62DDC1}"/>
    <hyperlink ref="A1458" r:id="rId4207" xr:uid="{259E46FB-EA73-494A-A346-6C85CD3B780B}"/>
    <hyperlink ref="L1458" r:id="rId4208" xr:uid="{4711D80A-3032-476B-88A5-52A802E64E43}"/>
    <hyperlink ref="M1458" r:id="rId4209" xr:uid="{80E44782-7782-42B8-A5C8-00014E26ABDA}"/>
    <hyperlink ref="A1459" r:id="rId4210" xr:uid="{CD3BE25D-5EA8-416B-871F-1A4DBC0B9014}"/>
    <hyperlink ref="L1459" r:id="rId4211" xr:uid="{8B70F8B8-3E42-4DDB-B6C0-13DFB27AB2E4}"/>
    <hyperlink ref="M1459" r:id="rId4212" xr:uid="{057C95D0-0E5F-477B-8720-C50B4A755F56}"/>
    <hyperlink ref="A1460" r:id="rId4213" xr:uid="{5C9D4B19-3E2A-4678-A566-A0ABE4CA603F}"/>
    <hyperlink ref="L1460" r:id="rId4214" xr:uid="{80D5FB10-CAC3-4545-99BA-7B8914E3D2EC}"/>
    <hyperlink ref="M1460" r:id="rId4215" xr:uid="{7743A3FC-2CA6-46BE-914A-606F1D8F9D08}"/>
    <hyperlink ref="A1461" r:id="rId4216" xr:uid="{A4E39E3D-7181-4754-8D9E-18C42F57FC08}"/>
    <hyperlink ref="L1461" r:id="rId4217" xr:uid="{B0D8C238-B444-41DE-BFC7-527E16175D40}"/>
    <hyperlink ref="M1461" r:id="rId4218" xr:uid="{7D8559AF-1ADA-492E-99D9-A09678BC48EF}"/>
    <hyperlink ref="A1462" r:id="rId4219" xr:uid="{2B7096DD-F8CF-4AB5-A82F-02F8622AB1D9}"/>
    <hyperlink ref="L1462" r:id="rId4220" xr:uid="{9AECE947-EF5E-4B89-9015-122B1A2B5226}"/>
    <hyperlink ref="M1462" r:id="rId4221" xr:uid="{DF45C1F6-129F-4791-B8D4-79590CB77656}"/>
    <hyperlink ref="A1463" r:id="rId4222" xr:uid="{E9D026BA-5698-4507-9F10-AD74F8C9DEC6}"/>
    <hyperlink ref="L1463" r:id="rId4223" xr:uid="{6A816F76-6A43-4507-A0C0-BAAB1FDE0536}"/>
    <hyperlink ref="M1463" r:id="rId4224" xr:uid="{3294F33B-FBE5-4B60-BF94-4593DA5107B9}"/>
    <hyperlink ref="A1464" r:id="rId4225" xr:uid="{FE868E8D-FD90-42EB-92AD-133C37E14171}"/>
    <hyperlink ref="L1464" r:id="rId4226" xr:uid="{E5700C48-850E-46E7-906E-BACD8EEB2CA1}"/>
    <hyperlink ref="M1464" r:id="rId4227" xr:uid="{87E2EF4C-3D91-42D4-8953-99D0765AE6F5}"/>
    <hyperlink ref="A1465" r:id="rId4228" xr:uid="{4493EF17-DB5D-4405-AF64-1A9A1A7CA4E4}"/>
    <hyperlink ref="L1465" r:id="rId4229" xr:uid="{ABEA5551-4FC6-491A-A54B-AD00722304A4}"/>
    <hyperlink ref="M1465" r:id="rId4230" xr:uid="{DAF9D5CD-57A9-4A29-BFD9-3BDFFA9DC0C8}"/>
    <hyperlink ref="A1466" r:id="rId4231" xr:uid="{956D52B1-8C39-4296-9795-857D6BE96CCC}"/>
    <hyperlink ref="L1466" r:id="rId4232" xr:uid="{A596014E-7544-41E5-8B6D-E232C97E641A}"/>
    <hyperlink ref="M1466" r:id="rId4233" xr:uid="{F7597503-F07B-40FE-8344-6B5FE7776DED}"/>
    <hyperlink ref="A1467" r:id="rId4234" xr:uid="{93A009AF-4DCA-4646-80DB-7F56AAA1DFF9}"/>
    <hyperlink ref="L1467" r:id="rId4235" xr:uid="{92DC65D2-18BB-4507-9A05-23361ABF4126}"/>
    <hyperlink ref="M1467" r:id="rId4236" xr:uid="{5D0E5692-44F8-4219-84AF-CF0C1A9BD69F}"/>
    <hyperlink ref="A1468" r:id="rId4237" xr:uid="{1846F6A5-9C0B-4FC7-9866-1FFAA7CA78D2}"/>
    <hyperlink ref="L1468" r:id="rId4238" xr:uid="{3FA913E3-97C8-491A-A95A-86756F278FF5}"/>
    <hyperlink ref="M1468" r:id="rId4239" xr:uid="{8FE134E9-3649-4DA2-B9D8-728FEDB2EF79}"/>
    <hyperlink ref="A1469" r:id="rId4240" xr:uid="{1882C414-8096-44C6-BE74-EFB63791694C}"/>
    <hyperlink ref="L1469" r:id="rId4241" xr:uid="{ED234099-7FE2-4138-82E5-AD68E08B3C59}"/>
    <hyperlink ref="M1469" r:id="rId4242" xr:uid="{04BD47C5-2431-4542-BB6D-8555D3D15B95}"/>
    <hyperlink ref="A1470" r:id="rId4243" xr:uid="{C48B8E78-59AF-4314-B0C2-3A9ED2B56FC6}"/>
    <hyperlink ref="L1470" r:id="rId4244" xr:uid="{122D5166-3A2E-4495-AFED-2948B00EFF6B}"/>
    <hyperlink ref="M1470" r:id="rId4245" xr:uid="{9C96219B-8D7B-4493-8EA4-582491BDE417}"/>
    <hyperlink ref="A1471" r:id="rId4246" xr:uid="{89F0811A-05C6-45D2-B13E-59A0A0123089}"/>
    <hyperlink ref="L1471" r:id="rId4247" xr:uid="{3B8031BA-9D6E-4675-A9CE-05E51B44E536}"/>
    <hyperlink ref="M1471" r:id="rId4248" xr:uid="{8EA22D3D-A16A-421F-B921-8082E7DC0381}"/>
    <hyperlink ref="A1472" r:id="rId4249" xr:uid="{90A0CA9B-EE2A-4671-BAC9-2B43206A56CD}"/>
    <hyperlink ref="L1472" r:id="rId4250" xr:uid="{6A3D881A-601E-4CB3-BE76-DAD2AAA3BF49}"/>
    <hyperlink ref="M1472" r:id="rId4251" xr:uid="{F4A04392-7DBA-4254-AABC-6036B2BDA9C0}"/>
    <hyperlink ref="A1473" r:id="rId4252" xr:uid="{07B81815-6ED8-4946-9BEF-AF17D352C5BC}"/>
    <hyperlink ref="L1473" r:id="rId4253" xr:uid="{667064C2-5FAE-4FAC-BCF5-2B9398142B40}"/>
    <hyperlink ref="M1473" r:id="rId4254" xr:uid="{2ADEBA58-A87E-483D-ABA9-0973A68660F8}"/>
    <hyperlink ref="A1474" r:id="rId4255" xr:uid="{0BD4C662-D653-4BD0-8FE5-DDB786F2CC11}"/>
    <hyperlink ref="L1474" r:id="rId4256" xr:uid="{1556E412-4F47-4A2C-9AF9-FBF471D2F4AC}"/>
    <hyperlink ref="M1474" r:id="rId4257" xr:uid="{F10EE48F-20AB-445F-A89C-18F6F3287AF0}"/>
    <hyperlink ref="A1475" r:id="rId4258" xr:uid="{42254BF6-A8B3-4E71-8806-015CC209EA72}"/>
    <hyperlink ref="L1475" r:id="rId4259" xr:uid="{1D104D75-63E2-40F0-B0EF-15F06EAD40B0}"/>
    <hyperlink ref="M1475" r:id="rId4260" xr:uid="{86EB0B28-4CD7-4687-86FA-912716C5C8CE}"/>
    <hyperlink ref="A1476" r:id="rId4261" xr:uid="{84E213DE-0F7E-4D19-B8DB-1E40288ADFA0}"/>
    <hyperlink ref="L1476" r:id="rId4262" xr:uid="{948D58A3-EBE0-4D13-B6A6-87882ED75395}"/>
    <hyperlink ref="M1476" r:id="rId4263" xr:uid="{DA5DA558-FC97-4639-BF26-FAD12837EB20}"/>
    <hyperlink ref="A1477" r:id="rId4264" xr:uid="{DF727EE0-6FDF-4BD6-ADF8-20BBB28BB433}"/>
    <hyperlink ref="L1477" r:id="rId4265" xr:uid="{17BD901A-3134-4646-9710-45C48859C28B}"/>
    <hyperlink ref="M1477" r:id="rId4266" xr:uid="{FBE5EE31-BBD5-4EE2-B239-9D2F3F032A7E}"/>
    <hyperlink ref="A1478" r:id="rId4267" xr:uid="{8A16AD61-B19E-488C-A650-1F2ED7782955}"/>
    <hyperlink ref="L1478" r:id="rId4268" xr:uid="{A0890D4E-1C09-4327-A5D2-D4D7C3C2A8AF}"/>
    <hyperlink ref="M1478" r:id="rId4269" xr:uid="{F00502C1-5526-46CF-8431-9478D9AF069D}"/>
    <hyperlink ref="A1479" r:id="rId4270" xr:uid="{A99E1B9C-0759-42BA-8B93-6DF3F65B3319}"/>
    <hyperlink ref="L1479" r:id="rId4271" xr:uid="{D50D9A30-300C-499E-9457-209BEC9F66B2}"/>
    <hyperlink ref="M1479" r:id="rId4272" xr:uid="{484F7352-FE81-4386-90F7-3CD28E146C80}"/>
    <hyperlink ref="A1480" r:id="rId4273" xr:uid="{032A979B-32D1-454F-B7F5-EAEDA542369B}"/>
    <hyperlink ref="L1480" r:id="rId4274" xr:uid="{90E5A507-3F15-443F-A935-B2F2174782B1}"/>
    <hyperlink ref="M1480" r:id="rId4275" xr:uid="{830A6391-F940-4BEE-BB89-AE10A5CCE212}"/>
    <hyperlink ref="A1481" r:id="rId4276" xr:uid="{B32B7CDB-2B80-4413-BFAB-B1A9579196C0}"/>
    <hyperlink ref="L1481" r:id="rId4277" xr:uid="{7A7C6BDB-68D7-4D9D-9A19-5C9BCC697976}"/>
    <hyperlink ref="M1481" r:id="rId4278" xr:uid="{B3304D66-6777-4EF7-B915-8A5E0A652B0D}"/>
    <hyperlink ref="A1482" r:id="rId4279" xr:uid="{32C787C3-11AB-4A61-9331-E15E0646915F}"/>
    <hyperlink ref="L1482" r:id="rId4280" xr:uid="{19965B02-A805-47B7-B2E8-FD2895D0FE87}"/>
    <hyperlink ref="M1482" r:id="rId4281" xr:uid="{D849DD33-D714-4112-B47C-934C72AE237B}"/>
    <hyperlink ref="A1483" r:id="rId4282" xr:uid="{F25EA61D-80FF-425D-B141-871FC8F65A73}"/>
    <hyperlink ref="L1483" r:id="rId4283" xr:uid="{78BF0A1E-F724-40E1-803B-AA66FFFE3460}"/>
    <hyperlink ref="M1483" r:id="rId4284" xr:uid="{2BBA4595-B3F1-4FCD-922E-1093E89EE2A6}"/>
    <hyperlink ref="A1484" r:id="rId4285" xr:uid="{3C41D279-0117-4FCA-9760-10D4FD3786E9}"/>
    <hyperlink ref="L1484" r:id="rId4286" xr:uid="{2487AD50-AA4D-465D-8436-072721B43EAF}"/>
    <hyperlink ref="M1484" r:id="rId4287" xr:uid="{99B95088-51BF-4FC4-90C3-AFCD8BD4CEF7}"/>
    <hyperlink ref="A1485" r:id="rId4288" xr:uid="{D6C3858A-F337-409A-A759-F5B48B26863C}"/>
    <hyperlink ref="L1485" r:id="rId4289" xr:uid="{902B1605-CD07-4F0A-BA41-A16C9F76CAC1}"/>
    <hyperlink ref="M1485" r:id="rId4290" xr:uid="{5C7EC249-C0F3-496E-BD87-7ACFAECBE33A}"/>
    <hyperlink ref="A1486" r:id="rId4291" xr:uid="{67A00900-45E5-4DC8-9260-4DF7107FE913}"/>
    <hyperlink ref="L1486" r:id="rId4292" xr:uid="{BF73D876-D662-4277-A52B-102AC4FDCD6E}"/>
    <hyperlink ref="M1486" r:id="rId4293" xr:uid="{3B185D94-EFAE-4D1F-8036-73F192974065}"/>
    <hyperlink ref="A1487" r:id="rId4294" xr:uid="{DEB80CDF-925B-443C-9119-0FF7019BE3A4}"/>
    <hyperlink ref="L1487" r:id="rId4295" xr:uid="{A2493516-35E0-4DBA-A9E6-61B7859B2C7D}"/>
    <hyperlink ref="M1487" r:id="rId4296" xr:uid="{66E27BC7-1265-49E9-BF33-21E34F3D7135}"/>
    <hyperlink ref="A1488" r:id="rId4297" xr:uid="{A49396BE-906E-4D06-8855-65A315FF29EC}"/>
    <hyperlink ref="L1488" r:id="rId4298" xr:uid="{5968DE1A-57C0-4EF9-810B-3DE7147E8055}"/>
    <hyperlink ref="M1488" r:id="rId4299" xr:uid="{D64B6E3D-344A-4A0B-B9D6-1BC7F3F60873}"/>
    <hyperlink ref="A1489" r:id="rId4300" xr:uid="{0C5001D1-5D4A-4F76-A09B-E4C9CD9BC5B5}"/>
    <hyperlink ref="L1489" r:id="rId4301" xr:uid="{F5F08219-8C37-44B8-A591-CF7042C34198}"/>
    <hyperlink ref="M1489" r:id="rId4302" xr:uid="{E12627D3-EDA7-4842-BD2E-F34E36F0D787}"/>
    <hyperlink ref="A1490" r:id="rId4303" xr:uid="{8E6B1E48-5F0E-4EC4-B6C7-6C22C87B7955}"/>
    <hyperlink ref="L1490" r:id="rId4304" xr:uid="{3B935CA4-368F-4AA6-BC97-653E758880BB}"/>
    <hyperlink ref="M1490" r:id="rId4305" xr:uid="{CA9A6EC7-18B1-47A4-BC68-89508C3604B2}"/>
    <hyperlink ref="A1491" r:id="rId4306" xr:uid="{42B43160-2A6C-4766-9697-C563A7408BB1}"/>
    <hyperlink ref="L1491" r:id="rId4307" xr:uid="{F72CE48E-8510-4232-AC88-B80DBB98BE37}"/>
    <hyperlink ref="M1491" r:id="rId4308" xr:uid="{6BB0767C-41A8-4C63-A738-49760C6247B3}"/>
    <hyperlink ref="A1492" r:id="rId4309" xr:uid="{71FD4BC2-6DFB-425F-9046-4061A4C517CB}"/>
    <hyperlink ref="L1492" r:id="rId4310" xr:uid="{65D06542-5F5F-4635-8205-ECE5F3A2A164}"/>
    <hyperlink ref="M1492" r:id="rId4311" xr:uid="{395A0FD6-28E0-4AD7-8A13-5505CCD9697E}"/>
    <hyperlink ref="A1493" r:id="rId4312" xr:uid="{0133A4BE-EB19-4FFB-909C-CDEDE641480D}"/>
    <hyperlink ref="L1493" r:id="rId4313" xr:uid="{E3A3D2B4-DB15-4900-9F12-B42BF6E62542}"/>
    <hyperlink ref="M1493" r:id="rId4314" xr:uid="{732A6164-5A58-459A-BBB2-E3962B0F4DAC}"/>
    <hyperlink ref="A1494" r:id="rId4315" xr:uid="{0B48E421-5E08-46D4-87E0-61E8F8F4EBE4}"/>
    <hyperlink ref="L1494" r:id="rId4316" xr:uid="{65395E9A-947A-41D2-B366-949F8F998039}"/>
    <hyperlink ref="M1494" r:id="rId4317" xr:uid="{10B38AEE-FCEC-42E0-A2C1-4D782114B488}"/>
    <hyperlink ref="A1495" r:id="rId4318" xr:uid="{124D4F72-E1E4-4B53-B37C-46ACEF78D948}"/>
    <hyperlink ref="L1495" r:id="rId4319" xr:uid="{9288D618-CD3E-4C36-AA5E-3376BCDEB404}"/>
    <hyperlink ref="M1495" r:id="rId4320" xr:uid="{25DB49CF-C16C-41D9-B265-6FFDB8E21A5A}"/>
    <hyperlink ref="A1496" r:id="rId4321" xr:uid="{5310DD5B-E57A-49B1-B184-E531403DADDD}"/>
    <hyperlink ref="L1496" r:id="rId4322" xr:uid="{5C052F05-ECBF-4343-9CCE-1BADA654FC3E}"/>
    <hyperlink ref="M1496" r:id="rId4323" xr:uid="{3D5B1805-C18C-486C-9FC8-AB620142EA2E}"/>
    <hyperlink ref="A1497" r:id="rId4324" xr:uid="{947BEEEF-6324-4D75-A9DB-D7DD5F658784}"/>
    <hyperlink ref="L1497" r:id="rId4325" xr:uid="{A22C8865-39B6-4AE6-BB20-64F5A45235F9}"/>
    <hyperlink ref="M1497" r:id="rId4326" xr:uid="{31F003E8-14CD-441F-8A29-5C510680FC63}"/>
    <hyperlink ref="A1498" r:id="rId4327" xr:uid="{CD1679D4-95A2-4384-98D5-432FAE435657}"/>
    <hyperlink ref="L1498" r:id="rId4328" xr:uid="{AFF43375-9228-499F-B9EE-70A912E918F4}"/>
    <hyperlink ref="M1498" r:id="rId4329" xr:uid="{2E5063B9-9487-4DAC-987F-CBB8219B27A6}"/>
    <hyperlink ref="A1499" r:id="rId4330" xr:uid="{9B6E9C79-D7EC-4336-AC25-7AD53E25A348}"/>
    <hyperlink ref="L1499" r:id="rId4331" xr:uid="{BD03F4CE-DBAB-4FEF-AA75-CF301E62580B}"/>
    <hyperlink ref="M1499" r:id="rId4332" xr:uid="{8E7E0558-4998-45AF-8593-2FBFC511169E}"/>
    <hyperlink ref="A1500" r:id="rId4333" xr:uid="{3D7A969C-0A02-4CC8-BB81-7D430A6A048A}"/>
    <hyperlink ref="L1500" r:id="rId4334" xr:uid="{71D54103-98FD-4BDF-8D12-06F5D8F2A4CB}"/>
    <hyperlink ref="M1500" r:id="rId4335" xr:uid="{860B8283-0E91-4C0F-BF8D-09A4C0BB4374}"/>
    <hyperlink ref="A1501" r:id="rId4336" xr:uid="{0FB75417-F605-4CF2-96EB-FDE0F7882E74}"/>
    <hyperlink ref="L1501" r:id="rId4337" xr:uid="{CE45CAD4-9209-4511-8D97-2B4386D2C24D}"/>
    <hyperlink ref="M1501" r:id="rId4338" xr:uid="{E1202A31-055A-4159-812D-CE6F7AA63D54}"/>
    <hyperlink ref="A1502" r:id="rId4339" xr:uid="{38F5C3E7-34E7-4675-B380-C0CB2B63C779}"/>
    <hyperlink ref="L1502" r:id="rId4340" xr:uid="{1F0CE7E7-329F-4855-ADED-3C25716BEB27}"/>
    <hyperlink ref="M1502" r:id="rId4341" xr:uid="{EB4C7ABA-BADA-4F80-BFFD-7397ED5965F6}"/>
    <hyperlink ref="A1503" r:id="rId4342" xr:uid="{C54A34B4-3911-4E6C-99F1-8B6F988146AB}"/>
    <hyperlink ref="L1503" r:id="rId4343" xr:uid="{F4B38984-4236-4922-A017-E008E45DD066}"/>
    <hyperlink ref="M1503" r:id="rId4344" xr:uid="{E40A244C-B235-4E38-9E12-A744EA722EA3}"/>
    <hyperlink ref="A1504" r:id="rId4345" xr:uid="{0F9E1CB4-E270-4A39-8505-D4A718AAE16E}"/>
    <hyperlink ref="L1504" r:id="rId4346" xr:uid="{43B8B3A9-C8A3-4D98-8AC1-F2CA09A1D237}"/>
    <hyperlink ref="M1504" r:id="rId4347" xr:uid="{296B132B-4731-4E08-B030-3BCF9C58F293}"/>
    <hyperlink ref="A1505" r:id="rId4348" xr:uid="{540E42D3-E229-4CEC-8E37-E1D68A981744}"/>
    <hyperlink ref="L1505" r:id="rId4349" xr:uid="{79C32916-7092-44EA-A0B2-0430D67E40DD}"/>
    <hyperlink ref="M1505" r:id="rId4350" xr:uid="{058D773C-7D03-46C4-B6AB-ADD380FD69B4}"/>
    <hyperlink ref="A1506" r:id="rId4351" xr:uid="{D34B003F-04C1-47F9-B67F-04E9649DA3A6}"/>
    <hyperlink ref="L1506" r:id="rId4352" xr:uid="{998F1840-5C98-43D2-86BF-686ACA1683A7}"/>
    <hyperlink ref="M1506" r:id="rId4353" xr:uid="{201614EE-7101-4B76-9B64-EC8BE232D1ED}"/>
    <hyperlink ref="A1507" r:id="rId4354" xr:uid="{6A37B243-EF72-4A5B-8829-3E39A50ECAB9}"/>
    <hyperlink ref="L1507" r:id="rId4355" xr:uid="{6FB3A3E7-EAB9-4CF8-9E28-C4D488751567}"/>
    <hyperlink ref="M1507" r:id="rId4356" xr:uid="{C05FD784-069A-43DD-A085-7BA4E6723437}"/>
    <hyperlink ref="A1508" r:id="rId4357" xr:uid="{43D71660-9831-4319-8820-E7E9007DE986}"/>
    <hyperlink ref="L1508" r:id="rId4358" xr:uid="{15805CE6-2530-4C09-8E91-716A3F288893}"/>
    <hyperlink ref="M1508" r:id="rId4359" xr:uid="{C1B0967F-1E66-4255-AFA6-F31E1626D43B}"/>
    <hyperlink ref="A1509" r:id="rId4360" xr:uid="{A4EFC307-7E6B-4769-A64B-6DDC63AC63D2}"/>
    <hyperlink ref="L1509" r:id="rId4361" xr:uid="{DF113C81-902C-4E3C-9C23-63D4979F3729}"/>
    <hyperlink ref="M1509" r:id="rId4362" xr:uid="{829A68AB-7F74-4EA6-913E-D77C9C0BA8C2}"/>
    <hyperlink ref="A1510" r:id="rId4363" xr:uid="{04042C81-51B1-488D-8134-E0AA4CFA0ED0}"/>
    <hyperlink ref="L1510" r:id="rId4364" xr:uid="{A5F186DB-5296-4984-8F47-88D093F6ADB8}"/>
    <hyperlink ref="M1510" r:id="rId4365" xr:uid="{DAD5F3DF-6E61-4194-9042-3B5994975B8C}"/>
    <hyperlink ref="A1511" r:id="rId4366" xr:uid="{F4A19720-42EC-4C37-B57B-0B9DD5D16DC5}"/>
    <hyperlink ref="L1511" r:id="rId4367" xr:uid="{8ACB7256-8987-4CC5-801B-EE4F02C3D6FE}"/>
    <hyperlink ref="M1511" r:id="rId4368" xr:uid="{A089EB60-454C-4B33-8529-F63E01142F4C}"/>
    <hyperlink ref="A1512" r:id="rId4369" xr:uid="{20058874-1841-45AB-BAAA-85EE16B54A1E}"/>
    <hyperlink ref="L1512" r:id="rId4370" xr:uid="{4ADCC393-DADC-4F5C-AD96-42C2D33D48EB}"/>
    <hyperlink ref="M1512" r:id="rId4371" xr:uid="{4A79D2D5-BFA9-4AAD-BEC4-B1D502095D46}"/>
    <hyperlink ref="A1513" r:id="rId4372" xr:uid="{516271AD-FE4D-40D4-BF84-CD4A3E1C928B}"/>
    <hyperlink ref="L1513" r:id="rId4373" xr:uid="{5769DDA9-43B4-4F7A-94B5-3545BE785703}"/>
    <hyperlink ref="M1513" r:id="rId4374" xr:uid="{3EEEB422-7BB9-4DF5-B775-665B8326A47C}"/>
    <hyperlink ref="A1514" r:id="rId4375" xr:uid="{647E6D88-6B38-4736-AD80-A7BF3763371B}"/>
    <hyperlink ref="L1514" r:id="rId4376" xr:uid="{FD5B0514-8B89-4CB4-8790-8EC7F0631CBB}"/>
    <hyperlink ref="M1514" r:id="rId4377" xr:uid="{FD3D905B-C5F3-4932-AF52-376CA6720516}"/>
    <hyperlink ref="A1515" r:id="rId4378" xr:uid="{78BB3C55-7F68-4E9E-9055-5D95D4B9E345}"/>
    <hyperlink ref="L1515" r:id="rId4379" xr:uid="{795BF15B-1603-41E9-83D8-AFE9A9AF954C}"/>
    <hyperlink ref="M1515" r:id="rId4380" xr:uid="{FF3F7B79-403E-40FC-9F24-C2F03B14A2D9}"/>
    <hyperlink ref="A1516" r:id="rId4381" xr:uid="{57F84C38-663C-4942-8485-842A6C14881F}"/>
    <hyperlink ref="L1516" r:id="rId4382" xr:uid="{034D51DA-C047-44C6-8F03-CA6AF8D66382}"/>
    <hyperlink ref="M1516" r:id="rId4383" xr:uid="{14CC4A79-2A45-47AB-9DAC-BC65500B12D2}"/>
    <hyperlink ref="A1517" r:id="rId4384" xr:uid="{63A65C97-7CDA-4EBC-970B-AFBAC708A4A3}"/>
    <hyperlink ref="L1517" r:id="rId4385" xr:uid="{A1672CC3-6776-4B6C-8C18-89F7F12AFF95}"/>
    <hyperlink ref="M1517" r:id="rId4386" xr:uid="{B5247D9B-76C3-4298-8C72-288D2BBD724C}"/>
    <hyperlink ref="A1518" r:id="rId4387" xr:uid="{DAC0A09E-E4CB-4F63-B0E4-0348696501E2}"/>
    <hyperlink ref="L1518" r:id="rId4388" xr:uid="{68973DE3-EDAB-4C8D-A316-6FCDDE0E8ED4}"/>
    <hyperlink ref="M1518" r:id="rId4389" xr:uid="{FBF7AB5B-1D7E-4DA8-8D8E-8A59FB1B5AE5}"/>
    <hyperlink ref="A1519" r:id="rId4390" xr:uid="{95A98F9D-63B5-4BA7-AB96-1A2D817CF521}"/>
    <hyperlink ref="L1519" r:id="rId4391" xr:uid="{D081F3FC-B27C-47BF-BE95-8BF22B6F35E8}"/>
    <hyperlink ref="M1519" r:id="rId4392" xr:uid="{CF6EEED9-15C4-409E-B7D1-D0AC7DEE2191}"/>
    <hyperlink ref="A1520" r:id="rId4393" xr:uid="{C623755D-AB45-40DF-A553-B91F8841605A}"/>
    <hyperlink ref="L1520" r:id="rId4394" xr:uid="{57963FDC-08D3-4443-B4BE-61486C212086}"/>
    <hyperlink ref="M1520" r:id="rId4395" xr:uid="{4F4628A4-01AA-4604-84B1-32A8F4EC5E76}"/>
    <hyperlink ref="A1521" r:id="rId4396" xr:uid="{1E3627D1-CCC9-4A74-B3EA-F229DCA39E18}"/>
    <hyperlink ref="L1521" r:id="rId4397" xr:uid="{F13F7515-DECB-462E-A015-F1CAC65FC123}"/>
    <hyperlink ref="M1521" r:id="rId4398" xr:uid="{E8EC0930-1EAF-4CB5-A1AE-DEBAD06C2333}"/>
    <hyperlink ref="A1522" r:id="rId4399" xr:uid="{AA3AB6E9-511C-49EC-B7C0-4DC2C6FCE263}"/>
    <hyperlink ref="L1522" r:id="rId4400" xr:uid="{3282E0F8-A56C-4A2B-8BB4-03ED0ABEBEEB}"/>
    <hyperlink ref="M1522" r:id="rId4401" xr:uid="{41E043E9-3DC2-41F2-98B1-38D101A544B7}"/>
    <hyperlink ref="A1523" r:id="rId4402" xr:uid="{7860F25E-ABE7-4E21-8079-4ADD3CA8AFA7}"/>
    <hyperlink ref="L1523" r:id="rId4403" xr:uid="{6E30B50A-3B38-4CF8-95C5-CF3379E36CBE}"/>
    <hyperlink ref="M1523" r:id="rId4404" xr:uid="{5017AC89-253F-498C-876D-A383AC884A66}"/>
    <hyperlink ref="A1524" r:id="rId4405" xr:uid="{2C437D90-0CC7-4853-BCC1-A8BA557BE9E3}"/>
    <hyperlink ref="L1524" r:id="rId4406" xr:uid="{EB3AF8E3-5A1E-4BFD-A468-4D531809C3E3}"/>
    <hyperlink ref="M1524" r:id="rId4407" xr:uid="{1CDF6578-CFB7-4366-B328-AE3C5A526A88}"/>
    <hyperlink ref="A1525" r:id="rId4408" xr:uid="{3ED30BD4-97DC-401C-AD3E-184737E442DF}"/>
    <hyperlink ref="L1525" r:id="rId4409" xr:uid="{ABCD8EBF-1FE3-4534-BDEA-EBA03B4480AC}"/>
    <hyperlink ref="M1525" r:id="rId4410" xr:uid="{2B532CB4-741A-4F51-A716-D3B7C813B33B}"/>
    <hyperlink ref="A1526" r:id="rId4411" xr:uid="{E016B975-B4A3-4BD5-84F4-ADCE5C7E2F23}"/>
    <hyperlink ref="L1526" r:id="rId4412" xr:uid="{790B83C4-D72F-41ED-8F45-6DC62638C22B}"/>
    <hyperlink ref="M1526" r:id="rId4413" xr:uid="{BE1FF352-DAA3-405B-AFA0-E3F6D2624AB7}"/>
    <hyperlink ref="A1527" r:id="rId4414" xr:uid="{E4401F4E-003F-4C88-BCD7-CF0717B7E1CB}"/>
    <hyperlink ref="L1527" r:id="rId4415" xr:uid="{CAE37889-A847-472C-A901-4129B8CF4FEB}"/>
    <hyperlink ref="M1527" r:id="rId4416" xr:uid="{E623DB19-A5F4-4D8E-92C1-0BBE1FEF288A}"/>
    <hyperlink ref="A1528" r:id="rId4417" xr:uid="{6C945CDB-378D-4AB6-932F-B83568463595}"/>
    <hyperlink ref="L1528" r:id="rId4418" xr:uid="{46DF63E5-EE8E-4579-919D-BA752D61E02D}"/>
    <hyperlink ref="M1528" r:id="rId4419" xr:uid="{0A0EA889-6F33-4493-B305-36935A79838C}"/>
    <hyperlink ref="A1529" r:id="rId4420" xr:uid="{4C78F0DC-A71C-415C-9E6F-5B1A3F629B29}"/>
    <hyperlink ref="L1529" r:id="rId4421" xr:uid="{34EB4B0E-0FCE-4B61-B7DE-1C1D6FEA2F61}"/>
    <hyperlink ref="M1529" r:id="rId4422" xr:uid="{C962521A-712C-4253-8B35-7DD2595405C0}"/>
    <hyperlink ref="A1530" r:id="rId4423" xr:uid="{E5852EBC-4EC2-4B86-BE5F-0CD415B49E8E}"/>
    <hyperlink ref="L1530" r:id="rId4424" xr:uid="{55A4E506-AA5E-4C7C-9F42-67652C841B91}"/>
    <hyperlink ref="M1530" r:id="rId4425" xr:uid="{B1D04483-D47D-45DC-A3B3-2120BB046718}"/>
    <hyperlink ref="A1531" r:id="rId4426" xr:uid="{3D55A92E-A2B3-40D7-BF48-46B40DDE660B}"/>
    <hyperlink ref="L1531" r:id="rId4427" xr:uid="{8A5640FD-AF6E-41D3-83CE-7B5B82472F2B}"/>
    <hyperlink ref="M1531" r:id="rId4428" xr:uid="{0C85EF9E-A05E-41D3-AAF9-3C6D4FCF9C2C}"/>
    <hyperlink ref="A1532" r:id="rId4429" xr:uid="{23D814B7-EBD0-474E-9B3C-09F1F874314E}"/>
    <hyperlink ref="L1532" r:id="rId4430" xr:uid="{31894782-DBD2-4C6F-A4DC-04554B693434}"/>
    <hyperlink ref="M1532" r:id="rId4431" xr:uid="{49523FB3-9A25-4A8D-8FF7-DDAC50DC24E1}"/>
    <hyperlink ref="A1533" r:id="rId4432" xr:uid="{C9904266-0267-4CF7-90F8-E7FF8B4D4928}"/>
    <hyperlink ref="L1533" r:id="rId4433" xr:uid="{1A042D86-62A0-4BD8-8C8C-53E034662008}"/>
    <hyperlink ref="M1533" r:id="rId4434" xr:uid="{423908EB-104F-4345-A540-56CA59831AE5}"/>
    <hyperlink ref="A1534" r:id="rId4435" xr:uid="{72030884-6985-461F-B5A3-19C26C018052}"/>
    <hyperlink ref="L1534" r:id="rId4436" xr:uid="{5E351BCA-9035-4D73-912D-0853EF0F5574}"/>
    <hyperlink ref="M1534" r:id="rId4437" xr:uid="{F4369FBF-3591-4EA3-8B4E-78EA1F86A0E2}"/>
    <hyperlink ref="A1535" r:id="rId4438" xr:uid="{AB9A0CEA-87CD-4D75-885F-157167CA062D}"/>
    <hyperlink ref="L1535" r:id="rId4439" xr:uid="{5A95D1E1-AF0A-4A47-97C1-866A6F3064D2}"/>
    <hyperlink ref="M1535" r:id="rId4440" xr:uid="{6A7ACE0D-00C5-462B-90E2-227A07FB2362}"/>
    <hyperlink ref="A1536" r:id="rId4441" xr:uid="{A0339AC2-F28D-4919-8F1C-9E686CA9886A}"/>
    <hyperlink ref="L1536" r:id="rId4442" xr:uid="{609F9EF5-D98B-4BAC-A869-AFC3A9C38736}"/>
    <hyperlink ref="M1536" r:id="rId4443" xr:uid="{DBBE1345-A03D-4735-AC12-A480D4EA32D2}"/>
    <hyperlink ref="A1537" r:id="rId4444" xr:uid="{C57D9ADE-02A3-49A1-9FEE-1855354AF921}"/>
    <hyperlink ref="L1537" r:id="rId4445" xr:uid="{74265E55-706E-469C-BD30-3D12F3F4F0A3}"/>
    <hyperlink ref="M1537" r:id="rId4446" xr:uid="{6C15D0F7-499E-4253-B94C-1A5D2D2DBAC7}"/>
    <hyperlink ref="A1538" r:id="rId4447" xr:uid="{A65D375A-B2FA-4C06-BAB7-A0436747E9F5}"/>
    <hyperlink ref="L1538" r:id="rId4448" xr:uid="{70EC3881-C944-4E0D-AC78-472AA15EE096}"/>
    <hyperlink ref="M1538" r:id="rId4449" xr:uid="{1AE89BD2-EC1B-4CB4-A2C3-00642D3A9D71}"/>
    <hyperlink ref="A1539" r:id="rId4450" xr:uid="{092C862F-C56B-405B-B7C7-53B07675F0FB}"/>
    <hyperlink ref="L1539" r:id="rId4451" xr:uid="{EE1894E7-5674-4FEB-823B-93D73D6EB014}"/>
    <hyperlink ref="M1539" r:id="rId4452" xr:uid="{B21B8E55-8035-4A6D-912B-A3A50821C868}"/>
    <hyperlink ref="A1540" r:id="rId4453" xr:uid="{527B08E6-D40C-4AC5-9365-E8E813CE0E45}"/>
    <hyperlink ref="L1540" r:id="rId4454" xr:uid="{A783071D-B906-489D-841A-29AFAADDA51C}"/>
    <hyperlink ref="M1540" r:id="rId4455" xr:uid="{C258A4BA-88A8-4B92-BF60-524E8311B696}"/>
    <hyperlink ref="A1541" r:id="rId4456" xr:uid="{0B5D95BD-D357-4A0E-B579-0D891552D82E}"/>
    <hyperlink ref="L1541" r:id="rId4457" xr:uid="{5A66B4FA-4F7D-4253-AA42-54993DEE2BAB}"/>
    <hyperlink ref="M1541" r:id="rId4458" xr:uid="{40392B18-B131-4C4F-9A39-9B6D2C7B0B53}"/>
    <hyperlink ref="A1542" r:id="rId4459" xr:uid="{2BC7CA65-A5E4-4A4C-8392-809DBA66280A}"/>
    <hyperlink ref="L1542" r:id="rId4460" xr:uid="{76A6068C-244B-4579-88F7-3453043A264A}"/>
    <hyperlink ref="M1542" r:id="rId4461" xr:uid="{25F59E1B-6E07-4B42-8464-8C770F40FBF9}"/>
    <hyperlink ref="A1543" r:id="rId4462" xr:uid="{BEEC7DB7-0D16-4922-942B-FDD7C67DFEBE}"/>
    <hyperlink ref="L1543" r:id="rId4463" xr:uid="{066E297B-C42B-441D-B4AC-99C7D727642D}"/>
    <hyperlink ref="M1543" r:id="rId4464" xr:uid="{52C3C725-46E5-4505-B276-8C69CB9EF204}"/>
    <hyperlink ref="A1544" r:id="rId4465" xr:uid="{8063825A-17BF-4370-8EE1-70387FFDAD84}"/>
    <hyperlink ref="L1544" r:id="rId4466" xr:uid="{E260E14C-DF53-4AC6-869F-164C1CB5E7F8}"/>
    <hyperlink ref="M1544" r:id="rId4467" xr:uid="{5A44E2FA-EF80-4C60-BC2F-83BFCDDE1CEC}"/>
    <hyperlink ref="A1545" r:id="rId4468" xr:uid="{D75E13C2-2336-443D-903C-FDA3C8D73D42}"/>
    <hyperlink ref="L1545" r:id="rId4469" xr:uid="{B04C81DE-89C5-4735-8E5E-98E6285AAC7E}"/>
    <hyperlink ref="M1545" r:id="rId4470" xr:uid="{201FC18B-434E-4EA8-895C-1F951FFFB06B}"/>
    <hyperlink ref="A1546" r:id="rId4471" xr:uid="{F1A5A544-F9B1-46DF-86AC-C718BF333724}"/>
    <hyperlink ref="L1546" r:id="rId4472" xr:uid="{98D37403-B83B-4C60-81F0-873DFA74CA3A}"/>
    <hyperlink ref="M1546" r:id="rId4473" xr:uid="{B7A9944C-ACD1-4BC3-83EF-FE0FA685D5FB}"/>
    <hyperlink ref="A1547" r:id="rId4474" xr:uid="{A3401D40-1EB8-4E81-9AE4-9A4BCD0F4BA7}"/>
    <hyperlink ref="L1547" r:id="rId4475" xr:uid="{39C44218-9AEE-44F1-992E-5C4A6C2AF6F4}"/>
    <hyperlink ref="M1547" r:id="rId4476" xr:uid="{EE32B100-C637-4202-A4EF-24686EC6D9A6}"/>
    <hyperlink ref="A1548" r:id="rId4477" xr:uid="{E81F583E-5E52-4ADA-8AB9-860E629E45E6}"/>
    <hyperlink ref="L1548" r:id="rId4478" xr:uid="{0EBD59A7-D165-414E-94F8-FD7967B728FB}"/>
    <hyperlink ref="M1548" r:id="rId4479" xr:uid="{7304AB5E-E99E-40D4-BD46-27FB1167C4D0}"/>
    <hyperlink ref="A1549" r:id="rId4480" xr:uid="{BF5C0BD6-1471-4FF7-8691-B29DDBFB80A7}"/>
    <hyperlink ref="L1549" r:id="rId4481" xr:uid="{9E9F6F01-7A25-412C-AB9D-FF009F271892}"/>
    <hyperlink ref="M1549" r:id="rId4482" xr:uid="{7EB8729B-1EFB-475F-BE7A-99A980CFBCE3}"/>
    <hyperlink ref="A1550" r:id="rId4483" xr:uid="{98B5BBA9-A6AA-433F-84FA-7193FD20EADB}"/>
    <hyperlink ref="L1550" r:id="rId4484" xr:uid="{329F5E42-28E4-4F6B-95E9-A6742925A82C}"/>
    <hyperlink ref="M1550" r:id="rId4485" xr:uid="{A727E880-CEB6-4FA9-A2D5-019B6F9BCC56}"/>
    <hyperlink ref="A1551" r:id="rId4486" xr:uid="{864E226F-A52C-474A-837F-47EF1482BC21}"/>
    <hyperlink ref="L1551" r:id="rId4487" xr:uid="{99F49002-D994-4EEE-AD68-F3D63868DBE2}"/>
    <hyperlink ref="M1551" r:id="rId4488" xr:uid="{B30C38D3-1B2A-4109-8FBE-8171EC3ECEA9}"/>
    <hyperlink ref="A1552" r:id="rId4489" xr:uid="{9B44DDA4-885E-4B1B-A4C1-51065823D17F}"/>
    <hyperlink ref="L1552" r:id="rId4490" xr:uid="{F3569A33-334C-4CAB-ACD0-DBFE3A282FB7}"/>
    <hyperlink ref="M1552" r:id="rId4491" xr:uid="{1896883F-6165-4942-AD33-E7CFADAFA4D3}"/>
    <hyperlink ref="A1553" r:id="rId4492" xr:uid="{F34B0F0E-75C6-4BCB-9F33-EA29F2DB085A}"/>
    <hyperlink ref="L1553" r:id="rId4493" xr:uid="{BA9D8510-3EF8-4850-89EF-EB84F220558E}"/>
    <hyperlink ref="M1553" r:id="rId4494" xr:uid="{BEAB5EB4-C73E-482E-83C7-C91FB049DA25}"/>
    <hyperlink ref="A1554" r:id="rId4495" xr:uid="{4EE64987-E30D-43C8-9899-21FC164E4D15}"/>
    <hyperlink ref="L1554" r:id="rId4496" xr:uid="{BE04B892-BA70-439A-AE09-012D410B0C8A}"/>
    <hyperlink ref="M1554" r:id="rId4497" xr:uid="{DFB6DF12-4F6A-4399-830E-D246D8D87CF1}"/>
    <hyperlink ref="A1555" r:id="rId4498" xr:uid="{77D8FE49-301B-4E61-AB9D-C71606B21956}"/>
    <hyperlink ref="L1555" r:id="rId4499" xr:uid="{91EAD6FF-B8D8-4E5F-B501-C050F05BFBFA}"/>
    <hyperlink ref="M1555" r:id="rId4500" xr:uid="{3E92E2C6-96B6-4FFC-8C70-65F580694217}"/>
    <hyperlink ref="A1556" r:id="rId4501" xr:uid="{FCA1BA15-8313-4AD2-B039-0196D2886493}"/>
    <hyperlink ref="L1556" r:id="rId4502" xr:uid="{B9DE44A2-7887-4EC7-B44C-E83DE5D90480}"/>
    <hyperlink ref="M1556" r:id="rId4503" xr:uid="{53F492AF-94EE-4C08-9C7F-9D320FC3DD2E}"/>
    <hyperlink ref="A1557" r:id="rId4504" xr:uid="{B1D2F086-5564-47A5-ABE5-D7ED616D7DEA}"/>
    <hyperlink ref="L1557" r:id="rId4505" xr:uid="{E096E2B1-83C1-4994-B3C2-040698C171C5}"/>
    <hyperlink ref="M1557" r:id="rId4506" xr:uid="{7ACD6A58-BAAE-4B88-A9AE-A57ED59AEB34}"/>
    <hyperlink ref="A1558" r:id="rId4507" xr:uid="{8E407FDF-07C3-40C7-867B-B8DBBCB45C30}"/>
    <hyperlink ref="L1558" r:id="rId4508" xr:uid="{B38E0B1D-2524-49BE-AF48-2423E0EC8316}"/>
    <hyperlink ref="M1558" r:id="rId4509" xr:uid="{6CD231BB-DDB4-4E49-848E-0EFE136218BC}"/>
    <hyperlink ref="A1559" r:id="rId4510" xr:uid="{D0BA0E98-08F8-4744-82EB-38DB095279AE}"/>
    <hyperlink ref="L1559" r:id="rId4511" xr:uid="{F40EF37D-D6B6-42B3-B961-4E81FC350562}"/>
    <hyperlink ref="M1559" r:id="rId4512" xr:uid="{FC67D54D-53C9-4C73-B47F-7A14E0685191}"/>
    <hyperlink ref="A1560" r:id="rId4513" xr:uid="{A00895AE-0FC6-4F6F-9019-55EB68FBC2CD}"/>
    <hyperlink ref="L1560" r:id="rId4514" xr:uid="{8EA23091-F0F3-40C2-B985-33DC0AF654E6}"/>
    <hyperlink ref="M1560" r:id="rId4515" xr:uid="{45BC7A13-BBC0-4D8A-9F32-E9865384D09E}"/>
    <hyperlink ref="A1561" r:id="rId4516" xr:uid="{43323FD1-CECC-4468-A863-C92832C0A8B5}"/>
    <hyperlink ref="L1561" r:id="rId4517" xr:uid="{FF96AD5E-3DAC-4ABD-89BC-976A3DFC0FC2}"/>
    <hyperlink ref="M1561" r:id="rId4518" xr:uid="{CD2CDB9B-180C-4BBA-A183-489A67743F16}"/>
    <hyperlink ref="A1562" r:id="rId4519" xr:uid="{A1A8C855-5F51-4E9B-98FF-2EB2F7EA4443}"/>
    <hyperlink ref="L1562" r:id="rId4520" xr:uid="{98561149-D175-4CC9-B5DF-5203E00F101C}"/>
    <hyperlink ref="M1562" r:id="rId4521" xr:uid="{E5A34FFA-5ACD-418A-A575-E0F46D9A53CF}"/>
    <hyperlink ref="A1563" r:id="rId4522" xr:uid="{B6B9C71A-E92B-4764-A80D-F9A3197FA786}"/>
    <hyperlink ref="L1563" r:id="rId4523" xr:uid="{65D72827-B96E-4069-B696-E743C91895D6}"/>
    <hyperlink ref="M1563" r:id="rId4524" xr:uid="{BB0BBF53-5830-41C1-A548-66BEA04951C6}"/>
    <hyperlink ref="A1564" r:id="rId4525" xr:uid="{C9862856-AD4B-4375-905E-B524C4222B23}"/>
    <hyperlink ref="L1564" r:id="rId4526" xr:uid="{5F69617D-B681-4DCD-9659-7988678307C3}"/>
    <hyperlink ref="M1564" r:id="rId4527" xr:uid="{F88A5999-5924-4C7F-9F1E-0EA4045C6559}"/>
    <hyperlink ref="A1565" r:id="rId4528" xr:uid="{98000590-E8A8-4E2E-9CFF-C050E56D9482}"/>
    <hyperlink ref="L1565" r:id="rId4529" xr:uid="{38072237-CEF1-4F87-A5E8-C68FFDDF595C}"/>
    <hyperlink ref="M1565" r:id="rId4530" xr:uid="{A3D3F81F-E682-4F36-A21D-374DAF524416}"/>
    <hyperlink ref="A1566" r:id="rId4531" xr:uid="{8664C579-6B14-4F9A-8DEB-A13E266FC3EA}"/>
    <hyperlink ref="L1566" r:id="rId4532" xr:uid="{86BA22EB-12B0-4A5E-8B20-AEAFF5BE902B}"/>
    <hyperlink ref="M1566" r:id="rId4533" xr:uid="{82C7BC21-7976-4196-9D03-073DB0BB1D2C}"/>
    <hyperlink ref="A1567" r:id="rId4534" xr:uid="{7B433B6D-CEBA-4331-AB57-5B80CD061EF0}"/>
    <hyperlink ref="L1567" r:id="rId4535" xr:uid="{CCF6C2E0-CABE-4400-992F-A18A2B24097A}"/>
    <hyperlink ref="M1567" r:id="rId4536" xr:uid="{15379952-BDA0-42C9-845A-693592A8809C}"/>
    <hyperlink ref="A1568" r:id="rId4537" xr:uid="{8E2F8775-FB52-4369-9BF7-52A40ECAEB67}"/>
    <hyperlink ref="L1568" r:id="rId4538" xr:uid="{5CF36F91-D432-4DA7-9E6A-8A8FF4BE48C5}"/>
    <hyperlink ref="M1568" r:id="rId4539" xr:uid="{711CD889-DC81-446E-9468-32354103124C}"/>
    <hyperlink ref="A1569" r:id="rId4540" xr:uid="{85068429-0BB9-4D27-A140-9F3C91ED15B9}"/>
    <hyperlink ref="L1569" r:id="rId4541" xr:uid="{0B8AFCCC-FFF4-4ABC-8702-5F04F361F48D}"/>
    <hyperlink ref="M1569" r:id="rId4542" xr:uid="{E2298AF1-5DCF-45E0-9A2F-4CAB0203FF0E}"/>
    <hyperlink ref="A1570" r:id="rId4543" xr:uid="{D0879309-6B15-4FE8-AF5E-86C0607886DC}"/>
    <hyperlink ref="L1570" r:id="rId4544" xr:uid="{CE118A53-BD9F-4DFD-ADB9-58FDAAA7D155}"/>
    <hyperlink ref="M1570" r:id="rId4545" xr:uid="{FBC00BDA-E1B0-4994-9E51-1F6666590202}"/>
    <hyperlink ref="A1571" r:id="rId4546" xr:uid="{05F51570-1451-4C3B-A5D1-F0BF6F3C3224}"/>
    <hyperlink ref="L1571" r:id="rId4547" xr:uid="{1B71266F-3E99-4FA3-BDB9-1C37707204F3}"/>
    <hyperlink ref="M1571" r:id="rId4548" xr:uid="{FCF8432B-6343-4AE0-BC90-87F969BF9BEC}"/>
    <hyperlink ref="A1572" r:id="rId4549" xr:uid="{6BD877A7-D9CB-4133-AD33-1A0A3E42DBA0}"/>
    <hyperlink ref="L1572" r:id="rId4550" xr:uid="{46021C3A-B404-4799-B790-331045DB607C}"/>
    <hyperlink ref="M1572" r:id="rId4551" xr:uid="{BDCCA808-BEEC-40A7-BF29-027E502DFF22}"/>
    <hyperlink ref="A1573" r:id="rId4552" xr:uid="{15EC9FD7-EDB2-44E2-B46B-588CD8632196}"/>
    <hyperlink ref="L1573" r:id="rId4553" xr:uid="{8CC8F2B5-B8EC-4A13-99F9-81CF28250223}"/>
    <hyperlink ref="M1573" r:id="rId4554" xr:uid="{E60EE09B-4A1A-4565-B5FD-6F79C532C7A0}"/>
    <hyperlink ref="A1574" r:id="rId4555" xr:uid="{D64C61C5-807D-48EF-B7CF-E93198D496E7}"/>
    <hyperlink ref="L1574" r:id="rId4556" xr:uid="{FA9F1CA1-A908-46E2-948D-B3D27C56E3EC}"/>
    <hyperlink ref="M1574" r:id="rId4557" xr:uid="{15636C24-9128-422B-81AB-2E939F2CF333}"/>
    <hyperlink ref="A1575" r:id="rId4558" xr:uid="{035E32E3-38A2-4553-9CD1-F78E169552D5}"/>
    <hyperlink ref="L1575" r:id="rId4559" xr:uid="{BBE58D70-6503-4802-BCE0-E5F453E5869B}"/>
    <hyperlink ref="M1575" r:id="rId4560" xr:uid="{E33F3C62-64E3-44E2-B079-4A1341E83147}"/>
    <hyperlink ref="A1576" r:id="rId4561" xr:uid="{D9714FEB-8016-4F80-824D-A382ED6F35B8}"/>
    <hyperlink ref="L1576" r:id="rId4562" xr:uid="{64D1F6A7-214D-473F-80FB-5D9FAEF02684}"/>
    <hyperlink ref="M1576" r:id="rId4563" xr:uid="{5819613F-ECE4-476D-8AB1-D5D39483866C}"/>
    <hyperlink ref="A1577" r:id="rId4564" xr:uid="{7298DAFC-8EE3-4879-BED8-717F3F1C01D9}"/>
    <hyperlink ref="L1577" r:id="rId4565" xr:uid="{4FF41E66-D244-429B-9F3E-66E9128F3AEE}"/>
    <hyperlink ref="M1577" r:id="rId4566" xr:uid="{F0D2331F-ABA5-4D3A-81F5-AC298124E787}"/>
    <hyperlink ref="A1578" r:id="rId4567" xr:uid="{D1E1F4C7-B3B9-46C3-92DB-A9F14841FA68}"/>
    <hyperlink ref="L1578" r:id="rId4568" xr:uid="{49A582A0-6CF2-4A66-A8F1-6D444A17B823}"/>
    <hyperlink ref="M1578" r:id="rId4569" xr:uid="{81894206-965C-4B62-858D-B88233D58C6C}"/>
    <hyperlink ref="A1579" r:id="rId4570" xr:uid="{D1C3A6DC-3FD0-4A10-A88E-607743C088AA}"/>
    <hyperlink ref="L1579" r:id="rId4571" xr:uid="{5BD50C9A-6338-44CE-980D-4B65A6A4A470}"/>
    <hyperlink ref="M1579" r:id="rId4572" xr:uid="{837CD19A-A8A6-43F5-99F5-B27A7EC72D8D}"/>
    <hyperlink ref="A1580" r:id="rId4573" xr:uid="{C8E32487-032B-44EF-A06F-53E9ECCEC8BD}"/>
    <hyperlink ref="L1580" r:id="rId4574" xr:uid="{FA02EB28-F8A6-4B03-BAF3-8492861AC044}"/>
    <hyperlink ref="M1580" r:id="rId4575" xr:uid="{8D0DF653-461F-4837-88EC-E1FEDE808888}"/>
    <hyperlink ref="A1581" r:id="rId4576" xr:uid="{D27ADC60-7E4A-408D-BBC0-4474513CA671}"/>
    <hyperlink ref="L1581" r:id="rId4577" xr:uid="{0F3D096F-A7FA-4B0D-92F0-6BD85AF2F1FA}"/>
    <hyperlink ref="M1581" r:id="rId4578" xr:uid="{FC3F4EEF-6A6C-42EE-A356-E76473C3FAB6}"/>
    <hyperlink ref="A1582" r:id="rId4579" xr:uid="{5A81DE93-0FF4-43D6-95B4-C7EB934A399F}"/>
    <hyperlink ref="L1582" r:id="rId4580" xr:uid="{C6EA095A-0809-4D2A-A042-D6AE0CD13CD4}"/>
    <hyperlink ref="M1582" r:id="rId4581" xr:uid="{B3DEE42F-3A74-4E68-9102-C856CE32ED22}"/>
    <hyperlink ref="A1583" r:id="rId4582" xr:uid="{3C5BEE70-7345-4352-B781-997C4900E8B1}"/>
    <hyperlink ref="L1583" r:id="rId4583" xr:uid="{A8B2A645-E6E9-49E4-A934-195DF3E958CB}"/>
    <hyperlink ref="M1583" r:id="rId4584" xr:uid="{E12E1108-46D1-4331-BA3A-34E9B17FE6BC}"/>
    <hyperlink ref="A1584" r:id="rId4585" xr:uid="{039F9D78-C461-49AE-BC9F-C11623D3384B}"/>
    <hyperlink ref="L1584" r:id="rId4586" xr:uid="{32DC4725-0EFC-4415-A31F-3092801B8E08}"/>
    <hyperlink ref="M1584" r:id="rId4587" xr:uid="{14C2FC9D-F959-4210-8FA2-486010AF1CFB}"/>
    <hyperlink ref="A1585" r:id="rId4588" xr:uid="{C611E632-A8F7-47EB-8D9B-E4DC0C19D9D4}"/>
    <hyperlink ref="L1585" r:id="rId4589" xr:uid="{570FE59D-5185-43B1-B478-0DEA2C7B4CFB}"/>
    <hyperlink ref="M1585" r:id="rId4590" xr:uid="{C3CD7BA8-61D4-4EC3-8EA8-06BE23A7E110}"/>
    <hyperlink ref="A1586" r:id="rId4591" xr:uid="{72BC0719-2B63-4864-B6AA-282F5BB36365}"/>
    <hyperlink ref="L1586" r:id="rId4592" xr:uid="{736902DC-E533-48FF-A92E-C4F419E4051C}"/>
    <hyperlink ref="M1586" r:id="rId4593" xr:uid="{D25C8A8F-9F89-4FD9-9C92-1704482ADAA0}"/>
    <hyperlink ref="A1587" r:id="rId4594" xr:uid="{F9217B27-513D-45F7-AFA3-0BC4AD5029DE}"/>
    <hyperlink ref="L1587" r:id="rId4595" xr:uid="{2B6D91FD-BC3D-4A3F-AE00-E284C9C807C6}"/>
    <hyperlink ref="M1587" r:id="rId4596" xr:uid="{EA3294E6-6C5B-42E2-AF0C-860010936D2A}"/>
    <hyperlink ref="A1588" r:id="rId4597" xr:uid="{F370A090-10D0-4DFE-A416-97066651CD7D}"/>
    <hyperlink ref="L1588" r:id="rId4598" xr:uid="{67F30702-96E5-4983-A8C6-FBF1CDAA2597}"/>
    <hyperlink ref="M1588" r:id="rId4599" xr:uid="{F5512639-224A-45C8-B916-2CC9CE44424F}"/>
    <hyperlink ref="A1589" r:id="rId4600" xr:uid="{1E09D72B-3BAB-453C-8442-A6256A6F9151}"/>
    <hyperlink ref="L1589" r:id="rId4601" xr:uid="{74B95238-90A9-4F01-BBCA-BADEF3C7ADC2}"/>
    <hyperlink ref="M1589" r:id="rId4602" xr:uid="{BA7B38F6-8BBE-4996-B4EF-7356E0B6134B}"/>
    <hyperlink ref="A1590" r:id="rId4603" xr:uid="{3494F1E3-A836-4FD7-9635-2DBA49D06251}"/>
    <hyperlink ref="L1590" r:id="rId4604" xr:uid="{4C60E833-62C4-4FD5-A64F-8E8B8305F6A1}"/>
    <hyperlink ref="M1590" r:id="rId4605" xr:uid="{408DC891-2DC2-4515-B40C-7438A342953B}"/>
    <hyperlink ref="A1591" r:id="rId4606" xr:uid="{D1591EA1-5479-4C62-AC03-F655304A984E}"/>
    <hyperlink ref="L1591" r:id="rId4607" xr:uid="{68596F06-7FBA-43B0-8C70-82BE6915C9E2}"/>
    <hyperlink ref="M1591" r:id="rId4608" xr:uid="{3071D19E-905E-4764-9E3E-63DC238D6542}"/>
    <hyperlink ref="A1592" r:id="rId4609" xr:uid="{A9126BCA-A4E3-423F-9EC2-FAC1906E96A9}"/>
    <hyperlink ref="L1592" r:id="rId4610" xr:uid="{44ABFF39-D394-49A8-8497-4090E533FA46}"/>
    <hyperlink ref="M1592" r:id="rId4611" xr:uid="{875ECBFF-EADF-4C78-B177-9F0F9CB1088A}"/>
    <hyperlink ref="A1593" r:id="rId4612" xr:uid="{73F39A1B-8502-4746-8CA5-78CF8E228BEB}"/>
    <hyperlink ref="L1593" r:id="rId4613" xr:uid="{327F2201-2BBC-4BA2-B58E-38E4E3E3AD13}"/>
    <hyperlink ref="M1593" r:id="rId4614" xr:uid="{84F3FD9E-9029-427C-A8AF-B5D396ED8D36}"/>
    <hyperlink ref="A1594" r:id="rId4615" xr:uid="{5ABC1C56-E96B-494E-99F3-018545EFD347}"/>
    <hyperlink ref="L1594" r:id="rId4616" xr:uid="{FF03C57E-88A0-46A7-8762-954BE9E106F3}"/>
    <hyperlink ref="M1594" r:id="rId4617" xr:uid="{FAC8C979-872E-47E4-BB06-42C5F95941B7}"/>
    <hyperlink ref="A1595" r:id="rId4618" xr:uid="{E9B8EC9D-8D68-4D03-84FD-9E6C4B8FB3C3}"/>
    <hyperlink ref="L1595" r:id="rId4619" xr:uid="{B82E52D2-DDC6-43D3-93E1-852907321FD3}"/>
    <hyperlink ref="M1595" r:id="rId4620" xr:uid="{1787B268-1D81-4667-AA37-E2E6D8CD7DC9}"/>
    <hyperlink ref="A1596" r:id="rId4621" xr:uid="{A1BAD012-360E-4842-BC48-C982DB23FC2C}"/>
    <hyperlink ref="L1596" r:id="rId4622" xr:uid="{CCA5847A-62A5-4E67-A0A2-7F7CA8DC771F}"/>
    <hyperlink ref="M1596" r:id="rId4623" xr:uid="{8FDC90C4-8A2A-4006-82D2-4CFE61F55244}"/>
    <hyperlink ref="A1597" r:id="rId4624" xr:uid="{7710535F-1F9C-4FEC-BBFB-F220E6621E8A}"/>
    <hyperlink ref="L1597" r:id="rId4625" xr:uid="{F07D6E0A-5CEE-4B2F-83C7-480FB7480467}"/>
    <hyperlink ref="M1597" r:id="rId4626" xr:uid="{2E11D656-AA41-454E-9D59-2B92ED49D80F}"/>
    <hyperlink ref="A1598" r:id="rId4627" xr:uid="{27E0BB1A-4C78-4517-88D8-C3CD5C54137C}"/>
    <hyperlink ref="L1598" r:id="rId4628" xr:uid="{90272FBE-3A23-41F9-98F3-90D726B2F337}"/>
    <hyperlink ref="M1598" r:id="rId4629" xr:uid="{1EB78DAD-D256-4CAA-B4D7-C77D5644F629}"/>
    <hyperlink ref="A1599" r:id="rId4630" xr:uid="{01F12B4F-342F-4DE0-8BE0-C1456AA5DD07}"/>
    <hyperlink ref="L1599" r:id="rId4631" xr:uid="{CF578F4F-5B9B-4B5D-BD86-E52A5B10B9F4}"/>
    <hyperlink ref="M1599" r:id="rId4632" xr:uid="{91E70B38-8054-4412-AE75-12712AAB2D73}"/>
    <hyperlink ref="A1600" r:id="rId4633" xr:uid="{5E6D2C9E-5183-427C-9F1D-86C261ECD7FF}"/>
    <hyperlink ref="L1600" r:id="rId4634" xr:uid="{00FFD27B-4782-46A5-9D49-303789BDBEFA}"/>
    <hyperlink ref="M1600" r:id="rId4635" xr:uid="{03F507AA-C64D-480A-8E2F-10AEA472D22F}"/>
    <hyperlink ref="A1601" r:id="rId4636" xr:uid="{3B4E3AE3-51E0-4540-91B7-A632FDAB5B70}"/>
    <hyperlink ref="L1601" r:id="rId4637" xr:uid="{24BD8796-211E-4432-91D9-B30BAEADAC92}"/>
    <hyperlink ref="M1601" r:id="rId4638" xr:uid="{89F03AA9-124A-493A-B015-D889A0D3358D}"/>
    <hyperlink ref="A1602" r:id="rId4639" xr:uid="{EA2272C4-FA0F-44FF-84A1-1F4A173EA6CA}"/>
    <hyperlink ref="L1602" r:id="rId4640" xr:uid="{A30AAEEB-97D3-43B9-AB2E-C4E0D680BC5A}"/>
    <hyperlink ref="M1602" r:id="rId4641" xr:uid="{03557EBB-2E52-464F-8451-7674A32E4037}"/>
    <hyperlink ref="A1603" r:id="rId4642" xr:uid="{F31F55C2-C067-42A0-AF70-BC1A8F614F4F}"/>
    <hyperlink ref="L1603" r:id="rId4643" xr:uid="{F12A8C6C-DCD9-4422-BC64-54E33B8CA66A}"/>
    <hyperlink ref="M1603" r:id="rId4644" xr:uid="{F87ED850-259A-4853-BE42-4F662DFA2753}"/>
    <hyperlink ref="A1604" r:id="rId4645" xr:uid="{2B3CCF35-F7E0-4EA8-8FEB-EC13568E367D}"/>
    <hyperlink ref="L1604" r:id="rId4646" xr:uid="{625E627E-0834-49B4-BA59-AC6F145B9CD6}"/>
    <hyperlink ref="M1604" r:id="rId4647" xr:uid="{A937DA08-2336-45A1-9CE8-A413F4D32577}"/>
    <hyperlink ref="A1605" r:id="rId4648" xr:uid="{CC38BD12-D567-4CF3-BF07-1FCFA502E6B8}"/>
    <hyperlink ref="L1605" r:id="rId4649" xr:uid="{DF8AA0F6-C710-46FA-8044-541E8EE278C4}"/>
    <hyperlink ref="M1605" r:id="rId4650" xr:uid="{B6AAE92C-24D8-4C14-AB87-67AF4D0620D5}"/>
    <hyperlink ref="A1606" r:id="rId4651" xr:uid="{3C5CB1C7-ED17-4535-8A4C-0423DE29490E}"/>
    <hyperlink ref="L1606" r:id="rId4652" xr:uid="{881C8C70-BFEC-407E-8553-74B45B22A02F}"/>
    <hyperlink ref="M1606" r:id="rId4653" xr:uid="{EE92C15B-5377-4319-876A-8565B5E30D74}"/>
    <hyperlink ref="A1607" r:id="rId4654" xr:uid="{DD0154C6-D265-4D31-9953-8EC25A3DD814}"/>
    <hyperlink ref="L1607" r:id="rId4655" xr:uid="{DAAEDC66-885C-45F7-8F69-B160751B8581}"/>
    <hyperlink ref="M1607" r:id="rId4656" xr:uid="{4D74532B-9E43-4C3C-9868-A7552609F778}"/>
    <hyperlink ref="A1608" r:id="rId4657" xr:uid="{8F09D38F-7C34-497C-B665-48C0B606242E}"/>
    <hyperlink ref="L1608" r:id="rId4658" xr:uid="{F33689F3-067B-4340-A687-AEA0A9D96ACA}"/>
    <hyperlink ref="M1608" r:id="rId4659" xr:uid="{3900ECC8-AF73-4BDE-9743-AE34FEFFFB66}"/>
    <hyperlink ref="A1609" r:id="rId4660" xr:uid="{A2B75579-C24F-4524-ABFF-CE2848236CDC}"/>
    <hyperlink ref="L1609" r:id="rId4661" xr:uid="{3E9C07AF-1457-4B56-945D-6A9C1847A401}"/>
    <hyperlink ref="M1609" r:id="rId4662" xr:uid="{9DAA4FE4-6055-4E51-9980-EED42946E872}"/>
    <hyperlink ref="A1610" r:id="rId4663" xr:uid="{976C688C-4CD8-463B-8DEE-90ABC5BE5EF5}"/>
    <hyperlink ref="L1610" r:id="rId4664" xr:uid="{42800FFD-0A80-454B-9A4F-FB50D65F1FE2}"/>
    <hyperlink ref="M1610" r:id="rId4665" xr:uid="{C013FB57-288C-4657-BA95-ABFE10DD57D7}"/>
    <hyperlink ref="A1611" r:id="rId4666" xr:uid="{70477905-146C-4F35-9163-8F9F937F4CA0}"/>
    <hyperlink ref="L1611" r:id="rId4667" xr:uid="{68931AB7-A444-448C-BFAE-A7EE9FE84739}"/>
    <hyperlink ref="M1611" r:id="rId4668" xr:uid="{CB7826C6-081F-412A-8FA4-52F5EECA1C2E}"/>
    <hyperlink ref="A1612" r:id="rId4669" xr:uid="{ABB63B93-4622-40B3-BCAD-3D461B3AF42F}"/>
    <hyperlink ref="L1612" r:id="rId4670" xr:uid="{3577A6B1-9E75-469B-A4A7-BC37E17F62C7}"/>
    <hyperlink ref="M1612" r:id="rId4671" xr:uid="{A4057BE8-9186-4B4C-A478-6E1DB23D77BB}"/>
    <hyperlink ref="A1613" r:id="rId4672" xr:uid="{F843FF48-E649-4D39-91B5-7244AC6F45E4}"/>
    <hyperlink ref="L1613" r:id="rId4673" xr:uid="{C4058A01-A6CD-4688-90AA-B6A7510DE73C}"/>
    <hyperlink ref="M1613" r:id="rId4674" xr:uid="{0DD740EA-5EA8-4F2F-942E-C5FAEDCD6A01}"/>
    <hyperlink ref="A1614" r:id="rId4675" xr:uid="{06CA76A8-5BC6-41BC-9DE3-DC84FBC8661C}"/>
    <hyperlink ref="L1614" r:id="rId4676" xr:uid="{3F4D79F8-8722-4AC4-ADD1-80EBB49486ED}"/>
    <hyperlink ref="M1614" r:id="rId4677" xr:uid="{18B31BC0-1471-42FD-A29D-238AF40EDF55}"/>
    <hyperlink ref="A1615" r:id="rId4678" xr:uid="{6505C92E-0A13-4C55-9FC1-35001CB9C379}"/>
    <hyperlink ref="L1615" r:id="rId4679" xr:uid="{325526ED-5A6F-4225-980A-0F43E5BF3446}"/>
    <hyperlink ref="M1615" r:id="rId4680" xr:uid="{EC139651-9D29-4A71-AE6D-0D3B32AE3DC7}"/>
    <hyperlink ref="A1616" r:id="rId4681" xr:uid="{370E94D0-A7A7-4391-85B9-541E41A7ADA4}"/>
    <hyperlink ref="L1616" r:id="rId4682" xr:uid="{140F09C9-C64B-4C8C-A2ED-0243BE99F14A}"/>
    <hyperlink ref="M1616" r:id="rId4683" xr:uid="{57D393EF-DE6A-4355-B44D-78375384ED13}"/>
    <hyperlink ref="A1617" r:id="rId4684" xr:uid="{653DA730-9D2B-460C-A42E-21640FDA86CE}"/>
    <hyperlink ref="L1617" r:id="rId4685" xr:uid="{724E3376-07A5-468D-AD03-52024F1E474E}"/>
    <hyperlink ref="M1617" r:id="rId4686" xr:uid="{F8E28AF6-B671-4DAB-A182-83F32A0989EA}"/>
    <hyperlink ref="A1618" r:id="rId4687" xr:uid="{15CF15A0-F978-42A5-935D-227FEBE66A70}"/>
    <hyperlink ref="L1618" r:id="rId4688" xr:uid="{857C7241-8B2F-400C-AA0F-DEF49D965A73}"/>
    <hyperlink ref="M1618" r:id="rId4689" xr:uid="{71077006-31CA-4662-A514-939119FCE98B}"/>
    <hyperlink ref="A1619" r:id="rId4690" xr:uid="{623E4B7F-F2D4-49AD-A9B9-B7047F764158}"/>
    <hyperlink ref="L1619" r:id="rId4691" xr:uid="{D309325B-A2C0-4DE3-97FF-B1DF5C41EE02}"/>
    <hyperlink ref="M1619" r:id="rId4692" xr:uid="{75CFF2B1-DCF0-4492-B50A-C6501DEDD0A7}"/>
    <hyperlink ref="A1620" r:id="rId4693" xr:uid="{B47640C2-6532-4EB4-8BB8-05D5AA890355}"/>
    <hyperlink ref="L1620" r:id="rId4694" xr:uid="{1840596E-1A35-4CBA-B91D-758337D64315}"/>
    <hyperlink ref="M1620" r:id="rId4695" xr:uid="{F9835A3C-DB32-42FE-823B-B5446CB6705A}"/>
    <hyperlink ref="A1621" r:id="rId4696" xr:uid="{CEA30024-FBCA-4412-BAEA-9B06F373CD5F}"/>
    <hyperlink ref="L1621" r:id="rId4697" xr:uid="{4D3AC27C-E0CF-4074-A1CE-562F4770DE0C}"/>
    <hyperlink ref="M1621" r:id="rId4698" xr:uid="{96603DE6-01A2-4FCC-BD19-5C696F1DF993}"/>
    <hyperlink ref="A1622" r:id="rId4699" xr:uid="{4E189FCF-DE3B-4265-A6AB-44D005B33F91}"/>
    <hyperlink ref="L1622" r:id="rId4700" xr:uid="{28BD025C-D98C-4EB4-A06B-56FD92DDC222}"/>
    <hyperlink ref="M1622" r:id="rId4701" xr:uid="{57176093-06A1-466F-8C18-C648D4B9DA84}"/>
    <hyperlink ref="A1623" r:id="rId4702" xr:uid="{86624C0F-5D04-41CE-BF1F-1322E3DFC6E7}"/>
    <hyperlink ref="L1623" r:id="rId4703" xr:uid="{9B477FB7-BE2F-43C6-8C24-2C6A865CA690}"/>
    <hyperlink ref="M1623" r:id="rId4704" xr:uid="{AC8C8F6C-9E32-4556-9F5C-796D67BB88DA}"/>
    <hyperlink ref="A1624" r:id="rId4705" xr:uid="{D53F1A5B-A013-4CE0-90CA-BF0AF1BC35E4}"/>
    <hyperlink ref="L1624" r:id="rId4706" xr:uid="{B380C5D9-55D2-4847-ABEA-263EC26EBAAF}"/>
    <hyperlink ref="M1624" r:id="rId4707" xr:uid="{A63FB7E7-6073-4EF7-B65D-E4B3DD068AFB}"/>
    <hyperlink ref="A1625" r:id="rId4708" xr:uid="{9BC04A78-D580-4BD2-906A-27F4B83A131C}"/>
    <hyperlink ref="L1625" r:id="rId4709" xr:uid="{444E86FC-0DC9-453A-A9F0-858C0F758C90}"/>
    <hyperlink ref="M1625" r:id="rId4710" xr:uid="{B7537244-8912-43A2-A942-486E1FCBA4A0}"/>
    <hyperlink ref="A1626" r:id="rId4711" xr:uid="{FEDAFA38-23FF-462C-BA9E-9F352B2190D1}"/>
    <hyperlink ref="L1626" r:id="rId4712" xr:uid="{FEC3E025-113F-49B9-996A-ACE74A5A2EB2}"/>
    <hyperlink ref="M1626" r:id="rId4713" xr:uid="{5357ECEE-9DC7-4CF1-A68A-02903EC23B5E}"/>
    <hyperlink ref="A1627" r:id="rId4714" xr:uid="{29B77AB6-F97E-4224-BEF8-AC2FB492A5A4}"/>
    <hyperlink ref="L1627" r:id="rId4715" xr:uid="{916E4186-06DA-403F-A8CC-DFEA01865EB4}"/>
    <hyperlink ref="M1627" r:id="rId4716" xr:uid="{A4F9586E-D932-42EC-811E-E93CB6004258}"/>
    <hyperlink ref="A1628" r:id="rId4717" xr:uid="{7A68AA99-5651-43D2-95F3-5B9CC086780D}"/>
    <hyperlink ref="L1628" r:id="rId4718" xr:uid="{9ED27653-6475-4F47-9B32-859C5098C44E}"/>
    <hyperlink ref="M1628" r:id="rId4719" xr:uid="{69EE5811-2EBF-4AC6-9BE9-28D2FEE00E99}"/>
    <hyperlink ref="A1629" r:id="rId4720" xr:uid="{A79019AE-398E-4F05-B498-57516835E15E}"/>
    <hyperlink ref="L1629" r:id="rId4721" xr:uid="{1D516386-4FD3-4D61-B588-4017242B9CAD}"/>
    <hyperlink ref="M1629" r:id="rId4722" xr:uid="{577F9E8C-D55B-418E-BF5D-01C34CEE2731}"/>
    <hyperlink ref="A1630" r:id="rId4723" xr:uid="{FC90315D-F920-4E6C-8F10-ED15A4F7D508}"/>
    <hyperlink ref="L1630" r:id="rId4724" xr:uid="{B47A220C-27DB-4A5A-9AC0-7CFBE4476806}"/>
    <hyperlink ref="M1630" r:id="rId4725" xr:uid="{97940A55-00A3-4509-A239-67371A6E9156}"/>
    <hyperlink ref="A1631" r:id="rId4726" xr:uid="{346DB66D-7E0F-441D-A094-024660F05C40}"/>
    <hyperlink ref="L1631" r:id="rId4727" xr:uid="{E02AFE8F-3908-462F-A359-8A891FD9C208}"/>
    <hyperlink ref="M1631" r:id="rId4728" xr:uid="{A8398B47-15BD-4286-BD3D-9ACA8F887D90}"/>
    <hyperlink ref="A1632" r:id="rId4729" xr:uid="{D129F2E8-9A7B-4121-AE91-5D5F1C72A6DF}"/>
    <hyperlink ref="L1632" r:id="rId4730" xr:uid="{A07BDA35-61AA-48B8-AA88-E601A3D3ECB7}"/>
    <hyperlink ref="M1632" r:id="rId4731" xr:uid="{C58DF2FD-144D-43D7-A498-B8E53B29D086}"/>
    <hyperlink ref="A1633" r:id="rId4732" xr:uid="{4A6D519F-AABB-4417-A4E9-73A8AA5D622A}"/>
    <hyperlink ref="L1633" r:id="rId4733" xr:uid="{D943DFC0-BFB2-4B30-BC39-C4506C41EF17}"/>
    <hyperlink ref="M1633" r:id="rId4734" xr:uid="{ED75A81B-E3EB-4169-B321-7DE5F322FD94}"/>
    <hyperlink ref="A1634" r:id="rId4735" xr:uid="{96C46194-E0E9-48A2-BDC3-3C4AE1937667}"/>
    <hyperlink ref="L1634" r:id="rId4736" xr:uid="{46AE68D5-8EB8-4DF6-B987-F2AFEDF9BA92}"/>
    <hyperlink ref="M1634" r:id="rId4737" xr:uid="{0948E26D-2B6C-45EA-9C8D-EBCE8143DA34}"/>
    <hyperlink ref="A1635" r:id="rId4738" xr:uid="{5DCE945F-B8DA-49EE-AA03-3E8A0F97FF78}"/>
    <hyperlink ref="L1635" r:id="rId4739" xr:uid="{987F972A-E7E2-4928-98A7-02F819F09969}"/>
    <hyperlink ref="M1635" r:id="rId4740" xr:uid="{6E6014CD-8CF7-4BCF-A82A-9DB38F98F756}"/>
    <hyperlink ref="A1636" r:id="rId4741" xr:uid="{E0D6CEFF-B3D4-46C6-BC1B-E0AAC1E8F759}"/>
    <hyperlink ref="L1636" r:id="rId4742" xr:uid="{A7D33B2B-DBA8-4536-8C84-99D362AAA4C9}"/>
    <hyperlink ref="M1636" r:id="rId4743" xr:uid="{CE128FDC-CD8F-4C35-A28D-85EBE206B2A1}"/>
    <hyperlink ref="A1637" r:id="rId4744" xr:uid="{B05E6AC5-F358-4412-A8A4-7B6874C41389}"/>
    <hyperlink ref="L1637" r:id="rId4745" xr:uid="{396ECC26-7074-4E49-9B8F-5A52C0A81597}"/>
    <hyperlink ref="M1637" r:id="rId4746" xr:uid="{0D846B26-5320-43E2-979C-7C5052277349}"/>
    <hyperlink ref="A1638" r:id="rId4747" xr:uid="{049825DE-58A2-47E9-9CB5-2642A86A203B}"/>
    <hyperlink ref="L1638" r:id="rId4748" xr:uid="{E14DD6FC-F10E-46E9-A6D3-EC745CE8C4A8}"/>
    <hyperlink ref="M1638" r:id="rId4749" xr:uid="{E3D0AA45-77D4-427C-AB93-6359853CDBC3}"/>
    <hyperlink ref="A1639" r:id="rId4750" xr:uid="{7961FDDB-B4CF-41B2-BFB2-8E2B9E0D0C98}"/>
    <hyperlink ref="L1639" r:id="rId4751" xr:uid="{9EBFC367-FA48-4C2A-BFB3-05856B648E38}"/>
    <hyperlink ref="M1639" r:id="rId4752" xr:uid="{134329A8-DD9A-4B4B-A7FA-8BCD0155291F}"/>
    <hyperlink ref="A1640" r:id="rId4753" xr:uid="{EF1027AE-9247-47CD-86B0-A89245150D54}"/>
    <hyperlink ref="L1640" r:id="rId4754" xr:uid="{59F6688B-93D2-46D7-8946-9048F46D7650}"/>
    <hyperlink ref="M1640" r:id="rId4755" xr:uid="{4DDFD4F5-9AB7-42F4-A6B9-2F236929198D}"/>
    <hyperlink ref="A1641" r:id="rId4756" xr:uid="{5D63263F-0EA6-4F15-AE0A-B536BBA2F965}"/>
    <hyperlink ref="L1641" r:id="rId4757" xr:uid="{AFF770E9-838D-4664-BA40-17710AA60B9E}"/>
    <hyperlink ref="M1641" r:id="rId4758" xr:uid="{3807B9DB-FABD-4E09-BEF9-CC63C6F647E7}"/>
    <hyperlink ref="A1642" r:id="rId4759" xr:uid="{349C4F70-D92B-4AED-BF9E-54C3A6CBC9A5}"/>
    <hyperlink ref="L1642" r:id="rId4760" xr:uid="{F2CF6CFF-A7C0-497F-91B3-74CF2BC1AA18}"/>
    <hyperlink ref="M1642" r:id="rId4761" xr:uid="{BB7FD690-AA6B-436D-956D-6A265C8737E2}"/>
    <hyperlink ref="A1643" r:id="rId4762" xr:uid="{63321F8A-D1C1-4321-8E73-C1AFF96F8A61}"/>
    <hyperlink ref="L1643" r:id="rId4763" xr:uid="{2EA2E1AA-FAE8-4369-BDCB-9169068FF87F}"/>
    <hyperlink ref="M1643" r:id="rId4764" xr:uid="{E28F6260-3B83-4D18-BDEE-A9AA5C026D49}"/>
    <hyperlink ref="A1644" r:id="rId4765" xr:uid="{DAC5CAF2-FEB0-4E38-8BDD-1E11B8A709B5}"/>
    <hyperlink ref="L1644" r:id="rId4766" xr:uid="{AAE05947-31DA-4FFF-9455-CC38990214E5}"/>
    <hyperlink ref="M1644" r:id="rId4767" xr:uid="{662737F9-6D77-42E3-A304-453F91B4730F}"/>
    <hyperlink ref="A1645" r:id="rId4768" xr:uid="{3B5A9170-B58F-475D-9A90-E4F7E0990306}"/>
    <hyperlink ref="L1645" r:id="rId4769" xr:uid="{66F6F725-A39B-444B-A5CD-F63D6822EF9F}"/>
    <hyperlink ref="M1645" r:id="rId4770" xr:uid="{2494FB77-FEA7-4F49-9D6E-7BD1CF9F2AE3}"/>
    <hyperlink ref="A1646" r:id="rId4771" xr:uid="{43B25BEA-BDE9-41F8-B101-E5AE4C94B5F7}"/>
    <hyperlink ref="L1646" r:id="rId4772" xr:uid="{7EEB68FF-7F17-45F7-948B-3DAFDC943364}"/>
    <hyperlink ref="M1646" r:id="rId4773" xr:uid="{61E29C58-4F48-42AD-804F-61340FBEBDE4}"/>
    <hyperlink ref="A1647" r:id="rId4774" xr:uid="{014F6D83-5DC9-4342-814C-56E12D022BC5}"/>
    <hyperlink ref="L1647" r:id="rId4775" xr:uid="{113041EA-E1FD-4024-B6F7-ECFB91204BFC}"/>
    <hyperlink ref="M1647" r:id="rId4776" xr:uid="{8C1FC543-BAD2-4D13-8ABE-6168625393CC}"/>
    <hyperlink ref="A1648" r:id="rId4777" xr:uid="{4BC14F65-2045-44E4-9440-19E8F275FE9C}"/>
    <hyperlink ref="L1648" r:id="rId4778" xr:uid="{8550592F-F337-45C7-9146-F261F363BC5D}"/>
    <hyperlink ref="M1648" r:id="rId4779" xr:uid="{771F14E3-4A02-4464-9293-4DC70ACEC280}"/>
    <hyperlink ref="A1649" r:id="rId4780" xr:uid="{CC5D7FEF-AE10-44D0-B22B-3C730B437B54}"/>
    <hyperlink ref="L1649" r:id="rId4781" xr:uid="{4F8E9115-9587-48BB-8196-B04DD53F3AEE}"/>
    <hyperlink ref="M1649" r:id="rId4782" xr:uid="{B68E5D0C-A155-4FCB-AFC6-29E37F31C330}"/>
    <hyperlink ref="A1650" r:id="rId4783" xr:uid="{DC1A8EDB-AC8E-4311-9780-83680D11DC79}"/>
    <hyperlink ref="L1650" r:id="rId4784" xr:uid="{F7CE5639-BAAB-4B2B-AFAB-3140999FF066}"/>
    <hyperlink ref="M1650" r:id="rId4785" xr:uid="{8EB79A80-030C-424A-9424-59D307E2845D}"/>
    <hyperlink ref="A1651" r:id="rId4786" xr:uid="{DA32C856-27B9-4168-B79A-A030EED1539E}"/>
    <hyperlink ref="L1651" r:id="rId4787" xr:uid="{C8878ADB-96FC-4768-B807-D8ABB1B1DC3D}"/>
    <hyperlink ref="M1651" r:id="rId4788" xr:uid="{5ED9FE32-F62E-4CFC-B022-83AC976F34C0}"/>
    <hyperlink ref="A1652" r:id="rId4789" xr:uid="{3FDDDA16-55E7-4C99-B6A1-F8E8EC5EB38A}"/>
    <hyperlink ref="L1652" r:id="rId4790" xr:uid="{B1A119F2-7BCC-4594-AA5C-7FF8E0C6EFB3}"/>
    <hyperlink ref="M1652" r:id="rId4791" xr:uid="{530A3565-F508-42F0-BBBC-41F4E1E5FEAD}"/>
    <hyperlink ref="A1653" r:id="rId4792" xr:uid="{819EC125-CBD4-4994-B256-D42017863D05}"/>
    <hyperlink ref="L1653" r:id="rId4793" xr:uid="{898C7FDF-B432-4067-AEF9-1A5BA4F75B4A}"/>
    <hyperlink ref="M1653" r:id="rId4794" xr:uid="{98BE0AA0-B21A-44D1-B8A9-A3AEB331FB61}"/>
    <hyperlink ref="A1654" r:id="rId4795" xr:uid="{4BC6F295-67A3-44D7-9D2F-751C10527A09}"/>
    <hyperlink ref="L1654" r:id="rId4796" xr:uid="{60BAD5A0-FC12-41E3-86A4-F3635A2528C6}"/>
    <hyperlink ref="M1654" r:id="rId4797" xr:uid="{12795F1B-C11C-40EB-AD04-80FD489EAB68}"/>
    <hyperlink ref="A1655" r:id="rId4798" xr:uid="{0CBA5601-4C4A-4B1A-A1D4-EBC5557E04D1}"/>
    <hyperlink ref="L1655" r:id="rId4799" xr:uid="{63DBF798-93C2-49B3-87CC-E5072D5273C7}"/>
    <hyperlink ref="M1655" r:id="rId4800" xr:uid="{45988E98-40AD-4EA6-A27C-62FB570965C8}"/>
    <hyperlink ref="A1656" r:id="rId4801" xr:uid="{1975B564-29F5-425C-B8DC-4152344364CD}"/>
    <hyperlink ref="L1656" r:id="rId4802" xr:uid="{DBD8CA94-7FA8-441D-9107-693BC9B854E7}"/>
    <hyperlink ref="M1656" r:id="rId4803" xr:uid="{83832AB9-40A9-41A5-BC55-29BA1880675D}"/>
    <hyperlink ref="A1657" r:id="rId4804" xr:uid="{8D25DCB0-A0BD-4051-A959-0D675B3D17D5}"/>
    <hyperlink ref="L1657" r:id="rId4805" xr:uid="{B5741CDC-B665-41BC-BE6D-A7AFCBCE76B3}"/>
    <hyperlink ref="M1657" r:id="rId4806" xr:uid="{B2351797-BEEF-4D4C-BD2B-3188F6672DBA}"/>
    <hyperlink ref="A1658" r:id="rId4807" xr:uid="{AEF325C9-D404-4698-821B-A03A83F11D7D}"/>
    <hyperlink ref="L1658" r:id="rId4808" xr:uid="{24C75BDD-0425-4230-8254-6A6CFCD19971}"/>
    <hyperlink ref="M1658" r:id="rId4809" xr:uid="{6CD521FC-1D4E-4F53-A9B7-664C95ACC1EF}"/>
    <hyperlink ref="A1659" r:id="rId4810" xr:uid="{62F36A7D-93BD-47E8-8F98-8FEC5066C7EC}"/>
    <hyperlink ref="L1659" r:id="rId4811" xr:uid="{BAEB0FD7-E326-41B9-83A7-136E3DFAA2C3}"/>
    <hyperlink ref="M1659" r:id="rId4812" xr:uid="{2BAA8D81-1EEC-4526-83D2-4FA58B02EDA1}"/>
    <hyperlink ref="A1660" r:id="rId4813" xr:uid="{A66E086D-5992-4254-9957-E69E6DBA3F9A}"/>
    <hyperlink ref="L1660" r:id="rId4814" xr:uid="{72961953-A9A4-431C-A5E5-150E0255395D}"/>
    <hyperlink ref="M1660" r:id="rId4815" xr:uid="{83DF4872-D06D-40DF-AA38-68D70FEEC09C}"/>
    <hyperlink ref="A1661" r:id="rId4816" xr:uid="{07877F43-A265-4697-B44F-041F4A610AD6}"/>
    <hyperlink ref="L1661" r:id="rId4817" xr:uid="{053E4085-21B7-4A8E-ADBF-E09B345EDC76}"/>
    <hyperlink ref="M1661" r:id="rId4818" xr:uid="{B9653DE7-4722-428A-AF5F-0BF30BCFA85A}"/>
    <hyperlink ref="A1662" r:id="rId4819" xr:uid="{C1A9526D-5E10-43C2-8D15-01D225208D2D}"/>
    <hyperlink ref="L1662" r:id="rId4820" xr:uid="{E99960F8-490E-4A7E-A684-4B429190A2C8}"/>
    <hyperlink ref="M1662" r:id="rId4821" xr:uid="{64572EA1-2B18-43B9-A3ED-AEDE9085323A}"/>
    <hyperlink ref="A1663" r:id="rId4822" xr:uid="{61958DCE-DDFC-4AA0-AF08-0F12CE82185A}"/>
    <hyperlink ref="L1663" r:id="rId4823" xr:uid="{37E41407-D6F6-403C-98BB-5F5427DF2D4F}"/>
    <hyperlink ref="M1663" r:id="rId4824" xr:uid="{1C16E0DB-5B68-4F0F-B871-369D4025F124}"/>
    <hyperlink ref="A1664" r:id="rId4825" xr:uid="{FFAC5C59-D571-4010-BDEE-70E1ED8B8B02}"/>
    <hyperlink ref="L1664" r:id="rId4826" xr:uid="{D82FC9D3-B301-4C5B-A275-80843E49C61D}"/>
    <hyperlink ref="M1664" r:id="rId4827" xr:uid="{F307F262-068C-4CE3-8A6B-E7BA115EC0FD}"/>
    <hyperlink ref="A1665" r:id="rId4828" xr:uid="{9453A3CC-49FC-4A27-BF49-7606F08EF514}"/>
    <hyperlink ref="L1665" r:id="rId4829" xr:uid="{3CFFF27F-609D-41EF-8074-37DF534D0578}"/>
    <hyperlink ref="M1665" r:id="rId4830" xr:uid="{AE2DB8DD-99BA-4F96-99F4-16C2B327E92D}"/>
    <hyperlink ref="A1666" r:id="rId4831" xr:uid="{22DE46B4-61DA-498F-8676-89E8040B13A0}"/>
    <hyperlink ref="L1666" r:id="rId4832" xr:uid="{F71513F1-1B3C-404C-95D0-A17007DAB54C}"/>
    <hyperlink ref="M1666" r:id="rId4833" xr:uid="{4ABB6B59-FC6F-4635-9B95-9787A3503C5E}"/>
    <hyperlink ref="A1667" r:id="rId4834" xr:uid="{738B4EA7-23D3-4B33-BFE2-C34DBEDFFC4C}"/>
    <hyperlink ref="L1667" r:id="rId4835" xr:uid="{A3F0673E-6CED-4056-AC73-9F1000636DE5}"/>
    <hyperlink ref="M1667" r:id="rId4836" xr:uid="{E380C0A1-0CD2-4F4B-8FC3-F700902FC1B0}"/>
    <hyperlink ref="A1668" r:id="rId4837" xr:uid="{7DA5AE06-DF9A-4EC2-A8A5-40D3FF312E65}"/>
    <hyperlink ref="L1668" r:id="rId4838" xr:uid="{60283D41-416D-46F9-8025-970895C60E66}"/>
    <hyperlink ref="M1668" r:id="rId4839" xr:uid="{EF725EF1-E0C3-4CBF-B450-73B5A844C846}"/>
    <hyperlink ref="A1669" r:id="rId4840" xr:uid="{9E4FBE79-224A-430C-A6F3-24DD2F3B71CB}"/>
    <hyperlink ref="L1669" r:id="rId4841" xr:uid="{D82F00C8-5242-4C05-BA91-07DCC68F3A9C}"/>
    <hyperlink ref="M1669" r:id="rId4842" xr:uid="{4C0BF405-94F6-4A0B-8BAC-F0C0EB63CA18}"/>
    <hyperlink ref="A1670" r:id="rId4843" xr:uid="{3E89778B-3E05-4FA0-964A-C4CF2A0B2C87}"/>
    <hyperlink ref="L1670" r:id="rId4844" xr:uid="{42DD3894-09D5-4ADF-A333-9B6553E07CF9}"/>
    <hyperlink ref="M1670" r:id="rId4845" xr:uid="{6950F9AC-73D9-4A5E-B65B-2C6EAB8DE78C}"/>
    <hyperlink ref="A1671" r:id="rId4846" xr:uid="{F6D47EA2-CACB-4133-A867-75D3952F9D82}"/>
    <hyperlink ref="L1671" r:id="rId4847" xr:uid="{0DB38640-98B4-4362-8E09-11410476579B}"/>
    <hyperlink ref="M1671" r:id="rId4848" xr:uid="{4378E017-42F3-456D-AAFF-7AFB58CCCEF1}"/>
    <hyperlink ref="A1672" r:id="rId4849" xr:uid="{E7302B8C-3B57-42A3-8D9E-D71224CC89D9}"/>
    <hyperlink ref="L1672" r:id="rId4850" xr:uid="{336B832A-F98F-4A09-A94D-7E1D00CE4640}"/>
    <hyperlink ref="M1672" r:id="rId4851" xr:uid="{A88519D3-E973-413B-8554-BF9585E348F6}"/>
    <hyperlink ref="A1673" r:id="rId4852" xr:uid="{E3FDCB09-2FAE-478D-AADD-FD21AA7A771E}"/>
    <hyperlink ref="L1673" r:id="rId4853" xr:uid="{586ABB04-174B-4EEB-97DC-7F66335D56C5}"/>
    <hyperlink ref="M1673" r:id="rId4854" xr:uid="{A099BBB3-8D3E-479D-B6B1-1CD58CCF3923}"/>
    <hyperlink ref="A1674" r:id="rId4855" xr:uid="{A3A71007-64C4-460F-A744-BAE87289B172}"/>
    <hyperlink ref="L1674" r:id="rId4856" xr:uid="{F59AB241-92A8-4CD3-ACAB-A902C824BFE9}"/>
    <hyperlink ref="M1674" r:id="rId4857" xr:uid="{BB38D10A-AC7D-4213-9C3C-A87665647AF4}"/>
    <hyperlink ref="A1675" r:id="rId4858" xr:uid="{2D973A01-04B0-4F40-8AD0-184E3074717B}"/>
    <hyperlink ref="L1675" r:id="rId4859" xr:uid="{6349FEB6-51C7-4D25-8C37-D34ED90DBDCA}"/>
    <hyperlink ref="M1675" r:id="rId4860" xr:uid="{8C7720D9-16C2-4CC5-80BE-3D4887327220}"/>
    <hyperlink ref="A1676" r:id="rId4861" xr:uid="{5ACA7796-24C7-4D7B-9F39-33090EFA6A1F}"/>
    <hyperlink ref="L1676" r:id="rId4862" xr:uid="{2C3138D3-FC50-433E-B8E0-4B1F803FB46F}"/>
    <hyperlink ref="M1676" r:id="rId4863" xr:uid="{10B47199-0D8C-4E63-8430-5AF9E90DF301}"/>
    <hyperlink ref="A1677" r:id="rId4864" xr:uid="{5739860E-2805-4D10-83B2-A6D99AA89EA2}"/>
    <hyperlink ref="L1677" r:id="rId4865" xr:uid="{ACBCECD2-D058-4D8F-8184-7FC151207E00}"/>
    <hyperlink ref="M1677" r:id="rId4866" xr:uid="{DD233417-70CB-4E84-8F27-D90E7344E14F}"/>
    <hyperlink ref="A1678" r:id="rId4867" xr:uid="{6B97C4F5-8CE3-4C76-B92F-310AE277A7EA}"/>
    <hyperlink ref="L1678" r:id="rId4868" xr:uid="{178CE69B-569B-4DA0-B540-BE88833C1CD4}"/>
    <hyperlink ref="M1678" r:id="rId4869" xr:uid="{79A82623-95A7-4F3A-9802-3C9169398F08}"/>
    <hyperlink ref="A1679" r:id="rId4870" xr:uid="{890DF296-91D1-423A-8A9C-8922B3995C25}"/>
    <hyperlink ref="L1679" r:id="rId4871" xr:uid="{5194F62B-72FE-41CB-8239-B1A9DFF8CFC3}"/>
    <hyperlink ref="M1679" r:id="rId4872" xr:uid="{23D25348-330B-4381-B642-A65C947C98E9}"/>
    <hyperlink ref="A1680" r:id="rId4873" xr:uid="{80138608-40DF-417F-84FD-80405BA98509}"/>
    <hyperlink ref="L1680" r:id="rId4874" xr:uid="{E21A3998-2A73-4206-A41F-A8408933C05A}"/>
    <hyperlink ref="M1680" r:id="rId4875" xr:uid="{CBEA8672-8D2D-49B3-93BE-10B55A84A648}"/>
    <hyperlink ref="A1681" r:id="rId4876" xr:uid="{9E1989E6-C5E3-4460-92F1-2EA0C36F01EF}"/>
    <hyperlink ref="L1681" r:id="rId4877" xr:uid="{233E5DF0-CAF2-4D9E-9A63-0634C317978F}"/>
    <hyperlink ref="M1681" r:id="rId4878" xr:uid="{BAE53E39-3AAF-4D18-91E5-931293BA97F5}"/>
    <hyperlink ref="A1682" r:id="rId4879" xr:uid="{C6210613-744F-4EED-90CB-9547EAACA967}"/>
    <hyperlink ref="L1682" r:id="rId4880" xr:uid="{C1DEEDA2-F845-409A-BCC6-8FE4A9C2F907}"/>
    <hyperlink ref="M1682" r:id="rId4881" xr:uid="{4C666D98-8DCC-4514-ABB1-80E45FDB4C04}"/>
    <hyperlink ref="A1683" r:id="rId4882" xr:uid="{DCECC363-4564-44AF-8050-D1D441F08A13}"/>
    <hyperlink ref="L1683" r:id="rId4883" xr:uid="{A7BB834C-D424-4385-9F42-FDFC7E9F38FD}"/>
    <hyperlink ref="M1683" r:id="rId4884" xr:uid="{E57A32B9-E3F5-459E-ABA7-831781CE2871}"/>
    <hyperlink ref="A1684" r:id="rId4885" xr:uid="{C6A6CD74-3A4B-4CB2-B952-ACC6D152C201}"/>
    <hyperlink ref="L1684" r:id="rId4886" xr:uid="{3C8F940A-B0EC-4C59-B4F0-18D56E4B3576}"/>
    <hyperlink ref="M1684" r:id="rId4887" xr:uid="{46288AC6-E2FD-4FBD-971E-CB53082E52D2}"/>
    <hyperlink ref="A1685" r:id="rId4888" xr:uid="{E24D31DC-F9EC-4EF9-981D-EDD21C0588E6}"/>
    <hyperlink ref="L1685" r:id="rId4889" xr:uid="{D33DC5C1-9BB7-42A9-B8F8-327C0E10A984}"/>
    <hyperlink ref="M1685" r:id="rId4890" xr:uid="{3F476EDF-1BD5-419C-8BF8-E98EB47747D0}"/>
    <hyperlink ref="A1686" r:id="rId4891" xr:uid="{9DB73161-DD87-4938-BE83-FBC5E78B38B5}"/>
    <hyperlink ref="L1686" r:id="rId4892" xr:uid="{37BEDA2E-D969-4F37-8637-C5E99C11B781}"/>
    <hyperlink ref="M1686" r:id="rId4893" xr:uid="{0DA51612-AC73-4E21-88DD-C1A26D7560F2}"/>
    <hyperlink ref="A1687" r:id="rId4894" xr:uid="{D6A1F6D0-3E06-4BEF-9627-D489FE14F92A}"/>
    <hyperlink ref="L1687" r:id="rId4895" xr:uid="{69876179-FB03-4A16-B238-6B91DCBD18A9}"/>
    <hyperlink ref="M1687" r:id="rId4896" xr:uid="{38F62F77-84C9-4D46-BE54-028986356828}"/>
    <hyperlink ref="A1688" r:id="rId4897" xr:uid="{414E4157-55E2-4ED0-B4D4-97C1704885F5}"/>
    <hyperlink ref="L1688" r:id="rId4898" xr:uid="{6EAFB83A-50F9-45C4-8443-A8CE36D528E1}"/>
    <hyperlink ref="M1688" r:id="rId4899" xr:uid="{488A3E05-3822-4761-B111-7214A4FA3913}"/>
    <hyperlink ref="A1689" r:id="rId4900" xr:uid="{AC781C89-8CC1-49E7-817D-F781B27892E1}"/>
    <hyperlink ref="L1689" r:id="rId4901" xr:uid="{0C0B27FF-247A-450D-8479-3AE009684F3D}"/>
    <hyperlink ref="M1689" r:id="rId4902" xr:uid="{48397520-B116-4E4B-BE1C-0A06D9D503DB}"/>
    <hyperlink ref="A1690" r:id="rId4903" xr:uid="{A5E36A72-ADF4-4F93-866E-E09E5CC16FDE}"/>
    <hyperlink ref="L1690" r:id="rId4904" xr:uid="{A7501FE3-EAF4-4496-9528-F66B21DAE753}"/>
    <hyperlink ref="M1690" r:id="rId4905" xr:uid="{5338077C-1FF5-4E8C-9FBE-02ADD4B4EAC4}"/>
    <hyperlink ref="A1691" r:id="rId4906" xr:uid="{1D2E7F94-EA64-457E-B806-DDE2B2A05261}"/>
    <hyperlink ref="L1691" r:id="rId4907" xr:uid="{A4967CE6-B3CC-4031-9C6E-9FEFD18F8505}"/>
    <hyperlink ref="M1691" r:id="rId4908" xr:uid="{7D837CAF-A90E-4617-9C0A-440BFF5C4CC1}"/>
    <hyperlink ref="A1692" r:id="rId4909" xr:uid="{52F4B9FC-E2C2-4D3B-840B-569C7F58A1DB}"/>
    <hyperlink ref="L1692" r:id="rId4910" xr:uid="{0CA45D13-ACF7-4F1A-B642-7DAE5F009F07}"/>
    <hyperlink ref="M1692" r:id="rId4911" xr:uid="{917F227E-D555-47FA-88A1-0AD08469B133}"/>
    <hyperlink ref="A1693" r:id="rId4912" xr:uid="{91BA9B6C-C31C-4692-A21E-303753E1AF99}"/>
    <hyperlink ref="L1693" r:id="rId4913" xr:uid="{AFC864FA-88AA-4B82-98C3-70062063C9AB}"/>
    <hyperlink ref="M1693" r:id="rId4914" xr:uid="{D6E97A27-055F-4C3D-92C3-29B0C1E4DD10}"/>
    <hyperlink ref="A1694" r:id="rId4915" xr:uid="{E9C91611-5E64-4B7C-A931-57D46216698F}"/>
    <hyperlink ref="L1694" r:id="rId4916" xr:uid="{3958BACC-2FC3-4CE3-8BF7-C4D8AFA18E96}"/>
    <hyperlink ref="M1694" r:id="rId4917" xr:uid="{A388A3B0-1665-4742-9BA6-58DA34536F5F}"/>
    <hyperlink ref="A1695" r:id="rId4918" xr:uid="{A09414A2-477B-4015-91CA-82165F4EBD25}"/>
    <hyperlink ref="L1695" r:id="rId4919" xr:uid="{48BFD704-DF8F-4A59-A855-114431529E54}"/>
    <hyperlink ref="M1695" r:id="rId4920" xr:uid="{688C252F-8EE2-419F-AFA0-F356A2AC5720}"/>
    <hyperlink ref="A1696" r:id="rId4921" xr:uid="{AC48A219-9B0F-4EB2-9763-FD6C9E5C3388}"/>
    <hyperlink ref="L1696" r:id="rId4922" xr:uid="{A80B1FFB-C64F-4827-A8D5-A991419DAFB7}"/>
    <hyperlink ref="M1696" r:id="rId4923" xr:uid="{16BF79D7-E0C0-4BE2-B130-53F9B3477E7D}"/>
    <hyperlink ref="A1697" r:id="rId4924" xr:uid="{AB0B00F2-0162-4F86-8B7F-BDBA000506C2}"/>
    <hyperlink ref="L1697" r:id="rId4925" xr:uid="{93DD211D-5DD6-4D20-BF44-546D1DB710F2}"/>
    <hyperlink ref="M1697" r:id="rId4926" xr:uid="{D0B0A987-4236-44E2-8CD9-66B5DC67D5D9}"/>
    <hyperlink ref="A1698" r:id="rId4927" xr:uid="{5FD223CE-306B-4BA9-94F8-5EFB2D032C9F}"/>
    <hyperlink ref="L1698" r:id="rId4928" xr:uid="{2FFEF990-2534-43EB-B5DD-2061FEE4AE9E}"/>
    <hyperlink ref="M1698" r:id="rId4929" xr:uid="{2624576B-D213-4E94-9E6F-617A26BC82A3}"/>
    <hyperlink ref="A1699" r:id="rId4930" xr:uid="{13D3B945-CA68-4FE5-B52C-5361A4D597FA}"/>
    <hyperlink ref="L1699" r:id="rId4931" xr:uid="{4198AB6A-5F91-4303-8F7C-F405971D5963}"/>
    <hyperlink ref="M1699" r:id="rId4932" xr:uid="{4030EAE6-4BBB-490F-8DE5-C15FB7B9695A}"/>
    <hyperlink ref="A1700" r:id="rId4933" xr:uid="{9F29584F-97E6-4A5E-8C09-2BEADFDE2352}"/>
    <hyperlink ref="L1700" r:id="rId4934" xr:uid="{AAFA9DA3-94DF-4B72-8789-9449D760191B}"/>
    <hyperlink ref="M1700" r:id="rId4935" xr:uid="{77EED339-C493-47BB-8CF5-50006788844C}"/>
    <hyperlink ref="A1701" r:id="rId4936" xr:uid="{282F05C3-300C-4A6C-B977-EF867D2392A3}"/>
    <hyperlink ref="L1701" r:id="rId4937" xr:uid="{6E260AB2-DF13-44AB-A117-682822FEBEE9}"/>
    <hyperlink ref="M1701" r:id="rId4938" xr:uid="{D9B3E1B3-1776-4CD5-A47F-423E969728B7}"/>
    <hyperlink ref="A1702" r:id="rId4939" xr:uid="{5EA1B880-1AA1-461E-9FCB-ADCC6EB10F83}"/>
    <hyperlink ref="L1702" r:id="rId4940" xr:uid="{7DC0AD4B-6E1D-4E75-9D15-BDE086554D19}"/>
    <hyperlink ref="M1702" r:id="rId4941" xr:uid="{AD8ABDAE-4765-4783-AC46-20C131D0880E}"/>
    <hyperlink ref="A1703" r:id="rId4942" xr:uid="{95BCA61F-36AC-4006-A65A-EC1157791441}"/>
    <hyperlink ref="L1703" r:id="rId4943" xr:uid="{FC79602E-7121-4FCA-B2FA-7EF2E471EB76}"/>
    <hyperlink ref="M1703" r:id="rId4944" xr:uid="{363A22E9-64C3-402F-AB7F-4BBF2AEBE686}"/>
    <hyperlink ref="A1704" r:id="rId4945" xr:uid="{93167960-BCE6-447B-BE75-21DF7E1EC984}"/>
    <hyperlink ref="L1704" r:id="rId4946" xr:uid="{FA36CB99-98C7-4958-96E6-70A22D49F67F}"/>
    <hyperlink ref="M1704" r:id="rId4947" xr:uid="{8D7AC01B-3247-45AE-9EAC-62290B852D20}"/>
    <hyperlink ref="A1705" r:id="rId4948" xr:uid="{AC25D1C9-496E-42FD-8495-11235F47F44D}"/>
    <hyperlink ref="L1705" r:id="rId4949" xr:uid="{47DB3461-B50A-44D7-98B7-0519755BB34A}"/>
    <hyperlink ref="M1705" r:id="rId4950" xr:uid="{3F3242AE-5329-4041-8DC0-62B99574E465}"/>
    <hyperlink ref="A1706" r:id="rId4951" xr:uid="{383F4622-FF1F-4623-AF38-331BE96DE40E}"/>
    <hyperlink ref="L1706" r:id="rId4952" xr:uid="{5F30B766-88EE-4AFD-8348-E7F7AD090D65}"/>
    <hyperlink ref="M1706" r:id="rId4953" xr:uid="{C177BF30-A103-4585-A935-CB7A4CE7F4C8}"/>
    <hyperlink ref="A1707" r:id="rId4954" xr:uid="{C49C9B65-8089-4F4E-8666-DF34C57CA527}"/>
    <hyperlink ref="L1707" r:id="rId4955" xr:uid="{12416A75-F7D9-4A92-96F8-AB584D2601A1}"/>
    <hyperlink ref="M1707" r:id="rId4956" xr:uid="{B386A125-9DE7-48C0-B78E-3603E548C104}"/>
    <hyperlink ref="A1708" r:id="rId4957" xr:uid="{343CE243-558A-4E36-953F-A7B4A6484BE3}"/>
    <hyperlink ref="L1708" r:id="rId4958" xr:uid="{07CFF9DD-E50E-4451-96B8-EDF695EE2847}"/>
    <hyperlink ref="M1708" r:id="rId4959" xr:uid="{F4DE98A6-61BF-43DF-974C-EF23F89CA5F0}"/>
    <hyperlink ref="A1709" r:id="rId4960" xr:uid="{0602860D-F7F9-452E-AA32-51C411EFE31A}"/>
    <hyperlink ref="L1709" r:id="rId4961" xr:uid="{6B31D996-B88B-49D1-BC47-760A76A22813}"/>
    <hyperlink ref="M1709" r:id="rId4962" xr:uid="{5D2DFC4F-06D5-41CC-89A4-DAAFCC40C7C7}"/>
    <hyperlink ref="A1710" r:id="rId4963" xr:uid="{6B9B1A95-CCA9-4F92-9F49-339A4FC732E2}"/>
    <hyperlink ref="L1710" r:id="rId4964" xr:uid="{317AD4F3-9698-49F3-AE10-28EA949BD90D}"/>
    <hyperlink ref="M1710" r:id="rId4965" xr:uid="{898EC83D-BDF4-4C3C-913C-A4EEEACFCC44}"/>
    <hyperlink ref="A1711" r:id="rId4966" xr:uid="{58DE807F-7957-4A27-BA00-755A111B5D7F}"/>
    <hyperlink ref="L1711" r:id="rId4967" xr:uid="{80BBEF92-D318-40D7-BE47-845E84509A38}"/>
    <hyperlink ref="M1711" r:id="rId4968" xr:uid="{84934E8B-DD8E-40F2-A11C-260760C7C998}"/>
    <hyperlink ref="A1712" r:id="rId4969" xr:uid="{79470D81-1587-4B97-9EAC-5D2EE75B6F7C}"/>
    <hyperlink ref="L1712" r:id="rId4970" xr:uid="{DC5BA7A8-4412-4A6B-9888-30925E5FF82F}"/>
    <hyperlink ref="M1712" r:id="rId4971" xr:uid="{64C89EF1-43C9-494A-8D5D-8D6B0A8F19AE}"/>
    <hyperlink ref="A1713" r:id="rId4972" xr:uid="{0711DE39-6CDC-49F2-A800-C8057CE3A70E}"/>
    <hyperlink ref="L1713" r:id="rId4973" xr:uid="{AE132CEF-7A7D-4B48-A6F3-5E9A93F70591}"/>
    <hyperlink ref="M1713" r:id="rId4974" xr:uid="{1CEC194F-8F9A-4876-962F-9FF7E711DC09}"/>
    <hyperlink ref="A1714" r:id="rId4975" xr:uid="{493E6A9B-830B-4C1A-BFA2-E47C5184DAE4}"/>
    <hyperlink ref="L1714" r:id="rId4976" xr:uid="{822C8816-4EAB-4C05-8D7D-1785623716E9}"/>
    <hyperlink ref="M1714" r:id="rId4977" xr:uid="{893E1E2F-19B3-4659-8E9A-9B5412190EF2}"/>
    <hyperlink ref="A1715" r:id="rId4978" xr:uid="{C55A6EBD-E248-47EF-936E-5FD77854F891}"/>
    <hyperlink ref="L1715" r:id="rId4979" xr:uid="{8CFD6F0C-59EC-4439-86EF-2BCB37F70302}"/>
    <hyperlink ref="M1715" r:id="rId4980" xr:uid="{EFA8EC01-12BB-4186-AF0B-0B893C2735AD}"/>
    <hyperlink ref="A1716" r:id="rId4981" xr:uid="{63F20CF7-5178-4AB6-B27D-FE84727A6363}"/>
    <hyperlink ref="L1716" r:id="rId4982" xr:uid="{16D5376D-541C-4DAE-B717-8EB2644BBFD0}"/>
    <hyperlink ref="M1716" r:id="rId4983" xr:uid="{849C6BFA-B5CA-431F-9C8D-D11D36630BEC}"/>
    <hyperlink ref="A1717" r:id="rId4984" xr:uid="{7509759D-40CF-49F8-9A0E-9867942C9908}"/>
    <hyperlink ref="L1717" r:id="rId4985" xr:uid="{10B777A4-6942-43EB-B5F4-1D1B73062F5A}"/>
    <hyperlink ref="M1717" r:id="rId4986" xr:uid="{6C304850-7A33-4E40-971A-FFBAC155A173}"/>
    <hyperlink ref="A1718" r:id="rId4987" xr:uid="{7F348393-90D8-4FC2-916D-B41B943AFBB5}"/>
    <hyperlink ref="L1718" r:id="rId4988" xr:uid="{DD6B69AC-ED6A-4993-B69E-FB14E362FEC9}"/>
    <hyperlink ref="M1718" r:id="rId4989" xr:uid="{19328FCA-4D29-492A-9A51-FFC7F2191FF2}"/>
    <hyperlink ref="A1719" r:id="rId4990" xr:uid="{659E8D55-46B7-4360-8390-3A6FC9417C31}"/>
    <hyperlink ref="L1719" r:id="rId4991" xr:uid="{FEB36385-2D7B-4814-BA09-2BF7C881C96E}"/>
    <hyperlink ref="M1719" r:id="rId4992" xr:uid="{D52BA284-FCB0-48FC-8911-252097831FD6}"/>
    <hyperlink ref="A1720" r:id="rId4993" xr:uid="{8C82A323-DA9D-4605-AC6D-7708A379D85D}"/>
    <hyperlink ref="L1720" r:id="rId4994" xr:uid="{53B31ED6-BA17-4ECE-84B9-C061272C22A5}"/>
    <hyperlink ref="M1720" r:id="rId4995" xr:uid="{B75A7ADC-6CBA-452D-A628-E6B59364ADF9}"/>
    <hyperlink ref="A1721" r:id="rId4996" xr:uid="{0EDA04E1-E16F-4467-994B-9900F923F125}"/>
    <hyperlink ref="L1721" r:id="rId4997" xr:uid="{C2A32A3A-724B-456B-A619-7F58B6E16A95}"/>
    <hyperlink ref="M1721" r:id="rId4998" xr:uid="{ED15D434-12E0-4B41-968F-6CAC2151BD5D}"/>
    <hyperlink ref="A1722" r:id="rId4999" xr:uid="{011C1606-02C4-4343-9500-32934605CB7D}"/>
    <hyperlink ref="L1722" r:id="rId5000" xr:uid="{B9ADC64A-820C-4624-92FD-F0DD25F42425}"/>
    <hyperlink ref="M1722" r:id="rId5001" xr:uid="{5CD335D0-2116-4815-BC02-0B822EE66114}"/>
    <hyperlink ref="A1723" r:id="rId5002" xr:uid="{3AF47D11-B33E-420F-9BAB-B65C0CBFAFA6}"/>
    <hyperlink ref="L1723" r:id="rId5003" xr:uid="{95DAC510-EFC9-40B1-9EE9-C050F47F01C1}"/>
    <hyperlink ref="M1723" r:id="rId5004" xr:uid="{E8341D11-F33C-4EB0-9B11-8AB0F067F7F4}"/>
    <hyperlink ref="A1724" r:id="rId5005" xr:uid="{36D9344C-AB1B-4704-BA65-8FA3E2971178}"/>
    <hyperlink ref="L1724" r:id="rId5006" xr:uid="{8AD8D6F7-CD14-4883-8EE7-5398B481B962}"/>
    <hyperlink ref="M1724" r:id="rId5007" xr:uid="{D54608C0-B5ED-4F99-913B-3B8ED51DC632}"/>
    <hyperlink ref="A1725" r:id="rId5008" xr:uid="{65A183F5-2534-4A7B-B615-91054BC8454A}"/>
    <hyperlink ref="L1725" r:id="rId5009" xr:uid="{02B654B2-E052-4740-B1EF-3B0E99B0F91D}"/>
    <hyperlink ref="M1725" r:id="rId5010" xr:uid="{E8C64257-A939-4B02-9DF5-3281CD92880E}"/>
    <hyperlink ref="A1726" r:id="rId5011" xr:uid="{251DA8C3-143D-4A1C-89E3-E9F8E7880100}"/>
    <hyperlink ref="L1726" r:id="rId5012" xr:uid="{CC103A13-B354-4C9C-9743-3FE8EF7B4147}"/>
    <hyperlink ref="M1726" r:id="rId5013" xr:uid="{4F28FBDC-089B-4E8D-B984-07678597E843}"/>
    <hyperlink ref="A1727" r:id="rId5014" xr:uid="{5D905967-AF7F-4610-9C92-451E22EA0263}"/>
    <hyperlink ref="L1727" r:id="rId5015" xr:uid="{411002A0-D967-4A17-9C3E-4D8C88FB6421}"/>
    <hyperlink ref="M1727" r:id="rId5016" xr:uid="{FE9F0324-3765-484D-8111-4F6D16CB52D7}"/>
    <hyperlink ref="A1728" r:id="rId5017" xr:uid="{35C82E09-E7DA-4880-80B4-6773A2FEDE3C}"/>
    <hyperlink ref="L1728" r:id="rId5018" xr:uid="{4D2009DB-4AAD-44D3-A66B-BD8BD22325E5}"/>
    <hyperlink ref="M1728" r:id="rId5019" xr:uid="{4C41D0D3-1C13-4B58-AE08-D770C28C7CBD}"/>
    <hyperlink ref="A1729" r:id="rId5020" xr:uid="{5BA347FB-0B1D-4CB0-8067-541E5BEF3968}"/>
    <hyperlink ref="L1729" r:id="rId5021" xr:uid="{5FADAF1D-7934-4DD6-9457-4EBB91ACD700}"/>
    <hyperlink ref="M1729" r:id="rId5022" xr:uid="{4581DF83-DB12-426D-97E1-4384EE36FB7E}"/>
    <hyperlink ref="A1730" r:id="rId5023" xr:uid="{CAF12D9A-4332-4269-9240-FB968BA05AA4}"/>
    <hyperlink ref="L1730" r:id="rId5024" xr:uid="{5D011F78-A6E4-4CC2-B481-3EB4EDA5D915}"/>
    <hyperlink ref="M1730" r:id="rId5025" xr:uid="{422BE78D-D50D-45A4-B9D3-61DC146DBF10}"/>
    <hyperlink ref="A1731" r:id="rId5026" xr:uid="{0A0D5F92-800A-430B-AB16-ED6C759F178E}"/>
    <hyperlink ref="L1731" r:id="rId5027" xr:uid="{3A56A941-98A9-4F66-BF8D-E8B3964A8CA7}"/>
    <hyperlink ref="M1731" r:id="rId5028" xr:uid="{7B2B0FF2-DB2B-4080-A95E-8104B099B18E}"/>
    <hyperlink ref="A1732" r:id="rId5029" xr:uid="{EB88C0A1-47EB-4529-BECB-54C8DECC77A0}"/>
    <hyperlink ref="L1732" r:id="rId5030" xr:uid="{B69466EB-6098-40FD-915E-39113A038BE9}"/>
    <hyperlink ref="M1732" r:id="rId5031" xr:uid="{456829B3-DF4C-4332-A741-297413852A8E}"/>
    <hyperlink ref="A1733" r:id="rId5032" xr:uid="{7B75EFFF-396F-4D69-ACB1-A98089C2E24F}"/>
    <hyperlink ref="L1733" r:id="rId5033" xr:uid="{9FBFD6E5-C65B-40CE-B50F-FC625DA10AE3}"/>
    <hyperlink ref="M1733" r:id="rId5034" xr:uid="{22C48401-9BB7-4A67-94EF-1C8DFEC7CAC4}"/>
    <hyperlink ref="A1734" r:id="rId5035" xr:uid="{D847CABF-FF1F-43D9-8D6C-04947A857CB6}"/>
    <hyperlink ref="L1734" r:id="rId5036" xr:uid="{0E821A8B-C482-4419-A97C-8404050FC875}"/>
    <hyperlink ref="M1734" r:id="rId5037" xr:uid="{A00F9E45-2E73-48D7-B48C-1FB5932DED5A}"/>
    <hyperlink ref="A1735" r:id="rId5038" xr:uid="{FAD7D7F8-2845-420D-9B9C-0471C15030EF}"/>
    <hyperlink ref="L1735" r:id="rId5039" xr:uid="{989F16D4-BE3B-4468-82A5-D64A08E18052}"/>
    <hyperlink ref="M1735" r:id="rId5040" xr:uid="{76170BBA-F14E-4782-804F-12D96A5546E7}"/>
    <hyperlink ref="A1736" r:id="rId5041" xr:uid="{C5CDAFA2-E4B9-4B67-95CF-34E10E962AC3}"/>
    <hyperlink ref="L1736" r:id="rId5042" xr:uid="{23063260-4B1A-47EF-AA76-BE90E6439BBE}"/>
    <hyperlink ref="M1736" r:id="rId5043" xr:uid="{01562C78-B31C-42E1-B7F9-98AD77A48064}"/>
    <hyperlink ref="A1737" r:id="rId5044" xr:uid="{33648542-CB6B-486A-A35F-F28201346B2A}"/>
    <hyperlink ref="L1737" r:id="rId5045" xr:uid="{39D8CC99-DD56-4EF8-8F49-5D844BB8A590}"/>
    <hyperlink ref="M1737" r:id="rId5046" xr:uid="{6A74A772-D2B9-4D0C-A998-75012E989350}"/>
    <hyperlink ref="A1738" r:id="rId5047" xr:uid="{6BA06B5E-7079-420D-B057-0FF6390F2633}"/>
    <hyperlink ref="L1738" r:id="rId5048" xr:uid="{EDF8D5BE-7EDA-47C7-92A5-5A3CD43DA433}"/>
    <hyperlink ref="M1738" r:id="rId5049" xr:uid="{3E185E6E-6D1F-4A7C-8877-1F829733B24A}"/>
    <hyperlink ref="A1739" r:id="rId5050" xr:uid="{A5009B5A-2F96-475A-A32F-C63645869B20}"/>
    <hyperlink ref="L1739" r:id="rId5051" xr:uid="{921F266A-57D3-4343-A383-85E810FE5D25}"/>
    <hyperlink ref="M1739" r:id="rId5052" xr:uid="{30F0F8CB-0FAE-4726-9D4E-4B60C1398C40}"/>
    <hyperlink ref="A1740" r:id="rId5053" xr:uid="{835EB62B-82E8-4D4A-B6E1-3FA89B892880}"/>
    <hyperlink ref="L1740" r:id="rId5054" xr:uid="{0D6998DE-C7AA-4975-9FC8-2B4BBFB9EE4F}"/>
    <hyperlink ref="M1740" r:id="rId5055" xr:uid="{BC29456C-1A95-45B7-A015-8BC44052B402}"/>
    <hyperlink ref="A1741" r:id="rId5056" xr:uid="{3353F5BC-4392-43EA-B291-20A4260760D4}"/>
    <hyperlink ref="L1741" r:id="rId5057" xr:uid="{29669A68-3827-4041-BDE9-CA4DA0A69F67}"/>
    <hyperlink ref="M1741" r:id="rId5058" xr:uid="{AA80B6C8-599F-406E-A5C0-9DD249067B7B}"/>
    <hyperlink ref="A1742" r:id="rId5059" xr:uid="{33ECA2AB-67B5-493D-9D31-F487CB13212F}"/>
    <hyperlink ref="L1742" r:id="rId5060" xr:uid="{306C148C-4768-458E-92BC-63CC1D53E5CA}"/>
    <hyperlink ref="M1742" r:id="rId5061" xr:uid="{32AB3B08-FC2E-4943-AA75-CDBE5F81883C}"/>
    <hyperlink ref="A1743" r:id="rId5062" xr:uid="{5C73D1F9-B49F-404A-BCE3-C51B2496E201}"/>
    <hyperlink ref="L1743" r:id="rId5063" xr:uid="{0E0FBE58-B55C-4AE7-8E97-2B821FADC4FF}"/>
    <hyperlink ref="M1743" r:id="rId5064" xr:uid="{A55B4FCE-3FE2-4703-AEB5-A36548F06F96}"/>
    <hyperlink ref="A1744" r:id="rId5065" xr:uid="{68729983-84F8-4DA4-8768-968C3FC3CA8C}"/>
    <hyperlink ref="L1744" r:id="rId5066" xr:uid="{C7CA182B-976D-41F5-8DD1-2355B48DE987}"/>
    <hyperlink ref="M1744" r:id="rId5067" xr:uid="{DB8B15DE-E860-45F8-8DC3-4FD2105C1BDE}"/>
    <hyperlink ref="A1745" r:id="rId5068" xr:uid="{AE098049-0788-4110-BF32-DEDFD6A3138F}"/>
    <hyperlink ref="L1745" r:id="rId5069" xr:uid="{E2EA0450-6A25-48F0-A394-6E6AADA42A3A}"/>
    <hyperlink ref="M1745" r:id="rId5070" xr:uid="{F8F8BAE3-FBF4-49FB-854C-A3BD3D8BB54C}"/>
    <hyperlink ref="A1746" r:id="rId5071" xr:uid="{A51BAC17-0EBE-46E6-A46A-5F673A9DD117}"/>
    <hyperlink ref="L1746" r:id="rId5072" xr:uid="{9A986481-4771-4BCF-8909-8DDFCC9B2050}"/>
    <hyperlink ref="M1746" r:id="rId5073" xr:uid="{BCED5A59-B6BF-466F-B5B8-6ABDD372CC3F}"/>
    <hyperlink ref="A1747" r:id="rId5074" xr:uid="{BCA068F1-ADB1-4EE5-B841-23A3B5078D12}"/>
    <hyperlink ref="L1747" r:id="rId5075" xr:uid="{998A0A83-0A7B-4253-B02F-FB0CB314DD94}"/>
    <hyperlink ref="M1747" r:id="rId5076" xr:uid="{BFB62438-49E7-4D32-9038-376806AB2935}"/>
    <hyperlink ref="A1748" r:id="rId5077" xr:uid="{CD1481A3-C696-4B3E-9E94-663F5C46FC37}"/>
    <hyperlink ref="L1748" r:id="rId5078" xr:uid="{1D3315DA-27F1-4B9F-A7C0-569B553D21D2}"/>
    <hyperlink ref="M1748" r:id="rId5079" xr:uid="{E1370357-053C-49E0-8E0D-5BDAF7CAAB0A}"/>
    <hyperlink ref="A1749" r:id="rId5080" xr:uid="{56340859-B84D-446B-9B87-160A4389E7B8}"/>
    <hyperlink ref="L1749" r:id="rId5081" xr:uid="{17E90400-C5B9-4292-955B-78D5DB268939}"/>
    <hyperlink ref="M1749" r:id="rId5082" xr:uid="{7C339BA0-791E-4B65-AC29-3F9561A496F9}"/>
    <hyperlink ref="A1750" r:id="rId5083" xr:uid="{8F916CEC-FCF7-4C15-9E33-D20D3656B464}"/>
    <hyperlink ref="L1750" r:id="rId5084" xr:uid="{71CEA5B4-B70B-409C-B219-705A12B9FE45}"/>
    <hyperlink ref="M1750" r:id="rId5085" xr:uid="{246AF145-3E06-4CB6-8A54-F92DE05072ED}"/>
    <hyperlink ref="A1751" r:id="rId5086" xr:uid="{53AF2A87-EC18-4486-A890-9E2929868C85}"/>
    <hyperlink ref="L1751" r:id="rId5087" xr:uid="{0E74B4FC-F878-4E70-B357-6A4D96BB5281}"/>
    <hyperlink ref="M1751" r:id="rId5088" xr:uid="{F1194E55-A51D-4C13-8CE4-FEDE5E6EA27E}"/>
    <hyperlink ref="A1752" r:id="rId5089" xr:uid="{FF727269-4F1F-4A6A-B988-C64290F0793F}"/>
    <hyperlink ref="L1752" r:id="rId5090" xr:uid="{E068399D-5CA5-4CB7-825F-7BECEDE181AB}"/>
    <hyperlink ref="M1752" r:id="rId5091" xr:uid="{115D5B88-4EA2-4777-835D-18CF12295C38}"/>
    <hyperlink ref="A1753" r:id="rId5092" xr:uid="{94AD0C31-04BB-4942-99D1-49ACD410F3B9}"/>
    <hyperlink ref="L1753" r:id="rId5093" xr:uid="{7094B916-4EE5-4051-AC5A-F58E050F90FF}"/>
    <hyperlink ref="M1753" r:id="rId5094" xr:uid="{4038B3E1-8DDF-408E-BDE3-A771CF3BDAA3}"/>
    <hyperlink ref="A1754" r:id="rId5095" xr:uid="{1730E587-E526-4D70-B0E2-4AADD681A002}"/>
    <hyperlink ref="L1754" r:id="rId5096" xr:uid="{E82CDC08-22FF-4C7D-8626-683A371F6CD8}"/>
    <hyperlink ref="M1754" r:id="rId5097" xr:uid="{5F41F431-D159-4E9B-984E-8DBFF29F5C90}"/>
    <hyperlink ref="A1755" r:id="rId5098" xr:uid="{A354E2FF-E741-44B3-80B9-68EE2BBEB7AF}"/>
    <hyperlink ref="L1755" r:id="rId5099" xr:uid="{796BB399-E4AE-4E09-9810-156E2975191D}"/>
    <hyperlink ref="M1755" r:id="rId5100" xr:uid="{5640D1C8-5B7E-42C7-AD60-B60D8412A35E}"/>
    <hyperlink ref="A1756" r:id="rId5101" xr:uid="{17A54008-06FE-4142-93DD-865ED7D66990}"/>
    <hyperlink ref="L1756" r:id="rId5102" xr:uid="{100D10A3-A275-440E-954E-B4109AAACE60}"/>
    <hyperlink ref="M1756" r:id="rId5103" xr:uid="{43109ECE-32EB-4F2B-AC8A-210FB27EECF5}"/>
    <hyperlink ref="A1757" r:id="rId5104" xr:uid="{F1B80FCA-EE01-4E93-BBA8-ED26E0035C8F}"/>
    <hyperlink ref="L1757" r:id="rId5105" xr:uid="{3A51E7FC-39BD-4CDE-89A8-43920BD036D0}"/>
    <hyperlink ref="M1757" r:id="rId5106" xr:uid="{AFF368DB-DCD0-4272-BCDB-53FAC41CDA1C}"/>
    <hyperlink ref="A1758" r:id="rId5107" xr:uid="{1F72FFB7-F737-4988-A68A-FD6CAB742C05}"/>
    <hyperlink ref="L1758" r:id="rId5108" xr:uid="{8B4E0E88-BE43-4890-B8E1-859C16CC616F}"/>
    <hyperlink ref="M1758" r:id="rId5109" xr:uid="{B9C6670E-7D31-4386-BED5-D6EA196A6242}"/>
    <hyperlink ref="A1759" r:id="rId5110" xr:uid="{0F2322E1-1063-4D35-8E34-296D4374A841}"/>
    <hyperlink ref="L1759" r:id="rId5111" xr:uid="{A743D57E-5BD5-4F5F-B33C-91A7BE03E0C1}"/>
    <hyperlink ref="M1759" r:id="rId5112" xr:uid="{9C7D2414-F1CD-4999-9CDF-52C5C79E93B0}"/>
    <hyperlink ref="A1760" r:id="rId5113" xr:uid="{24FABAC7-4F2F-4B87-B62B-55947069BF4A}"/>
    <hyperlink ref="L1760" r:id="rId5114" xr:uid="{B495DE40-365E-4FE9-AE02-1487E7F9C5C0}"/>
    <hyperlink ref="M1760" r:id="rId5115" xr:uid="{3863656B-A94A-4537-B7F2-04ECDFF4A43E}"/>
    <hyperlink ref="A1761" r:id="rId5116" xr:uid="{9CBC9B70-575E-4991-B672-2452F7F689C2}"/>
    <hyperlink ref="L1761" r:id="rId5117" xr:uid="{406561D4-541E-441C-A8EA-C5E2CCE7F38D}"/>
    <hyperlink ref="M1761" r:id="rId5118" xr:uid="{11D82059-1832-4F7B-A07A-A9882FBD50D8}"/>
    <hyperlink ref="A1762" r:id="rId5119" xr:uid="{6008B072-5476-4245-9C24-BB224BBF18F3}"/>
    <hyperlink ref="L1762" r:id="rId5120" xr:uid="{0FE8BD6E-9D81-4C45-9255-C119A04AEEF6}"/>
    <hyperlink ref="M1762" r:id="rId5121" xr:uid="{167B73DA-3F9A-400C-8A96-085A6477B4C6}"/>
    <hyperlink ref="A1763" r:id="rId5122" xr:uid="{3809C967-7B5E-4261-BFDA-D399277CD105}"/>
    <hyperlink ref="L1763" r:id="rId5123" xr:uid="{A45119EE-C7F7-4FD9-801B-3DA4252C79FB}"/>
    <hyperlink ref="M1763" r:id="rId5124" xr:uid="{148E8C31-7BF3-4B9C-95C1-CF6EAC237ADF}"/>
    <hyperlink ref="A1764" r:id="rId5125" xr:uid="{660724A4-1C3C-4C09-BD77-442BCCF8641F}"/>
    <hyperlink ref="L1764" r:id="rId5126" xr:uid="{5D403BE0-7C32-456C-BB24-8992E11AB3F8}"/>
    <hyperlink ref="M1764" r:id="rId5127" xr:uid="{52177BED-6E74-4E83-9EB2-01503FC0C9CF}"/>
    <hyperlink ref="A1765" r:id="rId5128" xr:uid="{2906483B-C855-45BF-B485-89F5BE612F5D}"/>
    <hyperlink ref="L1765" r:id="rId5129" xr:uid="{D9BD8126-033F-4D00-A8E7-9408FDB9711B}"/>
    <hyperlink ref="M1765" r:id="rId5130" xr:uid="{900C342D-FE8B-45EC-8BBA-245A410C4DE8}"/>
    <hyperlink ref="A1766" r:id="rId5131" xr:uid="{72088ACE-0A36-4DD9-BD4E-5D60C9A37F39}"/>
    <hyperlink ref="L1766" r:id="rId5132" xr:uid="{EDEE6F30-9D4D-4F4A-9A7F-7F0509DF8698}"/>
    <hyperlink ref="M1766" r:id="rId5133" xr:uid="{0B715E17-3521-48A8-A618-ABCAF8B902E6}"/>
    <hyperlink ref="A1767" r:id="rId5134" xr:uid="{5C5A5F0C-5FBB-40D5-9B77-07C921F0535E}"/>
    <hyperlink ref="L1767" r:id="rId5135" xr:uid="{2417B617-92BB-4302-9ADF-4FA44DADB26C}"/>
    <hyperlink ref="M1767" r:id="rId5136" xr:uid="{85A30E61-58F8-426C-98DC-4A9D15D8FADB}"/>
    <hyperlink ref="A1768" r:id="rId5137" xr:uid="{675CDAE3-E5C3-445C-A1A9-4C55E65DAD98}"/>
    <hyperlink ref="L1768" r:id="rId5138" xr:uid="{07B32C50-B48F-49C3-ABB0-2D38FA33A3C9}"/>
    <hyperlink ref="M1768" r:id="rId5139" xr:uid="{484C146C-63AC-4907-A345-FDCD01E49773}"/>
    <hyperlink ref="A1769" r:id="rId5140" xr:uid="{86142CF8-8F44-44BA-980C-0F85D4C86EA4}"/>
    <hyperlink ref="L1769" r:id="rId5141" xr:uid="{FB1226C9-44BE-40F2-8BFF-787FEE4EB57A}"/>
    <hyperlink ref="M1769" r:id="rId5142" xr:uid="{35BBC756-DAAA-40C1-9846-9B3496A8BC1C}"/>
    <hyperlink ref="A1770" r:id="rId5143" xr:uid="{BB3A2FA8-BF22-40A6-81CB-E632818A8A9A}"/>
    <hyperlink ref="L1770" r:id="rId5144" xr:uid="{45B3653C-6D6A-4D11-93FD-A8D321814B84}"/>
    <hyperlink ref="M1770" r:id="rId5145" xr:uid="{27CE6504-EC0D-4CBB-97A9-1F5976B4BE42}"/>
    <hyperlink ref="A1771" r:id="rId5146" xr:uid="{D8F50348-3D7B-4DF5-88C4-92864C5872D8}"/>
    <hyperlink ref="L1771" r:id="rId5147" xr:uid="{0D500885-2799-473F-B78C-56C1B53EB8C9}"/>
    <hyperlink ref="M1771" r:id="rId5148" xr:uid="{2C1594FB-045C-4427-A761-9BDF76DBC45A}"/>
    <hyperlink ref="A1772" r:id="rId5149" xr:uid="{A769A4C7-CCFE-43CC-86B7-6BF4479BD3DA}"/>
    <hyperlink ref="L1772" r:id="rId5150" xr:uid="{A902B248-499B-4444-A336-ED3C89A6794F}"/>
    <hyperlink ref="M1772" r:id="rId5151" xr:uid="{28E7FA08-2EB8-413B-A5C9-46416BD0F06F}"/>
    <hyperlink ref="A1773" r:id="rId5152" xr:uid="{F243ECD5-2286-45AB-A132-116B00AA7CC6}"/>
    <hyperlink ref="L1773" r:id="rId5153" xr:uid="{C2C0671C-22F2-43E3-97C1-4EBC845626E5}"/>
    <hyperlink ref="M1773" r:id="rId5154" xr:uid="{74117CFC-B880-41E8-9F59-581460455827}"/>
    <hyperlink ref="A1774" r:id="rId5155" xr:uid="{52A85682-3D41-4793-A0C7-DCC311DB1109}"/>
    <hyperlink ref="L1774" r:id="rId5156" xr:uid="{7D996098-2A29-4832-A2FD-B69A2ED6E189}"/>
    <hyperlink ref="M1774" r:id="rId5157" xr:uid="{DE5E2E18-7C46-4241-835B-9759E4EFA068}"/>
    <hyperlink ref="A1775" r:id="rId5158" xr:uid="{29FEB1EE-5359-4D35-8F91-3EAAE8A6743B}"/>
    <hyperlink ref="L1775" r:id="rId5159" xr:uid="{5E2F62FD-72C5-471F-9E1B-486F24FAB0C8}"/>
    <hyperlink ref="M1775" r:id="rId5160" xr:uid="{CD4B9316-8925-4804-9465-06FA32CF12A4}"/>
    <hyperlink ref="A1776" r:id="rId5161" xr:uid="{6F4F32A3-C134-4472-BFF2-C1D5D75E3346}"/>
    <hyperlink ref="L1776" r:id="rId5162" xr:uid="{0B6978F4-EE88-460F-824B-CC500A6FAE89}"/>
    <hyperlink ref="M1776" r:id="rId5163" xr:uid="{BA5E3150-2B9F-41B8-A16E-FDC8DCEFB753}"/>
    <hyperlink ref="A1777" r:id="rId5164" xr:uid="{A9503D89-C772-44BA-A55F-FEF38B268A8B}"/>
    <hyperlink ref="L1777" r:id="rId5165" xr:uid="{1B0D1919-250F-40D9-BCED-F5B5F4E02BAA}"/>
    <hyperlink ref="M1777" r:id="rId5166" xr:uid="{D196CCFF-4F46-4ABB-B68B-8B048CC84E34}"/>
    <hyperlink ref="A1778" r:id="rId5167" xr:uid="{B2C1F33D-29B1-4F3B-9C1D-2ECD91B7592C}"/>
    <hyperlink ref="L1778" r:id="rId5168" xr:uid="{46A71008-D3B4-4063-909E-4D548B1E8320}"/>
    <hyperlink ref="M1778" r:id="rId5169" xr:uid="{03DD63E6-80EA-428C-A01D-B84F21BE2E5A}"/>
    <hyperlink ref="A1779" r:id="rId5170" xr:uid="{FA297B40-37A1-431C-87AB-606C8D610E5F}"/>
    <hyperlink ref="L1779" r:id="rId5171" xr:uid="{0785A446-D15B-41C9-964B-27AA5581D31D}"/>
    <hyperlink ref="M1779" r:id="rId5172" xr:uid="{2B2AA513-D79F-4E8C-A876-564FFF80F479}"/>
    <hyperlink ref="A1780" r:id="rId5173" xr:uid="{4923A427-59C4-4800-8698-A864C37E01A4}"/>
    <hyperlink ref="L1780" r:id="rId5174" xr:uid="{AD0C9A47-5A48-423D-9924-1E58631298FA}"/>
    <hyperlink ref="M1780" r:id="rId5175" xr:uid="{B000C71C-9D0D-4F4F-AD40-A89E627088B0}"/>
    <hyperlink ref="A1781" r:id="rId5176" xr:uid="{7A7BF5BD-97F6-4668-AEE5-251B99EDEC47}"/>
    <hyperlink ref="L1781" r:id="rId5177" xr:uid="{8D4BB447-7B22-42EE-B877-D12CEE2BEC02}"/>
    <hyperlink ref="M1781" r:id="rId5178" xr:uid="{12066B66-6745-4742-A65C-8E1272CCA586}"/>
    <hyperlink ref="A1782" r:id="rId5179" xr:uid="{6C98F73E-6043-454F-AB82-DA2E43024F9E}"/>
    <hyperlink ref="L1782" r:id="rId5180" xr:uid="{5FE27556-60BB-4EFD-AE13-EDDFDD9866C9}"/>
    <hyperlink ref="M1782" r:id="rId5181" xr:uid="{D2F6AB9D-E533-483C-864C-A2AC890D601F}"/>
    <hyperlink ref="A1783" r:id="rId5182" xr:uid="{100F2683-87DC-4171-98E2-3E0A6989D553}"/>
    <hyperlink ref="L1783" r:id="rId5183" xr:uid="{1827B1F2-23E1-4D9C-A9B1-88A86A93B578}"/>
    <hyperlink ref="M1783" r:id="rId5184" xr:uid="{39D00234-B89E-4868-BAE6-276468FCCD44}"/>
    <hyperlink ref="A1784" r:id="rId5185" xr:uid="{41B3D689-D184-4A69-80B7-1DCE06A8A68F}"/>
    <hyperlink ref="L1784" r:id="rId5186" xr:uid="{D5C9F5B2-53AC-43E6-B6E8-97878EA0A939}"/>
    <hyperlink ref="M1784" r:id="rId5187" xr:uid="{AB8A163D-E73A-40E9-A63F-84567A7F0022}"/>
    <hyperlink ref="A1785" r:id="rId5188" xr:uid="{BE5D0CC3-F021-40D2-BBF1-8F012ED4621C}"/>
    <hyperlink ref="L1785" r:id="rId5189" xr:uid="{24DBF8B4-24AA-4AD9-8CF1-8C84FA464C01}"/>
    <hyperlink ref="M1785" r:id="rId5190" xr:uid="{EE0677F0-F331-4ACF-8B32-0E0ACD13FC4D}"/>
    <hyperlink ref="A1786" r:id="rId5191" xr:uid="{DBFA8F00-D5C6-4EC9-ABFD-72FC5FE66717}"/>
    <hyperlink ref="L1786" r:id="rId5192" xr:uid="{DD17E439-83B7-4B5B-990A-BBD9A96A4F97}"/>
    <hyperlink ref="M1786" r:id="rId5193" xr:uid="{03B16249-7829-4066-8586-614274FAA6DA}"/>
    <hyperlink ref="A1787" r:id="rId5194" xr:uid="{0F29CE40-2BEE-4682-AFE3-0EF14B14C925}"/>
    <hyperlink ref="L1787" r:id="rId5195" xr:uid="{40E06B3B-DF56-4161-833C-C7A365D1C685}"/>
    <hyperlink ref="M1787" r:id="rId5196" xr:uid="{B6D26CFB-89E6-4BFA-A19D-54C4E69524BD}"/>
    <hyperlink ref="A1788" r:id="rId5197" xr:uid="{BD7197BD-FE6C-41E0-88FE-62E412CB3278}"/>
    <hyperlink ref="L1788" r:id="rId5198" xr:uid="{4CAD04FE-9089-4547-B3E8-75B7943B7176}"/>
    <hyperlink ref="M1788" r:id="rId5199" xr:uid="{072E319B-5ECB-474F-BBA5-1979FE7DE6AC}"/>
    <hyperlink ref="A1789" r:id="rId5200" xr:uid="{D3DC60A0-0689-450A-968D-FA7B48C40307}"/>
    <hyperlink ref="L1789" r:id="rId5201" xr:uid="{5BA4CC13-26BB-43CD-86D9-02859A3E1473}"/>
    <hyperlink ref="M1789" r:id="rId5202" xr:uid="{E9A632E3-7B59-4647-A858-6CA895E728F7}"/>
    <hyperlink ref="A1790" r:id="rId5203" xr:uid="{40EA1DC7-9BDA-46A7-A23F-4A249850E7C9}"/>
    <hyperlink ref="L1790" r:id="rId5204" xr:uid="{8A432D13-2B90-4C66-A998-5769117449A3}"/>
    <hyperlink ref="M1790" r:id="rId5205" xr:uid="{D47076F4-B539-4044-9BC8-3F9FC5C3D151}"/>
    <hyperlink ref="A1791" r:id="rId5206" xr:uid="{B27B5DE1-6B02-4CEF-8F3F-E7C4096CAE9F}"/>
    <hyperlink ref="L1791" r:id="rId5207" xr:uid="{9A9D670A-3B4F-4586-A650-073D97DB9E6B}"/>
    <hyperlink ref="M1791" r:id="rId5208" xr:uid="{209F6C52-11A7-48BA-AC8B-24A67EE43BEA}"/>
    <hyperlink ref="A1792" r:id="rId5209" xr:uid="{30A2218C-9161-47E8-BF2E-B13300BE2109}"/>
    <hyperlink ref="L1792" r:id="rId5210" xr:uid="{A0A432C0-9B3F-449F-842C-09AEE41A33B8}"/>
    <hyperlink ref="M1792" r:id="rId5211" xr:uid="{87F10AF2-59A4-4CE3-9A43-B2C0342CA7B1}"/>
    <hyperlink ref="A1793" r:id="rId5212" xr:uid="{E024A7C2-CA22-4A05-AADB-60B35CAD3C21}"/>
    <hyperlink ref="L1793" r:id="rId5213" xr:uid="{019220EB-45D5-4DAF-B3CB-13D9D0494EB6}"/>
    <hyperlink ref="M1793" r:id="rId5214" xr:uid="{0680117D-DE90-447D-98AF-E2810D513AC2}"/>
    <hyperlink ref="A1794" r:id="rId5215" xr:uid="{8F3F870F-F6AC-42D0-A1FA-516A1C2B31D9}"/>
    <hyperlink ref="L1794" r:id="rId5216" xr:uid="{EA52473C-B0AC-4F2B-9C65-B7DB8A9C7F28}"/>
    <hyperlink ref="M1794" r:id="rId5217" xr:uid="{BC0A4687-A8CB-4856-B5D3-6BA71A6F09E9}"/>
    <hyperlink ref="A1795" r:id="rId5218" xr:uid="{7DDFB599-4599-4222-B113-FD98BEFDBDA8}"/>
    <hyperlink ref="L1795" r:id="rId5219" xr:uid="{499D9DB6-C50C-44F7-B54F-9751202F84FF}"/>
    <hyperlink ref="M1795" r:id="rId5220" xr:uid="{4D4E3899-17AA-4734-88CC-E3B73C0116AF}"/>
    <hyperlink ref="A1796" r:id="rId5221" xr:uid="{334D03E8-C24B-4F60-AFD4-399C5E7F75CA}"/>
    <hyperlink ref="L1796" r:id="rId5222" xr:uid="{91A67150-6E86-4143-BE94-C760EF5266DC}"/>
    <hyperlink ref="M1796" r:id="rId5223" xr:uid="{82864609-38F2-4FF2-B3E9-F836BD617E3B}"/>
    <hyperlink ref="A1797" r:id="rId5224" xr:uid="{43177A27-CAFE-4BB2-806C-2E6BB5CEDC23}"/>
    <hyperlink ref="L1797" r:id="rId5225" xr:uid="{ECA33812-3605-4170-9916-5377B3CADC6A}"/>
    <hyperlink ref="M1797" r:id="rId5226" xr:uid="{D66FC26C-FD05-4DAB-995F-80B45564CFA8}"/>
    <hyperlink ref="A1798" r:id="rId5227" xr:uid="{77D1F71B-6A55-4FF0-BF33-28AA882DA5E3}"/>
    <hyperlink ref="L1798" r:id="rId5228" xr:uid="{2342AC48-DBAB-4A5E-9CF6-4764EAE088E4}"/>
    <hyperlink ref="M1798" r:id="rId5229" xr:uid="{BDA2E690-9331-415E-A8EB-EF8C9E6D2A64}"/>
    <hyperlink ref="A1799" r:id="rId5230" xr:uid="{F1D8FB28-95CF-4FF5-8220-EBF9C2368B9A}"/>
    <hyperlink ref="L1799" r:id="rId5231" xr:uid="{4FAA5B0A-E22D-44C8-A111-00A66FB91318}"/>
    <hyperlink ref="M1799" r:id="rId5232" xr:uid="{7821DABC-E68D-485D-A1F2-5172116830B6}"/>
    <hyperlink ref="A1800" r:id="rId5233" xr:uid="{1355AF87-A9A2-4FC5-848F-DC75175E9501}"/>
    <hyperlink ref="L1800" r:id="rId5234" xr:uid="{5BFEF6A1-6FF8-4E4D-AC13-E82EF11F0E27}"/>
    <hyperlink ref="M1800" r:id="rId5235" xr:uid="{0CDFB98B-3715-48FE-8A29-03FBC225F04C}"/>
    <hyperlink ref="A1801" r:id="rId5236" xr:uid="{F95C1358-9801-4B91-B714-FD91340D2FBD}"/>
    <hyperlink ref="L1801" r:id="rId5237" xr:uid="{FF632733-C53D-4750-B565-D3D81ECB3996}"/>
    <hyperlink ref="M1801" r:id="rId5238" xr:uid="{675A35F9-F1CA-4120-AC48-ACC62B5D4E07}"/>
    <hyperlink ref="A1802" r:id="rId5239" xr:uid="{00757C28-1537-4DB4-9DB4-D5D67898377B}"/>
    <hyperlink ref="L1802" r:id="rId5240" xr:uid="{4BFFCCE3-8E30-444C-B876-F7563B3BA824}"/>
    <hyperlink ref="M1802" r:id="rId5241" xr:uid="{B8DC7EA6-71CA-4F44-91EA-1D50E9DDB247}"/>
    <hyperlink ref="A1803" r:id="rId5242" xr:uid="{143ED68B-D3F4-49AB-87A5-03B4E2113354}"/>
    <hyperlink ref="L1803" r:id="rId5243" xr:uid="{B4D34A32-5925-4777-8C04-3BAE3E45BAD0}"/>
    <hyperlink ref="M1803" r:id="rId5244" xr:uid="{57A3D978-A4ED-4D5A-988D-9C8EBE12C063}"/>
    <hyperlink ref="A1804" r:id="rId5245" xr:uid="{D9FE1174-CB65-4714-AAFF-647ED3F60762}"/>
    <hyperlink ref="L1804" r:id="rId5246" xr:uid="{DAE3174B-1F98-49C7-8FEE-2491751773F3}"/>
    <hyperlink ref="M1804" r:id="rId5247" xr:uid="{45EDA56E-2077-4F62-8E6E-D6E005058E9D}"/>
    <hyperlink ref="A1805" r:id="rId5248" xr:uid="{5D36DAE6-0893-489C-8A6E-F76DC52B09A0}"/>
    <hyperlink ref="L1805" r:id="rId5249" xr:uid="{E4D6009E-CAAD-41A4-AED1-3AFB85B3B5AA}"/>
    <hyperlink ref="M1805" r:id="rId5250" xr:uid="{DC5324CF-E216-4F26-88F1-0E8D7D5E6AF1}"/>
    <hyperlink ref="A1806" r:id="rId5251" xr:uid="{CE919442-A385-4DFC-9327-3C007C03F5E4}"/>
    <hyperlink ref="L1806" r:id="rId5252" xr:uid="{CB4F5FFE-6581-4A21-AAD6-E9E25D547E1A}"/>
    <hyperlink ref="M1806" r:id="rId5253" xr:uid="{4ABF9A4B-838D-4B5D-925A-E4298731DA3F}"/>
    <hyperlink ref="A1807" r:id="rId5254" xr:uid="{5857E911-7804-48BA-9422-6A0114F4FD30}"/>
    <hyperlink ref="L1807" r:id="rId5255" xr:uid="{41331977-BBD1-4567-856D-854772346F82}"/>
    <hyperlink ref="M1807" r:id="rId5256" xr:uid="{5E86BB90-9E8A-4E59-947A-05157EF316E4}"/>
    <hyperlink ref="A1808" r:id="rId5257" xr:uid="{F524E8E4-684B-4E94-A8F0-520FC7000F05}"/>
    <hyperlink ref="L1808" r:id="rId5258" xr:uid="{7DF343FA-DDC1-493F-BAB8-7D4298B27277}"/>
    <hyperlink ref="M1808" r:id="rId5259" xr:uid="{78803FD2-EAE1-42A8-853F-D0B8FE6B32EC}"/>
    <hyperlink ref="A1809" r:id="rId5260" xr:uid="{6B49D336-EB31-4831-961F-9CB5565C115D}"/>
    <hyperlink ref="L1809" r:id="rId5261" xr:uid="{F40D78FB-885E-49BE-B30B-C2692AAAC98B}"/>
    <hyperlink ref="M1809" r:id="rId5262" xr:uid="{F1CD6F17-E406-4951-883D-941020DA8FF3}"/>
    <hyperlink ref="A1810" r:id="rId5263" xr:uid="{40C6D2A0-CAB3-45EC-B877-554267B79093}"/>
    <hyperlink ref="L1810" r:id="rId5264" xr:uid="{ECF9D2CE-7A54-4733-95C1-F1F2CDB38104}"/>
    <hyperlink ref="M1810" r:id="rId5265" xr:uid="{60ECCFD8-042E-41FA-B737-57B26C420CF0}"/>
    <hyperlink ref="A1811" r:id="rId5266" xr:uid="{0F283B76-E846-4F90-B7A7-E5116E6DF055}"/>
    <hyperlink ref="L1811" r:id="rId5267" xr:uid="{54AE6565-7C92-4418-942C-D1DF6B623A8B}"/>
    <hyperlink ref="M1811" r:id="rId5268" xr:uid="{52C8E599-47A7-4339-A749-ECEA947B8D5C}"/>
    <hyperlink ref="A1812" r:id="rId5269" xr:uid="{2D727DE3-108F-4BB3-BD6A-9D4B74B99F6C}"/>
    <hyperlink ref="L1812" r:id="rId5270" xr:uid="{397F5755-7EA9-4B98-A49E-9A35CF7D8E20}"/>
    <hyperlink ref="M1812" r:id="rId5271" xr:uid="{73D496B1-A8DC-4843-95A5-448C7CC3F7D0}"/>
    <hyperlink ref="A1813" r:id="rId5272" xr:uid="{9DE7AA58-D8DF-48C1-86F9-6B80754BA3C2}"/>
    <hyperlink ref="L1813" r:id="rId5273" xr:uid="{0E30A438-89E5-4DB1-9920-FC201729FAB6}"/>
    <hyperlink ref="M1813" r:id="rId5274" xr:uid="{5A4A03E9-CB6E-4F72-B341-0D45F63BB767}"/>
    <hyperlink ref="A1814" r:id="rId5275" xr:uid="{F54866D7-6801-4BBE-B458-F92A51F20051}"/>
    <hyperlink ref="L1814" r:id="rId5276" xr:uid="{C45C4D83-00D8-4F0E-AF66-AB0C22925452}"/>
    <hyperlink ref="M1814" r:id="rId5277" xr:uid="{36DEFE9A-A0E9-4119-993F-E3B8779CC222}"/>
    <hyperlink ref="A1815" r:id="rId5278" xr:uid="{64C84B2C-6566-4088-9806-C2DE1CFB4054}"/>
    <hyperlink ref="L1815" r:id="rId5279" xr:uid="{98B5C841-E221-4D2A-8649-B41A6D6597F6}"/>
    <hyperlink ref="M1815" r:id="rId5280" xr:uid="{DA411D64-694A-4827-863A-638E027DD305}"/>
    <hyperlink ref="A1816" r:id="rId5281" xr:uid="{0D2CF1D5-1496-4295-B05A-D33D7CE4C04F}"/>
    <hyperlink ref="L1816" r:id="rId5282" xr:uid="{9C4D53C1-3E86-485F-9620-A0532CBBF30B}"/>
    <hyperlink ref="M1816" r:id="rId5283" xr:uid="{52B824EF-26A8-4DEF-8800-5E5501ADF22B}"/>
    <hyperlink ref="A1817" r:id="rId5284" xr:uid="{884F162C-DF2A-4F31-983C-311B4F8F1749}"/>
    <hyperlink ref="L1817" r:id="rId5285" xr:uid="{FD6BA092-0F7C-4D50-8350-3E8ED01994C3}"/>
    <hyperlink ref="M1817" r:id="rId5286" xr:uid="{B4AAE5E9-A991-4C7F-B077-F5E60AF63432}"/>
    <hyperlink ref="A1818" r:id="rId5287" xr:uid="{6C9F36FA-7649-43EF-BA2B-F7BCFE40AC27}"/>
    <hyperlink ref="L1818" r:id="rId5288" xr:uid="{9FF62620-325E-426F-B272-2BA2AAF36945}"/>
    <hyperlink ref="M1818" r:id="rId5289" xr:uid="{F98296B9-2EFA-460A-8484-3DF2F2635D2E}"/>
    <hyperlink ref="A1819" r:id="rId5290" xr:uid="{16ED31E4-8AA7-41A4-A47F-EB41AD0C767B}"/>
    <hyperlink ref="L1819" r:id="rId5291" xr:uid="{4349BA9F-1BDA-4DD6-A371-BE9A50001A38}"/>
    <hyperlink ref="M1819" r:id="rId5292" xr:uid="{AC3C6279-FB89-4FCC-9AA6-9EF3AB9CC0D0}"/>
    <hyperlink ref="A1820" r:id="rId5293" xr:uid="{3CB30FDB-19E6-4ABA-A1FA-9D3C9CCCC4F3}"/>
    <hyperlink ref="L1820" r:id="rId5294" xr:uid="{2E272841-4281-4471-92FB-292125669ECD}"/>
    <hyperlink ref="M1820" r:id="rId5295" xr:uid="{5D0AD4E6-132C-475D-88FA-C02EC76C8337}"/>
    <hyperlink ref="A1821" r:id="rId5296" xr:uid="{1CFC1776-7883-40ED-A968-7BC6B679AB5B}"/>
    <hyperlink ref="L1821" r:id="rId5297" xr:uid="{C4304810-FDC6-4C71-B1ED-9A6246903217}"/>
    <hyperlink ref="M1821" r:id="rId5298" xr:uid="{BB9037F3-844D-460B-8BA9-60834740C2DC}"/>
    <hyperlink ref="A1822" r:id="rId5299" xr:uid="{A6A29C86-D5A1-4266-807B-FC635B9E8663}"/>
    <hyperlink ref="L1822" r:id="rId5300" xr:uid="{74CC7CE3-AFC7-43DD-A3AF-AC284ECB605B}"/>
    <hyperlink ref="M1822" r:id="rId5301" xr:uid="{C72F3F23-F44D-4EB6-8C88-89EE133CC2E7}"/>
    <hyperlink ref="A1823" r:id="rId5302" xr:uid="{F1AFB554-D35B-4E11-9337-E9D0112C864A}"/>
    <hyperlink ref="L1823" r:id="rId5303" xr:uid="{AF0FC02B-6BB8-4E9C-8EEB-BEF756E35E97}"/>
    <hyperlink ref="M1823" r:id="rId5304" xr:uid="{51349796-C51D-40F1-A8BB-3E351DB18457}"/>
    <hyperlink ref="A1824" r:id="rId5305" xr:uid="{1FB16AF3-AC73-4930-A538-AB268DFA4ED8}"/>
    <hyperlink ref="L1824" r:id="rId5306" xr:uid="{7FA6700A-9392-4391-9027-E49685994987}"/>
    <hyperlink ref="M1824" r:id="rId5307" xr:uid="{003F19BA-71E6-413E-8495-8907D72F51DC}"/>
    <hyperlink ref="A1825" r:id="rId5308" xr:uid="{7FBAB3A7-5DA0-4BEA-A12C-2E31095F0ACA}"/>
    <hyperlink ref="L1825" r:id="rId5309" xr:uid="{630FE438-ECB7-423C-954B-5E1F4D746C16}"/>
    <hyperlink ref="M1825" r:id="rId5310" xr:uid="{8C78DB71-98F9-48F8-A8E1-216E4E07A637}"/>
    <hyperlink ref="A1826" r:id="rId5311" xr:uid="{DA21D30A-80C0-4AA6-BD4C-F6929F420C61}"/>
    <hyperlink ref="L1826" r:id="rId5312" xr:uid="{5E4E71C0-5DB1-4631-8351-E6A55BA08D55}"/>
    <hyperlink ref="M1826" r:id="rId5313" xr:uid="{53E451B2-8FD5-43CF-870F-AC9AB462BF80}"/>
    <hyperlink ref="A1827" r:id="rId5314" xr:uid="{097E0D84-4022-4913-A463-C8CD13227D72}"/>
    <hyperlink ref="L1827" r:id="rId5315" xr:uid="{17DA8F24-1AC8-4D4E-B54A-415DAD315C6A}"/>
    <hyperlink ref="M1827" r:id="rId5316" xr:uid="{88B2C8AD-FBBE-47C3-9F1D-4417CD539482}"/>
    <hyperlink ref="A1828" r:id="rId5317" xr:uid="{63A175D4-DE2D-4653-991E-4694ECB570D0}"/>
    <hyperlink ref="L1828" r:id="rId5318" xr:uid="{1FC28178-14C5-453D-84C3-A3D1D8A438AA}"/>
    <hyperlink ref="M1828" r:id="rId5319" xr:uid="{B47597E2-101D-46C0-91D5-AAC8475F2075}"/>
    <hyperlink ref="A1829" r:id="rId5320" xr:uid="{390DEF21-DCCA-4C38-BA40-08CFD7635AC1}"/>
    <hyperlink ref="L1829" r:id="rId5321" xr:uid="{F6ADEB1C-FAE4-478C-88F8-D46DF5BD89FA}"/>
    <hyperlink ref="M1829" r:id="rId5322" xr:uid="{EFBC3306-C991-4251-AC56-CD5BD6A1F5C8}"/>
    <hyperlink ref="A1830" r:id="rId5323" xr:uid="{F5399BDA-B718-4994-A8E9-4A34363DEA6C}"/>
    <hyperlink ref="L1830" r:id="rId5324" xr:uid="{BEDEC9C8-DC62-4233-B022-878A65136B8A}"/>
    <hyperlink ref="M1830" r:id="rId5325" xr:uid="{B8BA304D-015C-4CCA-9ABC-C85C176855C5}"/>
    <hyperlink ref="A1831" r:id="rId5326" xr:uid="{34F59A25-CF5D-4A5C-A6EA-397BB6A54A21}"/>
    <hyperlink ref="L1831" r:id="rId5327" xr:uid="{70383B85-5318-49F2-AC95-646FD95EFAD0}"/>
    <hyperlink ref="M1831" r:id="rId5328" xr:uid="{68490CF6-3D3A-4C23-BFA1-722F75C90290}"/>
    <hyperlink ref="A1832" r:id="rId5329" xr:uid="{94545AF2-8D00-43BB-8EC1-7ED076BBDF74}"/>
    <hyperlink ref="L1832" r:id="rId5330" xr:uid="{F5ABFF17-F10C-428F-99FA-E27B3F91F356}"/>
    <hyperlink ref="M1832" r:id="rId5331" xr:uid="{028798A2-15CE-4248-A7D3-2D7C7167C848}"/>
    <hyperlink ref="A1833" r:id="rId5332" xr:uid="{05E6ECBD-93F7-429C-AD73-44593807020D}"/>
    <hyperlink ref="L1833" r:id="rId5333" xr:uid="{B529114D-1378-491A-8AEA-34C1C2B5EF6D}"/>
    <hyperlink ref="M1833" r:id="rId5334" xr:uid="{88E14D1A-2376-4C9D-872B-CCE4839E95F2}"/>
    <hyperlink ref="A1834" r:id="rId5335" xr:uid="{488E438B-F0BD-4F5D-8BBE-5B66D045EA9C}"/>
    <hyperlink ref="L1834" r:id="rId5336" xr:uid="{B96EBD4C-CB69-4C6E-85E8-2FA13A50C9BD}"/>
    <hyperlink ref="M1834" r:id="rId5337" xr:uid="{08E4B1B0-4005-4865-8F69-24DCA9A2F42E}"/>
    <hyperlink ref="A1835" r:id="rId5338" xr:uid="{718965A9-3EBA-49ED-9006-14B0BF46B94A}"/>
    <hyperlink ref="L1835" r:id="rId5339" xr:uid="{5EEC70BC-99AD-4A91-969E-D63A8489D6F6}"/>
    <hyperlink ref="M1835" r:id="rId5340" xr:uid="{720085AF-9497-45FB-B68C-9891D8C6B5D0}"/>
    <hyperlink ref="A1836" r:id="rId5341" xr:uid="{1A491901-4232-4DFE-BF76-B0D97D7F0CDC}"/>
    <hyperlink ref="L1836" r:id="rId5342" xr:uid="{99F16117-A1E9-4912-BD23-618C820945AE}"/>
    <hyperlink ref="M1836" r:id="rId5343" xr:uid="{58CB6A50-C778-4C64-9356-1C7C028EB48F}"/>
    <hyperlink ref="A1837" r:id="rId5344" xr:uid="{305F5197-11AD-4474-BB3D-0081CD12C5ED}"/>
    <hyperlink ref="L1837" r:id="rId5345" xr:uid="{A04631E4-3266-4935-A64C-779A3648CB88}"/>
    <hyperlink ref="M1837" r:id="rId5346" xr:uid="{65DA18B7-4165-483D-83C4-A05D87D20947}"/>
    <hyperlink ref="A1838" r:id="rId5347" xr:uid="{6C292981-E23D-442D-8DB7-17D610F5F65B}"/>
    <hyperlink ref="L1838" r:id="rId5348" xr:uid="{5A1A01CA-E4D1-4EC7-B58F-94BEA42F19C5}"/>
    <hyperlink ref="M1838" r:id="rId5349" xr:uid="{11087ADC-936D-445C-AA84-4FE398FB058F}"/>
    <hyperlink ref="A1839" r:id="rId5350" xr:uid="{D2693290-9174-48BE-B731-C48ACE614E88}"/>
    <hyperlink ref="L1839" r:id="rId5351" xr:uid="{1F7D296F-457E-4763-93CE-5868B4DCB89A}"/>
    <hyperlink ref="M1839" r:id="rId5352" xr:uid="{F1795B52-3525-471C-B69C-F63E7E1A4FB2}"/>
    <hyperlink ref="A1840" r:id="rId5353" xr:uid="{8E6550E2-F841-4730-9D02-A7264BDF3C1E}"/>
    <hyperlink ref="L1840" r:id="rId5354" xr:uid="{A11118BA-6C0F-456E-BD56-B6379FAD9DFF}"/>
    <hyperlink ref="M1840" r:id="rId5355" xr:uid="{016026BC-C703-4A91-9BA3-E261037A24A8}"/>
    <hyperlink ref="A1841" r:id="rId5356" xr:uid="{6E7B7F55-2AB6-40CC-8A7A-02119E0404D9}"/>
    <hyperlink ref="L1841" r:id="rId5357" xr:uid="{C7F58A3C-D3CA-4D7C-AA53-965B08FE066A}"/>
    <hyperlink ref="M1841" r:id="rId5358" xr:uid="{49B3320B-47BF-4E01-8D7B-584D79B6A4F6}"/>
    <hyperlink ref="A1842" r:id="rId5359" xr:uid="{A143B46C-E632-4733-AABA-F7724E4F4D8E}"/>
    <hyperlink ref="L1842" r:id="rId5360" xr:uid="{2F02802B-9E21-455F-BF63-EAAEF4F85F30}"/>
    <hyperlink ref="M1842" r:id="rId5361" xr:uid="{D5B858A0-98F4-4E89-8669-6390DE316E94}"/>
    <hyperlink ref="A1843" r:id="rId5362" xr:uid="{181C09D9-0319-4528-82EC-C800D6C67E86}"/>
    <hyperlink ref="L1843" r:id="rId5363" xr:uid="{107FE6DC-6E83-4570-AF78-D23F7D9ECF78}"/>
    <hyperlink ref="M1843" r:id="rId5364" xr:uid="{A493B5C9-F557-43BD-BAB9-61FA917D2601}"/>
    <hyperlink ref="A1844" r:id="rId5365" xr:uid="{B3EFE25F-45DF-4CA0-94FC-4A91401058E9}"/>
    <hyperlink ref="L1844" r:id="rId5366" xr:uid="{8107B429-869F-460B-B344-ECBA3C86E1EA}"/>
    <hyperlink ref="M1844" r:id="rId5367" xr:uid="{A279E6DB-2805-41BE-A658-602EC2EA83DD}"/>
    <hyperlink ref="A1845" r:id="rId5368" xr:uid="{1F8941BE-25A7-4D38-B5AE-8552F0758042}"/>
    <hyperlink ref="L1845" r:id="rId5369" xr:uid="{8F3078F0-7A02-4177-820B-42A58E9A8BE7}"/>
    <hyperlink ref="M1845" r:id="rId5370" xr:uid="{BC2B42C2-27ED-4CEF-85B1-0164E3002B3C}"/>
    <hyperlink ref="A1846" r:id="rId5371" xr:uid="{907BF716-02AF-4EB4-9785-C2CFBA72B74B}"/>
    <hyperlink ref="L1846" r:id="rId5372" xr:uid="{817F9626-FD65-4677-9AE0-31F5F586E6C3}"/>
    <hyperlink ref="M1846" r:id="rId5373" xr:uid="{8F512D38-71B1-4BE1-966D-167D8D48CCD0}"/>
    <hyperlink ref="A1847" r:id="rId5374" xr:uid="{692F2033-B37C-4864-AA05-43FC3ED7F5F1}"/>
    <hyperlink ref="L1847" r:id="rId5375" xr:uid="{A13F07C8-E7CD-462D-81C3-B31DA9C04556}"/>
    <hyperlink ref="M1847" r:id="rId5376" xr:uid="{EECAADCD-4B47-4E2E-9C17-35B96C7232FA}"/>
    <hyperlink ref="A1848" r:id="rId5377" xr:uid="{835363D4-0DCF-4676-AFB8-191AE626EF56}"/>
    <hyperlink ref="L1848" r:id="rId5378" xr:uid="{BCDFEF8E-CD1A-449E-9385-099D66CE1FA1}"/>
    <hyperlink ref="M1848" r:id="rId5379" xr:uid="{D70E1F68-BFF2-47B2-A747-76DADB148B31}"/>
    <hyperlink ref="A1849" r:id="rId5380" xr:uid="{2184EBFF-1DDC-4944-B2C0-3582AC0B0294}"/>
    <hyperlink ref="L1849" r:id="rId5381" xr:uid="{0FC92876-F556-4C33-BE03-C4B85BB2A27B}"/>
    <hyperlink ref="M1849" r:id="rId5382" xr:uid="{997832AD-6A92-4AB5-934B-0995E6FBA658}"/>
    <hyperlink ref="A1850" r:id="rId5383" xr:uid="{EC2226E8-4DF9-4B1A-B295-7DC52BE1E1CA}"/>
    <hyperlink ref="L1850" r:id="rId5384" xr:uid="{6E84A80D-B1B1-4F83-AF7E-EEF0FF328A53}"/>
    <hyperlink ref="M1850" r:id="rId5385" xr:uid="{77430C83-0FBD-4B93-A788-B541B7AD08D0}"/>
    <hyperlink ref="A1851" r:id="rId5386" xr:uid="{9B8E1E0B-AD1B-4044-BE95-2B04020B3177}"/>
    <hyperlink ref="L1851" r:id="rId5387" xr:uid="{92BDA6DF-F7B5-46B2-A5D0-8F7A905D0B33}"/>
    <hyperlink ref="M1851" r:id="rId5388" xr:uid="{140BE1E6-A403-4B70-A711-C132CCE51E53}"/>
    <hyperlink ref="A1852" r:id="rId5389" xr:uid="{39D8D33B-891D-4F45-B51A-030F17199DE2}"/>
    <hyperlink ref="L1852" r:id="rId5390" xr:uid="{D2D93964-3C9A-4C0A-A40E-47138D594B5B}"/>
    <hyperlink ref="M1852" r:id="rId5391" xr:uid="{4D048DC7-A2DE-4DB1-82D9-512A0CE86484}"/>
    <hyperlink ref="A1853" r:id="rId5392" xr:uid="{2AC74D0D-A1E8-40EE-9494-5452DD7733D1}"/>
    <hyperlink ref="L1853" r:id="rId5393" xr:uid="{7B4D91C8-2348-4CD7-992C-619DB8559210}"/>
    <hyperlink ref="M1853" r:id="rId5394" xr:uid="{7A809D0E-4A61-463B-80BE-B62B98217A5A}"/>
    <hyperlink ref="A1854" r:id="rId5395" xr:uid="{5E988C73-9EC7-4F11-8B2A-B76CE6030506}"/>
    <hyperlink ref="L1854" r:id="rId5396" xr:uid="{B6F3132A-BCCC-4878-BE39-DA2E38D0C655}"/>
    <hyperlink ref="M1854" r:id="rId5397" xr:uid="{9400EE86-C6D5-4D6F-B191-03E365CD0C08}"/>
    <hyperlink ref="A1855" r:id="rId5398" xr:uid="{F85FAC65-E602-491F-814C-36E9EA8B2854}"/>
    <hyperlink ref="L1855" r:id="rId5399" xr:uid="{CBF671FD-6AE9-4336-B6A0-28FE0E5876E5}"/>
    <hyperlink ref="M1855" r:id="rId5400" xr:uid="{D1EBF900-3DEB-49F6-935C-A862A761688E}"/>
    <hyperlink ref="A1856" r:id="rId5401" xr:uid="{3B708149-0116-400B-A589-C89FFDB9736C}"/>
    <hyperlink ref="L1856" r:id="rId5402" xr:uid="{F9C7499E-B224-4C6D-A70A-B6D0676AFD19}"/>
    <hyperlink ref="M1856" r:id="rId5403" xr:uid="{603F50F8-4DFC-425A-A571-B26969C6B096}"/>
    <hyperlink ref="A1857" r:id="rId5404" xr:uid="{04A53773-298B-4A04-A4B9-465A57032E7E}"/>
    <hyperlink ref="L1857" r:id="rId5405" xr:uid="{1C9CFE09-4B8D-4A99-8CB8-4D12A3623DDF}"/>
    <hyperlink ref="M1857" r:id="rId5406" xr:uid="{3A31E91D-A2EF-4C6B-B806-B0FA45260F73}"/>
    <hyperlink ref="A1858" r:id="rId5407" xr:uid="{0376A998-4831-401F-AAAF-5FA19AC07420}"/>
    <hyperlink ref="L1858" r:id="rId5408" xr:uid="{9960A69C-F057-401A-B939-2F39E925F072}"/>
    <hyperlink ref="M1858" r:id="rId5409" xr:uid="{47264138-5C31-46B3-9C86-6F5769E5FCCA}"/>
    <hyperlink ref="A1859" r:id="rId5410" xr:uid="{B9D72465-F6E7-46AC-A41C-F38F7D75B5F9}"/>
    <hyperlink ref="L1859" r:id="rId5411" xr:uid="{AC4F54CD-2FB0-4990-A966-6194E6C4FC70}"/>
    <hyperlink ref="M1859" r:id="rId5412" xr:uid="{6F2ADC03-DC61-40C2-A3BB-51C6100FF650}"/>
    <hyperlink ref="A1860" r:id="rId5413" xr:uid="{D7665A1F-CAC2-4E7A-BF3B-52F82A176DA4}"/>
    <hyperlink ref="L1860" r:id="rId5414" xr:uid="{E5EC0530-34A1-47E2-AE84-981AC7CDA5DD}"/>
    <hyperlink ref="M1860" r:id="rId5415" xr:uid="{DD839943-8FFB-4B36-8ADB-130ADF2B3BD3}"/>
    <hyperlink ref="A1861" r:id="rId5416" xr:uid="{54D3C200-6363-4B70-9580-692D5D6D61E1}"/>
    <hyperlink ref="L1861" r:id="rId5417" xr:uid="{48EC4869-5E28-48B2-915F-C1082D9F8800}"/>
    <hyperlink ref="M1861" r:id="rId5418" xr:uid="{604F313F-4690-4E36-B740-603F4B27464D}"/>
    <hyperlink ref="A1862" r:id="rId5419" xr:uid="{A0C70746-608F-469B-AA4B-5EB85E3AFF23}"/>
    <hyperlink ref="L1862" r:id="rId5420" xr:uid="{E24799EF-743B-415E-888B-0494AA45BE7A}"/>
    <hyperlink ref="M1862" r:id="rId5421" xr:uid="{059FA1E0-F013-4FA9-BFAA-CC6301C29B2F}"/>
    <hyperlink ref="A1863" r:id="rId5422" xr:uid="{F5640AC7-C2EA-4AD2-945E-6865C156685A}"/>
    <hyperlink ref="L1863" r:id="rId5423" xr:uid="{920EDD91-6EBF-4319-92E4-A40E056EAA26}"/>
    <hyperlink ref="M1863" r:id="rId5424" xr:uid="{ED42DEA9-44BD-440F-93EC-F119E99D09C5}"/>
    <hyperlink ref="A1864" r:id="rId5425" xr:uid="{0EDB12C4-A9F1-4112-8C08-D705F6C919BF}"/>
    <hyperlink ref="L1864" r:id="rId5426" xr:uid="{E4FEA8FA-C22F-4EA7-8B77-8FA44D94BE59}"/>
    <hyperlink ref="M1864" r:id="rId5427" xr:uid="{11E5B15B-F887-4A92-8A02-2A76CF67ED38}"/>
    <hyperlink ref="A1865" r:id="rId5428" xr:uid="{CCD00A13-8F82-42A7-9F96-629086E737F6}"/>
    <hyperlink ref="L1865" r:id="rId5429" xr:uid="{E64C1713-4BF7-4649-AC88-2848760AF3D9}"/>
    <hyperlink ref="M1865" r:id="rId5430" xr:uid="{43E05304-7B99-4463-B92D-97DB0DFA2587}"/>
    <hyperlink ref="A1866" r:id="rId5431" xr:uid="{7ACC81E4-11E1-452B-89BC-3F90C6C4AC6D}"/>
    <hyperlink ref="L1866" r:id="rId5432" xr:uid="{BD1AA5EC-570F-4F2C-A395-DF45161CA31F}"/>
    <hyperlink ref="M1866" r:id="rId5433" xr:uid="{F165EB7B-FD30-49E1-9547-8DDB8CE26E50}"/>
    <hyperlink ref="A1867" r:id="rId5434" xr:uid="{85D9D265-B127-4546-AF39-5043C39E7028}"/>
    <hyperlink ref="L1867" r:id="rId5435" xr:uid="{57474AE7-7EE0-4240-8B57-B79F59B51399}"/>
    <hyperlink ref="M1867" r:id="rId5436" xr:uid="{A994DAF2-F959-430D-B17A-53A4135F3CDB}"/>
    <hyperlink ref="A1868" r:id="rId5437" xr:uid="{81F0A992-8CA2-462E-8715-8AA317BDFCA9}"/>
    <hyperlink ref="L1868" r:id="rId5438" xr:uid="{ACA4152D-1E20-4679-BC7D-61E5F87931FD}"/>
    <hyperlink ref="M1868" r:id="rId5439" xr:uid="{331E2B69-6F96-4A94-893E-2448843D4CB3}"/>
    <hyperlink ref="A1869" r:id="rId5440" xr:uid="{24307CFE-C9C6-42C5-9F9C-0A1C98ACD4E0}"/>
    <hyperlink ref="L1869" r:id="rId5441" xr:uid="{5C3BB60B-18FB-4F7B-90F8-3D38952919C6}"/>
    <hyperlink ref="M1869" r:id="rId5442" xr:uid="{427ADAE7-2416-4B01-97DC-94EF1704CB8D}"/>
    <hyperlink ref="A1870" r:id="rId5443" xr:uid="{F7ED59F3-7909-4A7B-B85E-0EB2256B045E}"/>
    <hyperlink ref="L1870" r:id="rId5444" xr:uid="{2024B500-FEFE-43B9-AD3F-846A90FE38EE}"/>
    <hyperlink ref="M1870" r:id="rId5445" xr:uid="{460EE5DF-2981-45E6-8B3E-F6EEEA8B26E4}"/>
    <hyperlink ref="A1871" r:id="rId5446" xr:uid="{BCC192DD-27D1-4682-9590-9B7AAAF3650D}"/>
    <hyperlink ref="L1871" r:id="rId5447" xr:uid="{C53B531A-6967-4031-A67C-61F4F0F0BC49}"/>
    <hyperlink ref="M1871" r:id="rId5448" xr:uid="{082F1E20-7A00-425B-8940-4E7F78DDBA38}"/>
    <hyperlink ref="A1872" r:id="rId5449" xr:uid="{76F401B9-4218-47E3-B5B8-0FD049640F8A}"/>
    <hyperlink ref="L1872" r:id="rId5450" xr:uid="{48F7E6DE-600A-4928-8076-EEB755C51D1B}"/>
    <hyperlink ref="M1872" r:id="rId5451" xr:uid="{6179A7C0-7379-4A4B-9367-4E5D4B434D4E}"/>
    <hyperlink ref="A1873" r:id="rId5452" xr:uid="{8869B9E6-35C1-45BD-957B-2D9CDEB2C69B}"/>
    <hyperlink ref="L1873" r:id="rId5453" xr:uid="{094BB476-6B04-4B7D-B5A8-12AF316B20B2}"/>
    <hyperlink ref="M1873" r:id="rId5454" xr:uid="{CEB9F325-B294-4215-A8B2-4B7BAB8E73EA}"/>
    <hyperlink ref="A1874" r:id="rId5455" xr:uid="{5628F255-5AC4-4525-A852-25F8309AB888}"/>
    <hyperlink ref="L1874" r:id="rId5456" xr:uid="{8DAFC229-B9F4-4465-9CE9-A535EDE23866}"/>
    <hyperlink ref="M1874" r:id="rId5457" xr:uid="{F893FFA1-2159-4342-8503-ACEDAC2837D2}"/>
    <hyperlink ref="A1875" r:id="rId5458" xr:uid="{2D0F7914-1418-499D-942F-1798796CCD2F}"/>
    <hyperlink ref="L1875" r:id="rId5459" xr:uid="{AA0BBE5C-3D2A-4414-9F72-6A99E530B6B4}"/>
    <hyperlink ref="M1875" r:id="rId5460" xr:uid="{1A35062B-4E1B-4540-ADF0-E5E464327BF5}"/>
    <hyperlink ref="A1876" r:id="rId5461" xr:uid="{2ABC7539-E15E-4A79-A324-62D06C285D0E}"/>
    <hyperlink ref="L1876" r:id="rId5462" xr:uid="{5E5C5FB5-4CD4-4C84-BB77-F5B7E402E9C5}"/>
    <hyperlink ref="M1876" r:id="rId5463" xr:uid="{002856FE-0777-444B-B2E2-B15D2AAFF1CF}"/>
    <hyperlink ref="A1877" r:id="rId5464" xr:uid="{C8ADE36F-C3DA-4F89-9994-946BF6658394}"/>
    <hyperlink ref="L1877" r:id="rId5465" xr:uid="{758797FE-9404-4FD9-BC6E-3125B234B34C}"/>
    <hyperlink ref="M1877" r:id="rId5466" xr:uid="{AD77B080-ADBD-4BA9-8F8D-9865A9432C46}"/>
    <hyperlink ref="A1878" r:id="rId5467" xr:uid="{DF96A419-ADC4-4789-B1EE-AB2909F172F1}"/>
    <hyperlink ref="L1878" r:id="rId5468" xr:uid="{5FFD34BF-0796-4704-9E76-337C55F7EC58}"/>
    <hyperlink ref="M1878" r:id="rId5469" xr:uid="{E1C1F82C-C4A3-46F6-AEEF-B0605B15A3AB}"/>
    <hyperlink ref="A1879" r:id="rId5470" xr:uid="{1BCC1786-0FB4-46C9-AF44-43931C5E14C1}"/>
    <hyperlink ref="L1879" r:id="rId5471" xr:uid="{C1FD88CB-42BF-4423-8D2D-EE44DF9EA1AC}"/>
    <hyperlink ref="M1879" r:id="rId5472" xr:uid="{08CEA12D-CED1-4A18-9ACB-FB4E46D87337}"/>
    <hyperlink ref="A1880" r:id="rId5473" xr:uid="{253FCB1E-7626-4AD0-857C-BC97296C7177}"/>
    <hyperlink ref="L1880" r:id="rId5474" xr:uid="{D1E31A09-5A2C-4063-8840-48F68D66B49A}"/>
    <hyperlink ref="M1880" r:id="rId5475" xr:uid="{87B58D3C-9A1F-4DE7-A5FD-0D480589942D}"/>
    <hyperlink ref="A1881" r:id="rId5476" xr:uid="{21056B98-9B90-4ED4-A26D-AB9AC792AC42}"/>
    <hyperlink ref="L1881" r:id="rId5477" xr:uid="{67C54E2C-7080-4238-86A6-859784AF0F3F}"/>
    <hyperlink ref="M1881" r:id="rId5478" xr:uid="{EE13D1A8-1A93-4524-9D8A-B9B966AF2E4E}"/>
    <hyperlink ref="A1882" r:id="rId5479" xr:uid="{74A3A5C6-E5CF-424C-8541-223D0CCA869D}"/>
    <hyperlink ref="L1882" r:id="rId5480" xr:uid="{F49C57F4-E8A0-4EE4-B941-79DB00758A55}"/>
    <hyperlink ref="M1882" r:id="rId5481" xr:uid="{7941F783-E09A-4AEA-8515-238D90D10EC5}"/>
    <hyperlink ref="A1883" r:id="rId5482" xr:uid="{0BB92B6F-8CF5-41FC-81CB-780C725D9E15}"/>
    <hyperlink ref="L1883" r:id="rId5483" xr:uid="{A25643C0-1416-4EC5-855D-FE682B55C047}"/>
    <hyperlink ref="M1883" r:id="rId5484" xr:uid="{48449E42-00BF-4C6E-A14D-EBB15DCFA520}"/>
    <hyperlink ref="A1884" r:id="rId5485" xr:uid="{4EDD1F18-CA9A-453A-8315-64FC65BBADEA}"/>
    <hyperlink ref="L1884" r:id="rId5486" xr:uid="{E3EDCF71-D2C6-4BF4-9678-F7805A93506D}"/>
    <hyperlink ref="M1884" r:id="rId5487" xr:uid="{7D76AA2F-C640-497C-9197-A0D2BA188931}"/>
    <hyperlink ref="A1885" r:id="rId5488" xr:uid="{47D89943-7722-4786-A6AB-2FEB074487BE}"/>
    <hyperlink ref="L1885" r:id="rId5489" xr:uid="{43AFCD2F-60A5-41CC-9283-94E9465588C4}"/>
    <hyperlink ref="M1885" r:id="rId5490" xr:uid="{506B84B1-5D14-4B2A-ACCB-59BB98C47740}"/>
    <hyperlink ref="A1886" r:id="rId5491" xr:uid="{169EA18F-1F95-4DAD-B259-51031A188C30}"/>
    <hyperlink ref="L1886" r:id="rId5492" xr:uid="{BD7881FA-C51A-4051-9E6C-E763FA476F8B}"/>
    <hyperlink ref="M1886" r:id="rId5493" xr:uid="{A246B0C9-E048-4D06-8291-73D9E2E4D1FD}"/>
    <hyperlink ref="A1887" r:id="rId5494" xr:uid="{13002329-2C2B-44DB-8954-A3F3BCF11BC4}"/>
    <hyperlink ref="L1887" r:id="rId5495" xr:uid="{3255BE81-6FC7-4049-8485-7C8E57AA3EED}"/>
    <hyperlink ref="M1887" r:id="rId5496" xr:uid="{1281FE4D-50A7-43B5-B51D-BB9D0C6FAF07}"/>
    <hyperlink ref="A1888" r:id="rId5497" xr:uid="{365B0D88-4FB9-49DA-BA26-61DBADF67146}"/>
    <hyperlink ref="L1888" r:id="rId5498" xr:uid="{2D4EEF54-C344-4453-A450-D4E81748789E}"/>
    <hyperlink ref="M1888" r:id="rId5499" xr:uid="{D34B3937-0434-486E-B9BE-B69AAE3EEE16}"/>
    <hyperlink ref="A1889" r:id="rId5500" xr:uid="{CFE2BD55-34DA-4686-8A28-1B495300B55D}"/>
    <hyperlink ref="L1889" r:id="rId5501" xr:uid="{402D1B18-A17B-41ED-BD81-5D0D237D9ECC}"/>
    <hyperlink ref="M1889" r:id="rId5502" xr:uid="{CC203EB6-C99F-4499-89DD-0A2B06B2DA6E}"/>
    <hyperlink ref="A1890" r:id="rId5503" xr:uid="{D61B6FEB-61A7-40CA-BE67-81685D7C3644}"/>
    <hyperlink ref="L1890" r:id="rId5504" xr:uid="{865B8310-C3BC-4430-A047-D6DB3E8DC5C0}"/>
    <hyperlink ref="M1890" r:id="rId5505" xr:uid="{E4BD97C7-2856-416A-BC78-162EF72A8715}"/>
    <hyperlink ref="A1891" r:id="rId5506" xr:uid="{C40500E3-33D1-434F-AC59-5F032C6A13B6}"/>
    <hyperlink ref="L1891" r:id="rId5507" xr:uid="{53D24236-A4B6-4777-B1CE-89619CD2CCDD}"/>
    <hyperlink ref="M1891" r:id="rId5508" xr:uid="{B46F8F0E-91C6-4D18-A606-73775B2FFCD9}"/>
    <hyperlink ref="A1892" r:id="rId5509" xr:uid="{4323AD1E-7027-4ADB-8CC2-4E22175EB7EB}"/>
    <hyperlink ref="L1892" r:id="rId5510" xr:uid="{E190BD23-2D84-4DC1-8923-CA03CE3887F4}"/>
    <hyperlink ref="M1892" r:id="rId5511" xr:uid="{027513B8-8240-45E2-8186-1D184A0F612A}"/>
    <hyperlink ref="A1893" r:id="rId5512" xr:uid="{A82DFCC7-3A2C-4D56-BB56-D28011D7DB03}"/>
    <hyperlink ref="L1893" r:id="rId5513" xr:uid="{5FD5CBD0-7454-4CCD-9967-F3A6406706CE}"/>
    <hyperlink ref="M1893" r:id="rId5514" xr:uid="{FD60D712-37F6-4476-B4F0-C10E40EF18CD}"/>
    <hyperlink ref="A1894" r:id="rId5515" xr:uid="{2C1B6152-0B95-4710-9E34-86B4190494B0}"/>
    <hyperlink ref="L1894" r:id="rId5516" xr:uid="{2F19218E-08AE-4A9F-B96E-9578CA625602}"/>
    <hyperlink ref="M1894" r:id="rId5517" xr:uid="{98A84EB1-49DB-4F31-A524-2321AC6501C3}"/>
    <hyperlink ref="A1895" r:id="rId5518" xr:uid="{DE19A67D-4D16-4BBB-99F7-1FE696DE050A}"/>
    <hyperlink ref="L1895" r:id="rId5519" xr:uid="{1B303A94-8160-4DEF-AE7A-F45A63C20CFC}"/>
    <hyperlink ref="M1895" r:id="rId5520" xr:uid="{629E771F-5B64-4547-BA0E-E6A5CA08E910}"/>
    <hyperlink ref="A1896" r:id="rId5521" xr:uid="{79B491F6-13B1-4440-BC16-E546D6979857}"/>
    <hyperlink ref="L1896" r:id="rId5522" xr:uid="{92C19A66-3C77-4399-9206-45ABBBCA82AE}"/>
    <hyperlink ref="M1896" r:id="rId5523" xr:uid="{42E6C01A-437A-489C-A61B-908173CBA37B}"/>
    <hyperlink ref="A1897" r:id="rId5524" xr:uid="{91DE4419-1F20-4305-BA2B-F1B45EE4C387}"/>
    <hyperlink ref="L1897" r:id="rId5525" xr:uid="{C1CE2265-BD81-4F21-9776-693539FB5C65}"/>
    <hyperlink ref="M1897" r:id="rId5526" xr:uid="{30DDCDC9-7CBC-41F6-8298-23389B12AE06}"/>
    <hyperlink ref="A1898" r:id="rId5527" xr:uid="{D84373EB-105A-429D-A3DC-53C948FD83B0}"/>
    <hyperlink ref="L1898" r:id="rId5528" xr:uid="{E7930ACE-4846-4006-9E7B-435FA036F3BC}"/>
    <hyperlink ref="M1898" r:id="rId5529" xr:uid="{C6D0A2B9-FC91-4B24-BFD8-D3D6DE1F14F6}"/>
    <hyperlink ref="A1899" r:id="rId5530" xr:uid="{33202183-D897-4F9B-B80C-2328D0B28821}"/>
    <hyperlink ref="L1899" r:id="rId5531" xr:uid="{A3859DEB-1BFC-449F-8791-D9B1CDCF8562}"/>
    <hyperlink ref="M1899" r:id="rId5532" xr:uid="{BFAAF954-EB77-4BDA-8207-63D872BFB576}"/>
    <hyperlink ref="A1900" r:id="rId5533" xr:uid="{62264EE3-E0A4-406E-9E50-6F9402F38D94}"/>
    <hyperlink ref="L1900" r:id="rId5534" xr:uid="{BA6502A5-7B87-400F-8D9A-D42CB1791B1B}"/>
    <hyperlink ref="M1900" r:id="rId5535" xr:uid="{E4D1B6F2-C415-44E3-ABCA-DB38954422C2}"/>
    <hyperlink ref="A1901" r:id="rId5536" xr:uid="{B6D3617F-F7FA-48E3-8D1A-F744F989B15D}"/>
    <hyperlink ref="L1901" r:id="rId5537" xr:uid="{12303C2C-B7B3-4F6A-BCC1-60F7D9841DB6}"/>
    <hyperlink ref="M1901" r:id="rId5538" xr:uid="{66F35D05-DC20-4FF7-A3E1-E18095D69726}"/>
    <hyperlink ref="A1902" r:id="rId5539" xr:uid="{CC092738-F5DF-43AC-9510-0A5F5364AD31}"/>
    <hyperlink ref="L1902" r:id="rId5540" xr:uid="{66D34FFC-C182-40DF-B148-3272C6C907D9}"/>
    <hyperlink ref="M1902" r:id="rId5541" xr:uid="{084EE5FD-12CE-47D9-8025-E52178201D10}"/>
    <hyperlink ref="A1903" r:id="rId5542" xr:uid="{D2EFDC85-F1CC-43C5-8A86-78123FBBD72B}"/>
    <hyperlink ref="L1903" r:id="rId5543" xr:uid="{3ED448AF-2C69-4A8F-81C3-A8A66B799F11}"/>
    <hyperlink ref="M1903" r:id="rId5544" xr:uid="{9312DA65-A576-49F4-99FA-27D2F0B5B9AC}"/>
    <hyperlink ref="A1904" r:id="rId5545" xr:uid="{500E98D4-0356-449D-B68A-C5E67C9A5DC1}"/>
    <hyperlink ref="L1904" r:id="rId5546" xr:uid="{D5D8991D-448C-439F-B15E-DD13664F2541}"/>
    <hyperlink ref="M1904" r:id="rId5547" xr:uid="{4FF8F90E-E42B-47CF-B4FA-2E02B5E91AEB}"/>
    <hyperlink ref="A1905" r:id="rId5548" xr:uid="{9546EBE6-BEBA-4F52-8F27-1BBA9867E979}"/>
    <hyperlink ref="L1905" r:id="rId5549" xr:uid="{E8BFBDFA-CCF0-4183-96CC-355D77D1129B}"/>
    <hyperlink ref="M1905" r:id="rId5550" xr:uid="{7738754F-009A-4009-AC9B-5FAEDB18BC4E}"/>
    <hyperlink ref="A1906" r:id="rId5551" xr:uid="{93998BC6-BF35-40CE-A26A-C11292102D09}"/>
    <hyperlink ref="L1906" r:id="rId5552" xr:uid="{F945E1D2-D8B0-47E8-8686-F11BF2142325}"/>
    <hyperlink ref="M1906" r:id="rId5553" xr:uid="{C2ABE6A3-CB04-489F-9FAA-7DFA29E34C62}"/>
    <hyperlink ref="A1907" r:id="rId5554" xr:uid="{BD6EF8DC-0B22-4CD6-A6BF-87E13389ED61}"/>
    <hyperlink ref="L1907" r:id="rId5555" xr:uid="{FE312C3B-ED98-4BEF-A377-82FCB38515C7}"/>
    <hyperlink ref="M1907" r:id="rId5556" xr:uid="{01E97CBE-0F86-40D1-9F74-37BCE76B344A}"/>
    <hyperlink ref="A1908" r:id="rId5557" xr:uid="{1EBE1668-165A-4457-89FF-9DA51C43B813}"/>
    <hyperlink ref="L1908" r:id="rId5558" xr:uid="{7CF59424-DA8D-47C3-8DE5-9C4DA174B22C}"/>
    <hyperlink ref="M1908" r:id="rId5559" xr:uid="{AC780CF5-A956-4A6F-9CF7-09A619A20960}"/>
    <hyperlink ref="A1909" r:id="rId5560" xr:uid="{15F37365-3B53-48A3-9CEE-D84E51E968D5}"/>
    <hyperlink ref="L1909" r:id="rId5561" xr:uid="{8179C70A-35D8-4E0F-8F5F-2A6557ADBECC}"/>
    <hyperlink ref="M1909" r:id="rId5562" xr:uid="{A9A10AB0-3B26-4FCF-9268-57C70C3F77AE}"/>
    <hyperlink ref="A1910" r:id="rId5563" xr:uid="{CD51CD08-D5DD-4271-A477-B4950C1305F4}"/>
    <hyperlink ref="L1910" r:id="rId5564" xr:uid="{FB0E5777-1266-4573-A6B7-F7F142F6D13D}"/>
    <hyperlink ref="M1910" r:id="rId5565" xr:uid="{DF2D00BE-0470-4312-B19A-AB578B1D742E}"/>
    <hyperlink ref="A1911" r:id="rId5566" xr:uid="{95011D17-D732-468E-BF17-C9DC394EE706}"/>
    <hyperlink ref="L1911" r:id="rId5567" xr:uid="{B626D0CA-C2DD-4A99-B7BF-6F2BCED3F4E8}"/>
    <hyperlink ref="M1911" r:id="rId5568" xr:uid="{953398BD-961F-4385-B96A-68C5F48CBB13}"/>
    <hyperlink ref="A1912" r:id="rId5569" xr:uid="{322E9C0D-B52F-4E4A-A03D-18A3DAFCB042}"/>
    <hyperlink ref="L1912" r:id="rId5570" xr:uid="{73D84249-69ED-43BA-9F85-EFE5993AE864}"/>
    <hyperlink ref="M1912" r:id="rId5571" xr:uid="{A3C91B88-5F7C-4CAE-98C5-C9E1EF8B3827}"/>
    <hyperlink ref="A1913" r:id="rId5572" xr:uid="{4D84DDE1-B350-4E14-9E82-6995E393A620}"/>
    <hyperlink ref="L1913" r:id="rId5573" xr:uid="{4346541F-E2F0-4BEE-B4E5-6C08C52D33CD}"/>
    <hyperlink ref="M1913" r:id="rId5574" xr:uid="{F50ACF41-C073-460B-85DC-BB9C3C627A6D}"/>
    <hyperlink ref="A1914" r:id="rId5575" xr:uid="{8E5C6CF9-239B-46A8-9D12-28271D7292DE}"/>
    <hyperlink ref="L1914" r:id="rId5576" xr:uid="{7F60F468-2E14-47A2-8804-2178001AA91D}"/>
    <hyperlink ref="M1914" r:id="rId5577" xr:uid="{D9F38F9B-CF62-4F60-A46B-0B27DA59EDA3}"/>
    <hyperlink ref="A1915" r:id="rId5578" xr:uid="{3576E0C8-38D3-4497-9B49-99D94580A5D6}"/>
    <hyperlink ref="L1915" r:id="rId5579" xr:uid="{9772D1A9-C36D-4382-A3B4-63C01B6EF1D0}"/>
    <hyperlink ref="M1915" r:id="rId5580" xr:uid="{21026000-EF27-4AF3-9774-E828FB625E61}"/>
    <hyperlink ref="A1916" r:id="rId5581" xr:uid="{B55BB663-A5D7-429D-A97B-D0CF9DD9F935}"/>
    <hyperlink ref="L1916" r:id="rId5582" xr:uid="{BC747D10-341D-46EB-9AAA-BD44E7EFE31A}"/>
    <hyperlink ref="M1916" r:id="rId5583" xr:uid="{72FA9536-E91D-4693-9D47-665745526489}"/>
    <hyperlink ref="A1917" r:id="rId5584" xr:uid="{D1B5B430-6272-4A7B-AE9D-FC4614472004}"/>
    <hyperlink ref="L1917" r:id="rId5585" xr:uid="{B9DD0D44-1289-47C8-9FDE-749E8FD3C839}"/>
    <hyperlink ref="M1917" r:id="rId5586" xr:uid="{C3A8EFB6-9950-417D-91CD-0471DC699340}"/>
    <hyperlink ref="A1918" r:id="rId5587" xr:uid="{9863A508-0528-478B-82F9-4D343E5D340B}"/>
    <hyperlink ref="L1918" r:id="rId5588" xr:uid="{835F5CD6-3614-4A0D-B62A-C67B58C9CEBF}"/>
    <hyperlink ref="M1918" r:id="rId5589" xr:uid="{8C7F50A6-DFC0-4ABC-9BBA-080221B7B609}"/>
    <hyperlink ref="A1919" r:id="rId5590" xr:uid="{F142D017-87F1-4EA3-B53F-158E9B6F2EE0}"/>
    <hyperlink ref="L1919" r:id="rId5591" xr:uid="{7BA6E378-8FD8-47A2-A0E7-75404C4FD6EC}"/>
    <hyperlink ref="M1919" r:id="rId5592" xr:uid="{4408B9C0-C33A-4544-A05E-D957FB992F43}"/>
    <hyperlink ref="A1920" r:id="rId5593" xr:uid="{4B9CFBE2-A36A-4693-875E-28488312F8D3}"/>
    <hyperlink ref="L1920" r:id="rId5594" xr:uid="{679B0B64-9FDB-48FD-9D7E-2F30FBF9E04D}"/>
    <hyperlink ref="M1920" r:id="rId5595" xr:uid="{7755C17D-A8A6-453E-9D9E-93516A2461CF}"/>
    <hyperlink ref="A1921" r:id="rId5596" xr:uid="{EE7DBA48-78D1-49CD-A76F-35ADC54F1F72}"/>
    <hyperlink ref="L1921" r:id="rId5597" xr:uid="{6966EB0E-7F43-422B-A24C-E6E06D863C96}"/>
    <hyperlink ref="A1922" r:id="rId5598" xr:uid="{753EFB9B-A249-49E2-96EC-B450B533EB13}"/>
    <hyperlink ref="L1922" r:id="rId5599" xr:uid="{3074504A-C897-4D1F-9933-36AA38114726}"/>
    <hyperlink ref="M1922" r:id="rId5600" xr:uid="{801DDD6F-AA24-444D-B508-D491F26B9984}"/>
    <hyperlink ref="A1923" r:id="rId5601" xr:uid="{A7D84FD9-5BBF-40D9-AC02-D7D9DE33B381}"/>
    <hyperlink ref="L1923" r:id="rId5602" xr:uid="{A0DF76DD-58C4-4961-9244-EE7171D24E88}"/>
    <hyperlink ref="M1923" r:id="rId5603" xr:uid="{EE753E20-9158-409E-BD93-0E2B0D9F739A}"/>
    <hyperlink ref="A1924" r:id="rId5604" xr:uid="{11638807-B08E-4AB5-8779-B65ADA487567}"/>
    <hyperlink ref="L1924" r:id="rId5605" xr:uid="{D0C8BE24-D29D-4CFB-85EC-06501429C88B}"/>
    <hyperlink ref="M1924" r:id="rId5606" xr:uid="{A617034E-2CA3-4430-A6CA-57508A5AC08E}"/>
    <hyperlink ref="A1925" r:id="rId5607" xr:uid="{0E479DB9-89EF-4532-8A41-088E94EC04D3}"/>
    <hyperlink ref="L1925" r:id="rId5608" xr:uid="{C60964FA-8B14-4C1E-BF2B-F7AEA79C5949}"/>
    <hyperlink ref="M1925" r:id="rId5609" xr:uid="{F4323E3B-B8EC-46B3-8C06-5D008C05356D}"/>
    <hyperlink ref="A1926" r:id="rId5610" xr:uid="{BF6105AD-F605-44D9-80BA-67B800F9B6F8}"/>
    <hyperlink ref="L1926" r:id="rId5611" xr:uid="{F0479A30-02F9-4242-BD36-EE3BBD1BFBC1}"/>
    <hyperlink ref="M1926" r:id="rId5612" xr:uid="{6FEBBD8E-5CC2-4728-B0F9-0A6AF1E058A6}"/>
    <hyperlink ref="A1927" r:id="rId5613" xr:uid="{57F8C355-4913-4D38-96C7-D374334C65C4}"/>
    <hyperlink ref="L1927" r:id="rId5614" xr:uid="{389B1096-4174-472C-B798-50348123A83B}"/>
    <hyperlink ref="M1927" r:id="rId5615" xr:uid="{5B1FDA5D-7BCD-4700-8878-B6DDE016450C}"/>
    <hyperlink ref="A1928" r:id="rId5616" xr:uid="{91571BBE-5083-4E90-9AD3-C0015CD06C35}"/>
    <hyperlink ref="L1928" r:id="rId5617" xr:uid="{8112293A-3688-41CA-A103-2C1CDAE84E30}"/>
    <hyperlink ref="M1928" r:id="rId5618" xr:uid="{C0D95DCA-1F72-4A73-84D1-6297331F2070}"/>
    <hyperlink ref="A1929" r:id="rId5619" xr:uid="{16F650BC-CD5A-456A-8326-30584FE50F4B}"/>
    <hyperlink ref="L1929" r:id="rId5620" xr:uid="{E0DEF159-8580-4045-B7BA-F2D84749B6CF}"/>
    <hyperlink ref="M1929" r:id="rId5621" xr:uid="{B03D9719-A697-421B-8D58-1B1DEC349C14}"/>
    <hyperlink ref="A1930" r:id="rId5622" xr:uid="{F55E0A81-C062-4C5D-82A5-87C9371D54BD}"/>
    <hyperlink ref="L1930" r:id="rId5623" xr:uid="{ACE8DFC8-203C-4EBC-848F-871B187647B6}"/>
    <hyperlink ref="M1930" r:id="rId5624" xr:uid="{A6BB0FE4-DB04-41EA-B706-BCD64B2E98E6}"/>
    <hyperlink ref="A1931" r:id="rId5625" xr:uid="{E2248C5E-5D85-4F79-8842-1FE3BE69C63F}"/>
    <hyperlink ref="L1931" r:id="rId5626" xr:uid="{B536EDB8-5159-4CEC-BF87-E04B0D36367D}"/>
    <hyperlink ref="M1931" r:id="rId5627" xr:uid="{E81CF8A5-14F9-4EAB-8478-C21CA2D61424}"/>
    <hyperlink ref="A1932" r:id="rId5628" xr:uid="{D481FA51-D7FF-4678-ACA7-30D5E1ED8F3D}"/>
    <hyperlink ref="L1932" r:id="rId5629" xr:uid="{FB22011D-EEF6-4A7C-ADB5-4052FA844400}"/>
    <hyperlink ref="M1932" r:id="rId5630" xr:uid="{30B73B2D-149D-4B20-A606-D3B63212B49A}"/>
    <hyperlink ref="A1933" r:id="rId5631" xr:uid="{B27242BC-EABD-468C-AF09-DF06F8559462}"/>
    <hyperlink ref="L1933" r:id="rId5632" xr:uid="{3BD99712-E247-4044-8B31-4D5266F14AC6}"/>
    <hyperlink ref="M1933" r:id="rId5633" xr:uid="{6C6A85BD-9F82-4751-9060-EE72E15A9157}"/>
    <hyperlink ref="A1934" r:id="rId5634" xr:uid="{1BE2B234-AADB-4A38-A2C1-317090810673}"/>
    <hyperlink ref="L1934" r:id="rId5635" xr:uid="{6BC51AD7-69BF-4943-ABB4-0F1A07AA76CA}"/>
    <hyperlink ref="M1934" r:id="rId5636" xr:uid="{5925B5F5-3C8B-422C-B89C-10901E8E8924}"/>
    <hyperlink ref="A1935" r:id="rId5637" xr:uid="{BB3367D1-F234-446F-A0DB-2D8C815F9AEE}"/>
    <hyperlink ref="L1935" r:id="rId5638" xr:uid="{03795D29-6904-4A91-A525-76121C380223}"/>
    <hyperlink ref="M1935" r:id="rId5639" xr:uid="{776FF311-EB3B-4A74-9EC7-4EC5C423935C}"/>
    <hyperlink ref="A1936" r:id="rId5640" xr:uid="{FA98EF72-768F-4ACF-AB20-8BE675DDC389}"/>
    <hyperlink ref="L1936" r:id="rId5641" xr:uid="{00102AB1-B52E-4D5C-813D-961525A60334}"/>
    <hyperlink ref="M1936" r:id="rId5642" xr:uid="{1B8FA07F-B7F1-47E5-AAF6-678E5F0AA3B6}"/>
    <hyperlink ref="A1937" r:id="rId5643" xr:uid="{2EC66A5F-650D-40A7-B0D5-598658B19A74}"/>
    <hyperlink ref="L1937" r:id="rId5644" xr:uid="{C6EAE939-2F49-440B-AF33-199F932360FF}"/>
    <hyperlink ref="M1937" r:id="rId5645" xr:uid="{9DC4ED0B-EAD4-44EC-9BEC-F80C0F500A33}"/>
    <hyperlink ref="A1938" r:id="rId5646" xr:uid="{9029D265-E421-4BBE-AEC7-CFE430832294}"/>
    <hyperlink ref="L1938" r:id="rId5647" xr:uid="{0B12B06E-363A-418F-B23F-D2AA99F7190B}"/>
    <hyperlink ref="M1938" r:id="rId5648" xr:uid="{37091D78-F8EF-4FB7-8958-60D637D48A54}"/>
    <hyperlink ref="A1939" r:id="rId5649" xr:uid="{1AFBEFAF-7E13-4D92-9F31-3C0F9422E38B}"/>
    <hyperlink ref="L1939" r:id="rId5650" xr:uid="{A4DC937B-8292-448E-8FA0-F550930E01BE}"/>
    <hyperlink ref="M1939" r:id="rId5651" xr:uid="{16362170-EC37-44D0-92B3-CB12E6826729}"/>
    <hyperlink ref="A1940" r:id="rId5652" xr:uid="{31787091-9CEC-4F6C-8FAB-EC2DCE959DB8}"/>
    <hyperlink ref="L1940" r:id="rId5653" xr:uid="{91DD4045-D294-41E8-AA61-FFD6C4C09B39}"/>
    <hyperlink ref="M1940" r:id="rId5654" xr:uid="{D6F13B77-CFE0-4133-8674-6D0DA939F31B}"/>
    <hyperlink ref="A1941" r:id="rId5655" xr:uid="{D1FB2FC6-C5B7-4A74-A200-11001A60279C}"/>
    <hyperlink ref="L1941" r:id="rId5656" xr:uid="{DFEAE9C8-5D84-4CC8-BC83-E0E51DE9F745}"/>
    <hyperlink ref="M1941" r:id="rId5657" xr:uid="{7076A6EF-DF70-48C7-964F-4AE90B9CF0A6}"/>
    <hyperlink ref="A1942" r:id="rId5658" xr:uid="{082D12BB-1502-4DA1-AE72-44F61D8C8EE7}"/>
    <hyperlink ref="L1942" r:id="rId5659" xr:uid="{9CC03399-4C3C-4327-9609-E0057B2C0728}"/>
    <hyperlink ref="M1942" r:id="rId5660" xr:uid="{DFD298E6-E5F5-4BEA-949D-610C3C63EDCB}"/>
    <hyperlink ref="A1943" r:id="rId5661" xr:uid="{0D3B1FC7-6707-467D-8BD4-00353D1FDE08}"/>
    <hyperlink ref="L1943" r:id="rId5662" xr:uid="{0BA94AEF-FDE1-4E17-9032-8FAC4FFF0A42}"/>
    <hyperlink ref="M1943" r:id="rId5663" xr:uid="{AD3B4E1E-484C-4647-9EF4-46664FA9F1CA}"/>
    <hyperlink ref="A1944" r:id="rId5664" xr:uid="{E405C1E7-FD6B-467E-8D98-3467096B6A71}"/>
    <hyperlink ref="L1944" r:id="rId5665" xr:uid="{3FFD878D-1B00-47F6-B9C4-9D930581D06F}"/>
    <hyperlink ref="M1944" r:id="rId5666" xr:uid="{B1E4D4A0-321B-4996-946E-0B8499C7B361}"/>
    <hyperlink ref="A1945" r:id="rId5667" xr:uid="{80C83A09-6909-4339-A9BB-AF84309D2051}"/>
    <hyperlink ref="L1945" r:id="rId5668" xr:uid="{C3D78876-3DEA-434A-AAF9-91F35B30CF3A}"/>
    <hyperlink ref="M1945" r:id="rId5669" xr:uid="{A52620BB-B7B4-45E5-9469-95191DFF89FF}"/>
    <hyperlink ref="A1946" r:id="rId5670" xr:uid="{0044B045-205D-4627-AACB-6E7B8D54D9AA}"/>
    <hyperlink ref="L1946" r:id="rId5671" xr:uid="{26FCDBD5-7CA8-4EFC-A6BF-34483C85EEA9}"/>
    <hyperlink ref="M1946" r:id="rId5672" xr:uid="{AAA84CB0-911A-4471-B5E2-AC02BB8B1ADB}"/>
    <hyperlink ref="A1947" r:id="rId5673" xr:uid="{F82B661D-7194-4FC9-887C-3345BF557D3C}"/>
    <hyperlink ref="L1947" r:id="rId5674" xr:uid="{D97EA1A0-73D4-482A-9A9F-81AFBEC72AE1}"/>
    <hyperlink ref="M1947" r:id="rId5675" xr:uid="{A27A108E-A494-4105-A6FC-4B1CB14F55DA}"/>
    <hyperlink ref="A1948" r:id="rId5676" xr:uid="{BEA3F6A7-730C-4D5E-8528-C8C491153076}"/>
    <hyperlink ref="L1948" r:id="rId5677" xr:uid="{3F288B4F-8A0C-40EB-A63A-05D001554C0E}"/>
    <hyperlink ref="M1948" r:id="rId5678" xr:uid="{EEE0A95A-3E87-428E-97C7-FF2741DFE5D0}"/>
    <hyperlink ref="A1949" r:id="rId5679" xr:uid="{DF1E0D69-7940-43C2-A4DA-6C609DD666CF}"/>
    <hyperlink ref="L1949" r:id="rId5680" xr:uid="{5B07902C-0EC2-4E03-81D9-9F374D5D295B}"/>
    <hyperlink ref="M1949" r:id="rId5681" xr:uid="{3BB2FE0D-D71C-49C0-8759-515F39C90CBA}"/>
    <hyperlink ref="A1950" r:id="rId5682" xr:uid="{0549B606-592F-434C-BC10-A3ADDFDEBC0F}"/>
    <hyperlink ref="L1950" r:id="rId5683" xr:uid="{C86BED98-1855-433C-B954-9453908462D5}"/>
    <hyperlink ref="M1950" r:id="rId5684" xr:uid="{5F96930F-BFDC-42D9-8783-E8D6A7E406F4}"/>
    <hyperlink ref="A1951" r:id="rId5685" xr:uid="{7C6F13F6-D89B-4C35-A2ED-7533686243BD}"/>
    <hyperlink ref="L1951" r:id="rId5686" xr:uid="{A8EE6EB5-E7F0-4149-872A-102B7B011B96}"/>
    <hyperlink ref="M1951" r:id="rId5687" xr:uid="{BA9066DD-359A-48E7-9C68-09C0F2F41291}"/>
    <hyperlink ref="A1952" r:id="rId5688" xr:uid="{850459CA-4D33-422E-8316-A45FCB47681E}"/>
    <hyperlink ref="L1952" r:id="rId5689" xr:uid="{AC35635B-3676-4F97-AC75-CEEE770D9B4E}"/>
    <hyperlink ref="M1952" r:id="rId5690" xr:uid="{F26D0A9F-541F-408E-9D4B-82E096C00883}"/>
    <hyperlink ref="A1953" r:id="rId5691" xr:uid="{95D6B774-12C8-4858-8C7A-B3F66EE073D9}"/>
    <hyperlink ref="L1953" r:id="rId5692" xr:uid="{4653D35B-E93A-498D-992B-014E9D91594E}"/>
    <hyperlink ref="M1953" r:id="rId5693" xr:uid="{19F7B713-1437-4552-8A3B-5FDCA466A062}"/>
    <hyperlink ref="A1954" r:id="rId5694" xr:uid="{FB6DAA65-62E3-4ABA-B309-74991346F718}"/>
    <hyperlink ref="L1954" r:id="rId5695" xr:uid="{624ED3AB-8FE7-4C94-824C-BA64B0261835}"/>
    <hyperlink ref="M1954" r:id="rId5696" xr:uid="{CBCC75DD-1788-4913-90FC-6BCB46FF712F}"/>
    <hyperlink ref="A1955" r:id="rId5697" xr:uid="{7503BC78-DB26-462B-B56B-C1C5C1311EED}"/>
    <hyperlink ref="L1955" r:id="rId5698" xr:uid="{ADF17901-5B17-4F73-80F1-F3F3E2480F1B}"/>
    <hyperlink ref="M1955" r:id="rId5699" xr:uid="{C0BB2326-DC90-4267-A05E-C08EFCBF27B6}"/>
    <hyperlink ref="A1956" r:id="rId5700" xr:uid="{6345FBD9-FDB0-4642-8DD9-36FFD9D86162}"/>
    <hyperlink ref="L1956" r:id="rId5701" xr:uid="{A73AFA2B-4A2D-40EC-A9A3-6B64219AB20C}"/>
    <hyperlink ref="M1956" r:id="rId5702" xr:uid="{5C6F0014-1AA7-40C7-906D-B4E9673532E9}"/>
    <hyperlink ref="A1957" r:id="rId5703" xr:uid="{A48B3E17-8352-431D-8BB6-2EFA6CB4E3B6}"/>
    <hyperlink ref="L1957" r:id="rId5704" xr:uid="{18D5C9DB-40AA-40FF-B799-0820123D7023}"/>
    <hyperlink ref="M1957" r:id="rId5705" xr:uid="{2B52C29F-2255-420A-8D7C-E2E0F829B2F6}"/>
    <hyperlink ref="A1958" r:id="rId5706" xr:uid="{A632DDD9-3344-4DEC-81D3-CFCDF3DC700F}"/>
    <hyperlink ref="L1958" r:id="rId5707" xr:uid="{08A7FF89-6F20-4BAB-B97C-2F001D7BB543}"/>
    <hyperlink ref="M1958" r:id="rId5708" xr:uid="{A0735C97-3DF4-4965-B3CA-CD6F55501489}"/>
    <hyperlink ref="A1959" r:id="rId5709" xr:uid="{080F9573-23FE-4294-97C7-7D570531DF28}"/>
    <hyperlink ref="L1959" r:id="rId5710" xr:uid="{3BAFEDE5-D49E-4542-882D-6BFA52E1CD25}"/>
    <hyperlink ref="M1959" r:id="rId5711" xr:uid="{25A69C2E-B67D-4800-AC55-7A4227E2270E}"/>
    <hyperlink ref="A1960" r:id="rId5712" xr:uid="{D9EC5839-19EB-4ED2-A88E-B41E37B9EF98}"/>
    <hyperlink ref="L1960" r:id="rId5713" xr:uid="{AC5B859C-3DC2-4524-8DFF-E109B0A3EA85}"/>
    <hyperlink ref="M1960" r:id="rId5714" xr:uid="{93A74049-68DA-4ED6-A7B7-2139704E9AE4}"/>
    <hyperlink ref="A1961" r:id="rId5715" xr:uid="{A6C3559F-FF11-49ED-8751-2C3E40DD5451}"/>
    <hyperlink ref="L1961" r:id="rId5716" xr:uid="{574529B3-0021-4CC3-8109-E4318AB40FD5}"/>
    <hyperlink ref="M1961" r:id="rId5717" xr:uid="{400F3F87-B453-46C5-B65D-5E78BB2F5567}"/>
    <hyperlink ref="A1962" r:id="rId5718" xr:uid="{2BCEF289-9C0A-4711-93F4-4660154CDA15}"/>
    <hyperlink ref="L1962" r:id="rId5719" xr:uid="{E3399094-6B53-4C80-AF78-C0B6C132ACE0}"/>
    <hyperlink ref="M1962" r:id="rId5720" xr:uid="{828620B4-B235-4CC2-B1CC-7FF3FA4B0012}"/>
    <hyperlink ref="A1963" r:id="rId5721" xr:uid="{049B3644-DB25-463A-B010-3DED71716314}"/>
    <hyperlink ref="L1963" r:id="rId5722" xr:uid="{E55E3BB5-8279-4E0F-8BC4-5C08AC72B01F}"/>
    <hyperlink ref="M1963" r:id="rId5723" xr:uid="{0570BFDD-9B56-4360-A3C8-7270DD7ABF1B}"/>
    <hyperlink ref="A1964" r:id="rId5724" xr:uid="{FD2014DA-5BC1-457E-9820-EE45EAE63A0B}"/>
    <hyperlink ref="L1964" r:id="rId5725" xr:uid="{DEDEA37B-F854-4FD3-849E-8DD79700C5A5}"/>
    <hyperlink ref="M1964" r:id="rId5726" xr:uid="{F767AFC7-C05B-49D2-9D7F-47D84F7CB9A9}"/>
    <hyperlink ref="A1965" r:id="rId5727" xr:uid="{68B25563-6234-4996-BEC7-0E02ADF1C276}"/>
    <hyperlink ref="L1965" r:id="rId5728" xr:uid="{8FDEFA55-FE78-44DF-8B35-528E5EBBDF89}"/>
    <hyperlink ref="M1965" r:id="rId5729" xr:uid="{514EE788-2AFF-4407-92F6-780A46DCB78C}"/>
    <hyperlink ref="A1966" r:id="rId5730" xr:uid="{58C8A6E7-EBF9-4DE3-9D03-B0094CA31D72}"/>
    <hyperlink ref="L1966" r:id="rId5731" xr:uid="{A5F24791-5B6F-4402-A896-807D61601967}"/>
    <hyperlink ref="M1966" r:id="rId5732" xr:uid="{A04D1ADB-4F70-4CBC-9B22-66B2DFDC1DC1}"/>
    <hyperlink ref="A1967" r:id="rId5733" xr:uid="{A9B09FDD-2CD0-4868-92E9-135858F54474}"/>
    <hyperlink ref="L1967" r:id="rId5734" xr:uid="{8B935845-12D7-4B1E-BB38-2898F5825728}"/>
    <hyperlink ref="M1967" r:id="rId5735" xr:uid="{66542FA3-65AE-46F3-8B05-FBDD3A1F8759}"/>
    <hyperlink ref="A1968" r:id="rId5736" xr:uid="{6FF939D1-F896-483E-AC91-941619CFA300}"/>
    <hyperlink ref="L1968" r:id="rId5737" xr:uid="{ABC587A4-9F3B-44D1-AFE2-4B5E14F34156}"/>
    <hyperlink ref="M1968" r:id="rId5738" xr:uid="{01ED1506-A91C-4520-AB2F-DC778BC5938E}"/>
    <hyperlink ref="A1969" r:id="rId5739" xr:uid="{13D42EBB-202E-4F20-B4A0-2312C1AF0B50}"/>
    <hyperlink ref="L1969" r:id="rId5740" xr:uid="{3F182381-0AD9-4FF8-A64F-5D8ECBFF6A2F}"/>
    <hyperlink ref="M1969" r:id="rId5741" xr:uid="{81AA587E-7979-4065-9079-C2424A90D021}"/>
    <hyperlink ref="A1970" r:id="rId5742" xr:uid="{A444BF9D-42D9-4EBA-B166-BFD5DCD11369}"/>
    <hyperlink ref="L1970" r:id="rId5743" xr:uid="{3FFE2756-B6AD-471C-A108-C9A14CE0CBDF}"/>
    <hyperlink ref="M1970" r:id="rId5744" xr:uid="{E984038C-9A3E-4264-A435-9DB075777EB7}"/>
    <hyperlink ref="A1971" r:id="rId5745" xr:uid="{6C41A8D1-BC68-4AE7-A091-2CCE255C495B}"/>
    <hyperlink ref="L1971" r:id="rId5746" xr:uid="{C4D431B7-6F00-445D-ADC7-B2F134A293B3}"/>
    <hyperlink ref="M1971" r:id="rId5747" xr:uid="{03C6F47D-DB2C-4716-8C99-97E037161A7F}"/>
    <hyperlink ref="A1972" r:id="rId5748" xr:uid="{0613CFD6-57D4-413A-9989-FF07AAA52199}"/>
    <hyperlink ref="L1972" r:id="rId5749" xr:uid="{C2E56A52-DDA3-4863-AEC8-8B4CD6A1DDF6}"/>
    <hyperlink ref="M1972" r:id="rId5750" xr:uid="{02CFAA39-E2E8-402C-B400-845D2F3A240F}"/>
    <hyperlink ref="A1973" r:id="rId5751" xr:uid="{9C1CFC72-3990-474E-A5D7-30E6F89E37EF}"/>
    <hyperlink ref="L1973" r:id="rId5752" xr:uid="{21A6D375-26EC-492E-8020-3BDB6BA6F023}"/>
    <hyperlink ref="M1973" r:id="rId5753" xr:uid="{ACA0700C-9FDE-4F5A-904C-F27A91E87CB0}"/>
    <hyperlink ref="A1974" r:id="rId5754" xr:uid="{F5A38A4F-7739-445B-B9CA-75FEC500C18B}"/>
    <hyperlink ref="L1974" r:id="rId5755" xr:uid="{1E94E47A-87B8-4C3C-99ED-CB4DADE91976}"/>
    <hyperlink ref="M1974" r:id="rId5756" xr:uid="{E1F0EA53-22F0-4A4E-B118-5D2322963AA3}"/>
    <hyperlink ref="A1975" r:id="rId5757" xr:uid="{2D3A5ADD-B859-4B9E-A422-DAC65EAF7AED}"/>
    <hyperlink ref="L1975" r:id="rId5758" xr:uid="{F6D4B7CC-B378-42AA-8341-69B508654DB4}"/>
    <hyperlink ref="M1975" r:id="rId5759" xr:uid="{C3B008FA-740B-4CA0-B885-39CD11718C9B}"/>
    <hyperlink ref="A1976" r:id="rId5760" xr:uid="{9C19E096-5706-4D19-ACA3-8DD5C44C8770}"/>
    <hyperlink ref="L1976" r:id="rId5761" xr:uid="{5DFD4E4E-64C4-4BEA-A76D-3F8D25FBB718}"/>
    <hyperlink ref="M1976" r:id="rId5762" xr:uid="{248419C1-7CCE-40F0-A04D-825D0B86915E}"/>
    <hyperlink ref="A1977" r:id="rId5763" xr:uid="{EFFBD5F6-9D35-4A47-B832-25D69FD1791A}"/>
    <hyperlink ref="L1977" r:id="rId5764" xr:uid="{537E62B0-617C-4121-AB3F-DCC1E280CF7A}"/>
    <hyperlink ref="M1977" r:id="rId5765" xr:uid="{D702BD53-22A2-48CB-892A-F4C528E0CD4C}"/>
    <hyperlink ref="A1978" r:id="rId5766" xr:uid="{4CE3324B-7989-4D5E-A086-AA4628FA4112}"/>
    <hyperlink ref="L1978" r:id="rId5767" xr:uid="{110D77D4-6861-4173-9EB2-DF331121ACB2}"/>
    <hyperlink ref="M1978" r:id="rId5768" xr:uid="{5BBC64C3-7C9D-4DCE-9009-A1A150EB39DC}"/>
    <hyperlink ref="A1979" r:id="rId5769" xr:uid="{076262BE-1A73-4182-9C13-E53E557709F6}"/>
    <hyperlink ref="L1979" r:id="rId5770" xr:uid="{A50E03F3-4903-41F0-A218-57D624AB6137}"/>
    <hyperlink ref="M1979" r:id="rId5771" xr:uid="{A72C6097-0510-4CA7-9144-0A02B16A7827}"/>
    <hyperlink ref="A1980" r:id="rId5772" xr:uid="{F29F28F7-9006-4A91-BD47-E0E5761E680A}"/>
    <hyperlink ref="L1980" r:id="rId5773" xr:uid="{73A01657-0B64-40C7-ABDD-BB4A77AFC6FB}"/>
    <hyperlink ref="M1980" r:id="rId5774" xr:uid="{C468AA40-D328-4294-9B30-BAB715882F0E}"/>
    <hyperlink ref="A1981" r:id="rId5775" xr:uid="{C47A8FDE-BDEF-4909-9682-EC313E178C95}"/>
    <hyperlink ref="L1981" r:id="rId5776" xr:uid="{8702AD70-DAE8-488F-B1C7-B43AB79DD070}"/>
    <hyperlink ref="M1981" r:id="rId5777" xr:uid="{94AA088C-AC4F-4E9A-AC80-CAE11A153C59}"/>
    <hyperlink ref="A1982" r:id="rId5778" xr:uid="{0256E88D-FB18-4CC5-A4E8-1C8EB8A99903}"/>
    <hyperlink ref="L1982" r:id="rId5779" xr:uid="{F8246FB6-A217-443D-8BFD-1A0E0BF3A222}"/>
    <hyperlink ref="M1982" r:id="rId5780" xr:uid="{7AED2DCF-C505-47FD-BCEE-F115B9AC5CB5}"/>
    <hyperlink ref="A1983" r:id="rId5781" xr:uid="{8BBBF5DE-F480-4AD2-8ACF-7107057AC050}"/>
    <hyperlink ref="L1983" r:id="rId5782" xr:uid="{F0355B1F-9C91-4AA9-8A04-6E99D298F2C6}"/>
    <hyperlink ref="M1983" r:id="rId5783" xr:uid="{09CA0095-9A46-4651-9849-029F797991D4}"/>
    <hyperlink ref="A1984" r:id="rId5784" xr:uid="{87CB3F99-B7D9-4412-9471-4F1B53010F18}"/>
    <hyperlink ref="L1984" r:id="rId5785" xr:uid="{0D881894-BE09-4415-90A0-74194E2A625B}"/>
    <hyperlink ref="M1984" r:id="rId5786" xr:uid="{D25FEB4B-C41D-42D9-B046-6CDA16BA4623}"/>
    <hyperlink ref="A1985" r:id="rId5787" xr:uid="{F651CAF9-9351-4DF4-90E3-764A3A4DC0AD}"/>
    <hyperlink ref="L1985" r:id="rId5788" xr:uid="{532D6866-03EC-42B4-8D19-8948FCE4B3EC}"/>
    <hyperlink ref="M1985" r:id="rId5789" xr:uid="{2E780198-DC03-444C-8155-09B9BAFAD894}"/>
    <hyperlink ref="A1986" r:id="rId5790" xr:uid="{12266535-511E-4B3C-8066-4DE16EF4E885}"/>
    <hyperlink ref="L1986" r:id="rId5791" xr:uid="{225D7DB6-3ABB-4727-86C6-833DCFA99CB5}"/>
    <hyperlink ref="M1986" r:id="rId5792" xr:uid="{B9E2D2D7-00BA-49F4-BEB8-5C4C5FA9A4C0}"/>
    <hyperlink ref="A1987" r:id="rId5793" xr:uid="{A0CE7716-4D2D-4228-9146-4CA52BF84EE2}"/>
    <hyperlink ref="L1987" r:id="rId5794" xr:uid="{2D41E6C5-E8D9-417C-903A-FDE6E7004259}"/>
    <hyperlink ref="M1987" r:id="rId5795" xr:uid="{C4E01B09-4C4F-43E7-9529-39AABFF98E5D}"/>
    <hyperlink ref="A1988" r:id="rId5796" xr:uid="{04748A12-3D87-4530-B065-20960D8FCFB5}"/>
    <hyperlink ref="L1988" r:id="rId5797" xr:uid="{01F815A5-6591-42DC-967C-4FA5BDDC10CC}"/>
    <hyperlink ref="M1988" r:id="rId5798" xr:uid="{69AF525B-B865-4CA1-BEEA-11440E9D16F5}"/>
    <hyperlink ref="A1989" r:id="rId5799" xr:uid="{EE5AC45B-A94A-4410-9F80-B3701D03CFFC}"/>
    <hyperlink ref="L1989" r:id="rId5800" xr:uid="{124F65F6-EB44-43F3-B6B6-5766DBDFB8A6}"/>
    <hyperlink ref="M1989" r:id="rId5801" xr:uid="{6A65D8F4-73F9-473C-8771-572605E5512B}"/>
    <hyperlink ref="A1990" r:id="rId5802" xr:uid="{438DC65F-2948-4EB6-B48D-FF1152C51770}"/>
    <hyperlink ref="L1990" r:id="rId5803" xr:uid="{5A396E93-4229-4313-9189-8DA2A61AEE2A}"/>
    <hyperlink ref="M1990" r:id="rId5804" xr:uid="{D7A2C58E-86ED-46C0-A1B0-EBC67BB26752}"/>
    <hyperlink ref="A1991" r:id="rId5805" xr:uid="{BC5C827C-0A82-4254-9FD5-E900EA335B06}"/>
    <hyperlink ref="L1991" r:id="rId5806" xr:uid="{6330804C-A222-48B3-9B56-AA9B3FAE4C1A}"/>
    <hyperlink ref="M1991" r:id="rId5807" xr:uid="{36C1FC88-2803-45B9-B96B-0598730C7CB5}"/>
    <hyperlink ref="A1992" r:id="rId5808" xr:uid="{C08BDBFF-5B17-4363-B947-D8D66AD05A95}"/>
    <hyperlink ref="L1992" r:id="rId5809" xr:uid="{D9C950F0-7895-4C19-B09C-F8C8EB95503A}"/>
    <hyperlink ref="M1992" r:id="rId5810" xr:uid="{121ACCF3-8578-4980-BD02-E74F6C287838}"/>
    <hyperlink ref="A1993" r:id="rId5811" xr:uid="{73E81FF4-CF87-4F3F-883A-BB6F65A46A1C}"/>
    <hyperlink ref="L1993" r:id="rId5812" xr:uid="{0694AFA8-5261-4799-9C9D-0D88488A0FD4}"/>
    <hyperlink ref="M1993" r:id="rId5813" xr:uid="{FDC45657-B763-434F-A519-CEF36C4011DC}"/>
    <hyperlink ref="A1994" r:id="rId5814" xr:uid="{341950CF-46A3-4EA8-84DC-FE7B3F02D411}"/>
    <hyperlink ref="L1994" r:id="rId5815" xr:uid="{34CE97A8-2923-41B8-9543-E34F48DA5DB9}"/>
    <hyperlink ref="M1994" r:id="rId5816" xr:uid="{18E4B8A6-5F54-405F-A85C-9988753C1FE0}"/>
    <hyperlink ref="A1995" r:id="rId5817" xr:uid="{B8892C35-EC92-41FB-B34A-659712C01C25}"/>
    <hyperlink ref="L1995" r:id="rId5818" xr:uid="{2DF93AC9-2117-4CA7-B79E-2A2EC2A4FCBE}"/>
    <hyperlink ref="M1995" r:id="rId5819" xr:uid="{3105A4A6-BB2E-46FC-92C1-6B4B78C5BE1A}"/>
    <hyperlink ref="A1996" r:id="rId5820" xr:uid="{74BEA6B5-E492-499A-9F66-5F194B12C64B}"/>
    <hyperlink ref="L1996" r:id="rId5821" xr:uid="{88258ABE-904D-47E5-A594-2C67D6C9B4A1}"/>
    <hyperlink ref="M1996" r:id="rId5822" xr:uid="{8C4EB595-061C-4609-8C78-2CBD8F6CA4E7}"/>
    <hyperlink ref="A1997" r:id="rId5823" xr:uid="{07457A53-90E5-4792-B6BE-8690F1F37BCC}"/>
    <hyperlink ref="L1997" r:id="rId5824" xr:uid="{976D701E-C1EC-422C-9E27-40E0902F5D3B}"/>
    <hyperlink ref="M1997" r:id="rId5825" xr:uid="{5CEAA95E-AF25-4305-91B6-97FA9046848B}"/>
    <hyperlink ref="A1998" r:id="rId5826" xr:uid="{7C83CA6E-B16A-49F2-BBD3-4F94DF3E5B44}"/>
    <hyperlink ref="L1998" r:id="rId5827" xr:uid="{629B1651-645A-4AE6-9697-7A3BCB8DA767}"/>
    <hyperlink ref="M1998" r:id="rId5828" xr:uid="{A9B48014-C311-42D1-8C66-94AD71E18794}"/>
    <hyperlink ref="A1999" r:id="rId5829" xr:uid="{6FF2F397-9A35-49C0-AE9A-CB2CA0065E06}"/>
    <hyperlink ref="L1999" r:id="rId5830" xr:uid="{1950B113-311D-4505-AA46-A72F0393D01B}"/>
    <hyperlink ref="M1999" r:id="rId5831" xr:uid="{A5F0CC5C-0F8F-4AEB-8431-CAE77D9283C1}"/>
    <hyperlink ref="A2000" r:id="rId5832" xr:uid="{5D7666ED-A37F-4FDB-963D-842F46A20FE1}"/>
    <hyperlink ref="L2000" r:id="rId5833" xr:uid="{3F12F098-695C-41F4-B0D4-EE55867F2008}"/>
    <hyperlink ref="M2000" r:id="rId5834" xr:uid="{B2C89368-CC83-4633-8B64-8316000F3E69}"/>
    <hyperlink ref="A2001" r:id="rId5835" xr:uid="{D234EE71-A78E-4642-BC85-D87D65977583}"/>
    <hyperlink ref="L2001" r:id="rId5836" xr:uid="{6C9994E9-76A2-4A63-85B1-A8F2411151DE}"/>
    <hyperlink ref="M2001" r:id="rId5837" xr:uid="{106622E5-BFD5-41F7-B941-E9FDB0906AB8}"/>
    <hyperlink ref="A2002" r:id="rId5838" xr:uid="{4E306F11-0C92-4E6E-A538-B23706A4F152}"/>
    <hyperlink ref="L2002" r:id="rId5839" xr:uid="{EAD82B54-C9AD-4C4D-AE8A-FF5BDECD45F3}"/>
    <hyperlink ref="M2002" r:id="rId5840" xr:uid="{D65C790C-1ABF-457A-99EF-0A67580F72A8}"/>
    <hyperlink ref="A2003" r:id="rId5841" xr:uid="{697BE851-2EAD-4F7A-AE59-D61C77E200E2}"/>
    <hyperlink ref="L2003" r:id="rId5842" xr:uid="{8BEA3194-4ADF-44B4-B294-C6A7D3CC82B4}"/>
    <hyperlink ref="M2003" r:id="rId5843" xr:uid="{741DE6E3-5BD6-450C-A7D3-04D1BEDC8BC7}"/>
    <hyperlink ref="A2004" r:id="rId5844" xr:uid="{110586D6-2367-48F8-991E-25FFAEC7032F}"/>
    <hyperlink ref="L2004" r:id="rId5845" xr:uid="{308C5374-3E1A-4941-B6C1-AB731EEFFF03}"/>
    <hyperlink ref="M2004" r:id="rId5846" xr:uid="{9C962F38-C930-4C9B-BA75-13AFFC929E4A}"/>
    <hyperlink ref="A2005" r:id="rId5847" xr:uid="{914F8262-CE8A-4290-808F-FB97CD060683}"/>
    <hyperlink ref="L2005" r:id="rId5848" xr:uid="{A3B227B3-E49D-42CE-9928-EFA5612C7902}"/>
    <hyperlink ref="M2005" r:id="rId5849" xr:uid="{A82ED3F6-2FC5-4CF1-8CE4-E9EE3305A5D3}"/>
    <hyperlink ref="A2006" r:id="rId5850" xr:uid="{27AB05B5-DBF4-4567-A8B8-5ABA89744686}"/>
    <hyperlink ref="L2006" r:id="rId5851" xr:uid="{50AC48E5-B32B-4BF9-9561-F1C92CE7932C}"/>
    <hyperlink ref="M2006" r:id="rId5852" xr:uid="{FCC843B9-DC36-45C4-A602-116EBE1E46C3}"/>
    <hyperlink ref="A2007" r:id="rId5853" xr:uid="{9E5A33B7-CF8B-46DD-931B-392EFD2EE79F}"/>
    <hyperlink ref="L2007" r:id="rId5854" xr:uid="{5E7B0240-EBB3-47F1-B23E-E2D6CBFBD221}"/>
    <hyperlink ref="M2007" r:id="rId5855" xr:uid="{BBD53195-024E-47DC-8911-A7EFC75B1A76}"/>
    <hyperlink ref="A2008" r:id="rId5856" xr:uid="{45BF59F3-E87E-4057-A308-ED7D71ED4191}"/>
    <hyperlink ref="L2008" r:id="rId5857" xr:uid="{9227302F-0651-4045-B7BB-60DF84A1DA5D}"/>
    <hyperlink ref="M2008" r:id="rId5858" xr:uid="{BB10E95A-FD2C-450D-810C-765C13EDDBB4}"/>
    <hyperlink ref="A2009" r:id="rId5859" xr:uid="{FCFF50DC-5426-41C3-80EF-AF3B2CFAEEB6}"/>
    <hyperlink ref="L2009" r:id="rId5860" xr:uid="{DB5CE13A-E1C5-4CC1-8856-E36ABD60DC16}"/>
    <hyperlink ref="M2009" r:id="rId5861" xr:uid="{D29065E5-ABA9-44C8-9E87-C69C3E9280E8}"/>
    <hyperlink ref="A2010" r:id="rId5862" xr:uid="{4D29DF8C-221B-46BE-B507-24B16AAF820C}"/>
    <hyperlink ref="L2010" r:id="rId5863" xr:uid="{0C00553A-163A-44A2-A051-FA1D26A5C133}"/>
    <hyperlink ref="M2010" r:id="rId5864" xr:uid="{13A56CF5-7F36-46BA-A981-AEF62A9E9770}"/>
    <hyperlink ref="A2011" r:id="rId5865" xr:uid="{1FC75B6B-CF46-4216-9648-7170C42B5738}"/>
    <hyperlink ref="L2011" r:id="rId5866" xr:uid="{C718988B-0CAB-4634-9B54-8D9572D210AB}"/>
    <hyperlink ref="M2011" r:id="rId5867" xr:uid="{C9AD7D6A-35C0-4ADE-9C3A-49E39DD511FC}"/>
    <hyperlink ref="A2012" r:id="rId5868" xr:uid="{8FFBE723-ED8C-4157-B082-C9FA3A08E99B}"/>
    <hyperlink ref="L2012" r:id="rId5869" xr:uid="{0249E6E4-5750-4F4C-BFB7-F7FD4C060592}"/>
    <hyperlink ref="M2012" r:id="rId5870" xr:uid="{DB2DA255-FE75-48A3-BEA2-52BDBA8CAA90}"/>
    <hyperlink ref="A2013" r:id="rId5871" xr:uid="{324DD92E-94FB-44A2-A3FB-AA64AEA2E5BE}"/>
    <hyperlink ref="L2013" r:id="rId5872" xr:uid="{F1562703-9E9F-4EC9-819C-CCFB80B1AEC6}"/>
    <hyperlink ref="M2013" r:id="rId5873" xr:uid="{BA13BC17-2ABA-4CD4-AF32-22B364D6674D}"/>
    <hyperlink ref="A2014" r:id="rId5874" xr:uid="{75ECF6AF-FE64-43D5-A889-CD3FBEEFBC1B}"/>
    <hyperlink ref="L2014" r:id="rId5875" xr:uid="{7DCE77B5-7F5D-487D-A03D-D3016DAC7B49}"/>
    <hyperlink ref="M2014" r:id="rId5876" xr:uid="{F1C0518A-23C5-40E1-A018-FDA8FA0E8D8F}"/>
    <hyperlink ref="A2015" r:id="rId5877" xr:uid="{087019D7-FDA7-4958-B29E-3F915EBA0FE5}"/>
    <hyperlink ref="L2015" r:id="rId5878" xr:uid="{9E4DEB4D-9BD1-48A6-B95B-FEEC5DBB5876}"/>
    <hyperlink ref="M2015" r:id="rId5879" xr:uid="{55823E99-9A12-4FC6-86A9-A1501B7B4F73}"/>
    <hyperlink ref="A2016" r:id="rId5880" xr:uid="{E0D810DC-1643-49D0-B62B-079D716C3770}"/>
    <hyperlink ref="L2016" r:id="rId5881" xr:uid="{A5E7812A-DC17-4E8A-A66A-C0C8271695D4}"/>
    <hyperlink ref="M2016" r:id="rId5882" xr:uid="{E201B2F5-3357-4F24-9F86-639488232574}"/>
    <hyperlink ref="A2017" r:id="rId5883" xr:uid="{2E9B86FB-78D5-4252-B45A-F96D908BF827}"/>
    <hyperlink ref="L2017" r:id="rId5884" xr:uid="{DE7103CA-DC8F-49DA-995D-529881E04174}"/>
    <hyperlink ref="M2017" r:id="rId5885" xr:uid="{9434514E-34E7-491A-85E3-BC8D736168F0}"/>
    <hyperlink ref="A2018" r:id="rId5886" xr:uid="{122F3E2C-248C-492B-A16D-7D83E9E8FD18}"/>
    <hyperlink ref="L2018" r:id="rId5887" xr:uid="{F0E97014-1AEE-4110-9135-9A0463F99B1A}"/>
    <hyperlink ref="M2018" r:id="rId5888" xr:uid="{69317604-8374-4A63-B04A-BD595F9F9D54}"/>
    <hyperlink ref="A2019" r:id="rId5889" xr:uid="{26396259-D989-4BCC-B69F-677DE1B1D58A}"/>
    <hyperlink ref="L2019" r:id="rId5890" xr:uid="{C81F8DF2-F6EA-4441-BEB7-50B67C3B32FC}"/>
    <hyperlink ref="M2019" r:id="rId5891" xr:uid="{AE9FE81D-983E-43DA-BB46-F54012585166}"/>
    <hyperlink ref="A2020" r:id="rId5892" xr:uid="{0D6141E5-6263-42DE-87F9-5C0F949CB9D7}"/>
    <hyperlink ref="L2020" r:id="rId5893" xr:uid="{1611AF40-6D2D-43DF-B427-4390FA4E8E92}"/>
    <hyperlink ref="M2020" r:id="rId5894" xr:uid="{842D22AF-F0AD-472A-B056-A22F56FE9841}"/>
    <hyperlink ref="A2021" r:id="rId5895" xr:uid="{A887E1A9-9631-46C0-9A9E-1DA8975D400B}"/>
    <hyperlink ref="L2021" r:id="rId5896" xr:uid="{85293041-D772-4BF9-BCE2-D3A6971E288D}"/>
    <hyperlink ref="M2021" r:id="rId5897" xr:uid="{9A05EC3A-D1A9-4636-9547-897726FEF647}"/>
    <hyperlink ref="A2022" r:id="rId5898" xr:uid="{A26FBEC8-0A18-4094-8CC0-49E1EA6830B1}"/>
    <hyperlink ref="L2022" r:id="rId5899" xr:uid="{56749789-DD90-432C-A10E-5DD8CE14051E}"/>
    <hyperlink ref="M2022" r:id="rId5900" xr:uid="{F7077804-1BAC-4007-B93F-6D05475BB75E}"/>
    <hyperlink ref="A2023" r:id="rId5901" xr:uid="{45CE8803-5DA2-421D-9EF3-12477738CE67}"/>
    <hyperlink ref="L2023" r:id="rId5902" xr:uid="{79F3BB8B-4170-463B-84AB-84C0DD2CD5C5}"/>
    <hyperlink ref="M2023" r:id="rId5903" xr:uid="{2DC2D15F-CFAC-438F-AF32-AE085923F591}"/>
    <hyperlink ref="A2024" r:id="rId5904" xr:uid="{905EC438-E0E8-4781-9B15-8ACA5EB901F5}"/>
    <hyperlink ref="L2024" r:id="rId5905" xr:uid="{E2262852-0ED3-4D63-815C-91F4E09BEE62}"/>
    <hyperlink ref="M2024" r:id="rId5906" xr:uid="{39F99B18-CCFC-4213-8635-EB9868020A48}"/>
    <hyperlink ref="A2025" r:id="rId5907" xr:uid="{7FAC62D3-297B-401F-8926-8CD07F06FDAA}"/>
    <hyperlink ref="L2025" r:id="rId5908" xr:uid="{957128BB-7481-4AB4-956A-E6F9FE74B5C7}"/>
    <hyperlink ref="M2025" r:id="rId5909" xr:uid="{BCDB8AEE-198B-4D34-A9F5-4882F7CC0EC7}"/>
    <hyperlink ref="A2026" r:id="rId5910" xr:uid="{3A7998E0-2E09-46B5-925C-5B389A8D1BBF}"/>
    <hyperlink ref="L2026" r:id="rId5911" xr:uid="{FE49049D-34C2-4A5C-9245-F8AF4C695261}"/>
    <hyperlink ref="M2026" r:id="rId5912" xr:uid="{2047B21D-4A75-4EB8-B57A-37740B586727}"/>
    <hyperlink ref="A2027" r:id="rId5913" xr:uid="{03582BDA-A055-472B-A520-5CC81B94AE88}"/>
    <hyperlink ref="L2027" r:id="rId5914" xr:uid="{D52F92C8-0426-4103-8365-97DB193B1158}"/>
    <hyperlink ref="M2027" r:id="rId5915" xr:uid="{21E5D532-3DA9-4809-ACE0-937773427294}"/>
    <hyperlink ref="A2028" r:id="rId5916" xr:uid="{44DF6735-F77A-4A47-B6E3-9E4CCCD64A3A}"/>
    <hyperlink ref="L2028" r:id="rId5917" xr:uid="{AC162357-729E-426D-BA48-61A01C0F2AC2}"/>
    <hyperlink ref="M2028" r:id="rId5918" xr:uid="{53868C1C-8107-489A-A588-2CCDEB1A29BD}"/>
    <hyperlink ref="A2029" r:id="rId5919" xr:uid="{A493B543-587F-4BDA-AD56-A7DC4EAFED53}"/>
    <hyperlink ref="L2029" r:id="rId5920" xr:uid="{97600645-BC1F-4AFA-AF40-A9CC0C4400CF}"/>
    <hyperlink ref="M2029" r:id="rId5921" xr:uid="{7BC8B997-A09E-4074-8853-2BB4FF94C342}"/>
    <hyperlink ref="A2030" r:id="rId5922" xr:uid="{B038924C-82C8-43CE-A604-42DAE27DF69D}"/>
    <hyperlink ref="L2030" r:id="rId5923" xr:uid="{41309556-C47E-47FD-9CE2-D0F8EE70FD81}"/>
    <hyperlink ref="M2030" r:id="rId5924" xr:uid="{F1F2424A-14DA-4604-AD04-80951E7B401F}"/>
    <hyperlink ref="A2031" r:id="rId5925" xr:uid="{DD21DB91-2294-43E9-8B34-F7B7DB0380A1}"/>
    <hyperlink ref="L2031" r:id="rId5926" xr:uid="{60034DF4-CA19-44BA-AF76-C4C441315999}"/>
    <hyperlink ref="M2031" r:id="rId5927" xr:uid="{206B98C6-4456-4506-8F27-46679E51F996}"/>
    <hyperlink ref="A2032" r:id="rId5928" xr:uid="{B6370E79-4EC2-4459-985D-40E0271B8B35}"/>
    <hyperlink ref="L2032" r:id="rId5929" xr:uid="{E53CC9C9-D93C-48F9-8A3A-E23E3EE68D84}"/>
    <hyperlink ref="M2032" r:id="rId5930" xr:uid="{0476660F-78BF-4C0D-BC7C-8EE35C96C4F3}"/>
    <hyperlink ref="A2033" r:id="rId5931" xr:uid="{12C3C5AE-9D49-4677-B792-ABDA81D7279A}"/>
    <hyperlink ref="L2033" r:id="rId5932" xr:uid="{33291149-BEDD-48A9-931E-83427435FC14}"/>
    <hyperlink ref="M2033" r:id="rId5933" xr:uid="{841D4F3F-6704-422A-9AC7-DCE3543C1F23}"/>
    <hyperlink ref="A2034" r:id="rId5934" xr:uid="{B92A74D0-FC2B-45EC-90B3-944BC86FD2DE}"/>
    <hyperlink ref="L2034" r:id="rId5935" xr:uid="{A4BF22A8-6E02-4B39-A088-A7E3649A80B6}"/>
    <hyperlink ref="M2034" r:id="rId5936" xr:uid="{650B6098-9771-4141-A53D-36DF58D45AC6}"/>
    <hyperlink ref="A2035" r:id="rId5937" xr:uid="{4100B1D9-3F2C-4D79-BC69-C1316E989132}"/>
    <hyperlink ref="L2035" r:id="rId5938" xr:uid="{0C991895-22A4-42C6-AE12-B73CF208F80A}"/>
    <hyperlink ref="M2035" r:id="rId5939" xr:uid="{5ADCD5F1-F8BE-4E26-8DDC-C5BF92D35B2B}"/>
    <hyperlink ref="A2036" r:id="rId5940" xr:uid="{DCD0E288-7550-473E-8C2F-06A0BAFDE0D4}"/>
    <hyperlink ref="L2036" r:id="rId5941" xr:uid="{3F2114D2-D030-4299-9567-3555E8727CC1}"/>
    <hyperlink ref="M2036" r:id="rId5942" xr:uid="{81DDC9EA-FB2E-467F-87C6-FF0CCFA3C1AB}"/>
    <hyperlink ref="A2037" r:id="rId5943" xr:uid="{585DFC6C-530E-43D8-9146-BBF09EBE5900}"/>
    <hyperlink ref="L2037" r:id="rId5944" xr:uid="{F4DAD8BC-BA97-4313-8A02-7307B3262BC4}"/>
    <hyperlink ref="M2037" r:id="rId5945" xr:uid="{00411819-9EAC-4092-B227-DF252970619A}"/>
    <hyperlink ref="A2038" r:id="rId5946" xr:uid="{D1EEAAD8-ECD6-4E3B-A497-E8553FEB8FCA}"/>
    <hyperlink ref="L2038" r:id="rId5947" xr:uid="{75E16C3B-BED6-4829-B5E5-57FF50A358E9}"/>
    <hyperlink ref="M2038" r:id="rId5948" xr:uid="{E9F46AB5-4336-419D-ABA4-34D5152582A4}"/>
    <hyperlink ref="A2039" r:id="rId5949" xr:uid="{BFE7ECF9-0822-4785-81F0-E6C32DEF3690}"/>
    <hyperlink ref="L2039" r:id="rId5950" xr:uid="{3097838E-B5C8-4C4F-8910-ADC9D48B33FA}"/>
    <hyperlink ref="M2039" r:id="rId5951" xr:uid="{B4903E9C-68D1-4513-99CE-4B9B9E61FE1A}"/>
    <hyperlink ref="A2040" r:id="rId5952" xr:uid="{A4CEEA0F-DACE-4C98-86F4-F62D8792692E}"/>
    <hyperlink ref="L2040" r:id="rId5953" xr:uid="{D08BEF0E-A546-4E33-AC49-B9FCB7F1AD73}"/>
    <hyperlink ref="M2040" r:id="rId5954" xr:uid="{3A7F932A-4520-4D68-89B4-C5F9F4F0A596}"/>
    <hyperlink ref="A2041" r:id="rId5955" xr:uid="{3F3BE895-352E-4CB1-B6B4-163FDCB56394}"/>
    <hyperlink ref="L2041" r:id="rId5956" xr:uid="{61442BB6-C9AB-4B60-845A-7E9177A55951}"/>
    <hyperlink ref="M2041" r:id="rId5957" xr:uid="{579DB8D4-C0ED-4F4A-A964-17607078B69E}"/>
    <hyperlink ref="A2042" r:id="rId5958" xr:uid="{F2144482-DBFE-4963-98D3-F2B54E168B6C}"/>
    <hyperlink ref="L2042" r:id="rId5959" xr:uid="{2A1C8337-9E2D-4ED2-8E08-EEA480C6462D}"/>
    <hyperlink ref="M2042" r:id="rId5960" xr:uid="{270E36DF-3D89-4DC7-9952-06427E11D2DD}"/>
    <hyperlink ref="A2043" r:id="rId5961" xr:uid="{1ADF48F3-789C-4016-9FF6-9D806BAF60AC}"/>
    <hyperlink ref="L2043" r:id="rId5962" xr:uid="{065DA08D-A81F-4F15-BF8F-F369F156C78B}"/>
    <hyperlink ref="M2043" r:id="rId5963" xr:uid="{BDAEC10E-15A3-43B3-AEEC-6B5E2DC54922}"/>
    <hyperlink ref="A2044" r:id="rId5964" xr:uid="{3AB8FFEB-33FA-4CAF-B118-37FDB2A9B456}"/>
    <hyperlink ref="L2044" r:id="rId5965" xr:uid="{9B3CCD46-F12B-40D3-A42E-6F983007A1D0}"/>
    <hyperlink ref="M2044" r:id="rId5966" xr:uid="{65A316D3-B302-4B2D-A19B-133ECFFE32BC}"/>
    <hyperlink ref="A2045" r:id="rId5967" xr:uid="{FA568150-3887-41CD-A336-D82BF92CC0A6}"/>
    <hyperlink ref="L2045" r:id="rId5968" xr:uid="{BD35E808-D7FF-441D-9A5D-0BFE9F137C51}"/>
    <hyperlink ref="M2045" r:id="rId5969" xr:uid="{3D2317E2-A893-4146-A7B5-6A59916C3D09}"/>
    <hyperlink ref="A2046" r:id="rId5970" xr:uid="{F713778E-B616-4D8B-8893-B4D108CDE904}"/>
    <hyperlink ref="L2046" r:id="rId5971" xr:uid="{1EA39766-F8A0-4CF5-9556-41190BE38014}"/>
    <hyperlink ref="M2046" r:id="rId5972" xr:uid="{7FFA4956-55F4-48F0-A63A-FA5D4DDCAF9E}"/>
    <hyperlink ref="A2047" r:id="rId5973" xr:uid="{DF38D163-B970-441A-A10B-B4EB5A1608E3}"/>
    <hyperlink ref="L2047" r:id="rId5974" xr:uid="{E447019D-82A3-4C63-B944-8CC2E9765493}"/>
    <hyperlink ref="M2047" r:id="rId5975" xr:uid="{46CBD3E9-D76A-4933-A4D3-207352320F65}"/>
    <hyperlink ref="A2048" r:id="rId5976" xr:uid="{4C0027EF-BA87-4E37-B010-503F2B04112D}"/>
    <hyperlink ref="L2048" r:id="rId5977" xr:uid="{9C42315E-BD39-4B73-96E9-5DDD8D3DF030}"/>
    <hyperlink ref="M2048" r:id="rId5978" xr:uid="{3D260E2D-2F20-447C-8481-2BF8D1A255A1}"/>
    <hyperlink ref="A2049" r:id="rId5979" xr:uid="{06A6F451-186E-4E46-855C-7F22900E877A}"/>
    <hyperlink ref="L2049" r:id="rId5980" xr:uid="{0D543D2E-915B-4220-8624-3A66B5C541E4}"/>
    <hyperlink ref="M2049" r:id="rId5981" xr:uid="{315201A3-E048-47C9-B53F-DD53F6559A51}"/>
    <hyperlink ref="A2050" r:id="rId5982" xr:uid="{7BBE6B19-ADD4-4E0B-B561-2E2231D71456}"/>
    <hyperlink ref="L2050" r:id="rId5983" xr:uid="{875762C3-A620-435D-B5B9-66D8B1C9B641}"/>
    <hyperlink ref="M2050" r:id="rId5984" xr:uid="{3A8F5AFD-C03B-4AAE-8A17-F69CCF4E0BA2}"/>
    <hyperlink ref="A2051" r:id="rId5985" xr:uid="{DF0CC3F7-812E-4DC4-AFCF-71AC2ED9AF54}"/>
    <hyperlink ref="L2051" r:id="rId5986" xr:uid="{D3425DBA-3805-496E-8C89-0275D7B11D86}"/>
    <hyperlink ref="M2051" r:id="rId5987" xr:uid="{7A0471A5-673F-48AC-A67E-17E955C1B346}"/>
    <hyperlink ref="A2052" r:id="rId5988" xr:uid="{BAB0AC6A-1A56-48E3-B3E9-978C2D552806}"/>
    <hyperlink ref="L2052" r:id="rId5989" xr:uid="{E662B3F4-45D5-47AC-80B2-DDD235053CA2}"/>
    <hyperlink ref="M2052" r:id="rId5990" xr:uid="{535A1D56-51AB-4B47-AFFE-44DEA47D561D}"/>
    <hyperlink ref="A2053" r:id="rId5991" xr:uid="{66B04C02-3111-48CC-97A9-B1C3CAEF623D}"/>
    <hyperlink ref="L2053" r:id="rId5992" xr:uid="{6408631E-67B4-4E11-995F-0408E9FBE5AA}"/>
    <hyperlink ref="M2053" r:id="rId5993" xr:uid="{6D7A13B8-8030-4934-A55E-3B66A29CE62C}"/>
    <hyperlink ref="A2054" r:id="rId5994" xr:uid="{2C3802D8-3406-4F8E-AE33-3AEB4EEF0820}"/>
    <hyperlink ref="L2054" r:id="rId5995" xr:uid="{A363E0D3-92CA-4143-BE81-AA76A1A37334}"/>
    <hyperlink ref="M2054" r:id="rId5996" xr:uid="{BC63655E-2B23-4F6F-8A92-D913779C53B4}"/>
    <hyperlink ref="A2055" r:id="rId5997" xr:uid="{646CD75D-E379-4B18-8660-78E3BFD316B2}"/>
    <hyperlink ref="L2055" r:id="rId5998" xr:uid="{0CD9041C-DDE3-4494-A7E7-9BEF9ABC34E6}"/>
    <hyperlink ref="M2055" r:id="rId5999" xr:uid="{8F2BE513-5A93-4297-8AF1-A89DA1D83405}"/>
    <hyperlink ref="A2056" r:id="rId6000" xr:uid="{87CB57AC-8ACD-4A86-BEFC-48DBB0A6C514}"/>
    <hyperlink ref="L2056" r:id="rId6001" xr:uid="{407A8288-AF7C-48D5-A6E1-C8C5D916745F}"/>
    <hyperlink ref="M2056" r:id="rId6002" xr:uid="{2346796F-3F2A-419A-9DA8-9B43C11C1377}"/>
    <hyperlink ref="A2057" r:id="rId6003" xr:uid="{3EA374DE-307E-420D-9031-04E08F941E67}"/>
    <hyperlink ref="L2057" r:id="rId6004" xr:uid="{FADADC26-AA9C-48AA-A6DD-66D30FDD0011}"/>
    <hyperlink ref="M2057" r:id="rId6005" xr:uid="{33520B56-5424-4F4F-AFBC-D14728A26718}"/>
    <hyperlink ref="A2058" r:id="rId6006" xr:uid="{04E9F19C-1203-4CEA-8D08-D6A27AE0482B}"/>
    <hyperlink ref="L2058" r:id="rId6007" xr:uid="{AFA95149-C0B4-476C-843A-C6316BD016D6}"/>
    <hyperlink ref="M2058" r:id="rId6008" xr:uid="{E1CCC70D-DD21-4934-888E-2BD6EAEA9AFE}"/>
    <hyperlink ref="A2059" r:id="rId6009" xr:uid="{9B0F4DB2-CAFD-474C-908E-263C1A4E7D4B}"/>
    <hyperlink ref="L2059" r:id="rId6010" xr:uid="{AC46C06C-6967-40E9-92EB-A4209CF4E1CE}"/>
    <hyperlink ref="M2059" r:id="rId6011" xr:uid="{9D0756D5-116C-4737-94B2-AA3FA9C69C46}"/>
    <hyperlink ref="A2060" r:id="rId6012" xr:uid="{7E2C3000-B47B-43E5-83EA-34E97D65093B}"/>
    <hyperlink ref="L2060" r:id="rId6013" xr:uid="{3665A94C-3083-4B55-9177-478108A9A65F}"/>
    <hyperlink ref="M2060" r:id="rId6014" xr:uid="{FE07CD7D-BCC6-4E48-B6A1-D58E43635581}"/>
    <hyperlink ref="A2061" r:id="rId6015" xr:uid="{C1FE7FF9-F5E2-4191-9779-76DDD70B4132}"/>
    <hyperlink ref="L2061" r:id="rId6016" xr:uid="{C5D1432D-9C0D-4EA2-B630-44166303DAC1}"/>
    <hyperlink ref="M2061" r:id="rId6017" xr:uid="{9C897EAE-218F-40CA-A4C3-9D2D34C65E7C}"/>
    <hyperlink ref="A2062" r:id="rId6018" xr:uid="{BC11A306-7D4D-470F-B68D-448C587918DF}"/>
    <hyperlink ref="L2062" r:id="rId6019" xr:uid="{D23512E8-242A-4277-8547-A854A48B5BE5}"/>
    <hyperlink ref="M2062" r:id="rId6020" xr:uid="{5DD22759-9ABA-4DFA-B8CF-C44DEE4B0353}"/>
    <hyperlink ref="A2063" r:id="rId6021" xr:uid="{774690A2-47C7-4D78-BAE0-70E65DC3C137}"/>
    <hyperlink ref="L2063" r:id="rId6022" xr:uid="{94FF55B8-9858-4A95-B70D-71D99BC6FE01}"/>
    <hyperlink ref="M2063" r:id="rId6023" xr:uid="{DD484975-1590-4878-9AE0-556AE8AB0CA6}"/>
    <hyperlink ref="A2064" r:id="rId6024" xr:uid="{4FA85393-EB77-4392-9E00-4E4558090E34}"/>
    <hyperlink ref="L2064" r:id="rId6025" xr:uid="{EBA755F5-25B4-4D31-A7A5-D6E67F925F2A}"/>
    <hyperlink ref="M2064" r:id="rId6026" xr:uid="{0A21EF8B-43D0-4CDC-9161-7B8BD266A81D}"/>
    <hyperlink ref="A2065" r:id="rId6027" xr:uid="{71FABB35-48C1-455A-95A9-E4A58EBEA85F}"/>
    <hyperlink ref="L2065" r:id="rId6028" xr:uid="{38417871-A180-42AC-9822-C62988893C0E}"/>
    <hyperlink ref="M2065" r:id="rId6029" xr:uid="{30F6BD22-1A6E-4EBC-9022-447CF1F5E8A0}"/>
    <hyperlink ref="A2066" r:id="rId6030" xr:uid="{C54A9D81-BD7E-44F9-9536-B0BCCFA498C7}"/>
    <hyperlink ref="L2066" r:id="rId6031" xr:uid="{3260B117-8F2E-4C66-8DF7-F3258AD3DB4C}"/>
    <hyperlink ref="M2066" r:id="rId6032" xr:uid="{2BD33525-26B2-4CD8-A565-6426130BF697}"/>
    <hyperlink ref="A2067" r:id="rId6033" xr:uid="{CD5B8B3A-F475-480A-8368-C3126832F0E8}"/>
    <hyperlink ref="L2067" r:id="rId6034" xr:uid="{5A46B2C9-BD71-44A1-B674-A500D54E3505}"/>
    <hyperlink ref="M2067" r:id="rId6035" xr:uid="{F1FC63C3-A272-4AFC-816E-1FD8057D15AB}"/>
    <hyperlink ref="A2068" r:id="rId6036" xr:uid="{0A22E35C-3B94-47AE-800E-34FACA8BAC96}"/>
    <hyperlink ref="L2068" r:id="rId6037" xr:uid="{6652A310-3AE5-4592-94AC-E5EBD2C45687}"/>
    <hyperlink ref="M2068" r:id="rId6038" xr:uid="{26349C33-0870-4E2A-BDDB-0EAF77C21B47}"/>
    <hyperlink ref="A2069" r:id="rId6039" xr:uid="{3DDBC097-BEBD-47A4-BBDD-9A9F58B65641}"/>
    <hyperlink ref="L2069" r:id="rId6040" xr:uid="{8D11A96F-E1FC-44B0-9053-4D04B160AE16}"/>
    <hyperlink ref="M2069" r:id="rId6041" xr:uid="{DAEABBB0-358A-436D-A8F2-46032AAC53FF}"/>
    <hyperlink ref="A2070" r:id="rId6042" xr:uid="{268F627E-4D72-4486-901C-0DE38B981DFC}"/>
    <hyperlink ref="L2070" r:id="rId6043" xr:uid="{5548C635-907A-4E08-97FF-3FEAD15A6805}"/>
    <hyperlink ref="M2070" r:id="rId6044" xr:uid="{F10C19DC-48C1-4178-B605-696E4D70F1CD}"/>
    <hyperlink ref="A2071" r:id="rId6045" xr:uid="{09DFBC92-07E9-400E-ACA7-06A700BAB3E7}"/>
    <hyperlink ref="L2071" r:id="rId6046" xr:uid="{4EC9984A-48B6-49EE-A26B-56CDFB131FF5}"/>
    <hyperlink ref="M2071" r:id="rId6047" xr:uid="{01C3B109-314B-4C6F-8879-20D9F7909B08}"/>
    <hyperlink ref="A2072" r:id="rId6048" xr:uid="{93E7D2B4-B0D6-4B41-A257-3E59C5E941FB}"/>
    <hyperlink ref="L2072" r:id="rId6049" xr:uid="{C61497E5-72BC-4413-B326-F59403F29020}"/>
    <hyperlink ref="M2072" r:id="rId6050" xr:uid="{40101147-E454-4609-A4EF-F497DA2686E8}"/>
    <hyperlink ref="A2073" r:id="rId6051" xr:uid="{B754F974-6CC6-4C35-8D95-9D39C503BB09}"/>
    <hyperlink ref="L2073" r:id="rId6052" xr:uid="{250A79D4-EBD6-4DE3-BE21-4E91ABF1CD00}"/>
    <hyperlink ref="M2073" r:id="rId6053" xr:uid="{7EBAFAE5-380C-4AB5-A879-F7D0C45B9412}"/>
    <hyperlink ref="A2074" r:id="rId6054" xr:uid="{0F9E526E-AA81-4A0F-B112-D559199E89C7}"/>
    <hyperlink ref="L2074" r:id="rId6055" xr:uid="{541FE9BF-27E1-4ABD-9E62-E920B701C8E3}"/>
    <hyperlink ref="M2074" r:id="rId6056" xr:uid="{5266005E-5E77-41BA-B85D-462FB66A8617}"/>
    <hyperlink ref="A2075" r:id="rId6057" xr:uid="{99BCD998-72AD-4E13-A7CB-844E7D8FC4BE}"/>
    <hyperlink ref="L2075" r:id="rId6058" xr:uid="{8B749DE3-0FB3-4EE1-910A-C0D12DE56A92}"/>
    <hyperlink ref="M2075" r:id="rId6059" xr:uid="{BC7794BD-FB26-4EF9-8CA8-571977F591E3}"/>
    <hyperlink ref="A2076" r:id="rId6060" xr:uid="{C8F137E6-36E1-4314-A972-77C0C57517BA}"/>
    <hyperlink ref="L2076" r:id="rId6061" xr:uid="{DB4206D5-A31F-48A4-B8DC-FF73CE9CA3BD}"/>
    <hyperlink ref="M2076" r:id="rId6062" xr:uid="{347736A0-2FAD-480F-A0DF-3B39B5507AE1}"/>
    <hyperlink ref="A2077" r:id="rId6063" xr:uid="{ABB53374-2422-4D87-8448-0AF93424B667}"/>
    <hyperlink ref="L2077" r:id="rId6064" xr:uid="{31F9BA86-E130-4E1F-B63A-270462C1378F}"/>
    <hyperlink ref="M2077" r:id="rId6065" xr:uid="{3AD7F525-A14F-4C99-BA17-C8FAEF83AD1C}"/>
    <hyperlink ref="A2078" r:id="rId6066" xr:uid="{6E091033-8C8E-4C1D-937D-AA0AF99B4E5E}"/>
    <hyperlink ref="L2078" r:id="rId6067" xr:uid="{E89D41E5-3F79-4CBE-B1DD-E03DDE3D3FEA}"/>
    <hyperlink ref="M2078" r:id="rId6068" xr:uid="{322C5D7E-8CC8-4322-842F-73E08EDFB794}"/>
    <hyperlink ref="A2079" r:id="rId6069" xr:uid="{6A198716-355A-4B14-A9B8-62FA358363C6}"/>
    <hyperlink ref="L2079" r:id="rId6070" xr:uid="{A01F475A-BB55-475E-B253-79454B274AD5}"/>
    <hyperlink ref="M2079" r:id="rId6071" xr:uid="{F60C3205-DA08-4603-A0F8-EB1F3D5ACFAF}"/>
    <hyperlink ref="A2080" r:id="rId6072" xr:uid="{7319B88C-E391-4F29-A1F0-01A4654971DF}"/>
    <hyperlink ref="L2080" r:id="rId6073" xr:uid="{32368142-0FCA-47F9-A91E-379AD32A6F35}"/>
    <hyperlink ref="M2080" r:id="rId6074" xr:uid="{1468A881-9309-49CA-8C06-2DC13C44274A}"/>
    <hyperlink ref="A2081" r:id="rId6075" xr:uid="{5CE27BDD-A987-49E7-9417-9AD12C08358D}"/>
    <hyperlink ref="L2081" r:id="rId6076" xr:uid="{1765BC7E-EB3B-4251-B029-2A20622D6328}"/>
    <hyperlink ref="M2081" r:id="rId6077" xr:uid="{4203528D-024B-48C6-8C35-0067B2508BC5}"/>
    <hyperlink ref="A2082" r:id="rId6078" xr:uid="{121FB113-7EA8-4CC8-BDBA-FC1D375F9EBF}"/>
    <hyperlink ref="L2082" r:id="rId6079" xr:uid="{4309B416-4A0C-4DEB-AB3E-A85C27B1B619}"/>
    <hyperlink ref="M2082" r:id="rId6080" xr:uid="{21BA47C0-82EA-49CD-A56C-656BDCFCB905}"/>
    <hyperlink ref="A2083" r:id="rId6081" xr:uid="{F996BDDB-1D97-4A23-A6EF-2284DC0165C2}"/>
    <hyperlink ref="L2083" r:id="rId6082" xr:uid="{86DF1776-6F1C-4D22-99E8-1D10F1E01434}"/>
    <hyperlink ref="M2083" r:id="rId6083" xr:uid="{E5184407-080E-49D5-8D6E-3C7A2FC46DC2}"/>
    <hyperlink ref="A2084" r:id="rId6084" xr:uid="{2A382624-E2D2-4227-9375-98BCC8D15C78}"/>
    <hyperlink ref="L2084" r:id="rId6085" xr:uid="{373C919D-A995-412A-8F8A-CF96C021B0D0}"/>
    <hyperlink ref="M2084" r:id="rId6086" xr:uid="{CC453A9E-3163-452E-BB08-3FF4E099DA44}"/>
    <hyperlink ref="A2085" r:id="rId6087" xr:uid="{A99DAAA8-0098-4B63-BBA3-D6A361CB1DA2}"/>
    <hyperlink ref="L2085" r:id="rId6088" xr:uid="{7E7B3B9D-3E82-42DA-B053-71A39D01316B}"/>
    <hyperlink ref="M2085" r:id="rId6089" xr:uid="{6B68F035-27F4-42FD-BF35-A387263DF073}"/>
    <hyperlink ref="A2086" r:id="rId6090" xr:uid="{6075BA9D-CF5F-4422-8B0F-AD447BD50049}"/>
    <hyperlink ref="L2086" r:id="rId6091" xr:uid="{5B041962-78FE-4FD0-AA16-2818CE4BFAE8}"/>
    <hyperlink ref="M2086" r:id="rId6092" xr:uid="{EA9E66E9-150F-416B-83CF-AE12569A4058}"/>
    <hyperlink ref="A2087" r:id="rId6093" xr:uid="{550203F9-241F-4A7F-A2BF-E499CDB68530}"/>
    <hyperlink ref="L2087" r:id="rId6094" xr:uid="{1FB577DB-0C54-4B4E-8D80-ACF90FD583F9}"/>
    <hyperlink ref="M2087" r:id="rId6095" xr:uid="{01F6A6CE-DDAD-41CC-991B-53124612A104}"/>
    <hyperlink ref="A2088" r:id="rId6096" xr:uid="{820A26E7-56D2-4078-9D21-8F110B5F10AB}"/>
    <hyperlink ref="L2088" r:id="rId6097" xr:uid="{20E6DA02-7E54-443B-BE5A-8B22E6E1C1F1}"/>
    <hyperlink ref="M2088" r:id="rId6098" xr:uid="{55C08684-29E8-41D4-9D07-D5453079DF87}"/>
    <hyperlink ref="A2089" r:id="rId6099" xr:uid="{C79607A5-A1C4-4F24-9078-67D75F487F06}"/>
    <hyperlink ref="L2089" r:id="rId6100" xr:uid="{1EE3F097-32E1-4D73-B8F3-84985E86E1A2}"/>
    <hyperlink ref="M2089" r:id="rId6101" xr:uid="{CEC8F062-2F9E-462A-BFAE-2A412B1AE50B}"/>
    <hyperlink ref="A2090" r:id="rId6102" xr:uid="{ECBF0835-D606-4ACB-BF6B-C9AAC58A64D5}"/>
    <hyperlink ref="L2090" r:id="rId6103" xr:uid="{9050B5F1-7BB0-47AF-88B1-3B860216D060}"/>
    <hyperlink ref="M2090" r:id="rId6104" xr:uid="{5E0C7C78-278E-4B13-B2AD-191F6F8846B3}"/>
    <hyperlink ref="A2091" r:id="rId6105" xr:uid="{F4DAC8E3-0FD6-4A06-BFE5-F1CF6FEC5DA4}"/>
    <hyperlink ref="L2091" r:id="rId6106" xr:uid="{429B5BB9-4474-4E09-A236-AB9028134D4B}"/>
    <hyperlink ref="M2091" r:id="rId6107" xr:uid="{E46796B1-E88F-482F-9BFC-63F65129FE2C}"/>
    <hyperlink ref="A2092" r:id="rId6108" xr:uid="{A445B671-9B81-4B67-848B-D3FFCA935432}"/>
    <hyperlink ref="L2092" r:id="rId6109" xr:uid="{58884939-8C27-439D-9F5E-96F802A6F019}"/>
    <hyperlink ref="M2092" r:id="rId6110" xr:uid="{51AC3D78-EFD7-4BED-A66C-F941124DA956}"/>
    <hyperlink ref="A2093" r:id="rId6111" xr:uid="{62F53B98-C5B7-4076-A248-F29E5C36FD3D}"/>
    <hyperlink ref="L2093" r:id="rId6112" xr:uid="{A02D6A43-92B6-4AE0-A942-B7358BF8D71A}"/>
    <hyperlink ref="M2093" r:id="rId6113" xr:uid="{561CDD5C-386F-4040-9308-B9F43AC8CE30}"/>
    <hyperlink ref="A2094" r:id="rId6114" xr:uid="{4B41128F-EE81-4B99-B463-119B8A076A76}"/>
    <hyperlink ref="L2094" r:id="rId6115" xr:uid="{4235F222-D0D3-4FEC-8C21-5EEBAD6EF121}"/>
    <hyperlink ref="M2094" r:id="rId6116" xr:uid="{39306517-3465-4DF1-BF15-C725FCBB4C66}"/>
    <hyperlink ref="A2095" r:id="rId6117" xr:uid="{49C45FBD-D5D2-449A-8C5E-19B3B6A5F545}"/>
    <hyperlink ref="L2095" r:id="rId6118" xr:uid="{2BBA9EDB-038B-401B-A5EF-62DECED02743}"/>
    <hyperlink ref="M2095" r:id="rId6119" xr:uid="{DE4925CA-F975-4567-BABA-5B8F2C95012F}"/>
    <hyperlink ref="A2096" r:id="rId6120" xr:uid="{166071DD-CF6D-4CE9-90C9-4E4AAA5032E5}"/>
    <hyperlink ref="L2096" r:id="rId6121" xr:uid="{86E9AC19-7C3C-4A69-9CB4-70E87697E828}"/>
    <hyperlink ref="M2096" r:id="rId6122" xr:uid="{948E9F51-B3F0-4577-BC29-5FAF63D8AB1C}"/>
    <hyperlink ref="A2097" r:id="rId6123" xr:uid="{D2C3DB00-8DC5-431C-BBC2-CCE955C7E32E}"/>
    <hyperlink ref="L2097" r:id="rId6124" xr:uid="{E06870A6-FD72-4D40-99A2-E1FA10DC7E9E}"/>
    <hyperlink ref="M2097" r:id="rId6125" xr:uid="{5A289BF9-4A66-4A7E-ABAE-0F8CF3B5DE38}"/>
    <hyperlink ref="A2098" r:id="rId6126" xr:uid="{7EAFD7DE-6A28-423F-8D7B-5A5A4521C3C5}"/>
    <hyperlink ref="L2098" r:id="rId6127" xr:uid="{B2CD6E86-E809-4937-87C0-8A24917A00EA}"/>
    <hyperlink ref="M2098" r:id="rId6128" xr:uid="{FF445B5F-B3CA-4DE1-B315-6536E49519CA}"/>
    <hyperlink ref="A2099" r:id="rId6129" xr:uid="{958DDC1A-48EE-4F44-B052-0F10E60AC5AC}"/>
    <hyperlink ref="L2099" r:id="rId6130" xr:uid="{818F78DE-44B0-462B-89D9-57E4C43BB32D}"/>
    <hyperlink ref="M2099" r:id="rId6131" xr:uid="{BA7C7978-7A85-46BF-89BB-03B08AF3DEEA}"/>
    <hyperlink ref="A2100" r:id="rId6132" xr:uid="{8F2DCF8F-5A29-4910-83C1-B36F382EEFF5}"/>
    <hyperlink ref="L2100" r:id="rId6133" xr:uid="{C45F8F3B-72C5-4327-9A77-DA996E16AE89}"/>
    <hyperlink ref="M2100" r:id="rId6134" xr:uid="{CA0804FE-12F7-4180-8AA2-54C484F2E0AE}"/>
    <hyperlink ref="A2101" r:id="rId6135" xr:uid="{5359632D-32B8-48EE-A471-FBC831BE9A99}"/>
    <hyperlink ref="L2101" r:id="rId6136" xr:uid="{D852ED78-1E21-4D5F-B590-B80E09D45223}"/>
    <hyperlink ref="M2101" r:id="rId6137" xr:uid="{374E909F-249F-4C7D-8B98-4078B0A49998}"/>
    <hyperlink ref="A2102" r:id="rId6138" xr:uid="{CACEFFBD-F12A-441C-B349-8A39EAC23F2E}"/>
    <hyperlink ref="L2102" r:id="rId6139" xr:uid="{E9BF7FE9-26ED-4854-8582-832EE1F3C190}"/>
    <hyperlink ref="M2102" r:id="rId6140" xr:uid="{AA4076AB-293E-4046-A977-CB47C0A5B5A1}"/>
    <hyperlink ref="A2103" r:id="rId6141" xr:uid="{96F24539-0437-493F-9010-C49AD3E1CEF6}"/>
    <hyperlink ref="L2103" r:id="rId6142" xr:uid="{296BA472-BB0C-4AEF-A393-9BFB42295F39}"/>
    <hyperlink ref="M2103" r:id="rId6143" xr:uid="{6F643A2C-DDFD-43CE-84B4-7F6BF2B26386}"/>
    <hyperlink ref="A2104" r:id="rId6144" xr:uid="{DE32035D-53C9-44D1-9E1D-585426E2E154}"/>
    <hyperlink ref="L2104" r:id="rId6145" xr:uid="{5C999641-1CBA-465E-9655-AE4806C03A26}"/>
    <hyperlink ref="M2104" r:id="rId6146" xr:uid="{33090083-47A5-4BF6-9CA0-C52A29B9B716}"/>
    <hyperlink ref="A2105" r:id="rId6147" xr:uid="{8805CFB6-523E-47A7-992F-46A2A53283D0}"/>
    <hyperlink ref="L2105" r:id="rId6148" xr:uid="{1C7F5F90-61AE-483A-AC88-C2B11467BD2C}"/>
    <hyperlink ref="M2105" r:id="rId6149" xr:uid="{2641FFC7-3D16-4101-9271-587C499506E2}"/>
    <hyperlink ref="A2106" r:id="rId6150" xr:uid="{726260A2-9F51-40B4-9350-EDBF2F35BAB6}"/>
    <hyperlink ref="L2106" r:id="rId6151" xr:uid="{F7D95F35-E657-4F31-B018-AA7AB3ED5E5E}"/>
    <hyperlink ref="M2106" r:id="rId6152" xr:uid="{221033F9-E9A3-46C9-85DA-18268122B6A9}"/>
    <hyperlink ref="A2107" r:id="rId6153" xr:uid="{E141E79B-198C-4307-8743-5E91B564B82F}"/>
    <hyperlink ref="L2107" r:id="rId6154" xr:uid="{484C61FC-22F5-4298-851D-5BCB6F2A9A73}"/>
    <hyperlink ref="M2107" r:id="rId6155" xr:uid="{1E54BD48-46F5-4DD8-A795-E38AA340D6A5}"/>
    <hyperlink ref="A2108" r:id="rId6156" xr:uid="{7A8C69CE-74F8-469B-88AB-17B6B0FF3DA6}"/>
    <hyperlink ref="L2108" r:id="rId6157" xr:uid="{9B782169-BA0F-4162-B9AC-9A227C510504}"/>
    <hyperlink ref="M2108" r:id="rId6158" xr:uid="{B7A316C1-DBB5-4939-88DF-0DECEA026219}"/>
    <hyperlink ref="A2109" r:id="rId6159" xr:uid="{2B52A711-0C95-45C1-82CC-CE34BDE8C11D}"/>
    <hyperlink ref="L2109" r:id="rId6160" xr:uid="{76520F21-8DE8-4163-A2D0-202C6A4BAAEF}"/>
    <hyperlink ref="M2109" r:id="rId6161" xr:uid="{1D10F73B-6CB2-40A3-80EC-98FDBDC4AC66}"/>
    <hyperlink ref="A2110" r:id="rId6162" xr:uid="{1066828E-20F3-41E1-8152-8AF585673444}"/>
    <hyperlink ref="L2110" r:id="rId6163" xr:uid="{770B7B59-7ED5-45CC-8B80-FD1408917D64}"/>
    <hyperlink ref="M2110" r:id="rId6164" xr:uid="{923FBF3D-2EC4-4134-A686-5E5B30306B8A}"/>
    <hyperlink ref="A2111" r:id="rId6165" xr:uid="{02011EBE-CA98-4249-B599-41C0C2F6813A}"/>
    <hyperlink ref="L2111" r:id="rId6166" xr:uid="{B51C3F07-BF11-4D92-9451-E77BDB2581A0}"/>
    <hyperlink ref="M2111" r:id="rId6167" xr:uid="{6FD52FD8-FDFB-4637-9AE8-68EA6394E1C6}"/>
    <hyperlink ref="A2112" r:id="rId6168" xr:uid="{0A1D199C-F120-4D94-96C5-0A9E4F05078F}"/>
    <hyperlink ref="L2112" r:id="rId6169" xr:uid="{654B992D-00A8-43ED-B13F-16A628468493}"/>
    <hyperlink ref="M2112" r:id="rId6170" xr:uid="{0EB49E7C-10C7-497A-994D-B79DAD089EBD}"/>
    <hyperlink ref="A2113" r:id="rId6171" xr:uid="{CED708DE-2806-4332-82B6-4F912029F974}"/>
    <hyperlink ref="L2113" r:id="rId6172" xr:uid="{80F44023-1D2D-4D52-961D-8FDB5A2BCDD8}"/>
    <hyperlink ref="M2113" r:id="rId6173" xr:uid="{819CB035-13C4-47BD-8F6F-ABE76BA897A8}"/>
    <hyperlink ref="A2114" r:id="rId6174" xr:uid="{B8017745-DFE8-46FE-ACFE-4A008C7F0301}"/>
    <hyperlink ref="L2114" r:id="rId6175" xr:uid="{F8E66077-E669-46CD-8F31-7F435F0E47C3}"/>
    <hyperlink ref="M2114" r:id="rId6176" xr:uid="{0B841A56-AF62-47D7-97EA-1E7494D183C9}"/>
    <hyperlink ref="A2115" r:id="rId6177" xr:uid="{6DD858AB-2F4E-4E88-969E-A94B717FAF58}"/>
    <hyperlink ref="L2115" r:id="rId6178" xr:uid="{FA3AFCCF-23BE-4036-8FFE-5C3E051C987D}"/>
    <hyperlink ref="M2115" r:id="rId6179" xr:uid="{A0BB8817-0814-411C-90F8-4594CAD35642}"/>
    <hyperlink ref="A2116" r:id="rId6180" xr:uid="{7356D03C-E925-461F-9487-7136998A23A8}"/>
    <hyperlink ref="L2116" r:id="rId6181" xr:uid="{E9C7C66E-5C83-4C89-9281-D81F0F3DEBE8}"/>
    <hyperlink ref="M2116" r:id="rId6182" xr:uid="{A24FAEB1-A000-4698-B4B1-74CA4A54C7FC}"/>
    <hyperlink ref="A2117" r:id="rId6183" xr:uid="{BAD8C9CF-124A-43A1-BB31-CF3182E5CE68}"/>
    <hyperlink ref="L2117" r:id="rId6184" xr:uid="{E928CFE9-FF9F-4334-86A2-AAFDF11BEE41}"/>
    <hyperlink ref="M2117" r:id="rId6185" xr:uid="{C1847117-F908-460B-9781-02D20D19B7C5}"/>
    <hyperlink ref="A2118" r:id="rId6186" xr:uid="{16306BB6-ECE1-4833-A12E-762A6B3AB8B9}"/>
    <hyperlink ref="L2118" r:id="rId6187" xr:uid="{1F833F78-EA1E-46E3-B42F-2D776881B783}"/>
    <hyperlink ref="M2118" r:id="rId6188" xr:uid="{3BCD5043-2890-424C-9A6F-120EAE25AF2B}"/>
    <hyperlink ref="A2119" r:id="rId6189" xr:uid="{5DFB8572-0B1E-4F3B-975C-7E69CD7D012B}"/>
    <hyperlink ref="L2119" r:id="rId6190" xr:uid="{2A208CF8-67C7-4BC4-9E4A-5E03A15A1330}"/>
    <hyperlink ref="M2119" r:id="rId6191" xr:uid="{3DD4EB06-6F5B-4C61-956B-461EEFD9A8A8}"/>
    <hyperlink ref="A2120" r:id="rId6192" xr:uid="{337FAAA6-048D-4163-8847-E3727482713E}"/>
    <hyperlink ref="L2120" r:id="rId6193" xr:uid="{97C350AD-FE08-4330-A34C-A7C3A29CF399}"/>
    <hyperlink ref="M2120" r:id="rId6194" xr:uid="{649861A5-CCB1-4CB7-AE4D-42DE69FE8FD5}"/>
    <hyperlink ref="A2121" r:id="rId6195" xr:uid="{F6C5087E-E54C-499F-9770-DC6F5726D3EA}"/>
    <hyperlink ref="L2121" r:id="rId6196" xr:uid="{68541DAD-3EA3-434C-8923-810DFD81AEA1}"/>
    <hyperlink ref="M2121" r:id="rId6197" xr:uid="{0D65082D-BA84-4563-B1A2-15BBC60055A2}"/>
    <hyperlink ref="A2122" r:id="rId6198" xr:uid="{1DCDD677-6DD0-4EB5-A1F7-67CACC677730}"/>
    <hyperlink ref="L2122" r:id="rId6199" xr:uid="{F61A0393-C8C4-466B-83D1-3BE7F0F3181E}"/>
    <hyperlink ref="M2122" r:id="rId6200" xr:uid="{74132CB0-E8B4-49DF-B75B-BABC5A9AB4D2}"/>
    <hyperlink ref="A2123" r:id="rId6201" xr:uid="{97FC2121-0D47-4DF1-AD9C-241E7CD27A7C}"/>
    <hyperlink ref="L2123" r:id="rId6202" xr:uid="{BFFF1768-1A0E-4761-B744-FA1444453F75}"/>
    <hyperlink ref="M2123" r:id="rId6203" xr:uid="{782C79BA-23CB-4F3C-9CDC-1846F355CEEE}"/>
    <hyperlink ref="A2124" r:id="rId6204" xr:uid="{3D57B0C5-4953-459D-B117-C8E465D4C990}"/>
    <hyperlink ref="L2124" r:id="rId6205" xr:uid="{ABCFABD7-EBDC-438F-B621-0E9B8555112D}"/>
    <hyperlink ref="M2124" r:id="rId6206" xr:uid="{F60832C4-0C54-445B-B1F2-2F5529B9A2B7}"/>
    <hyperlink ref="A2125" r:id="rId6207" xr:uid="{86BA8821-7EFE-4CAC-83F1-DB2338FD1728}"/>
    <hyperlink ref="L2125" r:id="rId6208" xr:uid="{FD3935C5-2C78-491E-9E27-AF6F1DBA9976}"/>
    <hyperlink ref="M2125" r:id="rId6209" xr:uid="{BF6B2D0B-B964-44E5-B1EA-0B208C5C0001}"/>
    <hyperlink ref="A2126" r:id="rId6210" xr:uid="{62252BDC-6BA7-41E8-B25E-109A52EC696D}"/>
    <hyperlink ref="L2126" r:id="rId6211" xr:uid="{332AC94E-29A5-4D1A-AFBB-88E6F5D45FCB}"/>
    <hyperlink ref="M2126" r:id="rId6212" xr:uid="{A7016D48-8070-40B2-9EAC-8FC45EB844F9}"/>
    <hyperlink ref="A2127" r:id="rId6213" xr:uid="{5249B178-7F7C-41E7-A86F-0B795F31172C}"/>
    <hyperlink ref="L2127" r:id="rId6214" xr:uid="{69C5C131-B99D-4381-9908-00A8207C1915}"/>
    <hyperlink ref="M2127" r:id="rId6215" xr:uid="{227DA682-FB33-44CB-B022-9BCBDA25E0C6}"/>
    <hyperlink ref="A2128" r:id="rId6216" xr:uid="{F617F328-83B0-4A07-B78C-33C3351ED79D}"/>
    <hyperlink ref="L2128" r:id="rId6217" xr:uid="{60F822B9-9657-4B5E-AA90-B5A98A6599D1}"/>
    <hyperlink ref="M2128" r:id="rId6218" xr:uid="{AE44D61D-1E95-47BC-B186-AECF4AAC258D}"/>
    <hyperlink ref="A2129" r:id="rId6219" xr:uid="{38199FD5-AC82-4005-968A-14ADF57A42AC}"/>
    <hyperlink ref="L2129" r:id="rId6220" xr:uid="{793777B2-CC62-44D6-86F2-4D7A403A55B3}"/>
    <hyperlink ref="M2129" r:id="rId6221" xr:uid="{CCA7F56E-04FF-446C-86BF-7184C73ABE70}"/>
    <hyperlink ref="A2130" r:id="rId6222" xr:uid="{46ED147F-C03B-43EC-8A72-9B65EE171E9F}"/>
    <hyperlink ref="L2130" r:id="rId6223" xr:uid="{DCD89867-0E7E-4D25-AAB9-D80A9B746E68}"/>
    <hyperlink ref="M2130" r:id="rId6224" xr:uid="{477C9BD6-F9EF-4A1F-9650-DC3A53B5562A}"/>
    <hyperlink ref="A2131" r:id="rId6225" xr:uid="{89221D08-2544-4E91-852F-09EEB14BAFED}"/>
    <hyperlink ref="L2131" r:id="rId6226" xr:uid="{74E3D6F4-35FF-4B45-8B6F-5475C8986D00}"/>
    <hyperlink ref="M2131" r:id="rId6227" xr:uid="{9264AD50-6BFC-401C-A0A5-8F4811EA3BE4}"/>
    <hyperlink ref="A2132" r:id="rId6228" xr:uid="{72DAEE2B-5535-495D-BC00-1826D49D364F}"/>
    <hyperlink ref="L2132" r:id="rId6229" xr:uid="{3522F7C3-075D-432F-92A3-B9215EE68173}"/>
    <hyperlink ref="M2132" r:id="rId6230" xr:uid="{31DCAFD2-719B-40CB-9D53-39EA29C69B7E}"/>
    <hyperlink ref="A2133" r:id="rId6231" xr:uid="{2BCEE637-A599-4EA6-94B4-9A05AF75A145}"/>
    <hyperlink ref="L2133" r:id="rId6232" xr:uid="{B4BFD23F-AB00-4EA3-BE3B-11D7EB1FC2EA}"/>
    <hyperlink ref="M2133" r:id="rId6233" xr:uid="{4B01A6BE-AF15-48F4-84C6-594F3662E74B}"/>
    <hyperlink ref="A2134" r:id="rId6234" xr:uid="{2844E4E1-E868-47CF-B746-243E921E417A}"/>
    <hyperlink ref="L2134" r:id="rId6235" xr:uid="{F83A55E2-E7E1-42E0-87CB-9664A24A4271}"/>
    <hyperlink ref="M2134" r:id="rId6236" xr:uid="{6C614652-CE24-4874-ABB2-86CB58895C9D}"/>
    <hyperlink ref="A2135" r:id="rId6237" xr:uid="{DF28B9FC-C2EF-42DF-9477-3D1B5DB9C9C8}"/>
    <hyperlink ref="L2135" r:id="rId6238" xr:uid="{8C691849-CE5E-4E77-9D85-EC6923D6A491}"/>
    <hyperlink ref="M2135" r:id="rId6239" xr:uid="{BAFEE32E-4991-47E4-AA27-33CDB74F0555}"/>
    <hyperlink ref="A2136" r:id="rId6240" xr:uid="{9934AC91-2E0C-4BAB-A5A4-525D4FAB4C1C}"/>
    <hyperlink ref="L2136" r:id="rId6241" xr:uid="{D4056047-1CBA-4B70-8DBB-AF4D009415E0}"/>
    <hyperlink ref="M2136" r:id="rId6242" xr:uid="{B2C60B27-D41B-4A01-872F-AF900DC12546}"/>
    <hyperlink ref="A2137" r:id="rId6243" xr:uid="{B84A5D5D-4B01-49A6-8CB6-E95A90B5A19E}"/>
    <hyperlink ref="L2137" r:id="rId6244" xr:uid="{9439F01C-351C-48D0-9CFF-41B51CD0490F}"/>
    <hyperlink ref="M2137" r:id="rId6245" xr:uid="{08F18A8B-F4E0-4698-A15E-656269C0E6C1}"/>
    <hyperlink ref="A2138" r:id="rId6246" xr:uid="{F6CAC8A2-1918-41AF-9CA9-A23643B650CD}"/>
    <hyperlink ref="L2138" r:id="rId6247" xr:uid="{1ED6DEFE-7896-4D58-97B9-2150B832951F}"/>
    <hyperlink ref="M2138" r:id="rId6248" xr:uid="{78BFBDAB-50F3-42EC-83C7-278ABAF6E0E3}"/>
    <hyperlink ref="A2139" r:id="rId6249" xr:uid="{984ABDC1-29ED-4D68-B3E4-523C350DDECF}"/>
    <hyperlink ref="L2139" r:id="rId6250" xr:uid="{77E1F435-754F-44FA-BEFE-6220500E99A3}"/>
    <hyperlink ref="M2139" r:id="rId6251" xr:uid="{9E9A6FFB-FFC9-43AA-B101-2D0A006631A9}"/>
    <hyperlink ref="A2140" r:id="rId6252" xr:uid="{7EEE8363-0D43-4DB7-984F-099D96600E09}"/>
    <hyperlink ref="L2140" r:id="rId6253" xr:uid="{665EFECA-BFB2-4F6F-A789-8279EAB9B35A}"/>
    <hyperlink ref="M2140" r:id="rId6254" xr:uid="{6EBE4EAC-071A-47EE-8C7A-7BA339EEDB7C}"/>
    <hyperlink ref="A2141" r:id="rId6255" xr:uid="{1461785B-CA42-4D41-9452-0BBCFA3317C7}"/>
    <hyperlink ref="L2141" r:id="rId6256" xr:uid="{178E2200-244E-4168-8CA4-619658517FAF}"/>
    <hyperlink ref="M2141" r:id="rId6257" xr:uid="{E3949532-F568-45F2-8774-2779436A258B}"/>
    <hyperlink ref="A2142" r:id="rId6258" xr:uid="{4992B360-62FB-4A4C-9E56-08E00E9F4237}"/>
    <hyperlink ref="L2142" r:id="rId6259" xr:uid="{E7563C81-4BF9-41DE-9279-6E209FEA52C8}"/>
    <hyperlink ref="M2142" r:id="rId6260" xr:uid="{09A0F4CA-18E8-4A99-8DB1-E697C23E935A}"/>
    <hyperlink ref="A2143" r:id="rId6261" xr:uid="{03EC58BD-3C91-4654-BF65-1140269FD817}"/>
    <hyperlink ref="L2143" r:id="rId6262" xr:uid="{7DDD630A-8AA8-43AB-9361-5B08F696107B}"/>
    <hyperlink ref="M2143" r:id="rId6263" xr:uid="{7DEE0DE9-2DF7-4CEE-9E8C-948EF662A7D2}"/>
    <hyperlink ref="A2144" r:id="rId6264" xr:uid="{D449EB60-BABB-458B-812B-9D957B523D4E}"/>
    <hyperlink ref="L2144" r:id="rId6265" xr:uid="{9FE5DC70-C891-4FE2-AADB-E5CD70173454}"/>
    <hyperlink ref="M2144" r:id="rId6266" xr:uid="{FABD0390-65D4-4C71-B453-BED6550A5905}"/>
    <hyperlink ref="A2145" r:id="rId6267" xr:uid="{8AE8D849-ACF0-4DA5-B602-AE32E1517B2C}"/>
    <hyperlink ref="L2145" r:id="rId6268" xr:uid="{D8C58FA7-772F-48CD-A6BE-5D08D2522D3E}"/>
    <hyperlink ref="M2145" r:id="rId6269" xr:uid="{9907681D-0B3A-45DB-8DD2-FEC2F99BDD8F}"/>
    <hyperlink ref="A2146" r:id="rId6270" xr:uid="{5ACA8935-F023-483F-8A7D-FB8E62732E82}"/>
    <hyperlink ref="L2146" r:id="rId6271" xr:uid="{B1AC25BF-6618-4853-A015-71AF0E590DEE}"/>
    <hyperlink ref="M2146" r:id="rId6272" xr:uid="{94D3FF6D-C93B-45EF-9396-2D929E6B3546}"/>
    <hyperlink ref="A2147" r:id="rId6273" xr:uid="{86B9F208-0441-452E-AA6D-1FD5698C40FD}"/>
    <hyperlink ref="L2147" r:id="rId6274" xr:uid="{CA686CC5-405D-434D-83F3-15692EA252A0}"/>
    <hyperlink ref="M2147" r:id="rId6275" xr:uid="{415D24E4-46C1-483A-A0A2-19876C5BAA6E}"/>
    <hyperlink ref="A2148" r:id="rId6276" xr:uid="{8EFDF8BE-CE00-44BF-A47C-DF13EC151D3F}"/>
    <hyperlink ref="L2148" r:id="rId6277" xr:uid="{8B4ECE4E-7B62-45FE-B566-C47E9528AB1D}"/>
    <hyperlink ref="M2148" r:id="rId6278" xr:uid="{98716D36-BF78-4C19-930D-2029BD65F64F}"/>
    <hyperlink ref="A2149" r:id="rId6279" xr:uid="{3B0473FB-060E-4ACB-8D68-B032DF808380}"/>
    <hyperlink ref="L2149" r:id="rId6280" xr:uid="{D2B3CA97-E379-4C36-82F3-37B789FE149F}"/>
    <hyperlink ref="M2149" r:id="rId6281" xr:uid="{FCBE5463-6815-4760-A942-843ACEF63B89}"/>
    <hyperlink ref="A2150" r:id="rId6282" xr:uid="{BE5A0E93-C2F7-468E-9E80-7037BDC58476}"/>
    <hyperlink ref="L2150" r:id="rId6283" xr:uid="{871EF3C4-918B-497A-8A50-0AB6E710B4D8}"/>
    <hyperlink ref="M2150" r:id="rId6284" xr:uid="{48A83CE5-BD46-4122-B1FF-6D35CFAABA6E}"/>
    <hyperlink ref="A2151" r:id="rId6285" xr:uid="{0B0C25EC-8367-46D4-B3BC-21FBD77E3466}"/>
    <hyperlink ref="L2151" r:id="rId6286" xr:uid="{D9DDD8BB-3C7F-4AA0-8AC1-643F61D8B7B4}"/>
    <hyperlink ref="M2151" r:id="rId6287" xr:uid="{C3E04D27-1DF9-499A-8FAA-53DE2B60736D}"/>
    <hyperlink ref="A2152" r:id="rId6288" xr:uid="{4168064A-C7B7-452C-9DBA-0C282A5D9F30}"/>
    <hyperlink ref="L2152" r:id="rId6289" xr:uid="{D9DAFEC5-4B3A-49E0-A1F3-0B19550FA275}"/>
    <hyperlink ref="M2152" r:id="rId6290" xr:uid="{42683DED-7DE3-426E-B9BE-1194A3E63FD0}"/>
    <hyperlink ref="A2153" r:id="rId6291" xr:uid="{032CE683-C4DA-4924-99E6-591D5D2C9751}"/>
    <hyperlink ref="L2153" r:id="rId6292" xr:uid="{5485B62B-261A-49CF-81EE-277CDB0358AA}"/>
    <hyperlink ref="M2153" r:id="rId6293" xr:uid="{7637F6FA-83F3-465C-BAA4-A024FB5CD780}"/>
    <hyperlink ref="A2154" r:id="rId6294" xr:uid="{2FBB24C4-98F1-485B-A8BB-EE7106ECA3A1}"/>
    <hyperlink ref="L2154" r:id="rId6295" xr:uid="{591874EA-3961-46E5-9787-B62F9EAFE1B0}"/>
    <hyperlink ref="M2154" r:id="rId6296" xr:uid="{FB7F8E00-52C0-4AD9-ABC3-B0D1066570E9}"/>
    <hyperlink ref="A2155" r:id="rId6297" xr:uid="{874610CA-C3FD-4DB0-A178-790EC4D2F846}"/>
    <hyperlink ref="L2155" r:id="rId6298" xr:uid="{BE328CB0-D83E-41C3-9388-F7F71B82B4C5}"/>
    <hyperlink ref="M2155" r:id="rId6299" xr:uid="{9D888A88-2ACC-4E1F-9FDE-3DEF74FD663F}"/>
    <hyperlink ref="A2156" r:id="rId6300" xr:uid="{5E7E3E2A-1226-441A-9AD7-26EC3FAB93C5}"/>
    <hyperlink ref="L2156" r:id="rId6301" xr:uid="{29F9B09A-4A7D-4292-8A78-0A1A51C4D341}"/>
    <hyperlink ref="M2156" r:id="rId6302" xr:uid="{717147F5-0ABC-4F27-9976-6D390480AB16}"/>
    <hyperlink ref="A2157" r:id="rId6303" xr:uid="{8F486B3B-34F8-4314-BCEB-56576365B6D6}"/>
    <hyperlink ref="L2157" r:id="rId6304" xr:uid="{E636BBB1-0387-4996-B2DC-2C52786C3ADE}"/>
    <hyperlink ref="M2157" r:id="rId6305" xr:uid="{00E847DA-605F-467A-B618-4F64581D8230}"/>
    <hyperlink ref="A2158" r:id="rId6306" xr:uid="{B91165A3-5C27-41F8-A868-5BC0C133C83B}"/>
    <hyperlink ref="L2158" r:id="rId6307" xr:uid="{083DD138-8798-4B83-8F97-A3AF6DC3FEF2}"/>
    <hyperlink ref="M2158" r:id="rId6308" xr:uid="{0603CFC4-23FB-4F74-AF21-7C3395E8F26C}"/>
    <hyperlink ref="A2159" r:id="rId6309" xr:uid="{E0E2E71A-B516-4407-9D00-596C6AF9DB7D}"/>
    <hyperlink ref="L2159" r:id="rId6310" xr:uid="{7682504A-B5A6-4A84-A038-11F795313C71}"/>
    <hyperlink ref="M2159" r:id="rId6311" xr:uid="{4A90D5DA-0F72-4209-A423-18A1EBB90F2D}"/>
    <hyperlink ref="A2160" r:id="rId6312" xr:uid="{476A06B9-106A-4669-87D1-E1196A7EAB0F}"/>
    <hyperlink ref="L2160" r:id="rId6313" xr:uid="{8DAA4715-BBD7-4787-A8C6-72424B5FB626}"/>
    <hyperlink ref="M2160" r:id="rId6314" xr:uid="{44A5C702-3F2D-440B-BFA2-2E78631015D2}"/>
    <hyperlink ref="A2161" r:id="rId6315" xr:uid="{9D74ED1A-66EC-468D-8C13-E05AEEF30347}"/>
    <hyperlink ref="L2161" r:id="rId6316" xr:uid="{3920B71A-116B-4E55-9CAC-E7688F7A5A03}"/>
    <hyperlink ref="M2161" r:id="rId6317" xr:uid="{CA87F8B8-DB67-43A0-96A3-07CF3D7FBF82}"/>
    <hyperlink ref="A2162" r:id="rId6318" xr:uid="{6EE7A9F0-F839-45DE-A7AE-8F39B1810A74}"/>
    <hyperlink ref="L2162" r:id="rId6319" xr:uid="{9F7A7E0B-DA3C-4BCA-B172-9D8D58A8A346}"/>
    <hyperlink ref="M2162" r:id="rId6320" xr:uid="{B1AC68F5-7B69-4C64-88E8-9B14A08A79AB}"/>
    <hyperlink ref="A2163" r:id="rId6321" xr:uid="{4043DC21-4579-4CF7-A548-A5457045AB83}"/>
    <hyperlink ref="L2163" r:id="rId6322" xr:uid="{CE24A5A3-BA05-4FB3-8F52-9EF91E0DEFEE}"/>
    <hyperlink ref="M2163" r:id="rId6323" xr:uid="{76732AE0-2AC2-47FC-A1F5-1FB3FA22D11D}"/>
    <hyperlink ref="A2164" r:id="rId6324" xr:uid="{7717C8BE-68F1-4E42-880D-9F0BDF772B8A}"/>
    <hyperlink ref="L2164" r:id="rId6325" xr:uid="{F110F7B6-DA4A-4949-8C79-A21BE71F49D8}"/>
    <hyperlink ref="M2164" r:id="rId6326" xr:uid="{C8F6F4E6-F37C-479E-83E4-257742E8C6B3}"/>
    <hyperlink ref="A2165" r:id="rId6327" xr:uid="{0FE8311D-DF11-4B50-AC0C-7F87AD494718}"/>
    <hyperlink ref="L2165" r:id="rId6328" xr:uid="{4DD3DC45-03CB-4B8D-ABA9-32891B4977E7}"/>
    <hyperlink ref="M2165" r:id="rId6329" xr:uid="{6583979A-8F2E-40A8-B714-41DF73C872DD}"/>
    <hyperlink ref="A2166" r:id="rId6330" xr:uid="{8A0A8F57-54F5-4930-8302-C3CFD73CB638}"/>
    <hyperlink ref="L2166" r:id="rId6331" xr:uid="{0F9A14F2-B75B-4B51-AAE9-25C6903DEE1F}"/>
    <hyperlink ref="M2166" r:id="rId6332" xr:uid="{12AD410B-BAFC-463A-992A-E7ADAFBBD90C}"/>
    <hyperlink ref="A2167" r:id="rId6333" xr:uid="{03819BED-981F-4590-A2A0-2B590EA3997E}"/>
    <hyperlink ref="L2167" r:id="rId6334" xr:uid="{1B4503AC-D48C-48FA-953F-09F3A756318A}"/>
    <hyperlink ref="M2167" r:id="rId6335" xr:uid="{625F9EF8-49EA-4088-A6A5-696E3FC604B0}"/>
    <hyperlink ref="A2168" r:id="rId6336" xr:uid="{CAFF6B82-76CF-4FC6-970F-A88614E55D81}"/>
    <hyperlink ref="L2168" r:id="rId6337" xr:uid="{A84FE89C-A212-4F02-BFCB-207F23D25AE9}"/>
    <hyperlink ref="M2168" r:id="rId6338" xr:uid="{1D0DA6F0-D47F-4B8B-B548-6EFB2B645193}"/>
    <hyperlink ref="A2169" r:id="rId6339" xr:uid="{8A9E3B10-B79D-4401-927A-9F3214439E28}"/>
    <hyperlink ref="L2169" r:id="rId6340" xr:uid="{D44163D1-7531-4044-8EE7-99633F937445}"/>
    <hyperlink ref="M2169" r:id="rId6341" xr:uid="{EA2D84A9-612D-4735-B1DA-3A56A635FC5A}"/>
    <hyperlink ref="A2170" r:id="rId6342" xr:uid="{5660E7F8-FFFC-4C9B-9484-87D013D935AE}"/>
    <hyperlink ref="L2170" r:id="rId6343" xr:uid="{1CE1700A-72AF-44C1-B775-0BD8FC31B035}"/>
    <hyperlink ref="M2170" r:id="rId6344" xr:uid="{27F1AE05-DBF6-4911-865E-A14F4CE25116}"/>
    <hyperlink ref="A2171" r:id="rId6345" xr:uid="{7C3768F8-111D-4F31-A425-9DC259C77A31}"/>
    <hyperlink ref="L2171" r:id="rId6346" xr:uid="{AAC09D17-1473-47B9-911D-D156DA237A04}"/>
    <hyperlink ref="M2171" r:id="rId6347" xr:uid="{FEB988CA-FD5E-4331-8B5E-33894016030D}"/>
    <hyperlink ref="A2172" r:id="rId6348" xr:uid="{9F415D18-FB78-4CBE-82C7-888D6649C2F9}"/>
    <hyperlink ref="L2172" r:id="rId6349" xr:uid="{60918F1B-D17C-41DA-B376-8F2A957EA5F9}"/>
    <hyperlink ref="M2172" r:id="rId6350" xr:uid="{DCC1451A-2C89-43A0-8283-B1B69C285F47}"/>
    <hyperlink ref="A2173" r:id="rId6351" xr:uid="{820FC062-F884-4528-8254-212EBD351CE9}"/>
    <hyperlink ref="L2173" r:id="rId6352" xr:uid="{A3E8E2B7-E641-400F-8D88-0F042A9E7A43}"/>
    <hyperlink ref="M2173" r:id="rId6353" xr:uid="{BA705F85-4D66-4450-A808-A2E4B81C6BA2}"/>
    <hyperlink ref="A2174" r:id="rId6354" xr:uid="{B882C70D-45B1-4802-9D00-97B77F32B790}"/>
    <hyperlink ref="L2174" r:id="rId6355" xr:uid="{22EC5EE2-FB84-4F9D-B330-9F927F3D843E}"/>
    <hyperlink ref="M2174" r:id="rId6356" xr:uid="{73D8A536-C2C6-42D0-93F8-2FA76AC1349E}"/>
    <hyperlink ref="A2175" r:id="rId6357" xr:uid="{A813B5AB-4C8F-4359-B29D-01FD618BB184}"/>
    <hyperlink ref="L2175" r:id="rId6358" xr:uid="{04914630-ADA0-4607-92D6-E4D75AD79B7B}"/>
    <hyperlink ref="M2175" r:id="rId6359" xr:uid="{CDD94424-01DA-464B-842B-C8057EDD8A74}"/>
    <hyperlink ref="A2176" r:id="rId6360" xr:uid="{49FA45E0-10CF-43A9-928B-9855A90D4A71}"/>
    <hyperlink ref="L2176" r:id="rId6361" xr:uid="{36D1EF2E-1BA2-4288-AE90-44BFAC3CE637}"/>
    <hyperlink ref="M2176" r:id="rId6362" xr:uid="{87045A3D-2FB4-41B0-BDC3-1E3AD0E1BD12}"/>
    <hyperlink ref="A2177" r:id="rId6363" xr:uid="{AA153914-73AC-4E28-8381-ABD6AD29575C}"/>
    <hyperlink ref="L2177" r:id="rId6364" xr:uid="{148909CE-22F6-4CE1-8A36-5D95C5C7C333}"/>
    <hyperlink ref="M2177" r:id="rId6365" xr:uid="{9FC40AEE-D440-42BF-BF7F-0C3F5B22FA20}"/>
    <hyperlink ref="A2178" r:id="rId6366" xr:uid="{2B31DC53-2DD0-4D21-B68A-AEE531B79C62}"/>
    <hyperlink ref="L2178" r:id="rId6367" xr:uid="{A3041C2E-0C5D-431B-9742-1A3D95109A6B}"/>
    <hyperlink ref="M2178" r:id="rId6368" xr:uid="{A54F9161-0E7B-43E3-ACC4-5E34EA94743F}"/>
    <hyperlink ref="A2179" r:id="rId6369" xr:uid="{DE94F647-B825-4FFC-9F49-469DB23E2954}"/>
    <hyperlink ref="L2179" r:id="rId6370" xr:uid="{6049214F-85AA-4003-ABE5-302E4B00B4E0}"/>
    <hyperlink ref="M2179" r:id="rId6371" xr:uid="{BC94818D-6BF4-4907-99A0-16715B344968}"/>
    <hyperlink ref="A2180" r:id="rId6372" xr:uid="{BA9D1894-208E-4B29-A2B0-D17A410FB7B6}"/>
    <hyperlink ref="L2180" r:id="rId6373" xr:uid="{7D6AE49A-7292-4E61-B534-202C74586B3E}"/>
    <hyperlink ref="M2180" r:id="rId6374" xr:uid="{5BB2D111-60F7-4C96-9134-1091EAEB9234}"/>
    <hyperlink ref="A2181" r:id="rId6375" xr:uid="{E8BEFF73-7055-4E03-8608-7B10014EDE8D}"/>
    <hyperlink ref="L2181" r:id="rId6376" xr:uid="{8D3BBE1A-2E9E-4E12-9F42-F0AF573D8956}"/>
    <hyperlink ref="M2181" r:id="rId6377" xr:uid="{96DA4D9F-B6A5-45D3-A348-8A16ABDFA3C1}"/>
    <hyperlink ref="A2182" r:id="rId6378" xr:uid="{DC12D827-DBE8-43B0-AA9F-7B72F8A4BA57}"/>
    <hyperlink ref="L2182" r:id="rId6379" xr:uid="{F1B7827C-3269-4E3B-919F-115E423195A4}"/>
    <hyperlink ref="M2182" r:id="rId6380" xr:uid="{3BB8C7E0-C8D2-441D-A752-9C119C88A7D2}"/>
    <hyperlink ref="A2183" r:id="rId6381" xr:uid="{247FD93A-6AB1-452F-92D6-16AB12643820}"/>
    <hyperlink ref="L2183" r:id="rId6382" xr:uid="{D2B03214-CF16-47AD-B883-ECA03722D0B8}"/>
    <hyperlink ref="M2183" r:id="rId6383" xr:uid="{F20E9EAA-6C27-44B2-97FE-820E0C857705}"/>
    <hyperlink ref="A2184" r:id="rId6384" xr:uid="{0C7418E6-BD7B-47AE-A1F4-CBFAED428F61}"/>
    <hyperlink ref="L2184" r:id="rId6385" xr:uid="{111F0AD1-7A6D-4350-9587-7A76AD427316}"/>
    <hyperlink ref="M2184" r:id="rId6386" xr:uid="{D697EFA6-BC6F-4528-834E-F08FF14D3DB0}"/>
    <hyperlink ref="A2185" r:id="rId6387" xr:uid="{EF04837E-39E6-4C86-BD2C-CC73D2D2C7F7}"/>
    <hyperlink ref="L2185" r:id="rId6388" xr:uid="{81C5FBA1-2AFE-40F2-98BC-5E447E3CF07F}"/>
    <hyperlink ref="M2185" r:id="rId6389" xr:uid="{3ACC174C-F085-437A-9705-455EF2B9B95F}"/>
    <hyperlink ref="A2186" r:id="rId6390" xr:uid="{C4F2A1DD-E0E2-4B7E-BA7C-4FEFDBC7E711}"/>
    <hyperlink ref="L2186" r:id="rId6391" xr:uid="{E39E9DB5-8901-497A-A532-BE9AF7A97320}"/>
    <hyperlink ref="M2186" r:id="rId6392" xr:uid="{629B59DF-ADC6-496A-A811-AB16CFABF128}"/>
    <hyperlink ref="A2187" r:id="rId6393" xr:uid="{086D165B-2B7E-4115-87DD-DD342C5320BE}"/>
    <hyperlink ref="L2187" r:id="rId6394" xr:uid="{4D84915F-7495-46AB-82EE-B492A3261937}"/>
    <hyperlink ref="M2187" r:id="rId6395" xr:uid="{B11525D0-4A7D-4B91-AB7D-E03D464C5030}"/>
    <hyperlink ref="A2188" r:id="rId6396" xr:uid="{1D6D5B14-3887-469D-A3CE-CF4456CA9403}"/>
    <hyperlink ref="L2188" r:id="rId6397" xr:uid="{42E61CC0-2F89-42CF-8F21-336A67156A21}"/>
    <hyperlink ref="M2188" r:id="rId6398" xr:uid="{7DF8E8C9-FC1B-4DA0-87B9-1CF05A9C9771}"/>
    <hyperlink ref="A2189" r:id="rId6399" xr:uid="{4C60660A-B078-4497-8F11-5D7A1F42A7D7}"/>
    <hyperlink ref="L2189" r:id="rId6400" xr:uid="{61AA62F1-1695-464F-9422-D73CD180CAC3}"/>
    <hyperlink ref="M2189" r:id="rId6401" xr:uid="{F04EB7CC-FB7E-458A-9BE2-8F01E6CF49F1}"/>
    <hyperlink ref="A2190" r:id="rId6402" xr:uid="{4C4D8A7A-7982-4316-997C-6E5B5A16C99B}"/>
    <hyperlink ref="L2190" r:id="rId6403" xr:uid="{98A2CF95-1434-45BA-9125-7BE9A667325B}"/>
    <hyperlink ref="M2190" r:id="rId6404" xr:uid="{B2E15B79-C730-485A-A041-61701BDFCAD4}"/>
    <hyperlink ref="A2191" r:id="rId6405" xr:uid="{4D6E619E-D659-4C4A-BC2C-78C0183C90DC}"/>
    <hyperlink ref="L2191" r:id="rId6406" xr:uid="{74CF81D7-54BC-4C7F-AB93-AC31982342E9}"/>
    <hyperlink ref="M2191" r:id="rId6407" xr:uid="{490C2A58-95AA-4575-89F6-A3B54DA1167B}"/>
    <hyperlink ref="A2192" r:id="rId6408" xr:uid="{96A7FCD9-E038-4A93-A11F-893C3EE56805}"/>
    <hyperlink ref="L2192" r:id="rId6409" xr:uid="{DE0408E8-8FE2-4822-B2EA-EF5B48C351AE}"/>
    <hyperlink ref="M2192" r:id="rId6410" xr:uid="{5D4FBC6B-D883-4D71-91EB-69DA876C5A66}"/>
    <hyperlink ref="A2193" r:id="rId6411" xr:uid="{871AA82F-F8E3-4AE4-8E3A-D00AD5EDFEFB}"/>
    <hyperlink ref="L2193" r:id="rId6412" xr:uid="{63B4AD84-4ED2-489B-ACDD-2849FA4132AA}"/>
    <hyperlink ref="M2193" r:id="rId6413" xr:uid="{3C8FA7E2-7D0E-4F3B-98F1-8AFB920DBDD1}"/>
    <hyperlink ref="A2194" r:id="rId6414" xr:uid="{B525F723-D21B-4423-A99C-4781FD412E8E}"/>
    <hyperlink ref="L2194" r:id="rId6415" xr:uid="{802592DA-5274-453B-99D8-FEFDC0D72459}"/>
    <hyperlink ref="M2194" r:id="rId6416" xr:uid="{514BB171-4B18-4D08-BE06-573EDEA51A2F}"/>
    <hyperlink ref="A2195" r:id="rId6417" xr:uid="{B0A713E3-3C80-4210-B09F-569D1E5DE819}"/>
    <hyperlink ref="L2195" r:id="rId6418" xr:uid="{3021125F-0805-48E5-A73A-66D60D9343F9}"/>
    <hyperlink ref="M2195" r:id="rId6419" xr:uid="{549E48D4-6FCD-401B-937A-BE49F5464DE9}"/>
    <hyperlink ref="A2196" r:id="rId6420" xr:uid="{817D986F-199D-4EC3-8106-F808F955485F}"/>
    <hyperlink ref="L2196" r:id="rId6421" xr:uid="{5550F718-88BA-4AC2-98FE-A5B608C66CED}"/>
    <hyperlink ref="M2196" r:id="rId6422" xr:uid="{6FF71341-BB84-4479-BA8F-4E6662139FBE}"/>
    <hyperlink ref="A2197" r:id="rId6423" xr:uid="{C08AA440-0603-49BC-A75E-0BEC7393D733}"/>
    <hyperlink ref="L2197" r:id="rId6424" xr:uid="{46DBC674-724B-484E-A4CD-5F131ABD6584}"/>
    <hyperlink ref="M2197" r:id="rId6425" xr:uid="{BE8729A8-36DB-476E-B413-F054A80AA66A}"/>
    <hyperlink ref="A2198" r:id="rId6426" xr:uid="{4DC83019-BDD9-4910-8690-CCE7F5F7F21E}"/>
    <hyperlink ref="L2198" r:id="rId6427" xr:uid="{65470136-0105-46E8-8F57-A4822C61CB7E}"/>
    <hyperlink ref="M2198" r:id="rId6428" xr:uid="{8D2DE43D-7296-4A39-9C8D-E63DC916DCAA}"/>
    <hyperlink ref="A2199" r:id="rId6429" xr:uid="{6339023D-F483-4E90-B478-F02098DFFAF7}"/>
    <hyperlink ref="L2199" r:id="rId6430" xr:uid="{BD7FEC9E-C8D5-444C-95FD-D81EA11DEA49}"/>
    <hyperlink ref="M2199" r:id="rId6431" xr:uid="{54CC66E7-E168-47BE-B77C-4789F94F3A55}"/>
    <hyperlink ref="A2200" r:id="rId6432" xr:uid="{A4D6ABE8-98A3-4C4F-BF48-982E0D335A9C}"/>
    <hyperlink ref="L2200" r:id="rId6433" xr:uid="{5607C6BF-24B2-4A0F-A9DF-19DA29317004}"/>
    <hyperlink ref="M2200" r:id="rId6434" xr:uid="{88B35EED-F3BA-4EC2-BBAD-A32A4108A939}"/>
    <hyperlink ref="A2201" r:id="rId6435" xr:uid="{D38F5173-0A62-45F2-9288-82BE95CB029A}"/>
    <hyperlink ref="L2201" r:id="rId6436" xr:uid="{D3E3F711-2517-4C85-9ADB-9BA69738E94B}"/>
    <hyperlink ref="M2201" r:id="rId6437" xr:uid="{1BC1163E-0CD6-4B3A-8D05-2E996114BA78}"/>
    <hyperlink ref="A2202" r:id="rId6438" xr:uid="{C6AAF72D-65ED-4B54-95C9-4675ECB03703}"/>
    <hyperlink ref="L2202" r:id="rId6439" xr:uid="{BE787BBB-D2D7-4136-94EE-9F2C89404C80}"/>
    <hyperlink ref="M2202" r:id="rId6440" xr:uid="{902DD51F-E958-4AED-86DD-461D6300831C}"/>
    <hyperlink ref="A2203" r:id="rId6441" xr:uid="{A3698524-F194-44A2-8B35-DAF380E71052}"/>
    <hyperlink ref="L2203" r:id="rId6442" xr:uid="{5194CC6C-D893-4750-9217-8FCA7802224F}"/>
    <hyperlink ref="M2203" r:id="rId6443" xr:uid="{182449FD-BF4E-4404-A29F-DA5F3C0F09B6}"/>
    <hyperlink ref="A2204" r:id="rId6444" xr:uid="{022CF5DA-DFC0-4608-9CFF-A8EEEBF6DACA}"/>
    <hyperlink ref="L2204" r:id="rId6445" xr:uid="{761AAF66-F2E9-4C1F-A277-BC587B5DF833}"/>
    <hyperlink ref="M2204" r:id="rId6446" xr:uid="{BC1EE2EB-441F-49C3-8D12-69ACD874A7FB}"/>
    <hyperlink ref="A2205" r:id="rId6447" xr:uid="{8A98EB7D-DD69-4E6B-8ED6-255B468D7344}"/>
    <hyperlink ref="L2205" r:id="rId6448" xr:uid="{78E76EF0-0638-424C-AC95-ECEC8C8E000C}"/>
    <hyperlink ref="M2205" r:id="rId6449" xr:uid="{C07C70F1-BFFE-41DF-8228-D82A140575C9}"/>
    <hyperlink ref="A2206" r:id="rId6450" xr:uid="{B4BB84E1-972E-4B39-A081-116A0AD2B94D}"/>
    <hyperlink ref="L2206" r:id="rId6451" xr:uid="{F04412B0-20A8-4B7B-8F3C-BC8BD434BBD7}"/>
    <hyperlink ref="M2206" r:id="rId6452" xr:uid="{4F8513D3-9694-447E-9F86-51C116DA1F01}"/>
    <hyperlink ref="A2207" r:id="rId6453" xr:uid="{74DF8D87-AFEA-4996-8B6F-9843B9E95A82}"/>
    <hyperlink ref="L2207" r:id="rId6454" xr:uid="{12FEC8F1-84D6-4A3E-8D1B-008FC519F1D2}"/>
    <hyperlink ref="M2207" r:id="rId6455" xr:uid="{59412A53-50D9-4BFE-928B-F51909E30127}"/>
    <hyperlink ref="A2208" r:id="rId6456" xr:uid="{3D4BE336-455D-437A-BB1E-1EE4A2FAB96A}"/>
    <hyperlink ref="L2208" r:id="rId6457" xr:uid="{AF164F6F-6B79-4079-8AC5-1666BB364E45}"/>
    <hyperlink ref="M2208" r:id="rId6458" xr:uid="{7DC5EEEB-BE80-4B74-AB5D-3BE07D21FF4F}"/>
    <hyperlink ref="A2209" r:id="rId6459" xr:uid="{0B16828B-FDFD-48A6-8CE8-3BBF77D4D98A}"/>
    <hyperlink ref="L2209" r:id="rId6460" xr:uid="{4CB339F5-5154-4EE9-9056-1BF30DB6863F}"/>
    <hyperlink ref="M2209" r:id="rId6461" xr:uid="{32D316DF-2627-4B3A-9EF8-5CC63371A58B}"/>
    <hyperlink ref="A2210" r:id="rId6462" xr:uid="{6CB72383-B26C-4CA0-A0BC-CD0A0B4220FC}"/>
    <hyperlink ref="L2210" r:id="rId6463" xr:uid="{289AF7E6-96BF-4E83-9598-DB28D6407DB8}"/>
    <hyperlink ref="M2210" r:id="rId6464" xr:uid="{261AAF86-0C0F-45B2-A91C-FC5D38B72699}"/>
    <hyperlink ref="A2211" r:id="rId6465" xr:uid="{B075650A-F58F-47DA-B91F-63FD87C7EE40}"/>
    <hyperlink ref="L2211" r:id="rId6466" xr:uid="{2DF28065-137C-4D50-8E6D-B3FB93866E4F}"/>
    <hyperlink ref="M2211" r:id="rId6467" xr:uid="{13F48476-921E-4233-BB8E-FE0FA8F5A756}"/>
    <hyperlink ref="A2212" r:id="rId6468" xr:uid="{3ACBEA9A-1B40-4C1A-BBA8-B533F0441385}"/>
    <hyperlink ref="L2212" r:id="rId6469" xr:uid="{AC30B5CD-561A-4E56-ABC0-F142FCBB656E}"/>
    <hyperlink ref="M2212" r:id="rId6470" xr:uid="{CF4E219B-0FAC-4C04-966F-AB47F7A47982}"/>
    <hyperlink ref="A2213" r:id="rId6471" xr:uid="{DABB408C-FDE0-4EBC-83B3-F4C4D4768C6D}"/>
    <hyperlink ref="L2213" r:id="rId6472" xr:uid="{5A3103F1-F7CF-4FB7-8C54-7AF149AAF18A}"/>
    <hyperlink ref="M2213" r:id="rId6473" xr:uid="{A81336C6-0D16-435D-9103-4D3848C05339}"/>
    <hyperlink ref="A2214" r:id="rId6474" xr:uid="{A55716A7-2FA5-4CD5-8773-905FBD33C652}"/>
    <hyperlink ref="L2214" r:id="rId6475" xr:uid="{21CC7FC7-656B-4A4F-A812-F698BE12899C}"/>
    <hyperlink ref="M2214" r:id="rId6476" xr:uid="{C29636F8-322A-4CF3-8686-641EB435E11B}"/>
    <hyperlink ref="A2215" r:id="rId6477" xr:uid="{6C988202-83A4-414C-A72C-671F726CDFB0}"/>
    <hyperlink ref="L2215" r:id="rId6478" xr:uid="{D950ED08-ADA4-46DD-A25F-70379642FFE2}"/>
    <hyperlink ref="M2215" r:id="rId6479" xr:uid="{CB541F46-5EA9-453E-8308-6E6EBE8E92A9}"/>
    <hyperlink ref="A2216" r:id="rId6480" xr:uid="{16AB5D6C-B6DC-447C-BF08-8AD06C26DF16}"/>
    <hyperlink ref="L2216" r:id="rId6481" xr:uid="{5C0B8CB0-1BC1-44A8-AC8F-8F978AB8B616}"/>
    <hyperlink ref="M2216" r:id="rId6482" xr:uid="{141A5651-C98B-483A-8384-E52C7E1161DC}"/>
    <hyperlink ref="A2217" r:id="rId6483" xr:uid="{D4E33DE2-C759-499E-81B2-71D6EB6B1B66}"/>
    <hyperlink ref="L2217" r:id="rId6484" xr:uid="{0F1A2558-122B-4302-B075-488ED196A4C3}"/>
    <hyperlink ref="M2217" r:id="rId6485" xr:uid="{5F3CA10B-E0F2-45FB-BC68-B3ECC5AA29DA}"/>
    <hyperlink ref="A2218" r:id="rId6486" xr:uid="{F5A639D4-E2FB-43CE-9B6E-26A5854F287A}"/>
    <hyperlink ref="L2218" r:id="rId6487" xr:uid="{B0A057B6-0C58-4AE3-9772-DF11E223BB1A}"/>
    <hyperlink ref="M2218" r:id="rId6488" xr:uid="{830491EC-74D7-45C3-8798-6BD0CF05761B}"/>
    <hyperlink ref="A2219" r:id="rId6489" xr:uid="{9D06C30D-59CE-4E28-ADA1-658D1796EB3B}"/>
    <hyperlink ref="L2219" r:id="rId6490" xr:uid="{2C9D1B49-1765-49E6-838D-1764F0F14376}"/>
    <hyperlink ref="M2219" r:id="rId6491" xr:uid="{72C02A0D-9ED1-44D7-A43F-8233FBBE1B57}"/>
    <hyperlink ref="A2220" r:id="rId6492" xr:uid="{51C86E3B-39DE-4A66-ABAA-C57D4E1393FC}"/>
    <hyperlink ref="L2220" r:id="rId6493" xr:uid="{63D91173-B2D6-4F1C-888B-D0360A044108}"/>
    <hyperlink ref="M2220" r:id="rId6494" xr:uid="{BDFCB189-3F4D-4C50-810A-D8968D8A0C88}"/>
    <hyperlink ref="A2221" r:id="rId6495" xr:uid="{C2F79BB2-4807-4288-8D98-3E4B08A84C2D}"/>
    <hyperlink ref="L2221" r:id="rId6496" xr:uid="{DFA4C879-D4B6-4C64-889D-AE51B99E332E}"/>
    <hyperlink ref="M2221" r:id="rId6497" xr:uid="{6D0FB8DB-DBD5-4288-9ED8-7F28F961B08C}"/>
    <hyperlink ref="A2222" r:id="rId6498" xr:uid="{E84E3811-635D-4EA3-BE12-E169915E48FE}"/>
    <hyperlink ref="L2222" r:id="rId6499" xr:uid="{AA60BFA9-6152-4973-A2B8-326E30668328}"/>
    <hyperlink ref="M2222" r:id="rId6500" xr:uid="{7B99FE89-0C2C-420F-92AD-0B00440DCB41}"/>
    <hyperlink ref="A2223" r:id="rId6501" xr:uid="{4884D46F-F2CA-4CFF-89EB-623F3D8E4399}"/>
    <hyperlink ref="L2223" r:id="rId6502" xr:uid="{F959086E-0928-4675-83A7-EC3C923D0E7A}"/>
    <hyperlink ref="M2223" r:id="rId6503" xr:uid="{1512FD03-4674-4F7A-AFF1-AC6BAAF64E45}"/>
    <hyperlink ref="A2224" r:id="rId6504" xr:uid="{276F454B-1707-4D2F-99C0-C5E09E8B9930}"/>
    <hyperlink ref="L2224" r:id="rId6505" xr:uid="{3B3F8701-FD25-4298-8A1C-34D3A3A75AB2}"/>
    <hyperlink ref="M2224" r:id="rId6506" xr:uid="{04342F1A-D0C8-4466-9CC1-E658B51F002A}"/>
    <hyperlink ref="A2225" r:id="rId6507" xr:uid="{F1916BC0-586D-4B91-A6EC-A2489A630286}"/>
    <hyperlink ref="L2225" r:id="rId6508" xr:uid="{873CB5F7-5A09-4D7A-9F57-6F32291AB53C}"/>
    <hyperlink ref="M2225" r:id="rId6509" xr:uid="{31BD367B-BF87-4AFA-A0AF-A0498D44FCEF}"/>
    <hyperlink ref="A2226" r:id="rId6510" xr:uid="{083926FA-2B3A-46F7-9DEB-D6613AF3DCC8}"/>
    <hyperlink ref="L2226" r:id="rId6511" xr:uid="{A41BB627-47E5-49C4-B333-C29BC3306289}"/>
    <hyperlink ref="M2226" r:id="rId6512" xr:uid="{29C449DE-F579-4D57-9646-089B94A49268}"/>
    <hyperlink ref="A2227" r:id="rId6513" xr:uid="{9950878B-5C6D-4346-B462-737CCA9A997B}"/>
    <hyperlink ref="L2227" r:id="rId6514" xr:uid="{A8E4C5AF-3423-453D-AADA-8E0D205DCE3F}"/>
    <hyperlink ref="M2227" r:id="rId6515" xr:uid="{11ED72EA-B20D-42C9-83E8-171338810ABA}"/>
    <hyperlink ref="A2228" r:id="rId6516" xr:uid="{2EBCB23D-40AF-4EF1-B095-6FA29947EBE9}"/>
    <hyperlink ref="L2228" r:id="rId6517" xr:uid="{2FEB628A-9E4F-4EBB-BA85-60A9684FE86D}"/>
    <hyperlink ref="M2228" r:id="rId6518" xr:uid="{4B0ED8B9-87FB-4930-8918-6EE3E329772C}"/>
    <hyperlink ref="A2229" r:id="rId6519" xr:uid="{46D9CF52-0817-41B1-8EFD-98890EE77E7C}"/>
    <hyperlink ref="L2229" r:id="rId6520" xr:uid="{CCC5E50A-DD91-456D-86A2-59470721BAC7}"/>
    <hyperlink ref="M2229" r:id="rId6521" xr:uid="{5B1662D0-EC76-473A-8E3C-71BB790BAACC}"/>
    <hyperlink ref="A2230" r:id="rId6522" xr:uid="{4640D914-7E2A-4BCF-9E01-B36C696FEA10}"/>
    <hyperlink ref="L2230" r:id="rId6523" xr:uid="{E6D81DF1-106F-41EE-B4C3-48D5963C0149}"/>
    <hyperlink ref="M2230" r:id="rId6524" xr:uid="{25C378A0-9522-4A41-B737-352E1C12B93A}"/>
    <hyperlink ref="A2231" r:id="rId6525" xr:uid="{0FC84756-BF24-41EA-A956-0036893130A6}"/>
    <hyperlink ref="L2231" r:id="rId6526" xr:uid="{E681B21E-66DB-4FDA-9ADF-F7A8E214867E}"/>
    <hyperlink ref="M2231" r:id="rId6527" xr:uid="{B83016B7-FF1D-4585-A937-DB4C3D685F9C}"/>
    <hyperlink ref="A2232" r:id="rId6528" xr:uid="{48248757-BEA5-46C7-9A35-BC5011E57229}"/>
    <hyperlink ref="L2232" r:id="rId6529" xr:uid="{6478FACA-0A35-488D-963D-B5691D801803}"/>
    <hyperlink ref="M2232" r:id="rId6530" xr:uid="{3D9E8BA5-3C95-4373-96E0-AAD49141227D}"/>
    <hyperlink ref="A2233" r:id="rId6531" xr:uid="{FB49C21B-8787-4A15-86E1-E2934AC31BF7}"/>
    <hyperlink ref="L2233" r:id="rId6532" xr:uid="{61F01D71-07B5-4421-A8C9-7EC65477BEAD}"/>
    <hyperlink ref="M2233" r:id="rId6533" xr:uid="{F8230F0A-F5F9-4871-A93E-536CEBCCD693}"/>
    <hyperlink ref="A2234" r:id="rId6534" xr:uid="{1BE50424-74C4-413A-A590-B60531AE8C80}"/>
    <hyperlink ref="L2234" r:id="rId6535" xr:uid="{BCF16478-7813-4141-809A-7DBC0EC07F4D}"/>
    <hyperlink ref="M2234" r:id="rId6536" xr:uid="{E55135BA-E778-4D4D-B31E-0184D7EF8B42}"/>
    <hyperlink ref="A2235" r:id="rId6537" xr:uid="{DEBF29B9-7F81-4F48-A7FF-6363D3CEA3DA}"/>
    <hyperlink ref="L2235" r:id="rId6538" xr:uid="{3ABF0D9C-5CB4-45F3-89C9-43BED46D8EAC}"/>
    <hyperlink ref="M2235" r:id="rId6539" xr:uid="{83C445A6-465E-4067-BF72-8CB30BBA2D02}"/>
    <hyperlink ref="A2236" r:id="rId6540" xr:uid="{8E927F7C-F916-474D-8814-DC071DBEA22B}"/>
    <hyperlink ref="L2236" r:id="rId6541" xr:uid="{0EC6E20F-9AAB-49B3-B6CF-9201AD5A4E51}"/>
    <hyperlink ref="M2236" r:id="rId6542" xr:uid="{28944E02-D871-4B81-BBD8-C8169A37B40F}"/>
    <hyperlink ref="A2237" r:id="rId6543" xr:uid="{FCD55FF4-F699-414C-97E1-378D0F296200}"/>
    <hyperlink ref="L2237" r:id="rId6544" xr:uid="{A4332FFC-4A9C-4147-B618-7B545C5C3287}"/>
    <hyperlink ref="M2237" r:id="rId6545" xr:uid="{73B1FC05-2941-44C3-A30E-C4B0270DC7EF}"/>
    <hyperlink ref="A2238" r:id="rId6546" xr:uid="{325484EB-1972-4A3B-BF46-B85D7C68219B}"/>
    <hyperlink ref="L2238" r:id="rId6547" xr:uid="{55623700-98C0-4AE9-A771-C45E0FDC8EAB}"/>
    <hyperlink ref="M2238" r:id="rId6548" xr:uid="{A5B4FF27-2A7C-485E-BB2F-62D699408130}"/>
    <hyperlink ref="A2239" r:id="rId6549" xr:uid="{CBAB701B-88CF-4624-A1E1-98533F04300A}"/>
    <hyperlink ref="L2239" r:id="rId6550" xr:uid="{8C7A5635-8FD8-447C-AF18-F5E5AFE57629}"/>
    <hyperlink ref="M2239" r:id="rId6551" xr:uid="{7D965BF8-01E4-4AAF-97F4-9414FDABAF72}"/>
    <hyperlink ref="A2240" r:id="rId6552" xr:uid="{9FF53BC0-9A97-4854-8716-99456FD14B52}"/>
    <hyperlink ref="L2240" r:id="rId6553" xr:uid="{7F30CC11-DCF4-4B94-AC88-701AD2EC254B}"/>
    <hyperlink ref="M2240" r:id="rId6554" xr:uid="{6620E90D-5C71-4F97-B7CE-8815A8B5FF76}"/>
    <hyperlink ref="A2241" r:id="rId6555" xr:uid="{8D63F39A-9D9D-4593-A53E-F8466A10401D}"/>
    <hyperlink ref="L2241" r:id="rId6556" xr:uid="{034DF9E4-46BE-4B30-9164-62A462FD7E56}"/>
    <hyperlink ref="M2241" r:id="rId6557" xr:uid="{79D93895-0A44-4763-8501-62650078EE54}"/>
    <hyperlink ref="A2242" r:id="rId6558" xr:uid="{0ABF63BF-1F67-4382-BE99-397FCE233C3D}"/>
    <hyperlink ref="L2242" r:id="rId6559" xr:uid="{11EC3DF4-6B50-4339-9E89-D641899617C1}"/>
    <hyperlink ref="M2242" r:id="rId6560" xr:uid="{2485D40B-6E21-455F-8CC2-B74B69B5E1A6}"/>
    <hyperlink ref="A2243" r:id="rId6561" xr:uid="{C05E5F19-FC70-4857-8B20-25909EA25E97}"/>
    <hyperlink ref="L2243" r:id="rId6562" xr:uid="{AD68A158-D1E6-44C7-B518-48536A0FA105}"/>
    <hyperlink ref="M2243" r:id="rId6563" xr:uid="{36A7314B-3741-439C-8CDD-ED5342E43F49}"/>
    <hyperlink ref="A2244" r:id="rId6564" xr:uid="{C959B5CB-C7F2-4525-8275-449C34E2F70C}"/>
    <hyperlink ref="L2244" r:id="rId6565" xr:uid="{45FAE9E7-C0CD-43FD-BF4D-F31D71E751ED}"/>
    <hyperlink ref="M2244" r:id="rId6566" xr:uid="{4DD619C6-0379-4241-B1FB-506CBB066EE6}"/>
    <hyperlink ref="A2245" r:id="rId6567" xr:uid="{D4DA6424-DED0-4CB7-8C90-ED03A6580BC0}"/>
    <hyperlink ref="L2245" r:id="rId6568" xr:uid="{167757E9-2483-4BA6-AEB8-84D63AA1CFBD}"/>
    <hyperlink ref="M2245" r:id="rId6569" xr:uid="{BCE02697-4288-4197-9C7B-B54075E3ABB9}"/>
    <hyperlink ref="A2246" r:id="rId6570" xr:uid="{6B1BD695-A385-40A1-A761-8B6BDABAC92B}"/>
    <hyperlink ref="L2246" r:id="rId6571" xr:uid="{79BF9A6A-2935-419E-8857-1A16FC1C0BBD}"/>
    <hyperlink ref="M2246" r:id="rId6572" xr:uid="{93290424-89BB-4596-AF71-48FC3EC5342A}"/>
    <hyperlink ref="A2247" r:id="rId6573" xr:uid="{A05BDF0D-E6A4-4FD0-97DD-005E5C7FD66A}"/>
    <hyperlink ref="L2247" r:id="rId6574" xr:uid="{83203BC4-5E7E-4513-8FBE-238B8D6B15E2}"/>
    <hyperlink ref="M2247" r:id="rId6575" xr:uid="{4A031DB3-5F0B-4F7A-97C9-699D0F492508}"/>
    <hyperlink ref="A2248" r:id="rId6576" xr:uid="{80C55F38-A088-431F-9412-31BF471043D0}"/>
    <hyperlink ref="L2248" r:id="rId6577" xr:uid="{D7474A11-8863-4930-9088-B3599A3E1974}"/>
    <hyperlink ref="M2248" r:id="rId6578" xr:uid="{1D48E244-575F-46ED-8F29-B22EF4BCADCC}"/>
    <hyperlink ref="A2249" r:id="rId6579" xr:uid="{1966F006-4AFA-46BE-BE7D-EE406A88EA96}"/>
    <hyperlink ref="L2249" r:id="rId6580" xr:uid="{7988164E-F5E3-4F3C-B362-056C813F8191}"/>
    <hyperlink ref="M2249" r:id="rId6581" xr:uid="{559FB57F-C53B-48F8-A4DD-AE6DAF5DB035}"/>
    <hyperlink ref="A2250" r:id="rId6582" xr:uid="{C6A9BF2E-2F7D-47FC-B157-BA51729684B3}"/>
    <hyperlink ref="L2250" r:id="rId6583" xr:uid="{FCB07C75-F7F2-4AD8-B443-5C50351D2C04}"/>
    <hyperlink ref="M2250" r:id="rId6584" xr:uid="{2C4C4723-CD10-4DA0-96BC-C4F39C1A2870}"/>
    <hyperlink ref="A2251" r:id="rId6585" xr:uid="{0F17706B-A94F-415F-8570-32ACABC9CCA9}"/>
    <hyperlink ref="L2251" r:id="rId6586" xr:uid="{B08D4BD9-3A27-4875-A676-7E4689323461}"/>
    <hyperlink ref="M2251" r:id="rId6587" xr:uid="{5FE294EF-0502-4DDE-B89F-F51E56FE5758}"/>
    <hyperlink ref="A2252" r:id="rId6588" xr:uid="{953BFDB5-8274-4F2E-9433-F7A6BA66643C}"/>
    <hyperlink ref="L2252" r:id="rId6589" xr:uid="{200DA521-E68D-4DAD-BA3E-ACA0C195E47D}"/>
    <hyperlink ref="M2252" r:id="rId6590" xr:uid="{B4111092-A88B-4FBE-98CB-6CE30A2517B9}"/>
    <hyperlink ref="A2253" r:id="rId6591" xr:uid="{BBC46AD3-591E-408C-8B46-8C225B73DF81}"/>
    <hyperlink ref="L2253" r:id="rId6592" xr:uid="{419F8E72-558E-496A-A8FB-EC8C6A48321F}"/>
    <hyperlink ref="M2253" r:id="rId6593" xr:uid="{075200B8-E038-43B4-A2B1-B36142D8C22A}"/>
    <hyperlink ref="A2254" r:id="rId6594" xr:uid="{893429AD-B223-40FC-9703-EF42E96285FE}"/>
    <hyperlink ref="L2254" r:id="rId6595" xr:uid="{DE6FD375-13D7-4494-ABC7-AC8376D79092}"/>
    <hyperlink ref="M2254" r:id="rId6596" xr:uid="{E84F1EC9-5A2A-4177-AACC-81945029D16B}"/>
    <hyperlink ref="A2255" r:id="rId6597" xr:uid="{DBB01DFA-9697-4617-BA5D-A7E58ADCE1A3}"/>
    <hyperlink ref="L2255" r:id="rId6598" xr:uid="{23EF96CC-0485-445C-8640-CF8D7D16FA24}"/>
    <hyperlink ref="M2255" r:id="rId6599" xr:uid="{F7F9916F-1850-48B2-9F96-C726777FA4B2}"/>
    <hyperlink ref="A2256" r:id="rId6600" xr:uid="{05FF658E-0B7F-4B28-9D8B-00568294DAA3}"/>
    <hyperlink ref="L2256" r:id="rId6601" xr:uid="{7CFE6E10-3481-40AF-91C2-1DBCCCCBC1F5}"/>
    <hyperlink ref="M2256" r:id="rId6602" xr:uid="{27907B34-E637-4EAA-B560-46056D4145B9}"/>
    <hyperlink ref="A2257" r:id="rId6603" xr:uid="{13C760B7-DB36-4B7D-B442-7252625A9FA2}"/>
    <hyperlink ref="L2257" r:id="rId6604" xr:uid="{74150638-D5EF-4BB8-85F5-591514B8883F}"/>
    <hyperlink ref="M2257" r:id="rId6605" xr:uid="{45BD0B85-F278-4005-85DA-FC783B66E4B6}"/>
    <hyperlink ref="A2258" r:id="rId6606" xr:uid="{90881EE5-DAEA-4FF5-AD05-1F7F83FF3624}"/>
    <hyperlink ref="L2258" r:id="rId6607" xr:uid="{BDC54188-43B0-4B22-B6C1-68EE155F99F3}"/>
    <hyperlink ref="M2258" r:id="rId6608" xr:uid="{E4A38833-0CE8-44F8-972D-478A2EE31224}"/>
    <hyperlink ref="A2259" r:id="rId6609" xr:uid="{CC4A2884-0BD7-4813-90FA-707DFBFAB7A3}"/>
    <hyperlink ref="L2259" r:id="rId6610" xr:uid="{04461AB4-3919-4EE8-8493-6ABCD38124F0}"/>
    <hyperlink ref="M2259" r:id="rId6611" xr:uid="{8A063482-2314-4CBC-8134-0CB71225DF54}"/>
    <hyperlink ref="A2260" r:id="rId6612" xr:uid="{7B7F4418-08D1-4A72-BD75-97043140D965}"/>
    <hyperlink ref="L2260" r:id="rId6613" xr:uid="{10ADC7AE-0061-4DBE-9746-7C9660384C73}"/>
    <hyperlink ref="M2260" r:id="rId6614" xr:uid="{31F47044-059A-43C0-9DEE-4A0495646273}"/>
    <hyperlink ref="A2261" r:id="rId6615" xr:uid="{D19F756C-AE06-45FC-B143-A2940CD16F73}"/>
    <hyperlink ref="L2261" r:id="rId6616" xr:uid="{237891B5-5000-43F6-B140-181AE42C7310}"/>
    <hyperlink ref="M2261" r:id="rId6617" xr:uid="{F5904150-EB0E-4A64-BF26-E4C0E67B25FA}"/>
    <hyperlink ref="A2262" r:id="rId6618" xr:uid="{E89DD8A4-661A-49B7-8B62-3E8B9A696D1C}"/>
    <hyperlink ref="L2262" r:id="rId6619" xr:uid="{C8BC02D6-D32F-4403-A098-31A0721213CF}"/>
    <hyperlink ref="M2262" r:id="rId6620" xr:uid="{433263EB-59F1-4598-A120-36AEE14CFE5A}"/>
    <hyperlink ref="A2263" r:id="rId6621" xr:uid="{BD8E8DA5-CAE6-4680-8601-38156331C993}"/>
    <hyperlink ref="L2263" r:id="rId6622" xr:uid="{DB1840FA-2B85-4425-8B7A-1FE5B78E68EB}"/>
    <hyperlink ref="M2263" r:id="rId6623" xr:uid="{4E62C95C-0777-4E6E-B7FA-661BAF1C3DB3}"/>
    <hyperlink ref="A2264" r:id="rId6624" xr:uid="{796E97AD-58B5-4FF9-9FE1-042EB8BF960B}"/>
    <hyperlink ref="L2264" r:id="rId6625" xr:uid="{B802C332-23A0-458D-B01B-08E328684B95}"/>
    <hyperlink ref="M2264" r:id="rId6626" xr:uid="{A649A7C9-2DA8-4841-8011-80777EB3A04F}"/>
    <hyperlink ref="A2265" r:id="rId6627" xr:uid="{6FED9F8D-7528-4DDA-B2AE-529382D07535}"/>
    <hyperlink ref="L2265" r:id="rId6628" xr:uid="{E81A83F9-9086-426B-9084-3762DE9D93EA}"/>
    <hyperlink ref="M2265" r:id="rId6629" xr:uid="{C8A2678C-1B2A-45F6-8E43-71CAB49A6CAD}"/>
    <hyperlink ref="A2266" r:id="rId6630" xr:uid="{B1568B1F-9666-4773-A12A-C042A9321639}"/>
    <hyperlink ref="L2266" r:id="rId6631" xr:uid="{7C80632A-2E0C-478E-8837-86D4D617F81C}"/>
    <hyperlink ref="M2266" r:id="rId6632" xr:uid="{643C8C96-97DA-490D-B7BB-AA651008BD76}"/>
    <hyperlink ref="A2267" r:id="rId6633" xr:uid="{858EF89E-E34F-4325-9EA5-2109E54BC580}"/>
    <hyperlink ref="L2267" r:id="rId6634" xr:uid="{62FDABB4-7F98-4703-A2BE-679D4FA49BD8}"/>
    <hyperlink ref="M2267" r:id="rId6635" xr:uid="{7AE7D6FE-1B3B-4195-BE59-F6ED0F5FDA57}"/>
    <hyperlink ref="A2268" r:id="rId6636" xr:uid="{AC426027-6524-4E6F-80D9-B8F948585C02}"/>
    <hyperlink ref="L2268" r:id="rId6637" xr:uid="{BECCAEBE-CA05-4E5E-8CC5-34878E8A9513}"/>
    <hyperlink ref="M2268" r:id="rId6638" xr:uid="{8E68ECAC-491C-4DEF-A0D8-B5F5D3741275}"/>
    <hyperlink ref="A2269" r:id="rId6639" xr:uid="{8C0A870A-CF44-4235-B95D-09878E86336B}"/>
    <hyperlink ref="L2269" r:id="rId6640" xr:uid="{DFE2CD9D-F09C-4554-8BDD-5E4ACF612D3E}"/>
    <hyperlink ref="M2269" r:id="rId6641" xr:uid="{C2596BBF-568A-4937-91EB-ADB4CCF2C255}"/>
    <hyperlink ref="A2270" r:id="rId6642" xr:uid="{D804D6B4-745E-4154-A574-5F5C2F6D1DE1}"/>
    <hyperlink ref="L2270" r:id="rId6643" xr:uid="{C60AE510-B7F5-4AAA-B15F-1629ABE10FB5}"/>
    <hyperlink ref="M2270" r:id="rId6644" xr:uid="{AA27205B-EA8D-4F0F-A644-01097CEC6068}"/>
    <hyperlink ref="A2271" r:id="rId6645" xr:uid="{0EE097CA-7FE9-4C82-BCFB-D8091B1041D4}"/>
    <hyperlink ref="L2271" r:id="rId6646" xr:uid="{8097AA92-4C06-4A83-9F38-880550855A5D}"/>
    <hyperlink ref="M2271" r:id="rId6647" xr:uid="{A6584EB4-4D4B-42A0-A0A8-3929717F8DED}"/>
    <hyperlink ref="A2272" r:id="rId6648" xr:uid="{1FAB1A53-2FCA-44EE-A2F9-8C59F29B188B}"/>
    <hyperlink ref="L2272" r:id="rId6649" xr:uid="{820B7965-C176-4B95-B074-4AA4ADD7222F}"/>
    <hyperlink ref="M2272" r:id="rId6650" xr:uid="{4BF3DDA8-F5CF-435B-A106-C92AF3163BCC}"/>
    <hyperlink ref="A2273" r:id="rId6651" xr:uid="{C1056440-EDAE-4D74-BB0F-2CD8E9FCDFDC}"/>
    <hyperlink ref="L2273" r:id="rId6652" xr:uid="{ABBA902C-80D0-4AC9-8F22-B3736EEE2912}"/>
    <hyperlink ref="M2273" r:id="rId6653" xr:uid="{0522EFA0-9653-43F1-B9E0-BA2B98B68C11}"/>
    <hyperlink ref="A2274" r:id="rId6654" xr:uid="{28D96BC5-6D8D-4920-BD55-918E851199DD}"/>
    <hyperlink ref="L2274" r:id="rId6655" xr:uid="{EDF56767-F3AC-47B9-B15C-7CAC61BFBFD3}"/>
    <hyperlink ref="M2274" r:id="rId6656" xr:uid="{E118DC83-4AE4-4E5C-A950-1CA3B1E9691A}"/>
    <hyperlink ref="A2275" r:id="rId6657" xr:uid="{B5055586-7EE3-4EA5-807A-657AFCC97C1F}"/>
    <hyperlink ref="L2275" r:id="rId6658" xr:uid="{6CB3DB3D-0971-401B-B874-049DC902F071}"/>
    <hyperlink ref="M2275" r:id="rId6659" xr:uid="{EE86886B-DEB4-4CEB-953E-A38C4D39C47E}"/>
    <hyperlink ref="A2276" r:id="rId6660" xr:uid="{023AEBCB-4664-40BE-85F7-FFD3443F7742}"/>
    <hyperlink ref="L2276" r:id="rId6661" xr:uid="{51FA3FAE-ED78-4A1F-9969-D3618EA94709}"/>
    <hyperlink ref="M2276" r:id="rId6662" xr:uid="{4C07F1A8-34FC-4D38-8CDE-E4923EA3A234}"/>
    <hyperlink ref="A2277" r:id="rId6663" xr:uid="{07A10808-669A-4A20-80F1-7998346A1AC6}"/>
    <hyperlink ref="L2277" r:id="rId6664" xr:uid="{0A9C6CAB-C42B-41F5-BC77-F84D7935881E}"/>
    <hyperlink ref="M2277" r:id="rId6665" xr:uid="{F788CEC2-B88E-4DEA-AD00-FDD9D624C80E}"/>
    <hyperlink ref="A2278" r:id="rId6666" xr:uid="{18D2D4BB-DDB4-4486-B2A1-71E7FDE261AE}"/>
    <hyperlink ref="L2278" r:id="rId6667" xr:uid="{D60C774E-553C-45D2-9C93-42AB1A86479B}"/>
    <hyperlink ref="M2278" r:id="rId6668" xr:uid="{8326DBBE-43C5-445A-B4EE-73808DB3C312}"/>
    <hyperlink ref="A2279" r:id="rId6669" xr:uid="{4D26826F-6CFF-4178-ADC9-78B1E73D0B3C}"/>
    <hyperlink ref="L2279" r:id="rId6670" xr:uid="{F0BDE425-A46D-470A-B9C8-4BFA032AEA49}"/>
    <hyperlink ref="M2279" r:id="rId6671" xr:uid="{0A391C00-D40D-429B-8BE1-AC35F60AAD19}"/>
    <hyperlink ref="A2280" r:id="rId6672" xr:uid="{EA4338E5-D340-46BD-B310-59B19D71B37C}"/>
    <hyperlink ref="L2280" r:id="rId6673" xr:uid="{D71EC320-8DED-4298-AF13-98448249FC1F}"/>
    <hyperlink ref="M2280" r:id="rId6674" xr:uid="{91948182-E453-4078-AF98-D140B1B85C70}"/>
    <hyperlink ref="A2281" r:id="rId6675" xr:uid="{C57F9F19-D676-4231-9E89-957C4D9C3F39}"/>
    <hyperlink ref="L2281" r:id="rId6676" xr:uid="{C7DD37D3-F41F-4175-9668-A38A6C6A3661}"/>
    <hyperlink ref="M2281" r:id="rId6677" xr:uid="{23C0A591-06C1-4663-9607-259A43ADC197}"/>
    <hyperlink ref="A2282" r:id="rId6678" xr:uid="{12B23095-0FAC-4F89-A89C-477A2CC6BF8C}"/>
    <hyperlink ref="L2282" r:id="rId6679" xr:uid="{4AAD4C6F-0E06-4226-BD94-212E0432774D}"/>
    <hyperlink ref="M2282" r:id="rId6680" xr:uid="{D37A60A9-D37E-4066-9D5B-CB738C3B23AD}"/>
    <hyperlink ref="A2283" r:id="rId6681" xr:uid="{1A71CC21-DD08-473C-A6A2-D2B9700D7E79}"/>
    <hyperlink ref="L2283" r:id="rId6682" xr:uid="{3BDE1C03-2094-4512-B087-FBA22BCA6117}"/>
    <hyperlink ref="M2283" r:id="rId6683" xr:uid="{237C72CA-52C8-423D-A3A3-F0CB73EAC4DA}"/>
    <hyperlink ref="A2284" r:id="rId6684" xr:uid="{0F3D4B06-F7B9-4692-8BC1-65D93125DB3A}"/>
    <hyperlink ref="L2284" r:id="rId6685" xr:uid="{345B7BF8-51B5-4004-A978-4A376D18242D}"/>
    <hyperlink ref="M2284" r:id="rId6686" xr:uid="{F1A3F1A6-4606-4327-AF3C-E7C9B23A549D}"/>
    <hyperlink ref="A2285" r:id="rId6687" xr:uid="{1C6BFF91-27C9-4018-AD3D-BA37F030889C}"/>
    <hyperlink ref="L2285" r:id="rId6688" xr:uid="{800A5B6E-2314-425F-8434-B0F146262EF7}"/>
    <hyperlink ref="M2285" r:id="rId6689" xr:uid="{E55E0C70-7CDC-4DF9-9462-530A0996B18D}"/>
    <hyperlink ref="A2286" r:id="rId6690" xr:uid="{DF66A238-58D2-4459-8E21-6A1B824FF925}"/>
    <hyperlink ref="L2286" r:id="rId6691" xr:uid="{930B015C-3146-43BF-82F7-F5FA478DEDEB}"/>
    <hyperlink ref="M2286" r:id="rId6692" xr:uid="{7D86126A-A3D8-41E9-B062-ADB35ACDA691}"/>
    <hyperlink ref="A2287" r:id="rId6693" xr:uid="{5A7D5A7E-0C83-40E8-B15C-7493CD045581}"/>
    <hyperlink ref="L2287" r:id="rId6694" xr:uid="{9542CE47-AFC9-4789-8BFA-5D3A45D2C457}"/>
    <hyperlink ref="M2287" r:id="rId6695" xr:uid="{1084A0EB-AB35-4610-A6FF-94EAE8752A78}"/>
    <hyperlink ref="A2288" r:id="rId6696" xr:uid="{E7E0CD0D-F8FB-43C9-999E-9FA13B2428E0}"/>
    <hyperlink ref="L2288" r:id="rId6697" xr:uid="{6DF7F07C-1D46-4C90-8BC0-82EA04F65DA1}"/>
    <hyperlink ref="M2288" r:id="rId6698" xr:uid="{64EF73E0-B504-46EA-AFFF-84EB6962AE57}"/>
    <hyperlink ref="A2289" r:id="rId6699" xr:uid="{4D69CDBD-0446-40CA-B4A6-82CED50797DD}"/>
    <hyperlink ref="L2289" r:id="rId6700" xr:uid="{34F9CCC1-C630-4C13-8C36-E3AA4C8C9F26}"/>
    <hyperlink ref="M2289" r:id="rId6701" xr:uid="{7832AD3E-F8F4-4E39-B3E8-266AA1FE68A4}"/>
    <hyperlink ref="A2290" r:id="rId6702" xr:uid="{89F2EEE2-E9D7-4A74-9EA9-5A5FADA1465D}"/>
    <hyperlink ref="L2290" r:id="rId6703" xr:uid="{13D886DE-5B67-44D9-901D-6827329103E1}"/>
    <hyperlink ref="M2290" r:id="rId6704" xr:uid="{A40F6B25-C135-4C91-BA72-B05E6C74E19B}"/>
    <hyperlink ref="A2291" r:id="rId6705" xr:uid="{65498896-B9EB-4E06-9F6D-E82B64838ACC}"/>
    <hyperlink ref="L2291" r:id="rId6706" xr:uid="{41174177-E295-4411-871A-6E03A00E024A}"/>
    <hyperlink ref="M2291" r:id="rId6707" xr:uid="{B48711EB-D648-4F0B-AD3D-6119D3886AF0}"/>
    <hyperlink ref="A2292" r:id="rId6708" xr:uid="{EE1A84F5-E3D6-4520-AC54-A67DB7368AA9}"/>
    <hyperlink ref="L2292" r:id="rId6709" xr:uid="{0B554926-B2FA-4631-83C0-F65DE6C536E4}"/>
    <hyperlink ref="M2292" r:id="rId6710" xr:uid="{DDBA03A4-F7F7-4A69-9171-FD6DDFCA38A7}"/>
    <hyperlink ref="A2293" r:id="rId6711" xr:uid="{97A02140-A745-44D9-A240-0122F6F5C451}"/>
    <hyperlink ref="L2293" r:id="rId6712" xr:uid="{5F7CD94E-7320-42C7-B774-7DAF5E9ADD09}"/>
    <hyperlink ref="M2293" r:id="rId6713" xr:uid="{243C7E2B-FD02-4A3D-BA08-649C940CD070}"/>
    <hyperlink ref="A2294" r:id="rId6714" xr:uid="{60FC5212-165B-409A-AB01-A8503AF7ED4E}"/>
    <hyperlink ref="L2294" r:id="rId6715" xr:uid="{5B347D09-674E-445A-BE46-E260242B6AF7}"/>
    <hyperlink ref="M2294" r:id="rId6716" xr:uid="{AD9A99FD-C988-4CAA-9DB5-5A7EFE58BA12}"/>
    <hyperlink ref="A2295" r:id="rId6717" xr:uid="{96FF8AF0-0005-406E-A432-3E13A9C75BD9}"/>
    <hyperlink ref="L2295" r:id="rId6718" xr:uid="{B8BF1343-F422-41A1-9846-CF4BA22FCF02}"/>
    <hyperlink ref="M2295" r:id="rId6719" xr:uid="{C5635086-EC3A-49B1-A676-D707894790DE}"/>
    <hyperlink ref="A2296" r:id="rId6720" xr:uid="{ADDFA8EB-0ED5-4D24-B9F0-389525F0E3CC}"/>
    <hyperlink ref="L2296" r:id="rId6721" xr:uid="{F411A509-FF46-430B-844D-BCA2888C0F48}"/>
    <hyperlink ref="M2296" r:id="rId6722" xr:uid="{40705BBE-4ABD-46D6-BDC6-3A8682E03972}"/>
    <hyperlink ref="A2297" r:id="rId6723" xr:uid="{666BDE92-D30B-47A6-BEB4-1C066FB4F035}"/>
    <hyperlink ref="L2297" r:id="rId6724" xr:uid="{6BF177A0-E829-4F78-B83A-D0F5E6D04052}"/>
    <hyperlink ref="M2297" r:id="rId6725" xr:uid="{9AEA4C4C-9BBB-4E4D-A699-FC3C92D4977A}"/>
    <hyperlink ref="A2298" r:id="rId6726" xr:uid="{347F4A3B-D486-443C-A0D8-233C76611F17}"/>
    <hyperlink ref="L2298" r:id="rId6727" xr:uid="{84D91808-0E96-4344-9A6F-AA223FB1FC23}"/>
    <hyperlink ref="M2298" r:id="rId6728" xr:uid="{14527F0F-FC07-4A16-B54F-7486B156473F}"/>
    <hyperlink ref="A2299" r:id="rId6729" xr:uid="{3CCC3583-0826-44F8-84CA-8A890ED7E257}"/>
    <hyperlink ref="L2299" r:id="rId6730" xr:uid="{911E0A5E-3C25-4507-BBF7-3BA1F16E1C60}"/>
    <hyperlink ref="M2299" r:id="rId6731" xr:uid="{5C2DFAE8-AB07-418A-AEA8-05AD843344B0}"/>
    <hyperlink ref="A2300" r:id="rId6732" xr:uid="{1387C780-DD69-490B-892A-9E974A924965}"/>
    <hyperlink ref="L2300" r:id="rId6733" xr:uid="{C4221E49-08E2-4579-9004-3B5F678CC375}"/>
    <hyperlink ref="M2300" r:id="rId6734" xr:uid="{7855BAA9-4F39-4BF2-9AEF-C924DC22A442}"/>
    <hyperlink ref="A2301" r:id="rId6735" xr:uid="{5FE65351-1D85-4EB6-86F1-ADE78C871CDC}"/>
    <hyperlink ref="L2301" r:id="rId6736" xr:uid="{8A0AFD3E-C59C-4AF2-A442-CDC2B076825D}"/>
    <hyperlink ref="M2301" r:id="rId6737" xr:uid="{AFB3B14E-C7ED-4527-9598-2E005B46336F}"/>
    <hyperlink ref="A2302" r:id="rId6738" xr:uid="{201F64A2-D586-4307-B617-0076592B4539}"/>
    <hyperlink ref="L2302" r:id="rId6739" xr:uid="{2A9B6B9F-FD4B-495B-8579-689198575DAD}"/>
    <hyperlink ref="M2302" r:id="rId6740" xr:uid="{1D23F24E-AD58-43EE-AA1E-1E53EEBF9A1C}"/>
    <hyperlink ref="A2303" r:id="rId6741" xr:uid="{14C433EA-9337-493D-9E64-AD2CB42EB809}"/>
    <hyperlink ref="L2303" r:id="rId6742" xr:uid="{3FE484A3-4FF1-4D10-8F4F-91C6D8BA8CAD}"/>
    <hyperlink ref="M2303" r:id="rId6743" xr:uid="{D611E40B-3FA9-46D8-8B8A-8ABEC0531B51}"/>
    <hyperlink ref="A2304" r:id="rId6744" xr:uid="{A5250985-AC78-45C5-83FB-11FE4CA4356F}"/>
    <hyperlink ref="L2304" r:id="rId6745" xr:uid="{4FB53866-C7F5-4D9B-9A75-563A0A0A6EE8}"/>
    <hyperlink ref="M2304" r:id="rId6746" xr:uid="{05FA906D-00F8-4DB5-9475-9F4B0D3D3168}"/>
    <hyperlink ref="A2305" r:id="rId6747" xr:uid="{CB4842D9-E422-4304-A2BB-8F354819B292}"/>
    <hyperlink ref="L2305" r:id="rId6748" xr:uid="{D459B6CC-3D99-430F-B9F4-BA8B1F5F8E40}"/>
    <hyperlink ref="M2305" r:id="rId6749" xr:uid="{725D3D63-A9A9-4609-BD9D-B946D8017B6F}"/>
    <hyperlink ref="A2306" r:id="rId6750" xr:uid="{BC461C98-0C7E-4649-8357-54125049518C}"/>
    <hyperlink ref="L2306" r:id="rId6751" xr:uid="{F4C801FB-968A-45D7-809F-1460F715D53C}"/>
    <hyperlink ref="M2306" r:id="rId6752" xr:uid="{29C3991F-425D-41A2-8816-06A937DAE6C3}"/>
    <hyperlink ref="A2307" r:id="rId6753" xr:uid="{0FE82901-9AE7-4308-9231-62A69A15F43A}"/>
    <hyperlink ref="L2307" r:id="rId6754" xr:uid="{883EC711-9DC9-493E-A7FE-35C3B873DE25}"/>
    <hyperlink ref="M2307" r:id="rId6755" xr:uid="{857E3C16-FDE6-43E2-A0BF-E621CB9EEC33}"/>
    <hyperlink ref="A2308" r:id="rId6756" xr:uid="{D85A1A76-4400-43BF-8877-9B8961125C67}"/>
    <hyperlink ref="L2308" r:id="rId6757" xr:uid="{91EBEE7D-5A68-4893-AAEC-6B5A5D7056E3}"/>
    <hyperlink ref="M2308" r:id="rId6758" xr:uid="{2ABC5BA7-6CCF-4CD0-B2B9-EBE016C46DDF}"/>
    <hyperlink ref="A2309" r:id="rId6759" xr:uid="{5C4685D2-34ED-4CDC-9BCC-3BC41228CA36}"/>
    <hyperlink ref="L2309" r:id="rId6760" xr:uid="{449E0C12-B613-4EE8-AB04-F01E2838AB33}"/>
    <hyperlink ref="M2309" r:id="rId6761" xr:uid="{097A5E69-6AB5-4D5C-9EC1-3D152FCD8D51}"/>
    <hyperlink ref="A2310" r:id="rId6762" xr:uid="{F67A4484-A383-4EED-87C0-DF5C82F2A61E}"/>
    <hyperlink ref="L2310" r:id="rId6763" xr:uid="{04E64919-6675-4D54-A405-60EB67B486DF}"/>
    <hyperlink ref="M2310" r:id="rId6764" xr:uid="{329CE7B8-D14B-4573-9C95-EE04AAA58CA2}"/>
    <hyperlink ref="A2311" r:id="rId6765" xr:uid="{2960AD2C-712C-4FD7-803B-392B7D9DFBD4}"/>
    <hyperlink ref="L2311" r:id="rId6766" xr:uid="{CE20DF4B-CA44-4C78-910C-ECAC2A6628C4}"/>
    <hyperlink ref="M2311" r:id="rId6767" xr:uid="{EBA720F1-499B-4941-AC03-CF60910B4B38}"/>
    <hyperlink ref="A2312" r:id="rId6768" xr:uid="{ADB63855-B7E7-416F-A9B0-8C54B1AB31A8}"/>
    <hyperlink ref="L2312" r:id="rId6769" xr:uid="{71274118-FA34-4E92-B44C-A251F80E4773}"/>
    <hyperlink ref="M2312" r:id="rId6770" xr:uid="{69543D61-7BF5-49D6-B5A4-406653557733}"/>
    <hyperlink ref="A2313" r:id="rId6771" xr:uid="{4EBDBCCF-43D5-4948-AF67-E54E058DDFB7}"/>
    <hyperlink ref="L2313" r:id="rId6772" xr:uid="{76831A31-B0A0-4070-98AD-214DDEC4CE56}"/>
    <hyperlink ref="M2313" r:id="rId6773" xr:uid="{4E96543B-9751-4C9D-90F7-08FBE7305A1E}"/>
    <hyperlink ref="A2314" r:id="rId6774" xr:uid="{5DA31810-8ACB-476A-A694-5E8D0B647990}"/>
    <hyperlink ref="L2314" r:id="rId6775" xr:uid="{68590C58-67CA-455A-9D85-2E446D9E18FD}"/>
    <hyperlink ref="M2314" r:id="rId6776" xr:uid="{A1367451-E6D2-44E8-81B2-C4DB2A3D8F50}"/>
    <hyperlink ref="A2315" r:id="rId6777" xr:uid="{3ABF4A71-A842-4CC1-95F6-39F738428552}"/>
    <hyperlink ref="L2315" r:id="rId6778" xr:uid="{025CCE4F-84B9-4116-9999-2C8EC57728BF}"/>
    <hyperlink ref="M2315" r:id="rId6779" xr:uid="{93946617-443B-4A08-BE4C-9AC518E413E9}"/>
    <hyperlink ref="A2316" r:id="rId6780" xr:uid="{9072F8B9-C23D-41C1-A0FF-EA84134BCA80}"/>
    <hyperlink ref="L2316" r:id="rId6781" xr:uid="{D4BB25C1-F57B-45FC-AC27-DD55323768C3}"/>
    <hyperlink ref="M2316" r:id="rId6782" xr:uid="{7D5A027E-BD3A-4520-869E-EC3EE985F7AD}"/>
    <hyperlink ref="A2317" r:id="rId6783" xr:uid="{5EB260E8-36C2-4FBF-A92B-E4F3233DFBC4}"/>
    <hyperlink ref="L2317" r:id="rId6784" xr:uid="{41ED7BC3-9B4E-40B7-8CD9-E6624776FBBB}"/>
    <hyperlink ref="M2317" r:id="rId6785" xr:uid="{EBED7EE1-442F-44A6-AF8D-564B06BCDA35}"/>
    <hyperlink ref="A2318" r:id="rId6786" xr:uid="{54F9F07B-45CB-4754-9F23-92A618FCF58C}"/>
    <hyperlink ref="L2318" r:id="rId6787" xr:uid="{3E4165AD-B53B-4E21-8279-A62E04B6CE5F}"/>
    <hyperlink ref="M2318" r:id="rId6788" xr:uid="{3886081B-8595-43F3-BCE4-8349D39457EB}"/>
    <hyperlink ref="A2319" r:id="rId6789" xr:uid="{59BC2E43-1ADF-4A2A-BF21-BEDDF54CCFE3}"/>
    <hyperlink ref="L2319" r:id="rId6790" xr:uid="{B355502A-0E19-4937-8D11-16A787A55924}"/>
    <hyperlink ref="M2319" r:id="rId6791" xr:uid="{94CDF5A0-411F-4520-8D93-19500EF0AF54}"/>
    <hyperlink ref="A2320" r:id="rId6792" xr:uid="{2E227A24-F094-44DC-983E-7FAC145C532B}"/>
    <hyperlink ref="L2320" r:id="rId6793" xr:uid="{E55626CD-7A10-4246-B242-3F387DE4AD26}"/>
    <hyperlink ref="M2320" r:id="rId6794" xr:uid="{23251AC5-9CDC-449F-A22D-4DF2C0C98D62}"/>
    <hyperlink ref="A2321" r:id="rId6795" xr:uid="{D912E2D6-962C-4A35-9FF5-2E002B909D58}"/>
    <hyperlink ref="L2321" r:id="rId6796" xr:uid="{FC2BC46D-851E-44F7-9A07-F9CDBC9C5EC7}"/>
    <hyperlink ref="M2321" r:id="rId6797" xr:uid="{3C214DC3-6543-4994-A8B7-7597DD459CB8}"/>
    <hyperlink ref="A2322" r:id="rId6798" xr:uid="{8DAE130B-8633-45B1-BD53-E99C98B6BA10}"/>
    <hyperlink ref="L2322" r:id="rId6799" xr:uid="{B4A9E9B2-7E44-461A-9F5D-9A1E87A6F0FB}"/>
    <hyperlink ref="M2322" r:id="rId6800" xr:uid="{EF925E3B-339D-4184-B94F-B55A590EF8BB}"/>
    <hyperlink ref="A2323" r:id="rId6801" xr:uid="{5C075426-EA05-4892-9729-71E916D54609}"/>
    <hyperlink ref="L2323" r:id="rId6802" xr:uid="{C243769B-1D0C-48D4-8F81-961F1F803F43}"/>
    <hyperlink ref="M2323" r:id="rId6803" xr:uid="{2B514837-A7A2-4BA3-A2E5-C83931DAF1CE}"/>
    <hyperlink ref="A2324" r:id="rId6804" xr:uid="{BB908F7E-051E-4E77-BC04-A06E2271A167}"/>
    <hyperlink ref="L2324" r:id="rId6805" xr:uid="{BBC0866A-4346-4890-A906-C9D190312CE2}"/>
    <hyperlink ref="M2324" r:id="rId6806" xr:uid="{DA5E2306-7B53-47BA-8B0F-53F0DD056F1D}"/>
    <hyperlink ref="A2325" r:id="rId6807" xr:uid="{7C807576-43F3-406A-A741-A55E786708A3}"/>
    <hyperlink ref="L2325" r:id="rId6808" xr:uid="{F1B49A83-50C0-4A89-AD79-9987D30F9F9D}"/>
    <hyperlink ref="M2325" r:id="rId6809" xr:uid="{20B5420B-66BB-495A-AC5F-9D6B6C572F68}"/>
    <hyperlink ref="A2326" r:id="rId6810" xr:uid="{B21D485F-327E-4113-A4F6-4A6E1269F2CA}"/>
    <hyperlink ref="L2326" r:id="rId6811" xr:uid="{3BC9EA65-8BE9-4D24-99A5-0C5BAF43831B}"/>
    <hyperlink ref="M2326" r:id="rId6812" xr:uid="{9DAB625B-6BB4-44D9-8BC9-F2983C3E20F8}"/>
    <hyperlink ref="A2327" r:id="rId6813" xr:uid="{1D719B6D-98D4-40B1-BAD6-A7B52ED65D6E}"/>
    <hyperlink ref="L2327" r:id="rId6814" xr:uid="{568F828A-A187-45E6-BE77-94D9BAC2A2F5}"/>
    <hyperlink ref="M2327" r:id="rId6815" xr:uid="{D3445AFC-B617-45C5-B211-D0C3BA8E910C}"/>
    <hyperlink ref="A2328" r:id="rId6816" xr:uid="{10A44D39-503C-4D59-9A80-2377399EF481}"/>
    <hyperlink ref="L2328" r:id="rId6817" xr:uid="{E5D308AB-554F-40BE-A2D6-6986A4B94C24}"/>
    <hyperlink ref="M2328" r:id="rId6818" xr:uid="{C65DB30E-9971-4824-A30A-F91FD420FB6E}"/>
    <hyperlink ref="A2329" r:id="rId6819" xr:uid="{396CFC53-7C2F-4D4E-BC75-582C73432972}"/>
    <hyperlink ref="L2329" r:id="rId6820" xr:uid="{6DB32566-BA62-4265-9DFF-E09850A87409}"/>
    <hyperlink ref="M2329" r:id="rId6821" xr:uid="{40B8F5DB-7A91-4B6A-8F9F-0CBF676B3BEE}"/>
    <hyperlink ref="A2330" r:id="rId6822" xr:uid="{4B6B9FD2-E395-428F-8CA3-D1B0DD9290E7}"/>
    <hyperlink ref="L2330" r:id="rId6823" xr:uid="{60864338-C0FF-48CC-B7E7-750CE02A4ABD}"/>
    <hyperlink ref="M2330" r:id="rId6824" xr:uid="{DF1459B1-607D-455F-AA7E-92F6C9C72808}"/>
    <hyperlink ref="A2331" r:id="rId6825" xr:uid="{72332D00-18F5-45B5-AAEB-D005CCDD49A5}"/>
    <hyperlink ref="L2331" r:id="rId6826" xr:uid="{44E46801-DEA9-4582-87C0-20897733CB29}"/>
    <hyperlink ref="M2331" r:id="rId6827" xr:uid="{706C8E50-775C-46B6-9D5F-D0B61B102913}"/>
    <hyperlink ref="A2332" r:id="rId6828" xr:uid="{CBB581F3-A2CF-414B-A229-F4006E34017D}"/>
    <hyperlink ref="L2332" r:id="rId6829" xr:uid="{DA5F00EC-F031-4DE1-8B5D-0AF76E1FAF17}"/>
    <hyperlink ref="M2332" r:id="rId6830" xr:uid="{CB16B8B7-BC4F-4154-8247-D5FA918C6CD8}"/>
    <hyperlink ref="A2333" r:id="rId6831" xr:uid="{8490611D-3354-49D4-81BD-861EE4188B2C}"/>
    <hyperlink ref="L2333" r:id="rId6832" xr:uid="{DC6BAACC-4DAB-47C5-A830-3BF117D6EDA1}"/>
    <hyperlink ref="M2333" r:id="rId6833" xr:uid="{076BC64E-A444-42DA-9F72-3F6FBA94E341}"/>
    <hyperlink ref="A2334" r:id="rId6834" xr:uid="{54BF3E12-0C03-4BEF-B53D-6F3DE2B9763F}"/>
    <hyperlink ref="L2334" r:id="rId6835" xr:uid="{7363D064-CA01-4C2D-9B22-95B68294BE73}"/>
    <hyperlink ref="M2334" r:id="rId6836" xr:uid="{410F7EC8-C366-4A6D-A829-223D3D235C1C}"/>
    <hyperlink ref="A2335" r:id="rId6837" xr:uid="{66022F93-2885-4F1F-B816-4DEF596E4E52}"/>
    <hyperlink ref="L2335" r:id="rId6838" xr:uid="{442B2109-66DE-4D80-96D0-1A1E6D37575C}"/>
    <hyperlink ref="M2335" r:id="rId6839" xr:uid="{93979970-229E-4FD6-9657-DCD9CC18F0F5}"/>
    <hyperlink ref="A2336" r:id="rId6840" xr:uid="{8D8C94EA-3854-4179-B6E9-34393C11E116}"/>
    <hyperlink ref="L2336" r:id="rId6841" xr:uid="{1B84C6BD-BF93-494A-BA69-6085CCFE7C62}"/>
    <hyperlink ref="M2336" r:id="rId6842" xr:uid="{62CC1F15-6653-4F59-85E1-BF1909448112}"/>
    <hyperlink ref="A2337" r:id="rId6843" xr:uid="{6E2D8094-730C-4FAE-BCA7-3D3EE373C99B}"/>
    <hyperlink ref="L2337" r:id="rId6844" xr:uid="{FD87D825-85F4-4852-9F4C-6CF34DA62B4A}"/>
    <hyperlink ref="M2337" r:id="rId6845" xr:uid="{3B73A1DD-A7BD-426A-AE4D-E150AE7DC685}"/>
    <hyperlink ref="A2338" r:id="rId6846" xr:uid="{25328EF9-3554-4F4D-9DD7-9C6992CEA8C0}"/>
    <hyperlink ref="L2338" r:id="rId6847" xr:uid="{8991D4CF-1D11-4F7C-8E48-10291C6CC2D6}"/>
    <hyperlink ref="M2338" r:id="rId6848" xr:uid="{B3DBF9DB-F330-4854-8792-60D3D88AAD90}"/>
    <hyperlink ref="A2339" r:id="rId6849" xr:uid="{E7C2FA18-899A-4034-9EF1-61BE7E0FE0A9}"/>
    <hyperlink ref="L2339" r:id="rId6850" xr:uid="{C6382104-9D59-4FDA-8AC8-31C2BAE2E9FE}"/>
    <hyperlink ref="M2339" r:id="rId6851" xr:uid="{527C85AF-CB42-43C2-99C2-4A6747215382}"/>
    <hyperlink ref="A2340" r:id="rId6852" xr:uid="{83210A9F-BFF6-425F-B812-3D1E35CB3326}"/>
    <hyperlink ref="L2340" r:id="rId6853" xr:uid="{37A0FF69-3CDE-41AA-85B1-4DAE5B231FA8}"/>
    <hyperlink ref="M2340" r:id="rId6854" xr:uid="{3B49CDD4-B6B7-4549-83A4-9946F19EF9C0}"/>
    <hyperlink ref="A2341" r:id="rId6855" xr:uid="{9B04436F-C51B-454A-9643-D386EEDB9DEF}"/>
    <hyperlink ref="L2341" r:id="rId6856" xr:uid="{7A06DF1A-324F-47C3-B990-B91FC111FC28}"/>
    <hyperlink ref="M2341" r:id="rId6857" xr:uid="{FE3B94C6-DCB5-4980-BDD0-E2DECA4512A6}"/>
    <hyperlink ref="A2342" r:id="rId6858" xr:uid="{D75E399A-9D54-48FE-95D6-9ED1A38ADC3C}"/>
    <hyperlink ref="L2342" r:id="rId6859" xr:uid="{DAB562D3-D90B-4BDD-98EA-75F9373858AE}"/>
    <hyperlink ref="M2342" r:id="rId6860" xr:uid="{87D5A8EC-BE22-4FD9-9B47-5E55736CE0CA}"/>
    <hyperlink ref="A2343" r:id="rId6861" xr:uid="{B944AE93-A3EC-4BD5-8D0F-D98888980EDF}"/>
    <hyperlink ref="L2343" r:id="rId6862" xr:uid="{43D9E5C3-72C7-483E-AEB2-49553671FFA6}"/>
    <hyperlink ref="M2343" r:id="rId6863" xr:uid="{F41445E5-190F-40FD-9E02-B57C4C335D06}"/>
    <hyperlink ref="A2344" r:id="rId6864" xr:uid="{115FAE95-269E-4B92-A6ED-5C7EA30D9F63}"/>
    <hyperlink ref="L2344" r:id="rId6865" xr:uid="{85B60E76-AB2E-4068-BD2C-00128990AACE}"/>
    <hyperlink ref="M2344" r:id="rId6866" xr:uid="{EE7B0466-BD96-417A-A6E5-EB9055437A2F}"/>
    <hyperlink ref="A2345" r:id="rId6867" xr:uid="{B1275A56-A70D-4157-BF8E-66C6106092D9}"/>
    <hyperlink ref="L2345" r:id="rId6868" xr:uid="{96250069-05BF-4705-B85F-4304B2035E0A}"/>
    <hyperlink ref="M2345" r:id="rId6869" xr:uid="{35F5FB3F-FA56-4F0B-A322-15E09DE8C38A}"/>
    <hyperlink ref="A2346" r:id="rId6870" xr:uid="{52B198B3-082D-4355-BCFA-119964D116D1}"/>
    <hyperlink ref="L2346" r:id="rId6871" xr:uid="{CA2EB094-11B1-4D09-A094-2AB3BC09DBAA}"/>
    <hyperlink ref="M2346" r:id="rId6872" xr:uid="{8646B2FC-253B-41E5-9E91-AB04E5B26260}"/>
    <hyperlink ref="A2347" r:id="rId6873" xr:uid="{57021267-3220-451C-A154-911C5AC9DAC2}"/>
    <hyperlink ref="L2347" r:id="rId6874" xr:uid="{0000AD6C-283D-4D35-803E-A3D99E99EAE5}"/>
    <hyperlink ref="M2347" r:id="rId6875" xr:uid="{ED4F9677-E735-46EB-8462-867411E66B3F}"/>
    <hyperlink ref="A2348" r:id="rId6876" xr:uid="{758273B1-8A66-49AD-A6F1-432D77B8EE85}"/>
    <hyperlink ref="L2348" r:id="rId6877" xr:uid="{FA1EB87F-30B7-47A3-B315-A22B77A7E1C6}"/>
    <hyperlink ref="M2348" r:id="rId6878" xr:uid="{9FAE48DF-DC29-4FE1-BCDF-60320FD870F6}"/>
    <hyperlink ref="A2349" r:id="rId6879" xr:uid="{31277218-776C-4F25-ADAC-FB8C737184CB}"/>
    <hyperlink ref="L2349" r:id="rId6880" xr:uid="{AFC9CD0C-BD85-4E96-8396-9A2D159B56BD}"/>
    <hyperlink ref="M2349" r:id="rId6881" xr:uid="{0A642AE9-FF67-4493-AE76-F2D9230CEED5}"/>
    <hyperlink ref="A2350" r:id="rId6882" xr:uid="{A10F9BD6-54D3-4440-9B35-5358F25E9200}"/>
    <hyperlink ref="L2350" r:id="rId6883" xr:uid="{B39378D9-269B-48A8-A8E7-E60EBDF31F7F}"/>
    <hyperlink ref="M2350" r:id="rId6884" xr:uid="{F5D267CC-9277-4E3C-94D7-C5A4918F20D4}"/>
    <hyperlink ref="A2351" r:id="rId6885" xr:uid="{1528C65D-152D-4303-9DDA-AFC145015A25}"/>
    <hyperlink ref="L2351" r:id="rId6886" xr:uid="{1AB320FE-52EA-430D-A442-EECC47B00568}"/>
    <hyperlink ref="M2351" r:id="rId6887" xr:uid="{42142A5A-CBF3-42B4-8A3A-805CCD77DE29}"/>
    <hyperlink ref="A2352" r:id="rId6888" xr:uid="{20011A09-317F-46A1-86BC-BD15EC4E35A8}"/>
    <hyperlink ref="L2352" r:id="rId6889" xr:uid="{57FC122A-E6F2-47DF-B4FF-B8A8A7D987B3}"/>
    <hyperlink ref="M2352" r:id="rId6890" xr:uid="{78B79BB1-B3BF-4196-AB0D-238DEB62302A}"/>
    <hyperlink ref="A2353" r:id="rId6891" xr:uid="{6B0646B5-0434-4FBE-A19A-00E1136F048A}"/>
    <hyperlink ref="L2353" r:id="rId6892" xr:uid="{A8B91352-3D90-4712-A897-8C680BE50BA3}"/>
    <hyperlink ref="M2353" r:id="rId6893" xr:uid="{942944DA-253E-45BC-A5F4-6A44F8AA5CC7}"/>
    <hyperlink ref="A2354" r:id="rId6894" xr:uid="{47D7488E-6C6B-47C6-A60E-17169ACC3A13}"/>
    <hyperlink ref="L2354" r:id="rId6895" xr:uid="{425CDEC3-2F42-4A64-A042-2DC5B4E3E308}"/>
    <hyperlink ref="M2354" r:id="rId6896" xr:uid="{3E8B025A-D165-4CEE-AC70-8639C6E766D0}"/>
    <hyperlink ref="A2355" r:id="rId6897" xr:uid="{D652AF8C-EAA3-40C9-9C70-8FF4313A78D9}"/>
    <hyperlink ref="L2355" r:id="rId6898" xr:uid="{AD66A075-DD70-4102-8603-E7BEC6A9D985}"/>
    <hyperlink ref="M2355" r:id="rId6899" xr:uid="{C0B2E785-F64A-4657-A249-1C05F70C7208}"/>
    <hyperlink ref="A2356" r:id="rId6900" xr:uid="{B42EF431-1EA7-4B5E-84B7-A9B6C0552191}"/>
    <hyperlink ref="L2356" r:id="rId6901" xr:uid="{F6E52C40-58B7-4017-AEA4-2B830240BFB8}"/>
    <hyperlink ref="M2356" r:id="rId6902" xr:uid="{00DE2368-D117-432B-A7D2-2627E517CAAC}"/>
    <hyperlink ref="A2357" r:id="rId6903" xr:uid="{255C6CD9-D5BB-4863-A4A4-0DCFA3F82777}"/>
    <hyperlink ref="L2357" r:id="rId6904" xr:uid="{6D83C4BE-83CC-4B60-81A4-9836C04AF375}"/>
    <hyperlink ref="M2357" r:id="rId6905" xr:uid="{32A50586-DA49-47A6-8ED1-1544F53094D8}"/>
    <hyperlink ref="A2358" r:id="rId6906" xr:uid="{87C2BCE8-4EE5-4F0E-B108-365C2DEFD162}"/>
    <hyperlink ref="L2358" r:id="rId6907" xr:uid="{B4FF3E02-631B-418D-8049-02EAA4ED6901}"/>
    <hyperlink ref="M2358" r:id="rId6908" xr:uid="{1890FA09-D258-43BB-9AF6-DDFA7D29F75C}"/>
    <hyperlink ref="A2359" r:id="rId6909" xr:uid="{55A49D56-14B0-490A-9DF5-5B5DE25DFEF7}"/>
    <hyperlink ref="L2359" r:id="rId6910" xr:uid="{D2D6B728-BA4A-4E47-833E-60C67C946381}"/>
    <hyperlink ref="M2359" r:id="rId6911" xr:uid="{27ABBD7E-321E-4203-BDCA-03A5361A5AD1}"/>
    <hyperlink ref="A2360" r:id="rId6912" xr:uid="{729173B3-FB3D-4995-86A8-574767CE9F11}"/>
    <hyperlink ref="L2360" r:id="rId6913" xr:uid="{C8A9DFC2-8860-4CD9-AD82-A8E9447DDF7E}"/>
    <hyperlink ref="M2360" r:id="rId6914" xr:uid="{13E14617-5ECE-4C9A-9CB4-2ECE22BE441C}"/>
    <hyperlink ref="A2361" r:id="rId6915" xr:uid="{15D079BE-1971-4AD3-A32F-28BDDE1AE97F}"/>
    <hyperlink ref="L2361" r:id="rId6916" xr:uid="{32D842E0-303D-4F34-8BD1-290386BC486A}"/>
    <hyperlink ref="M2361" r:id="rId6917" xr:uid="{8B58D344-71C3-4253-926F-097EFB82E0A1}"/>
    <hyperlink ref="A2362" r:id="rId6918" xr:uid="{972FA86D-F9F7-4D14-B1C8-1B8996FAFB42}"/>
    <hyperlink ref="L2362" r:id="rId6919" xr:uid="{CB5180C1-CD20-474D-A0C1-DB16552DE1D8}"/>
    <hyperlink ref="M2362" r:id="rId6920" xr:uid="{434D1998-600F-4119-8D3C-339A204275CA}"/>
    <hyperlink ref="A2363" r:id="rId6921" xr:uid="{B5D69387-6D8E-4EF2-87DE-B9A3C7FD421A}"/>
    <hyperlink ref="L2363" r:id="rId6922" xr:uid="{FB3DEAF6-BB7A-433C-83C1-C2579610BD1A}"/>
    <hyperlink ref="M2363" r:id="rId6923" xr:uid="{29AE69DC-2947-4B65-B9ED-073C021F319F}"/>
    <hyperlink ref="A2364" r:id="rId6924" xr:uid="{C354F9C5-9A63-47AF-B922-CB7241880991}"/>
    <hyperlink ref="L2364" r:id="rId6925" xr:uid="{B76B831E-5D07-4511-AF0D-8C6324CF1761}"/>
    <hyperlink ref="M2364" r:id="rId6926" xr:uid="{7D55492F-7CF3-4CC6-BD55-D9EF4121A853}"/>
    <hyperlink ref="A2365" r:id="rId6927" xr:uid="{5B838EF4-0C0B-45D9-9A10-5AED95F08FAA}"/>
    <hyperlink ref="L2365" r:id="rId6928" xr:uid="{C33C0631-10D4-45A7-8C30-029C32AF23F4}"/>
    <hyperlink ref="M2365" r:id="rId6929" xr:uid="{169B0E16-B058-4BBC-A917-35AFA4E1410E}"/>
    <hyperlink ref="A2366" r:id="rId6930" xr:uid="{0390E6AE-B050-4C43-8814-5A0D0F4521C8}"/>
    <hyperlink ref="L2366" r:id="rId6931" xr:uid="{F3644207-CABD-460C-99A8-D10C7A53F82D}"/>
    <hyperlink ref="M2366" r:id="rId6932" xr:uid="{8B794212-3D61-4FE3-9464-32B4EFC7FD61}"/>
    <hyperlink ref="A2367" r:id="rId6933" xr:uid="{7ADB5BF1-1E84-4BC7-ADF0-4E85A9064E22}"/>
    <hyperlink ref="L2367" r:id="rId6934" xr:uid="{F61E717C-014D-470B-9A3E-E09B72C7533F}"/>
    <hyperlink ref="M2367" r:id="rId6935" xr:uid="{87B45793-B795-46F9-A58B-18C0023D0F9F}"/>
    <hyperlink ref="A2368" r:id="rId6936" xr:uid="{4E290D25-A37F-4A11-A9F8-4242744035CF}"/>
    <hyperlink ref="L2368" r:id="rId6937" xr:uid="{9F19D308-8416-4A59-B298-CF4EF2BBD1C4}"/>
    <hyperlink ref="M2368" r:id="rId6938" xr:uid="{126333F4-0851-41B3-BEC2-933D89175C79}"/>
    <hyperlink ref="A2369" r:id="rId6939" xr:uid="{E8EDC29A-F805-4B92-A484-E852D30BCDF8}"/>
    <hyperlink ref="L2369" r:id="rId6940" xr:uid="{B1ACCBC0-0468-44B6-9957-5A3DCD041420}"/>
    <hyperlink ref="M2369" r:id="rId6941" xr:uid="{2CA3C5EC-0A1A-4365-991A-C97DDE2F26DA}"/>
    <hyperlink ref="A2370" r:id="rId6942" xr:uid="{1A7AE0ED-2AD8-42E8-BD79-44EB1D45E243}"/>
    <hyperlink ref="L2370" r:id="rId6943" xr:uid="{C054F545-F492-4A9E-B836-03CE76AC00C6}"/>
    <hyperlink ref="M2370" r:id="rId6944" xr:uid="{90DED611-3A66-45A7-A4CD-A311FA97515F}"/>
    <hyperlink ref="A2371" r:id="rId6945" xr:uid="{80C6D781-D842-4415-BA18-40D14CB81D4C}"/>
    <hyperlink ref="L2371" r:id="rId6946" xr:uid="{8AF1B721-944E-48A0-961B-335C4D20E4D8}"/>
    <hyperlink ref="M2371" r:id="rId6947" xr:uid="{5BF01BBB-6CD4-4E60-A977-EED540E7856A}"/>
    <hyperlink ref="A2372" r:id="rId6948" xr:uid="{346E7DF9-3C7E-4D51-B948-DBB9CDBA507B}"/>
    <hyperlink ref="L2372" r:id="rId6949" xr:uid="{5BE7D0BD-A4FC-4FF4-984C-249CC9B6C0AB}"/>
    <hyperlink ref="M2372" r:id="rId6950" xr:uid="{E2681672-E4E0-4F83-B104-A11868B848B6}"/>
    <hyperlink ref="A2373" r:id="rId6951" xr:uid="{4E2468AA-551C-4537-A796-3F0F15A6FBCB}"/>
    <hyperlink ref="L2373" r:id="rId6952" xr:uid="{AE0418C5-82DA-45C1-9304-CA0B99F35E83}"/>
    <hyperlink ref="M2373" r:id="rId6953" xr:uid="{A51892A9-2F32-4C86-BF97-51F593609602}"/>
    <hyperlink ref="A2374" r:id="rId6954" xr:uid="{3F141BC3-E3DA-4083-BC40-4C08D0CCD5E9}"/>
    <hyperlink ref="L2374" r:id="rId6955" xr:uid="{D707ABCB-56F8-4416-A77D-51325CBAB3DC}"/>
    <hyperlink ref="M2374" r:id="rId6956" xr:uid="{E7E995EC-37CE-4247-90D7-28A705DCABA0}"/>
    <hyperlink ref="A2375" r:id="rId6957" xr:uid="{E0455190-F9C7-4E0A-B4BE-07970E1428E4}"/>
    <hyperlink ref="L2375" r:id="rId6958" xr:uid="{1D8A46EB-82DD-484E-B8E2-6EFC6ACF3CBC}"/>
    <hyperlink ref="M2375" r:id="rId6959" xr:uid="{078C7962-6952-43D2-9562-6143B841E9AB}"/>
    <hyperlink ref="A2376" r:id="rId6960" xr:uid="{C9253D72-4C07-4828-A152-F7B0B51B8F39}"/>
    <hyperlink ref="L2376" r:id="rId6961" xr:uid="{A6C634ED-F4D2-412B-A379-E47FC04011EB}"/>
    <hyperlink ref="M2376" r:id="rId6962" xr:uid="{6A0B52DB-E8F6-416C-8021-1B7DDB2F369E}"/>
    <hyperlink ref="A2377" r:id="rId6963" xr:uid="{9959F1F0-02A1-4438-9211-933A121A3787}"/>
    <hyperlink ref="L2377" r:id="rId6964" xr:uid="{A1237720-14C3-4B98-B484-7C005CE2093A}"/>
    <hyperlink ref="M2377" r:id="rId6965" xr:uid="{7000C368-EB61-4BCD-8810-D988FB81840D}"/>
    <hyperlink ref="A2378" r:id="rId6966" xr:uid="{F6D2E2AD-5638-4F47-92CE-AF8AD06375E6}"/>
    <hyperlink ref="L2378" r:id="rId6967" xr:uid="{081CF156-CCDE-4405-A333-014B96BE770A}"/>
    <hyperlink ref="M2378" r:id="rId6968" xr:uid="{19531688-96E1-4873-971D-D76FBD70BEB0}"/>
    <hyperlink ref="A2379" r:id="rId6969" xr:uid="{0F5BCC3A-55DA-4833-81D6-2C458759A43C}"/>
    <hyperlink ref="L2379" r:id="rId6970" xr:uid="{DDF59444-29A6-422B-A371-D5B66737CF63}"/>
    <hyperlink ref="M2379" r:id="rId6971" xr:uid="{C9D27DD2-C568-4608-8ED9-174E2CAFB973}"/>
    <hyperlink ref="A2380" r:id="rId6972" xr:uid="{462315D6-D733-493A-834F-4D71FC7CB1DA}"/>
    <hyperlink ref="L2380" r:id="rId6973" xr:uid="{19CC80F8-12ED-4F78-9875-19281839A348}"/>
    <hyperlink ref="M2380" r:id="rId6974" xr:uid="{6DB2F558-CEF0-445E-B60C-ED4F7AA62E21}"/>
    <hyperlink ref="A2381" r:id="rId6975" xr:uid="{BD6D17B4-290C-477E-8C51-893F90993C02}"/>
    <hyperlink ref="L2381" r:id="rId6976" xr:uid="{75C5CF79-E3DA-4B49-AEDC-8F380DC5E5D3}"/>
    <hyperlink ref="M2381" r:id="rId6977" xr:uid="{EA6CE01A-DA6B-434E-850A-64AD89AD3E2D}"/>
    <hyperlink ref="A2382" r:id="rId6978" xr:uid="{B6A17608-6AC8-44E9-8793-B811A461011E}"/>
    <hyperlink ref="L2382" r:id="rId6979" xr:uid="{290B7E75-9676-41A9-8C02-BB713D524854}"/>
    <hyperlink ref="M2382" r:id="rId6980" xr:uid="{901F8631-237B-4E61-B782-989D1B0BF313}"/>
    <hyperlink ref="A2383" r:id="rId6981" xr:uid="{6508706E-6152-4B4D-AD6D-2416DD2D7827}"/>
    <hyperlink ref="L2383" r:id="rId6982" xr:uid="{EB23AA07-BE34-437F-B080-8A63E3178447}"/>
    <hyperlink ref="M2383" r:id="rId6983" xr:uid="{1398CB23-762A-485C-837E-88A4BF679B3E}"/>
    <hyperlink ref="A2384" r:id="rId6984" xr:uid="{B989A1B5-B13E-4309-A539-15BE520A7686}"/>
    <hyperlink ref="L2384" r:id="rId6985" xr:uid="{0AE1E6B3-0A22-44D7-AAF8-C603A4E1CB50}"/>
    <hyperlink ref="M2384" r:id="rId6986" xr:uid="{AA651E9B-70A9-42FF-B618-466116ED5294}"/>
    <hyperlink ref="A2385" r:id="rId6987" xr:uid="{32D8376A-9AAC-4CD4-B38C-BD0F48749DA5}"/>
    <hyperlink ref="L2385" r:id="rId6988" xr:uid="{CB9CFF9D-5EB9-4C4B-B565-E55709B173DB}"/>
    <hyperlink ref="M2385" r:id="rId6989" xr:uid="{B2703C77-73F3-4D11-AD76-9A53F087513B}"/>
    <hyperlink ref="A2386" r:id="rId6990" xr:uid="{5E12E395-20DB-4FDD-9DAB-474725D03479}"/>
    <hyperlink ref="L2386" r:id="rId6991" xr:uid="{47009B6D-E2EF-4033-BBD0-C31CD9640587}"/>
    <hyperlink ref="M2386" r:id="rId6992" xr:uid="{CB8A1F90-C5F5-4FF2-AE8A-BBBD32D32068}"/>
    <hyperlink ref="A2387" r:id="rId6993" xr:uid="{AD7FA607-D87B-4B00-9DC7-A7A4F6789422}"/>
    <hyperlink ref="L2387" r:id="rId6994" xr:uid="{B9A8CD3B-2D5C-46A6-B569-DEBB91811ADF}"/>
    <hyperlink ref="M2387" r:id="rId6995" xr:uid="{8CB3EFE9-7B1B-4212-B9EC-B98E1CC7CFF7}"/>
    <hyperlink ref="A2388" r:id="rId6996" xr:uid="{6565884C-4A3A-4645-AB9C-66D94673FD15}"/>
    <hyperlink ref="L2388" r:id="rId6997" xr:uid="{FDCD537B-FD7C-49DE-AD96-0E6B2FCF980C}"/>
    <hyperlink ref="M2388" r:id="rId6998" xr:uid="{DB0B88D9-095A-4C43-959D-A384B9051EE8}"/>
    <hyperlink ref="A2389" r:id="rId6999" xr:uid="{4787A4BD-4D81-4F69-A26A-909746279DD8}"/>
    <hyperlink ref="L2389" r:id="rId7000" xr:uid="{25D308A4-3C80-493E-A0A5-C3352990C235}"/>
    <hyperlink ref="M2389" r:id="rId7001" xr:uid="{4337880F-9B21-4CD5-9826-5A3E0D47A50A}"/>
    <hyperlink ref="A2390" r:id="rId7002" xr:uid="{38850877-85FF-4E45-9B5B-5E4852304376}"/>
    <hyperlink ref="L2390" r:id="rId7003" xr:uid="{0F7346E6-30E0-4FAC-AF07-B8875F4BE4C2}"/>
    <hyperlink ref="M2390" r:id="rId7004" xr:uid="{0359158F-242E-4FAD-8DCE-06D511658A31}"/>
    <hyperlink ref="A2391" r:id="rId7005" xr:uid="{A1B68E67-C713-40F9-A209-47D4C5944FA0}"/>
    <hyperlink ref="L2391" r:id="rId7006" xr:uid="{E1A8A771-506D-4CEE-AA8A-6AF54663E896}"/>
    <hyperlink ref="M2391" r:id="rId7007" xr:uid="{A0E9D77F-ED81-4DCF-AFBE-682AFA4DB4F9}"/>
    <hyperlink ref="A2392" r:id="rId7008" xr:uid="{7CA10689-4783-4F60-9DC0-76730CA3388D}"/>
    <hyperlink ref="L2392" r:id="rId7009" xr:uid="{FC39A55A-AEFB-4E60-8D0F-462F6C310845}"/>
    <hyperlink ref="M2392" r:id="rId7010" xr:uid="{73AB5018-69A2-4A70-AA9C-95FB085A407B}"/>
    <hyperlink ref="A2393" r:id="rId7011" xr:uid="{84CDFCBF-6FF4-44D3-996E-070B3DB325B9}"/>
    <hyperlink ref="L2393" r:id="rId7012" xr:uid="{8DA58DAF-47F3-4A4C-98F3-463D1EB4D4CF}"/>
    <hyperlink ref="M2393" r:id="rId7013" xr:uid="{F02B14D7-BC3B-47CA-BE40-3BB21C17FBEC}"/>
    <hyperlink ref="A2394" r:id="rId7014" xr:uid="{2E101D77-4B8B-47C7-8378-4E4038A64E20}"/>
    <hyperlink ref="L2394" r:id="rId7015" xr:uid="{AE94A521-BF9C-43A9-AA22-4D9FAEF2C089}"/>
    <hyperlink ref="M2394" r:id="rId7016" xr:uid="{8BC1452D-7C59-46BC-9D2F-931215A7A250}"/>
    <hyperlink ref="A2395" r:id="rId7017" xr:uid="{42A9BE92-CB14-470D-9C7C-327FE226F7F1}"/>
    <hyperlink ref="L2395" r:id="rId7018" xr:uid="{0966BDB6-06BB-458C-A96F-A2C4FCFCC78A}"/>
    <hyperlink ref="M2395" r:id="rId7019" xr:uid="{F07296E9-32CB-46B6-A8E8-EE21352A6950}"/>
    <hyperlink ref="A2396" r:id="rId7020" xr:uid="{C10CFDFD-2C3A-44FC-AB19-07731A537D43}"/>
    <hyperlink ref="L2396" r:id="rId7021" xr:uid="{36FD7CE1-B153-47E8-9265-AD5635EC434E}"/>
    <hyperlink ref="M2396" r:id="rId7022" xr:uid="{7D3562EE-B129-4FF9-B6A3-B929FC0DDB10}"/>
    <hyperlink ref="A2397" r:id="rId7023" xr:uid="{07B9C35E-7254-4376-AADD-9DD4FB61DB7A}"/>
    <hyperlink ref="L2397" r:id="rId7024" xr:uid="{0039B501-9508-4EE9-9526-4C316D6DD8BE}"/>
    <hyperlink ref="M2397" r:id="rId7025" xr:uid="{46BFFE2E-FC4A-4F38-B77C-D9A0C12D306C}"/>
    <hyperlink ref="A2398" r:id="rId7026" xr:uid="{245BC0C6-D2D2-4C0C-9F76-592BD1DCFF30}"/>
    <hyperlink ref="L2398" r:id="rId7027" xr:uid="{12E99777-3485-4EF7-9819-8AB3A2E5D5AC}"/>
    <hyperlink ref="M2398" r:id="rId7028" xr:uid="{660D68EF-593A-4B0A-B1A9-59AE92D89F95}"/>
    <hyperlink ref="A2399" r:id="rId7029" xr:uid="{226F5B4D-AE48-4C6B-A61A-908BF206CD7F}"/>
    <hyperlink ref="L2399" r:id="rId7030" xr:uid="{81A09F07-F115-4311-801C-71DE08E6BD04}"/>
    <hyperlink ref="M2399" r:id="rId7031" xr:uid="{C12933C1-55F9-4A56-B3A5-299D7B4041AD}"/>
    <hyperlink ref="A2400" r:id="rId7032" xr:uid="{26E8B227-F5D4-4B1B-A5CE-7693695E15A2}"/>
    <hyperlink ref="L2400" r:id="rId7033" xr:uid="{C56FA160-89C0-4D58-8684-DAE239EA38B2}"/>
    <hyperlink ref="M2400" r:id="rId7034" xr:uid="{A562444C-6FD0-4060-A1D1-AA19056B9A4C}"/>
    <hyperlink ref="A2401" r:id="rId7035" xr:uid="{E8EFBE43-AB27-41F0-9167-924ADE294876}"/>
    <hyperlink ref="L2401" r:id="rId7036" xr:uid="{EEBFD671-30D9-4B69-A1AB-0445EFAF26EC}"/>
    <hyperlink ref="M2401" r:id="rId7037" xr:uid="{33FD3623-A713-4D34-95EC-5BF6ACD342EB}"/>
    <hyperlink ref="A2402" r:id="rId7038" xr:uid="{79597087-0C7C-4741-9246-268F61EC8225}"/>
    <hyperlink ref="L2402" r:id="rId7039" xr:uid="{D7117CA5-4FDC-40D7-ADC4-8331CE2DDBAB}"/>
    <hyperlink ref="M2402" r:id="rId7040" xr:uid="{A066A5C8-989E-4839-B525-6A4A282CF41E}"/>
    <hyperlink ref="A2403" r:id="rId7041" xr:uid="{5C009528-C8ED-406E-B898-6C237F63840F}"/>
    <hyperlink ref="L2403" r:id="rId7042" xr:uid="{69FDA27B-1F65-4119-A636-90915F217EB8}"/>
    <hyperlink ref="M2403" r:id="rId7043" xr:uid="{0B047830-9D84-4751-B61E-9EA87A627F87}"/>
    <hyperlink ref="A2404" r:id="rId7044" xr:uid="{AEA127DD-18A2-42EE-B690-674796C31142}"/>
    <hyperlink ref="L2404" r:id="rId7045" xr:uid="{5264FD95-9F6F-4BAE-9B74-5C19DFB19F25}"/>
    <hyperlink ref="M2404" r:id="rId7046" xr:uid="{3958B052-4463-4B16-BE9D-C09B94104166}"/>
    <hyperlink ref="A2405" r:id="rId7047" xr:uid="{D412D2CD-6255-4729-A108-0280B0C0BD19}"/>
    <hyperlink ref="L2405" r:id="rId7048" xr:uid="{C42086B6-8AFE-446D-A5EB-D2506FC427F5}"/>
    <hyperlink ref="M2405" r:id="rId7049" xr:uid="{77F328DA-0EC7-48DF-AC62-E01F877DE1D8}"/>
    <hyperlink ref="A2406" r:id="rId7050" xr:uid="{D5CC1DE1-629F-4E7E-93CD-E1AEA2D535BC}"/>
    <hyperlink ref="L2406" r:id="rId7051" xr:uid="{A7729493-AEFE-4ED3-A58E-E588C9249908}"/>
    <hyperlink ref="M2406" r:id="rId7052" xr:uid="{B198020C-B9EC-46CA-B3C2-8C5E7C6D5CE0}"/>
    <hyperlink ref="A2407" r:id="rId7053" xr:uid="{ACBEC3EB-92E0-4775-A588-690A2455C953}"/>
    <hyperlink ref="L2407" r:id="rId7054" xr:uid="{BB1F5C97-A3D4-4349-B511-69318E94AE1C}"/>
    <hyperlink ref="M2407" r:id="rId7055" xr:uid="{48F03CCF-6474-4D55-9D76-AD25A6CCA485}"/>
    <hyperlink ref="A2408" r:id="rId7056" xr:uid="{787E4F20-AF76-4F49-AA8E-D8CAA5C1722A}"/>
    <hyperlink ref="L2408" r:id="rId7057" xr:uid="{A6CFFF7B-7C12-4375-A77C-C416110C3525}"/>
    <hyperlink ref="M2408" r:id="rId7058" xr:uid="{7E7295B0-7F21-4CAE-95EB-D6E1B0C0C98C}"/>
    <hyperlink ref="A2409" r:id="rId7059" xr:uid="{0BD8C183-4D67-4692-A77F-0DB9BD372D99}"/>
    <hyperlink ref="L2409" r:id="rId7060" xr:uid="{3864764E-F22F-45AA-9FDB-A4399C26621B}"/>
    <hyperlink ref="M2409" r:id="rId7061" xr:uid="{69F12CCB-FBCE-405F-8121-DD6494163E03}"/>
    <hyperlink ref="A2410" r:id="rId7062" xr:uid="{5A92C817-B67C-412E-9556-45F9B14DC317}"/>
    <hyperlink ref="L2410" r:id="rId7063" xr:uid="{F46646C8-D64A-4D12-BE62-213D2DDCD96E}"/>
    <hyperlink ref="M2410" r:id="rId7064" xr:uid="{FE4F03FD-7927-4695-B07B-63BE6819B916}"/>
    <hyperlink ref="A2411" r:id="rId7065" xr:uid="{97B683F8-601A-48C6-81CB-4BD316E1A5BD}"/>
    <hyperlink ref="L2411" r:id="rId7066" xr:uid="{D570CF40-8979-4F89-A0CB-3BC829388E4E}"/>
    <hyperlink ref="M2411" r:id="rId7067" xr:uid="{0D83A5C9-D304-4F2D-941F-C310B760405D}"/>
    <hyperlink ref="A2412" r:id="rId7068" xr:uid="{765F99D8-0708-42A5-8079-A2D80069C78D}"/>
    <hyperlink ref="L2412" r:id="rId7069" xr:uid="{99F2AEB9-04BE-4494-8640-FFBA856D9862}"/>
    <hyperlink ref="M2412" r:id="rId7070" xr:uid="{C019969C-C7DB-457B-9363-0944810879DF}"/>
    <hyperlink ref="A2413" r:id="rId7071" xr:uid="{78884E78-75D5-4DBE-85F7-4B9C4D51389B}"/>
    <hyperlink ref="L2413" r:id="rId7072" xr:uid="{56AB016E-C853-40E9-BFB6-C390A0805837}"/>
    <hyperlink ref="M2413" r:id="rId7073" xr:uid="{1C773201-F4EA-4A1F-94F3-F07738838ECD}"/>
    <hyperlink ref="A2414" r:id="rId7074" xr:uid="{C46841F1-2DB6-4541-8869-40AE6050BC54}"/>
    <hyperlink ref="L2414" r:id="rId7075" xr:uid="{DEE5C3BA-361E-4F7C-8296-C759629997FB}"/>
    <hyperlink ref="M2414" r:id="rId7076" xr:uid="{22DB0578-FC9F-4942-8DAB-8CD6FF54873F}"/>
    <hyperlink ref="A2415" r:id="rId7077" xr:uid="{168F6D71-B921-447D-8339-6B2668BB3CD7}"/>
    <hyperlink ref="L2415" r:id="rId7078" xr:uid="{5B3EC4B6-8F96-416D-B308-10D6A8F12A72}"/>
    <hyperlink ref="M2415" r:id="rId7079" xr:uid="{4F4DEF10-104E-461C-98FB-641284F4D862}"/>
    <hyperlink ref="A2416" r:id="rId7080" xr:uid="{2DD955CC-0A4A-4782-8C48-B6D4BBD92011}"/>
    <hyperlink ref="L2416" r:id="rId7081" xr:uid="{C31CC3A1-0DA4-45C7-BABC-6F5998E18D52}"/>
    <hyperlink ref="M2416" r:id="rId7082" xr:uid="{07199390-A887-4568-BCD7-7D30812543A1}"/>
    <hyperlink ref="A2417" r:id="rId7083" xr:uid="{2F86ED7E-32A0-4FD2-8CA4-9F0BF62A4F3C}"/>
    <hyperlink ref="L2417" r:id="rId7084" xr:uid="{75E8BA66-EAF6-4D7F-BC61-CB16C296FAD7}"/>
    <hyperlink ref="M2417" r:id="rId7085" xr:uid="{D0A0CB7C-3B74-420C-8B8D-A0A3758973B0}"/>
    <hyperlink ref="A2418" r:id="rId7086" xr:uid="{C207EAD9-4A43-4611-BFD1-C6270ADD14F2}"/>
    <hyperlink ref="L2418" r:id="rId7087" xr:uid="{9B9BB526-A748-4E99-BBE2-99C30F35BCCC}"/>
    <hyperlink ref="M2418" r:id="rId7088" xr:uid="{B74EB096-E3A6-41A9-9668-FC5A74E5D577}"/>
    <hyperlink ref="A2419" r:id="rId7089" xr:uid="{CDEB7802-83C0-4878-B77B-FD2FD6A46292}"/>
    <hyperlink ref="L2419" r:id="rId7090" xr:uid="{C9E010C5-65CE-497B-BA15-E1060A1B52B6}"/>
    <hyperlink ref="M2419" r:id="rId7091" xr:uid="{6F90179F-2439-411D-94BA-B409D3E71FD8}"/>
    <hyperlink ref="A2420" r:id="rId7092" xr:uid="{69F197C0-9E32-42EA-A992-AFF4BFD83B59}"/>
    <hyperlink ref="L2420" r:id="rId7093" xr:uid="{C35F70DA-2E91-4294-8DFD-7D1B58A47317}"/>
    <hyperlink ref="M2420" r:id="rId7094" xr:uid="{7C52A46C-3326-4C57-B5A9-84C2CB6F371E}"/>
    <hyperlink ref="A2421" r:id="rId7095" xr:uid="{F5042490-D626-4368-AFAE-617DDEE1AF34}"/>
    <hyperlink ref="L2421" r:id="rId7096" xr:uid="{D4B9523E-1D0C-40A3-9A25-FA03553BFDB8}"/>
    <hyperlink ref="M2421" r:id="rId7097" xr:uid="{46C29B3B-DDFF-4553-8840-BEBD10382DC7}"/>
    <hyperlink ref="A2422" r:id="rId7098" xr:uid="{323C5080-AB4B-442A-9A82-5740036BCF48}"/>
    <hyperlink ref="L2422" r:id="rId7099" xr:uid="{FC3668B5-ED25-416F-A970-44C6E480CB3B}"/>
    <hyperlink ref="M2422" r:id="rId7100" xr:uid="{37FEDAB5-6F09-454E-A791-315B246F2203}"/>
    <hyperlink ref="A2423" r:id="rId7101" xr:uid="{ACF9BB33-19C1-4146-BCC1-0E7CDB6E077F}"/>
    <hyperlink ref="L2423" r:id="rId7102" xr:uid="{4C178461-6C10-4F8E-801F-C3025D5C44D3}"/>
    <hyperlink ref="M2423" r:id="rId7103" xr:uid="{8712300A-AF51-4ED3-BAA6-EC52D7CE4712}"/>
    <hyperlink ref="A2424" r:id="rId7104" xr:uid="{DD301F26-D243-4AC1-9EC1-29C8348C967E}"/>
    <hyperlink ref="L2424" r:id="rId7105" xr:uid="{7F7EB01D-28FB-4A44-B520-5A2E7C4F7FA5}"/>
    <hyperlink ref="M2424" r:id="rId7106" xr:uid="{A04C26EB-B2FC-4285-AD6F-4A4994D1309E}"/>
    <hyperlink ref="A2425" r:id="rId7107" xr:uid="{AF21992C-1F0E-404D-A0C8-4D251A44AF7C}"/>
    <hyperlink ref="L2425" r:id="rId7108" xr:uid="{33A12AB9-C5E1-4E40-A73C-0737E38E631C}"/>
    <hyperlink ref="M2425" r:id="rId7109" xr:uid="{58977428-47E3-4BF2-9334-DB5E5B29FFE8}"/>
    <hyperlink ref="A2426" r:id="rId7110" xr:uid="{F0B64A99-D11D-4A7A-A2BF-EB618453D8A7}"/>
    <hyperlink ref="L2426" r:id="rId7111" xr:uid="{420C2A86-C4FC-4940-8AE1-68EF33F6C4BA}"/>
    <hyperlink ref="M2426" r:id="rId7112" xr:uid="{0DC46538-B347-4B0B-A171-28725851494F}"/>
    <hyperlink ref="A2427" r:id="rId7113" xr:uid="{A2C2D39C-8D50-4D42-BEE8-56A8A58C537A}"/>
    <hyperlink ref="L2427" r:id="rId7114" xr:uid="{A0DFEB64-B51F-476D-A8A0-005F840E955C}"/>
    <hyperlink ref="M2427" r:id="rId7115" xr:uid="{976B4CCB-C135-4FE3-84B5-78A1574149B3}"/>
    <hyperlink ref="A2428" r:id="rId7116" xr:uid="{2CE2318D-E62F-4FE0-BA4A-B22A76430CE3}"/>
    <hyperlink ref="L2428" r:id="rId7117" xr:uid="{ACAF9B09-64E4-4167-AA72-3CE414EE5C0A}"/>
    <hyperlink ref="M2428" r:id="rId7118" xr:uid="{170AE2A7-B4FB-4981-8692-90691E7B5FE5}"/>
    <hyperlink ref="A2429" r:id="rId7119" xr:uid="{44A40E29-6EE8-40F7-89B7-C68004E64B3C}"/>
    <hyperlink ref="L2429" r:id="rId7120" xr:uid="{FE1E4E60-34A5-499E-8306-94549267FE5E}"/>
    <hyperlink ref="M2429" r:id="rId7121" xr:uid="{527B36D6-3401-447C-92A2-A6315E288AE4}"/>
    <hyperlink ref="A2430" r:id="rId7122" xr:uid="{6A4198B2-7966-43E1-B710-A645B86A46C2}"/>
    <hyperlink ref="L2430" r:id="rId7123" xr:uid="{63E53B04-484D-43E2-95A7-457977E62D26}"/>
    <hyperlink ref="M2430" r:id="rId7124" xr:uid="{391AD3FA-B6EF-49B8-A263-687B56732D55}"/>
    <hyperlink ref="A2431" r:id="rId7125" xr:uid="{01DFDACF-39A5-4772-81C2-A2CB63C112B8}"/>
    <hyperlink ref="L2431" r:id="rId7126" xr:uid="{3A4E1DDA-9433-49F8-941B-53B49A7B077D}"/>
    <hyperlink ref="M2431" r:id="rId7127" xr:uid="{9E648400-9E9E-4C3E-BF66-2002A24EFC8A}"/>
    <hyperlink ref="A2432" r:id="rId7128" xr:uid="{F778EFAB-077A-4FCE-811C-DE3EF5A90F36}"/>
    <hyperlink ref="L2432" r:id="rId7129" xr:uid="{5C87CEB9-8259-4701-AA6E-2229E326521E}"/>
    <hyperlink ref="M2432" r:id="rId7130" xr:uid="{B9FE3E21-8425-4543-8703-1503FE9FDFC6}"/>
    <hyperlink ref="A2433" r:id="rId7131" xr:uid="{3C969506-11C1-4AE8-87CE-A7ED5E12DB62}"/>
    <hyperlink ref="L2433" r:id="rId7132" xr:uid="{49E64872-07EA-4CCE-8C20-3FD3D1047E3C}"/>
    <hyperlink ref="M2433" r:id="rId7133" xr:uid="{7B5AB9DC-8A83-4CC3-9EB7-1F236B13962E}"/>
    <hyperlink ref="A2434" r:id="rId7134" xr:uid="{44F854A8-EE9F-4A2F-99B3-410CE3770CCC}"/>
    <hyperlink ref="L2434" r:id="rId7135" xr:uid="{2D4AD411-C1E8-46E4-9DDC-F7785FD3DAAB}"/>
    <hyperlink ref="M2434" r:id="rId7136" xr:uid="{826A2887-E910-45FC-B334-AAB72E304863}"/>
    <hyperlink ref="A2435" r:id="rId7137" xr:uid="{A591C062-FF4B-4703-BEBB-A3A59EF29961}"/>
    <hyperlink ref="L2435" r:id="rId7138" xr:uid="{6068959B-917C-499F-8F35-4364489C0925}"/>
    <hyperlink ref="M2435" r:id="rId7139" xr:uid="{DF4294DA-7559-4186-B971-9ADE0681E98E}"/>
    <hyperlink ref="A2436" r:id="rId7140" xr:uid="{C6C5D62C-7E74-4BE7-8408-996464AA82E9}"/>
    <hyperlink ref="L2436" r:id="rId7141" xr:uid="{117856C7-583B-4464-B3F4-BA254BF60591}"/>
    <hyperlink ref="M2436" r:id="rId7142" xr:uid="{D1BF16DC-2952-4055-BB66-4CC6C2AA8971}"/>
    <hyperlink ref="A2437" r:id="rId7143" xr:uid="{3A6E5663-8EC5-4E7D-986D-6C5A42063F79}"/>
    <hyperlink ref="L2437" r:id="rId7144" xr:uid="{168A873E-3304-4EBC-BA90-87BAD4F8314D}"/>
    <hyperlink ref="M2437" r:id="rId7145" xr:uid="{955F0E18-CF35-4AEF-9795-4BA13A14BBB4}"/>
    <hyperlink ref="A2438" r:id="rId7146" xr:uid="{8E4CD9E6-6EBA-47FB-90D1-2A18AF16F9A8}"/>
    <hyperlink ref="L2438" r:id="rId7147" xr:uid="{5F80260A-AF45-4ACF-A8D1-F1504B29D5DC}"/>
    <hyperlink ref="M2438" r:id="rId7148" xr:uid="{5EA1B6C2-5DA4-4785-AA15-314355898DF7}"/>
    <hyperlink ref="A2439" r:id="rId7149" xr:uid="{A76EF2F6-C567-4F93-9619-85F5E65530E0}"/>
    <hyperlink ref="L2439" r:id="rId7150" xr:uid="{297198CB-E589-47B6-92A8-49903B4EBDEB}"/>
    <hyperlink ref="M2439" r:id="rId7151" xr:uid="{6CC03D95-7D62-4C98-9EC4-AD45F0EEA3A4}"/>
    <hyperlink ref="A2440" r:id="rId7152" xr:uid="{D6805167-A3D7-49FF-971B-98D3D81F55C1}"/>
    <hyperlink ref="L2440" r:id="rId7153" xr:uid="{AAAE4EA9-EA35-4E8E-868A-E941EFF6168E}"/>
    <hyperlink ref="M2440" r:id="rId7154" xr:uid="{484EBAEB-F1AF-436B-9802-9A0D01EAB6D6}"/>
    <hyperlink ref="A2441" r:id="rId7155" xr:uid="{12D745CC-4B40-4897-9441-11E653DF7B43}"/>
    <hyperlink ref="L2441" r:id="rId7156" xr:uid="{5E249A81-6175-4BDE-9757-5B74FFA17B3C}"/>
    <hyperlink ref="M2441" r:id="rId7157" xr:uid="{307451C9-8DED-4AA1-A31A-B559952DC0A7}"/>
    <hyperlink ref="A2442" r:id="rId7158" xr:uid="{BF37207D-8440-4717-B349-944F68D581B1}"/>
    <hyperlink ref="L2442" r:id="rId7159" xr:uid="{FFF9E5F7-1730-4293-94BF-80BF253EEFD6}"/>
    <hyperlink ref="M2442" r:id="rId7160" xr:uid="{83EC69B9-A231-4CDB-92EF-CDF6B1196FD4}"/>
    <hyperlink ref="A2443" r:id="rId7161" xr:uid="{D50213B1-C1CC-416A-96DD-B0C9DA48ADBE}"/>
    <hyperlink ref="L2443" r:id="rId7162" xr:uid="{7C58903C-7291-4802-A9B3-0AFB6157F950}"/>
    <hyperlink ref="M2443" r:id="rId7163" xr:uid="{FCF5D153-EDE8-41B7-B621-7E60C041BA6F}"/>
    <hyperlink ref="A2444" r:id="rId7164" xr:uid="{6A50DA2D-949B-4719-A831-A3B0B7086CA8}"/>
    <hyperlink ref="L2444" r:id="rId7165" xr:uid="{CBE87D9A-B696-41E6-BF51-92F8AFF313AB}"/>
    <hyperlink ref="M2444" r:id="rId7166" xr:uid="{D7DF3D7E-8E47-449C-A80B-7F110B4B48A2}"/>
    <hyperlink ref="A2445" r:id="rId7167" xr:uid="{6D802855-787E-4FEF-AD76-2E1AEA61E128}"/>
    <hyperlink ref="L2445" r:id="rId7168" xr:uid="{4B39CD13-3022-4FB6-95EE-CB91B36CB4FB}"/>
    <hyperlink ref="M2445" r:id="rId7169" xr:uid="{C9F6BEED-8E70-4B24-BAD0-EFCBC5B65890}"/>
    <hyperlink ref="A2446" r:id="rId7170" xr:uid="{3264225A-E268-4056-A75C-BBB22897C015}"/>
    <hyperlink ref="L2446" r:id="rId7171" xr:uid="{25E49E38-C117-4226-81A9-BDE42E7C0315}"/>
    <hyperlink ref="M2446" r:id="rId7172" xr:uid="{09427981-1E5A-4A06-8267-894D48875FE0}"/>
    <hyperlink ref="A2447" r:id="rId7173" xr:uid="{C94DBF33-1EB8-4653-AAC7-B9C3A5D60A3B}"/>
    <hyperlink ref="L2447" r:id="rId7174" xr:uid="{7070C12D-0313-4B80-AC4B-4055CB70B644}"/>
    <hyperlink ref="M2447" r:id="rId7175" xr:uid="{9A9AD0CA-90AF-455C-AE57-2CC30D915631}"/>
    <hyperlink ref="A2448" r:id="rId7176" xr:uid="{4CA952E3-CF6C-400F-9A5C-112BB0A47B42}"/>
    <hyperlink ref="L2448" r:id="rId7177" xr:uid="{2B3F872F-FD18-43A3-930F-8A326A31C11B}"/>
    <hyperlink ref="M2448" r:id="rId7178" xr:uid="{4AF1EB89-9B31-4D90-BE3A-8A21FB1A9A82}"/>
    <hyperlink ref="A2449" r:id="rId7179" xr:uid="{88D205A1-411E-47B2-9E5E-8915D0DC8FA8}"/>
    <hyperlink ref="L2449" r:id="rId7180" xr:uid="{023F82D9-CB4F-4DEB-871B-62E9BB027DAC}"/>
    <hyperlink ref="M2449" r:id="rId7181" xr:uid="{1579F4FA-4987-483D-AE37-73E73EF5EE7E}"/>
    <hyperlink ref="A2450" r:id="rId7182" xr:uid="{159C0F3F-C8F0-43A6-8047-CA298DC07C7B}"/>
    <hyperlink ref="L2450" r:id="rId7183" xr:uid="{ADA8A017-0F0F-4F34-9664-9661AFA3D975}"/>
    <hyperlink ref="M2450" r:id="rId7184" xr:uid="{478FFAB1-9EF3-4D23-B238-323CF261CB4B}"/>
    <hyperlink ref="A2451" r:id="rId7185" xr:uid="{9C90FDCE-67CB-421F-B8C8-5362CCA14EE0}"/>
    <hyperlink ref="L2451" r:id="rId7186" xr:uid="{FF7A4886-EE43-46F6-A824-86CCBB295280}"/>
    <hyperlink ref="M2451" r:id="rId7187" xr:uid="{F4799E3B-115A-4034-A1B5-85D75EABE66D}"/>
    <hyperlink ref="A2452" r:id="rId7188" xr:uid="{4F5DED9A-4CFC-4791-8D24-E028AA21216D}"/>
    <hyperlink ref="L2452" r:id="rId7189" xr:uid="{B04EF696-A035-4205-BF5F-CBDB6FA1F411}"/>
    <hyperlink ref="M2452" r:id="rId7190" xr:uid="{1F0AD60E-47CD-4249-9890-A5DA7294717D}"/>
    <hyperlink ref="A2453" r:id="rId7191" xr:uid="{40AF06D7-3055-44D1-9488-832A3A271227}"/>
    <hyperlink ref="L2453" r:id="rId7192" xr:uid="{E6BBAE1E-D86F-46B4-A190-FE0D2A5058A4}"/>
    <hyperlink ref="M2453" r:id="rId7193" xr:uid="{53F29AF0-AA66-4C0D-854A-7C68B44E58A1}"/>
    <hyperlink ref="A2454" r:id="rId7194" xr:uid="{2BAAF20E-F3A8-4845-B56D-3C88A6E6F2E1}"/>
    <hyperlink ref="L2454" r:id="rId7195" xr:uid="{9D7E21BB-59B8-45A5-98D7-7C83E9A03DA4}"/>
    <hyperlink ref="M2454" r:id="rId7196" xr:uid="{C49C2C7B-E16C-4826-86E4-E88E6D0A3A3C}"/>
    <hyperlink ref="A2455" r:id="rId7197" xr:uid="{CF89A570-7650-4DD2-9ABC-840BC43853D6}"/>
    <hyperlink ref="L2455" r:id="rId7198" xr:uid="{4554B7DD-99AE-4CA4-A694-E59A17D315B7}"/>
    <hyperlink ref="A2456" r:id="rId7199" xr:uid="{E6488A9D-05CC-447E-8909-07BE4979A266}"/>
    <hyperlink ref="L2456" r:id="rId7200" xr:uid="{B7C30315-F07D-4383-8B00-A5AC75526726}"/>
    <hyperlink ref="M2456" r:id="rId7201" xr:uid="{58CF5BC2-760B-44A2-A767-8F944C692409}"/>
    <hyperlink ref="A2457" r:id="rId7202" xr:uid="{BAD9BC32-06A0-48E7-AAC8-3A64AC6FFAA4}"/>
    <hyperlink ref="L2457" r:id="rId7203" xr:uid="{BF7A06BC-C7B7-4224-8676-F42405D903D0}"/>
    <hyperlink ref="M2457" r:id="rId7204" xr:uid="{294C9E3F-8406-4369-B805-9C715417AE1E}"/>
    <hyperlink ref="A2458" r:id="rId7205" xr:uid="{BFDEDCFD-57DB-4B6E-A067-BAD8A0B03C76}"/>
    <hyperlink ref="L2458" r:id="rId7206" xr:uid="{34D43F9E-3960-43C7-B834-C966B97EF7A3}"/>
    <hyperlink ref="M2458" r:id="rId7207" xr:uid="{5C8518EE-697A-4C9D-86C7-2A76C3B90FA6}"/>
    <hyperlink ref="A2459" r:id="rId7208" xr:uid="{B4F3E95E-5DD2-498B-BEDA-9317080707F7}"/>
    <hyperlink ref="L2459" r:id="rId7209" xr:uid="{33C4AA93-3A1B-4A94-A1BD-1F0623F35615}"/>
    <hyperlink ref="M2459" r:id="rId7210" xr:uid="{FB36FD93-02CC-49AF-A864-0430CB62BB88}"/>
    <hyperlink ref="A2460" r:id="rId7211" xr:uid="{1A70FEB4-B14D-4868-A95D-60BDF34922E7}"/>
    <hyperlink ref="L2460" r:id="rId7212" xr:uid="{4933AFE3-3C8F-4F1E-939F-B360F0DE11E0}"/>
    <hyperlink ref="M2460" r:id="rId7213" xr:uid="{5221F74B-5940-4B1D-98D5-DD9203655140}"/>
    <hyperlink ref="A2461" r:id="rId7214" xr:uid="{A6280F0E-9BBF-4899-975A-098834B1BBB7}"/>
    <hyperlink ref="L2461" r:id="rId7215" xr:uid="{3951B639-BCC6-45DA-847F-7B0690786A05}"/>
    <hyperlink ref="M2461" r:id="rId7216" xr:uid="{DCFC2785-FB12-4181-ADB0-19226C4C9D3D}"/>
    <hyperlink ref="A2462" r:id="rId7217" xr:uid="{01C07828-3A02-4268-9B72-55AAF645BB4C}"/>
    <hyperlink ref="L2462" r:id="rId7218" xr:uid="{CB83FD16-5F78-467E-9B47-14CDF9B156FB}"/>
    <hyperlink ref="M2462" r:id="rId7219" xr:uid="{7DEBB230-70F0-4D6E-A32A-D2D4B8DCFD0D}"/>
    <hyperlink ref="A2463" r:id="rId7220" xr:uid="{928A4DB0-AB57-4842-87A3-B3F89E4CDD5C}"/>
    <hyperlink ref="L2463" r:id="rId7221" xr:uid="{AA12461A-F429-4BD0-B41D-B911E2E9B236}"/>
    <hyperlink ref="M2463" r:id="rId7222" xr:uid="{05E80DD6-706C-43E8-8205-C279B59F9533}"/>
    <hyperlink ref="A2464" r:id="rId7223" xr:uid="{67E48DC4-60D1-4942-ADFB-FF9BE2292057}"/>
    <hyperlink ref="L2464" r:id="rId7224" xr:uid="{58D5A552-B310-4976-A259-47CFE68DA9AB}"/>
    <hyperlink ref="M2464" r:id="rId7225" xr:uid="{4F3BF8A9-1C39-4C7B-B53F-A6D927DED5C9}"/>
    <hyperlink ref="A2465" r:id="rId7226" xr:uid="{AB09CCF6-997F-4BA3-9331-0FEE80FBF11A}"/>
    <hyperlink ref="L2465" r:id="rId7227" xr:uid="{1E7BCC46-ACD4-4BCA-8A58-8A8BE2A7ACCA}"/>
    <hyperlink ref="M2465" r:id="rId7228" xr:uid="{A5C267AA-B9E9-4EB1-947C-3069F85E375E}"/>
    <hyperlink ref="A2466" r:id="rId7229" xr:uid="{3A704626-BA96-4642-A03F-74D2A2E24858}"/>
    <hyperlink ref="L2466" r:id="rId7230" xr:uid="{9BA6AED5-DBB7-49A9-8BD2-9E2003CD1FA7}"/>
    <hyperlink ref="M2466" r:id="rId7231" xr:uid="{41C8AD6F-A0A4-4AE5-8541-BCA918D3A585}"/>
    <hyperlink ref="A2467" r:id="rId7232" xr:uid="{E5BD14F0-DA45-48B9-BEE9-E50964926564}"/>
    <hyperlink ref="L2467" r:id="rId7233" xr:uid="{36669DBE-2983-46A3-8479-D81DDE6847CC}"/>
    <hyperlink ref="M2467" r:id="rId7234" xr:uid="{76689967-7E61-4FD8-B8CC-C27F233AF9B8}"/>
    <hyperlink ref="A2468" r:id="rId7235" xr:uid="{78571CE0-3DF5-45AB-89D8-2D5DCA60D9B7}"/>
    <hyperlink ref="L2468" r:id="rId7236" xr:uid="{057B901F-85B8-4E28-ACE4-BB15C1925504}"/>
    <hyperlink ref="M2468" r:id="rId7237" xr:uid="{1C3B68A1-BD83-4543-8AFC-987743232B69}"/>
    <hyperlink ref="M1921" r:id="rId7238" xr:uid="{ACB89605-B499-40E4-93FF-433D177B1AF8}"/>
  </hyperlinks>
  <pageMargins left="0.75" right="0.75" top="1" bottom="1" header="0.5" footer="0.5"/>
  <pageSetup paperSize="9" orientation="portrait" horizontalDpi="300" verticalDpi="300" r:id="rId7239"/>
  <headerFooter alignWithMargins="0"/>
  <tableParts count="1">
    <tablePart r:id="rId7240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F0D4-1267-4960-8414-9145F27DEBB4}">
  <sheetPr codeName="Sheet3"/>
  <dimension ref="A1:CQ82"/>
  <sheetViews>
    <sheetView topLeftCell="Q1" zoomScale="70" zoomScaleNormal="70" workbookViewId="0">
      <selection activeCell="BE3" sqref="BE3:CQ40"/>
    </sheetView>
  </sheetViews>
  <sheetFormatPr defaultColWidth="8.88671875" defaultRowHeight="13.2" x14ac:dyDescent="0.25"/>
  <cols>
    <col min="1" max="1" customWidth="true" style="61" width="29.44140625" collapsed="true"/>
    <col min="2" max="57" bestFit="true" customWidth="true" style="54" width="11.0" collapsed="true"/>
    <col min="58" max="95" bestFit="true" customWidth="true" style="54" width="10.88671875" collapsed="true"/>
    <col min="96" max="16384" style="54" width="8.88671875" collapsed="true"/>
  </cols>
  <sheetData>
    <row r="1" spans="1:95" x14ac:dyDescent="0.25">
      <c r="A1" s="59" t="s">
        <v>1094</v>
      </c>
      <c r="B1" s="53"/>
    </row>
    <row r="2" spans="1:95" s="55" customFormat="1" x14ac:dyDescent="0.25">
      <c r="A2" s="60" t="s">
        <v>28</v>
      </c>
      <c r="B2" s="55" cm="1">
        <f t="array" ref="B2:CQ2">_xlfn._xlws.FILTER(Export!17:17,Export!15:15="Oui","a")</f>
        <v>44859</v>
      </c>
      <c r="C2" s="55">
        <v>44860</v>
      </c>
      <c r="D2" s="55">
        <v>44861</v>
      </c>
      <c r="E2" s="55">
        <v>44862</v>
      </c>
      <c r="F2" s="55">
        <v>44865</v>
      </c>
      <c r="G2" s="55">
        <v>44866</v>
      </c>
      <c r="H2" s="55">
        <v>44867</v>
      </c>
      <c r="I2" s="55">
        <v>44868</v>
      </c>
      <c r="J2" s="55">
        <v>44869</v>
      </c>
      <c r="K2" s="55">
        <v>44872</v>
      </c>
      <c r="L2" s="55">
        <v>44873</v>
      </c>
      <c r="M2" s="55">
        <v>44874</v>
      </c>
      <c r="N2" s="55">
        <v>44875</v>
      </c>
      <c r="O2" s="55">
        <v>44876</v>
      </c>
      <c r="P2" s="55">
        <v>44879</v>
      </c>
      <c r="Q2" s="55">
        <v>44880</v>
      </c>
      <c r="R2" s="55">
        <v>44881</v>
      </c>
      <c r="S2" s="55">
        <v>44882</v>
      </c>
      <c r="T2" s="55">
        <v>44883</v>
      </c>
      <c r="U2" s="55">
        <v>44886</v>
      </c>
      <c r="V2" s="55">
        <v>44887</v>
      </c>
      <c r="W2" s="55">
        <v>44888</v>
      </c>
      <c r="X2" s="55">
        <v>44889</v>
      </c>
      <c r="Y2" s="55">
        <v>44890</v>
      </c>
      <c r="Z2" s="55">
        <v>44893</v>
      </c>
      <c r="AA2" s="55">
        <v>44894</v>
      </c>
      <c r="AB2" s="55">
        <v>44895</v>
      </c>
      <c r="AC2" s="55">
        <v>44896</v>
      </c>
      <c r="AD2" s="55">
        <v>44897</v>
      </c>
      <c r="AE2" s="55">
        <v>44900</v>
      </c>
      <c r="AF2" s="55">
        <v>44901</v>
      </c>
      <c r="AG2" s="55">
        <v>44902</v>
      </c>
      <c r="AH2" s="55">
        <v>44903</v>
      </c>
      <c r="AI2" s="55">
        <v>44904</v>
      </c>
      <c r="AJ2" s="55">
        <v>44907</v>
      </c>
      <c r="AK2" s="55">
        <v>44908</v>
      </c>
      <c r="AL2" s="55">
        <v>44909</v>
      </c>
      <c r="AM2" s="55">
        <v>44910</v>
      </c>
      <c r="AN2" s="55">
        <v>44911</v>
      </c>
      <c r="AO2" s="55">
        <v>44914</v>
      </c>
      <c r="AP2" s="55">
        <v>44915</v>
      </c>
      <c r="AQ2" s="55">
        <v>44916</v>
      </c>
      <c r="AR2" s="55">
        <v>44917</v>
      </c>
      <c r="AS2" s="55">
        <v>44918</v>
      </c>
      <c r="AT2" s="55">
        <v>44921</v>
      </c>
      <c r="AU2" s="55">
        <v>44922</v>
      </c>
      <c r="AV2" s="55">
        <v>44923</v>
      </c>
      <c r="AW2" s="55">
        <v>44924</v>
      </c>
      <c r="AX2" s="55">
        <v>44925</v>
      </c>
      <c r="AY2" s="55">
        <v>44928</v>
      </c>
      <c r="AZ2" s="55">
        <v>44929</v>
      </c>
      <c r="BA2" s="55">
        <v>44930</v>
      </c>
      <c r="BB2" s="55">
        <v>44931</v>
      </c>
      <c r="BC2" s="55">
        <v>44932</v>
      </c>
      <c r="BD2" s="55">
        <v>44935</v>
      </c>
      <c r="BE2" s="55">
        <v>44936</v>
      </c>
      <c r="BF2" s="55">
        <v>44937</v>
      </c>
      <c r="BG2" s="55">
        <v>44938</v>
      </c>
      <c r="BH2" s="55">
        <v>44939</v>
      </c>
      <c r="BI2" s="55">
        <v>44942</v>
      </c>
      <c r="BJ2" s="55">
        <v>44943</v>
      </c>
      <c r="BK2" s="55">
        <v>44944</v>
      </c>
      <c r="BL2" s="55">
        <v>44945</v>
      </c>
      <c r="BM2" s="55">
        <v>44946</v>
      </c>
      <c r="BN2" s="55">
        <v>44949</v>
      </c>
      <c r="BO2" s="55">
        <v>44950</v>
      </c>
      <c r="BP2" s="55">
        <v>44951</v>
      </c>
      <c r="BQ2" s="55">
        <v>44952</v>
      </c>
      <c r="BR2" s="55">
        <v>44953</v>
      </c>
      <c r="BS2" s="55">
        <v>44956</v>
      </c>
      <c r="BT2" s="55">
        <v>44957</v>
      </c>
      <c r="BU2" s="55">
        <v>44958</v>
      </c>
      <c r="BV2" s="55">
        <v>44959</v>
      </c>
      <c r="BW2" s="55">
        <v>44960</v>
      </c>
      <c r="BX2" s="55">
        <v>44963</v>
      </c>
      <c r="BY2" s="55">
        <v>44964</v>
      </c>
      <c r="BZ2" s="55">
        <v>44965</v>
      </c>
      <c r="CA2" s="55">
        <v>44966</v>
      </c>
      <c r="CB2" s="55">
        <v>44967</v>
      </c>
      <c r="CC2" s="55">
        <v>44970</v>
      </c>
      <c r="CD2" s="55">
        <v>44971</v>
      </c>
      <c r="CE2" s="55">
        <v>44972</v>
      </c>
      <c r="CF2" s="55">
        <v>44973</v>
      </c>
      <c r="CG2" s="55">
        <v>44974</v>
      </c>
      <c r="CH2" s="55">
        <v>44977</v>
      </c>
      <c r="CI2" s="55">
        <v>44978</v>
      </c>
      <c r="CJ2" s="55">
        <v>44979</v>
      </c>
      <c r="CK2" s="55">
        <v>44980</v>
      </c>
      <c r="CL2" s="55">
        <v>44981</v>
      </c>
      <c r="CM2" s="55">
        <v>44984</v>
      </c>
      <c r="CN2" s="55">
        <v>44985</v>
      </c>
      <c r="CO2" s="55">
        <v>44986</v>
      </c>
      <c r="CP2" s="55">
        <v>44987</v>
      </c>
      <c r="CQ2" s="55">
        <v>44988</v>
      </c>
    </row>
    <row r="3" spans="1:95" s="55" customFormat="1" x14ac:dyDescent="0.25">
      <c r="A3" s="60" t="s">
        <v>28</v>
      </c>
      <c r="B3" s="56">
        <f>HLOOKUP(B$2,Export!17:23,7,FALSE)</f>
        <v>25</v>
      </c>
      <c r="C3" s="63">
        <f>HLOOKUP(C$2,Export!17:23,7,FALSE)</f>
        <v>25</v>
      </c>
      <c r="D3" s="56">
        <f>HLOOKUP(D$2,Export!17:23,7,FALSE)</f>
        <v>25</v>
      </c>
      <c r="E3" s="56">
        <f>HLOOKUP(E$2,Export!17:23,7,FALSE)</f>
        <v>25</v>
      </c>
      <c r="F3" s="56">
        <f>HLOOKUP(F$2,Export!17:23,7,FALSE)</f>
        <v>25</v>
      </c>
      <c r="G3" s="56">
        <f>HLOOKUP(G$2,Export!17:23,7,FALSE)</f>
        <v>25</v>
      </c>
      <c r="H3" s="56">
        <f>HLOOKUP(H$2,Export!17:23,7,FALSE)</f>
        <v>25</v>
      </c>
      <c r="I3" s="56">
        <f>HLOOKUP(I$2,Export!17:23,7,FALSE)</f>
        <v>25</v>
      </c>
      <c r="J3" s="56">
        <f>HLOOKUP(J$2,Export!17:23,7,FALSE)</f>
        <v>25</v>
      </c>
      <c r="K3" s="56">
        <f>HLOOKUP(K$2,Export!17:23,7,FALSE)</f>
        <v>25</v>
      </c>
      <c r="L3" s="56">
        <f>HLOOKUP(L$2,Export!17:23,7,FALSE)</f>
        <v>25</v>
      </c>
      <c r="M3" s="56">
        <f>HLOOKUP(M$2,Export!17:23,7,FALSE)</f>
        <v>25</v>
      </c>
      <c r="N3" s="56">
        <f>HLOOKUP(N$2,Export!17:23,7,FALSE)</f>
        <v>25</v>
      </c>
      <c r="O3" s="56">
        <f>HLOOKUP(O$2,Export!17:23,7,FALSE)</f>
        <v>25</v>
      </c>
      <c r="P3" s="56">
        <f>HLOOKUP(P$2,Export!17:23,7,FALSE)</f>
        <v>30</v>
      </c>
      <c r="Q3" s="56">
        <f>HLOOKUP(Q$2,Export!17:23,7,FALSE)</f>
        <v>30</v>
      </c>
      <c r="R3" s="56">
        <f>HLOOKUP(R$2,Export!17:23,7,FALSE)</f>
        <v>30</v>
      </c>
      <c r="S3" s="56">
        <f>HLOOKUP(S$2,Export!17:23,7,FALSE)</f>
        <v>30</v>
      </c>
      <c r="T3" s="56">
        <f>HLOOKUP(T$2,Export!17:23,7,FALSE)</f>
        <v>30</v>
      </c>
      <c r="U3" s="56">
        <f>HLOOKUP(U$2,Export!17:23,7,FALSE)</f>
        <v>30</v>
      </c>
      <c r="V3" s="56">
        <f>HLOOKUP(V$2,Export!17:23,7,FALSE)</f>
        <v>30</v>
      </c>
      <c r="W3" s="56">
        <f>HLOOKUP(W$2,Export!17:23,7,FALSE)</f>
        <v>30</v>
      </c>
      <c r="X3" s="56">
        <f>HLOOKUP(X$2,Export!17:23,7,FALSE)</f>
        <v>30</v>
      </c>
      <c r="Y3" s="56">
        <f>HLOOKUP(Y$2,Export!17:23,7,FALSE)</f>
        <v>30</v>
      </c>
      <c r="Z3" s="56">
        <f>HLOOKUP(Z$2,Export!17:23,7,FALSE)</f>
        <v>30</v>
      </c>
      <c r="AA3" s="56">
        <f>HLOOKUP(AA$2,Export!17:23,7,FALSE)</f>
        <v>30</v>
      </c>
      <c r="AB3" s="56">
        <f>HLOOKUP(AB$2,Export!17:23,7,FALSE)</f>
        <v>30</v>
      </c>
      <c r="AC3" s="56">
        <f>HLOOKUP(AC$2,Export!17:23,7,FALSE)</f>
        <v>30</v>
      </c>
      <c r="AD3" s="56">
        <f>HLOOKUP(AD$2,Export!17:23,7,FALSE)</f>
        <v>30</v>
      </c>
      <c r="AE3" s="56">
        <f>HLOOKUP(AE$2,Export!17:23,7,FALSE)</f>
        <v>30</v>
      </c>
      <c r="AF3" s="56">
        <f>HLOOKUP(AF$2,Export!17:23,7,FALSE)</f>
        <v>30</v>
      </c>
      <c r="AG3" s="56">
        <f>HLOOKUP(AG$2,Export!17:23,7,FALSE)</f>
        <v>30</v>
      </c>
      <c r="AH3" s="56">
        <f>HLOOKUP(AH$2,Export!17:23,7,FALSE)</f>
        <v>30</v>
      </c>
      <c r="AI3" s="56">
        <f>HLOOKUP(AI$2,Export!17:23,7,FALSE)</f>
        <v>30</v>
      </c>
      <c r="AJ3" s="56">
        <f>HLOOKUP(AJ$2,Export!17:23,7,FALSE)</f>
        <v>30</v>
      </c>
      <c r="AK3" s="56">
        <f>HLOOKUP(AK$2,Export!17:23,7,FALSE)</f>
        <v>30</v>
      </c>
      <c r="AL3" s="56">
        <f>HLOOKUP(AL$2,Export!17:23,7,FALSE)</f>
        <v>30</v>
      </c>
      <c r="AM3" s="56">
        <f>HLOOKUP(AM$2,Export!17:23,7,FALSE)</f>
        <v>30</v>
      </c>
      <c r="AN3" s="56">
        <f>HLOOKUP(AN$2,Export!17:23,7,FALSE)</f>
        <v>30</v>
      </c>
      <c r="AO3" s="56">
        <f>HLOOKUP(AO$2,Export!17:23,7,FALSE)</f>
        <v>30</v>
      </c>
      <c r="AP3" s="56">
        <f>HLOOKUP(AP$2,Export!17:23,7,FALSE)</f>
        <v>30</v>
      </c>
      <c r="AQ3" s="56">
        <f>HLOOKUP(AQ$2,Export!17:23,7,FALSE)</f>
        <v>30</v>
      </c>
      <c r="AR3" s="56">
        <f>HLOOKUP(AR$2,Export!17:23,7,FALSE)</f>
        <v>30</v>
      </c>
      <c r="AS3" s="56">
        <f>HLOOKUP(AS$2,Export!17:23,7,FALSE)</f>
        <v>30</v>
      </c>
      <c r="AT3" s="56">
        <f>HLOOKUP(AT$2,Export!17:23,7,FALSE)</f>
        <v>30</v>
      </c>
      <c r="AU3" s="56">
        <f>HLOOKUP(AU$2,Export!17:23,7,FALSE)</f>
        <v>30</v>
      </c>
      <c r="AV3" s="56">
        <f>HLOOKUP(AV$2,Export!17:23,7,FALSE)</f>
        <v>30</v>
      </c>
      <c r="AW3" s="56">
        <f>HLOOKUP(AW$2,Export!17:23,7,FALSE)</f>
        <v>30</v>
      </c>
      <c r="AX3" s="56">
        <f>HLOOKUP(AX$2,Export!17:23,7,FALSE)</f>
        <v>30</v>
      </c>
      <c r="AY3" s="56">
        <f>HLOOKUP(AY$2,Export!17:23,7,FALSE)</f>
        <v>30</v>
      </c>
      <c r="AZ3" s="56">
        <f>HLOOKUP(AZ$2,Export!17:23,7,FALSE)</f>
        <v>30</v>
      </c>
      <c r="BA3" s="56">
        <f>HLOOKUP(BA$2,Export!17:23,7,FALSE)</f>
        <v>30</v>
      </c>
      <c r="BB3" s="56">
        <f>HLOOKUP(BB$2,Export!17:23,7,FALSE)</f>
        <v>30</v>
      </c>
      <c r="BC3" s="56">
        <f>HLOOKUP(BC$2,Export!17:23,7,FALSE)</f>
        <v>30</v>
      </c>
      <c r="BD3" s="56">
        <f>HLOOKUP(BD$2,Export!17:23,7,FALSE)</f>
        <v>30</v>
      </c>
      <c r="BE3" s="56">
        <f>HLOOKUP(BE$2,Export!17:23,7,FALSE)</f>
        <v>30</v>
      </c>
      <c r="BF3" s="56">
        <f>HLOOKUP(BF$2,Export!17:23,7,FALSE)</f>
        <v>30</v>
      </c>
      <c r="BG3" s="56">
        <f>HLOOKUP(BG$2,Export!17:23,7,FALSE)</f>
        <v>30</v>
      </c>
      <c r="BH3" s="56">
        <f>HLOOKUP(BH$2,Export!17:23,7,FALSE)</f>
        <v>30</v>
      </c>
      <c r="BI3" s="56">
        <f>HLOOKUP(BI$2,Export!17:23,7,FALSE)</f>
        <v>30</v>
      </c>
      <c r="BJ3" s="56">
        <f>HLOOKUP(BJ$2,Export!17:23,7,FALSE)</f>
        <v>30</v>
      </c>
      <c r="BK3" s="56">
        <f>HLOOKUP(BK$2,Export!17:23,7,FALSE)</f>
        <v>30</v>
      </c>
      <c r="BL3" s="56">
        <f>HLOOKUP(BL$2,Export!17:23,7,FALSE)</f>
        <v>30</v>
      </c>
      <c r="BM3" s="56">
        <f>HLOOKUP(BM$2,Export!17:23,7,FALSE)</f>
        <v>30</v>
      </c>
      <c r="BN3" s="56">
        <f>HLOOKUP(BN$2,Export!17:23,7,FALSE)</f>
        <v>30</v>
      </c>
      <c r="BO3" s="56">
        <f>HLOOKUP(BO$2,Export!17:23,7,FALSE)</f>
        <v>30</v>
      </c>
      <c r="BP3" s="56">
        <f>HLOOKUP(BP$2,Export!17:23,7,FALSE)</f>
        <v>30</v>
      </c>
      <c r="BQ3" s="56">
        <f>HLOOKUP(BQ$2,Export!17:23,7,FALSE)</f>
        <v>30</v>
      </c>
      <c r="BR3" s="56">
        <f>HLOOKUP(BR$2,Export!17:23,7,FALSE)</f>
        <v>30</v>
      </c>
      <c r="BS3" s="56">
        <f>HLOOKUP(BS$2,Export!17:23,7,FALSE)</f>
        <v>30</v>
      </c>
      <c r="BT3" s="56">
        <f>HLOOKUP(BT$2,Export!17:23,7,FALSE)</f>
        <v>30</v>
      </c>
      <c r="BU3" s="56">
        <f>HLOOKUP(BU$2,Export!17:23,7,FALSE)</f>
        <v>30</v>
      </c>
      <c r="BV3" s="56">
        <f>HLOOKUP(BV$2,Export!17:23,7,FALSE)</f>
        <v>30</v>
      </c>
      <c r="BW3" s="56">
        <f>HLOOKUP(BW$2,Export!17:23,7,FALSE)</f>
        <v>30</v>
      </c>
      <c r="BX3" s="56">
        <f>HLOOKUP(BX$2,Export!17:23,7,FALSE)</f>
        <v>30</v>
      </c>
      <c r="BY3" s="56">
        <f>HLOOKUP(BY$2,Export!17:23,7,FALSE)</f>
        <v>30</v>
      </c>
      <c r="BZ3" s="56">
        <f>HLOOKUP(BZ$2,Export!17:23,7,FALSE)</f>
        <v>30</v>
      </c>
      <c r="CA3" s="56">
        <f>HLOOKUP(CA$2,Export!17:23,7,FALSE)</f>
        <v>30</v>
      </c>
      <c r="CB3" s="56">
        <f>HLOOKUP(CB$2,Export!17:23,7,FALSE)</f>
        <v>30</v>
      </c>
      <c r="CC3" s="56">
        <f>HLOOKUP(CC$2,Export!17:23,7,FALSE)</f>
        <v>30</v>
      </c>
      <c r="CD3" s="56">
        <f>HLOOKUP(CD$2,Export!17:23,7,FALSE)</f>
        <v>30</v>
      </c>
      <c r="CE3" s="56">
        <f>HLOOKUP(CE$2,Export!17:23,7,FALSE)</f>
        <v>30</v>
      </c>
      <c r="CF3" s="56">
        <f>HLOOKUP(CF$2,Export!17:23,7,FALSE)</f>
        <v>30</v>
      </c>
      <c r="CG3" s="56">
        <f>HLOOKUP(CG$2,Export!17:23,7,FALSE)</f>
        <v>30</v>
      </c>
      <c r="CH3" s="56">
        <f>HLOOKUP(CH$2,Export!17:23,7,FALSE)</f>
        <v>30</v>
      </c>
      <c r="CI3" s="56">
        <f>HLOOKUP(CI$2,Export!17:23,7,FALSE)</f>
        <v>30</v>
      </c>
      <c r="CJ3" s="56">
        <f>HLOOKUP(CJ$2,Export!17:23,7,FALSE)</f>
        <v>30</v>
      </c>
      <c r="CK3" s="56">
        <f>HLOOKUP(CK$2,Export!17:23,7,FALSE)</f>
        <v>30</v>
      </c>
      <c r="CL3" s="56">
        <f>HLOOKUP(CL$2,Export!17:23,7,FALSE)</f>
        <v>30</v>
      </c>
      <c r="CM3" s="56">
        <f>HLOOKUP(CM$2,Export!17:23,7,FALSE)</f>
        <v>30</v>
      </c>
      <c r="CN3" s="56">
        <f>HLOOKUP(CN$2,Export!17:23,7,FALSE)</f>
        <v>30</v>
      </c>
      <c r="CO3" s="56">
        <f>HLOOKUP(CO$2,Export!17:23,7,FALSE)</f>
        <v>30</v>
      </c>
      <c r="CP3" s="56">
        <f>HLOOKUP(CP$2,Export!17:23,7,FALSE)</f>
        <v>30</v>
      </c>
      <c r="CQ3" s="56">
        <f>HLOOKUP(CQ$2,Export!17:23,7,FALSE)</f>
        <v>30</v>
      </c>
    </row>
    <row r="4" spans="1:95" s="55" customFormat="1" x14ac:dyDescent="0.25">
      <c r="A4" s="60" t="s">
        <v>18</v>
      </c>
      <c r="B4" s="55" cm="1">
        <f t="array" ref="B4:CQ4">_xlfn._xlws.FILTER(Export!4:4,Export!2:2="Oui","a")</f>
        <v>44859</v>
      </c>
      <c r="C4" s="55">
        <v>44860</v>
      </c>
      <c r="D4" s="55">
        <v>44861</v>
      </c>
      <c r="E4" s="55">
        <v>44862</v>
      </c>
      <c r="F4" s="55">
        <v>44865</v>
      </c>
      <c r="G4" s="55">
        <v>44866</v>
      </c>
      <c r="H4" s="55">
        <v>44867</v>
      </c>
      <c r="I4" s="55">
        <v>44868</v>
      </c>
      <c r="J4" s="55">
        <v>44869</v>
      </c>
      <c r="K4" s="55">
        <v>44872</v>
      </c>
      <c r="L4" s="55">
        <v>44873</v>
      </c>
      <c r="M4" s="55">
        <v>44874</v>
      </c>
      <c r="N4" s="55">
        <v>44875</v>
      </c>
      <c r="O4" s="55">
        <v>44876</v>
      </c>
      <c r="P4" s="55">
        <v>44879</v>
      </c>
      <c r="Q4" s="55">
        <v>44880</v>
      </c>
      <c r="R4" s="55">
        <v>44881</v>
      </c>
      <c r="S4" s="55">
        <v>44882</v>
      </c>
      <c r="T4" s="55">
        <v>44883</v>
      </c>
      <c r="U4" s="55">
        <v>44886</v>
      </c>
      <c r="V4" s="55">
        <v>44887</v>
      </c>
      <c r="W4" s="55">
        <v>44888</v>
      </c>
      <c r="X4" s="55">
        <v>44889</v>
      </c>
      <c r="Y4" s="55">
        <v>44890</v>
      </c>
      <c r="Z4" s="55">
        <v>44893</v>
      </c>
      <c r="AA4" s="55">
        <v>44894</v>
      </c>
      <c r="AB4" s="55">
        <v>44895</v>
      </c>
      <c r="AC4" s="55">
        <v>44896</v>
      </c>
      <c r="AD4" s="55">
        <v>44897</v>
      </c>
      <c r="AE4" s="55">
        <v>44900</v>
      </c>
      <c r="AF4" s="55">
        <v>44901</v>
      </c>
      <c r="AG4" s="55">
        <v>44902</v>
      </c>
      <c r="AH4" s="55">
        <v>44903</v>
      </c>
      <c r="AI4" s="55">
        <v>44904</v>
      </c>
      <c r="AJ4" s="55">
        <v>44907</v>
      </c>
      <c r="AK4" s="55">
        <v>44908</v>
      </c>
      <c r="AL4" s="55">
        <v>44909</v>
      </c>
      <c r="AM4" s="55">
        <v>44910</v>
      </c>
      <c r="AN4" s="55">
        <v>44911</v>
      </c>
      <c r="AO4" s="55">
        <v>44914</v>
      </c>
      <c r="AP4" s="55">
        <v>44915</v>
      </c>
      <c r="AQ4" s="55">
        <v>44916</v>
      </c>
      <c r="AR4" s="55">
        <v>44917</v>
      </c>
      <c r="AS4" s="55">
        <v>44918</v>
      </c>
      <c r="AT4" s="55">
        <v>44921</v>
      </c>
      <c r="AU4" s="55">
        <v>44922</v>
      </c>
      <c r="AV4" s="55">
        <v>44923</v>
      </c>
      <c r="AW4" s="55">
        <v>44924</v>
      </c>
      <c r="AX4" s="55">
        <v>44925</v>
      </c>
      <c r="AY4" s="55">
        <v>44928</v>
      </c>
      <c r="AZ4" s="55">
        <v>44929</v>
      </c>
      <c r="BA4" s="55">
        <v>44930</v>
      </c>
      <c r="BB4" s="55">
        <v>44931</v>
      </c>
      <c r="BC4" s="55">
        <v>44932</v>
      </c>
      <c r="BD4" s="55">
        <v>44935</v>
      </c>
      <c r="BE4" s="55">
        <v>44936</v>
      </c>
      <c r="BF4" s="55">
        <v>44937</v>
      </c>
      <c r="BG4" s="55">
        <v>44938</v>
      </c>
      <c r="BH4" s="55">
        <v>44939</v>
      </c>
      <c r="BI4" s="55">
        <v>44942</v>
      </c>
      <c r="BJ4" s="55">
        <v>44943</v>
      </c>
      <c r="BK4" s="55">
        <v>44944</v>
      </c>
      <c r="BL4" s="55">
        <v>44945</v>
      </c>
      <c r="BM4" s="55">
        <v>44946</v>
      </c>
      <c r="BN4" s="55">
        <v>44949</v>
      </c>
      <c r="BO4" s="55">
        <v>44950</v>
      </c>
      <c r="BP4" s="55">
        <v>44951</v>
      </c>
      <c r="BQ4" s="55">
        <v>44952</v>
      </c>
      <c r="BR4" s="55">
        <v>44953</v>
      </c>
      <c r="BS4" s="55">
        <v>44956</v>
      </c>
      <c r="BT4" s="55">
        <v>44957</v>
      </c>
      <c r="BU4" s="55">
        <v>44958</v>
      </c>
      <c r="BV4" s="55">
        <v>44959</v>
      </c>
      <c r="BW4" s="55">
        <v>44960</v>
      </c>
      <c r="BX4" s="55">
        <v>44963</v>
      </c>
      <c r="BY4" s="55">
        <v>44964</v>
      </c>
      <c r="BZ4" s="55">
        <v>44965</v>
      </c>
      <c r="CA4" s="55">
        <v>44966</v>
      </c>
      <c r="CB4" s="55">
        <v>44967</v>
      </c>
      <c r="CC4" s="55">
        <v>44970</v>
      </c>
      <c r="CD4" s="55">
        <v>44971</v>
      </c>
      <c r="CE4" s="55">
        <v>44972</v>
      </c>
      <c r="CF4" s="55">
        <v>44973</v>
      </c>
      <c r="CG4" s="55">
        <v>44974</v>
      </c>
      <c r="CH4" s="55">
        <v>44977</v>
      </c>
      <c r="CI4" s="55">
        <v>44978</v>
      </c>
      <c r="CJ4" s="55">
        <v>44979</v>
      </c>
      <c r="CK4" s="55">
        <v>44980</v>
      </c>
      <c r="CL4" s="55">
        <v>44981</v>
      </c>
      <c r="CM4" s="55">
        <v>44984</v>
      </c>
      <c r="CN4" s="55">
        <v>44985</v>
      </c>
      <c r="CO4" s="55">
        <v>44986</v>
      </c>
      <c r="CP4" s="55">
        <v>44987</v>
      </c>
      <c r="CQ4" s="55">
        <v>44988</v>
      </c>
    </row>
    <row r="5" spans="1:95" s="55" customFormat="1" x14ac:dyDescent="0.25">
      <c r="A5" s="60" t="s">
        <v>18</v>
      </c>
      <c r="B5" s="56">
        <f>HLOOKUP(B$4,Export!$4:$10,7,FALSE)</f>
        <v>25</v>
      </c>
      <c r="C5" s="56">
        <f>HLOOKUP(C$4,Export!$4:$10,7,FALSE)</f>
        <v>25</v>
      </c>
      <c r="D5" s="56">
        <f>HLOOKUP(D$4,Export!$4:$10,7,FALSE)</f>
        <v>25</v>
      </c>
      <c r="E5" s="56">
        <f>HLOOKUP(E$4,Export!$4:$10,7,FALSE)</f>
        <v>25</v>
      </c>
      <c r="F5" s="56">
        <f>HLOOKUP(F$4,Export!$4:$10,7,FALSE)</f>
        <v>25</v>
      </c>
      <c r="G5" s="56">
        <f>HLOOKUP(G$4,Export!$4:$10,7,FALSE)</f>
        <v>25</v>
      </c>
      <c r="H5" s="56">
        <f>HLOOKUP(H$4,Export!$4:$10,7,FALSE)</f>
        <v>25</v>
      </c>
      <c r="I5" s="56">
        <f>HLOOKUP(I$4,Export!$4:$10,7,FALSE)</f>
        <v>25</v>
      </c>
      <c r="J5" s="56">
        <f>HLOOKUP(J$4,Export!$4:$10,7,FALSE)</f>
        <v>25</v>
      </c>
      <c r="K5" s="56">
        <f>HLOOKUP(K$4,Export!$4:$10,7,FALSE)</f>
        <v>25</v>
      </c>
      <c r="L5" s="56">
        <f>HLOOKUP(L$4,Export!$4:$10,7,FALSE)</f>
        <v>25</v>
      </c>
      <c r="M5" s="56">
        <f>HLOOKUP(M$4,Export!$4:$10,7,FALSE)</f>
        <v>25</v>
      </c>
      <c r="N5" s="56">
        <f>HLOOKUP(N$4,Export!$4:$10,7,FALSE)</f>
        <v>25</v>
      </c>
      <c r="O5" s="56">
        <f>HLOOKUP(O$4,Export!$4:$10,7,FALSE)</f>
        <v>25</v>
      </c>
      <c r="P5" s="56">
        <f>HLOOKUP(P$4,Export!$4:$10,7,FALSE)</f>
        <v>25</v>
      </c>
      <c r="Q5" s="56">
        <f>HLOOKUP(Q$4,Export!$4:$10,7,FALSE)</f>
        <v>25</v>
      </c>
      <c r="R5" s="56">
        <f>HLOOKUP(R$4,Export!$4:$10,7,FALSE)</f>
        <v>25</v>
      </c>
      <c r="S5" s="56">
        <f>HLOOKUP(S$4,Export!$4:$10,7,FALSE)</f>
        <v>25</v>
      </c>
      <c r="T5" s="56">
        <f>HLOOKUP(T$4,Export!$4:$10,7,FALSE)</f>
        <v>25</v>
      </c>
      <c r="U5" s="56">
        <f>HLOOKUP(U$4,Export!$4:$10,7,FALSE)</f>
        <v>25</v>
      </c>
      <c r="V5" s="56">
        <f>HLOOKUP(V$4,Export!$4:$10,7,FALSE)</f>
        <v>25</v>
      </c>
      <c r="W5" s="56">
        <f>HLOOKUP(W$4,Export!$4:$10,7,FALSE)</f>
        <v>25</v>
      </c>
      <c r="X5" s="56">
        <f>HLOOKUP(X$4,Export!$4:$10,7,FALSE)</f>
        <v>25</v>
      </c>
      <c r="Y5" s="56">
        <f>HLOOKUP(Y$4,Export!$4:$10,7,FALSE)</f>
        <v>25</v>
      </c>
      <c r="Z5" s="56">
        <f>HLOOKUP(Z$4,Export!$4:$10,7,FALSE)</f>
        <v>25</v>
      </c>
      <c r="AA5" s="56">
        <f>HLOOKUP(AA$4,Export!$4:$10,7,FALSE)</f>
        <v>25</v>
      </c>
      <c r="AB5" s="56">
        <f>HLOOKUP(AB$4,Export!$4:$10,7,FALSE)</f>
        <v>25</v>
      </c>
      <c r="AC5" s="56">
        <f>HLOOKUP(AC$4,Export!$4:$10,7,FALSE)</f>
        <v>25</v>
      </c>
      <c r="AD5" s="56">
        <f>HLOOKUP(AD$4,Export!$4:$10,7,FALSE)</f>
        <v>25</v>
      </c>
      <c r="AE5" s="56">
        <f>HLOOKUP(AE$4,Export!$4:$10,7,FALSE)</f>
        <v>25</v>
      </c>
      <c r="AF5" s="56">
        <f>HLOOKUP(AF$4,Export!$4:$10,7,FALSE)</f>
        <v>25</v>
      </c>
      <c r="AG5" s="56">
        <f>HLOOKUP(AG$4,Export!$4:$10,7,FALSE)</f>
        <v>25</v>
      </c>
      <c r="AH5" s="56">
        <f>HLOOKUP(AH$4,Export!$4:$10,7,FALSE)</f>
        <v>25</v>
      </c>
      <c r="AI5" s="56">
        <f>HLOOKUP(AI$4,Export!$4:$10,7,FALSE)</f>
        <v>25</v>
      </c>
      <c r="AJ5" s="56">
        <f>HLOOKUP(AJ$4,Export!$4:$10,7,FALSE)</f>
        <v>25</v>
      </c>
      <c r="AK5" s="56">
        <f>HLOOKUP(AK$4,Export!$4:$10,7,FALSE)</f>
        <v>25</v>
      </c>
      <c r="AL5" s="56">
        <f>HLOOKUP(AL$4,Export!$4:$10,7,FALSE)</f>
        <v>25</v>
      </c>
      <c r="AM5" s="56">
        <f>HLOOKUP(AM$4,Export!$4:$10,7,FALSE)</f>
        <v>25</v>
      </c>
      <c r="AN5" s="56">
        <f>HLOOKUP(AN$4,Export!$4:$10,7,FALSE)</f>
        <v>25</v>
      </c>
      <c r="AO5" s="56">
        <f>HLOOKUP(AO$4,Export!$4:$10,7,FALSE)</f>
        <v>25</v>
      </c>
      <c r="AP5" s="56">
        <f>HLOOKUP(AP$4,Export!$4:$10,7,FALSE)</f>
        <v>25</v>
      </c>
      <c r="AQ5" s="56">
        <f>HLOOKUP(AQ$4,Export!$4:$10,7,FALSE)</f>
        <v>25</v>
      </c>
      <c r="AR5" s="56">
        <f>HLOOKUP(AR$4,Export!$4:$10,7,FALSE)</f>
        <v>25</v>
      </c>
      <c r="AS5" s="56">
        <f>HLOOKUP(AS$4,Export!$4:$10,7,FALSE)</f>
        <v>25</v>
      </c>
      <c r="AT5" s="56">
        <f>HLOOKUP(AT$4,Export!$4:$10,7,FALSE)</f>
        <v>25</v>
      </c>
      <c r="AU5" s="56">
        <f>HLOOKUP(AU$4,Export!$4:$10,7,FALSE)</f>
        <v>25</v>
      </c>
      <c r="AV5" s="56">
        <f>HLOOKUP(AV$4,Export!$4:$10,7,FALSE)</f>
        <v>25</v>
      </c>
      <c r="AW5" s="56">
        <f>HLOOKUP(AW$4,Export!$4:$10,7,FALSE)</f>
        <v>25</v>
      </c>
      <c r="AX5" s="56">
        <f>HLOOKUP(AX$4,Export!$4:$10,7,FALSE)</f>
        <v>25</v>
      </c>
      <c r="AY5" s="56">
        <f>HLOOKUP(AY$4,Export!$4:$10,7,FALSE)</f>
        <v>25</v>
      </c>
      <c r="AZ5" s="56">
        <f>HLOOKUP(AZ$4,Export!$4:$10,7,FALSE)</f>
        <v>25</v>
      </c>
      <c r="BA5" s="56">
        <f>HLOOKUP(BA$4,Export!$4:$10,7,FALSE)</f>
        <v>25</v>
      </c>
      <c r="BB5" s="56">
        <f>HLOOKUP(BB$4,Export!$4:$10,7,FALSE)</f>
        <v>25</v>
      </c>
      <c r="BC5" s="56">
        <f>HLOOKUP(BC$4,Export!$4:$10,7,FALSE)</f>
        <v>25</v>
      </c>
      <c r="BD5" s="56">
        <f>HLOOKUP(BD$4,Export!$4:$10,7,FALSE)</f>
        <v>25</v>
      </c>
    </row>
    <row r="6" spans="1:95" s="55" customFormat="1" x14ac:dyDescent="0.25">
      <c r="A6" s="60" t="s">
        <v>23</v>
      </c>
      <c r="B6" s="55" cm="1">
        <f t="array" ref="B6:CQ6">_xlfn._xlws.FILTER(Export!30:30,Export!28:28="Oui","a")</f>
        <v>44859</v>
      </c>
      <c r="C6" s="55">
        <v>44860</v>
      </c>
      <c r="D6" s="55">
        <v>44861</v>
      </c>
      <c r="E6" s="55">
        <v>44862</v>
      </c>
      <c r="F6" s="55">
        <v>44865</v>
      </c>
      <c r="G6" s="55">
        <v>44866</v>
      </c>
      <c r="H6" s="55">
        <v>44867</v>
      </c>
      <c r="I6" s="55">
        <v>44868</v>
      </c>
      <c r="J6" s="55">
        <v>44869</v>
      </c>
      <c r="K6" s="55">
        <v>44872</v>
      </c>
      <c r="L6" s="55">
        <v>44873</v>
      </c>
      <c r="M6" s="55">
        <v>44874</v>
      </c>
      <c r="N6" s="55">
        <v>44875</v>
      </c>
      <c r="O6" s="55">
        <v>44876</v>
      </c>
      <c r="P6" s="55">
        <v>44879</v>
      </c>
      <c r="Q6" s="55">
        <v>44880</v>
      </c>
      <c r="R6" s="55">
        <v>44881</v>
      </c>
      <c r="S6" s="55">
        <v>44882</v>
      </c>
      <c r="T6" s="55">
        <v>44883</v>
      </c>
      <c r="U6" s="55">
        <v>44886</v>
      </c>
      <c r="V6" s="55">
        <v>44887</v>
      </c>
      <c r="W6" s="55">
        <v>44888</v>
      </c>
      <c r="X6" s="55">
        <v>44889</v>
      </c>
      <c r="Y6" s="55">
        <v>44890</v>
      </c>
      <c r="Z6" s="55">
        <v>44893</v>
      </c>
      <c r="AA6" s="55">
        <v>44894</v>
      </c>
      <c r="AB6" s="55">
        <v>44895</v>
      </c>
      <c r="AC6" s="55">
        <v>44896</v>
      </c>
      <c r="AD6" s="55">
        <v>44897</v>
      </c>
      <c r="AE6" s="55">
        <v>44900</v>
      </c>
      <c r="AF6" s="55">
        <v>44901</v>
      </c>
      <c r="AG6" s="55">
        <v>44902</v>
      </c>
      <c r="AH6" s="55">
        <v>44903</v>
      </c>
      <c r="AI6" s="55">
        <v>44904</v>
      </c>
      <c r="AJ6" s="55">
        <v>44907</v>
      </c>
      <c r="AK6" s="55">
        <v>44908</v>
      </c>
      <c r="AL6" s="55">
        <v>44909</v>
      </c>
      <c r="AM6" s="55">
        <v>44910</v>
      </c>
      <c r="AN6" s="55">
        <v>44911</v>
      </c>
      <c r="AO6" s="55">
        <v>44914</v>
      </c>
      <c r="AP6" s="55">
        <v>44915</v>
      </c>
      <c r="AQ6" s="55">
        <v>44916</v>
      </c>
      <c r="AR6" s="55">
        <v>44917</v>
      </c>
      <c r="AS6" s="55">
        <v>44918</v>
      </c>
      <c r="AT6" s="55">
        <v>44921</v>
      </c>
      <c r="AU6" s="55">
        <v>44922</v>
      </c>
      <c r="AV6" s="55">
        <v>44923</v>
      </c>
      <c r="AW6" s="55">
        <v>44924</v>
      </c>
      <c r="AX6" s="55">
        <v>44925</v>
      </c>
      <c r="AY6" s="55">
        <v>44928</v>
      </c>
      <c r="AZ6" s="55">
        <v>44929</v>
      </c>
      <c r="BA6" s="55">
        <v>44930</v>
      </c>
      <c r="BB6" s="55">
        <v>44931</v>
      </c>
      <c r="BC6" s="55">
        <v>44932</v>
      </c>
      <c r="BD6" s="55">
        <v>44935</v>
      </c>
      <c r="BE6" s="55">
        <v>44936</v>
      </c>
      <c r="BF6" s="55">
        <v>44937</v>
      </c>
      <c r="BG6" s="55">
        <v>44938</v>
      </c>
      <c r="BH6" s="55">
        <v>44939</v>
      </c>
      <c r="BI6" s="55">
        <v>44942</v>
      </c>
      <c r="BJ6" s="55">
        <v>44943</v>
      </c>
      <c r="BK6" s="55">
        <v>44944</v>
      </c>
      <c r="BL6" s="55">
        <v>44945</v>
      </c>
      <c r="BM6" s="55">
        <v>44946</v>
      </c>
      <c r="BN6" s="55">
        <v>44949</v>
      </c>
      <c r="BO6" s="55">
        <v>44950</v>
      </c>
      <c r="BP6" s="55">
        <v>44951</v>
      </c>
      <c r="BQ6" s="55">
        <v>44952</v>
      </c>
      <c r="BR6" s="55">
        <v>44953</v>
      </c>
      <c r="BS6" s="55">
        <v>44956</v>
      </c>
      <c r="BT6" s="55">
        <v>44957</v>
      </c>
      <c r="BU6" s="55">
        <v>44958</v>
      </c>
      <c r="BV6" s="55">
        <v>44959</v>
      </c>
      <c r="BW6" s="55">
        <v>44960</v>
      </c>
      <c r="BX6" s="55">
        <v>44963</v>
      </c>
      <c r="BY6" s="55">
        <v>44964</v>
      </c>
      <c r="BZ6" s="55">
        <v>44965</v>
      </c>
      <c r="CA6" s="55">
        <v>44966</v>
      </c>
      <c r="CB6" s="55">
        <v>44967</v>
      </c>
      <c r="CC6" s="55">
        <v>44970</v>
      </c>
      <c r="CD6" s="55">
        <v>44971</v>
      </c>
      <c r="CE6" s="55">
        <v>44972</v>
      </c>
      <c r="CF6" s="55">
        <v>44973</v>
      </c>
      <c r="CG6" s="55">
        <v>44974</v>
      </c>
      <c r="CH6" s="55">
        <v>44977</v>
      </c>
      <c r="CI6" s="55">
        <v>44978</v>
      </c>
      <c r="CJ6" s="55">
        <v>44979</v>
      </c>
      <c r="CK6" s="55">
        <v>44980</v>
      </c>
      <c r="CL6" s="55">
        <v>44981</v>
      </c>
      <c r="CM6" s="55">
        <v>44984</v>
      </c>
      <c r="CN6" s="55">
        <v>44985</v>
      </c>
      <c r="CO6" s="55">
        <v>44986</v>
      </c>
      <c r="CP6" s="55">
        <v>44987</v>
      </c>
      <c r="CQ6" s="55">
        <v>44988</v>
      </c>
    </row>
    <row r="7" spans="1:95" s="55" customFormat="1" x14ac:dyDescent="0.25">
      <c r="A7" s="60" t="s">
        <v>23</v>
      </c>
      <c r="B7" s="56">
        <f>HLOOKUP(B$6,Export!30:36,7,FALSE)</f>
        <v>25</v>
      </c>
      <c r="C7" s="56">
        <f>HLOOKUP(C$6,Export!30:36,7,FALSE)</f>
        <v>25</v>
      </c>
      <c r="D7" s="56">
        <f>HLOOKUP(D$6,Export!30:36,7,FALSE)</f>
        <v>25</v>
      </c>
      <c r="E7" s="56">
        <f>HLOOKUP(E$6,Export!30:36,7,FALSE)</f>
        <v>25</v>
      </c>
      <c r="F7" s="56">
        <f>HLOOKUP(F$6,Export!30:36,7,FALSE)</f>
        <v>25</v>
      </c>
      <c r="G7" s="56">
        <f>HLOOKUP(G$6,Export!30:36,7,FALSE)</f>
        <v>25</v>
      </c>
      <c r="H7" s="56">
        <f>HLOOKUP(H$6,Export!30:36,7,FALSE)</f>
        <v>25</v>
      </c>
      <c r="I7" s="56">
        <f>HLOOKUP(I$6,Export!30:36,7,FALSE)</f>
        <v>25</v>
      </c>
      <c r="J7" s="56">
        <f>HLOOKUP(J$6,Export!30:36,7,FALSE)</f>
        <v>25</v>
      </c>
      <c r="K7" s="56">
        <f>HLOOKUP(K$6,Export!30:36,7,FALSE)</f>
        <v>25</v>
      </c>
      <c r="L7" s="56">
        <f>HLOOKUP(L$6,Export!30:36,7,FALSE)</f>
        <v>25</v>
      </c>
      <c r="M7" s="56">
        <f>HLOOKUP(M$6,Export!30:36,7,FALSE)</f>
        <v>25</v>
      </c>
      <c r="N7" s="56">
        <f>HLOOKUP(N$6,Export!30:36,7,FALSE)</f>
        <v>25</v>
      </c>
      <c r="O7" s="56">
        <f>HLOOKUP(O$6,Export!30:36,7,FALSE)</f>
        <v>25</v>
      </c>
      <c r="P7" s="56">
        <f>HLOOKUP(P$6,Export!30:36,7,FALSE)</f>
        <v>25</v>
      </c>
      <c r="Q7" s="56">
        <f>HLOOKUP(Q$6,Export!30:36,7,FALSE)</f>
        <v>25</v>
      </c>
      <c r="R7" s="56">
        <f>HLOOKUP(R$6,Export!30:36,7,FALSE)</f>
        <v>25</v>
      </c>
      <c r="S7" s="56">
        <f>HLOOKUP(S$6,Export!30:36,7,FALSE)</f>
        <v>25</v>
      </c>
      <c r="T7" s="56">
        <f>HLOOKUP(T$6,Export!30:36,7,FALSE)</f>
        <v>25</v>
      </c>
      <c r="U7" s="56">
        <f>HLOOKUP(U$6,Export!30:36,7,FALSE)</f>
        <v>25</v>
      </c>
      <c r="V7" s="56">
        <f>HLOOKUP(V$6,Export!30:36,7,FALSE)</f>
        <v>25</v>
      </c>
      <c r="W7" s="56">
        <f>HLOOKUP(W$6,Export!30:36,7,FALSE)</f>
        <v>25</v>
      </c>
      <c r="X7" s="56">
        <f>HLOOKUP(X$6,Export!30:36,7,FALSE)</f>
        <v>25</v>
      </c>
      <c r="Y7" s="56">
        <f>HLOOKUP(Y$6,Export!30:36,7,FALSE)</f>
        <v>25</v>
      </c>
      <c r="Z7" s="56">
        <f>HLOOKUP(Z$6,Export!30:36,7,FALSE)</f>
        <v>25</v>
      </c>
      <c r="AA7" s="56">
        <f>HLOOKUP(AA$6,Export!30:36,7,FALSE)</f>
        <v>25</v>
      </c>
      <c r="AB7" s="56">
        <f>HLOOKUP(AB$6,Export!30:36,7,FALSE)</f>
        <v>25</v>
      </c>
      <c r="AC7" s="56">
        <f>HLOOKUP(AC$6,Export!30:36,7,FALSE)</f>
        <v>25</v>
      </c>
      <c r="AD7" s="56">
        <f>HLOOKUP(AD$6,Export!30:36,7,FALSE)</f>
        <v>25</v>
      </c>
      <c r="AE7" s="56">
        <f>HLOOKUP(AE$6,Export!30:36,7,FALSE)</f>
        <v>25</v>
      </c>
      <c r="AF7" s="56">
        <f>HLOOKUP(AF$6,Export!30:36,7,FALSE)</f>
        <v>25</v>
      </c>
      <c r="AG7" s="56">
        <f>HLOOKUP(AG$6,Export!30:36,7,FALSE)</f>
        <v>25</v>
      </c>
      <c r="AH7" s="56">
        <f>HLOOKUP(AH$6,Export!30:36,7,FALSE)</f>
        <v>25</v>
      </c>
      <c r="AI7" s="56">
        <f>HLOOKUP(AI$6,Export!30:36,7,FALSE)</f>
        <v>25</v>
      </c>
      <c r="AJ7" s="56">
        <f>HLOOKUP(AJ$6,Export!30:36,7,FALSE)</f>
        <v>25</v>
      </c>
      <c r="AK7" s="56">
        <f>HLOOKUP(AK$6,Export!30:36,7,FALSE)</f>
        <v>25</v>
      </c>
      <c r="AL7" s="56">
        <f>HLOOKUP(AL$6,Export!30:36,7,FALSE)</f>
        <v>25</v>
      </c>
      <c r="AM7" s="56">
        <f>HLOOKUP(AM$6,Export!30:36,7,FALSE)</f>
        <v>25</v>
      </c>
      <c r="AN7" s="56">
        <f>HLOOKUP(AN$6,Export!30:36,7,FALSE)</f>
        <v>25</v>
      </c>
      <c r="AO7" s="56">
        <f>HLOOKUP(AO$6,Export!30:36,7,FALSE)</f>
        <v>25</v>
      </c>
      <c r="AP7" s="56">
        <f>HLOOKUP(AP$6,Export!30:36,7,FALSE)</f>
        <v>25</v>
      </c>
      <c r="AQ7" s="56">
        <f>HLOOKUP(AQ$6,Export!30:36,7,FALSE)</f>
        <v>25</v>
      </c>
      <c r="AR7" s="56">
        <f>HLOOKUP(AR$6,Export!30:36,7,FALSE)</f>
        <v>25</v>
      </c>
      <c r="AS7" s="56">
        <f>HLOOKUP(AS$6,Export!30:36,7,FALSE)</f>
        <v>25</v>
      </c>
      <c r="AT7" s="56">
        <f>HLOOKUP(AT$6,Export!30:36,7,FALSE)</f>
        <v>25</v>
      </c>
      <c r="AU7" s="56">
        <f>HLOOKUP(AU$6,Export!30:36,7,FALSE)</f>
        <v>25</v>
      </c>
      <c r="AV7" s="56">
        <f>HLOOKUP(AV$6,Export!30:36,7,FALSE)</f>
        <v>25</v>
      </c>
      <c r="AW7" s="56">
        <f>HLOOKUP(AW$6,Export!30:36,7,FALSE)</f>
        <v>25</v>
      </c>
      <c r="AX7" s="56">
        <f>HLOOKUP(AX$6,Export!30:36,7,FALSE)</f>
        <v>25</v>
      </c>
      <c r="AY7" s="56">
        <f>HLOOKUP(AY$6,Export!30:36,7,FALSE)</f>
        <v>25</v>
      </c>
      <c r="AZ7" s="56">
        <f>HLOOKUP(AZ$6,Export!30:36,7,FALSE)</f>
        <v>25</v>
      </c>
      <c r="BA7" s="56">
        <f>HLOOKUP(BA$6,Export!30:36,7,FALSE)</f>
        <v>25</v>
      </c>
      <c r="BB7" s="56">
        <f>HLOOKUP(BB$6,Export!30:36,7,FALSE)</f>
        <v>25</v>
      </c>
      <c r="BC7" s="56">
        <f>HLOOKUP(BC$6,Export!30:36,7,FALSE)</f>
        <v>25</v>
      </c>
      <c r="BD7" s="56">
        <f>HLOOKUP(BD$6,Export!30:36,7,FALSE)</f>
        <v>25</v>
      </c>
      <c r="BE7" s="56">
        <f>HLOOKUP(BE$6,Export!30:36,7,FALSE)</f>
        <v>25</v>
      </c>
      <c r="BF7" s="56">
        <f>HLOOKUP(BF$6,Export!30:36,7,FALSE)</f>
        <v>25</v>
      </c>
      <c r="BG7" s="56">
        <f>HLOOKUP(BG$6,Export!30:36,7,FALSE)</f>
        <v>25</v>
      </c>
      <c r="BH7" s="56">
        <f>HLOOKUP(BH$6,Export!30:36,7,FALSE)</f>
        <v>25</v>
      </c>
      <c r="BI7" s="56">
        <f>HLOOKUP(BI$6,Export!30:36,7,FALSE)</f>
        <v>25</v>
      </c>
      <c r="BJ7" s="56">
        <f>HLOOKUP(BJ$6,Export!30:36,7,FALSE)</f>
        <v>25</v>
      </c>
      <c r="BK7" s="56">
        <f>HLOOKUP(BK$6,Export!30:36,7,FALSE)</f>
        <v>25</v>
      </c>
      <c r="BL7" s="56">
        <f>HLOOKUP(BL$6,Export!30:36,7,FALSE)</f>
        <v>25</v>
      </c>
      <c r="BM7" s="56">
        <f>HLOOKUP(BM$6,Export!30:36,7,FALSE)</f>
        <v>25</v>
      </c>
      <c r="BN7" s="56">
        <f>HLOOKUP(BN$6,Export!30:36,7,FALSE)</f>
        <v>25</v>
      </c>
      <c r="BO7" s="56">
        <f>HLOOKUP(BO$6,Export!30:36,7,FALSE)</f>
        <v>25</v>
      </c>
      <c r="BP7" s="56">
        <f>HLOOKUP(BP$6,Export!30:36,7,FALSE)</f>
        <v>25</v>
      </c>
      <c r="BQ7" s="56">
        <f>HLOOKUP(BQ$6,Export!30:36,7,FALSE)</f>
        <v>25</v>
      </c>
      <c r="BR7" s="56">
        <f>HLOOKUP(BR$6,Export!30:36,7,FALSE)</f>
        <v>25</v>
      </c>
      <c r="BS7" s="56">
        <f>HLOOKUP(BS$6,Export!30:36,7,FALSE)</f>
        <v>25</v>
      </c>
      <c r="BT7" s="56">
        <f>HLOOKUP(BT$6,Export!30:36,7,FALSE)</f>
        <v>25</v>
      </c>
      <c r="BU7" s="56">
        <f>HLOOKUP(BU$6,Export!30:36,7,FALSE)</f>
        <v>25</v>
      </c>
      <c r="BV7" s="56">
        <f>HLOOKUP(BV$6,Export!30:36,7,FALSE)</f>
        <v>25</v>
      </c>
      <c r="BW7" s="56">
        <f>HLOOKUP(BW$6,Export!30:36,7,FALSE)</f>
        <v>25</v>
      </c>
      <c r="BX7" s="56">
        <f>HLOOKUP(BX$6,Export!30:36,7,FALSE)</f>
        <v>25</v>
      </c>
      <c r="BY7" s="56">
        <f>HLOOKUP(BY$6,Export!30:36,7,FALSE)</f>
        <v>25</v>
      </c>
      <c r="BZ7" s="56">
        <f>HLOOKUP(BZ$6,Export!30:36,7,FALSE)</f>
        <v>25</v>
      </c>
      <c r="CA7" s="56">
        <f>HLOOKUP(CA$6,Export!30:36,7,FALSE)</f>
        <v>25</v>
      </c>
      <c r="CB7" s="56">
        <f>HLOOKUP(CB$6,Export!30:36,7,FALSE)</f>
        <v>25</v>
      </c>
      <c r="CC7" s="56">
        <f>HLOOKUP(CC$6,Export!30:36,7,FALSE)</f>
        <v>25</v>
      </c>
      <c r="CD7" s="56">
        <f>HLOOKUP(CD$6,Export!30:36,7,FALSE)</f>
        <v>25</v>
      </c>
      <c r="CE7" s="56">
        <f>HLOOKUP(CE$6,Export!30:36,7,FALSE)</f>
        <v>25</v>
      </c>
      <c r="CF7" s="56">
        <f>HLOOKUP(CF$6,Export!30:36,7,FALSE)</f>
        <v>25</v>
      </c>
      <c r="CG7" s="56">
        <f>HLOOKUP(CG$6,Export!30:36,7,FALSE)</f>
        <v>25</v>
      </c>
      <c r="CH7" s="56">
        <f>HLOOKUP(CH$6,Export!30:36,7,FALSE)</f>
        <v>25</v>
      </c>
      <c r="CI7" s="56">
        <f>HLOOKUP(CI$6,Export!30:36,7,FALSE)</f>
        <v>25</v>
      </c>
      <c r="CJ7" s="56">
        <f>HLOOKUP(CJ$6,Export!30:36,7,FALSE)</f>
        <v>25</v>
      </c>
      <c r="CK7" s="56">
        <f>HLOOKUP(CK$6,Export!30:36,7,FALSE)</f>
        <v>25</v>
      </c>
      <c r="CL7" s="56">
        <f>HLOOKUP(CL$6,Export!30:36,7,FALSE)</f>
        <v>25</v>
      </c>
      <c r="CM7" s="56">
        <f>HLOOKUP(CM$6,Export!30:36,7,FALSE)</f>
        <v>25</v>
      </c>
      <c r="CN7" s="56">
        <f>HLOOKUP(CN$6,Export!30:36,7,FALSE)</f>
        <v>25</v>
      </c>
      <c r="CO7" s="56">
        <f>HLOOKUP(CO$6,Export!30:36,7,FALSE)</f>
        <v>25</v>
      </c>
      <c r="CP7" s="56">
        <f>HLOOKUP(CP$6,Export!30:36,7,FALSE)</f>
        <v>25</v>
      </c>
      <c r="CQ7" s="56">
        <f>HLOOKUP(CQ$6,Export!30:36,7,FALSE)</f>
        <v>25</v>
      </c>
    </row>
    <row r="8" spans="1:95" s="55" customFormat="1" x14ac:dyDescent="0.25">
      <c r="A8" s="60" t="s">
        <v>39</v>
      </c>
      <c r="B8" s="55" cm="1">
        <f t="array" ref="B8:CQ8">_xlfn._xlws.FILTER(Export!43:43,Export!41:41="Oui","a")</f>
        <v>44859</v>
      </c>
      <c r="C8" s="55">
        <v>44860</v>
      </c>
      <c r="D8" s="55">
        <v>44861</v>
      </c>
      <c r="E8" s="55">
        <v>44862</v>
      </c>
      <c r="F8" s="55">
        <v>44865</v>
      </c>
      <c r="G8" s="55">
        <v>44866</v>
      </c>
      <c r="H8" s="55">
        <v>44867</v>
      </c>
      <c r="I8" s="55">
        <v>44868</v>
      </c>
      <c r="J8" s="55">
        <v>44869</v>
      </c>
      <c r="K8" s="55">
        <v>44872</v>
      </c>
      <c r="L8" s="55">
        <v>44873</v>
      </c>
      <c r="M8" s="55">
        <v>44874</v>
      </c>
      <c r="N8" s="55">
        <v>44875</v>
      </c>
      <c r="O8" s="55">
        <v>44876</v>
      </c>
      <c r="P8" s="55">
        <v>44879</v>
      </c>
      <c r="Q8" s="55">
        <v>44880</v>
      </c>
      <c r="R8" s="55">
        <v>44881</v>
      </c>
      <c r="S8" s="55">
        <v>44882</v>
      </c>
      <c r="T8" s="55">
        <v>44883</v>
      </c>
      <c r="U8" s="55">
        <v>44886</v>
      </c>
      <c r="V8" s="55">
        <v>44887</v>
      </c>
      <c r="W8" s="55">
        <v>44888</v>
      </c>
      <c r="X8" s="55">
        <v>44889</v>
      </c>
      <c r="Y8" s="55">
        <v>44890</v>
      </c>
      <c r="Z8" s="55">
        <v>44893</v>
      </c>
      <c r="AA8" s="55">
        <v>44894</v>
      </c>
      <c r="AB8" s="55">
        <v>44895</v>
      </c>
      <c r="AC8" s="55">
        <v>44896</v>
      </c>
      <c r="AD8" s="55">
        <v>44897</v>
      </c>
      <c r="AE8" s="55">
        <v>44900</v>
      </c>
      <c r="AF8" s="55">
        <v>44901</v>
      </c>
      <c r="AG8" s="55">
        <v>44902</v>
      </c>
      <c r="AH8" s="55">
        <v>44903</v>
      </c>
      <c r="AI8" s="55">
        <v>44904</v>
      </c>
      <c r="AJ8" s="55">
        <v>44907</v>
      </c>
      <c r="AK8" s="55">
        <v>44908</v>
      </c>
      <c r="AL8" s="55">
        <v>44909</v>
      </c>
      <c r="AM8" s="55">
        <v>44910</v>
      </c>
      <c r="AN8" s="55">
        <v>44911</v>
      </c>
      <c r="AO8" s="55">
        <v>44914</v>
      </c>
      <c r="AP8" s="55">
        <v>44915</v>
      </c>
      <c r="AQ8" s="55">
        <v>44916</v>
      </c>
      <c r="AR8" s="55">
        <v>44917</v>
      </c>
      <c r="AS8" s="55">
        <v>44918</v>
      </c>
      <c r="AT8" s="55">
        <v>44921</v>
      </c>
      <c r="AU8" s="55">
        <v>44922</v>
      </c>
      <c r="AV8" s="55">
        <v>44923</v>
      </c>
      <c r="AW8" s="55">
        <v>44924</v>
      </c>
      <c r="AX8" s="55">
        <v>44925</v>
      </c>
      <c r="AY8" s="55">
        <v>44928</v>
      </c>
      <c r="AZ8" s="55">
        <v>44929</v>
      </c>
      <c r="BA8" s="55">
        <v>44930</v>
      </c>
      <c r="BB8" s="55">
        <v>44931</v>
      </c>
      <c r="BC8" s="55">
        <v>44932</v>
      </c>
      <c r="BD8" s="55">
        <v>44935</v>
      </c>
      <c r="BE8" s="55">
        <v>44936</v>
      </c>
      <c r="BF8" s="55">
        <v>44937</v>
      </c>
      <c r="BG8" s="55">
        <v>44938</v>
      </c>
      <c r="BH8" s="55">
        <v>44939</v>
      </c>
      <c r="BI8" s="55">
        <v>44942</v>
      </c>
      <c r="BJ8" s="55">
        <v>44943</v>
      </c>
      <c r="BK8" s="55">
        <v>44944</v>
      </c>
      <c r="BL8" s="55">
        <v>44945</v>
      </c>
      <c r="BM8" s="55">
        <v>44946</v>
      </c>
      <c r="BN8" s="55">
        <v>44949</v>
      </c>
      <c r="BO8" s="55">
        <v>44950</v>
      </c>
      <c r="BP8" s="55">
        <v>44951</v>
      </c>
      <c r="BQ8" s="55">
        <v>44952</v>
      </c>
      <c r="BR8" s="55">
        <v>44953</v>
      </c>
      <c r="BS8" s="55">
        <v>44956</v>
      </c>
      <c r="BT8" s="55">
        <v>44957</v>
      </c>
      <c r="BU8" s="55">
        <v>44958</v>
      </c>
      <c r="BV8" s="55">
        <v>44959</v>
      </c>
      <c r="BW8" s="55">
        <v>44960</v>
      </c>
      <c r="BX8" s="55">
        <v>44963</v>
      </c>
      <c r="BY8" s="55">
        <v>44964</v>
      </c>
      <c r="BZ8" s="55">
        <v>44965</v>
      </c>
      <c r="CA8" s="55">
        <v>44966</v>
      </c>
      <c r="CB8" s="55">
        <v>44967</v>
      </c>
      <c r="CC8" s="55">
        <v>44970</v>
      </c>
      <c r="CD8" s="55">
        <v>44971</v>
      </c>
      <c r="CE8" s="55">
        <v>44972</v>
      </c>
      <c r="CF8" s="55">
        <v>44973</v>
      </c>
      <c r="CG8" s="55">
        <v>44974</v>
      </c>
      <c r="CH8" s="55">
        <v>44977</v>
      </c>
      <c r="CI8" s="55">
        <v>44978</v>
      </c>
      <c r="CJ8" s="55">
        <v>44979</v>
      </c>
      <c r="CK8" s="55">
        <v>44980</v>
      </c>
      <c r="CL8" s="55">
        <v>44981</v>
      </c>
      <c r="CM8" s="55">
        <v>44984</v>
      </c>
      <c r="CN8" s="55">
        <v>44985</v>
      </c>
      <c r="CO8" s="55">
        <v>44986</v>
      </c>
      <c r="CP8" s="55">
        <v>44987</v>
      </c>
      <c r="CQ8" s="55">
        <v>44988</v>
      </c>
    </row>
    <row r="9" spans="1:95" x14ac:dyDescent="0.25">
      <c r="A9" s="60" t="s">
        <v>39</v>
      </c>
      <c r="B9" s="54">
        <f>HLOOKUP(B$8,Export!43:49,7,FALSE)</f>
        <v>15</v>
      </c>
      <c r="C9" s="54">
        <f>HLOOKUP(C$8,Export!43:49,7,FALSE)</f>
        <v>15</v>
      </c>
      <c r="D9" s="54">
        <f>HLOOKUP(D$8,Export!43:49,7,FALSE)</f>
        <v>15</v>
      </c>
      <c r="E9" s="54">
        <f>HLOOKUP(E$8,Export!43:49,7,FALSE)</f>
        <v>15</v>
      </c>
      <c r="F9" s="54">
        <f>HLOOKUP(F$8,Export!43:49,7,FALSE)</f>
        <v>15</v>
      </c>
      <c r="G9" s="54">
        <f>HLOOKUP(G$8,Export!43:49,7,FALSE)</f>
        <v>15</v>
      </c>
      <c r="H9" s="54">
        <f>HLOOKUP(H$8,Export!43:49,7,FALSE)</f>
        <v>15</v>
      </c>
      <c r="I9" s="54">
        <f>HLOOKUP(I$8,Export!43:49,7,FALSE)</f>
        <v>15</v>
      </c>
      <c r="J9" s="54">
        <f>HLOOKUP(J$8,Export!43:49,7,FALSE)</f>
        <v>15</v>
      </c>
      <c r="K9" s="54">
        <f>HLOOKUP(K$8,Export!43:49,7,FALSE)</f>
        <v>15</v>
      </c>
      <c r="L9" s="54">
        <f>HLOOKUP(L$8,Export!43:49,7,FALSE)</f>
        <v>15</v>
      </c>
      <c r="M9" s="54">
        <f>HLOOKUP(M$8,Export!43:49,7,FALSE)</f>
        <v>15</v>
      </c>
      <c r="N9" s="54">
        <f>HLOOKUP(N$8,Export!43:49,7,FALSE)</f>
        <v>15</v>
      </c>
      <c r="O9" s="54">
        <f>HLOOKUP(O$8,Export!43:49,7,FALSE)</f>
        <v>15</v>
      </c>
      <c r="P9" s="54">
        <f>HLOOKUP(P$8,Export!43:49,7,FALSE)</f>
        <v>15</v>
      </c>
      <c r="Q9" s="54">
        <f>HLOOKUP(Q$8,Export!43:49,7,FALSE)</f>
        <v>15</v>
      </c>
      <c r="R9" s="54">
        <f>HLOOKUP(R$8,Export!43:49,7,FALSE)</f>
        <v>15</v>
      </c>
      <c r="S9" s="54">
        <f>HLOOKUP(S$8,Export!43:49,7,FALSE)</f>
        <v>15</v>
      </c>
      <c r="T9" s="54">
        <f>HLOOKUP(T$8,Export!43:49,7,FALSE)</f>
        <v>15</v>
      </c>
      <c r="U9" s="54">
        <f>HLOOKUP(U$8,Export!43:49,7,FALSE)</f>
        <v>15</v>
      </c>
      <c r="V9" s="54">
        <f>HLOOKUP(V$8,Export!43:49,7,FALSE)</f>
        <v>15</v>
      </c>
      <c r="W9" s="54">
        <f>HLOOKUP(W$8,Export!43:49,7,FALSE)</f>
        <v>15</v>
      </c>
      <c r="X9" s="54">
        <f>HLOOKUP(X$8,Export!43:49,7,FALSE)</f>
        <v>15</v>
      </c>
      <c r="Y9" s="54">
        <f>HLOOKUP(Y$8,Export!43:49,7,FALSE)</f>
        <v>15</v>
      </c>
      <c r="Z9" s="54">
        <f>HLOOKUP(Z$8,Export!43:49,7,FALSE)</f>
        <v>15</v>
      </c>
      <c r="AA9" s="54">
        <f>HLOOKUP(AA$8,Export!43:49,7,FALSE)</f>
        <v>15</v>
      </c>
      <c r="AB9" s="54">
        <f>HLOOKUP(AB$8,Export!43:49,7,FALSE)</f>
        <v>15</v>
      </c>
      <c r="AC9" s="54">
        <f>HLOOKUP(AC$8,Export!43:49,7,FALSE)</f>
        <v>15</v>
      </c>
      <c r="AD9" s="54">
        <f>HLOOKUP(AD$8,Export!43:49,7,FALSE)</f>
        <v>15</v>
      </c>
      <c r="AE9" s="54">
        <f>HLOOKUP(AE$8,Export!43:49,7,FALSE)</f>
        <v>15</v>
      </c>
      <c r="AF9" s="54">
        <f>HLOOKUP(AF$8,Export!43:49,7,FALSE)</f>
        <v>15</v>
      </c>
      <c r="AG9" s="54">
        <f>HLOOKUP(AG$8,Export!43:49,7,FALSE)</f>
        <v>15</v>
      </c>
      <c r="AH9" s="54">
        <f>HLOOKUP(AH$8,Export!43:49,7,FALSE)</f>
        <v>15</v>
      </c>
      <c r="AI9" s="54">
        <f>HLOOKUP(AI$8,Export!43:49,7,FALSE)</f>
        <v>15</v>
      </c>
      <c r="AJ9" s="54">
        <f>HLOOKUP(AJ$8,Export!43:49,7,FALSE)</f>
        <v>15</v>
      </c>
      <c r="AK9" s="54">
        <f>HLOOKUP(AK$8,Export!43:49,7,FALSE)</f>
        <v>15</v>
      </c>
      <c r="AL9" s="54">
        <f>HLOOKUP(AL$8,Export!43:49,7,FALSE)</f>
        <v>15</v>
      </c>
      <c r="AM9" s="54">
        <f>HLOOKUP(AM$8,Export!43:49,7,FALSE)</f>
        <v>15</v>
      </c>
      <c r="AN9" s="54">
        <f>HLOOKUP(AN$8,Export!43:49,7,FALSE)</f>
        <v>15</v>
      </c>
      <c r="AO9" s="54">
        <f>HLOOKUP(AO$8,Export!43:49,7,FALSE)</f>
        <v>15</v>
      </c>
      <c r="AP9" s="54">
        <f>HLOOKUP(AP$8,Export!43:49,7,FALSE)</f>
        <v>15</v>
      </c>
      <c r="AQ9" s="54">
        <f>HLOOKUP(AQ$8,Export!43:49,7,FALSE)</f>
        <v>15</v>
      </c>
      <c r="AR9" s="54">
        <f>HLOOKUP(AR$8,Export!43:49,7,FALSE)</f>
        <v>15</v>
      </c>
      <c r="AS9" s="54">
        <f>HLOOKUP(AS$8,Export!43:49,7,FALSE)</f>
        <v>15</v>
      </c>
      <c r="AT9" s="54">
        <f>HLOOKUP(AT$8,Export!43:49,7,FALSE)</f>
        <v>15</v>
      </c>
      <c r="AU9" s="54">
        <f>HLOOKUP(AU$8,Export!43:49,7,FALSE)</f>
        <v>15</v>
      </c>
      <c r="AV9" s="54">
        <f>HLOOKUP(AV$8,Export!43:49,7,FALSE)</f>
        <v>15</v>
      </c>
      <c r="AW9" s="54">
        <f>HLOOKUP(AW$8,Export!43:49,7,FALSE)</f>
        <v>15</v>
      </c>
      <c r="AX9" s="54">
        <f>HLOOKUP(AX$8,Export!43:49,7,FALSE)</f>
        <v>15</v>
      </c>
      <c r="AY9" s="54">
        <f>HLOOKUP(AY$8,Export!43:49,7,FALSE)</f>
        <v>15</v>
      </c>
      <c r="AZ9" s="54">
        <f>HLOOKUP(AZ$8,Export!43:49,7,FALSE)</f>
        <v>15</v>
      </c>
      <c r="BA9" s="54">
        <f>HLOOKUP(BA$8,Export!43:49,7,FALSE)</f>
        <v>15</v>
      </c>
      <c r="BB9" s="54">
        <f>HLOOKUP(BB$8,Export!43:49,7,FALSE)</f>
        <v>15</v>
      </c>
      <c r="BC9" s="54">
        <f>HLOOKUP(BC$8,Export!43:49,7,FALSE)</f>
        <v>15</v>
      </c>
      <c r="BD9" s="54">
        <f>HLOOKUP(BD$8,Export!43:49,7,FALSE)</f>
        <v>15</v>
      </c>
      <c r="BE9" s="54">
        <f>HLOOKUP(BE$8,Export!43:49,7,FALSE)</f>
        <v>15</v>
      </c>
      <c r="BF9" s="54">
        <f>HLOOKUP(BF$8,Export!43:49,7,FALSE)</f>
        <v>15</v>
      </c>
      <c r="BG9" s="54">
        <f>HLOOKUP(BG$8,Export!43:49,7,FALSE)</f>
        <v>15</v>
      </c>
      <c r="BH9" s="54">
        <f>HLOOKUP(BH$8,Export!43:49,7,FALSE)</f>
        <v>15</v>
      </c>
      <c r="BI9" s="54">
        <f>HLOOKUP(BI$8,Export!43:49,7,FALSE)</f>
        <v>15</v>
      </c>
      <c r="BJ9" s="54">
        <f>HLOOKUP(BJ$8,Export!43:49,7,FALSE)</f>
        <v>15</v>
      </c>
      <c r="BK9" s="54">
        <f>HLOOKUP(BK$8,Export!43:49,7,FALSE)</f>
        <v>15</v>
      </c>
      <c r="BL9" s="54">
        <f>HLOOKUP(BL$8,Export!43:49,7,FALSE)</f>
        <v>15</v>
      </c>
      <c r="BM9" s="54">
        <f>HLOOKUP(BM$8,Export!43:49,7,FALSE)</f>
        <v>15</v>
      </c>
      <c r="BN9" s="54">
        <f>HLOOKUP(BN$8,Export!43:49,7,FALSE)</f>
        <v>15</v>
      </c>
      <c r="BO9" s="54">
        <f>HLOOKUP(BO$8,Export!43:49,7,FALSE)</f>
        <v>15</v>
      </c>
      <c r="BP9" s="54">
        <f>HLOOKUP(BP$8,Export!43:49,7,FALSE)</f>
        <v>15</v>
      </c>
      <c r="BQ9" s="54">
        <f>HLOOKUP(BQ$8,Export!43:49,7,FALSE)</f>
        <v>15</v>
      </c>
      <c r="BR9" s="54">
        <f>HLOOKUP(BR$8,Export!43:49,7,FALSE)</f>
        <v>15</v>
      </c>
      <c r="BS9" s="54">
        <f>HLOOKUP(BS$8,Export!43:49,7,FALSE)</f>
        <v>15</v>
      </c>
      <c r="BT9" s="54">
        <f>HLOOKUP(BT$8,Export!43:49,7,FALSE)</f>
        <v>15</v>
      </c>
      <c r="BU9" s="54">
        <f>HLOOKUP(BU$8,Export!43:49,7,FALSE)</f>
        <v>15</v>
      </c>
      <c r="BV9" s="54">
        <f>HLOOKUP(BV$8,Export!43:49,7,FALSE)</f>
        <v>15</v>
      </c>
      <c r="BW9" s="54">
        <f>HLOOKUP(BW$8,Export!43:49,7,FALSE)</f>
        <v>15</v>
      </c>
      <c r="BX9" s="54">
        <f>HLOOKUP(BX$8,Export!43:49,7,FALSE)</f>
        <v>15</v>
      </c>
      <c r="BY9" s="54">
        <f>HLOOKUP(BY$8,Export!43:49,7,FALSE)</f>
        <v>15</v>
      </c>
      <c r="BZ9" s="54">
        <f>HLOOKUP(BZ$8,Export!43:49,7,FALSE)</f>
        <v>15</v>
      </c>
      <c r="CA9" s="54">
        <f>HLOOKUP(CA$8,Export!43:49,7,FALSE)</f>
        <v>15</v>
      </c>
      <c r="CB9" s="54">
        <f>HLOOKUP(CB$8,Export!43:49,7,FALSE)</f>
        <v>15</v>
      </c>
      <c r="CC9" s="54">
        <f>HLOOKUP(CC$8,Export!43:49,7,FALSE)</f>
        <v>15</v>
      </c>
      <c r="CD9" s="54">
        <f>HLOOKUP(CD$8,Export!43:49,7,FALSE)</f>
        <v>15</v>
      </c>
      <c r="CE9" s="54">
        <f>HLOOKUP(CE$8,Export!43:49,7,FALSE)</f>
        <v>15</v>
      </c>
      <c r="CF9" s="54">
        <f>HLOOKUP(CF$8,Export!43:49,7,FALSE)</f>
        <v>15</v>
      </c>
      <c r="CG9" s="54">
        <f>HLOOKUP(CG$8,Export!43:49,7,FALSE)</f>
        <v>15</v>
      </c>
      <c r="CH9" s="54">
        <f>HLOOKUP(CH$8,Export!43:49,7,FALSE)</f>
        <v>15</v>
      </c>
      <c r="CI9" s="54">
        <f>HLOOKUP(CI$8,Export!43:49,7,FALSE)</f>
        <v>15</v>
      </c>
      <c r="CJ9" s="54">
        <f>HLOOKUP(CJ$8,Export!43:49,7,FALSE)</f>
        <v>15</v>
      </c>
      <c r="CK9" s="54">
        <f>HLOOKUP(CK$8,Export!43:49,7,FALSE)</f>
        <v>15</v>
      </c>
      <c r="CL9" s="54">
        <f>HLOOKUP(CL$8,Export!43:49,7,FALSE)</f>
        <v>15</v>
      </c>
      <c r="CM9" s="54">
        <f>HLOOKUP(CM$8,Export!43:49,7,FALSE)</f>
        <v>15</v>
      </c>
      <c r="CN9" s="54">
        <f>HLOOKUP(CN$8,Export!43:49,7,FALSE)</f>
        <v>15</v>
      </c>
      <c r="CO9" s="54">
        <f>HLOOKUP(CO$8,Export!43:49,7,FALSE)</f>
        <v>15</v>
      </c>
      <c r="CP9" s="54">
        <f>HLOOKUP(CP$8,Export!43:49,7,FALSE)</f>
        <v>15</v>
      </c>
      <c r="CQ9" s="54">
        <f>HLOOKUP(CQ$8,Export!43:49,7,FALSE)</f>
        <v>15</v>
      </c>
    </row>
    <row r="10" spans="1:95" x14ac:dyDescent="0.25">
      <c r="A10" s="59" t="s">
        <v>1099</v>
      </c>
      <c r="B10" s="52"/>
    </row>
    <row r="11" spans="1:95" s="57" customFormat="1" x14ac:dyDescent="0.25">
      <c r="A11" s="60" t="s">
        <v>28</v>
      </c>
      <c r="B11" s="55" cm="1">
        <f t="array" ref="B11:CQ11">_xlfn._xlws.FILTER(Export!17:17,Export!15:15="Oui","a")</f>
        <v>44859</v>
      </c>
      <c r="C11" s="57">
        <v>44860</v>
      </c>
      <c r="D11" s="57">
        <v>44861</v>
      </c>
      <c r="E11" s="57">
        <v>44862</v>
      </c>
      <c r="F11" s="57">
        <v>44865</v>
      </c>
      <c r="G11" s="57">
        <v>44866</v>
      </c>
      <c r="H11" s="57">
        <v>44867</v>
      </c>
      <c r="I11" s="57">
        <v>44868</v>
      </c>
      <c r="J11" s="57">
        <v>44869</v>
      </c>
      <c r="K11" s="57">
        <v>44872</v>
      </c>
      <c r="L11" s="57">
        <v>44873</v>
      </c>
      <c r="M11" s="57">
        <v>44874</v>
      </c>
      <c r="N11" s="57">
        <v>44875</v>
      </c>
      <c r="O11" s="57">
        <v>44876</v>
      </c>
      <c r="P11" s="57">
        <v>44879</v>
      </c>
      <c r="Q11" s="57">
        <v>44880</v>
      </c>
      <c r="R11" s="57">
        <v>44881</v>
      </c>
      <c r="S11" s="57">
        <v>44882</v>
      </c>
      <c r="T11" s="57">
        <v>44883</v>
      </c>
      <c r="U11" s="57">
        <v>44886</v>
      </c>
      <c r="V11" s="57">
        <v>44887</v>
      </c>
      <c r="W11" s="57">
        <v>44888</v>
      </c>
      <c r="X11" s="57">
        <v>44889</v>
      </c>
      <c r="Y11" s="57">
        <v>44890</v>
      </c>
      <c r="Z11" s="57">
        <v>44893</v>
      </c>
      <c r="AA11" s="57">
        <v>44894</v>
      </c>
      <c r="AB11" s="57">
        <v>44895</v>
      </c>
      <c r="AC11" s="57">
        <v>44896</v>
      </c>
      <c r="AD11" s="57">
        <v>44897</v>
      </c>
      <c r="AE11" s="57">
        <v>44900</v>
      </c>
      <c r="AF11" s="57">
        <v>44901</v>
      </c>
      <c r="AG11" s="57">
        <v>44902</v>
      </c>
      <c r="AH11" s="57">
        <v>44903</v>
      </c>
      <c r="AI11" s="57">
        <v>44904</v>
      </c>
      <c r="AJ11" s="57">
        <v>44907</v>
      </c>
      <c r="AK11" s="57">
        <v>44908</v>
      </c>
      <c r="AL11" s="57">
        <v>44909</v>
      </c>
      <c r="AM11" s="57">
        <v>44910</v>
      </c>
      <c r="AN11" s="57">
        <v>44911</v>
      </c>
      <c r="AO11" s="57">
        <v>44914</v>
      </c>
      <c r="AP11" s="57">
        <v>44915</v>
      </c>
      <c r="AQ11" s="57">
        <v>44916</v>
      </c>
      <c r="AR11" s="57">
        <v>44917</v>
      </c>
      <c r="AS11" s="57">
        <v>44918</v>
      </c>
      <c r="AT11" s="57">
        <v>44921</v>
      </c>
      <c r="AU11" s="57">
        <v>44922</v>
      </c>
      <c r="AV11" s="57">
        <v>44923</v>
      </c>
      <c r="AW11" s="57">
        <v>44924</v>
      </c>
      <c r="AX11" s="57">
        <v>44925</v>
      </c>
      <c r="AY11" s="57">
        <v>44928</v>
      </c>
      <c r="AZ11" s="57">
        <v>44929</v>
      </c>
      <c r="BA11" s="57">
        <v>44930</v>
      </c>
      <c r="BB11" s="57">
        <v>44931</v>
      </c>
      <c r="BC11" s="57">
        <v>44932</v>
      </c>
      <c r="BD11" s="57">
        <v>44935</v>
      </c>
      <c r="BE11" s="57">
        <v>44936</v>
      </c>
      <c r="BF11" s="57">
        <v>44937</v>
      </c>
      <c r="BG11" s="57">
        <v>44938</v>
      </c>
      <c r="BH11" s="57">
        <v>44939</v>
      </c>
      <c r="BI11" s="57">
        <v>44942</v>
      </c>
      <c r="BJ11" s="57">
        <v>44943</v>
      </c>
      <c r="BK11" s="57">
        <v>44944</v>
      </c>
      <c r="BL11" s="57">
        <v>44945</v>
      </c>
      <c r="BM11" s="57">
        <v>44946</v>
      </c>
      <c r="BN11" s="57">
        <v>44949</v>
      </c>
      <c r="BO11" s="57">
        <v>44950</v>
      </c>
      <c r="BP11" s="57">
        <v>44951</v>
      </c>
      <c r="BQ11" s="57">
        <v>44952</v>
      </c>
      <c r="BR11" s="57">
        <v>44953</v>
      </c>
      <c r="BS11" s="57">
        <v>44956</v>
      </c>
      <c r="BT11" s="57">
        <v>44957</v>
      </c>
      <c r="BU11" s="57">
        <v>44958</v>
      </c>
      <c r="BV11" s="57">
        <v>44959</v>
      </c>
      <c r="BW11" s="57">
        <v>44960</v>
      </c>
      <c r="BX11" s="57">
        <v>44963</v>
      </c>
      <c r="BY11" s="57">
        <v>44964</v>
      </c>
      <c r="BZ11" s="57">
        <v>44965</v>
      </c>
      <c r="CA11" s="57">
        <v>44966</v>
      </c>
      <c r="CB11" s="57">
        <v>44967</v>
      </c>
      <c r="CC11" s="57">
        <v>44970</v>
      </c>
      <c r="CD11" s="57">
        <v>44971</v>
      </c>
      <c r="CE11" s="57">
        <v>44972</v>
      </c>
      <c r="CF11" s="57">
        <v>44973</v>
      </c>
      <c r="CG11" s="57">
        <v>44974</v>
      </c>
      <c r="CH11" s="57">
        <v>44977</v>
      </c>
      <c r="CI11" s="57">
        <v>44978</v>
      </c>
      <c r="CJ11" s="57">
        <v>44979</v>
      </c>
      <c r="CK11" s="57">
        <v>44980</v>
      </c>
      <c r="CL11" s="57">
        <v>44981</v>
      </c>
      <c r="CM11" s="57">
        <v>44984</v>
      </c>
      <c r="CN11" s="57">
        <v>44985</v>
      </c>
      <c r="CO11" s="57">
        <v>44986</v>
      </c>
      <c r="CP11" s="57">
        <v>44987</v>
      </c>
      <c r="CQ11" s="57">
        <v>44988</v>
      </c>
    </row>
    <row r="12" spans="1:95" s="58" customFormat="1" x14ac:dyDescent="0.25">
      <c r="A12" s="60" t="s">
        <v>28</v>
      </c>
      <c r="B12" s="58">
        <f>COUNTIFS(Export!$J:$J,$A$11,Export!$K:$K,"Pending",Export!$AA:$AA,B$11)</f>
        <v>0</v>
      </c>
      <c r="C12" s="58">
        <f>COUNTIFS(Export!$J:$J,$A$11,Export!$K:$K,"Pending",Export!$AA:$AA,C$11)</f>
        <v>0</v>
      </c>
      <c r="D12" s="58">
        <f>COUNTIFS(Export!$J:$J,$A$11,Export!$K:$K,"Pending",Export!$AA:$AA,D$11)</f>
        <v>0</v>
      </c>
      <c r="E12" s="58">
        <f>COUNTIFS(Export!$J:$J,$A$11,Export!$K:$K,"Pending",Export!$AA:$AA,E$11)</f>
        <v>0</v>
      </c>
      <c r="F12" s="58">
        <f>COUNTIFS(Export!$J:$J,$A$11,Export!$K:$K,"Pending",Export!$AA:$AA,F$11)</f>
        <v>0</v>
      </c>
      <c r="G12" s="58">
        <f>COUNTIFS(Export!$J:$J,$A$11,Export!$K:$K,"Pending",Export!$AA:$AA,G$11)</f>
        <v>5</v>
      </c>
      <c r="H12" s="58">
        <f>COUNTIFS(Export!$J:$J,$A$11,Export!$K:$K,"Pending",Export!$AA:$AA,H$11)</f>
        <v>1</v>
      </c>
      <c r="I12" s="58">
        <f>COUNTIFS(Export!$J:$J,$A$11,Export!$K:$K,"Pending",Export!$AA:$AA,I$11)</f>
        <v>0</v>
      </c>
      <c r="J12" s="58">
        <f>COUNTIFS(Export!$J:$J,$A$11,Export!$K:$K,"Pending",Export!$AA:$AA,J$11)</f>
        <v>3</v>
      </c>
      <c r="K12" s="58">
        <f>COUNTIFS(Export!$J:$J,$A$11,Export!$K:$K,"Pending",Export!$AA:$AA,K$11)</f>
        <v>5</v>
      </c>
      <c r="L12" s="58">
        <f>COUNTIFS(Export!$J:$J,$A$11,Export!$K:$K,"Pending",Export!$AA:$AA,L$11)</f>
        <v>40</v>
      </c>
      <c r="M12" s="58">
        <f>COUNTIFS(Export!$J:$J,$A$11,Export!$K:$K,"Pending",Export!$AA:$AA,M$11)</f>
        <v>2</v>
      </c>
      <c r="N12" s="58">
        <f>COUNTIFS(Export!$J:$J,$A$11,Export!$K:$K,"Pending",Export!$AA:$AA,N$11)</f>
        <v>6</v>
      </c>
      <c r="O12" s="58">
        <f>COUNTIFS(Export!$J:$J,$A$11,Export!$K:$K,"Pending",Export!$AA:$AA,O$11)</f>
        <v>3</v>
      </c>
      <c r="P12" s="58">
        <f>COUNTIFS(Export!$J:$J,$A$11,Export!$K:$K,"Pending",Export!$AA:$AA,P$11)</f>
        <v>42</v>
      </c>
      <c r="Q12" s="58">
        <f>COUNTIFS(Export!$J:$J,$A$11,Export!$K:$K,"Pending",Export!$AA:$AA,Q$11)</f>
        <v>3</v>
      </c>
      <c r="R12" s="58">
        <f>COUNTIFS(Export!$J:$J,$A$11,Export!$K:$K,"Pending",Export!$AA:$AA,R$11)</f>
        <v>14</v>
      </c>
      <c r="S12" s="58">
        <f>COUNTIFS(Export!$J:$J,$A$11,Export!$K:$K,"Pending",Export!$AA:$AA,S$11)</f>
        <v>0</v>
      </c>
      <c r="T12" s="58">
        <f>COUNTIFS(Export!$J:$J,$A$11,Export!$K:$K,"Pending",Export!$AA:$AA,T$11)</f>
        <v>13</v>
      </c>
      <c r="U12" s="58">
        <f>COUNTIFS(Export!$J:$J,$A$11,Export!$K:$K,"Pending",Export!$AA:$AA,U$11)</f>
        <v>20</v>
      </c>
      <c r="V12" s="58">
        <f>COUNTIFS(Export!$J:$J,$A$11,Export!$K:$K,"Pending",Export!$AA:$AA,V$11)</f>
        <v>1</v>
      </c>
      <c r="W12" s="58">
        <f>COUNTIFS(Export!$J:$J,$A$11,Export!$K:$K,"Pending",Export!$AA:$AA,W$11)</f>
        <v>3</v>
      </c>
      <c r="X12" s="58">
        <f>COUNTIFS(Export!$J:$J,$A$11,Export!$K:$K,"Pending",Export!$AA:$AA,X$11)</f>
        <v>17</v>
      </c>
      <c r="Y12" s="58">
        <f>COUNTIFS(Export!$J:$J,$A$11,Export!$K:$K,"Pending",Export!$AA:$AA,Y$11)</f>
        <v>38</v>
      </c>
      <c r="Z12" s="58">
        <f>COUNTIFS(Export!$J:$J,$A$11,Export!$K:$K,"Pending",Export!$AA:$AA,Z$11)</f>
        <v>28</v>
      </c>
      <c r="AA12" s="58">
        <f>COUNTIFS(Export!$J:$J,$A$11,Export!$K:$K,"Pending",Export!$AA:$AA,AA$11)</f>
        <v>0</v>
      </c>
      <c r="AB12" s="58">
        <f>COUNTIFS(Export!$J:$J,$A$11,Export!$K:$K,"Pending",Export!$AA:$AA,AB$11)</f>
        <v>3</v>
      </c>
      <c r="AC12" s="58">
        <f>COUNTIFS(Export!$J:$J,$A$11,Export!$K:$K,"Pending",Export!$AA:$AA,AC$11)</f>
        <v>0</v>
      </c>
      <c r="AD12" s="58">
        <f>COUNTIFS(Export!$J:$J,$A$11,Export!$K:$K,"Pending",Export!$AA:$AA,AD$11)</f>
        <v>2</v>
      </c>
      <c r="AE12" s="58">
        <f>COUNTIFS(Export!$J:$J,$A$11,Export!$K:$K,"Pending",Export!$AA:$AA,AE$11)</f>
        <v>45</v>
      </c>
      <c r="AF12" s="58">
        <f>COUNTIFS(Export!$J:$J,$A$11,Export!$K:$K,"Pending",Export!$AA:$AA,AF$11)</f>
        <v>0</v>
      </c>
      <c r="AG12" s="58">
        <f>COUNTIFS(Export!$J:$J,$A$11,Export!$K:$K,"Pending",Export!$AA:$AA,AG$11)</f>
        <v>30</v>
      </c>
      <c r="AH12" s="58">
        <f>COUNTIFS(Export!$J:$J,$A$11,Export!$K:$K,"Pending",Export!$AA:$AA,AH$11)</f>
        <v>8</v>
      </c>
      <c r="AI12" s="58">
        <f>COUNTIFS(Export!$J:$J,$A$11,Export!$K:$K,"Pending",Export!$AA:$AA,AI$11)</f>
        <v>1</v>
      </c>
      <c r="AJ12" s="58">
        <f>COUNTIFS(Export!$J:$J,$A$11,Export!$K:$K,"Pending",Export!$AA:$AA,AJ$11)</f>
        <v>45</v>
      </c>
      <c r="AK12" s="58">
        <f>COUNTIFS(Export!$J:$J,$A$11,Export!$K:$K,"Pending",Export!$AA:$AA,AK$11)</f>
        <v>0</v>
      </c>
      <c r="AL12" s="58">
        <f>COUNTIFS(Export!$J:$J,$A$11,Export!$K:$K,"Pending",Export!$AA:$AA,AL$11)</f>
        <v>1</v>
      </c>
      <c r="AM12" s="58">
        <f>COUNTIFS(Export!$J:$J,$A$11,Export!$K:$K,"Pending",Export!$AA:$AA,AM$11)</f>
        <v>13</v>
      </c>
      <c r="AN12" s="58">
        <f>COUNTIFS(Export!$J:$J,$A$11,Export!$K:$K,"Pending",Export!$AA:$AA,AN$11)</f>
        <v>2</v>
      </c>
      <c r="AO12" s="58">
        <f>COUNTIFS(Export!$J:$J,$A$11,Export!$K:$K,"Pending",Export!$AA:$AA,AO$11)</f>
        <v>32</v>
      </c>
      <c r="AP12" s="58">
        <f>COUNTIFS(Export!$J:$J,$A$11,Export!$K:$K,"Pending",Export!$AA:$AA,AP$11)</f>
        <v>16</v>
      </c>
      <c r="AQ12" s="58">
        <f>COUNTIFS(Export!$J:$J,$A$11,Export!$K:$K,"Pending",Export!$AA:$AA,AQ$11)</f>
        <v>0</v>
      </c>
      <c r="AR12" s="58">
        <f>COUNTIFS(Export!$J:$J,$A$11,Export!$K:$K,"Pending",Export!$AA:$AA,AR$11)</f>
        <v>0</v>
      </c>
      <c r="AS12" s="58">
        <f>COUNTIFS(Export!$J:$J,$A$11,Export!$K:$K,"Pending",Export!$AA:$AA,AS$11)</f>
        <v>0</v>
      </c>
      <c r="AT12" s="58">
        <f>COUNTIFS(Export!$J:$J,$A$11,Export!$K:$K,"Pending",Export!$AA:$AA,AT$11)</f>
        <v>5</v>
      </c>
      <c r="AU12" s="58">
        <f>COUNTIFS(Export!$J:$J,$A$11,Export!$K:$K,"Pending",Export!$AA:$AA,AU$11)</f>
        <v>0</v>
      </c>
      <c r="AV12" s="58">
        <f>COUNTIFS(Export!$J:$J,$A$11,Export!$K:$K,"Pending",Export!$AA:$AA,AV$11)</f>
        <v>0</v>
      </c>
      <c r="AW12" s="58">
        <f>COUNTIFS(Export!$J:$J,$A$11,Export!$K:$K,"Pending",Export!$AA:$AA,AW$11)</f>
        <v>0</v>
      </c>
      <c r="AX12" s="58">
        <f>COUNTIFS(Export!$J:$J,$A$11,Export!$K:$K,"Pending",Export!$AA:$AA,AX$11)</f>
        <v>0</v>
      </c>
      <c r="AY12" s="58">
        <f>COUNTIFS(Export!$J:$J,$A$11,Export!$K:$K,"Pending",Export!$AA:$AA,AY$11)</f>
        <v>1</v>
      </c>
      <c r="AZ12" s="58">
        <f>COUNTIFS(Export!$J:$J,$A$11,Export!$K:$K,"Pending",Export!$AA:$AA,AZ$11)</f>
        <v>0</v>
      </c>
      <c r="BA12" s="58">
        <f>COUNTIFS(Export!$J:$J,$A$11,Export!$K:$K,"Pending",Export!$AA:$AA,BA$11)</f>
        <v>0</v>
      </c>
      <c r="BB12" s="58">
        <f>COUNTIFS(Export!$J:$J,$A$11,Export!$K:$K,"Pending",Export!$AA:$AA,BB$11)</f>
        <v>0</v>
      </c>
      <c r="BC12" s="58">
        <f>COUNTIFS(Export!$J:$J,$A$11,Export!$K:$K,"Pending",Export!$AA:$AA,BC$11)</f>
        <v>0</v>
      </c>
      <c r="BD12" s="58">
        <f>COUNTIFS(Export!$J:$J,$A$11,Export!$K:$K,"Pending",Export!$AA:$AA,BD$11)</f>
        <v>0</v>
      </c>
      <c r="BE12" s="58">
        <f>COUNTIFS(Export!$J:$J,$A$11,Export!$K:$K,"Pending",Export!$AA:$AA,BE$11)</f>
        <v>0</v>
      </c>
      <c r="BF12" s="58">
        <f>COUNTIFS(Export!$J:$J,$A$11,Export!$K:$K,"Pending",Export!$AA:$AA,BF$11)</f>
        <v>0</v>
      </c>
      <c r="BG12" s="58">
        <f>COUNTIFS(Export!$J:$J,$A$11,Export!$K:$K,"Pending",Export!$AA:$AA,BG$11)</f>
        <v>0</v>
      </c>
      <c r="BH12" s="58">
        <f>COUNTIFS(Export!$J:$J,$A$11,Export!$K:$K,"Pending",Export!$AA:$AA,BH$11)</f>
        <v>0</v>
      </c>
      <c r="BI12" s="58">
        <f>COUNTIFS(Export!$J:$J,$A$11,Export!$K:$K,"Pending",Export!$AA:$AA,BI$11)</f>
        <v>0</v>
      </c>
      <c r="BJ12" s="58">
        <f>COUNTIFS(Export!$J:$J,$A$11,Export!$K:$K,"Pending",Export!$AA:$AA,BJ$11)</f>
        <v>0</v>
      </c>
      <c r="BK12" s="58">
        <f>COUNTIFS(Export!$J:$J,$A$11,Export!$K:$K,"Pending",Export!$AA:$AA,BK$11)</f>
        <v>0</v>
      </c>
      <c r="BL12" s="58">
        <f>COUNTIFS(Export!$J:$J,$A$11,Export!$K:$K,"Pending",Export!$AA:$AA,BL$11)</f>
        <v>0</v>
      </c>
      <c r="BM12" s="58">
        <f>COUNTIFS(Export!$J:$J,$A$11,Export!$K:$K,"Pending",Export!$AA:$AA,BM$11)</f>
        <v>0</v>
      </c>
      <c r="BN12" s="58">
        <f>COUNTIFS(Export!$J:$J,$A$11,Export!$K:$K,"Pending",Export!$AA:$AA,BN$11)</f>
        <v>0</v>
      </c>
      <c r="BO12" s="58">
        <f>COUNTIFS(Export!$J:$J,$A$11,Export!$K:$K,"Pending",Export!$AA:$AA,BO$11)</f>
        <v>0</v>
      </c>
      <c r="BP12" s="58">
        <f>COUNTIFS(Export!$J:$J,$A$11,Export!$K:$K,"Pending",Export!$AA:$AA,BP$11)</f>
        <v>0</v>
      </c>
      <c r="BQ12" s="58">
        <f>COUNTIFS(Export!$J:$J,$A$11,Export!$K:$K,"Pending",Export!$AA:$AA,BQ$11)</f>
        <v>0</v>
      </c>
      <c r="BR12" s="58">
        <f>COUNTIFS(Export!$J:$J,$A$11,Export!$K:$K,"Pending",Export!$AA:$AA,BR$11)</f>
        <v>0</v>
      </c>
      <c r="BS12" s="58">
        <f>COUNTIFS(Export!$J:$J,$A$11,Export!$K:$K,"Pending",Export!$AA:$AA,BS$11)</f>
        <v>0</v>
      </c>
      <c r="BT12" s="58">
        <f>COUNTIFS(Export!$J:$J,$A$11,Export!$K:$K,"Pending",Export!$AA:$AA,BT$11)</f>
        <v>0</v>
      </c>
      <c r="BU12" s="58">
        <f>COUNTIFS(Export!$J:$J,$A$11,Export!$K:$K,"Pending",Export!$AA:$AA,BU$11)</f>
        <v>0</v>
      </c>
      <c r="BV12" s="58">
        <f>COUNTIFS(Export!$J:$J,$A$11,Export!$K:$K,"Pending",Export!$AA:$AA,BV$11)</f>
        <v>0</v>
      </c>
      <c r="BW12" s="58">
        <f>COUNTIFS(Export!$J:$J,$A$11,Export!$K:$K,"Pending",Export!$AA:$AA,BW$11)</f>
        <v>0</v>
      </c>
      <c r="BX12" s="58">
        <f>COUNTIFS(Export!$J:$J,$A$11,Export!$K:$K,"Pending",Export!$AA:$AA,BX$11)</f>
        <v>0</v>
      </c>
      <c r="BY12" s="58">
        <f>COUNTIFS(Export!$J:$J,$A$11,Export!$K:$K,"Pending",Export!$AA:$AA,BY$11)</f>
        <v>0</v>
      </c>
      <c r="BZ12" s="58">
        <f>COUNTIFS(Export!$J:$J,$A$11,Export!$K:$K,"Pending",Export!$AA:$AA,BZ$11)</f>
        <v>0</v>
      </c>
      <c r="CA12" s="58">
        <f>COUNTIFS(Export!$J:$J,$A$11,Export!$K:$K,"Pending",Export!$AA:$AA,CA$11)</f>
        <v>0</v>
      </c>
      <c r="CB12" s="58">
        <f>COUNTIFS(Export!$J:$J,$A$11,Export!$K:$K,"Pending",Export!$AA:$AA,CB$11)</f>
        <v>0</v>
      </c>
      <c r="CC12" s="58">
        <f>COUNTIFS(Export!$J:$J,$A$11,Export!$K:$K,"Pending",Export!$AA:$AA,CC$11)</f>
        <v>0</v>
      </c>
      <c r="CD12" s="58">
        <f>COUNTIFS(Export!$J:$J,$A$11,Export!$K:$K,"Pending",Export!$AA:$AA,CD$11)</f>
        <v>0</v>
      </c>
      <c r="CE12" s="58">
        <f>COUNTIFS(Export!$J:$J,$A$11,Export!$K:$K,"Pending",Export!$AA:$AA,CE$11)</f>
        <v>0</v>
      </c>
      <c r="CF12" s="58">
        <f>COUNTIFS(Export!$J:$J,$A$11,Export!$K:$K,"Pending",Export!$AA:$AA,CF$11)</f>
        <v>0</v>
      </c>
      <c r="CG12" s="58">
        <f>COUNTIFS(Export!$J:$J,$A$11,Export!$K:$K,"Pending",Export!$AA:$AA,CG$11)</f>
        <v>0</v>
      </c>
      <c r="CH12" s="58">
        <f>COUNTIFS(Export!$J:$J,$A$11,Export!$K:$K,"Pending",Export!$AA:$AA,CH$11)</f>
        <v>0</v>
      </c>
      <c r="CI12" s="58">
        <f>COUNTIFS(Export!$J:$J,$A$11,Export!$K:$K,"Pending",Export!$AA:$AA,CI$11)</f>
        <v>0</v>
      </c>
      <c r="CJ12" s="58">
        <f>COUNTIFS(Export!$J:$J,$A$11,Export!$K:$K,"Pending",Export!$AA:$AA,CJ$11)</f>
        <v>0</v>
      </c>
      <c r="CK12" s="58">
        <f>COUNTIFS(Export!$J:$J,$A$11,Export!$K:$K,"Pending",Export!$AA:$AA,CK$11)</f>
        <v>0</v>
      </c>
      <c r="CL12" s="58">
        <f>COUNTIFS(Export!$J:$J,$A$11,Export!$K:$K,"Pending",Export!$AA:$AA,CL$11)</f>
        <v>0</v>
      </c>
      <c r="CM12" s="58">
        <f>COUNTIFS(Export!$J:$J,$A$11,Export!$K:$K,"Pending",Export!$AA:$AA,CM$11)</f>
        <v>0</v>
      </c>
      <c r="CN12" s="58">
        <f>COUNTIFS(Export!$J:$J,$A$11,Export!$K:$K,"Pending",Export!$AA:$AA,CN$11)</f>
        <v>0</v>
      </c>
      <c r="CO12" s="58">
        <f>COUNTIFS(Export!$J:$J,$A$11,Export!$K:$K,"Pending",Export!$AA:$AA,CO$11)</f>
        <v>0</v>
      </c>
      <c r="CP12" s="58">
        <f>COUNTIFS(Export!$J:$J,$A$11,Export!$K:$K,"Pending",Export!$AA:$AA,CP$11)</f>
        <v>0</v>
      </c>
      <c r="CQ12" s="58">
        <f>COUNTIFS(Export!$J:$J,$A$11,Export!$K:$K,"Pending",Export!$AA:$AA,CQ$11)</f>
        <v>0</v>
      </c>
    </row>
    <row r="13" spans="1:95" s="57" customFormat="1" x14ac:dyDescent="0.25">
      <c r="A13" s="60" t="s">
        <v>18</v>
      </c>
      <c r="B13" s="57" cm="1">
        <f t="array" ref="B13:CQ13">_xlfn._xlws.FILTER(Export!4:4,Export!2:2="Oui","a")</f>
        <v>44859</v>
      </c>
      <c r="C13" s="57">
        <v>44860</v>
      </c>
      <c r="D13" s="57">
        <v>44861</v>
      </c>
      <c r="E13" s="57">
        <v>44862</v>
      </c>
      <c r="F13" s="57">
        <v>44865</v>
      </c>
      <c r="G13" s="57">
        <v>44866</v>
      </c>
      <c r="H13" s="57">
        <v>44867</v>
      </c>
      <c r="I13" s="57">
        <v>44868</v>
      </c>
      <c r="J13" s="57">
        <v>44869</v>
      </c>
      <c r="K13" s="57">
        <v>44872</v>
      </c>
      <c r="L13" s="57">
        <v>44873</v>
      </c>
      <c r="M13" s="57">
        <v>44874</v>
      </c>
      <c r="N13" s="57">
        <v>44875</v>
      </c>
      <c r="O13" s="57">
        <v>44876</v>
      </c>
      <c r="P13" s="57">
        <v>44879</v>
      </c>
      <c r="Q13" s="57">
        <v>44880</v>
      </c>
      <c r="R13" s="57">
        <v>44881</v>
      </c>
      <c r="S13" s="57">
        <v>44882</v>
      </c>
      <c r="T13" s="57">
        <v>44883</v>
      </c>
      <c r="U13" s="57">
        <v>44886</v>
      </c>
      <c r="V13" s="57">
        <v>44887</v>
      </c>
      <c r="W13" s="57">
        <v>44888</v>
      </c>
      <c r="X13" s="57">
        <v>44889</v>
      </c>
      <c r="Y13" s="57">
        <v>44890</v>
      </c>
      <c r="Z13" s="57">
        <v>44893</v>
      </c>
      <c r="AA13" s="57">
        <v>44894</v>
      </c>
      <c r="AB13" s="57">
        <v>44895</v>
      </c>
      <c r="AC13" s="57">
        <v>44896</v>
      </c>
      <c r="AD13" s="57">
        <v>44897</v>
      </c>
      <c r="AE13" s="57">
        <v>44900</v>
      </c>
      <c r="AF13" s="57">
        <v>44901</v>
      </c>
      <c r="AG13" s="57">
        <v>44902</v>
      </c>
      <c r="AH13" s="57">
        <v>44903</v>
      </c>
      <c r="AI13" s="57">
        <v>44904</v>
      </c>
      <c r="AJ13" s="57">
        <v>44907</v>
      </c>
      <c r="AK13" s="57">
        <v>44908</v>
      </c>
      <c r="AL13" s="57">
        <v>44909</v>
      </c>
      <c r="AM13" s="57">
        <v>44910</v>
      </c>
      <c r="AN13" s="57">
        <v>44911</v>
      </c>
      <c r="AO13" s="57">
        <v>44914</v>
      </c>
      <c r="AP13" s="57">
        <v>44915</v>
      </c>
      <c r="AQ13" s="57">
        <v>44916</v>
      </c>
      <c r="AR13" s="57">
        <v>44917</v>
      </c>
      <c r="AS13" s="57">
        <v>44918</v>
      </c>
      <c r="AT13" s="57">
        <v>44921</v>
      </c>
      <c r="AU13" s="57">
        <v>44922</v>
      </c>
      <c r="AV13" s="57">
        <v>44923</v>
      </c>
      <c r="AW13" s="57">
        <v>44924</v>
      </c>
      <c r="AX13" s="57">
        <v>44925</v>
      </c>
      <c r="AY13" s="57">
        <v>44928</v>
      </c>
      <c r="AZ13" s="57">
        <v>44929</v>
      </c>
      <c r="BA13" s="57">
        <v>44930</v>
      </c>
      <c r="BB13" s="57">
        <v>44931</v>
      </c>
      <c r="BC13" s="57">
        <v>44932</v>
      </c>
      <c r="BD13" s="57">
        <v>44935</v>
      </c>
      <c r="BE13" s="57">
        <v>44936</v>
      </c>
      <c r="BF13" s="57">
        <v>44937</v>
      </c>
      <c r="BG13" s="57">
        <v>44938</v>
      </c>
      <c r="BH13" s="57">
        <v>44939</v>
      </c>
      <c r="BI13" s="57">
        <v>44942</v>
      </c>
      <c r="BJ13" s="57">
        <v>44943</v>
      </c>
      <c r="BK13" s="57">
        <v>44944</v>
      </c>
      <c r="BL13" s="57">
        <v>44945</v>
      </c>
      <c r="BM13" s="57">
        <v>44946</v>
      </c>
      <c r="BN13" s="57">
        <v>44949</v>
      </c>
      <c r="BO13" s="57">
        <v>44950</v>
      </c>
      <c r="BP13" s="57">
        <v>44951</v>
      </c>
      <c r="BQ13" s="57">
        <v>44952</v>
      </c>
      <c r="BR13" s="57">
        <v>44953</v>
      </c>
      <c r="BS13" s="57">
        <v>44956</v>
      </c>
      <c r="BT13" s="57">
        <v>44957</v>
      </c>
      <c r="BU13" s="57">
        <v>44958</v>
      </c>
      <c r="BV13" s="57">
        <v>44959</v>
      </c>
      <c r="BW13" s="57">
        <v>44960</v>
      </c>
      <c r="BX13" s="57">
        <v>44963</v>
      </c>
      <c r="BY13" s="57">
        <v>44964</v>
      </c>
      <c r="BZ13" s="57">
        <v>44965</v>
      </c>
      <c r="CA13" s="57">
        <v>44966</v>
      </c>
      <c r="CB13" s="57">
        <v>44967</v>
      </c>
      <c r="CC13" s="57">
        <v>44970</v>
      </c>
      <c r="CD13" s="57">
        <v>44971</v>
      </c>
      <c r="CE13" s="57">
        <v>44972</v>
      </c>
      <c r="CF13" s="57">
        <v>44973</v>
      </c>
      <c r="CG13" s="57">
        <v>44974</v>
      </c>
      <c r="CH13" s="57">
        <v>44977</v>
      </c>
      <c r="CI13" s="57">
        <v>44978</v>
      </c>
      <c r="CJ13" s="57">
        <v>44979</v>
      </c>
      <c r="CK13" s="57">
        <v>44980</v>
      </c>
      <c r="CL13" s="57">
        <v>44981</v>
      </c>
      <c r="CM13" s="57">
        <v>44984</v>
      </c>
      <c r="CN13" s="57">
        <v>44985</v>
      </c>
      <c r="CO13" s="57">
        <v>44986</v>
      </c>
      <c r="CP13" s="57">
        <v>44987</v>
      </c>
      <c r="CQ13" s="57">
        <v>44988</v>
      </c>
    </row>
    <row r="14" spans="1:95" s="58" customFormat="1" x14ac:dyDescent="0.25">
      <c r="A14" s="60" t="s">
        <v>18</v>
      </c>
      <c r="B14" s="58">
        <f>COUNTIFS(Export!$J:$J,$A$13,Export!$K:$K,"Pending",Export!$AA:$AA,B$13)</f>
        <v>0</v>
      </c>
      <c r="C14" s="58">
        <f>COUNTIFS(Export!$J:$J,$A$13,Export!$K:$K,"Pending",Export!$AA:$AA,C$13)</f>
        <v>0</v>
      </c>
      <c r="D14" s="58">
        <f>COUNTIFS(Export!$J:$J,$A$13,Export!$K:$K,"Pending",Export!$AA:$AA,D$13)</f>
        <v>0</v>
      </c>
      <c r="E14" s="58">
        <f>COUNTIFS(Export!$J:$J,$A$13,Export!$K:$K,"Pending",Export!$AA:$AA,E$13)</f>
        <v>0</v>
      </c>
      <c r="F14" s="58">
        <f>COUNTIFS(Export!$J:$J,$A$13,Export!$K:$K,"Pending",Export!$AA:$AA,F$13)</f>
        <v>0</v>
      </c>
      <c r="G14" s="58">
        <f>COUNTIFS(Export!$J:$J,$A$13,Export!$K:$K,"Pending",Export!$AA:$AA,G$13)</f>
        <v>0</v>
      </c>
      <c r="H14" s="58">
        <f>COUNTIFS(Export!$J:$J,$A$13,Export!$K:$K,"Pending",Export!$AA:$AA,H$13)</f>
        <v>0</v>
      </c>
      <c r="I14" s="58">
        <f>COUNTIFS(Export!$J:$J,$A$13,Export!$K:$K,"Pending",Export!$AA:$AA,I$13)</f>
        <v>0</v>
      </c>
      <c r="J14" s="58">
        <f>COUNTIFS(Export!$J:$J,$A$13,Export!$K:$K,"Pending",Export!$AA:$AA,J$13)</f>
        <v>2</v>
      </c>
      <c r="K14" s="58">
        <f>COUNTIFS(Export!$J:$J,$A$13,Export!$K:$K,"Pending",Export!$AA:$AA,K$13)</f>
        <v>0</v>
      </c>
      <c r="L14" s="58">
        <f>COUNTIFS(Export!$J:$J,$A$13,Export!$K:$K,"Pending",Export!$AA:$AA,L$13)</f>
        <v>15</v>
      </c>
      <c r="M14" s="58">
        <f>COUNTIFS(Export!$J:$J,$A$13,Export!$K:$K,"Pending",Export!$AA:$AA,M$13)</f>
        <v>0</v>
      </c>
      <c r="N14" s="58">
        <f>COUNTIFS(Export!$J:$J,$A$13,Export!$K:$K,"Pending",Export!$AA:$AA,N$13)</f>
        <v>11</v>
      </c>
      <c r="O14" s="58">
        <f>COUNTIFS(Export!$J:$J,$A$13,Export!$K:$K,"Pending",Export!$AA:$AA,O$13)</f>
        <v>1</v>
      </c>
      <c r="P14" s="58">
        <f>COUNTIFS(Export!$J:$J,$A$13,Export!$K:$K,"Pending",Export!$AA:$AA,P$13)</f>
        <v>36</v>
      </c>
      <c r="Q14" s="58">
        <f>COUNTIFS(Export!$J:$J,$A$13,Export!$K:$K,"Pending",Export!$AA:$AA,Q$13)</f>
        <v>1</v>
      </c>
      <c r="R14" s="58">
        <f>COUNTIFS(Export!$J:$J,$A$13,Export!$K:$K,"Pending",Export!$AA:$AA,R$13)</f>
        <v>15</v>
      </c>
      <c r="S14" s="58">
        <f>COUNTIFS(Export!$J:$J,$A$13,Export!$K:$K,"Pending",Export!$AA:$AA,S$13)</f>
        <v>4</v>
      </c>
      <c r="T14" s="58">
        <f>COUNTIFS(Export!$J:$J,$A$13,Export!$K:$K,"Pending",Export!$AA:$AA,T$13)</f>
        <v>9</v>
      </c>
      <c r="U14" s="58">
        <f>COUNTIFS(Export!$J:$J,$A$13,Export!$K:$K,"Pending",Export!$AA:$AA,U$13)</f>
        <v>11</v>
      </c>
      <c r="V14" s="58">
        <f>COUNTIFS(Export!$J:$J,$A$13,Export!$K:$K,"Pending",Export!$AA:$AA,V$13)</f>
        <v>0</v>
      </c>
      <c r="W14" s="58">
        <f>COUNTIFS(Export!$J:$J,$A$13,Export!$K:$K,"Pending",Export!$AA:$AA,W$13)</f>
        <v>2</v>
      </c>
      <c r="X14" s="58">
        <f>COUNTIFS(Export!$J:$J,$A$13,Export!$K:$K,"Pending",Export!$AA:$AA,X$13)</f>
        <v>42</v>
      </c>
      <c r="Y14" s="58">
        <f>COUNTIFS(Export!$J:$J,$A$13,Export!$K:$K,"Pending",Export!$AA:$AA,Y$13)</f>
        <v>29</v>
      </c>
      <c r="Z14" s="58">
        <f>COUNTIFS(Export!$J:$J,$A$13,Export!$K:$K,"Pending",Export!$AA:$AA,Z$13)</f>
        <v>17</v>
      </c>
      <c r="AA14" s="58">
        <f>COUNTIFS(Export!$J:$J,$A$13,Export!$K:$K,"Pending",Export!$AA:$AA,AA$13)</f>
        <v>2</v>
      </c>
      <c r="AB14" s="58">
        <f>COUNTIFS(Export!$J:$J,$A$13,Export!$K:$K,"Pending",Export!$AA:$AA,AB$13)</f>
        <v>5</v>
      </c>
      <c r="AC14" s="58">
        <f>COUNTIFS(Export!$J:$J,$A$13,Export!$K:$K,"Pending",Export!$AA:$AA,AC$13)</f>
        <v>1</v>
      </c>
      <c r="AD14" s="58">
        <f>COUNTIFS(Export!$J:$J,$A$13,Export!$K:$K,"Pending",Export!$AA:$AA,AD$13)</f>
        <v>1</v>
      </c>
      <c r="AE14" s="58">
        <f>COUNTIFS(Export!$J:$J,$A$13,Export!$K:$K,"Pending",Export!$AA:$AA,AE$13)</f>
        <v>21</v>
      </c>
      <c r="AF14" s="58">
        <f>COUNTIFS(Export!$J:$J,$A$13,Export!$K:$K,"Pending",Export!$AA:$AA,AF$13)</f>
        <v>0</v>
      </c>
      <c r="AG14" s="58">
        <f>COUNTIFS(Export!$J:$J,$A$13,Export!$K:$K,"Pending",Export!$AA:$AA,AG$13)</f>
        <v>9</v>
      </c>
      <c r="AH14" s="58">
        <f>COUNTIFS(Export!$J:$J,$A$13,Export!$K:$K,"Pending",Export!$AA:$AA,AH$13)</f>
        <v>4</v>
      </c>
      <c r="AI14" s="58">
        <f>COUNTIFS(Export!$J:$J,$A$13,Export!$K:$K,"Pending",Export!$AA:$AA,AI$13)</f>
        <v>0</v>
      </c>
      <c r="AJ14" s="58">
        <f>COUNTIFS(Export!$J:$J,$A$13,Export!$K:$K,"Pending",Export!$AA:$AA,AJ$13)</f>
        <v>36</v>
      </c>
      <c r="AK14" s="58">
        <f>COUNTIFS(Export!$J:$J,$A$13,Export!$K:$K,"Pending",Export!$AA:$AA,AK$13)</f>
        <v>0</v>
      </c>
      <c r="AL14" s="58">
        <f>COUNTIFS(Export!$J:$J,$A$13,Export!$K:$K,"Pending",Export!$AA:$AA,AL$13)</f>
        <v>0</v>
      </c>
      <c r="AM14" s="58">
        <f>COUNTIFS(Export!$J:$J,$A$13,Export!$K:$K,"Pending",Export!$AA:$AA,AM$13)</f>
        <v>6</v>
      </c>
      <c r="AN14" s="58">
        <f>COUNTIFS(Export!$J:$J,$A$13,Export!$K:$K,"Pending",Export!$AA:$AA,AN$13)</f>
        <v>0</v>
      </c>
      <c r="AO14" s="58">
        <f>COUNTIFS(Export!$J:$J,$A$13,Export!$K:$K,"Pending",Export!$AA:$AA,AO$13)</f>
        <v>43</v>
      </c>
      <c r="AP14" s="58">
        <f>COUNTIFS(Export!$J:$J,$A$13,Export!$K:$K,"Pending",Export!$AA:$AA,AP$13)</f>
        <v>22</v>
      </c>
      <c r="AQ14" s="58">
        <f>COUNTIFS(Export!$J:$J,$A$13,Export!$K:$K,"Pending",Export!$AA:$AA,AQ$13)</f>
        <v>1</v>
      </c>
      <c r="AR14" s="58">
        <f>COUNTIFS(Export!$J:$J,$A$13,Export!$K:$K,"Pending",Export!$AA:$AA,AR$13)</f>
        <v>0</v>
      </c>
      <c r="AS14" s="58">
        <f>COUNTIFS(Export!$J:$J,$A$13,Export!$K:$K,"Pending",Export!$AA:$AA,AS$13)</f>
        <v>1</v>
      </c>
      <c r="AT14" s="58">
        <f>COUNTIFS(Export!$J:$J,$A$13,Export!$K:$K,"Pending",Export!$AA:$AA,AT$13)</f>
        <v>4</v>
      </c>
      <c r="AU14" s="58">
        <f>COUNTIFS(Export!$J:$J,$A$13,Export!$K:$K,"Pending",Export!$AA:$AA,AU$13)</f>
        <v>0</v>
      </c>
      <c r="AV14" s="58">
        <f>COUNTIFS(Export!$J:$J,$A$13,Export!$K:$K,"Pending",Export!$AA:$AA,AV$13)</f>
        <v>0</v>
      </c>
      <c r="AW14" s="58">
        <f>COUNTIFS(Export!$J:$J,$A$13,Export!$K:$K,"Pending",Export!$AA:$AA,AW$13)</f>
        <v>0</v>
      </c>
      <c r="AX14" s="58">
        <f>COUNTIFS(Export!$J:$J,$A$13,Export!$K:$K,"Pending",Export!$AA:$AA,AX$13)</f>
        <v>0</v>
      </c>
      <c r="AY14" s="58">
        <f>COUNTIFS(Export!$J:$J,$A$13,Export!$K:$K,"Pending",Export!$AA:$AA,AY$13)</f>
        <v>0</v>
      </c>
      <c r="AZ14" s="58">
        <f>COUNTIFS(Export!$J:$J,$A$13,Export!$K:$K,"Pending",Export!$AA:$AA,AZ$13)</f>
        <v>0</v>
      </c>
      <c r="BA14" s="58">
        <f>COUNTIFS(Export!$J:$J,$A$13,Export!$K:$K,"Pending",Export!$AA:$AA,BA$13)</f>
        <v>0</v>
      </c>
      <c r="BB14" s="58">
        <f>COUNTIFS(Export!$J:$J,$A$13,Export!$K:$K,"Pending",Export!$AA:$AA,BB$13)</f>
        <v>0</v>
      </c>
      <c r="BC14" s="58">
        <f>COUNTIFS(Export!$J:$J,$A$13,Export!$K:$K,"Pending",Export!$AA:$AA,BC$13)</f>
        <v>0</v>
      </c>
      <c r="BD14" s="58">
        <f>COUNTIFS(Export!$J:$J,$A$13,Export!$K:$K,"Pending",Export!$AA:$AA,BD$13)</f>
        <v>0</v>
      </c>
      <c r="BE14" s="58">
        <f>COUNTIFS(Export!$J:$J,$A$13,Export!$K:$K,"Pending",Export!$AA:$AA,BE$13)</f>
        <v>0</v>
      </c>
      <c r="BF14" s="58">
        <f>COUNTIFS(Export!$J:$J,$A$13,Export!$K:$K,"Pending",Export!$AA:$AA,BF$13)</f>
        <v>0</v>
      </c>
      <c r="BG14" s="58">
        <f>COUNTIFS(Export!$J:$J,$A$13,Export!$K:$K,"Pending",Export!$AA:$AA,BG$13)</f>
        <v>0</v>
      </c>
      <c r="BH14" s="58">
        <f>COUNTIFS(Export!$J:$J,$A$13,Export!$K:$K,"Pending",Export!$AA:$AA,BH$13)</f>
        <v>0</v>
      </c>
      <c r="BI14" s="58">
        <f>COUNTIFS(Export!$J:$J,$A$13,Export!$K:$K,"Pending",Export!$AA:$AA,BI$13)</f>
        <v>0</v>
      </c>
      <c r="BJ14" s="58">
        <f>COUNTIFS(Export!$J:$J,$A$13,Export!$K:$K,"Pending",Export!$AA:$AA,BJ$13)</f>
        <v>0</v>
      </c>
      <c r="BK14" s="58">
        <f>COUNTIFS(Export!$J:$J,$A$13,Export!$K:$K,"Pending",Export!$AA:$AA,BK$13)</f>
        <v>0</v>
      </c>
      <c r="BL14" s="58">
        <f>COUNTIFS(Export!$J:$J,$A$13,Export!$K:$K,"Pending",Export!$AA:$AA,BL$13)</f>
        <v>0</v>
      </c>
      <c r="BM14" s="58">
        <f>COUNTIFS(Export!$J:$J,$A$13,Export!$K:$K,"Pending",Export!$AA:$AA,BM$13)</f>
        <v>0</v>
      </c>
      <c r="BN14" s="58">
        <f>COUNTIFS(Export!$J:$J,$A$13,Export!$K:$K,"Pending",Export!$AA:$AA,BN$13)</f>
        <v>0</v>
      </c>
      <c r="BO14" s="58">
        <f>COUNTIFS(Export!$J:$J,$A$13,Export!$K:$K,"Pending",Export!$AA:$AA,BO$13)</f>
        <v>0</v>
      </c>
      <c r="BP14" s="58">
        <f>COUNTIFS(Export!$J:$J,$A$13,Export!$K:$K,"Pending",Export!$AA:$AA,BP$13)</f>
        <v>0</v>
      </c>
      <c r="BQ14" s="58">
        <f>COUNTIFS(Export!$J:$J,$A$13,Export!$K:$K,"Pending",Export!$AA:$AA,BQ$13)</f>
        <v>0</v>
      </c>
      <c r="BR14" s="58">
        <f>COUNTIFS(Export!$J:$J,$A$13,Export!$K:$K,"Pending",Export!$AA:$AA,BR$13)</f>
        <v>0</v>
      </c>
      <c r="BS14" s="58">
        <f>COUNTIFS(Export!$J:$J,$A$13,Export!$K:$K,"Pending",Export!$AA:$AA,BS$13)</f>
        <v>0</v>
      </c>
      <c r="BT14" s="58">
        <f>COUNTIFS(Export!$J:$J,$A$13,Export!$K:$K,"Pending",Export!$AA:$AA,BT$13)</f>
        <v>0</v>
      </c>
      <c r="BU14" s="58">
        <f>COUNTIFS(Export!$J:$J,$A$13,Export!$K:$K,"Pending",Export!$AA:$AA,BU$13)</f>
        <v>0</v>
      </c>
      <c r="BV14" s="58">
        <f>COUNTIFS(Export!$J:$J,$A$13,Export!$K:$K,"Pending",Export!$AA:$AA,BV$13)</f>
        <v>0</v>
      </c>
      <c r="BW14" s="58">
        <f>COUNTIFS(Export!$J:$J,$A$13,Export!$K:$K,"Pending",Export!$AA:$AA,BW$13)</f>
        <v>0</v>
      </c>
      <c r="BX14" s="58">
        <f>COUNTIFS(Export!$J:$J,$A$13,Export!$K:$K,"Pending",Export!$AA:$AA,BX$13)</f>
        <v>0</v>
      </c>
      <c r="BY14" s="58">
        <f>COUNTIFS(Export!$J:$J,$A$13,Export!$K:$K,"Pending",Export!$AA:$AA,BY$13)</f>
        <v>0</v>
      </c>
      <c r="BZ14" s="58">
        <f>COUNTIFS(Export!$J:$J,$A$13,Export!$K:$K,"Pending",Export!$AA:$AA,BZ$13)</f>
        <v>0</v>
      </c>
      <c r="CA14" s="58">
        <f>COUNTIFS(Export!$J:$J,$A$13,Export!$K:$K,"Pending",Export!$AA:$AA,CA$13)</f>
        <v>0</v>
      </c>
      <c r="CB14" s="58">
        <f>COUNTIFS(Export!$J:$J,$A$13,Export!$K:$K,"Pending",Export!$AA:$AA,CB$13)</f>
        <v>0</v>
      </c>
      <c r="CC14" s="58">
        <f>COUNTIFS(Export!$J:$J,$A$13,Export!$K:$K,"Pending",Export!$AA:$AA,CC$13)</f>
        <v>0</v>
      </c>
      <c r="CD14" s="58">
        <f>COUNTIFS(Export!$J:$J,$A$13,Export!$K:$K,"Pending",Export!$AA:$AA,CD$13)</f>
        <v>0</v>
      </c>
      <c r="CE14" s="58">
        <f>COUNTIFS(Export!$J:$J,$A$13,Export!$K:$K,"Pending",Export!$AA:$AA,CE$13)</f>
        <v>0</v>
      </c>
      <c r="CF14" s="58">
        <f>COUNTIFS(Export!$J:$J,$A$13,Export!$K:$K,"Pending",Export!$AA:$AA,CF$13)</f>
        <v>0</v>
      </c>
      <c r="CG14" s="58">
        <f>COUNTIFS(Export!$J:$J,$A$13,Export!$K:$K,"Pending",Export!$AA:$AA,CG$13)</f>
        <v>0</v>
      </c>
      <c r="CH14" s="58">
        <f>COUNTIFS(Export!$J:$J,$A$13,Export!$K:$K,"Pending",Export!$AA:$AA,CH$13)</f>
        <v>0</v>
      </c>
      <c r="CI14" s="58">
        <f>COUNTIFS(Export!$J:$J,$A$13,Export!$K:$K,"Pending",Export!$AA:$AA,CI$13)</f>
        <v>0</v>
      </c>
      <c r="CJ14" s="58">
        <f>COUNTIFS(Export!$J:$J,$A$13,Export!$K:$K,"Pending",Export!$AA:$AA,CJ$13)</f>
        <v>0</v>
      </c>
      <c r="CK14" s="58">
        <f>COUNTIFS(Export!$J:$J,$A$13,Export!$K:$K,"Pending",Export!$AA:$AA,CK$13)</f>
        <v>0</v>
      </c>
      <c r="CL14" s="58">
        <f>COUNTIFS(Export!$J:$J,$A$13,Export!$K:$K,"Pending",Export!$AA:$AA,CL$13)</f>
        <v>0</v>
      </c>
      <c r="CM14" s="58">
        <f>COUNTIFS(Export!$J:$J,$A$13,Export!$K:$K,"Pending",Export!$AA:$AA,CM$13)</f>
        <v>0</v>
      </c>
      <c r="CN14" s="58">
        <f>COUNTIFS(Export!$J:$J,$A$13,Export!$K:$K,"Pending",Export!$AA:$AA,CN$13)</f>
        <v>0</v>
      </c>
      <c r="CO14" s="58">
        <f>COUNTIFS(Export!$J:$J,$A$13,Export!$K:$K,"Pending",Export!$AA:$AA,CO$13)</f>
        <v>0</v>
      </c>
      <c r="CP14" s="58">
        <f>COUNTIFS(Export!$J:$J,$A$13,Export!$K:$K,"Pending",Export!$AA:$AA,CP$13)</f>
        <v>0</v>
      </c>
      <c r="CQ14" s="58">
        <f>COUNTIFS(Export!$J:$J,$A$13,Export!$K:$K,"Pending",Export!$AA:$AA,CQ$13)</f>
        <v>0</v>
      </c>
    </row>
    <row r="15" spans="1:95" s="57" customFormat="1" x14ac:dyDescent="0.25">
      <c r="A15" s="60" t="s">
        <v>23</v>
      </c>
      <c r="B15" s="57" cm="1">
        <f t="array" ref="B15:CQ15">_xlfn._xlws.FILTER(Export!30:30,Export!28:28="Oui","a")</f>
        <v>44859</v>
      </c>
      <c r="C15" s="57">
        <v>44860</v>
      </c>
      <c r="D15" s="57">
        <v>44861</v>
      </c>
      <c r="E15" s="57">
        <v>44862</v>
      </c>
      <c r="F15" s="57">
        <v>44865</v>
      </c>
      <c r="G15" s="57">
        <v>44866</v>
      </c>
      <c r="H15" s="57">
        <v>44867</v>
      </c>
      <c r="I15" s="57">
        <v>44868</v>
      </c>
      <c r="J15" s="57">
        <v>44869</v>
      </c>
      <c r="K15" s="57">
        <v>44872</v>
      </c>
      <c r="L15" s="57">
        <v>44873</v>
      </c>
      <c r="M15" s="57">
        <v>44874</v>
      </c>
      <c r="N15" s="57">
        <v>44875</v>
      </c>
      <c r="O15" s="57">
        <v>44876</v>
      </c>
      <c r="P15" s="57">
        <v>44879</v>
      </c>
      <c r="Q15" s="57">
        <v>44880</v>
      </c>
      <c r="R15" s="57">
        <v>44881</v>
      </c>
      <c r="S15" s="57">
        <v>44882</v>
      </c>
      <c r="T15" s="57">
        <v>44883</v>
      </c>
      <c r="U15" s="57">
        <v>44886</v>
      </c>
      <c r="V15" s="57">
        <v>44887</v>
      </c>
      <c r="W15" s="57">
        <v>44888</v>
      </c>
      <c r="X15" s="57">
        <v>44889</v>
      </c>
      <c r="Y15" s="57">
        <v>44890</v>
      </c>
      <c r="Z15" s="57">
        <v>44893</v>
      </c>
      <c r="AA15" s="57">
        <v>44894</v>
      </c>
      <c r="AB15" s="57">
        <v>44895</v>
      </c>
      <c r="AC15" s="57">
        <v>44896</v>
      </c>
      <c r="AD15" s="57">
        <v>44897</v>
      </c>
      <c r="AE15" s="57">
        <v>44900</v>
      </c>
      <c r="AF15" s="57">
        <v>44901</v>
      </c>
      <c r="AG15" s="57">
        <v>44902</v>
      </c>
      <c r="AH15" s="57">
        <v>44903</v>
      </c>
      <c r="AI15" s="57">
        <v>44904</v>
      </c>
      <c r="AJ15" s="57">
        <v>44907</v>
      </c>
      <c r="AK15" s="57">
        <v>44908</v>
      </c>
      <c r="AL15" s="57">
        <v>44909</v>
      </c>
      <c r="AM15" s="57">
        <v>44910</v>
      </c>
      <c r="AN15" s="57">
        <v>44911</v>
      </c>
      <c r="AO15" s="57">
        <v>44914</v>
      </c>
      <c r="AP15" s="57">
        <v>44915</v>
      </c>
      <c r="AQ15" s="57">
        <v>44916</v>
      </c>
      <c r="AR15" s="57">
        <v>44917</v>
      </c>
      <c r="AS15" s="57">
        <v>44918</v>
      </c>
      <c r="AT15" s="57">
        <v>44921</v>
      </c>
      <c r="AU15" s="57">
        <v>44922</v>
      </c>
      <c r="AV15" s="57">
        <v>44923</v>
      </c>
      <c r="AW15" s="57">
        <v>44924</v>
      </c>
      <c r="AX15" s="57">
        <v>44925</v>
      </c>
      <c r="AY15" s="57">
        <v>44928</v>
      </c>
      <c r="AZ15" s="57">
        <v>44929</v>
      </c>
      <c r="BA15" s="57">
        <v>44930</v>
      </c>
      <c r="BB15" s="57">
        <v>44931</v>
      </c>
      <c r="BC15" s="57">
        <v>44932</v>
      </c>
      <c r="BD15" s="57">
        <v>44935</v>
      </c>
      <c r="BE15" s="57">
        <v>44936</v>
      </c>
      <c r="BF15" s="57">
        <v>44937</v>
      </c>
      <c r="BG15" s="57">
        <v>44938</v>
      </c>
      <c r="BH15" s="57">
        <v>44939</v>
      </c>
      <c r="BI15" s="57">
        <v>44942</v>
      </c>
      <c r="BJ15" s="57">
        <v>44943</v>
      </c>
      <c r="BK15" s="57">
        <v>44944</v>
      </c>
      <c r="BL15" s="57">
        <v>44945</v>
      </c>
      <c r="BM15" s="57">
        <v>44946</v>
      </c>
      <c r="BN15" s="57">
        <v>44949</v>
      </c>
      <c r="BO15" s="57">
        <v>44950</v>
      </c>
      <c r="BP15" s="57">
        <v>44951</v>
      </c>
      <c r="BQ15" s="57">
        <v>44952</v>
      </c>
      <c r="BR15" s="57">
        <v>44953</v>
      </c>
      <c r="BS15" s="57">
        <v>44956</v>
      </c>
      <c r="BT15" s="57">
        <v>44957</v>
      </c>
      <c r="BU15" s="57">
        <v>44958</v>
      </c>
      <c r="BV15" s="57">
        <v>44959</v>
      </c>
      <c r="BW15" s="57">
        <v>44960</v>
      </c>
      <c r="BX15" s="57">
        <v>44963</v>
      </c>
      <c r="BY15" s="57">
        <v>44964</v>
      </c>
      <c r="BZ15" s="57">
        <v>44965</v>
      </c>
      <c r="CA15" s="57">
        <v>44966</v>
      </c>
      <c r="CB15" s="57">
        <v>44967</v>
      </c>
      <c r="CC15" s="57">
        <v>44970</v>
      </c>
      <c r="CD15" s="57">
        <v>44971</v>
      </c>
      <c r="CE15" s="57">
        <v>44972</v>
      </c>
      <c r="CF15" s="57">
        <v>44973</v>
      </c>
      <c r="CG15" s="57">
        <v>44974</v>
      </c>
      <c r="CH15" s="57">
        <v>44977</v>
      </c>
      <c r="CI15" s="57">
        <v>44978</v>
      </c>
      <c r="CJ15" s="57">
        <v>44979</v>
      </c>
      <c r="CK15" s="57">
        <v>44980</v>
      </c>
      <c r="CL15" s="57">
        <v>44981</v>
      </c>
      <c r="CM15" s="57">
        <v>44984</v>
      </c>
      <c r="CN15" s="57">
        <v>44985</v>
      </c>
      <c r="CO15" s="57">
        <v>44986</v>
      </c>
      <c r="CP15" s="57">
        <v>44987</v>
      </c>
      <c r="CQ15" s="57">
        <v>44988</v>
      </c>
    </row>
    <row r="16" spans="1:95" s="58" customFormat="1" x14ac:dyDescent="0.25">
      <c r="A16" s="60" t="s">
        <v>23</v>
      </c>
      <c r="B16" s="58">
        <f>COUNTIFS(Export!$J:$J,$A$15,Export!$K:$K,"Pending",Export!$AA:$AA,B$15)</f>
        <v>0</v>
      </c>
      <c r="C16" s="58">
        <f>COUNTIFS(Export!$J:$J,$A$15,Export!$K:$K,"Pending",Export!$AA:$AA,C$15)</f>
        <v>0</v>
      </c>
      <c r="D16" s="58">
        <f>COUNTIFS(Export!$J:$J,$A$15,Export!$K:$K,"Pending",Export!$AA:$AA,D$15)</f>
        <v>0</v>
      </c>
      <c r="E16" s="58">
        <f>COUNTIFS(Export!$J:$J,$A$15,Export!$K:$K,"Pending",Export!$AA:$AA,E$15)</f>
        <v>0</v>
      </c>
      <c r="F16" s="58">
        <f>COUNTIFS(Export!$J:$J,$A$15,Export!$K:$K,"Pending",Export!$AA:$AA,F$15)</f>
        <v>0</v>
      </c>
      <c r="G16" s="58">
        <f>COUNTIFS(Export!$J:$J,$A$15,Export!$K:$K,"Pending",Export!$AA:$AA,G$15)</f>
        <v>0</v>
      </c>
      <c r="H16" s="58">
        <f>COUNTIFS(Export!$J:$J,$A$15,Export!$K:$K,"Pending",Export!$AA:$AA,H$15)</f>
        <v>0</v>
      </c>
      <c r="I16" s="58">
        <f>COUNTIFS(Export!$J:$J,$A$15,Export!$K:$K,"Pending",Export!$AA:$AA,I$15)</f>
        <v>0</v>
      </c>
      <c r="J16" s="58">
        <f>COUNTIFS(Export!$J:$J,$A$15,Export!$K:$K,"Pending",Export!$AA:$AA,J$15)</f>
        <v>0</v>
      </c>
      <c r="K16" s="58">
        <f>COUNTIFS(Export!$J:$J,$A$15,Export!$K:$K,"Pending",Export!$AA:$AA,K$15)</f>
        <v>0</v>
      </c>
      <c r="L16" s="58">
        <f>COUNTIFS(Export!$J:$J,$A$15,Export!$K:$K,"Pending",Export!$AA:$AA,L$15)</f>
        <v>0</v>
      </c>
      <c r="M16" s="58">
        <f>COUNTIFS(Export!$J:$J,$A$15,Export!$K:$K,"Pending",Export!$AA:$AA,M$15)</f>
        <v>1</v>
      </c>
      <c r="N16" s="58">
        <f>COUNTIFS(Export!$J:$J,$A$15,Export!$K:$K,"Pending",Export!$AA:$AA,N$15)</f>
        <v>0</v>
      </c>
      <c r="O16" s="58">
        <f>COUNTIFS(Export!$J:$J,$A$15,Export!$K:$K,"Pending",Export!$AA:$AA,O$15)</f>
        <v>0</v>
      </c>
      <c r="P16" s="58">
        <f>COUNTIFS(Export!$J:$J,$A$15,Export!$K:$K,"Pending",Export!$AA:$AA,P$15)</f>
        <v>15</v>
      </c>
      <c r="Q16" s="58">
        <f>COUNTIFS(Export!$J:$J,$A$15,Export!$K:$K,"Pending",Export!$AA:$AA,Q$15)</f>
        <v>0</v>
      </c>
      <c r="R16" s="58">
        <f>COUNTIFS(Export!$J:$J,$A$15,Export!$K:$K,"Pending",Export!$AA:$AA,R$15)</f>
        <v>0</v>
      </c>
      <c r="S16" s="58">
        <f>COUNTIFS(Export!$J:$J,$A$15,Export!$K:$K,"Pending",Export!$AA:$AA,S$15)</f>
        <v>0</v>
      </c>
      <c r="T16" s="58">
        <f>COUNTIFS(Export!$J:$J,$A$15,Export!$K:$K,"Pending",Export!$AA:$AA,T$15)</f>
        <v>0</v>
      </c>
      <c r="U16" s="58">
        <f>COUNTIFS(Export!$J:$J,$A$15,Export!$K:$K,"Pending",Export!$AA:$AA,U$15)</f>
        <v>22</v>
      </c>
      <c r="V16" s="58">
        <f>COUNTIFS(Export!$J:$J,$A$15,Export!$K:$K,"Pending",Export!$AA:$AA,V$15)</f>
        <v>9</v>
      </c>
      <c r="W16" s="58">
        <f>COUNTIFS(Export!$J:$J,$A$15,Export!$K:$K,"Pending",Export!$AA:$AA,W$15)</f>
        <v>1</v>
      </c>
      <c r="X16" s="58">
        <f>COUNTIFS(Export!$J:$J,$A$15,Export!$K:$K,"Pending",Export!$AA:$AA,X$15)</f>
        <v>57</v>
      </c>
      <c r="Y16" s="58">
        <f>COUNTIFS(Export!$J:$J,$A$15,Export!$K:$K,"Pending",Export!$AA:$AA,Y$15)</f>
        <v>121</v>
      </c>
      <c r="Z16" s="58">
        <f>COUNTIFS(Export!$J:$J,$A$15,Export!$K:$K,"Pending",Export!$AA:$AA,Z$15)</f>
        <v>4</v>
      </c>
      <c r="AA16" s="58">
        <f>COUNTIFS(Export!$J:$J,$A$15,Export!$K:$K,"Pending",Export!$AA:$AA,AA$15)</f>
        <v>0</v>
      </c>
      <c r="AB16" s="58">
        <f>COUNTIFS(Export!$J:$J,$A$15,Export!$K:$K,"Pending",Export!$AA:$AA,AB$15)</f>
        <v>0</v>
      </c>
      <c r="AC16" s="58">
        <f>COUNTIFS(Export!$J:$J,$A$15,Export!$K:$K,"Pending",Export!$AA:$AA,AC$15)</f>
        <v>0</v>
      </c>
      <c r="AD16" s="58">
        <f>COUNTIFS(Export!$J:$J,$A$15,Export!$K:$K,"Pending",Export!$AA:$AA,AD$15)</f>
        <v>0</v>
      </c>
      <c r="AE16" s="58">
        <f>COUNTIFS(Export!$J:$J,$A$15,Export!$K:$K,"Pending",Export!$AA:$AA,AE$15)</f>
        <v>51</v>
      </c>
      <c r="AF16" s="58">
        <f>COUNTIFS(Export!$J:$J,$A$15,Export!$K:$K,"Pending",Export!$AA:$AA,AF$15)</f>
        <v>0</v>
      </c>
      <c r="AG16" s="58">
        <f>COUNTIFS(Export!$J:$J,$A$15,Export!$K:$K,"Pending",Export!$AA:$AA,AG$15)</f>
        <v>65</v>
      </c>
      <c r="AH16" s="58">
        <f>COUNTIFS(Export!$J:$J,$A$15,Export!$K:$K,"Pending",Export!$AA:$AA,AH$15)</f>
        <v>0</v>
      </c>
      <c r="AI16" s="58">
        <f>COUNTIFS(Export!$J:$J,$A$15,Export!$K:$K,"Pending",Export!$AA:$AA,AI$15)</f>
        <v>0</v>
      </c>
      <c r="AJ16" s="58">
        <f>COUNTIFS(Export!$J:$J,$A$15,Export!$K:$K,"Pending",Export!$AA:$AA,AJ$15)</f>
        <v>18</v>
      </c>
      <c r="AK16" s="58">
        <f>COUNTIFS(Export!$J:$J,$A$15,Export!$K:$K,"Pending",Export!$AA:$AA,AK$15)</f>
        <v>0</v>
      </c>
      <c r="AL16" s="58">
        <f>COUNTIFS(Export!$J:$J,$A$15,Export!$K:$K,"Pending",Export!$AA:$AA,AL$15)</f>
        <v>0</v>
      </c>
      <c r="AM16" s="58">
        <f>COUNTIFS(Export!$J:$J,$A$15,Export!$K:$K,"Pending",Export!$AA:$AA,AM$15)</f>
        <v>7</v>
      </c>
      <c r="AN16" s="58">
        <f>COUNTIFS(Export!$J:$J,$A$15,Export!$K:$K,"Pending",Export!$AA:$AA,AN$15)</f>
        <v>0</v>
      </c>
      <c r="AO16" s="58">
        <f>COUNTIFS(Export!$J:$J,$A$15,Export!$K:$K,"Pending",Export!$AA:$AA,AO$15)</f>
        <v>6</v>
      </c>
      <c r="AP16" s="58">
        <f>COUNTIFS(Export!$J:$J,$A$15,Export!$K:$K,"Pending",Export!$AA:$AA,AP$15)</f>
        <v>0</v>
      </c>
      <c r="AQ16" s="58">
        <f>COUNTIFS(Export!$J:$J,$A$15,Export!$K:$K,"Pending",Export!$AA:$AA,AQ$15)</f>
        <v>0</v>
      </c>
      <c r="AR16" s="58">
        <f>COUNTIFS(Export!$J:$J,$A$15,Export!$K:$K,"Pending",Export!$AA:$AA,AR$15)</f>
        <v>0</v>
      </c>
      <c r="AS16" s="58">
        <f>COUNTIFS(Export!$J:$J,$A$15,Export!$K:$K,"Pending",Export!$AA:$AA,AS$15)</f>
        <v>1</v>
      </c>
      <c r="AT16" s="58">
        <f>COUNTIFS(Export!$J:$J,$A$15,Export!$K:$K,"Pending",Export!$AA:$AA,AT$15)</f>
        <v>0</v>
      </c>
      <c r="AU16" s="58">
        <f>COUNTIFS(Export!$J:$J,$A$15,Export!$K:$K,"Pending",Export!$AA:$AA,AU$15)</f>
        <v>0</v>
      </c>
      <c r="AV16" s="58">
        <f>COUNTIFS(Export!$J:$J,$A$15,Export!$K:$K,"Pending",Export!$AA:$AA,AV$15)</f>
        <v>0</v>
      </c>
      <c r="AW16" s="58">
        <f>COUNTIFS(Export!$J:$J,$A$15,Export!$K:$K,"Pending",Export!$AA:$AA,AW$15)</f>
        <v>0</v>
      </c>
      <c r="AX16" s="58">
        <f>COUNTIFS(Export!$J:$J,$A$15,Export!$K:$K,"Pending",Export!$AA:$AA,AX$15)</f>
        <v>0</v>
      </c>
      <c r="AY16" s="58">
        <f>COUNTIFS(Export!$J:$J,$A$15,Export!$K:$K,"Pending",Export!$AA:$AA,AY$15)</f>
        <v>0</v>
      </c>
      <c r="AZ16" s="58">
        <f>COUNTIFS(Export!$J:$J,$A$15,Export!$K:$K,"Pending",Export!$AA:$AA,AZ$15)</f>
        <v>0</v>
      </c>
      <c r="BA16" s="58">
        <f>COUNTIFS(Export!$J:$J,$A$15,Export!$K:$K,"Pending",Export!$AA:$AA,BA$15)</f>
        <v>0</v>
      </c>
      <c r="BB16" s="58">
        <f>COUNTIFS(Export!$J:$J,$A$15,Export!$K:$K,"Pending",Export!$AA:$AA,BB$15)</f>
        <v>0</v>
      </c>
      <c r="BC16" s="58">
        <f>COUNTIFS(Export!$J:$J,$A$15,Export!$K:$K,"Pending",Export!$AA:$AA,BC$15)</f>
        <v>0</v>
      </c>
      <c r="BD16" s="58">
        <f>COUNTIFS(Export!$J:$J,$A$15,Export!$K:$K,"Pending",Export!$AA:$AA,BD$15)</f>
        <v>0</v>
      </c>
      <c r="BE16" s="58">
        <f>COUNTIFS(Export!$J:$J,$A$15,Export!$K:$K,"Pending",Export!$AA:$AA,BE$15)</f>
        <v>0</v>
      </c>
      <c r="BF16" s="58">
        <f>COUNTIFS(Export!$J:$J,$A$15,Export!$K:$K,"Pending",Export!$AA:$AA,BF$15)</f>
        <v>0</v>
      </c>
      <c r="BG16" s="58">
        <f>COUNTIFS(Export!$J:$J,$A$15,Export!$K:$K,"Pending",Export!$AA:$AA,BG$15)</f>
        <v>0</v>
      </c>
      <c r="BH16" s="58">
        <f>COUNTIFS(Export!$J:$J,$A$15,Export!$K:$K,"Pending",Export!$AA:$AA,BH$15)</f>
        <v>0</v>
      </c>
      <c r="BI16" s="58">
        <f>COUNTIFS(Export!$J:$J,$A$15,Export!$K:$K,"Pending",Export!$AA:$AA,BI$15)</f>
        <v>0</v>
      </c>
      <c r="BJ16" s="58">
        <f>COUNTIFS(Export!$J:$J,$A$15,Export!$K:$K,"Pending",Export!$AA:$AA,BJ$15)</f>
        <v>0</v>
      </c>
      <c r="BK16" s="58">
        <f>COUNTIFS(Export!$J:$J,$A$15,Export!$K:$K,"Pending",Export!$AA:$AA,BK$15)</f>
        <v>0</v>
      </c>
      <c r="BL16" s="58">
        <f>COUNTIFS(Export!$J:$J,$A$15,Export!$K:$K,"Pending",Export!$AA:$AA,BL$15)</f>
        <v>0</v>
      </c>
      <c r="BM16" s="58">
        <f>COUNTIFS(Export!$J:$J,$A$15,Export!$K:$K,"Pending",Export!$AA:$AA,BM$15)</f>
        <v>0</v>
      </c>
      <c r="BN16" s="58">
        <f>COUNTIFS(Export!$J:$J,$A$15,Export!$K:$K,"Pending",Export!$AA:$AA,BN$15)</f>
        <v>0</v>
      </c>
      <c r="BO16" s="58">
        <f>COUNTIFS(Export!$J:$J,$A$15,Export!$K:$K,"Pending",Export!$AA:$AA,BO$15)</f>
        <v>0</v>
      </c>
      <c r="BP16" s="58">
        <f>COUNTIFS(Export!$J:$J,$A$15,Export!$K:$K,"Pending",Export!$AA:$AA,BP$15)</f>
        <v>0</v>
      </c>
      <c r="BQ16" s="58">
        <f>COUNTIFS(Export!$J:$J,$A$15,Export!$K:$K,"Pending",Export!$AA:$AA,BQ$15)</f>
        <v>0</v>
      </c>
      <c r="BR16" s="58">
        <f>COUNTIFS(Export!$J:$J,$A$15,Export!$K:$K,"Pending",Export!$AA:$AA,BR$15)</f>
        <v>0</v>
      </c>
      <c r="BS16" s="58">
        <f>COUNTIFS(Export!$J:$J,$A$15,Export!$K:$K,"Pending",Export!$AA:$AA,BS$15)</f>
        <v>0</v>
      </c>
      <c r="BT16" s="58">
        <f>COUNTIFS(Export!$J:$J,$A$15,Export!$K:$K,"Pending",Export!$AA:$AA,BT$15)</f>
        <v>0</v>
      </c>
      <c r="BU16" s="58">
        <f>COUNTIFS(Export!$J:$J,$A$15,Export!$K:$K,"Pending",Export!$AA:$AA,BU$15)</f>
        <v>0</v>
      </c>
      <c r="BV16" s="58">
        <f>COUNTIFS(Export!$J:$J,$A$15,Export!$K:$K,"Pending",Export!$AA:$AA,BV$15)</f>
        <v>0</v>
      </c>
      <c r="BW16" s="58">
        <f>COUNTIFS(Export!$J:$J,$A$15,Export!$K:$K,"Pending",Export!$AA:$AA,BW$15)</f>
        <v>0</v>
      </c>
      <c r="BX16" s="58">
        <f>COUNTIFS(Export!$J:$J,$A$15,Export!$K:$K,"Pending",Export!$AA:$AA,BX$15)</f>
        <v>0</v>
      </c>
      <c r="BY16" s="58">
        <f>COUNTIFS(Export!$J:$J,$A$15,Export!$K:$K,"Pending",Export!$AA:$AA,BY$15)</f>
        <v>0</v>
      </c>
      <c r="BZ16" s="58">
        <f>COUNTIFS(Export!$J:$J,$A$15,Export!$K:$K,"Pending",Export!$AA:$AA,BZ$15)</f>
        <v>0</v>
      </c>
      <c r="CA16" s="58">
        <f>COUNTIFS(Export!$J:$J,$A$15,Export!$K:$K,"Pending",Export!$AA:$AA,CA$15)</f>
        <v>0</v>
      </c>
      <c r="CB16" s="58">
        <f>COUNTIFS(Export!$J:$J,$A$15,Export!$K:$K,"Pending",Export!$AA:$AA,CB$15)</f>
        <v>0</v>
      </c>
      <c r="CC16" s="58">
        <f>COUNTIFS(Export!$J:$J,$A$15,Export!$K:$K,"Pending",Export!$AA:$AA,CC$15)</f>
        <v>0</v>
      </c>
      <c r="CD16" s="58">
        <f>COUNTIFS(Export!$J:$J,$A$15,Export!$K:$K,"Pending",Export!$AA:$AA,CD$15)</f>
        <v>0</v>
      </c>
      <c r="CE16" s="58">
        <f>COUNTIFS(Export!$J:$J,$A$15,Export!$K:$K,"Pending",Export!$AA:$AA,CE$15)</f>
        <v>0</v>
      </c>
      <c r="CF16" s="58">
        <f>COUNTIFS(Export!$J:$J,$A$15,Export!$K:$K,"Pending",Export!$AA:$AA,CF$15)</f>
        <v>0</v>
      </c>
      <c r="CG16" s="58">
        <f>COUNTIFS(Export!$J:$J,$A$15,Export!$K:$K,"Pending",Export!$AA:$AA,CG$15)</f>
        <v>0</v>
      </c>
      <c r="CH16" s="58">
        <f>COUNTIFS(Export!$J:$J,$A$15,Export!$K:$K,"Pending",Export!$AA:$AA,CH$15)</f>
        <v>0</v>
      </c>
      <c r="CI16" s="58">
        <f>COUNTIFS(Export!$J:$J,$A$15,Export!$K:$K,"Pending",Export!$AA:$AA,CI$15)</f>
        <v>0</v>
      </c>
      <c r="CJ16" s="58">
        <f>COUNTIFS(Export!$J:$J,$A$15,Export!$K:$K,"Pending",Export!$AA:$AA,CJ$15)</f>
        <v>0</v>
      </c>
      <c r="CK16" s="58">
        <f>COUNTIFS(Export!$J:$J,$A$15,Export!$K:$K,"Pending",Export!$AA:$AA,CK$15)</f>
        <v>0</v>
      </c>
      <c r="CL16" s="58">
        <f>COUNTIFS(Export!$J:$J,$A$15,Export!$K:$K,"Pending",Export!$AA:$AA,CL$15)</f>
        <v>0</v>
      </c>
      <c r="CM16" s="58">
        <f>COUNTIFS(Export!$J:$J,$A$15,Export!$K:$K,"Pending",Export!$AA:$AA,CM$15)</f>
        <v>0</v>
      </c>
      <c r="CN16" s="58">
        <f>COUNTIFS(Export!$J:$J,$A$15,Export!$K:$K,"Pending",Export!$AA:$AA,CN$15)</f>
        <v>0</v>
      </c>
      <c r="CO16" s="58">
        <f>COUNTIFS(Export!$J:$J,$A$15,Export!$K:$K,"Pending",Export!$AA:$AA,CO$15)</f>
        <v>0</v>
      </c>
      <c r="CP16" s="58">
        <f>COUNTIFS(Export!$J:$J,$A$15,Export!$K:$K,"Pending",Export!$AA:$AA,CP$15)</f>
        <v>0</v>
      </c>
      <c r="CQ16" s="58">
        <f>COUNTIFS(Export!$J:$J,$A$15,Export!$K:$K,"Pending",Export!$AA:$AA,CQ$15)</f>
        <v>0</v>
      </c>
    </row>
    <row r="17" spans="1:95" s="57" customFormat="1" x14ac:dyDescent="0.25">
      <c r="A17" s="60" t="s">
        <v>39</v>
      </c>
      <c r="B17" s="57" cm="1">
        <f t="array" ref="B17:CQ17">_xlfn._xlws.FILTER(Export!43:43,Export!41:41="Oui","a")</f>
        <v>44859</v>
      </c>
      <c r="C17" s="57">
        <v>44860</v>
      </c>
      <c r="D17" s="57">
        <v>44861</v>
      </c>
      <c r="E17" s="57">
        <v>44862</v>
      </c>
      <c r="F17" s="57">
        <v>44865</v>
      </c>
      <c r="G17" s="57">
        <v>44866</v>
      </c>
      <c r="H17" s="57">
        <v>44867</v>
      </c>
      <c r="I17" s="57">
        <v>44868</v>
      </c>
      <c r="J17" s="57">
        <v>44869</v>
      </c>
      <c r="K17" s="57">
        <v>44872</v>
      </c>
      <c r="L17" s="57">
        <v>44873</v>
      </c>
      <c r="M17" s="57">
        <v>44874</v>
      </c>
      <c r="N17" s="57">
        <v>44875</v>
      </c>
      <c r="O17" s="57">
        <v>44876</v>
      </c>
      <c r="P17" s="57">
        <v>44879</v>
      </c>
      <c r="Q17" s="57">
        <v>44880</v>
      </c>
      <c r="R17" s="57">
        <v>44881</v>
      </c>
      <c r="S17" s="57">
        <v>44882</v>
      </c>
      <c r="T17" s="57">
        <v>44883</v>
      </c>
      <c r="U17" s="57">
        <v>44886</v>
      </c>
      <c r="V17" s="57">
        <v>44887</v>
      </c>
      <c r="W17" s="57">
        <v>44888</v>
      </c>
      <c r="X17" s="57">
        <v>44889</v>
      </c>
      <c r="Y17" s="57">
        <v>44890</v>
      </c>
      <c r="Z17" s="57">
        <v>44893</v>
      </c>
      <c r="AA17" s="57">
        <v>44894</v>
      </c>
      <c r="AB17" s="57">
        <v>44895</v>
      </c>
      <c r="AC17" s="57">
        <v>44896</v>
      </c>
      <c r="AD17" s="57">
        <v>44897</v>
      </c>
      <c r="AE17" s="57">
        <v>44900</v>
      </c>
      <c r="AF17" s="57">
        <v>44901</v>
      </c>
      <c r="AG17" s="57">
        <v>44902</v>
      </c>
      <c r="AH17" s="57">
        <v>44903</v>
      </c>
      <c r="AI17" s="57">
        <v>44904</v>
      </c>
      <c r="AJ17" s="57">
        <v>44907</v>
      </c>
      <c r="AK17" s="57">
        <v>44908</v>
      </c>
      <c r="AL17" s="57">
        <v>44909</v>
      </c>
      <c r="AM17" s="57">
        <v>44910</v>
      </c>
      <c r="AN17" s="57">
        <v>44911</v>
      </c>
      <c r="AO17" s="57">
        <v>44914</v>
      </c>
      <c r="AP17" s="57">
        <v>44915</v>
      </c>
      <c r="AQ17" s="57">
        <v>44916</v>
      </c>
      <c r="AR17" s="57">
        <v>44917</v>
      </c>
      <c r="AS17" s="57">
        <v>44918</v>
      </c>
      <c r="AT17" s="57">
        <v>44921</v>
      </c>
      <c r="AU17" s="57">
        <v>44922</v>
      </c>
      <c r="AV17" s="57">
        <v>44923</v>
      </c>
      <c r="AW17" s="57">
        <v>44924</v>
      </c>
      <c r="AX17" s="57">
        <v>44925</v>
      </c>
      <c r="AY17" s="57">
        <v>44928</v>
      </c>
      <c r="AZ17" s="57">
        <v>44929</v>
      </c>
      <c r="BA17" s="57">
        <v>44930</v>
      </c>
      <c r="BB17" s="57">
        <v>44931</v>
      </c>
      <c r="BC17" s="57">
        <v>44932</v>
      </c>
      <c r="BD17" s="57">
        <v>44935</v>
      </c>
      <c r="BE17" s="57">
        <v>44936</v>
      </c>
      <c r="BF17" s="57">
        <v>44937</v>
      </c>
      <c r="BG17" s="57">
        <v>44938</v>
      </c>
      <c r="BH17" s="57">
        <v>44939</v>
      </c>
      <c r="BI17" s="57">
        <v>44942</v>
      </c>
      <c r="BJ17" s="57">
        <v>44943</v>
      </c>
      <c r="BK17" s="57">
        <v>44944</v>
      </c>
      <c r="BL17" s="57">
        <v>44945</v>
      </c>
      <c r="BM17" s="57">
        <v>44946</v>
      </c>
      <c r="BN17" s="57">
        <v>44949</v>
      </c>
      <c r="BO17" s="57">
        <v>44950</v>
      </c>
      <c r="BP17" s="57">
        <v>44951</v>
      </c>
      <c r="BQ17" s="57">
        <v>44952</v>
      </c>
      <c r="BR17" s="57">
        <v>44953</v>
      </c>
      <c r="BS17" s="57">
        <v>44956</v>
      </c>
      <c r="BT17" s="57">
        <v>44957</v>
      </c>
      <c r="BU17" s="57">
        <v>44958</v>
      </c>
      <c r="BV17" s="57">
        <v>44959</v>
      </c>
      <c r="BW17" s="57">
        <v>44960</v>
      </c>
      <c r="BX17" s="57">
        <v>44963</v>
      </c>
      <c r="BY17" s="57">
        <v>44964</v>
      </c>
      <c r="BZ17" s="57">
        <v>44965</v>
      </c>
      <c r="CA17" s="57">
        <v>44966</v>
      </c>
      <c r="CB17" s="57">
        <v>44967</v>
      </c>
      <c r="CC17" s="57">
        <v>44970</v>
      </c>
      <c r="CD17" s="57">
        <v>44971</v>
      </c>
      <c r="CE17" s="57">
        <v>44972</v>
      </c>
      <c r="CF17" s="57">
        <v>44973</v>
      </c>
      <c r="CG17" s="57">
        <v>44974</v>
      </c>
      <c r="CH17" s="57">
        <v>44977</v>
      </c>
      <c r="CI17" s="57">
        <v>44978</v>
      </c>
      <c r="CJ17" s="57">
        <v>44979</v>
      </c>
      <c r="CK17" s="57">
        <v>44980</v>
      </c>
      <c r="CL17" s="57">
        <v>44981</v>
      </c>
      <c r="CM17" s="57">
        <v>44984</v>
      </c>
      <c r="CN17" s="57">
        <v>44985</v>
      </c>
      <c r="CO17" s="57">
        <v>44986</v>
      </c>
      <c r="CP17" s="57">
        <v>44987</v>
      </c>
      <c r="CQ17" s="57">
        <v>44988</v>
      </c>
    </row>
    <row r="18" spans="1:95" s="58" customFormat="1" x14ac:dyDescent="0.25">
      <c r="A18" s="60" t="s">
        <v>39</v>
      </c>
      <c r="B18" s="58">
        <f>COUNTIFS(Export!$J:$J,$A$17,Export!$K:$K,"Pending",Export!$AA:$AA,B$17)</f>
        <v>0</v>
      </c>
      <c r="C18" s="58">
        <f>COUNTIFS(Export!$J:$J,$A$17,Export!$K:$K,"Pending",Export!$AA:$AA,C$17)</f>
        <v>0</v>
      </c>
      <c r="D18" s="58">
        <f>COUNTIFS(Export!$J:$J,$A$17,Export!$K:$K,"Pending",Export!$AA:$AA,D$17)</f>
        <v>0</v>
      </c>
      <c r="E18" s="58">
        <f>COUNTIFS(Export!$J:$J,$A$17,Export!$K:$K,"Pending",Export!$AA:$AA,E$17)</f>
        <v>0</v>
      </c>
      <c r="F18" s="58">
        <f>COUNTIFS(Export!$J:$J,$A$17,Export!$K:$K,"Pending",Export!$AA:$AA,F$17)</f>
        <v>4</v>
      </c>
      <c r="G18" s="58">
        <f>COUNTIFS(Export!$J:$J,$A$17,Export!$K:$K,"Pending",Export!$AA:$AA,G$17)</f>
        <v>1</v>
      </c>
      <c r="H18" s="58">
        <f>COUNTIFS(Export!$J:$J,$A$17,Export!$K:$K,"Pending",Export!$AA:$AA,H$17)</f>
        <v>0</v>
      </c>
      <c r="I18" s="58">
        <f>COUNTIFS(Export!$J:$J,$A$17,Export!$K:$K,"Pending",Export!$AA:$AA,I$17)</f>
        <v>0</v>
      </c>
      <c r="J18" s="58">
        <f>COUNTIFS(Export!$J:$J,$A$17,Export!$K:$K,"Pending",Export!$AA:$AA,J$17)</f>
        <v>14</v>
      </c>
      <c r="K18" s="58">
        <f>COUNTIFS(Export!$J:$J,$A$17,Export!$K:$K,"Pending",Export!$AA:$AA,K$17)</f>
        <v>16</v>
      </c>
      <c r="L18" s="58">
        <f>COUNTIFS(Export!$J:$J,$A$17,Export!$K:$K,"Pending",Export!$AA:$AA,L$17)</f>
        <v>16</v>
      </c>
      <c r="M18" s="58">
        <f>COUNTIFS(Export!$J:$J,$A$17,Export!$K:$K,"Pending",Export!$AA:$AA,M$17)</f>
        <v>2</v>
      </c>
      <c r="N18" s="58">
        <f>COUNTIFS(Export!$J:$J,$A$17,Export!$K:$K,"Pending",Export!$AA:$AA,N$17)</f>
        <v>12</v>
      </c>
      <c r="O18" s="58">
        <f>COUNTIFS(Export!$J:$J,$A$17,Export!$K:$K,"Pending",Export!$AA:$AA,O$17)</f>
        <v>6</v>
      </c>
      <c r="P18" s="58">
        <f>COUNTIFS(Export!$J:$J,$A$17,Export!$K:$K,"Pending",Export!$AA:$AA,P$17)</f>
        <v>67</v>
      </c>
      <c r="Q18" s="58">
        <f>COUNTIFS(Export!$J:$J,$A$17,Export!$K:$K,"Pending",Export!$AA:$AA,Q$17)</f>
        <v>10</v>
      </c>
      <c r="R18" s="58">
        <f>COUNTIFS(Export!$J:$J,$A$17,Export!$K:$K,"Pending",Export!$AA:$AA,R$17)</f>
        <v>0</v>
      </c>
      <c r="S18" s="58">
        <f>COUNTIFS(Export!$J:$J,$A$17,Export!$K:$K,"Pending",Export!$AA:$AA,S$17)</f>
        <v>1</v>
      </c>
      <c r="T18" s="58">
        <f>COUNTIFS(Export!$J:$J,$A$17,Export!$K:$K,"Pending",Export!$AA:$AA,T$17)</f>
        <v>0</v>
      </c>
      <c r="U18" s="58">
        <f>COUNTIFS(Export!$J:$J,$A$17,Export!$K:$K,"Pending",Export!$AA:$AA,U$17)</f>
        <v>1</v>
      </c>
      <c r="V18" s="58">
        <f>COUNTIFS(Export!$J:$J,$A$17,Export!$K:$K,"Pending",Export!$AA:$AA,V$17)</f>
        <v>7</v>
      </c>
      <c r="W18" s="58">
        <f>COUNTIFS(Export!$J:$J,$A$17,Export!$K:$K,"Pending",Export!$AA:$AA,W$17)</f>
        <v>4</v>
      </c>
      <c r="X18" s="58">
        <f>COUNTIFS(Export!$J:$J,$A$17,Export!$K:$K,"Pending",Export!$AA:$AA,X$17)</f>
        <v>2</v>
      </c>
      <c r="Y18" s="58">
        <f>COUNTIFS(Export!$J:$J,$A$17,Export!$K:$K,"Pending",Export!$AA:$AA,Y$17)</f>
        <v>23</v>
      </c>
      <c r="Z18" s="58">
        <f>COUNTIFS(Export!$J:$J,$A$17,Export!$K:$K,"Pending",Export!$AA:$AA,Z$17)</f>
        <v>9</v>
      </c>
      <c r="AA18" s="58">
        <f>COUNTIFS(Export!$J:$J,$A$17,Export!$K:$K,"Pending",Export!$AA:$AA,AA$17)</f>
        <v>0</v>
      </c>
      <c r="AB18" s="58">
        <f>COUNTIFS(Export!$J:$J,$A$17,Export!$K:$K,"Pending",Export!$AA:$AA,AB$17)</f>
        <v>0</v>
      </c>
      <c r="AC18" s="58">
        <f>COUNTIFS(Export!$J:$J,$A$17,Export!$K:$K,"Pending",Export!$AA:$AA,AC$17)</f>
        <v>0</v>
      </c>
      <c r="AD18" s="58">
        <f>COUNTIFS(Export!$J:$J,$A$17,Export!$K:$K,"Pending",Export!$AA:$AA,AD$17)</f>
        <v>0</v>
      </c>
      <c r="AE18" s="58">
        <f>COUNTIFS(Export!$J:$J,$A$17,Export!$K:$K,"Pending",Export!$AA:$AA,AE$17)</f>
        <v>11</v>
      </c>
      <c r="AF18" s="58">
        <f>COUNTIFS(Export!$J:$J,$A$17,Export!$K:$K,"Pending",Export!$AA:$AA,AF$17)</f>
        <v>0</v>
      </c>
      <c r="AG18" s="58">
        <f>COUNTIFS(Export!$J:$J,$A$17,Export!$K:$K,"Pending",Export!$AA:$AA,AG$17)</f>
        <v>0</v>
      </c>
      <c r="AH18" s="58">
        <f>COUNTIFS(Export!$J:$J,$A$17,Export!$K:$K,"Pending",Export!$AA:$AA,AH$17)</f>
        <v>2</v>
      </c>
      <c r="AI18" s="58">
        <f>COUNTIFS(Export!$J:$J,$A$17,Export!$K:$K,"Pending",Export!$AA:$AA,AI$17)</f>
        <v>0</v>
      </c>
      <c r="AJ18" s="58">
        <f>COUNTIFS(Export!$J:$J,$A$17,Export!$K:$K,"Pending",Export!$AA:$AA,AJ$17)</f>
        <v>1</v>
      </c>
      <c r="AK18" s="58">
        <f>COUNTIFS(Export!$J:$J,$A$17,Export!$K:$K,"Pending",Export!$AA:$AA,AK$17)</f>
        <v>2</v>
      </c>
      <c r="AL18" s="58">
        <f>COUNTIFS(Export!$J:$J,$A$17,Export!$K:$K,"Pending",Export!$AA:$AA,AL$17)</f>
        <v>2</v>
      </c>
      <c r="AM18" s="58">
        <f>COUNTIFS(Export!$J:$J,$A$17,Export!$K:$K,"Pending",Export!$AA:$AA,AM$17)</f>
        <v>0</v>
      </c>
      <c r="AN18" s="58">
        <f>COUNTIFS(Export!$J:$J,$A$17,Export!$K:$K,"Pending",Export!$AA:$AA,AN$17)</f>
        <v>0</v>
      </c>
      <c r="AO18" s="58">
        <f>COUNTIFS(Export!$J:$J,$A$17,Export!$K:$K,"Pending",Export!$AA:$AA,AO$17)</f>
        <v>0</v>
      </c>
      <c r="AP18" s="58">
        <f>COUNTIFS(Export!$J:$J,$A$17,Export!$K:$K,"Pending",Export!$AA:$AA,AP$17)</f>
        <v>0</v>
      </c>
      <c r="AQ18" s="58">
        <f>COUNTIFS(Export!$J:$J,$A$17,Export!$K:$K,"Pending",Export!$AA:$AA,AQ$17)</f>
        <v>0</v>
      </c>
      <c r="AR18" s="58">
        <f>COUNTIFS(Export!$J:$J,$A$17,Export!$K:$K,"Pending",Export!$AA:$AA,AR$17)</f>
        <v>0</v>
      </c>
      <c r="AS18" s="58">
        <f>COUNTIFS(Export!$J:$J,$A$17,Export!$K:$K,"Pending",Export!$AA:$AA,AS$17)</f>
        <v>0</v>
      </c>
      <c r="AT18" s="58">
        <f>COUNTIFS(Export!$J:$J,$A$17,Export!$K:$K,"Pending",Export!$AA:$AA,AT$17)</f>
        <v>0</v>
      </c>
      <c r="AU18" s="58">
        <f>COUNTIFS(Export!$J:$J,$A$17,Export!$K:$K,"Pending",Export!$AA:$AA,AU$17)</f>
        <v>0</v>
      </c>
      <c r="AV18" s="58">
        <f>COUNTIFS(Export!$J:$J,$A$17,Export!$K:$K,"Pending",Export!$AA:$AA,AV$17)</f>
        <v>0</v>
      </c>
      <c r="AW18" s="58">
        <f>COUNTIFS(Export!$J:$J,$A$17,Export!$K:$K,"Pending",Export!$AA:$AA,AW$17)</f>
        <v>0</v>
      </c>
      <c r="AX18" s="58">
        <f>COUNTIFS(Export!$J:$J,$A$17,Export!$K:$K,"Pending",Export!$AA:$AA,AX$17)</f>
        <v>0</v>
      </c>
      <c r="AY18" s="58">
        <f>COUNTIFS(Export!$J:$J,$A$17,Export!$K:$K,"Pending",Export!$AA:$AA,AY$17)</f>
        <v>0</v>
      </c>
      <c r="AZ18" s="58">
        <f>COUNTIFS(Export!$J:$J,$A$17,Export!$K:$K,"Pending",Export!$AA:$AA,AZ$17)</f>
        <v>0</v>
      </c>
      <c r="BA18" s="58">
        <f>COUNTIFS(Export!$J:$J,$A$17,Export!$K:$K,"Pending",Export!$AA:$AA,BA$17)</f>
        <v>0</v>
      </c>
      <c r="BB18" s="58">
        <f>COUNTIFS(Export!$J:$J,$A$17,Export!$K:$K,"Pending",Export!$AA:$AA,BB$17)</f>
        <v>0</v>
      </c>
      <c r="BC18" s="58">
        <f>COUNTIFS(Export!$J:$J,$A$17,Export!$K:$K,"Pending",Export!$AA:$AA,BC$17)</f>
        <v>0</v>
      </c>
      <c r="BD18" s="58">
        <f>COUNTIFS(Export!$J:$J,$A$17,Export!$K:$K,"Pending",Export!$AA:$AA,BD$17)</f>
        <v>0</v>
      </c>
      <c r="BE18" s="58">
        <f>COUNTIFS(Export!$J:$J,$A$17,Export!$K:$K,"Pending",Export!$AA:$AA,BE$17)</f>
        <v>0</v>
      </c>
      <c r="BF18" s="58">
        <f>COUNTIFS(Export!$J:$J,$A$17,Export!$K:$K,"Pending",Export!$AA:$AA,BF$17)</f>
        <v>0</v>
      </c>
      <c r="BG18" s="58">
        <f>COUNTIFS(Export!$J:$J,$A$17,Export!$K:$K,"Pending",Export!$AA:$AA,BG$17)</f>
        <v>0</v>
      </c>
      <c r="BH18" s="58">
        <f>COUNTIFS(Export!$J:$J,$A$17,Export!$K:$K,"Pending",Export!$AA:$AA,BH$17)</f>
        <v>0</v>
      </c>
      <c r="BI18" s="58">
        <f>COUNTIFS(Export!$J:$J,$A$17,Export!$K:$K,"Pending",Export!$AA:$AA,BI$17)</f>
        <v>0</v>
      </c>
      <c r="BJ18" s="58">
        <f>COUNTIFS(Export!$J:$J,$A$17,Export!$K:$K,"Pending",Export!$AA:$AA,BJ$17)</f>
        <v>0</v>
      </c>
      <c r="BK18" s="58">
        <f>COUNTIFS(Export!$J:$J,$A$17,Export!$K:$K,"Pending",Export!$AA:$AA,BK$17)</f>
        <v>0</v>
      </c>
      <c r="BL18" s="58">
        <f>COUNTIFS(Export!$J:$J,$A$17,Export!$K:$K,"Pending",Export!$AA:$AA,BL$17)</f>
        <v>0</v>
      </c>
      <c r="BM18" s="58">
        <f>COUNTIFS(Export!$J:$J,$A$17,Export!$K:$K,"Pending",Export!$AA:$AA,BM$17)</f>
        <v>0</v>
      </c>
      <c r="BN18" s="58">
        <f>COUNTIFS(Export!$J:$J,$A$17,Export!$K:$K,"Pending",Export!$AA:$AA,BN$17)</f>
        <v>0</v>
      </c>
      <c r="BO18" s="58">
        <f>COUNTIFS(Export!$J:$J,$A$17,Export!$K:$K,"Pending",Export!$AA:$AA,BO$17)</f>
        <v>0</v>
      </c>
      <c r="BP18" s="58">
        <f>COUNTIFS(Export!$J:$J,$A$17,Export!$K:$K,"Pending",Export!$AA:$AA,BP$17)</f>
        <v>0</v>
      </c>
      <c r="BQ18" s="58">
        <f>COUNTIFS(Export!$J:$J,$A$17,Export!$K:$K,"Pending",Export!$AA:$AA,BQ$17)</f>
        <v>0</v>
      </c>
      <c r="BR18" s="58">
        <f>COUNTIFS(Export!$J:$J,$A$17,Export!$K:$K,"Pending",Export!$AA:$AA,BR$17)</f>
        <v>0</v>
      </c>
      <c r="BS18" s="58">
        <f>COUNTIFS(Export!$J:$J,$A$17,Export!$K:$K,"Pending",Export!$AA:$AA,BS$17)</f>
        <v>0</v>
      </c>
      <c r="BT18" s="58">
        <f>COUNTIFS(Export!$J:$J,$A$17,Export!$K:$K,"Pending",Export!$AA:$AA,BT$17)</f>
        <v>0</v>
      </c>
      <c r="BU18" s="58">
        <f>COUNTIFS(Export!$J:$J,$A$17,Export!$K:$K,"Pending",Export!$AA:$AA,BU$17)</f>
        <v>0</v>
      </c>
      <c r="BV18" s="58">
        <f>COUNTIFS(Export!$J:$J,$A$17,Export!$K:$K,"Pending",Export!$AA:$AA,BV$17)</f>
        <v>0</v>
      </c>
      <c r="BW18" s="58">
        <f>COUNTIFS(Export!$J:$J,$A$17,Export!$K:$K,"Pending",Export!$AA:$AA,BW$17)</f>
        <v>0</v>
      </c>
      <c r="BX18" s="58">
        <f>COUNTIFS(Export!$J:$J,$A$17,Export!$K:$K,"Pending",Export!$AA:$AA,BX$17)</f>
        <v>0</v>
      </c>
      <c r="BY18" s="58">
        <f>COUNTIFS(Export!$J:$J,$A$17,Export!$K:$K,"Pending",Export!$AA:$AA,BY$17)</f>
        <v>0</v>
      </c>
      <c r="BZ18" s="58">
        <f>COUNTIFS(Export!$J:$J,$A$17,Export!$K:$K,"Pending",Export!$AA:$AA,BZ$17)</f>
        <v>0</v>
      </c>
      <c r="CA18" s="58">
        <f>COUNTIFS(Export!$J:$J,$A$17,Export!$K:$K,"Pending",Export!$AA:$AA,CA$17)</f>
        <v>0</v>
      </c>
      <c r="CB18" s="58">
        <f>COUNTIFS(Export!$J:$J,$A$17,Export!$K:$K,"Pending",Export!$AA:$AA,CB$17)</f>
        <v>0</v>
      </c>
      <c r="CC18" s="58">
        <f>COUNTIFS(Export!$J:$J,$A$17,Export!$K:$K,"Pending",Export!$AA:$AA,CC$17)</f>
        <v>0</v>
      </c>
      <c r="CD18" s="58">
        <f>COUNTIFS(Export!$J:$J,$A$17,Export!$K:$K,"Pending",Export!$AA:$AA,CD$17)</f>
        <v>0</v>
      </c>
      <c r="CE18" s="58">
        <f>COUNTIFS(Export!$J:$J,$A$17,Export!$K:$K,"Pending",Export!$AA:$AA,CE$17)</f>
        <v>0</v>
      </c>
      <c r="CF18" s="58">
        <f>COUNTIFS(Export!$J:$J,$A$17,Export!$K:$K,"Pending",Export!$AA:$AA,CF$17)</f>
        <v>0</v>
      </c>
      <c r="CG18" s="58">
        <f>COUNTIFS(Export!$J:$J,$A$17,Export!$K:$K,"Pending",Export!$AA:$AA,CG$17)</f>
        <v>0</v>
      </c>
      <c r="CH18" s="58">
        <f>COUNTIFS(Export!$J:$J,$A$17,Export!$K:$K,"Pending",Export!$AA:$AA,CH$17)</f>
        <v>0</v>
      </c>
      <c r="CI18" s="58">
        <f>COUNTIFS(Export!$J:$J,$A$17,Export!$K:$K,"Pending",Export!$AA:$AA,CI$17)</f>
        <v>0</v>
      </c>
      <c r="CJ18" s="58">
        <f>COUNTIFS(Export!$J:$J,$A$17,Export!$K:$K,"Pending",Export!$AA:$AA,CJ$17)</f>
        <v>0</v>
      </c>
      <c r="CK18" s="58">
        <f>COUNTIFS(Export!$J:$J,$A$17,Export!$K:$K,"Pending",Export!$AA:$AA,CK$17)</f>
        <v>0</v>
      </c>
      <c r="CL18" s="58">
        <f>COUNTIFS(Export!$J:$J,$A$17,Export!$K:$K,"Pending",Export!$AA:$AA,CL$17)</f>
        <v>0</v>
      </c>
      <c r="CM18" s="58">
        <f>COUNTIFS(Export!$J:$J,$A$17,Export!$K:$K,"Pending",Export!$AA:$AA,CM$17)</f>
        <v>0</v>
      </c>
      <c r="CN18" s="58">
        <f>COUNTIFS(Export!$J:$J,$A$17,Export!$K:$K,"Pending",Export!$AA:$AA,CN$17)</f>
        <v>0</v>
      </c>
      <c r="CO18" s="58">
        <f>COUNTIFS(Export!$J:$J,$A$17,Export!$K:$K,"Pending",Export!$AA:$AA,CO$17)</f>
        <v>0</v>
      </c>
      <c r="CP18" s="58">
        <f>COUNTIFS(Export!$J:$J,$A$17,Export!$K:$K,"Pending",Export!$AA:$AA,CP$17)</f>
        <v>0</v>
      </c>
      <c r="CQ18" s="58">
        <f>COUNTIFS(Export!$J:$J,$A$17,Export!$K:$K,"Pending",Export!$AA:$AA,CQ$17)</f>
        <v>0</v>
      </c>
    </row>
    <row r="19" spans="1:95" x14ac:dyDescent="0.25">
      <c r="A19" s="59" t="s">
        <v>1096</v>
      </c>
      <c r="B19" s="52"/>
    </row>
    <row r="20" spans="1:95" s="55" customFormat="1" x14ac:dyDescent="0.25">
      <c r="A20" s="60" t="s">
        <v>28</v>
      </c>
      <c r="B20" s="55" cm="1">
        <f t="array" ref="B20:CQ20">_xlfn._xlws.FILTER(Export!17:17,Export!15:15="Oui","a")</f>
        <v>44859</v>
      </c>
      <c r="C20" s="55">
        <v>44860</v>
      </c>
      <c r="D20" s="55">
        <v>44861</v>
      </c>
      <c r="E20" s="55">
        <v>44862</v>
      </c>
      <c r="F20" s="55">
        <v>44865</v>
      </c>
      <c r="G20" s="55">
        <v>44866</v>
      </c>
      <c r="H20" s="55">
        <v>44867</v>
      </c>
      <c r="I20" s="55">
        <v>44868</v>
      </c>
      <c r="J20" s="55">
        <v>44869</v>
      </c>
      <c r="K20" s="55">
        <v>44872</v>
      </c>
      <c r="L20" s="55">
        <v>44873</v>
      </c>
      <c r="M20" s="55">
        <v>44874</v>
      </c>
      <c r="N20" s="55">
        <v>44875</v>
      </c>
      <c r="O20" s="55">
        <v>44876</v>
      </c>
      <c r="P20" s="55">
        <v>44879</v>
      </c>
      <c r="Q20" s="55">
        <v>44880</v>
      </c>
      <c r="R20" s="55">
        <v>44881</v>
      </c>
      <c r="S20" s="55">
        <v>44882</v>
      </c>
      <c r="T20" s="55">
        <v>44883</v>
      </c>
      <c r="U20" s="55">
        <v>44886</v>
      </c>
      <c r="V20" s="55">
        <v>44887</v>
      </c>
      <c r="W20" s="55">
        <v>44888</v>
      </c>
      <c r="X20" s="55">
        <v>44889</v>
      </c>
      <c r="Y20" s="55">
        <v>44890</v>
      </c>
      <c r="Z20" s="55">
        <v>44893</v>
      </c>
      <c r="AA20" s="55">
        <v>44894</v>
      </c>
      <c r="AB20" s="55">
        <v>44895</v>
      </c>
      <c r="AC20" s="55">
        <v>44896</v>
      </c>
      <c r="AD20" s="55">
        <v>44897</v>
      </c>
      <c r="AE20" s="55">
        <v>44900</v>
      </c>
      <c r="AF20" s="55">
        <v>44901</v>
      </c>
      <c r="AG20" s="55">
        <v>44902</v>
      </c>
      <c r="AH20" s="55">
        <v>44903</v>
      </c>
      <c r="AI20" s="55">
        <v>44904</v>
      </c>
      <c r="AJ20" s="55">
        <v>44907</v>
      </c>
      <c r="AK20" s="55">
        <v>44908</v>
      </c>
      <c r="AL20" s="55">
        <v>44909</v>
      </c>
      <c r="AM20" s="55">
        <v>44910</v>
      </c>
      <c r="AN20" s="55">
        <v>44911</v>
      </c>
      <c r="AO20" s="55">
        <v>44914</v>
      </c>
      <c r="AP20" s="55">
        <v>44915</v>
      </c>
      <c r="AQ20" s="55">
        <v>44916</v>
      </c>
      <c r="AR20" s="55">
        <v>44917</v>
      </c>
      <c r="AS20" s="55">
        <v>44918</v>
      </c>
      <c r="AT20" s="55">
        <v>44921</v>
      </c>
      <c r="AU20" s="55">
        <v>44922</v>
      </c>
      <c r="AV20" s="55">
        <v>44923</v>
      </c>
      <c r="AW20" s="55">
        <v>44924</v>
      </c>
      <c r="AX20" s="55">
        <v>44925</v>
      </c>
      <c r="AY20" s="55">
        <v>44928</v>
      </c>
      <c r="AZ20" s="55">
        <v>44929</v>
      </c>
      <c r="BA20" s="55">
        <v>44930</v>
      </c>
      <c r="BB20" s="55">
        <v>44931</v>
      </c>
      <c r="BC20" s="55">
        <v>44932</v>
      </c>
      <c r="BD20" s="55">
        <v>44935</v>
      </c>
      <c r="BE20" s="57">
        <v>44936</v>
      </c>
      <c r="BF20" s="57">
        <v>44937</v>
      </c>
      <c r="BG20" s="57">
        <v>44938</v>
      </c>
      <c r="BH20" s="57">
        <v>44939</v>
      </c>
      <c r="BI20" s="57">
        <v>44942</v>
      </c>
      <c r="BJ20" s="57">
        <v>44943</v>
      </c>
      <c r="BK20" s="57">
        <v>44944</v>
      </c>
      <c r="BL20" s="57">
        <v>44945</v>
      </c>
      <c r="BM20" s="57">
        <v>44946</v>
      </c>
      <c r="BN20" s="57">
        <v>44949</v>
      </c>
      <c r="BO20" s="57">
        <v>44950</v>
      </c>
      <c r="BP20" s="57">
        <v>44951</v>
      </c>
      <c r="BQ20" s="57">
        <v>44952</v>
      </c>
      <c r="BR20" s="57">
        <v>44953</v>
      </c>
      <c r="BS20" s="57">
        <v>44956</v>
      </c>
      <c r="BT20" s="57">
        <v>44957</v>
      </c>
      <c r="BU20" s="57">
        <v>44958</v>
      </c>
      <c r="BV20" s="57">
        <v>44959</v>
      </c>
      <c r="BW20" s="57">
        <v>44960</v>
      </c>
      <c r="BX20" s="57">
        <v>44963</v>
      </c>
      <c r="BY20" s="57">
        <v>44964</v>
      </c>
      <c r="BZ20" s="57">
        <v>44965</v>
      </c>
      <c r="CA20" s="57">
        <v>44966</v>
      </c>
      <c r="CB20" s="57">
        <v>44967</v>
      </c>
      <c r="CC20" s="57">
        <v>44970</v>
      </c>
      <c r="CD20" s="57">
        <v>44971</v>
      </c>
      <c r="CE20" s="57">
        <v>44972</v>
      </c>
      <c r="CF20" s="57">
        <v>44973</v>
      </c>
      <c r="CG20" s="57">
        <v>44974</v>
      </c>
      <c r="CH20" s="57">
        <v>44977</v>
      </c>
      <c r="CI20" s="57">
        <v>44978</v>
      </c>
      <c r="CJ20" s="57">
        <v>44979</v>
      </c>
      <c r="CK20" s="57">
        <v>44980</v>
      </c>
      <c r="CL20" s="57">
        <v>44981</v>
      </c>
      <c r="CM20" s="57">
        <v>44984</v>
      </c>
      <c r="CN20" s="57">
        <v>44985</v>
      </c>
      <c r="CO20" s="57">
        <v>44986</v>
      </c>
      <c r="CP20" s="57">
        <v>44987</v>
      </c>
      <c r="CQ20" s="57">
        <v>44988</v>
      </c>
    </row>
    <row r="21" spans="1:95" x14ac:dyDescent="0.25">
      <c r="A21" s="60" t="s">
        <v>28</v>
      </c>
      <c r="B21" s="54" t="str">
        <f t="shared" ref="B21:AG21" si="0">IF(B12&gt;B3,"alert","ok")</f>
        <v>ok</v>
      </c>
      <c r="C21" s="54" t="str">
        <f t="shared" si="0"/>
        <v>ok</v>
      </c>
      <c r="D21" s="54" t="str">
        <f t="shared" si="0"/>
        <v>ok</v>
      </c>
      <c r="E21" s="54" t="str">
        <f t="shared" si="0"/>
        <v>ok</v>
      </c>
      <c r="F21" s="54" t="str">
        <f t="shared" si="0"/>
        <v>ok</v>
      </c>
      <c r="G21" s="54" t="str">
        <f t="shared" si="0"/>
        <v>ok</v>
      </c>
      <c r="H21" s="54" t="str">
        <f t="shared" si="0"/>
        <v>ok</v>
      </c>
      <c r="I21" s="54" t="str">
        <f t="shared" si="0"/>
        <v>ok</v>
      </c>
      <c r="J21" s="54" t="str">
        <f t="shared" si="0"/>
        <v>ok</v>
      </c>
      <c r="K21" s="54" t="str">
        <f t="shared" si="0"/>
        <v>ok</v>
      </c>
      <c r="L21" s="54" t="str">
        <f t="shared" si="0"/>
        <v>alert</v>
      </c>
      <c r="M21" s="54" t="str">
        <f t="shared" si="0"/>
        <v>ok</v>
      </c>
      <c r="N21" s="54" t="str">
        <f t="shared" si="0"/>
        <v>ok</v>
      </c>
      <c r="O21" s="54" t="str">
        <f t="shared" si="0"/>
        <v>ok</v>
      </c>
      <c r="P21" s="54" t="str">
        <f t="shared" si="0"/>
        <v>alert</v>
      </c>
      <c r="Q21" s="54" t="str">
        <f t="shared" si="0"/>
        <v>ok</v>
      </c>
      <c r="R21" s="54" t="str">
        <f t="shared" si="0"/>
        <v>ok</v>
      </c>
      <c r="S21" s="54" t="str">
        <f t="shared" si="0"/>
        <v>ok</v>
      </c>
      <c r="T21" s="54" t="str">
        <f t="shared" si="0"/>
        <v>ok</v>
      </c>
      <c r="U21" s="54" t="str">
        <f t="shared" si="0"/>
        <v>ok</v>
      </c>
      <c r="V21" s="54" t="str">
        <f t="shared" si="0"/>
        <v>ok</v>
      </c>
      <c r="W21" s="54" t="str">
        <f t="shared" si="0"/>
        <v>ok</v>
      </c>
      <c r="X21" s="54" t="str">
        <f t="shared" si="0"/>
        <v>ok</v>
      </c>
      <c r="Y21" s="54" t="str">
        <f t="shared" si="0"/>
        <v>alert</v>
      </c>
      <c r="Z21" s="54" t="str">
        <f t="shared" si="0"/>
        <v>ok</v>
      </c>
      <c r="AA21" s="54" t="str">
        <f t="shared" si="0"/>
        <v>ok</v>
      </c>
      <c r="AB21" s="54" t="str">
        <f t="shared" si="0"/>
        <v>ok</v>
      </c>
      <c r="AC21" s="54" t="str">
        <f t="shared" si="0"/>
        <v>ok</v>
      </c>
      <c r="AD21" s="54" t="str">
        <f t="shared" si="0"/>
        <v>ok</v>
      </c>
      <c r="AE21" s="54" t="str">
        <f t="shared" si="0"/>
        <v>alert</v>
      </c>
      <c r="AF21" s="54" t="str">
        <f t="shared" si="0"/>
        <v>ok</v>
      </c>
      <c r="AG21" s="54" t="str">
        <f t="shared" si="0"/>
        <v>ok</v>
      </c>
      <c r="AH21" s="54" t="str">
        <f t="shared" ref="AH21:BE21" si="1">IF(AH12&gt;AH3,"alert","ok")</f>
        <v>ok</v>
      </c>
      <c r="AI21" s="54" t="str">
        <f t="shared" si="1"/>
        <v>ok</v>
      </c>
      <c r="AJ21" s="54" t="str">
        <f t="shared" si="1"/>
        <v>alert</v>
      </c>
      <c r="AK21" s="54" t="str">
        <f t="shared" si="1"/>
        <v>ok</v>
      </c>
      <c r="AL21" s="54" t="str">
        <f t="shared" si="1"/>
        <v>ok</v>
      </c>
      <c r="AM21" s="54" t="str">
        <f t="shared" si="1"/>
        <v>ok</v>
      </c>
      <c r="AN21" s="54" t="str">
        <f t="shared" si="1"/>
        <v>ok</v>
      </c>
      <c r="AO21" s="54" t="str">
        <f t="shared" si="1"/>
        <v>alert</v>
      </c>
      <c r="AP21" s="54" t="str">
        <f t="shared" si="1"/>
        <v>ok</v>
      </c>
      <c r="AQ21" s="54" t="str">
        <f t="shared" si="1"/>
        <v>ok</v>
      </c>
      <c r="AR21" s="54" t="str">
        <f t="shared" si="1"/>
        <v>ok</v>
      </c>
      <c r="AS21" s="54" t="str">
        <f t="shared" si="1"/>
        <v>ok</v>
      </c>
      <c r="AT21" s="54" t="str">
        <f t="shared" si="1"/>
        <v>ok</v>
      </c>
      <c r="AU21" s="54" t="str">
        <f t="shared" si="1"/>
        <v>ok</v>
      </c>
      <c r="AV21" s="54" t="str">
        <f t="shared" si="1"/>
        <v>ok</v>
      </c>
      <c r="AW21" s="54" t="str">
        <f t="shared" si="1"/>
        <v>ok</v>
      </c>
      <c r="AX21" s="54" t="str">
        <f t="shared" si="1"/>
        <v>ok</v>
      </c>
      <c r="AY21" s="54" t="str">
        <f t="shared" si="1"/>
        <v>ok</v>
      </c>
      <c r="AZ21" s="54" t="str">
        <f t="shared" si="1"/>
        <v>ok</v>
      </c>
      <c r="BA21" s="54" t="str">
        <f t="shared" si="1"/>
        <v>ok</v>
      </c>
      <c r="BB21" s="54" t="str">
        <f t="shared" si="1"/>
        <v>ok</v>
      </c>
      <c r="BC21" s="54" t="str">
        <f t="shared" si="1"/>
        <v>ok</v>
      </c>
      <c r="BD21" s="54" t="str">
        <f t="shared" si="1"/>
        <v>ok</v>
      </c>
      <c r="BE21" s="54" t="str">
        <f t="shared" si="1"/>
        <v>ok</v>
      </c>
      <c r="BF21" s="54" t="str">
        <f t="shared" ref="BF21:CQ21" si="2">IF(BF12&gt;BF3,"alert","ok")</f>
        <v>ok</v>
      </c>
      <c r="BG21" s="54" t="str">
        <f t="shared" si="2"/>
        <v>ok</v>
      </c>
      <c r="BH21" s="54" t="str">
        <f t="shared" si="2"/>
        <v>ok</v>
      </c>
      <c r="BI21" s="54" t="str">
        <f t="shared" si="2"/>
        <v>ok</v>
      </c>
      <c r="BJ21" s="54" t="str">
        <f t="shared" si="2"/>
        <v>ok</v>
      </c>
      <c r="BK21" s="54" t="str">
        <f t="shared" si="2"/>
        <v>ok</v>
      </c>
      <c r="BL21" s="54" t="str">
        <f t="shared" si="2"/>
        <v>ok</v>
      </c>
      <c r="BM21" s="54" t="str">
        <f t="shared" si="2"/>
        <v>ok</v>
      </c>
      <c r="BN21" s="54" t="str">
        <f t="shared" si="2"/>
        <v>ok</v>
      </c>
      <c r="BO21" s="54" t="str">
        <f t="shared" si="2"/>
        <v>ok</v>
      </c>
      <c r="BP21" s="54" t="str">
        <f t="shared" si="2"/>
        <v>ok</v>
      </c>
      <c r="BQ21" s="54" t="str">
        <f t="shared" si="2"/>
        <v>ok</v>
      </c>
      <c r="BR21" s="54" t="str">
        <f t="shared" si="2"/>
        <v>ok</v>
      </c>
      <c r="BS21" s="54" t="str">
        <f t="shared" si="2"/>
        <v>ok</v>
      </c>
      <c r="BT21" s="54" t="str">
        <f t="shared" si="2"/>
        <v>ok</v>
      </c>
      <c r="BU21" s="54" t="str">
        <f t="shared" si="2"/>
        <v>ok</v>
      </c>
      <c r="BV21" s="54" t="str">
        <f t="shared" si="2"/>
        <v>ok</v>
      </c>
      <c r="BW21" s="54" t="str">
        <f t="shared" si="2"/>
        <v>ok</v>
      </c>
      <c r="BX21" s="54" t="str">
        <f t="shared" si="2"/>
        <v>ok</v>
      </c>
      <c r="BY21" s="54" t="str">
        <f t="shared" si="2"/>
        <v>ok</v>
      </c>
      <c r="BZ21" s="54" t="str">
        <f t="shared" si="2"/>
        <v>ok</v>
      </c>
      <c r="CA21" s="54" t="str">
        <f t="shared" si="2"/>
        <v>ok</v>
      </c>
      <c r="CB21" s="54" t="str">
        <f t="shared" si="2"/>
        <v>ok</v>
      </c>
      <c r="CC21" s="54" t="str">
        <f t="shared" si="2"/>
        <v>ok</v>
      </c>
      <c r="CD21" s="54" t="str">
        <f t="shared" si="2"/>
        <v>ok</v>
      </c>
      <c r="CE21" s="54" t="str">
        <f t="shared" si="2"/>
        <v>ok</v>
      </c>
      <c r="CF21" s="54" t="str">
        <f t="shared" si="2"/>
        <v>ok</v>
      </c>
      <c r="CG21" s="54" t="str">
        <f t="shared" si="2"/>
        <v>ok</v>
      </c>
      <c r="CH21" s="54" t="str">
        <f t="shared" si="2"/>
        <v>ok</v>
      </c>
      <c r="CI21" s="54" t="str">
        <f t="shared" si="2"/>
        <v>ok</v>
      </c>
      <c r="CJ21" s="54" t="str">
        <f t="shared" si="2"/>
        <v>ok</v>
      </c>
      <c r="CK21" s="54" t="str">
        <f t="shared" si="2"/>
        <v>ok</v>
      </c>
      <c r="CL21" s="54" t="str">
        <f t="shared" si="2"/>
        <v>ok</v>
      </c>
      <c r="CM21" s="54" t="str">
        <f t="shared" si="2"/>
        <v>ok</v>
      </c>
      <c r="CN21" s="54" t="str">
        <f t="shared" si="2"/>
        <v>ok</v>
      </c>
      <c r="CO21" s="54" t="str">
        <f t="shared" si="2"/>
        <v>ok</v>
      </c>
      <c r="CP21" s="54" t="str">
        <f t="shared" si="2"/>
        <v>ok</v>
      </c>
      <c r="CQ21" s="54" t="str">
        <f t="shared" si="2"/>
        <v>ok</v>
      </c>
    </row>
    <row r="22" spans="1:95" s="55" customFormat="1" x14ac:dyDescent="0.25">
      <c r="A22" s="60" t="s">
        <v>18</v>
      </c>
      <c r="B22" s="55" cm="1">
        <f t="array" ref="B22:CQ22">_xlfn._xlws.FILTER(Export!4:4,Export!2:2="Oui","a")</f>
        <v>44859</v>
      </c>
      <c r="C22" s="55">
        <v>44860</v>
      </c>
      <c r="D22" s="55">
        <v>44861</v>
      </c>
      <c r="E22" s="55">
        <v>44862</v>
      </c>
      <c r="F22" s="55">
        <v>44865</v>
      </c>
      <c r="G22" s="55">
        <v>44866</v>
      </c>
      <c r="H22" s="55">
        <v>44867</v>
      </c>
      <c r="I22" s="55">
        <v>44868</v>
      </c>
      <c r="J22" s="55">
        <v>44869</v>
      </c>
      <c r="K22" s="55">
        <v>44872</v>
      </c>
      <c r="L22" s="55">
        <v>44873</v>
      </c>
      <c r="M22" s="55">
        <v>44874</v>
      </c>
      <c r="N22" s="55">
        <v>44875</v>
      </c>
      <c r="O22" s="55">
        <v>44876</v>
      </c>
      <c r="P22" s="55">
        <v>44879</v>
      </c>
      <c r="Q22" s="55">
        <v>44880</v>
      </c>
      <c r="R22" s="55">
        <v>44881</v>
      </c>
      <c r="S22" s="55">
        <v>44882</v>
      </c>
      <c r="T22" s="55">
        <v>44883</v>
      </c>
      <c r="U22" s="55">
        <v>44886</v>
      </c>
      <c r="V22" s="55">
        <v>44887</v>
      </c>
      <c r="W22" s="55">
        <v>44888</v>
      </c>
      <c r="X22" s="55">
        <v>44889</v>
      </c>
      <c r="Y22" s="55">
        <v>44890</v>
      </c>
      <c r="Z22" s="55">
        <v>44893</v>
      </c>
      <c r="AA22" s="55">
        <v>44894</v>
      </c>
      <c r="AB22" s="55">
        <v>44895</v>
      </c>
      <c r="AC22" s="55">
        <v>44896</v>
      </c>
      <c r="AD22" s="55">
        <v>44897</v>
      </c>
      <c r="AE22" s="55">
        <v>44900</v>
      </c>
      <c r="AF22" s="55">
        <v>44901</v>
      </c>
      <c r="AG22" s="55">
        <v>44902</v>
      </c>
      <c r="AH22" s="55">
        <v>44903</v>
      </c>
      <c r="AI22" s="55">
        <v>44904</v>
      </c>
      <c r="AJ22" s="55">
        <v>44907</v>
      </c>
      <c r="AK22" s="55">
        <v>44908</v>
      </c>
      <c r="AL22" s="55">
        <v>44909</v>
      </c>
      <c r="AM22" s="55">
        <v>44910</v>
      </c>
      <c r="AN22" s="55">
        <v>44911</v>
      </c>
      <c r="AO22" s="55">
        <v>44914</v>
      </c>
      <c r="AP22" s="55">
        <v>44915</v>
      </c>
      <c r="AQ22" s="55">
        <v>44916</v>
      </c>
      <c r="AR22" s="55">
        <v>44917</v>
      </c>
      <c r="AS22" s="55">
        <v>44918</v>
      </c>
      <c r="AT22" s="55">
        <v>44921</v>
      </c>
      <c r="AU22" s="55">
        <v>44922</v>
      </c>
      <c r="AV22" s="55">
        <v>44923</v>
      </c>
      <c r="AW22" s="55">
        <v>44924</v>
      </c>
      <c r="AX22" s="55">
        <v>44925</v>
      </c>
      <c r="AY22" s="55">
        <v>44928</v>
      </c>
      <c r="AZ22" s="55">
        <v>44929</v>
      </c>
      <c r="BA22" s="55">
        <v>44930</v>
      </c>
      <c r="BB22" s="55">
        <v>44931</v>
      </c>
      <c r="BC22" s="55">
        <v>44932</v>
      </c>
      <c r="BD22" s="55">
        <v>44935</v>
      </c>
      <c r="BE22" s="55">
        <v>44936</v>
      </c>
      <c r="BF22" s="55">
        <v>44937</v>
      </c>
      <c r="BG22" s="55">
        <v>44938</v>
      </c>
      <c r="BH22" s="55">
        <v>44939</v>
      </c>
      <c r="BI22" s="55">
        <v>44942</v>
      </c>
      <c r="BJ22" s="55">
        <v>44943</v>
      </c>
      <c r="BK22" s="55">
        <v>44944</v>
      </c>
      <c r="BL22" s="55">
        <v>44945</v>
      </c>
      <c r="BM22" s="55">
        <v>44946</v>
      </c>
      <c r="BN22" s="55">
        <v>44949</v>
      </c>
      <c r="BO22" s="55">
        <v>44950</v>
      </c>
      <c r="BP22" s="55">
        <v>44951</v>
      </c>
      <c r="BQ22" s="55">
        <v>44952</v>
      </c>
      <c r="BR22" s="55">
        <v>44953</v>
      </c>
      <c r="BS22" s="55">
        <v>44956</v>
      </c>
      <c r="BT22" s="55">
        <v>44957</v>
      </c>
      <c r="BU22" s="55">
        <v>44958</v>
      </c>
      <c r="BV22" s="55">
        <v>44959</v>
      </c>
      <c r="BW22" s="55">
        <v>44960</v>
      </c>
      <c r="BX22" s="55">
        <v>44963</v>
      </c>
      <c r="BY22" s="55">
        <v>44964</v>
      </c>
      <c r="BZ22" s="55">
        <v>44965</v>
      </c>
      <c r="CA22" s="55">
        <v>44966</v>
      </c>
      <c r="CB22" s="55">
        <v>44967</v>
      </c>
      <c r="CC22" s="55">
        <v>44970</v>
      </c>
      <c r="CD22" s="55">
        <v>44971</v>
      </c>
      <c r="CE22" s="55">
        <v>44972</v>
      </c>
      <c r="CF22" s="55">
        <v>44973</v>
      </c>
      <c r="CG22" s="55">
        <v>44974</v>
      </c>
      <c r="CH22" s="55">
        <v>44977</v>
      </c>
      <c r="CI22" s="55">
        <v>44978</v>
      </c>
      <c r="CJ22" s="55">
        <v>44979</v>
      </c>
      <c r="CK22" s="55">
        <v>44980</v>
      </c>
      <c r="CL22" s="55">
        <v>44981</v>
      </c>
      <c r="CM22" s="55">
        <v>44984</v>
      </c>
      <c r="CN22" s="55">
        <v>44985</v>
      </c>
      <c r="CO22" s="55">
        <v>44986</v>
      </c>
      <c r="CP22" s="55">
        <v>44987</v>
      </c>
      <c r="CQ22" s="55">
        <v>44988</v>
      </c>
    </row>
    <row r="23" spans="1:95" x14ac:dyDescent="0.25">
      <c r="A23" s="60" t="s">
        <v>18</v>
      </c>
      <c r="B23" s="54" t="str">
        <f t="shared" ref="B23:AG23" si="3">IF(B14&gt;B5,"alert","ok")</f>
        <v>ok</v>
      </c>
      <c r="C23" s="54" t="str">
        <f t="shared" si="3"/>
        <v>ok</v>
      </c>
      <c r="D23" s="54" t="str">
        <f t="shared" si="3"/>
        <v>ok</v>
      </c>
      <c r="E23" s="54" t="str">
        <f t="shared" si="3"/>
        <v>ok</v>
      </c>
      <c r="F23" s="54" t="str">
        <f t="shared" si="3"/>
        <v>ok</v>
      </c>
      <c r="G23" s="54" t="str">
        <f t="shared" si="3"/>
        <v>ok</v>
      </c>
      <c r="H23" s="54" t="str">
        <f t="shared" si="3"/>
        <v>ok</v>
      </c>
      <c r="I23" s="54" t="str">
        <f t="shared" si="3"/>
        <v>ok</v>
      </c>
      <c r="J23" s="54" t="str">
        <f t="shared" si="3"/>
        <v>ok</v>
      </c>
      <c r="K23" s="54" t="str">
        <f t="shared" si="3"/>
        <v>ok</v>
      </c>
      <c r="L23" s="54" t="str">
        <f t="shared" si="3"/>
        <v>ok</v>
      </c>
      <c r="M23" s="54" t="str">
        <f t="shared" si="3"/>
        <v>ok</v>
      </c>
      <c r="N23" s="54" t="str">
        <f t="shared" si="3"/>
        <v>ok</v>
      </c>
      <c r="O23" s="54" t="str">
        <f t="shared" si="3"/>
        <v>ok</v>
      </c>
      <c r="P23" s="54" t="str">
        <f t="shared" si="3"/>
        <v>alert</v>
      </c>
      <c r="Q23" s="54" t="str">
        <f t="shared" si="3"/>
        <v>ok</v>
      </c>
      <c r="R23" s="54" t="str">
        <f t="shared" si="3"/>
        <v>ok</v>
      </c>
      <c r="S23" s="54" t="str">
        <f t="shared" si="3"/>
        <v>ok</v>
      </c>
      <c r="T23" s="54" t="str">
        <f t="shared" si="3"/>
        <v>ok</v>
      </c>
      <c r="U23" s="54" t="str">
        <f t="shared" si="3"/>
        <v>ok</v>
      </c>
      <c r="V23" s="54" t="str">
        <f t="shared" si="3"/>
        <v>ok</v>
      </c>
      <c r="W23" s="54" t="str">
        <f t="shared" si="3"/>
        <v>ok</v>
      </c>
      <c r="X23" s="54" t="str">
        <f t="shared" si="3"/>
        <v>alert</v>
      </c>
      <c r="Y23" s="54" t="str">
        <f t="shared" si="3"/>
        <v>alert</v>
      </c>
      <c r="Z23" s="54" t="str">
        <f t="shared" si="3"/>
        <v>ok</v>
      </c>
      <c r="AA23" s="54" t="str">
        <f t="shared" si="3"/>
        <v>ok</v>
      </c>
      <c r="AB23" s="54" t="str">
        <f t="shared" si="3"/>
        <v>ok</v>
      </c>
      <c r="AC23" s="54" t="str">
        <f t="shared" si="3"/>
        <v>ok</v>
      </c>
      <c r="AD23" s="54" t="str">
        <f t="shared" si="3"/>
        <v>ok</v>
      </c>
      <c r="AE23" s="54" t="str">
        <f t="shared" si="3"/>
        <v>ok</v>
      </c>
      <c r="AF23" s="54" t="str">
        <f t="shared" si="3"/>
        <v>ok</v>
      </c>
      <c r="AG23" s="54" t="str">
        <f t="shared" si="3"/>
        <v>ok</v>
      </c>
      <c r="AH23" s="54" t="str">
        <f t="shared" ref="AH23:BE23" si="4">IF(AH14&gt;AH5,"alert","ok")</f>
        <v>ok</v>
      </c>
      <c r="AI23" s="54" t="str">
        <f t="shared" si="4"/>
        <v>ok</v>
      </c>
      <c r="AJ23" s="54" t="str">
        <f t="shared" si="4"/>
        <v>alert</v>
      </c>
      <c r="AK23" s="54" t="str">
        <f t="shared" si="4"/>
        <v>ok</v>
      </c>
      <c r="AL23" s="54" t="str">
        <f t="shared" si="4"/>
        <v>ok</v>
      </c>
      <c r="AM23" s="54" t="str">
        <f t="shared" si="4"/>
        <v>ok</v>
      </c>
      <c r="AN23" s="54" t="str">
        <f t="shared" si="4"/>
        <v>ok</v>
      </c>
      <c r="AO23" s="54" t="str">
        <f t="shared" si="4"/>
        <v>alert</v>
      </c>
      <c r="AP23" s="54" t="str">
        <f t="shared" si="4"/>
        <v>ok</v>
      </c>
      <c r="AQ23" s="54" t="str">
        <f t="shared" si="4"/>
        <v>ok</v>
      </c>
      <c r="AR23" s="54" t="str">
        <f t="shared" si="4"/>
        <v>ok</v>
      </c>
      <c r="AS23" s="54" t="str">
        <f t="shared" si="4"/>
        <v>ok</v>
      </c>
      <c r="AT23" s="54" t="str">
        <f t="shared" si="4"/>
        <v>ok</v>
      </c>
      <c r="AU23" s="54" t="str">
        <f t="shared" si="4"/>
        <v>ok</v>
      </c>
      <c r="AV23" s="54" t="str">
        <f t="shared" si="4"/>
        <v>ok</v>
      </c>
      <c r="AW23" s="54" t="str">
        <f t="shared" si="4"/>
        <v>ok</v>
      </c>
      <c r="AX23" s="54" t="str">
        <f t="shared" si="4"/>
        <v>ok</v>
      </c>
      <c r="AY23" s="54" t="str">
        <f t="shared" si="4"/>
        <v>ok</v>
      </c>
      <c r="AZ23" s="54" t="str">
        <f t="shared" si="4"/>
        <v>ok</v>
      </c>
      <c r="BA23" s="54" t="str">
        <f t="shared" si="4"/>
        <v>ok</v>
      </c>
      <c r="BB23" s="54" t="str">
        <f t="shared" si="4"/>
        <v>ok</v>
      </c>
      <c r="BC23" s="54" t="str">
        <f t="shared" si="4"/>
        <v>ok</v>
      </c>
      <c r="BD23" s="54" t="str">
        <f t="shared" si="4"/>
        <v>ok</v>
      </c>
      <c r="BE23" s="54" t="str">
        <f t="shared" si="4"/>
        <v>ok</v>
      </c>
      <c r="BF23" s="54" t="str">
        <f t="shared" ref="BF23:CQ23" si="5">IF(BF14&gt;BF5,"alert","ok")</f>
        <v>ok</v>
      </c>
      <c r="BG23" s="54" t="str">
        <f t="shared" si="5"/>
        <v>ok</v>
      </c>
      <c r="BH23" s="54" t="str">
        <f t="shared" si="5"/>
        <v>ok</v>
      </c>
      <c r="BI23" s="54" t="str">
        <f t="shared" si="5"/>
        <v>ok</v>
      </c>
      <c r="BJ23" s="54" t="str">
        <f t="shared" si="5"/>
        <v>ok</v>
      </c>
      <c r="BK23" s="54" t="str">
        <f t="shared" si="5"/>
        <v>ok</v>
      </c>
      <c r="BL23" s="54" t="str">
        <f t="shared" si="5"/>
        <v>ok</v>
      </c>
      <c r="BM23" s="54" t="str">
        <f t="shared" si="5"/>
        <v>ok</v>
      </c>
      <c r="BN23" s="54" t="str">
        <f t="shared" si="5"/>
        <v>ok</v>
      </c>
      <c r="BO23" s="54" t="str">
        <f t="shared" si="5"/>
        <v>ok</v>
      </c>
      <c r="BP23" s="54" t="str">
        <f t="shared" si="5"/>
        <v>ok</v>
      </c>
      <c r="BQ23" s="54" t="str">
        <f t="shared" si="5"/>
        <v>ok</v>
      </c>
      <c r="BR23" s="54" t="str">
        <f t="shared" si="5"/>
        <v>ok</v>
      </c>
      <c r="BS23" s="54" t="str">
        <f t="shared" si="5"/>
        <v>ok</v>
      </c>
      <c r="BT23" s="54" t="str">
        <f t="shared" si="5"/>
        <v>ok</v>
      </c>
      <c r="BU23" s="54" t="str">
        <f t="shared" si="5"/>
        <v>ok</v>
      </c>
      <c r="BV23" s="54" t="str">
        <f t="shared" si="5"/>
        <v>ok</v>
      </c>
      <c r="BW23" s="54" t="str">
        <f t="shared" si="5"/>
        <v>ok</v>
      </c>
      <c r="BX23" s="54" t="str">
        <f t="shared" si="5"/>
        <v>ok</v>
      </c>
      <c r="BY23" s="54" t="str">
        <f t="shared" si="5"/>
        <v>ok</v>
      </c>
      <c r="BZ23" s="54" t="str">
        <f t="shared" si="5"/>
        <v>ok</v>
      </c>
      <c r="CA23" s="54" t="str">
        <f t="shared" si="5"/>
        <v>ok</v>
      </c>
      <c r="CB23" s="54" t="str">
        <f t="shared" si="5"/>
        <v>ok</v>
      </c>
      <c r="CC23" s="54" t="str">
        <f t="shared" si="5"/>
        <v>ok</v>
      </c>
      <c r="CD23" s="54" t="str">
        <f t="shared" si="5"/>
        <v>ok</v>
      </c>
      <c r="CE23" s="54" t="str">
        <f t="shared" si="5"/>
        <v>ok</v>
      </c>
      <c r="CF23" s="54" t="str">
        <f t="shared" si="5"/>
        <v>ok</v>
      </c>
      <c r="CG23" s="54" t="str">
        <f t="shared" si="5"/>
        <v>ok</v>
      </c>
      <c r="CH23" s="54" t="str">
        <f t="shared" si="5"/>
        <v>ok</v>
      </c>
      <c r="CI23" s="54" t="str">
        <f t="shared" si="5"/>
        <v>ok</v>
      </c>
      <c r="CJ23" s="54" t="str">
        <f t="shared" si="5"/>
        <v>ok</v>
      </c>
      <c r="CK23" s="54" t="str">
        <f t="shared" si="5"/>
        <v>ok</v>
      </c>
      <c r="CL23" s="54" t="str">
        <f t="shared" si="5"/>
        <v>ok</v>
      </c>
      <c r="CM23" s="54" t="str">
        <f t="shared" si="5"/>
        <v>ok</v>
      </c>
      <c r="CN23" s="54" t="str">
        <f t="shared" si="5"/>
        <v>ok</v>
      </c>
      <c r="CO23" s="54" t="str">
        <f t="shared" si="5"/>
        <v>ok</v>
      </c>
      <c r="CP23" s="54" t="str">
        <f t="shared" si="5"/>
        <v>ok</v>
      </c>
      <c r="CQ23" s="54" t="str">
        <f t="shared" si="5"/>
        <v>ok</v>
      </c>
    </row>
    <row r="24" spans="1:95" s="55" customFormat="1" x14ac:dyDescent="0.25">
      <c r="A24" s="60" t="s">
        <v>23</v>
      </c>
      <c r="B24" s="55" cm="1">
        <f t="array" ref="B24:CQ24">_xlfn._xlws.FILTER(Export!30:30,Export!28:28="Oui","a")</f>
        <v>44859</v>
      </c>
      <c r="C24" s="55">
        <v>44860</v>
      </c>
      <c r="D24" s="55">
        <v>44861</v>
      </c>
      <c r="E24" s="55">
        <v>44862</v>
      </c>
      <c r="F24" s="55">
        <v>44865</v>
      </c>
      <c r="G24" s="55">
        <v>44866</v>
      </c>
      <c r="H24" s="55">
        <v>44867</v>
      </c>
      <c r="I24" s="55">
        <v>44868</v>
      </c>
      <c r="J24" s="55">
        <v>44869</v>
      </c>
      <c r="K24" s="55">
        <v>44872</v>
      </c>
      <c r="L24" s="55">
        <v>44873</v>
      </c>
      <c r="M24" s="55">
        <v>44874</v>
      </c>
      <c r="N24" s="55">
        <v>44875</v>
      </c>
      <c r="O24" s="55">
        <v>44876</v>
      </c>
      <c r="P24" s="55">
        <v>44879</v>
      </c>
      <c r="Q24" s="55">
        <v>44880</v>
      </c>
      <c r="R24" s="55">
        <v>44881</v>
      </c>
      <c r="S24" s="55">
        <v>44882</v>
      </c>
      <c r="T24" s="55">
        <v>44883</v>
      </c>
      <c r="U24" s="55">
        <v>44886</v>
      </c>
      <c r="V24" s="55">
        <v>44887</v>
      </c>
      <c r="W24" s="55">
        <v>44888</v>
      </c>
      <c r="X24" s="55">
        <v>44889</v>
      </c>
      <c r="Y24" s="55">
        <v>44890</v>
      </c>
      <c r="Z24" s="55">
        <v>44893</v>
      </c>
      <c r="AA24" s="55">
        <v>44894</v>
      </c>
      <c r="AB24" s="55">
        <v>44895</v>
      </c>
      <c r="AC24" s="55">
        <v>44896</v>
      </c>
      <c r="AD24" s="55">
        <v>44897</v>
      </c>
      <c r="AE24" s="55">
        <v>44900</v>
      </c>
      <c r="AF24" s="55">
        <v>44901</v>
      </c>
      <c r="AG24" s="55">
        <v>44902</v>
      </c>
      <c r="AH24" s="55">
        <v>44903</v>
      </c>
      <c r="AI24" s="55">
        <v>44904</v>
      </c>
      <c r="AJ24" s="55">
        <v>44907</v>
      </c>
      <c r="AK24" s="55">
        <v>44908</v>
      </c>
      <c r="AL24" s="55">
        <v>44909</v>
      </c>
      <c r="AM24" s="55">
        <v>44910</v>
      </c>
      <c r="AN24" s="55">
        <v>44911</v>
      </c>
      <c r="AO24" s="55">
        <v>44914</v>
      </c>
      <c r="AP24" s="55">
        <v>44915</v>
      </c>
      <c r="AQ24" s="55">
        <v>44916</v>
      </c>
      <c r="AR24" s="55">
        <v>44917</v>
      </c>
      <c r="AS24" s="55">
        <v>44918</v>
      </c>
      <c r="AT24" s="55">
        <v>44921</v>
      </c>
      <c r="AU24" s="55">
        <v>44922</v>
      </c>
      <c r="AV24" s="55">
        <v>44923</v>
      </c>
      <c r="AW24" s="55">
        <v>44924</v>
      </c>
      <c r="AX24" s="55">
        <v>44925</v>
      </c>
      <c r="AY24" s="55">
        <v>44928</v>
      </c>
      <c r="AZ24" s="55">
        <v>44929</v>
      </c>
      <c r="BA24" s="55">
        <v>44930</v>
      </c>
      <c r="BB24" s="55">
        <v>44931</v>
      </c>
      <c r="BC24" s="55">
        <v>44932</v>
      </c>
      <c r="BD24" s="55">
        <v>44935</v>
      </c>
      <c r="BE24" s="57">
        <v>44936</v>
      </c>
      <c r="BF24" s="57">
        <v>44937</v>
      </c>
      <c r="BG24" s="57">
        <v>44938</v>
      </c>
      <c r="BH24" s="57">
        <v>44939</v>
      </c>
      <c r="BI24" s="57">
        <v>44942</v>
      </c>
      <c r="BJ24" s="57">
        <v>44943</v>
      </c>
      <c r="BK24" s="57">
        <v>44944</v>
      </c>
      <c r="BL24" s="57">
        <v>44945</v>
      </c>
      <c r="BM24" s="57">
        <v>44946</v>
      </c>
      <c r="BN24" s="57">
        <v>44949</v>
      </c>
      <c r="BO24" s="57">
        <v>44950</v>
      </c>
      <c r="BP24" s="57">
        <v>44951</v>
      </c>
      <c r="BQ24" s="57">
        <v>44952</v>
      </c>
      <c r="BR24" s="57">
        <v>44953</v>
      </c>
      <c r="BS24" s="57">
        <v>44956</v>
      </c>
      <c r="BT24" s="57">
        <v>44957</v>
      </c>
      <c r="BU24" s="57">
        <v>44958</v>
      </c>
      <c r="BV24" s="57">
        <v>44959</v>
      </c>
      <c r="BW24" s="57">
        <v>44960</v>
      </c>
      <c r="BX24" s="57">
        <v>44963</v>
      </c>
      <c r="BY24" s="57">
        <v>44964</v>
      </c>
      <c r="BZ24" s="57">
        <v>44965</v>
      </c>
      <c r="CA24" s="57">
        <v>44966</v>
      </c>
      <c r="CB24" s="57">
        <v>44967</v>
      </c>
      <c r="CC24" s="57">
        <v>44970</v>
      </c>
      <c r="CD24" s="57">
        <v>44971</v>
      </c>
      <c r="CE24" s="57">
        <v>44972</v>
      </c>
      <c r="CF24" s="57">
        <v>44973</v>
      </c>
      <c r="CG24" s="57">
        <v>44974</v>
      </c>
      <c r="CH24" s="57">
        <v>44977</v>
      </c>
      <c r="CI24" s="57">
        <v>44978</v>
      </c>
      <c r="CJ24" s="57">
        <v>44979</v>
      </c>
      <c r="CK24" s="57">
        <v>44980</v>
      </c>
      <c r="CL24" s="57">
        <v>44981</v>
      </c>
      <c r="CM24" s="57">
        <v>44984</v>
      </c>
      <c r="CN24" s="57">
        <v>44985</v>
      </c>
      <c r="CO24" s="57">
        <v>44986</v>
      </c>
      <c r="CP24" s="57">
        <v>44987</v>
      </c>
      <c r="CQ24" s="57">
        <v>44988</v>
      </c>
    </row>
    <row r="25" spans="1:95" x14ac:dyDescent="0.25">
      <c r="A25" s="60" t="s">
        <v>23</v>
      </c>
      <c r="B25" s="54" t="str">
        <f t="shared" ref="B25:AG25" si="6">IF(B16&gt;B7,"alert","ok")</f>
        <v>ok</v>
      </c>
      <c r="C25" s="54" t="str">
        <f t="shared" si="6"/>
        <v>ok</v>
      </c>
      <c r="D25" s="54" t="str">
        <f t="shared" si="6"/>
        <v>ok</v>
      </c>
      <c r="E25" s="54" t="str">
        <f t="shared" si="6"/>
        <v>ok</v>
      </c>
      <c r="F25" s="54" t="str">
        <f t="shared" si="6"/>
        <v>ok</v>
      </c>
      <c r="G25" s="54" t="str">
        <f t="shared" si="6"/>
        <v>ok</v>
      </c>
      <c r="H25" s="54" t="str">
        <f t="shared" si="6"/>
        <v>ok</v>
      </c>
      <c r="I25" s="54" t="str">
        <f t="shared" si="6"/>
        <v>ok</v>
      </c>
      <c r="J25" s="54" t="str">
        <f t="shared" si="6"/>
        <v>ok</v>
      </c>
      <c r="K25" s="54" t="str">
        <f t="shared" si="6"/>
        <v>ok</v>
      </c>
      <c r="L25" s="54" t="str">
        <f t="shared" si="6"/>
        <v>ok</v>
      </c>
      <c r="M25" s="54" t="str">
        <f t="shared" si="6"/>
        <v>ok</v>
      </c>
      <c r="N25" s="54" t="str">
        <f t="shared" si="6"/>
        <v>ok</v>
      </c>
      <c r="O25" s="54" t="str">
        <f t="shared" si="6"/>
        <v>ok</v>
      </c>
      <c r="P25" s="54" t="str">
        <f t="shared" si="6"/>
        <v>ok</v>
      </c>
      <c r="Q25" s="54" t="str">
        <f t="shared" si="6"/>
        <v>ok</v>
      </c>
      <c r="R25" s="54" t="str">
        <f t="shared" si="6"/>
        <v>ok</v>
      </c>
      <c r="S25" s="54" t="str">
        <f t="shared" si="6"/>
        <v>ok</v>
      </c>
      <c r="T25" s="54" t="str">
        <f t="shared" si="6"/>
        <v>ok</v>
      </c>
      <c r="U25" s="54" t="str">
        <f t="shared" si="6"/>
        <v>ok</v>
      </c>
      <c r="V25" s="54" t="str">
        <f t="shared" si="6"/>
        <v>ok</v>
      </c>
      <c r="W25" s="54" t="str">
        <f t="shared" si="6"/>
        <v>ok</v>
      </c>
      <c r="X25" s="54" t="str">
        <f t="shared" si="6"/>
        <v>alert</v>
      </c>
      <c r="Y25" s="54" t="str">
        <f t="shared" si="6"/>
        <v>alert</v>
      </c>
      <c r="Z25" s="54" t="str">
        <f t="shared" si="6"/>
        <v>ok</v>
      </c>
      <c r="AA25" s="54" t="str">
        <f t="shared" si="6"/>
        <v>ok</v>
      </c>
      <c r="AB25" s="54" t="str">
        <f t="shared" si="6"/>
        <v>ok</v>
      </c>
      <c r="AC25" s="54" t="str">
        <f t="shared" si="6"/>
        <v>ok</v>
      </c>
      <c r="AD25" s="54" t="str">
        <f t="shared" si="6"/>
        <v>ok</v>
      </c>
      <c r="AE25" s="54" t="str">
        <f t="shared" si="6"/>
        <v>alert</v>
      </c>
      <c r="AF25" s="54" t="str">
        <f t="shared" si="6"/>
        <v>ok</v>
      </c>
      <c r="AG25" s="54" t="str">
        <f t="shared" si="6"/>
        <v>alert</v>
      </c>
      <c r="AH25" s="54" t="str">
        <f t="shared" ref="AH25:BE25" si="7">IF(AH16&gt;AH7,"alert","ok")</f>
        <v>ok</v>
      </c>
      <c r="AI25" s="54" t="str">
        <f t="shared" si="7"/>
        <v>ok</v>
      </c>
      <c r="AJ25" s="54" t="str">
        <f t="shared" si="7"/>
        <v>ok</v>
      </c>
      <c r="AK25" s="54" t="str">
        <f t="shared" si="7"/>
        <v>ok</v>
      </c>
      <c r="AL25" s="54" t="str">
        <f t="shared" si="7"/>
        <v>ok</v>
      </c>
      <c r="AM25" s="54" t="str">
        <f t="shared" si="7"/>
        <v>ok</v>
      </c>
      <c r="AN25" s="54" t="str">
        <f t="shared" si="7"/>
        <v>ok</v>
      </c>
      <c r="AO25" s="54" t="str">
        <f t="shared" si="7"/>
        <v>ok</v>
      </c>
      <c r="AP25" s="54" t="str">
        <f t="shared" si="7"/>
        <v>ok</v>
      </c>
      <c r="AQ25" s="54" t="str">
        <f t="shared" si="7"/>
        <v>ok</v>
      </c>
      <c r="AR25" s="54" t="str">
        <f t="shared" si="7"/>
        <v>ok</v>
      </c>
      <c r="AS25" s="54" t="str">
        <f t="shared" si="7"/>
        <v>ok</v>
      </c>
      <c r="AT25" s="54" t="str">
        <f t="shared" si="7"/>
        <v>ok</v>
      </c>
      <c r="AU25" s="54" t="str">
        <f t="shared" si="7"/>
        <v>ok</v>
      </c>
      <c r="AV25" s="54" t="str">
        <f t="shared" si="7"/>
        <v>ok</v>
      </c>
      <c r="AW25" s="54" t="str">
        <f t="shared" si="7"/>
        <v>ok</v>
      </c>
      <c r="AX25" s="54" t="str">
        <f t="shared" si="7"/>
        <v>ok</v>
      </c>
      <c r="AY25" s="54" t="str">
        <f t="shared" si="7"/>
        <v>ok</v>
      </c>
      <c r="AZ25" s="54" t="str">
        <f t="shared" si="7"/>
        <v>ok</v>
      </c>
      <c r="BA25" s="54" t="str">
        <f t="shared" si="7"/>
        <v>ok</v>
      </c>
      <c r="BB25" s="54" t="str">
        <f t="shared" si="7"/>
        <v>ok</v>
      </c>
      <c r="BC25" s="54" t="str">
        <f t="shared" si="7"/>
        <v>ok</v>
      </c>
      <c r="BD25" s="54" t="str">
        <f t="shared" si="7"/>
        <v>ok</v>
      </c>
      <c r="BE25" s="54" t="str">
        <f t="shared" si="7"/>
        <v>ok</v>
      </c>
      <c r="BF25" s="54" t="str">
        <f t="shared" ref="BF25:CQ25" si="8">IF(BF16&gt;BF7,"alert","ok")</f>
        <v>ok</v>
      </c>
      <c r="BG25" s="54" t="str">
        <f t="shared" si="8"/>
        <v>ok</v>
      </c>
      <c r="BH25" s="54" t="str">
        <f t="shared" si="8"/>
        <v>ok</v>
      </c>
      <c r="BI25" s="54" t="str">
        <f t="shared" si="8"/>
        <v>ok</v>
      </c>
      <c r="BJ25" s="54" t="str">
        <f t="shared" si="8"/>
        <v>ok</v>
      </c>
      <c r="BK25" s="54" t="str">
        <f t="shared" si="8"/>
        <v>ok</v>
      </c>
      <c r="BL25" s="54" t="str">
        <f t="shared" si="8"/>
        <v>ok</v>
      </c>
      <c r="BM25" s="54" t="str">
        <f t="shared" si="8"/>
        <v>ok</v>
      </c>
      <c r="BN25" s="54" t="str">
        <f t="shared" si="8"/>
        <v>ok</v>
      </c>
      <c r="BO25" s="54" t="str">
        <f t="shared" si="8"/>
        <v>ok</v>
      </c>
      <c r="BP25" s="54" t="str">
        <f t="shared" si="8"/>
        <v>ok</v>
      </c>
      <c r="BQ25" s="54" t="str">
        <f t="shared" si="8"/>
        <v>ok</v>
      </c>
      <c r="BR25" s="54" t="str">
        <f t="shared" si="8"/>
        <v>ok</v>
      </c>
      <c r="BS25" s="54" t="str">
        <f t="shared" si="8"/>
        <v>ok</v>
      </c>
      <c r="BT25" s="54" t="str">
        <f t="shared" si="8"/>
        <v>ok</v>
      </c>
      <c r="BU25" s="54" t="str">
        <f t="shared" si="8"/>
        <v>ok</v>
      </c>
      <c r="BV25" s="54" t="str">
        <f t="shared" si="8"/>
        <v>ok</v>
      </c>
      <c r="BW25" s="54" t="str">
        <f t="shared" si="8"/>
        <v>ok</v>
      </c>
      <c r="BX25" s="54" t="str">
        <f t="shared" si="8"/>
        <v>ok</v>
      </c>
      <c r="BY25" s="54" t="str">
        <f t="shared" si="8"/>
        <v>ok</v>
      </c>
      <c r="BZ25" s="54" t="str">
        <f t="shared" si="8"/>
        <v>ok</v>
      </c>
      <c r="CA25" s="54" t="str">
        <f t="shared" si="8"/>
        <v>ok</v>
      </c>
      <c r="CB25" s="54" t="str">
        <f t="shared" si="8"/>
        <v>ok</v>
      </c>
      <c r="CC25" s="54" t="str">
        <f t="shared" si="8"/>
        <v>ok</v>
      </c>
      <c r="CD25" s="54" t="str">
        <f t="shared" si="8"/>
        <v>ok</v>
      </c>
      <c r="CE25" s="54" t="str">
        <f t="shared" si="8"/>
        <v>ok</v>
      </c>
      <c r="CF25" s="54" t="str">
        <f t="shared" si="8"/>
        <v>ok</v>
      </c>
      <c r="CG25" s="54" t="str">
        <f t="shared" si="8"/>
        <v>ok</v>
      </c>
      <c r="CH25" s="54" t="str">
        <f t="shared" si="8"/>
        <v>ok</v>
      </c>
      <c r="CI25" s="54" t="str">
        <f t="shared" si="8"/>
        <v>ok</v>
      </c>
      <c r="CJ25" s="54" t="str">
        <f t="shared" si="8"/>
        <v>ok</v>
      </c>
      <c r="CK25" s="54" t="str">
        <f t="shared" si="8"/>
        <v>ok</v>
      </c>
      <c r="CL25" s="54" t="str">
        <f t="shared" si="8"/>
        <v>ok</v>
      </c>
      <c r="CM25" s="54" t="str">
        <f t="shared" si="8"/>
        <v>ok</v>
      </c>
      <c r="CN25" s="54" t="str">
        <f t="shared" si="8"/>
        <v>ok</v>
      </c>
      <c r="CO25" s="54" t="str">
        <f t="shared" si="8"/>
        <v>ok</v>
      </c>
      <c r="CP25" s="54" t="str">
        <f t="shared" si="8"/>
        <v>ok</v>
      </c>
      <c r="CQ25" s="54" t="str">
        <f t="shared" si="8"/>
        <v>ok</v>
      </c>
    </row>
    <row r="26" spans="1:95" s="55" customFormat="1" x14ac:dyDescent="0.25">
      <c r="A26" s="60" t="s">
        <v>39</v>
      </c>
      <c r="B26" s="55" cm="1">
        <f t="array" ref="B26:CQ26">_xlfn._xlws.FILTER(Export!43:43,Export!41:41="Oui","a")</f>
        <v>44859</v>
      </c>
      <c r="C26" s="55">
        <v>44860</v>
      </c>
      <c r="D26" s="55">
        <v>44861</v>
      </c>
      <c r="E26" s="55">
        <v>44862</v>
      </c>
      <c r="F26" s="55">
        <v>44865</v>
      </c>
      <c r="G26" s="55">
        <v>44866</v>
      </c>
      <c r="H26" s="55">
        <v>44867</v>
      </c>
      <c r="I26" s="55">
        <v>44868</v>
      </c>
      <c r="J26" s="55">
        <v>44869</v>
      </c>
      <c r="K26" s="55">
        <v>44872</v>
      </c>
      <c r="L26" s="55">
        <v>44873</v>
      </c>
      <c r="M26" s="55">
        <v>44874</v>
      </c>
      <c r="N26" s="55">
        <v>44875</v>
      </c>
      <c r="O26" s="55">
        <v>44876</v>
      </c>
      <c r="P26" s="55">
        <v>44879</v>
      </c>
      <c r="Q26" s="55">
        <v>44880</v>
      </c>
      <c r="R26" s="55">
        <v>44881</v>
      </c>
      <c r="S26" s="55">
        <v>44882</v>
      </c>
      <c r="T26" s="55">
        <v>44883</v>
      </c>
      <c r="U26" s="55">
        <v>44886</v>
      </c>
      <c r="V26" s="55">
        <v>44887</v>
      </c>
      <c r="W26" s="55">
        <v>44888</v>
      </c>
      <c r="X26" s="55">
        <v>44889</v>
      </c>
      <c r="Y26" s="55">
        <v>44890</v>
      </c>
      <c r="Z26" s="55">
        <v>44893</v>
      </c>
      <c r="AA26" s="55">
        <v>44894</v>
      </c>
      <c r="AB26" s="55">
        <v>44895</v>
      </c>
      <c r="AC26" s="55">
        <v>44896</v>
      </c>
      <c r="AD26" s="55">
        <v>44897</v>
      </c>
      <c r="AE26" s="55">
        <v>44900</v>
      </c>
      <c r="AF26" s="55">
        <v>44901</v>
      </c>
      <c r="AG26" s="55">
        <v>44902</v>
      </c>
      <c r="AH26" s="55">
        <v>44903</v>
      </c>
      <c r="AI26" s="55">
        <v>44904</v>
      </c>
      <c r="AJ26" s="55">
        <v>44907</v>
      </c>
      <c r="AK26" s="55">
        <v>44908</v>
      </c>
      <c r="AL26" s="55">
        <v>44909</v>
      </c>
      <c r="AM26" s="55">
        <v>44910</v>
      </c>
      <c r="AN26" s="55">
        <v>44911</v>
      </c>
      <c r="AO26" s="55">
        <v>44914</v>
      </c>
      <c r="AP26" s="55">
        <v>44915</v>
      </c>
      <c r="AQ26" s="55">
        <v>44916</v>
      </c>
      <c r="AR26" s="55">
        <v>44917</v>
      </c>
      <c r="AS26" s="55">
        <v>44918</v>
      </c>
      <c r="AT26" s="55">
        <v>44921</v>
      </c>
      <c r="AU26" s="55">
        <v>44922</v>
      </c>
      <c r="AV26" s="55">
        <v>44923</v>
      </c>
      <c r="AW26" s="55">
        <v>44924</v>
      </c>
      <c r="AX26" s="55">
        <v>44925</v>
      </c>
      <c r="AY26" s="55">
        <v>44928</v>
      </c>
      <c r="AZ26" s="55">
        <v>44929</v>
      </c>
      <c r="BA26" s="55">
        <v>44930</v>
      </c>
      <c r="BB26" s="55">
        <v>44931</v>
      </c>
      <c r="BC26" s="55">
        <v>44932</v>
      </c>
      <c r="BD26" s="55">
        <v>44935</v>
      </c>
      <c r="BE26" s="57">
        <v>44936</v>
      </c>
      <c r="BF26" s="57">
        <v>44937</v>
      </c>
      <c r="BG26" s="57">
        <v>44938</v>
      </c>
      <c r="BH26" s="57">
        <v>44939</v>
      </c>
      <c r="BI26" s="57">
        <v>44942</v>
      </c>
      <c r="BJ26" s="57">
        <v>44943</v>
      </c>
      <c r="BK26" s="57">
        <v>44944</v>
      </c>
      <c r="BL26" s="57">
        <v>44945</v>
      </c>
      <c r="BM26" s="57">
        <v>44946</v>
      </c>
      <c r="BN26" s="57">
        <v>44949</v>
      </c>
      <c r="BO26" s="57">
        <v>44950</v>
      </c>
      <c r="BP26" s="57">
        <v>44951</v>
      </c>
      <c r="BQ26" s="57">
        <v>44952</v>
      </c>
      <c r="BR26" s="57">
        <v>44953</v>
      </c>
      <c r="BS26" s="57">
        <v>44956</v>
      </c>
      <c r="BT26" s="57">
        <v>44957</v>
      </c>
      <c r="BU26" s="57">
        <v>44958</v>
      </c>
      <c r="BV26" s="57">
        <v>44959</v>
      </c>
      <c r="BW26" s="57">
        <v>44960</v>
      </c>
      <c r="BX26" s="57">
        <v>44963</v>
      </c>
      <c r="BY26" s="57">
        <v>44964</v>
      </c>
      <c r="BZ26" s="57">
        <v>44965</v>
      </c>
      <c r="CA26" s="57">
        <v>44966</v>
      </c>
      <c r="CB26" s="57">
        <v>44967</v>
      </c>
      <c r="CC26" s="57">
        <v>44970</v>
      </c>
      <c r="CD26" s="57">
        <v>44971</v>
      </c>
      <c r="CE26" s="57">
        <v>44972</v>
      </c>
      <c r="CF26" s="57">
        <v>44973</v>
      </c>
      <c r="CG26" s="57">
        <v>44974</v>
      </c>
      <c r="CH26" s="57">
        <v>44977</v>
      </c>
      <c r="CI26" s="57">
        <v>44978</v>
      </c>
      <c r="CJ26" s="57">
        <v>44979</v>
      </c>
      <c r="CK26" s="57">
        <v>44980</v>
      </c>
      <c r="CL26" s="57">
        <v>44981</v>
      </c>
      <c r="CM26" s="57">
        <v>44984</v>
      </c>
      <c r="CN26" s="57">
        <v>44985</v>
      </c>
      <c r="CO26" s="57">
        <v>44986</v>
      </c>
      <c r="CP26" s="57">
        <v>44987</v>
      </c>
      <c r="CQ26" s="57">
        <v>44988</v>
      </c>
    </row>
    <row r="27" spans="1:95" x14ac:dyDescent="0.25">
      <c r="A27" s="60" t="s">
        <v>39</v>
      </c>
      <c r="B27" s="54" t="str">
        <f t="shared" ref="B27:AG27" si="9">IF(B18&gt;B9,"alert","ok")</f>
        <v>ok</v>
      </c>
      <c r="C27" s="54" t="str">
        <f t="shared" si="9"/>
        <v>ok</v>
      </c>
      <c r="D27" s="54" t="str">
        <f t="shared" si="9"/>
        <v>ok</v>
      </c>
      <c r="E27" s="54" t="str">
        <f t="shared" si="9"/>
        <v>ok</v>
      </c>
      <c r="F27" s="54" t="str">
        <f t="shared" si="9"/>
        <v>ok</v>
      </c>
      <c r="G27" s="54" t="str">
        <f t="shared" si="9"/>
        <v>ok</v>
      </c>
      <c r="H27" s="54" t="str">
        <f t="shared" si="9"/>
        <v>ok</v>
      </c>
      <c r="I27" s="54" t="str">
        <f t="shared" si="9"/>
        <v>ok</v>
      </c>
      <c r="J27" s="54" t="str">
        <f t="shared" si="9"/>
        <v>ok</v>
      </c>
      <c r="K27" s="54" t="str">
        <f t="shared" si="9"/>
        <v>alert</v>
      </c>
      <c r="L27" s="54" t="str">
        <f t="shared" si="9"/>
        <v>alert</v>
      </c>
      <c r="M27" s="54" t="str">
        <f t="shared" si="9"/>
        <v>ok</v>
      </c>
      <c r="N27" s="54" t="str">
        <f t="shared" si="9"/>
        <v>ok</v>
      </c>
      <c r="O27" s="54" t="str">
        <f t="shared" si="9"/>
        <v>ok</v>
      </c>
      <c r="P27" s="54" t="str">
        <f t="shared" si="9"/>
        <v>alert</v>
      </c>
      <c r="Q27" s="54" t="str">
        <f t="shared" si="9"/>
        <v>ok</v>
      </c>
      <c r="R27" s="54" t="str">
        <f t="shared" si="9"/>
        <v>ok</v>
      </c>
      <c r="S27" s="54" t="str">
        <f t="shared" si="9"/>
        <v>ok</v>
      </c>
      <c r="T27" s="54" t="str">
        <f t="shared" si="9"/>
        <v>ok</v>
      </c>
      <c r="U27" s="54" t="str">
        <f t="shared" si="9"/>
        <v>ok</v>
      </c>
      <c r="V27" s="54" t="str">
        <f t="shared" si="9"/>
        <v>ok</v>
      </c>
      <c r="W27" s="54" t="str">
        <f t="shared" si="9"/>
        <v>ok</v>
      </c>
      <c r="X27" s="54" t="str">
        <f t="shared" si="9"/>
        <v>ok</v>
      </c>
      <c r="Y27" s="54" t="str">
        <f t="shared" si="9"/>
        <v>alert</v>
      </c>
      <c r="Z27" s="54" t="str">
        <f t="shared" si="9"/>
        <v>ok</v>
      </c>
      <c r="AA27" s="54" t="str">
        <f t="shared" si="9"/>
        <v>ok</v>
      </c>
      <c r="AB27" s="54" t="str">
        <f t="shared" si="9"/>
        <v>ok</v>
      </c>
      <c r="AC27" s="54" t="str">
        <f t="shared" si="9"/>
        <v>ok</v>
      </c>
      <c r="AD27" s="54" t="str">
        <f t="shared" si="9"/>
        <v>ok</v>
      </c>
      <c r="AE27" s="54" t="str">
        <f t="shared" si="9"/>
        <v>ok</v>
      </c>
      <c r="AF27" s="54" t="str">
        <f t="shared" si="9"/>
        <v>ok</v>
      </c>
      <c r="AG27" s="54" t="str">
        <f t="shared" si="9"/>
        <v>ok</v>
      </c>
      <c r="AH27" s="54" t="str">
        <f t="shared" ref="AH27:BE27" si="10">IF(AH18&gt;AH9,"alert","ok")</f>
        <v>ok</v>
      </c>
      <c r="AI27" s="54" t="str">
        <f t="shared" si="10"/>
        <v>ok</v>
      </c>
      <c r="AJ27" s="54" t="str">
        <f t="shared" si="10"/>
        <v>ok</v>
      </c>
      <c r="AK27" s="54" t="str">
        <f t="shared" si="10"/>
        <v>ok</v>
      </c>
      <c r="AL27" s="54" t="str">
        <f t="shared" si="10"/>
        <v>ok</v>
      </c>
      <c r="AM27" s="54" t="str">
        <f t="shared" si="10"/>
        <v>ok</v>
      </c>
      <c r="AN27" s="54" t="str">
        <f t="shared" si="10"/>
        <v>ok</v>
      </c>
      <c r="AO27" s="54" t="str">
        <f t="shared" si="10"/>
        <v>ok</v>
      </c>
      <c r="AP27" s="54" t="str">
        <f t="shared" si="10"/>
        <v>ok</v>
      </c>
      <c r="AQ27" s="54" t="str">
        <f t="shared" si="10"/>
        <v>ok</v>
      </c>
      <c r="AR27" s="54" t="str">
        <f t="shared" si="10"/>
        <v>ok</v>
      </c>
      <c r="AS27" s="54" t="str">
        <f t="shared" si="10"/>
        <v>ok</v>
      </c>
      <c r="AT27" s="54" t="str">
        <f t="shared" si="10"/>
        <v>ok</v>
      </c>
      <c r="AU27" s="54" t="str">
        <f t="shared" si="10"/>
        <v>ok</v>
      </c>
      <c r="AV27" s="54" t="str">
        <f t="shared" si="10"/>
        <v>ok</v>
      </c>
      <c r="AW27" s="54" t="str">
        <f t="shared" si="10"/>
        <v>ok</v>
      </c>
      <c r="AX27" s="54" t="str">
        <f t="shared" si="10"/>
        <v>ok</v>
      </c>
      <c r="AY27" s="54" t="str">
        <f t="shared" si="10"/>
        <v>ok</v>
      </c>
      <c r="AZ27" s="54" t="str">
        <f t="shared" si="10"/>
        <v>ok</v>
      </c>
      <c r="BA27" s="54" t="str">
        <f t="shared" si="10"/>
        <v>ok</v>
      </c>
      <c r="BB27" s="54" t="str">
        <f t="shared" si="10"/>
        <v>ok</v>
      </c>
      <c r="BC27" s="54" t="str">
        <f t="shared" si="10"/>
        <v>ok</v>
      </c>
      <c r="BD27" s="54" t="str">
        <f t="shared" si="10"/>
        <v>ok</v>
      </c>
      <c r="BE27" s="54" t="str">
        <f t="shared" si="10"/>
        <v>ok</v>
      </c>
      <c r="BF27" s="54" t="str">
        <f t="shared" ref="BF27:CQ27" si="11">IF(BF18&gt;BF9,"alert","ok")</f>
        <v>ok</v>
      </c>
      <c r="BG27" s="54" t="str">
        <f t="shared" si="11"/>
        <v>ok</v>
      </c>
      <c r="BH27" s="54" t="str">
        <f t="shared" si="11"/>
        <v>ok</v>
      </c>
      <c r="BI27" s="54" t="str">
        <f t="shared" si="11"/>
        <v>ok</v>
      </c>
      <c r="BJ27" s="54" t="str">
        <f t="shared" si="11"/>
        <v>ok</v>
      </c>
      <c r="BK27" s="54" t="str">
        <f t="shared" si="11"/>
        <v>ok</v>
      </c>
      <c r="BL27" s="54" t="str">
        <f t="shared" si="11"/>
        <v>ok</v>
      </c>
      <c r="BM27" s="54" t="str">
        <f t="shared" si="11"/>
        <v>ok</v>
      </c>
      <c r="BN27" s="54" t="str">
        <f t="shared" si="11"/>
        <v>ok</v>
      </c>
      <c r="BO27" s="54" t="str">
        <f t="shared" si="11"/>
        <v>ok</v>
      </c>
      <c r="BP27" s="54" t="str">
        <f t="shared" si="11"/>
        <v>ok</v>
      </c>
      <c r="BQ27" s="54" t="str">
        <f t="shared" si="11"/>
        <v>ok</v>
      </c>
      <c r="BR27" s="54" t="str">
        <f t="shared" si="11"/>
        <v>ok</v>
      </c>
      <c r="BS27" s="54" t="str">
        <f t="shared" si="11"/>
        <v>ok</v>
      </c>
      <c r="BT27" s="54" t="str">
        <f t="shared" si="11"/>
        <v>ok</v>
      </c>
      <c r="BU27" s="54" t="str">
        <f t="shared" si="11"/>
        <v>ok</v>
      </c>
      <c r="BV27" s="54" t="str">
        <f t="shared" si="11"/>
        <v>ok</v>
      </c>
      <c r="BW27" s="54" t="str">
        <f t="shared" si="11"/>
        <v>ok</v>
      </c>
      <c r="BX27" s="54" t="str">
        <f t="shared" si="11"/>
        <v>ok</v>
      </c>
      <c r="BY27" s="54" t="str">
        <f t="shared" si="11"/>
        <v>ok</v>
      </c>
      <c r="BZ27" s="54" t="str">
        <f t="shared" si="11"/>
        <v>ok</v>
      </c>
      <c r="CA27" s="54" t="str">
        <f t="shared" si="11"/>
        <v>ok</v>
      </c>
      <c r="CB27" s="54" t="str">
        <f t="shared" si="11"/>
        <v>ok</v>
      </c>
      <c r="CC27" s="54" t="str">
        <f t="shared" si="11"/>
        <v>ok</v>
      </c>
      <c r="CD27" s="54" t="str">
        <f t="shared" si="11"/>
        <v>ok</v>
      </c>
      <c r="CE27" s="54" t="str">
        <f t="shared" si="11"/>
        <v>ok</v>
      </c>
      <c r="CF27" s="54" t="str">
        <f t="shared" si="11"/>
        <v>ok</v>
      </c>
      <c r="CG27" s="54" t="str">
        <f t="shared" si="11"/>
        <v>ok</v>
      </c>
      <c r="CH27" s="54" t="str">
        <f t="shared" si="11"/>
        <v>ok</v>
      </c>
      <c r="CI27" s="54" t="str">
        <f t="shared" si="11"/>
        <v>ok</v>
      </c>
      <c r="CJ27" s="54" t="str">
        <f t="shared" si="11"/>
        <v>ok</v>
      </c>
      <c r="CK27" s="54" t="str">
        <f t="shared" si="11"/>
        <v>ok</v>
      </c>
      <c r="CL27" s="54" t="str">
        <f t="shared" si="11"/>
        <v>ok</v>
      </c>
      <c r="CM27" s="54" t="str">
        <f t="shared" si="11"/>
        <v>ok</v>
      </c>
      <c r="CN27" s="54" t="str">
        <f t="shared" si="11"/>
        <v>ok</v>
      </c>
      <c r="CO27" s="54" t="str">
        <f t="shared" si="11"/>
        <v>ok</v>
      </c>
      <c r="CP27" s="54" t="str">
        <f t="shared" si="11"/>
        <v>ok</v>
      </c>
      <c r="CQ27" s="54" t="str">
        <f t="shared" si="11"/>
        <v>ok</v>
      </c>
    </row>
    <row r="28" spans="1:95" x14ac:dyDescent="0.25">
      <c r="A28" s="62" t="s">
        <v>1097</v>
      </c>
      <c r="B28" s="52"/>
    </row>
    <row r="29" spans="1:95" s="55" customFormat="1" x14ac:dyDescent="0.25">
      <c r="A29" s="60" t="s">
        <v>28</v>
      </c>
      <c r="B29" s="55" cm="1">
        <f t="array" ref="B29:CQ29">_xlfn._xlws.FILTER(Export!17:17,Export!15:15="Oui","a")</f>
        <v>44859</v>
      </c>
      <c r="C29" s="55">
        <v>44860</v>
      </c>
      <c r="D29" s="55">
        <v>44861</v>
      </c>
      <c r="E29" s="55">
        <v>44862</v>
      </c>
      <c r="F29" s="55">
        <v>44865</v>
      </c>
      <c r="G29" s="55">
        <v>44866</v>
      </c>
      <c r="H29" s="55">
        <v>44867</v>
      </c>
      <c r="I29" s="55">
        <v>44868</v>
      </c>
      <c r="J29" s="55">
        <v>44869</v>
      </c>
      <c r="K29" s="55">
        <v>44872</v>
      </c>
      <c r="L29" s="55">
        <v>44873</v>
      </c>
      <c r="M29" s="55">
        <v>44874</v>
      </c>
      <c r="N29" s="55">
        <v>44875</v>
      </c>
      <c r="O29" s="55">
        <v>44876</v>
      </c>
      <c r="P29" s="55">
        <v>44879</v>
      </c>
      <c r="Q29" s="55">
        <v>44880</v>
      </c>
      <c r="R29" s="55">
        <v>44881</v>
      </c>
      <c r="S29" s="55">
        <v>44882</v>
      </c>
      <c r="T29" s="55">
        <v>44883</v>
      </c>
      <c r="U29" s="55">
        <v>44886</v>
      </c>
      <c r="V29" s="55">
        <v>44887</v>
      </c>
      <c r="W29" s="55">
        <v>44888</v>
      </c>
      <c r="X29" s="55">
        <v>44889</v>
      </c>
      <c r="Y29" s="55">
        <v>44890</v>
      </c>
      <c r="Z29" s="55">
        <v>44893</v>
      </c>
      <c r="AA29" s="55">
        <v>44894</v>
      </c>
      <c r="AB29" s="55">
        <v>44895</v>
      </c>
      <c r="AC29" s="55">
        <v>44896</v>
      </c>
      <c r="AD29" s="55">
        <v>44897</v>
      </c>
      <c r="AE29" s="55">
        <v>44900</v>
      </c>
      <c r="AF29" s="55">
        <v>44901</v>
      </c>
      <c r="AG29" s="55">
        <v>44902</v>
      </c>
      <c r="AH29" s="55">
        <v>44903</v>
      </c>
      <c r="AI29" s="55">
        <v>44904</v>
      </c>
      <c r="AJ29" s="55">
        <v>44907</v>
      </c>
      <c r="AK29" s="55">
        <v>44908</v>
      </c>
      <c r="AL29" s="55">
        <v>44909</v>
      </c>
      <c r="AM29" s="55">
        <v>44910</v>
      </c>
      <c r="AN29" s="55">
        <v>44911</v>
      </c>
      <c r="AO29" s="55">
        <v>44914</v>
      </c>
      <c r="AP29" s="55">
        <v>44915</v>
      </c>
      <c r="AQ29" s="55">
        <v>44916</v>
      </c>
      <c r="AR29" s="55">
        <v>44917</v>
      </c>
      <c r="AS29" s="55">
        <v>44918</v>
      </c>
      <c r="AT29" s="55">
        <v>44921</v>
      </c>
      <c r="AU29" s="55">
        <v>44922</v>
      </c>
      <c r="AV29" s="55">
        <v>44923</v>
      </c>
      <c r="AW29" s="55">
        <v>44924</v>
      </c>
      <c r="AX29" s="55">
        <v>44925</v>
      </c>
      <c r="AY29" s="55">
        <v>44928</v>
      </c>
      <c r="AZ29" s="55">
        <v>44929</v>
      </c>
      <c r="BA29" s="55">
        <v>44930</v>
      </c>
      <c r="BB29" s="55">
        <v>44931</v>
      </c>
      <c r="BC29" s="55">
        <v>44932</v>
      </c>
      <c r="BD29" s="55">
        <v>44935</v>
      </c>
      <c r="BE29" s="55">
        <v>44936</v>
      </c>
      <c r="BF29" s="55">
        <v>44937</v>
      </c>
      <c r="BG29" s="55">
        <v>44938</v>
      </c>
      <c r="BH29" s="55">
        <v>44939</v>
      </c>
      <c r="BI29" s="55">
        <v>44942</v>
      </c>
      <c r="BJ29" s="55">
        <v>44943</v>
      </c>
      <c r="BK29" s="55">
        <v>44944</v>
      </c>
      <c r="BL29" s="55">
        <v>44945</v>
      </c>
      <c r="BM29" s="55">
        <v>44946</v>
      </c>
      <c r="BN29" s="55">
        <v>44949</v>
      </c>
      <c r="BO29" s="55">
        <v>44950</v>
      </c>
      <c r="BP29" s="55">
        <v>44951</v>
      </c>
      <c r="BQ29" s="55">
        <v>44952</v>
      </c>
      <c r="BR29" s="55">
        <v>44953</v>
      </c>
      <c r="BS29" s="55">
        <v>44956</v>
      </c>
      <c r="BT29" s="55">
        <v>44957</v>
      </c>
      <c r="BU29" s="55">
        <v>44958</v>
      </c>
      <c r="BV29" s="55">
        <v>44959</v>
      </c>
      <c r="BW29" s="55">
        <v>44960</v>
      </c>
      <c r="BX29" s="55">
        <v>44963</v>
      </c>
      <c r="BY29" s="55">
        <v>44964</v>
      </c>
      <c r="BZ29" s="55">
        <v>44965</v>
      </c>
      <c r="CA29" s="55">
        <v>44966</v>
      </c>
      <c r="CB29" s="55">
        <v>44967</v>
      </c>
      <c r="CC29" s="55">
        <v>44970</v>
      </c>
      <c r="CD29" s="55">
        <v>44971</v>
      </c>
      <c r="CE29" s="55">
        <v>44972</v>
      </c>
      <c r="CF29" s="55">
        <v>44973</v>
      </c>
      <c r="CG29" s="55">
        <v>44974</v>
      </c>
      <c r="CH29" s="55">
        <v>44977</v>
      </c>
      <c r="CI29" s="55">
        <v>44978</v>
      </c>
      <c r="CJ29" s="55">
        <v>44979</v>
      </c>
      <c r="CK29" s="55">
        <v>44980</v>
      </c>
      <c r="CL29" s="55">
        <v>44981</v>
      </c>
      <c r="CM29" s="55">
        <v>44984</v>
      </c>
      <c r="CN29" s="55">
        <v>44985</v>
      </c>
      <c r="CO29" s="55">
        <v>44986</v>
      </c>
      <c r="CP29" s="55">
        <v>44987</v>
      </c>
      <c r="CQ29" s="55">
        <v>44988</v>
      </c>
    </row>
    <row r="30" spans="1:95" x14ac:dyDescent="0.25">
      <c r="A30" s="60" t="s">
        <v>28</v>
      </c>
      <c r="B30" s="54">
        <f t="shared" ref="B30:AG30" si="12">IF(B$21="alert",B$12-B$3,0)</f>
        <v>0</v>
      </c>
      <c r="C30" s="54">
        <f t="shared" si="12"/>
        <v>0</v>
      </c>
      <c r="D30" s="54">
        <f t="shared" si="12"/>
        <v>0</v>
      </c>
      <c r="E30" s="54">
        <f t="shared" si="12"/>
        <v>0</v>
      </c>
      <c r="F30" s="54">
        <f t="shared" si="12"/>
        <v>0</v>
      </c>
      <c r="G30" s="54">
        <f t="shared" si="12"/>
        <v>0</v>
      </c>
      <c r="H30" s="54">
        <f t="shared" si="12"/>
        <v>0</v>
      </c>
      <c r="I30" s="54">
        <f t="shared" si="12"/>
        <v>0</v>
      </c>
      <c r="J30" s="54">
        <f t="shared" si="12"/>
        <v>0</v>
      </c>
      <c r="K30" s="54">
        <f t="shared" si="12"/>
        <v>0</v>
      </c>
      <c r="L30" s="54">
        <f t="shared" si="12"/>
        <v>15</v>
      </c>
      <c r="M30" s="54">
        <f t="shared" si="12"/>
        <v>0</v>
      </c>
      <c r="N30" s="54">
        <f t="shared" si="12"/>
        <v>0</v>
      </c>
      <c r="O30" s="54">
        <f t="shared" si="12"/>
        <v>0</v>
      </c>
      <c r="P30" s="54">
        <f t="shared" si="12"/>
        <v>12</v>
      </c>
      <c r="Q30" s="54">
        <f t="shared" si="12"/>
        <v>0</v>
      </c>
      <c r="R30" s="54">
        <f t="shared" si="12"/>
        <v>0</v>
      </c>
      <c r="S30" s="54">
        <f t="shared" si="12"/>
        <v>0</v>
      </c>
      <c r="T30" s="54">
        <f t="shared" si="12"/>
        <v>0</v>
      </c>
      <c r="U30" s="54">
        <f t="shared" si="12"/>
        <v>0</v>
      </c>
      <c r="V30" s="54">
        <f t="shared" si="12"/>
        <v>0</v>
      </c>
      <c r="W30" s="54">
        <f t="shared" si="12"/>
        <v>0</v>
      </c>
      <c r="X30" s="54">
        <f t="shared" si="12"/>
        <v>0</v>
      </c>
      <c r="Y30" s="54">
        <f t="shared" si="12"/>
        <v>8</v>
      </c>
      <c r="Z30" s="54">
        <f t="shared" si="12"/>
        <v>0</v>
      </c>
      <c r="AA30" s="54">
        <f t="shared" si="12"/>
        <v>0</v>
      </c>
      <c r="AB30" s="54">
        <f t="shared" si="12"/>
        <v>0</v>
      </c>
      <c r="AC30" s="54">
        <f t="shared" si="12"/>
        <v>0</v>
      </c>
      <c r="AD30" s="54">
        <f t="shared" si="12"/>
        <v>0</v>
      </c>
      <c r="AE30" s="54">
        <f t="shared" si="12"/>
        <v>15</v>
      </c>
      <c r="AF30" s="54">
        <f t="shared" si="12"/>
        <v>0</v>
      </c>
      <c r="AG30" s="54">
        <f t="shared" si="12"/>
        <v>0</v>
      </c>
      <c r="AH30" s="54">
        <f t="shared" ref="AH30:CQ30" si="13">IF(AH$21="alert",AH$12-AH$3,0)</f>
        <v>0</v>
      </c>
      <c r="AI30" s="54">
        <f t="shared" si="13"/>
        <v>0</v>
      </c>
      <c r="AJ30" s="54">
        <f t="shared" si="13"/>
        <v>15</v>
      </c>
      <c r="AK30" s="54">
        <f t="shared" si="13"/>
        <v>0</v>
      </c>
      <c r="AL30" s="54">
        <f t="shared" si="13"/>
        <v>0</v>
      </c>
      <c r="AM30" s="54">
        <f t="shared" si="13"/>
        <v>0</v>
      </c>
      <c r="AN30" s="54">
        <f t="shared" si="13"/>
        <v>0</v>
      </c>
      <c r="AO30" s="54">
        <f t="shared" si="13"/>
        <v>2</v>
      </c>
      <c r="AP30" s="54">
        <f t="shared" si="13"/>
        <v>0</v>
      </c>
      <c r="AQ30" s="54">
        <f t="shared" si="13"/>
        <v>0</v>
      </c>
      <c r="AR30" s="54">
        <f t="shared" si="13"/>
        <v>0</v>
      </c>
      <c r="AS30" s="54">
        <f t="shared" si="13"/>
        <v>0</v>
      </c>
      <c r="AT30" s="54">
        <f t="shared" si="13"/>
        <v>0</v>
      </c>
      <c r="AU30" s="54">
        <f t="shared" si="13"/>
        <v>0</v>
      </c>
      <c r="AV30" s="54">
        <f t="shared" si="13"/>
        <v>0</v>
      </c>
      <c r="AW30" s="54">
        <f t="shared" si="13"/>
        <v>0</v>
      </c>
      <c r="AX30" s="54">
        <f t="shared" si="13"/>
        <v>0</v>
      </c>
      <c r="AY30" s="54">
        <f t="shared" si="13"/>
        <v>0</v>
      </c>
      <c r="AZ30" s="54">
        <f t="shared" si="13"/>
        <v>0</v>
      </c>
      <c r="BA30" s="54">
        <f t="shared" si="13"/>
        <v>0</v>
      </c>
      <c r="BB30" s="54">
        <f t="shared" si="13"/>
        <v>0</v>
      </c>
      <c r="BC30" s="54">
        <f t="shared" si="13"/>
        <v>0</v>
      </c>
      <c r="BD30" s="54">
        <f t="shared" si="13"/>
        <v>0</v>
      </c>
      <c r="BE30" s="54">
        <f t="shared" si="13"/>
        <v>0</v>
      </c>
      <c r="BF30" s="54">
        <f t="shared" si="13"/>
        <v>0</v>
      </c>
      <c r="BG30" s="54">
        <f t="shared" si="13"/>
        <v>0</v>
      </c>
      <c r="BH30" s="54">
        <f t="shared" si="13"/>
        <v>0</v>
      </c>
      <c r="BI30" s="54">
        <f t="shared" si="13"/>
        <v>0</v>
      </c>
      <c r="BJ30" s="54">
        <f t="shared" si="13"/>
        <v>0</v>
      </c>
      <c r="BK30" s="54">
        <f t="shared" si="13"/>
        <v>0</v>
      </c>
      <c r="BL30" s="54">
        <f t="shared" si="13"/>
        <v>0</v>
      </c>
      <c r="BM30" s="54">
        <f t="shared" si="13"/>
        <v>0</v>
      </c>
      <c r="BN30" s="54">
        <f t="shared" si="13"/>
        <v>0</v>
      </c>
      <c r="BO30" s="54">
        <f t="shared" si="13"/>
        <v>0</v>
      </c>
      <c r="BP30" s="54">
        <f t="shared" si="13"/>
        <v>0</v>
      </c>
      <c r="BQ30" s="54">
        <f t="shared" si="13"/>
        <v>0</v>
      </c>
      <c r="BR30" s="54">
        <f t="shared" si="13"/>
        <v>0</v>
      </c>
      <c r="BS30" s="54">
        <f t="shared" si="13"/>
        <v>0</v>
      </c>
      <c r="BT30" s="54">
        <f t="shared" si="13"/>
        <v>0</v>
      </c>
      <c r="BU30" s="54">
        <f t="shared" si="13"/>
        <v>0</v>
      </c>
      <c r="BV30" s="54">
        <f t="shared" si="13"/>
        <v>0</v>
      </c>
      <c r="BW30" s="54">
        <f t="shared" si="13"/>
        <v>0</v>
      </c>
      <c r="BX30" s="54">
        <f t="shared" si="13"/>
        <v>0</v>
      </c>
      <c r="BY30" s="54">
        <f t="shared" si="13"/>
        <v>0</v>
      </c>
      <c r="BZ30" s="54">
        <f t="shared" si="13"/>
        <v>0</v>
      </c>
      <c r="CA30" s="54">
        <f t="shared" si="13"/>
        <v>0</v>
      </c>
      <c r="CB30" s="54">
        <f t="shared" si="13"/>
        <v>0</v>
      </c>
      <c r="CC30" s="54">
        <f t="shared" si="13"/>
        <v>0</v>
      </c>
      <c r="CD30" s="54">
        <f t="shared" si="13"/>
        <v>0</v>
      </c>
      <c r="CE30" s="54">
        <f t="shared" si="13"/>
        <v>0</v>
      </c>
      <c r="CF30" s="54">
        <f t="shared" si="13"/>
        <v>0</v>
      </c>
      <c r="CG30" s="54">
        <f t="shared" si="13"/>
        <v>0</v>
      </c>
      <c r="CH30" s="54">
        <f t="shared" si="13"/>
        <v>0</v>
      </c>
      <c r="CI30" s="54">
        <f t="shared" si="13"/>
        <v>0</v>
      </c>
      <c r="CJ30" s="54">
        <f t="shared" si="13"/>
        <v>0</v>
      </c>
      <c r="CK30" s="54">
        <f t="shared" si="13"/>
        <v>0</v>
      </c>
      <c r="CL30" s="54">
        <f t="shared" si="13"/>
        <v>0</v>
      </c>
      <c r="CM30" s="54">
        <f t="shared" si="13"/>
        <v>0</v>
      </c>
      <c r="CN30" s="54">
        <f t="shared" si="13"/>
        <v>0</v>
      </c>
      <c r="CO30" s="54">
        <f t="shared" si="13"/>
        <v>0</v>
      </c>
      <c r="CP30" s="54">
        <f t="shared" si="13"/>
        <v>0</v>
      </c>
      <c r="CQ30" s="54">
        <f t="shared" si="13"/>
        <v>0</v>
      </c>
    </row>
    <row r="31" spans="1:95" s="55" customFormat="1" x14ac:dyDescent="0.25">
      <c r="A31" s="60" t="s">
        <v>18</v>
      </c>
      <c r="B31" s="55" cm="1">
        <f t="array" ref="B31:CQ31">_xlfn._xlws.FILTER(Export!4:4,Export!2:2="Oui","a")</f>
        <v>44859</v>
      </c>
      <c r="C31" s="55">
        <v>44860</v>
      </c>
      <c r="D31" s="55">
        <v>44861</v>
      </c>
      <c r="E31" s="55">
        <v>44862</v>
      </c>
      <c r="F31" s="55">
        <v>44865</v>
      </c>
      <c r="G31" s="55">
        <v>44866</v>
      </c>
      <c r="H31" s="55">
        <v>44867</v>
      </c>
      <c r="I31" s="55">
        <v>44868</v>
      </c>
      <c r="J31" s="55">
        <v>44869</v>
      </c>
      <c r="K31" s="55">
        <v>44872</v>
      </c>
      <c r="L31" s="55">
        <v>44873</v>
      </c>
      <c r="M31" s="55">
        <v>44874</v>
      </c>
      <c r="N31" s="55">
        <v>44875</v>
      </c>
      <c r="O31" s="55">
        <v>44876</v>
      </c>
      <c r="P31" s="55">
        <v>44879</v>
      </c>
      <c r="Q31" s="55">
        <v>44880</v>
      </c>
      <c r="R31" s="55">
        <v>44881</v>
      </c>
      <c r="S31" s="55">
        <v>44882</v>
      </c>
      <c r="T31" s="55">
        <v>44883</v>
      </c>
      <c r="U31" s="55">
        <v>44886</v>
      </c>
      <c r="V31" s="55">
        <v>44887</v>
      </c>
      <c r="W31" s="55">
        <v>44888</v>
      </c>
      <c r="X31" s="55">
        <v>44889</v>
      </c>
      <c r="Y31" s="55">
        <v>44890</v>
      </c>
      <c r="Z31" s="55">
        <v>44893</v>
      </c>
      <c r="AA31" s="55">
        <v>44894</v>
      </c>
      <c r="AB31" s="55">
        <v>44895</v>
      </c>
      <c r="AC31" s="55">
        <v>44896</v>
      </c>
      <c r="AD31" s="55">
        <v>44897</v>
      </c>
      <c r="AE31" s="55">
        <v>44900</v>
      </c>
      <c r="AF31" s="55">
        <v>44901</v>
      </c>
      <c r="AG31" s="55">
        <v>44902</v>
      </c>
      <c r="AH31" s="55">
        <v>44903</v>
      </c>
      <c r="AI31" s="55">
        <v>44904</v>
      </c>
      <c r="AJ31" s="55">
        <v>44907</v>
      </c>
      <c r="AK31" s="55">
        <v>44908</v>
      </c>
      <c r="AL31" s="55">
        <v>44909</v>
      </c>
      <c r="AM31" s="55">
        <v>44910</v>
      </c>
      <c r="AN31" s="55">
        <v>44911</v>
      </c>
      <c r="AO31" s="55">
        <v>44914</v>
      </c>
      <c r="AP31" s="55">
        <v>44915</v>
      </c>
      <c r="AQ31" s="55">
        <v>44916</v>
      </c>
      <c r="AR31" s="55">
        <v>44917</v>
      </c>
      <c r="AS31" s="55">
        <v>44918</v>
      </c>
      <c r="AT31" s="55">
        <v>44921</v>
      </c>
      <c r="AU31" s="55">
        <v>44922</v>
      </c>
      <c r="AV31" s="55">
        <v>44923</v>
      </c>
      <c r="AW31" s="55">
        <v>44924</v>
      </c>
      <c r="AX31" s="55">
        <v>44925</v>
      </c>
      <c r="AY31" s="55">
        <v>44928</v>
      </c>
      <c r="AZ31" s="55">
        <v>44929</v>
      </c>
      <c r="BA31" s="55">
        <v>44930</v>
      </c>
      <c r="BB31" s="55">
        <v>44931</v>
      </c>
      <c r="BC31" s="55">
        <v>44932</v>
      </c>
      <c r="BD31" s="55">
        <v>44935</v>
      </c>
      <c r="BE31" s="55">
        <v>44936</v>
      </c>
      <c r="BF31" s="55">
        <v>44937</v>
      </c>
      <c r="BG31" s="55">
        <v>44938</v>
      </c>
      <c r="BH31" s="55">
        <v>44939</v>
      </c>
      <c r="BI31" s="55">
        <v>44942</v>
      </c>
      <c r="BJ31" s="55">
        <v>44943</v>
      </c>
      <c r="BK31" s="55">
        <v>44944</v>
      </c>
      <c r="BL31" s="55">
        <v>44945</v>
      </c>
      <c r="BM31" s="55">
        <v>44946</v>
      </c>
      <c r="BN31" s="55">
        <v>44949</v>
      </c>
      <c r="BO31" s="55">
        <v>44950</v>
      </c>
      <c r="BP31" s="55">
        <v>44951</v>
      </c>
      <c r="BQ31" s="55">
        <v>44952</v>
      </c>
      <c r="BR31" s="55">
        <v>44953</v>
      </c>
      <c r="BS31" s="55">
        <v>44956</v>
      </c>
      <c r="BT31" s="55">
        <v>44957</v>
      </c>
      <c r="BU31" s="55">
        <v>44958</v>
      </c>
      <c r="BV31" s="55">
        <v>44959</v>
      </c>
      <c r="BW31" s="55">
        <v>44960</v>
      </c>
      <c r="BX31" s="55">
        <v>44963</v>
      </c>
      <c r="BY31" s="55">
        <v>44964</v>
      </c>
      <c r="BZ31" s="55">
        <v>44965</v>
      </c>
      <c r="CA31" s="55">
        <v>44966</v>
      </c>
      <c r="CB31" s="55">
        <v>44967</v>
      </c>
      <c r="CC31" s="55">
        <v>44970</v>
      </c>
      <c r="CD31" s="55">
        <v>44971</v>
      </c>
      <c r="CE31" s="55">
        <v>44972</v>
      </c>
      <c r="CF31" s="55">
        <v>44973</v>
      </c>
      <c r="CG31" s="55">
        <v>44974</v>
      </c>
      <c r="CH31" s="55">
        <v>44977</v>
      </c>
      <c r="CI31" s="55">
        <v>44978</v>
      </c>
      <c r="CJ31" s="55">
        <v>44979</v>
      </c>
      <c r="CK31" s="55">
        <v>44980</v>
      </c>
      <c r="CL31" s="55">
        <v>44981</v>
      </c>
      <c r="CM31" s="55">
        <v>44984</v>
      </c>
      <c r="CN31" s="55">
        <v>44985</v>
      </c>
      <c r="CO31" s="55">
        <v>44986</v>
      </c>
      <c r="CP31" s="55">
        <v>44987</v>
      </c>
      <c r="CQ31" s="55">
        <v>44988</v>
      </c>
    </row>
    <row r="32" spans="1:95" x14ac:dyDescent="0.25">
      <c r="A32" s="60" t="s">
        <v>18</v>
      </c>
      <c r="B32" s="54">
        <f t="shared" ref="B32:AG32" si="14">IF(B$23="alert",B$14-B$5,0)</f>
        <v>0</v>
      </c>
      <c r="C32" s="54">
        <f t="shared" si="14"/>
        <v>0</v>
      </c>
      <c r="D32" s="54">
        <f t="shared" si="14"/>
        <v>0</v>
      </c>
      <c r="E32" s="54">
        <f t="shared" si="14"/>
        <v>0</v>
      </c>
      <c r="F32" s="54">
        <f t="shared" si="14"/>
        <v>0</v>
      </c>
      <c r="G32" s="54">
        <f t="shared" si="14"/>
        <v>0</v>
      </c>
      <c r="H32" s="54">
        <f t="shared" si="14"/>
        <v>0</v>
      </c>
      <c r="I32" s="54">
        <f t="shared" si="14"/>
        <v>0</v>
      </c>
      <c r="J32" s="54">
        <f t="shared" si="14"/>
        <v>0</v>
      </c>
      <c r="K32" s="54">
        <f t="shared" si="14"/>
        <v>0</v>
      </c>
      <c r="L32" s="54">
        <f t="shared" si="14"/>
        <v>0</v>
      </c>
      <c r="M32" s="54">
        <f t="shared" si="14"/>
        <v>0</v>
      </c>
      <c r="N32" s="54">
        <f t="shared" si="14"/>
        <v>0</v>
      </c>
      <c r="O32" s="54">
        <f t="shared" si="14"/>
        <v>0</v>
      </c>
      <c r="P32" s="54">
        <f t="shared" si="14"/>
        <v>11</v>
      </c>
      <c r="Q32" s="54">
        <f t="shared" si="14"/>
        <v>0</v>
      </c>
      <c r="R32" s="54">
        <f t="shared" si="14"/>
        <v>0</v>
      </c>
      <c r="S32" s="54">
        <f t="shared" si="14"/>
        <v>0</v>
      </c>
      <c r="T32" s="54">
        <f t="shared" si="14"/>
        <v>0</v>
      </c>
      <c r="U32" s="54">
        <f t="shared" si="14"/>
        <v>0</v>
      </c>
      <c r="V32" s="54">
        <f t="shared" si="14"/>
        <v>0</v>
      </c>
      <c r="W32" s="54">
        <f t="shared" si="14"/>
        <v>0</v>
      </c>
      <c r="X32" s="54">
        <f t="shared" si="14"/>
        <v>17</v>
      </c>
      <c r="Y32" s="54">
        <f t="shared" si="14"/>
        <v>4</v>
      </c>
      <c r="Z32" s="54">
        <f t="shared" si="14"/>
        <v>0</v>
      </c>
      <c r="AA32" s="54">
        <f t="shared" si="14"/>
        <v>0</v>
      </c>
      <c r="AB32" s="54">
        <f t="shared" si="14"/>
        <v>0</v>
      </c>
      <c r="AC32" s="54">
        <f t="shared" si="14"/>
        <v>0</v>
      </c>
      <c r="AD32" s="54">
        <f t="shared" si="14"/>
        <v>0</v>
      </c>
      <c r="AE32" s="54">
        <f t="shared" si="14"/>
        <v>0</v>
      </c>
      <c r="AF32" s="54">
        <f t="shared" si="14"/>
        <v>0</v>
      </c>
      <c r="AG32" s="54">
        <f t="shared" si="14"/>
        <v>0</v>
      </c>
      <c r="AH32" s="54">
        <f t="shared" ref="AH32:CQ32" si="15">IF(AH$23="alert",AH$14-AH$5,0)</f>
        <v>0</v>
      </c>
      <c r="AI32" s="54">
        <f t="shared" si="15"/>
        <v>0</v>
      </c>
      <c r="AJ32" s="54">
        <f t="shared" si="15"/>
        <v>11</v>
      </c>
      <c r="AK32" s="54">
        <f t="shared" si="15"/>
        <v>0</v>
      </c>
      <c r="AL32" s="54">
        <f t="shared" si="15"/>
        <v>0</v>
      </c>
      <c r="AM32" s="54">
        <f t="shared" si="15"/>
        <v>0</v>
      </c>
      <c r="AN32" s="54">
        <f t="shared" si="15"/>
        <v>0</v>
      </c>
      <c r="AO32" s="54">
        <f t="shared" si="15"/>
        <v>18</v>
      </c>
      <c r="AP32" s="54">
        <f t="shared" si="15"/>
        <v>0</v>
      </c>
      <c r="AQ32" s="54">
        <f t="shared" si="15"/>
        <v>0</v>
      </c>
      <c r="AR32" s="54">
        <f t="shared" si="15"/>
        <v>0</v>
      </c>
      <c r="AS32" s="54">
        <f t="shared" si="15"/>
        <v>0</v>
      </c>
      <c r="AT32" s="54">
        <f t="shared" si="15"/>
        <v>0</v>
      </c>
      <c r="AU32" s="54">
        <f t="shared" si="15"/>
        <v>0</v>
      </c>
      <c r="AV32" s="54">
        <f t="shared" si="15"/>
        <v>0</v>
      </c>
      <c r="AW32" s="54">
        <f t="shared" si="15"/>
        <v>0</v>
      </c>
      <c r="AX32" s="54">
        <f t="shared" si="15"/>
        <v>0</v>
      </c>
      <c r="AY32" s="54">
        <f t="shared" si="15"/>
        <v>0</v>
      </c>
      <c r="AZ32" s="54">
        <f t="shared" si="15"/>
        <v>0</v>
      </c>
      <c r="BA32" s="54">
        <f t="shared" si="15"/>
        <v>0</v>
      </c>
      <c r="BB32" s="54">
        <f t="shared" si="15"/>
        <v>0</v>
      </c>
      <c r="BC32" s="54">
        <f t="shared" si="15"/>
        <v>0</v>
      </c>
      <c r="BD32" s="54">
        <f t="shared" si="15"/>
        <v>0</v>
      </c>
      <c r="BE32" s="54">
        <f t="shared" si="15"/>
        <v>0</v>
      </c>
      <c r="BF32" s="54">
        <f t="shared" si="15"/>
        <v>0</v>
      </c>
      <c r="BG32" s="54">
        <f t="shared" si="15"/>
        <v>0</v>
      </c>
      <c r="BH32" s="54">
        <f t="shared" si="15"/>
        <v>0</v>
      </c>
      <c r="BI32" s="54">
        <f t="shared" si="15"/>
        <v>0</v>
      </c>
      <c r="BJ32" s="54">
        <f t="shared" si="15"/>
        <v>0</v>
      </c>
      <c r="BK32" s="54">
        <f t="shared" si="15"/>
        <v>0</v>
      </c>
      <c r="BL32" s="54">
        <f t="shared" si="15"/>
        <v>0</v>
      </c>
      <c r="BM32" s="54">
        <f t="shared" si="15"/>
        <v>0</v>
      </c>
      <c r="BN32" s="54">
        <f t="shared" si="15"/>
        <v>0</v>
      </c>
      <c r="BO32" s="54">
        <f t="shared" si="15"/>
        <v>0</v>
      </c>
      <c r="BP32" s="54">
        <f t="shared" si="15"/>
        <v>0</v>
      </c>
      <c r="BQ32" s="54">
        <f t="shared" si="15"/>
        <v>0</v>
      </c>
      <c r="BR32" s="54">
        <f t="shared" si="15"/>
        <v>0</v>
      </c>
      <c r="BS32" s="54">
        <f t="shared" si="15"/>
        <v>0</v>
      </c>
      <c r="BT32" s="54">
        <f t="shared" si="15"/>
        <v>0</v>
      </c>
      <c r="BU32" s="54">
        <f t="shared" si="15"/>
        <v>0</v>
      </c>
      <c r="BV32" s="54">
        <f t="shared" si="15"/>
        <v>0</v>
      </c>
      <c r="BW32" s="54">
        <f t="shared" si="15"/>
        <v>0</v>
      </c>
      <c r="BX32" s="54">
        <f t="shared" si="15"/>
        <v>0</v>
      </c>
      <c r="BY32" s="54">
        <f t="shared" si="15"/>
        <v>0</v>
      </c>
      <c r="BZ32" s="54">
        <f t="shared" si="15"/>
        <v>0</v>
      </c>
      <c r="CA32" s="54">
        <f t="shared" si="15"/>
        <v>0</v>
      </c>
      <c r="CB32" s="54">
        <f t="shared" si="15"/>
        <v>0</v>
      </c>
      <c r="CC32" s="54">
        <f t="shared" si="15"/>
        <v>0</v>
      </c>
      <c r="CD32" s="54">
        <f t="shared" si="15"/>
        <v>0</v>
      </c>
      <c r="CE32" s="54">
        <f t="shared" si="15"/>
        <v>0</v>
      </c>
      <c r="CF32" s="54">
        <f t="shared" si="15"/>
        <v>0</v>
      </c>
      <c r="CG32" s="54">
        <f t="shared" si="15"/>
        <v>0</v>
      </c>
      <c r="CH32" s="54">
        <f t="shared" si="15"/>
        <v>0</v>
      </c>
      <c r="CI32" s="54">
        <f t="shared" si="15"/>
        <v>0</v>
      </c>
      <c r="CJ32" s="54">
        <f t="shared" si="15"/>
        <v>0</v>
      </c>
      <c r="CK32" s="54">
        <f t="shared" si="15"/>
        <v>0</v>
      </c>
      <c r="CL32" s="54">
        <f t="shared" si="15"/>
        <v>0</v>
      </c>
      <c r="CM32" s="54">
        <f t="shared" si="15"/>
        <v>0</v>
      </c>
      <c r="CN32" s="54">
        <f t="shared" si="15"/>
        <v>0</v>
      </c>
      <c r="CO32" s="54">
        <f t="shared" si="15"/>
        <v>0</v>
      </c>
      <c r="CP32" s="54">
        <f t="shared" si="15"/>
        <v>0</v>
      </c>
      <c r="CQ32" s="54">
        <f t="shared" si="15"/>
        <v>0</v>
      </c>
    </row>
    <row r="33" spans="1:95" s="55" customFormat="1" x14ac:dyDescent="0.25">
      <c r="A33" s="60" t="s">
        <v>23</v>
      </c>
      <c r="B33" s="55" cm="1">
        <f t="array" ref="B33:CQ33">_xlfn._xlws.FILTER(Export!30:30,Export!28:28="Oui","a")</f>
        <v>44859</v>
      </c>
      <c r="C33" s="55">
        <v>44860</v>
      </c>
      <c r="D33" s="55">
        <v>44861</v>
      </c>
      <c r="E33" s="55">
        <v>44862</v>
      </c>
      <c r="F33" s="55">
        <v>44865</v>
      </c>
      <c r="G33" s="55">
        <v>44866</v>
      </c>
      <c r="H33" s="55">
        <v>44867</v>
      </c>
      <c r="I33" s="55">
        <v>44868</v>
      </c>
      <c r="J33" s="55">
        <v>44869</v>
      </c>
      <c r="K33" s="55">
        <v>44872</v>
      </c>
      <c r="L33" s="55">
        <v>44873</v>
      </c>
      <c r="M33" s="55">
        <v>44874</v>
      </c>
      <c r="N33" s="55">
        <v>44875</v>
      </c>
      <c r="O33" s="55">
        <v>44876</v>
      </c>
      <c r="P33" s="55">
        <v>44879</v>
      </c>
      <c r="Q33" s="55">
        <v>44880</v>
      </c>
      <c r="R33" s="55">
        <v>44881</v>
      </c>
      <c r="S33" s="55">
        <v>44882</v>
      </c>
      <c r="T33" s="55">
        <v>44883</v>
      </c>
      <c r="U33" s="55">
        <v>44886</v>
      </c>
      <c r="V33" s="55">
        <v>44887</v>
      </c>
      <c r="W33" s="55">
        <v>44888</v>
      </c>
      <c r="X33" s="55">
        <v>44889</v>
      </c>
      <c r="Y33" s="55">
        <v>44890</v>
      </c>
      <c r="Z33" s="55">
        <v>44893</v>
      </c>
      <c r="AA33" s="55">
        <v>44894</v>
      </c>
      <c r="AB33" s="55">
        <v>44895</v>
      </c>
      <c r="AC33" s="55">
        <v>44896</v>
      </c>
      <c r="AD33" s="55">
        <v>44897</v>
      </c>
      <c r="AE33" s="55">
        <v>44900</v>
      </c>
      <c r="AF33" s="55">
        <v>44901</v>
      </c>
      <c r="AG33" s="55">
        <v>44902</v>
      </c>
      <c r="AH33" s="55">
        <v>44903</v>
      </c>
      <c r="AI33" s="55">
        <v>44904</v>
      </c>
      <c r="AJ33" s="55">
        <v>44907</v>
      </c>
      <c r="AK33" s="55">
        <v>44908</v>
      </c>
      <c r="AL33" s="55">
        <v>44909</v>
      </c>
      <c r="AM33" s="55">
        <v>44910</v>
      </c>
      <c r="AN33" s="55">
        <v>44911</v>
      </c>
      <c r="AO33" s="55">
        <v>44914</v>
      </c>
      <c r="AP33" s="55">
        <v>44915</v>
      </c>
      <c r="AQ33" s="55">
        <v>44916</v>
      </c>
      <c r="AR33" s="55">
        <v>44917</v>
      </c>
      <c r="AS33" s="55">
        <v>44918</v>
      </c>
      <c r="AT33" s="55">
        <v>44921</v>
      </c>
      <c r="AU33" s="55">
        <v>44922</v>
      </c>
      <c r="AV33" s="55">
        <v>44923</v>
      </c>
      <c r="AW33" s="55">
        <v>44924</v>
      </c>
      <c r="AX33" s="55">
        <v>44925</v>
      </c>
      <c r="AY33" s="55">
        <v>44928</v>
      </c>
      <c r="AZ33" s="55">
        <v>44929</v>
      </c>
      <c r="BA33" s="55">
        <v>44930</v>
      </c>
      <c r="BB33" s="55">
        <v>44931</v>
      </c>
      <c r="BC33" s="55">
        <v>44932</v>
      </c>
      <c r="BD33" s="55">
        <v>44935</v>
      </c>
      <c r="BE33" s="55">
        <v>44936</v>
      </c>
      <c r="BF33" s="55">
        <v>44937</v>
      </c>
      <c r="BG33" s="55">
        <v>44938</v>
      </c>
      <c r="BH33" s="55">
        <v>44939</v>
      </c>
      <c r="BI33" s="55">
        <v>44942</v>
      </c>
      <c r="BJ33" s="55">
        <v>44943</v>
      </c>
      <c r="BK33" s="55">
        <v>44944</v>
      </c>
      <c r="BL33" s="55">
        <v>44945</v>
      </c>
      <c r="BM33" s="55">
        <v>44946</v>
      </c>
      <c r="BN33" s="55">
        <v>44949</v>
      </c>
      <c r="BO33" s="55">
        <v>44950</v>
      </c>
      <c r="BP33" s="55">
        <v>44951</v>
      </c>
      <c r="BQ33" s="55">
        <v>44952</v>
      </c>
      <c r="BR33" s="55">
        <v>44953</v>
      </c>
      <c r="BS33" s="55">
        <v>44956</v>
      </c>
      <c r="BT33" s="55">
        <v>44957</v>
      </c>
      <c r="BU33" s="55">
        <v>44958</v>
      </c>
      <c r="BV33" s="55">
        <v>44959</v>
      </c>
      <c r="BW33" s="55">
        <v>44960</v>
      </c>
      <c r="BX33" s="55">
        <v>44963</v>
      </c>
      <c r="BY33" s="55">
        <v>44964</v>
      </c>
      <c r="BZ33" s="55">
        <v>44965</v>
      </c>
      <c r="CA33" s="55">
        <v>44966</v>
      </c>
      <c r="CB33" s="55">
        <v>44967</v>
      </c>
      <c r="CC33" s="55">
        <v>44970</v>
      </c>
      <c r="CD33" s="55">
        <v>44971</v>
      </c>
      <c r="CE33" s="55">
        <v>44972</v>
      </c>
      <c r="CF33" s="55">
        <v>44973</v>
      </c>
      <c r="CG33" s="55">
        <v>44974</v>
      </c>
      <c r="CH33" s="55">
        <v>44977</v>
      </c>
      <c r="CI33" s="55">
        <v>44978</v>
      </c>
      <c r="CJ33" s="55">
        <v>44979</v>
      </c>
      <c r="CK33" s="55">
        <v>44980</v>
      </c>
      <c r="CL33" s="55">
        <v>44981</v>
      </c>
      <c r="CM33" s="55">
        <v>44984</v>
      </c>
      <c r="CN33" s="55">
        <v>44985</v>
      </c>
      <c r="CO33" s="55">
        <v>44986</v>
      </c>
      <c r="CP33" s="55">
        <v>44987</v>
      </c>
      <c r="CQ33" s="55">
        <v>44988</v>
      </c>
    </row>
    <row r="34" spans="1:95" x14ac:dyDescent="0.25">
      <c r="A34" s="60" t="s">
        <v>23</v>
      </c>
      <c r="B34" s="54">
        <f t="shared" ref="B34:AG34" si="16">IF(B$25="alert",B$16-B$7,0)</f>
        <v>0</v>
      </c>
      <c r="C34" s="54">
        <f t="shared" si="16"/>
        <v>0</v>
      </c>
      <c r="D34" s="54">
        <f t="shared" si="16"/>
        <v>0</v>
      </c>
      <c r="E34" s="54">
        <f t="shared" si="16"/>
        <v>0</v>
      </c>
      <c r="F34" s="54">
        <f t="shared" si="16"/>
        <v>0</v>
      </c>
      <c r="G34" s="54">
        <f t="shared" si="16"/>
        <v>0</v>
      </c>
      <c r="H34" s="54">
        <f t="shared" si="16"/>
        <v>0</v>
      </c>
      <c r="I34" s="54">
        <f t="shared" si="16"/>
        <v>0</v>
      </c>
      <c r="J34" s="54">
        <f t="shared" si="16"/>
        <v>0</v>
      </c>
      <c r="K34" s="54">
        <f t="shared" si="16"/>
        <v>0</v>
      </c>
      <c r="L34" s="54">
        <f t="shared" si="16"/>
        <v>0</v>
      </c>
      <c r="M34" s="54">
        <f t="shared" si="16"/>
        <v>0</v>
      </c>
      <c r="N34" s="54">
        <f t="shared" si="16"/>
        <v>0</v>
      </c>
      <c r="O34" s="54">
        <f t="shared" si="16"/>
        <v>0</v>
      </c>
      <c r="P34" s="54">
        <f t="shared" si="16"/>
        <v>0</v>
      </c>
      <c r="Q34" s="54">
        <f t="shared" si="16"/>
        <v>0</v>
      </c>
      <c r="R34" s="54">
        <f t="shared" si="16"/>
        <v>0</v>
      </c>
      <c r="S34" s="54">
        <f t="shared" si="16"/>
        <v>0</v>
      </c>
      <c r="T34" s="54">
        <f t="shared" si="16"/>
        <v>0</v>
      </c>
      <c r="U34" s="54">
        <f t="shared" si="16"/>
        <v>0</v>
      </c>
      <c r="V34" s="54">
        <f t="shared" si="16"/>
        <v>0</v>
      </c>
      <c r="W34" s="54">
        <f t="shared" si="16"/>
        <v>0</v>
      </c>
      <c r="X34" s="54">
        <f t="shared" si="16"/>
        <v>32</v>
      </c>
      <c r="Y34" s="54">
        <f t="shared" si="16"/>
        <v>96</v>
      </c>
      <c r="Z34" s="54">
        <f t="shared" si="16"/>
        <v>0</v>
      </c>
      <c r="AA34" s="54">
        <f t="shared" si="16"/>
        <v>0</v>
      </c>
      <c r="AB34" s="54">
        <f t="shared" si="16"/>
        <v>0</v>
      </c>
      <c r="AC34" s="54">
        <f t="shared" si="16"/>
        <v>0</v>
      </c>
      <c r="AD34" s="54">
        <f t="shared" si="16"/>
        <v>0</v>
      </c>
      <c r="AE34" s="54">
        <f t="shared" si="16"/>
        <v>26</v>
      </c>
      <c r="AF34" s="54">
        <f t="shared" si="16"/>
        <v>0</v>
      </c>
      <c r="AG34" s="54">
        <f t="shared" si="16"/>
        <v>40</v>
      </c>
      <c r="AH34" s="54">
        <f t="shared" ref="AH34:CQ34" si="17">IF(AH$25="alert",AH$16-AH$7,0)</f>
        <v>0</v>
      </c>
      <c r="AI34" s="54">
        <f t="shared" si="17"/>
        <v>0</v>
      </c>
      <c r="AJ34" s="54">
        <f t="shared" si="17"/>
        <v>0</v>
      </c>
      <c r="AK34" s="54">
        <f t="shared" si="17"/>
        <v>0</v>
      </c>
      <c r="AL34" s="54">
        <f t="shared" si="17"/>
        <v>0</v>
      </c>
      <c r="AM34" s="54">
        <f t="shared" si="17"/>
        <v>0</v>
      </c>
      <c r="AN34" s="54">
        <f t="shared" si="17"/>
        <v>0</v>
      </c>
      <c r="AO34" s="54">
        <f t="shared" si="17"/>
        <v>0</v>
      </c>
      <c r="AP34" s="54">
        <f t="shared" si="17"/>
        <v>0</v>
      </c>
      <c r="AQ34" s="54">
        <f t="shared" si="17"/>
        <v>0</v>
      </c>
      <c r="AR34" s="54">
        <f t="shared" si="17"/>
        <v>0</v>
      </c>
      <c r="AS34" s="54">
        <f t="shared" si="17"/>
        <v>0</v>
      </c>
      <c r="AT34" s="54">
        <f t="shared" si="17"/>
        <v>0</v>
      </c>
      <c r="AU34" s="54">
        <f t="shared" si="17"/>
        <v>0</v>
      </c>
      <c r="AV34" s="54">
        <f t="shared" si="17"/>
        <v>0</v>
      </c>
      <c r="AW34" s="54">
        <f t="shared" si="17"/>
        <v>0</v>
      </c>
      <c r="AX34" s="54">
        <f t="shared" si="17"/>
        <v>0</v>
      </c>
      <c r="AY34" s="54">
        <f t="shared" si="17"/>
        <v>0</v>
      </c>
      <c r="AZ34" s="54">
        <f t="shared" si="17"/>
        <v>0</v>
      </c>
      <c r="BA34" s="54">
        <f t="shared" si="17"/>
        <v>0</v>
      </c>
      <c r="BB34" s="54">
        <f t="shared" si="17"/>
        <v>0</v>
      </c>
      <c r="BC34" s="54">
        <f t="shared" si="17"/>
        <v>0</v>
      </c>
      <c r="BD34" s="54">
        <f t="shared" si="17"/>
        <v>0</v>
      </c>
      <c r="BE34" s="54">
        <f t="shared" si="17"/>
        <v>0</v>
      </c>
      <c r="BF34" s="54">
        <f t="shared" si="17"/>
        <v>0</v>
      </c>
      <c r="BG34" s="54">
        <f t="shared" si="17"/>
        <v>0</v>
      </c>
      <c r="BH34" s="54">
        <f t="shared" si="17"/>
        <v>0</v>
      </c>
      <c r="BI34" s="54">
        <f t="shared" si="17"/>
        <v>0</v>
      </c>
      <c r="BJ34" s="54">
        <f t="shared" si="17"/>
        <v>0</v>
      </c>
      <c r="BK34" s="54">
        <f t="shared" si="17"/>
        <v>0</v>
      </c>
      <c r="BL34" s="54">
        <f t="shared" si="17"/>
        <v>0</v>
      </c>
      <c r="BM34" s="54">
        <f t="shared" si="17"/>
        <v>0</v>
      </c>
      <c r="BN34" s="54">
        <f t="shared" si="17"/>
        <v>0</v>
      </c>
      <c r="BO34" s="54">
        <f t="shared" si="17"/>
        <v>0</v>
      </c>
      <c r="BP34" s="54">
        <f t="shared" si="17"/>
        <v>0</v>
      </c>
      <c r="BQ34" s="54">
        <f t="shared" si="17"/>
        <v>0</v>
      </c>
      <c r="BR34" s="54">
        <f t="shared" si="17"/>
        <v>0</v>
      </c>
      <c r="BS34" s="54">
        <f t="shared" si="17"/>
        <v>0</v>
      </c>
      <c r="BT34" s="54">
        <f t="shared" si="17"/>
        <v>0</v>
      </c>
      <c r="BU34" s="54">
        <f t="shared" si="17"/>
        <v>0</v>
      </c>
      <c r="BV34" s="54">
        <f t="shared" si="17"/>
        <v>0</v>
      </c>
      <c r="BW34" s="54">
        <f t="shared" si="17"/>
        <v>0</v>
      </c>
      <c r="BX34" s="54">
        <f t="shared" si="17"/>
        <v>0</v>
      </c>
      <c r="BY34" s="54">
        <f t="shared" si="17"/>
        <v>0</v>
      </c>
      <c r="BZ34" s="54">
        <f t="shared" si="17"/>
        <v>0</v>
      </c>
      <c r="CA34" s="54">
        <f t="shared" si="17"/>
        <v>0</v>
      </c>
      <c r="CB34" s="54">
        <f t="shared" si="17"/>
        <v>0</v>
      </c>
      <c r="CC34" s="54">
        <f t="shared" si="17"/>
        <v>0</v>
      </c>
      <c r="CD34" s="54">
        <f t="shared" si="17"/>
        <v>0</v>
      </c>
      <c r="CE34" s="54">
        <f t="shared" si="17"/>
        <v>0</v>
      </c>
      <c r="CF34" s="54">
        <f t="shared" si="17"/>
        <v>0</v>
      </c>
      <c r="CG34" s="54">
        <f t="shared" si="17"/>
        <v>0</v>
      </c>
      <c r="CH34" s="54">
        <f t="shared" si="17"/>
        <v>0</v>
      </c>
      <c r="CI34" s="54">
        <f t="shared" si="17"/>
        <v>0</v>
      </c>
      <c r="CJ34" s="54">
        <f t="shared" si="17"/>
        <v>0</v>
      </c>
      <c r="CK34" s="54">
        <f t="shared" si="17"/>
        <v>0</v>
      </c>
      <c r="CL34" s="54">
        <f t="shared" si="17"/>
        <v>0</v>
      </c>
      <c r="CM34" s="54">
        <f t="shared" si="17"/>
        <v>0</v>
      </c>
      <c r="CN34" s="54">
        <f t="shared" si="17"/>
        <v>0</v>
      </c>
      <c r="CO34" s="54">
        <f t="shared" si="17"/>
        <v>0</v>
      </c>
      <c r="CP34" s="54">
        <f t="shared" si="17"/>
        <v>0</v>
      </c>
      <c r="CQ34" s="54">
        <f t="shared" si="17"/>
        <v>0</v>
      </c>
    </row>
    <row r="35" spans="1:95" s="55" customFormat="1" x14ac:dyDescent="0.25">
      <c r="A35" s="60" t="s">
        <v>39</v>
      </c>
      <c r="B35" s="55" cm="1">
        <f t="array" ref="B35:CQ35">_xlfn._xlws.FILTER(Export!43:43,Export!41:41="Oui","a")</f>
        <v>44859</v>
      </c>
      <c r="C35" s="55">
        <v>44860</v>
      </c>
      <c r="D35" s="55">
        <v>44861</v>
      </c>
      <c r="E35" s="55">
        <v>44862</v>
      </c>
      <c r="F35" s="55">
        <v>44865</v>
      </c>
      <c r="G35" s="55">
        <v>44866</v>
      </c>
      <c r="H35" s="55">
        <v>44867</v>
      </c>
      <c r="I35" s="55">
        <v>44868</v>
      </c>
      <c r="J35" s="55">
        <v>44869</v>
      </c>
      <c r="K35" s="55">
        <v>44872</v>
      </c>
      <c r="L35" s="55">
        <v>44873</v>
      </c>
      <c r="M35" s="55">
        <v>44874</v>
      </c>
      <c r="N35" s="55">
        <v>44875</v>
      </c>
      <c r="O35" s="55">
        <v>44876</v>
      </c>
      <c r="P35" s="55">
        <v>44879</v>
      </c>
      <c r="Q35" s="55">
        <v>44880</v>
      </c>
      <c r="R35" s="55">
        <v>44881</v>
      </c>
      <c r="S35" s="55">
        <v>44882</v>
      </c>
      <c r="T35" s="55">
        <v>44883</v>
      </c>
      <c r="U35" s="55">
        <v>44886</v>
      </c>
      <c r="V35" s="55">
        <v>44887</v>
      </c>
      <c r="W35" s="55">
        <v>44888</v>
      </c>
      <c r="X35" s="55">
        <v>44889</v>
      </c>
      <c r="Y35" s="55">
        <v>44890</v>
      </c>
      <c r="Z35" s="55">
        <v>44893</v>
      </c>
      <c r="AA35" s="55">
        <v>44894</v>
      </c>
      <c r="AB35" s="55">
        <v>44895</v>
      </c>
      <c r="AC35" s="55">
        <v>44896</v>
      </c>
      <c r="AD35" s="55">
        <v>44897</v>
      </c>
      <c r="AE35" s="55">
        <v>44900</v>
      </c>
      <c r="AF35" s="55">
        <v>44901</v>
      </c>
      <c r="AG35" s="55">
        <v>44902</v>
      </c>
      <c r="AH35" s="55">
        <v>44903</v>
      </c>
      <c r="AI35" s="55">
        <v>44904</v>
      </c>
      <c r="AJ35" s="55">
        <v>44907</v>
      </c>
      <c r="AK35" s="55">
        <v>44908</v>
      </c>
      <c r="AL35" s="55">
        <v>44909</v>
      </c>
      <c r="AM35" s="55">
        <v>44910</v>
      </c>
      <c r="AN35" s="55">
        <v>44911</v>
      </c>
      <c r="AO35" s="55">
        <v>44914</v>
      </c>
      <c r="AP35" s="55">
        <v>44915</v>
      </c>
      <c r="AQ35" s="55">
        <v>44916</v>
      </c>
      <c r="AR35" s="55">
        <v>44917</v>
      </c>
      <c r="AS35" s="55">
        <v>44918</v>
      </c>
      <c r="AT35" s="55">
        <v>44921</v>
      </c>
      <c r="AU35" s="55">
        <v>44922</v>
      </c>
      <c r="AV35" s="55">
        <v>44923</v>
      </c>
      <c r="AW35" s="55">
        <v>44924</v>
      </c>
      <c r="AX35" s="55">
        <v>44925</v>
      </c>
      <c r="AY35" s="55">
        <v>44928</v>
      </c>
      <c r="AZ35" s="55">
        <v>44929</v>
      </c>
      <c r="BA35" s="55">
        <v>44930</v>
      </c>
      <c r="BB35" s="55">
        <v>44931</v>
      </c>
      <c r="BC35" s="55">
        <v>44932</v>
      </c>
      <c r="BD35" s="55">
        <v>44935</v>
      </c>
      <c r="BE35" s="55">
        <v>44936</v>
      </c>
      <c r="BF35" s="55">
        <v>44937</v>
      </c>
      <c r="BG35" s="55">
        <v>44938</v>
      </c>
      <c r="BH35" s="55">
        <v>44939</v>
      </c>
      <c r="BI35" s="55">
        <v>44942</v>
      </c>
      <c r="BJ35" s="55">
        <v>44943</v>
      </c>
      <c r="BK35" s="55">
        <v>44944</v>
      </c>
      <c r="BL35" s="55">
        <v>44945</v>
      </c>
      <c r="BM35" s="55">
        <v>44946</v>
      </c>
      <c r="BN35" s="55">
        <v>44949</v>
      </c>
      <c r="BO35" s="55">
        <v>44950</v>
      </c>
      <c r="BP35" s="55">
        <v>44951</v>
      </c>
      <c r="BQ35" s="55">
        <v>44952</v>
      </c>
      <c r="BR35" s="55">
        <v>44953</v>
      </c>
      <c r="BS35" s="55">
        <v>44956</v>
      </c>
      <c r="BT35" s="55">
        <v>44957</v>
      </c>
      <c r="BU35" s="55">
        <v>44958</v>
      </c>
      <c r="BV35" s="55">
        <v>44959</v>
      </c>
      <c r="BW35" s="55">
        <v>44960</v>
      </c>
      <c r="BX35" s="55">
        <v>44963</v>
      </c>
      <c r="BY35" s="55">
        <v>44964</v>
      </c>
      <c r="BZ35" s="55">
        <v>44965</v>
      </c>
      <c r="CA35" s="55">
        <v>44966</v>
      </c>
      <c r="CB35" s="55">
        <v>44967</v>
      </c>
      <c r="CC35" s="55">
        <v>44970</v>
      </c>
      <c r="CD35" s="55">
        <v>44971</v>
      </c>
      <c r="CE35" s="55">
        <v>44972</v>
      </c>
      <c r="CF35" s="55">
        <v>44973</v>
      </c>
      <c r="CG35" s="55">
        <v>44974</v>
      </c>
      <c r="CH35" s="55">
        <v>44977</v>
      </c>
      <c r="CI35" s="55">
        <v>44978</v>
      </c>
      <c r="CJ35" s="55">
        <v>44979</v>
      </c>
      <c r="CK35" s="55">
        <v>44980</v>
      </c>
      <c r="CL35" s="55">
        <v>44981</v>
      </c>
      <c r="CM35" s="55">
        <v>44984</v>
      </c>
      <c r="CN35" s="55">
        <v>44985</v>
      </c>
      <c r="CO35" s="55">
        <v>44986</v>
      </c>
      <c r="CP35" s="55">
        <v>44987</v>
      </c>
      <c r="CQ35" s="55">
        <v>44988</v>
      </c>
    </row>
    <row r="36" spans="1:95" x14ac:dyDescent="0.25">
      <c r="A36" s="60" t="s">
        <v>39</v>
      </c>
      <c r="B36" s="54">
        <f t="shared" ref="B36:AG36" si="18">IF(B$27="alert",B$18-B$9,0)</f>
        <v>0</v>
      </c>
      <c r="C36" s="54">
        <f t="shared" si="18"/>
        <v>0</v>
      </c>
      <c r="D36" s="54">
        <f t="shared" si="18"/>
        <v>0</v>
      </c>
      <c r="E36" s="54">
        <f t="shared" si="18"/>
        <v>0</v>
      </c>
      <c r="F36" s="54">
        <f t="shared" si="18"/>
        <v>0</v>
      </c>
      <c r="G36" s="54">
        <f t="shared" si="18"/>
        <v>0</v>
      </c>
      <c r="H36" s="54">
        <f t="shared" si="18"/>
        <v>0</v>
      </c>
      <c r="I36" s="54">
        <f t="shared" si="18"/>
        <v>0</v>
      </c>
      <c r="J36" s="54">
        <f t="shared" si="18"/>
        <v>0</v>
      </c>
      <c r="K36" s="54">
        <f t="shared" si="18"/>
        <v>1</v>
      </c>
      <c r="L36" s="54">
        <f t="shared" si="18"/>
        <v>1</v>
      </c>
      <c r="M36" s="54">
        <f t="shared" si="18"/>
        <v>0</v>
      </c>
      <c r="N36" s="54">
        <f t="shared" si="18"/>
        <v>0</v>
      </c>
      <c r="O36" s="54">
        <f t="shared" si="18"/>
        <v>0</v>
      </c>
      <c r="P36" s="54">
        <f t="shared" si="18"/>
        <v>52</v>
      </c>
      <c r="Q36" s="54">
        <f t="shared" si="18"/>
        <v>0</v>
      </c>
      <c r="R36" s="54">
        <f t="shared" si="18"/>
        <v>0</v>
      </c>
      <c r="S36" s="54">
        <f t="shared" si="18"/>
        <v>0</v>
      </c>
      <c r="T36" s="54">
        <f t="shared" si="18"/>
        <v>0</v>
      </c>
      <c r="U36" s="54">
        <f t="shared" si="18"/>
        <v>0</v>
      </c>
      <c r="V36" s="54">
        <f t="shared" si="18"/>
        <v>0</v>
      </c>
      <c r="W36" s="54">
        <f t="shared" si="18"/>
        <v>0</v>
      </c>
      <c r="X36" s="54">
        <f t="shared" si="18"/>
        <v>0</v>
      </c>
      <c r="Y36" s="54">
        <f t="shared" si="18"/>
        <v>8</v>
      </c>
      <c r="Z36" s="54">
        <f t="shared" si="18"/>
        <v>0</v>
      </c>
      <c r="AA36" s="54">
        <f t="shared" si="18"/>
        <v>0</v>
      </c>
      <c r="AB36" s="54">
        <f t="shared" si="18"/>
        <v>0</v>
      </c>
      <c r="AC36" s="54">
        <f t="shared" si="18"/>
        <v>0</v>
      </c>
      <c r="AD36" s="54">
        <f t="shared" si="18"/>
        <v>0</v>
      </c>
      <c r="AE36" s="54">
        <f t="shared" si="18"/>
        <v>0</v>
      </c>
      <c r="AF36" s="54">
        <f t="shared" si="18"/>
        <v>0</v>
      </c>
      <c r="AG36" s="54">
        <f t="shared" si="18"/>
        <v>0</v>
      </c>
      <c r="AH36" s="54">
        <f t="shared" ref="AH36:CQ36" si="19">IF(AH$27="alert",AH$18-AH$9,0)</f>
        <v>0</v>
      </c>
      <c r="AI36" s="54">
        <f t="shared" si="19"/>
        <v>0</v>
      </c>
      <c r="AJ36" s="54">
        <f t="shared" si="19"/>
        <v>0</v>
      </c>
      <c r="AK36" s="54">
        <f t="shared" si="19"/>
        <v>0</v>
      </c>
      <c r="AL36" s="54">
        <f t="shared" si="19"/>
        <v>0</v>
      </c>
      <c r="AM36" s="54">
        <f t="shared" si="19"/>
        <v>0</v>
      </c>
      <c r="AN36" s="54">
        <f t="shared" si="19"/>
        <v>0</v>
      </c>
      <c r="AO36" s="54">
        <f t="shared" si="19"/>
        <v>0</v>
      </c>
      <c r="AP36" s="54">
        <f t="shared" si="19"/>
        <v>0</v>
      </c>
      <c r="AQ36" s="54">
        <f t="shared" si="19"/>
        <v>0</v>
      </c>
      <c r="AR36" s="54">
        <f t="shared" si="19"/>
        <v>0</v>
      </c>
      <c r="AS36" s="54">
        <f t="shared" si="19"/>
        <v>0</v>
      </c>
      <c r="AT36" s="54">
        <f t="shared" si="19"/>
        <v>0</v>
      </c>
      <c r="AU36" s="54">
        <f t="shared" si="19"/>
        <v>0</v>
      </c>
      <c r="AV36" s="54">
        <f t="shared" si="19"/>
        <v>0</v>
      </c>
      <c r="AW36" s="54">
        <f t="shared" si="19"/>
        <v>0</v>
      </c>
      <c r="AX36" s="54">
        <f t="shared" si="19"/>
        <v>0</v>
      </c>
      <c r="AY36" s="54">
        <f t="shared" si="19"/>
        <v>0</v>
      </c>
      <c r="AZ36" s="54">
        <f t="shared" si="19"/>
        <v>0</v>
      </c>
      <c r="BA36" s="54">
        <f t="shared" si="19"/>
        <v>0</v>
      </c>
      <c r="BB36" s="54">
        <f t="shared" si="19"/>
        <v>0</v>
      </c>
      <c r="BC36" s="54">
        <f t="shared" si="19"/>
        <v>0</v>
      </c>
      <c r="BD36" s="54">
        <f t="shared" si="19"/>
        <v>0</v>
      </c>
      <c r="BE36" s="54">
        <f t="shared" si="19"/>
        <v>0</v>
      </c>
      <c r="BF36" s="54">
        <f t="shared" si="19"/>
        <v>0</v>
      </c>
      <c r="BG36" s="54">
        <f t="shared" si="19"/>
        <v>0</v>
      </c>
      <c r="BH36" s="54">
        <f t="shared" si="19"/>
        <v>0</v>
      </c>
      <c r="BI36" s="54">
        <f t="shared" si="19"/>
        <v>0</v>
      </c>
      <c r="BJ36" s="54">
        <f t="shared" si="19"/>
        <v>0</v>
      </c>
      <c r="BK36" s="54">
        <f t="shared" si="19"/>
        <v>0</v>
      </c>
      <c r="BL36" s="54">
        <f t="shared" si="19"/>
        <v>0</v>
      </c>
      <c r="BM36" s="54">
        <f t="shared" si="19"/>
        <v>0</v>
      </c>
      <c r="BN36" s="54">
        <f t="shared" si="19"/>
        <v>0</v>
      </c>
      <c r="BO36" s="54">
        <f t="shared" si="19"/>
        <v>0</v>
      </c>
      <c r="BP36" s="54">
        <f t="shared" si="19"/>
        <v>0</v>
      </c>
      <c r="BQ36" s="54">
        <f t="shared" si="19"/>
        <v>0</v>
      </c>
      <c r="BR36" s="54">
        <f t="shared" si="19"/>
        <v>0</v>
      </c>
      <c r="BS36" s="54">
        <f t="shared" si="19"/>
        <v>0</v>
      </c>
      <c r="BT36" s="54">
        <f t="shared" si="19"/>
        <v>0</v>
      </c>
      <c r="BU36" s="54">
        <f t="shared" si="19"/>
        <v>0</v>
      </c>
      <c r="BV36" s="54">
        <f t="shared" si="19"/>
        <v>0</v>
      </c>
      <c r="BW36" s="54">
        <f t="shared" si="19"/>
        <v>0</v>
      </c>
      <c r="BX36" s="54">
        <f t="shared" si="19"/>
        <v>0</v>
      </c>
      <c r="BY36" s="54">
        <f t="shared" si="19"/>
        <v>0</v>
      </c>
      <c r="BZ36" s="54">
        <f t="shared" si="19"/>
        <v>0</v>
      </c>
      <c r="CA36" s="54">
        <f t="shared" si="19"/>
        <v>0</v>
      </c>
      <c r="CB36" s="54">
        <f t="shared" si="19"/>
        <v>0</v>
      </c>
      <c r="CC36" s="54">
        <f t="shared" si="19"/>
        <v>0</v>
      </c>
      <c r="CD36" s="54">
        <f t="shared" si="19"/>
        <v>0</v>
      </c>
      <c r="CE36" s="54">
        <f t="shared" si="19"/>
        <v>0</v>
      </c>
      <c r="CF36" s="54">
        <f t="shared" si="19"/>
        <v>0</v>
      </c>
      <c r="CG36" s="54">
        <f t="shared" si="19"/>
        <v>0</v>
      </c>
      <c r="CH36" s="54">
        <f t="shared" si="19"/>
        <v>0</v>
      </c>
      <c r="CI36" s="54">
        <f t="shared" si="19"/>
        <v>0</v>
      </c>
      <c r="CJ36" s="54">
        <f t="shared" si="19"/>
        <v>0</v>
      </c>
      <c r="CK36" s="54">
        <f t="shared" si="19"/>
        <v>0</v>
      </c>
      <c r="CL36" s="54">
        <f t="shared" si="19"/>
        <v>0</v>
      </c>
      <c r="CM36" s="54">
        <f t="shared" si="19"/>
        <v>0</v>
      </c>
      <c r="CN36" s="54">
        <f t="shared" si="19"/>
        <v>0</v>
      </c>
      <c r="CO36" s="54">
        <f t="shared" si="19"/>
        <v>0</v>
      </c>
      <c r="CP36" s="54">
        <f t="shared" si="19"/>
        <v>0</v>
      </c>
      <c r="CQ36" s="54">
        <f t="shared" si="19"/>
        <v>0</v>
      </c>
    </row>
    <row r="37" spans="1:95" x14ac:dyDescent="0.25">
      <c r="A37" s="62" t="s">
        <v>1631</v>
      </c>
    </row>
    <row r="38" spans="1:95" s="55" customFormat="1" x14ac:dyDescent="0.25">
      <c r="A38" s="60" t="s">
        <v>28</v>
      </c>
      <c r="B38" s="55">
        <v>44841</v>
      </c>
      <c r="C38" s="55">
        <v>44844</v>
      </c>
      <c r="D38" s="55">
        <v>44845</v>
      </c>
      <c r="E38" s="55">
        <v>44846</v>
      </c>
      <c r="F38" s="55">
        <v>44847</v>
      </c>
      <c r="G38" s="55">
        <v>44848</v>
      </c>
      <c r="H38" s="55">
        <v>44851</v>
      </c>
      <c r="I38" s="55">
        <v>44852</v>
      </c>
      <c r="J38" s="55">
        <v>44853</v>
      </c>
      <c r="K38" s="55">
        <v>44854</v>
      </c>
      <c r="L38" s="55">
        <v>44855</v>
      </c>
      <c r="M38" s="55">
        <v>44858</v>
      </c>
      <c r="N38" s="55">
        <v>44859</v>
      </c>
      <c r="O38" s="55">
        <v>44860</v>
      </c>
      <c r="P38" s="55">
        <v>44861</v>
      </c>
      <c r="Q38" s="55">
        <v>44862</v>
      </c>
      <c r="R38" s="55">
        <v>44865</v>
      </c>
      <c r="S38" s="55">
        <v>44866</v>
      </c>
      <c r="T38" s="55">
        <v>44867</v>
      </c>
      <c r="U38" s="55">
        <v>44868</v>
      </c>
      <c r="V38" s="55">
        <v>44869</v>
      </c>
      <c r="W38" s="55">
        <v>44872</v>
      </c>
      <c r="X38" s="55">
        <v>44873</v>
      </c>
      <c r="Y38" s="55">
        <v>44874</v>
      </c>
      <c r="Z38" s="55">
        <v>44875</v>
      </c>
      <c r="AA38" s="55">
        <v>44876</v>
      </c>
      <c r="AB38" s="55">
        <v>44879</v>
      </c>
      <c r="AC38" s="55">
        <v>44880</v>
      </c>
      <c r="AD38" s="55">
        <v>44881</v>
      </c>
      <c r="AE38" s="55">
        <v>44882</v>
      </c>
      <c r="AF38" s="55">
        <v>44883</v>
      </c>
      <c r="AG38" s="55">
        <v>44886</v>
      </c>
      <c r="AH38" s="55">
        <v>44887</v>
      </c>
      <c r="AI38" s="55">
        <v>44888</v>
      </c>
      <c r="AJ38" s="55">
        <v>44889</v>
      </c>
      <c r="AK38" s="55">
        <v>44890</v>
      </c>
      <c r="AL38" s="55">
        <v>44893</v>
      </c>
      <c r="AM38" s="55">
        <v>44894</v>
      </c>
      <c r="AN38" s="55">
        <v>44895</v>
      </c>
      <c r="AO38" s="55">
        <v>44896</v>
      </c>
      <c r="AP38" s="55">
        <v>44897</v>
      </c>
      <c r="AQ38" s="55">
        <v>44900</v>
      </c>
      <c r="AR38" s="55">
        <v>44901</v>
      </c>
      <c r="AS38" s="55">
        <v>44902</v>
      </c>
      <c r="AT38" s="55">
        <v>44903</v>
      </c>
      <c r="AU38" s="55">
        <v>44904</v>
      </c>
      <c r="AV38" s="55">
        <v>44907</v>
      </c>
      <c r="AW38" s="55">
        <v>44908</v>
      </c>
      <c r="AX38" s="55">
        <v>44909</v>
      </c>
      <c r="AY38" s="55">
        <v>44910</v>
      </c>
      <c r="AZ38" s="55">
        <v>44911</v>
      </c>
      <c r="BA38" s="55">
        <v>44914</v>
      </c>
      <c r="BB38" s="55">
        <v>44915</v>
      </c>
      <c r="BC38" s="55">
        <v>44916</v>
      </c>
      <c r="BD38" s="55">
        <v>44917</v>
      </c>
      <c r="BE38" s="57">
        <v>44918</v>
      </c>
      <c r="BF38" s="57">
        <v>44919</v>
      </c>
      <c r="BG38" s="57">
        <v>44920</v>
      </c>
      <c r="BH38" s="57">
        <v>44921</v>
      </c>
      <c r="BI38" s="57">
        <v>44922</v>
      </c>
      <c r="BJ38" s="57">
        <v>44923</v>
      </c>
      <c r="BK38" s="57">
        <v>44924</v>
      </c>
      <c r="BL38" s="57">
        <v>44925</v>
      </c>
      <c r="BM38" s="57">
        <v>44926</v>
      </c>
      <c r="BN38" s="57">
        <v>44927</v>
      </c>
      <c r="BO38" s="57">
        <v>44928</v>
      </c>
      <c r="BP38" s="57">
        <v>44929</v>
      </c>
      <c r="BQ38" s="57">
        <v>44930</v>
      </c>
      <c r="BR38" s="57">
        <v>44931</v>
      </c>
      <c r="BS38" s="57">
        <v>44932</v>
      </c>
      <c r="BT38" s="57">
        <v>44933</v>
      </c>
      <c r="BU38" s="57">
        <v>44934</v>
      </c>
      <c r="BV38" s="57">
        <v>44935</v>
      </c>
      <c r="BW38" s="57">
        <v>44936</v>
      </c>
      <c r="BX38" s="57">
        <v>44937</v>
      </c>
      <c r="BY38" s="57">
        <v>44938</v>
      </c>
      <c r="BZ38" s="57">
        <v>44939</v>
      </c>
      <c r="CA38" s="57">
        <v>44940</v>
      </c>
      <c r="CB38" s="57">
        <v>44941</v>
      </c>
      <c r="CC38" s="57">
        <v>44942</v>
      </c>
      <c r="CD38" s="57">
        <v>44943</v>
      </c>
      <c r="CE38" s="57">
        <v>44944</v>
      </c>
      <c r="CF38" s="57">
        <v>44945</v>
      </c>
      <c r="CG38" s="57">
        <v>44946</v>
      </c>
      <c r="CH38" s="57">
        <v>44947</v>
      </c>
      <c r="CI38" s="57">
        <v>44948</v>
      </c>
      <c r="CJ38" s="57">
        <v>44949</v>
      </c>
      <c r="CK38" s="57">
        <v>44950</v>
      </c>
      <c r="CL38" s="57">
        <v>44951</v>
      </c>
      <c r="CM38" s="57">
        <v>44952</v>
      </c>
      <c r="CN38" s="57">
        <v>44953</v>
      </c>
      <c r="CO38" s="57">
        <v>44954</v>
      </c>
      <c r="CP38" s="57">
        <v>44955</v>
      </c>
      <c r="CQ38" s="57">
        <v>44956</v>
      </c>
    </row>
    <row r="39" spans="1:95" x14ac:dyDescent="0.25">
      <c r="A39" s="60" t="s">
        <v>28</v>
      </c>
      <c r="H39" s="66"/>
      <c r="S39" s="54">
        <v>26</v>
      </c>
      <c r="T39" s="54">
        <v>27</v>
      </c>
      <c r="W39" s="54">
        <v>28</v>
      </c>
      <c r="AC39" s="54">
        <v>30</v>
      </c>
    </row>
    <row r="40" spans="1:95" x14ac:dyDescent="0.25">
      <c r="A40" s="60" t="s">
        <v>28</v>
      </c>
      <c r="B40" s="56">
        <f>B3-B39</f>
        <v>25</v>
      </c>
      <c r="C40" s="56">
        <f t="shared" ref="C40:BE40" si="20">C3-C39</f>
        <v>25</v>
      </c>
      <c r="D40" s="56">
        <f t="shared" si="20"/>
        <v>25</v>
      </c>
      <c r="E40" s="56">
        <f t="shared" si="20"/>
        <v>25</v>
      </c>
      <c r="F40" s="56">
        <f t="shared" si="20"/>
        <v>25</v>
      </c>
      <c r="G40" s="56">
        <f t="shared" si="20"/>
        <v>25</v>
      </c>
      <c r="H40" s="56">
        <f t="shared" si="20"/>
        <v>25</v>
      </c>
      <c r="I40" s="56">
        <f t="shared" si="20"/>
        <v>25</v>
      </c>
      <c r="J40" s="56">
        <f t="shared" si="20"/>
        <v>25</v>
      </c>
      <c r="K40" s="56">
        <f t="shared" si="20"/>
        <v>25</v>
      </c>
      <c r="L40" s="56">
        <f t="shared" si="20"/>
        <v>25</v>
      </c>
      <c r="M40" s="56">
        <f t="shared" si="20"/>
        <v>25</v>
      </c>
      <c r="N40" s="56">
        <f t="shared" si="20"/>
        <v>25</v>
      </c>
      <c r="O40" s="56">
        <f t="shared" si="20"/>
        <v>25</v>
      </c>
      <c r="P40" s="56">
        <f t="shared" si="20"/>
        <v>30</v>
      </c>
      <c r="Q40" s="56">
        <f t="shared" si="20"/>
        <v>30</v>
      </c>
      <c r="R40" s="56">
        <f t="shared" si="20"/>
        <v>30</v>
      </c>
      <c r="S40" s="56">
        <f t="shared" si="20"/>
        <v>4</v>
      </c>
      <c r="T40" s="56">
        <f t="shared" si="20"/>
        <v>3</v>
      </c>
      <c r="U40" s="56">
        <f t="shared" si="20"/>
        <v>30</v>
      </c>
      <c r="V40" s="56">
        <f t="shared" si="20"/>
        <v>30</v>
      </c>
      <c r="W40" s="56">
        <f t="shared" si="20"/>
        <v>2</v>
      </c>
      <c r="X40" s="56">
        <f t="shared" si="20"/>
        <v>30</v>
      </c>
      <c r="Y40" s="56">
        <f t="shared" si="20"/>
        <v>30</v>
      </c>
      <c r="Z40" s="56">
        <f t="shared" si="20"/>
        <v>30</v>
      </c>
      <c r="AA40" s="56">
        <f t="shared" si="20"/>
        <v>30</v>
      </c>
      <c r="AB40" s="56">
        <f t="shared" si="20"/>
        <v>30</v>
      </c>
      <c r="AC40" s="56">
        <f t="shared" si="20"/>
        <v>0</v>
      </c>
      <c r="AD40" s="56">
        <f t="shared" si="20"/>
        <v>30</v>
      </c>
      <c r="AE40" s="56">
        <f t="shared" si="20"/>
        <v>30</v>
      </c>
      <c r="AF40" s="56">
        <f t="shared" si="20"/>
        <v>30</v>
      </c>
      <c r="AG40" s="56">
        <f t="shared" si="20"/>
        <v>30</v>
      </c>
      <c r="AH40" s="56">
        <f t="shared" si="20"/>
        <v>30</v>
      </c>
      <c r="AI40" s="56">
        <f t="shared" si="20"/>
        <v>30</v>
      </c>
      <c r="AJ40" s="56">
        <f t="shared" si="20"/>
        <v>30</v>
      </c>
      <c r="AK40" s="56">
        <f t="shared" si="20"/>
        <v>30</v>
      </c>
      <c r="AL40" s="56">
        <f t="shared" si="20"/>
        <v>30</v>
      </c>
      <c r="AM40" s="56">
        <f t="shared" si="20"/>
        <v>30</v>
      </c>
      <c r="AN40" s="56">
        <f t="shared" si="20"/>
        <v>30</v>
      </c>
      <c r="AO40" s="56">
        <f t="shared" si="20"/>
        <v>30</v>
      </c>
      <c r="AP40" s="56">
        <f t="shared" si="20"/>
        <v>30</v>
      </c>
      <c r="AQ40" s="56">
        <f t="shared" si="20"/>
        <v>30</v>
      </c>
      <c r="AR40" s="56">
        <f t="shared" si="20"/>
        <v>30</v>
      </c>
      <c r="AS40" s="56">
        <f t="shared" si="20"/>
        <v>30</v>
      </c>
      <c r="AT40" s="56">
        <f t="shared" si="20"/>
        <v>30</v>
      </c>
      <c r="AU40" s="56">
        <f t="shared" si="20"/>
        <v>30</v>
      </c>
      <c r="AV40" s="56">
        <f t="shared" si="20"/>
        <v>30</v>
      </c>
      <c r="AW40" s="56">
        <f t="shared" si="20"/>
        <v>30</v>
      </c>
      <c r="AX40" s="56">
        <f t="shared" si="20"/>
        <v>30</v>
      </c>
      <c r="AY40" s="56">
        <f t="shared" si="20"/>
        <v>30</v>
      </c>
      <c r="AZ40" s="56">
        <f t="shared" si="20"/>
        <v>30</v>
      </c>
      <c r="BA40" s="56">
        <f t="shared" si="20"/>
        <v>30</v>
      </c>
      <c r="BB40" s="56">
        <f t="shared" si="20"/>
        <v>30</v>
      </c>
      <c r="BC40" s="56">
        <f t="shared" si="20"/>
        <v>30</v>
      </c>
      <c r="BD40" s="56">
        <f t="shared" si="20"/>
        <v>30</v>
      </c>
      <c r="BE40" s="56">
        <f t="shared" si="20"/>
        <v>30</v>
      </c>
      <c r="BF40" s="56">
        <f t="shared" ref="BF40:CQ40" si="21">BF3-BF39</f>
        <v>30</v>
      </c>
      <c r="BG40" s="56">
        <f t="shared" si="21"/>
        <v>30</v>
      </c>
      <c r="BH40" s="56">
        <f t="shared" si="21"/>
        <v>30</v>
      </c>
      <c r="BI40" s="56">
        <f t="shared" si="21"/>
        <v>30</v>
      </c>
      <c r="BJ40" s="56">
        <f t="shared" si="21"/>
        <v>30</v>
      </c>
      <c r="BK40" s="56">
        <f t="shared" si="21"/>
        <v>30</v>
      </c>
      <c r="BL40" s="56">
        <f t="shared" si="21"/>
        <v>30</v>
      </c>
      <c r="BM40" s="56">
        <f t="shared" si="21"/>
        <v>30</v>
      </c>
      <c r="BN40" s="56">
        <f t="shared" si="21"/>
        <v>30</v>
      </c>
      <c r="BO40" s="56">
        <f t="shared" si="21"/>
        <v>30</v>
      </c>
      <c r="BP40" s="56">
        <f t="shared" si="21"/>
        <v>30</v>
      </c>
      <c r="BQ40" s="56">
        <f t="shared" si="21"/>
        <v>30</v>
      </c>
      <c r="BR40" s="56">
        <f t="shared" si="21"/>
        <v>30</v>
      </c>
      <c r="BS40" s="56">
        <f t="shared" si="21"/>
        <v>30</v>
      </c>
      <c r="BT40" s="56">
        <f t="shared" si="21"/>
        <v>30</v>
      </c>
      <c r="BU40" s="56">
        <f t="shared" si="21"/>
        <v>30</v>
      </c>
      <c r="BV40" s="56">
        <f t="shared" si="21"/>
        <v>30</v>
      </c>
      <c r="BW40" s="56">
        <f t="shared" si="21"/>
        <v>30</v>
      </c>
      <c r="BX40" s="56">
        <f t="shared" si="21"/>
        <v>30</v>
      </c>
      <c r="BY40" s="56">
        <f t="shared" si="21"/>
        <v>30</v>
      </c>
      <c r="BZ40" s="56">
        <f t="shared" si="21"/>
        <v>30</v>
      </c>
      <c r="CA40" s="56">
        <f t="shared" si="21"/>
        <v>30</v>
      </c>
      <c r="CB40" s="56">
        <f t="shared" si="21"/>
        <v>30</v>
      </c>
      <c r="CC40" s="56">
        <f t="shared" si="21"/>
        <v>30</v>
      </c>
      <c r="CD40" s="56">
        <f t="shared" si="21"/>
        <v>30</v>
      </c>
      <c r="CE40" s="56">
        <f t="shared" si="21"/>
        <v>30</v>
      </c>
      <c r="CF40" s="56">
        <f t="shared" si="21"/>
        <v>30</v>
      </c>
      <c r="CG40" s="56">
        <f t="shared" si="21"/>
        <v>30</v>
      </c>
      <c r="CH40" s="56">
        <f t="shared" si="21"/>
        <v>30</v>
      </c>
      <c r="CI40" s="56">
        <f t="shared" si="21"/>
        <v>30</v>
      </c>
      <c r="CJ40" s="56">
        <f t="shared" si="21"/>
        <v>30</v>
      </c>
      <c r="CK40" s="56">
        <f t="shared" si="21"/>
        <v>30</v>
      </c>
      <c r="CL40" s="56">
        <f t="shared" si="21"/>
        <v>30</v>
      </c>
      <c r="CM40" s="56">
        <f t="shared" si="21"/>
        <v>30</v>
      </c>
      <c r="CN40" s="56">
        <f t="shared" si="21"/>
        <v>30</v>
      </c>
      <c r="CO40" s="56">
        <f t="shared" si="21"/>
        <v>30</v>
      </c>
      <c r="CP40" s="56">
        <f t="shared" si="21"/>
        <v>30</v>
      </c>
      <c r="CQ40" s="56">
        <f t="shared" si="21"/>
        <v>30</v>
      </c>
    </row>
    <row r="41" spans="1:95" x14ac:dyDescent="0.25">
      <c r="A41" s="60"/>
    </row>
    <row r="42" spans="1:95" x14ac:dyDescent="0.25">
      <c r="A42" s="60"/>
    </row>
    <row r="43" spans="1:95" x14ac:dyDescent="0.25">
      <c r="A43" s="60"/>
    </row>
    <row r="44" spans="1:95" x14ac:dyDescent="0.25">
      <c r="A44" s="60"/>
    </row>
    <row r="45" spans="1:95" x14ac:dyDescent="0.25">
      <c r="A45" s="60"/>
    </row>
    <row r="46" spans="1:95" x14ac:dyDescent="0.25">
      <c r="A46" s="60"/>
    </row>
    <row r="47" spans="1:95" x14ac:dyDescent="0.25">
      <c r="A47" s="60"/>
    </row>
    <row r="48" spans="1:95" x14ac:dyDescent="0.25">
      <c r="A48" s="60"/>
    </row>
    <row r="49" spans="1:1" x14ac:dyDescent="0.25">
      <c r="A49" s="60"/>
    </row>
    <row r="50" spans="1:1" x14ac:dyDescent="0.25">
      <c r="A50" s="60"/>
    </row>
    <row r="51" spans="1:1" x14ac:dyDescent="0.25">
      <c r="A51" s="60"/>
    </row>
    <row r="52" spans="1:1" x14ac:dyDescent="0.25">
      <c r="A52" s="60"/>
    </row>
    <row r="53" spans="1:1" x14ac:dyDescent="0.25">
      <c r="A53" s="60"/>
    </row>
    <row r="54" spans="1:1" x14ac:dyDescent="0.25">
      <c r="A54" s="60"/>
    </row>
    <row r="55" spans="1:1" x14ac:dyDescent="0.25">
      <c r="A55" s="60"/>
    </row>
    <row r="56" spans="1:1" x14ac:dyDescent="0.25">
      <c r="A56" s="60"/>
    </row>
    <row r="57" spans="1:1" x14ac:dyDescent="0.25">
      <c r="A57" s="60"/>
    </row>
    <row r="58" spans="1:1" x14ac:dyDescent="0.25">
      <c r="A58" s="60"/>
    </row>
    <row r="59" spans="1:1" x14ac:dyDescent="0.25">
      <c r="A59" s="60"/>
    </row>
    <row r="60" spans="1:1" x14ac:dyDescent="0.25">
      <c r="A60" s="60"/>
    </row>
    <row r="61" spans="1:1" x14ac:dyDescent="0.25">
      <c r="A61" s="60"/>
    </row>
    <row r="62" spans="1:1" x14ac:dyDescent="0.25">
      <c r="A62" s="60"/>
    </row>
    <row r="63" spans="1:1" x14ac:dyDescent="0.25">
      <c r="A63" s="60"/>
    </row>
    <row r="64" spans="1:1" x14ac:dyDescent="0.25">
      <c r="A64" s="60"/>
    </row>
    <row r="65" spans="1:1" x14ac:dyDescent="0.25">
      <c r="A65" s="60"/>
    </row>
    <row r="66" spans="1:1" x14ac:dyDescent="0.25">
      <c r="A66" s="60"/>
    </row>
    <row r="67" spans="1:1" x14ac:dyDescent="0.25">
      <c r="A67" s="60"/>
    </row>
    <row r="68" spans="1:1" x14ac:dyDescent="0.25">
      <c r="A68" s="60"/>
    </row>
    <row r="69" spans="1:1" x14ac:dyDescent="0.25">
      <c r="A69" s="60"/>
    </row>
    <row r="70" spans="1:1" x14ac:dyDescent="0.25">
      <c r="A70" s="60"/>
    </row>
    <row r="71" spans="1:1" x14ac:dyDescent="0.25">
      <c r="A71" s="60"/>
    </row>
    <row r="72" spans="1:1" x14ac:dyDescent="0.25">
      <c r="A72" s="60"/>
    </row>
    <row r="73" spans="1:1" x14ac:dyDescent="0.25">
      <c r="A73" s="60"/>
    </row>
    <row r="74" spans="1:1" x14ac:dyDescent="0.25">
      <c r="A74" s="60"/>
    </row>
    <row r="75" spans="1:1" x14ac:dyDescent="0.25">
      <c r="A75" s="60"/>
    </row>
    <row r="76" spans="1:1" x14ac:dyDescent="0.25">
      <c r="A76" s="60"/>
    </row>
    <row r="77" spans="1:1" x14ac:dyDescent="0.25">
      <c r="A77" s="60"/>
    </row>
    <row r="78" spans="1:1" x14ac:dyDescent="0.25">
      <c r="A78" s="60"/>
    </row>
    <row r="79" spans="1:1" x14ac:dyDescent="0.25">
      <c r="A79" s="60"/>
    </row>
    <row r="80" spans="1:1" x14ac:dyDescent="0.25">
      <c r="A80" s="60"/>
    </row>
    <row r="81" spans="1:1" x14ac:dyDescent="0.25">
      <c r="A81" s="60"/>
    </row>
    <row r="82" spans="1:1" x14ac:dyDescent="0.25">
      <c r="A82" s="60"/>
    </row>
  </sheetData>
  <conditionalFormatting sqref="B18:XFD18 B12:XFD12 B14:XFD14 B16:XFD16">
    <cfRule type="cellIs" dxfId="4" priority="17" operator="greaterThan">
      <formula>0</formula>
    </cfRule>
  </conditionalFormatting>
  <conditionalFormatting sqref="B30:XFD30 B27:XFD27 B25:XFD25 B23:XFD23 B21:XFD21">
    <cfRule type="cellIs" dxfId="3" priority="14" operator="equal">
      <formula>"alert"</formula>
    </cfRule>
  </conditionalFormatting>
  <conditionalFormatting sqref="B36:XFD36 B34:XFD34 B32:XFD32 B30:XFD30">
    <cfRule type="cellIs" dxfId="2" priority="3" operator="greaterThan">
      <formula>0</formula>
    </cfRule>
  </conditionalFormatting>
  <conditionalFormatting sqref="B39">
    <cfRule type="cellIs" dxfId="1" priority="2" operator="equal">
      <formula>"alert"</formula>
    </cfRule>
  </conditionalFormatting>
  <conditionalFormatting sqref="B3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AFA37-DF0B-4128-A0D8-7496368D168D}">
  <sheetPr codeName="Sheet4"/>
  <dimension ref="C6:C28"/>
  <sheetViews>
    <sheetView workbookViewId="0">
      <selection activeCell="N4" sqref="N4"/>
    </sheetView>
  </sheetViews>
  <sheetFormatPr defaultColWidth="11.5546875" defaultRowHeight="13.2" x14ac:dyDescent="0.25"/>
  <sheetData>
    <row r="6" spans="3:3" x14ac:dyDescent="0.25">
      <c r="C6" s="8" t="s">
        <v>376</v>
      </c>
    </row>
    <row r="8" spans="3:3" x14ac:dyDescent="0.25">
      <c r="C8" t="s">
        <v>381</v>
      </c>
    </row>
    <row r="9" spans="3:3" x14ac:dyDescent="0.25">
      <c r="C9" t="s">
        <v>589</v>
      </c>
    </row>
    <row r="10" spans="3:3" x14ac:dyDescent="0.25">
      <c r="C10" t="s">
        <v>377</v>
      </c>
    </row>
    <row r="11" spans="3:3" x14ac:dyDescent="0.25">
      <c r="C11" t="s">
        <v>590</v>
      </c>
    </row>
    <row r="12" spans="3:3" x14ac:dyDescent="0.25">
      <c r="C12" t="s">
        <v>382</v>
      </c>
    </row>
    <row r="15" spans="3:3" x14ac:dyDescent="0.25">
      <c r="C15" t="s">
        <v>383</v>
      </c>
    </row>
    <row r="16" spans="3:3" x14ac:dyDescent="0.25">
      <c r="C16" t="s">
        <v>384</v>
      </c>
    </row>
    <row r="17" spans="3:3" x14ac:dyDescent="0.25">
      <c r="C17" t="s">
        <v>378</v>
      </c>
    </row>
    <row r="20" spans="3:3" x14ac:dyDescent="0.25">
      <c r="C20" t="s">
        <v>379</v>
      </c>
    </row>
    <row r="21" spans="3:3" x14ac:dyDescent="0.25">
      <c r="C21" t="s">
        <v>380</v>
      </c>
    </row>
    <row r="23" spans="3:3" x14ac:dyDescent="0.25">
      <c r="C23" t="s">
        <v>385</v>
      </c>
    </row>
    <row r="24" spans="3:3" x14ac:dyDescent="0.25">
      <c r="C24" t="s">
        <v>386</v>
      </c>
    </row>
    <row r="28" spans="3:3" x14ac:dyDescent="0.25">
      <c r="C28" t="s">
        <v>591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B3C19-70FB-4054-8061-956C88CCC858}">
  <sheetPr codeName="Sheet5"/>
  <dimension ref="A1:B5"/>
  <sheetViews>
    <sheetView workbookViewId="0"/>
  </sheetViews>
  <sheetFormatPr defaultRowHeight="13.2" x14ac:dyDescent="0.25"/>
  <cols>
    <col min="1" max="1" bestFit="true" customWidth="true" width="41.0" collapsed="true"/>
    <col min="2" max="2" bestFit="true" customWidth="true" width="9.77734375" collapsed="true"/>
  </cols>
  <sheetData>
    <row r="1" spans="1:2" x14ac:dyDescent="0.25">
      <c r="A1" s="64" t="s">
        <v>1101</v>
      </c>
      <c r="B1" s="64"/>
    </row>
    <row r="2" spans="1:2" x14ac:dyDescent="0.25">
      <c r="A2" s="64" t="s">
        <v>1102</v>
      </c>
      <c r="B2" s="64">
        <v>216760536</v>
      </c>
    </row>
    <row r="3" spans="1:2" x14ac:dyDescent="0.25">
      <c r="A3" s="64" t="s">
        <v>1103</v>
      </c>
      <c r="B3" s="64">
        <v>211073048</v>
      </c>
    </row>
    <row r="4" spans="1:2" x14ac:dyDescent="0.25">
      <c r="A4" t="s">
        <v>1104</v>
      </c>
      <c r="B4">
        <v>395182</v>
      </c>
    </row>
    <row r="5" spans="1:2" x14ac:dyDescent="0.25">
      <c r="A5" t="s">
        <v>1105</v>
      </c>
      <c r="B5">
        <v>669377528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E961323F-03B7-460C-88D8-4B2FBCCD9E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Planning</vt:lpstr>
      <vt:lpstr>Export</vt:lpstr>
      <vt:lpstr>Date ouverte</vt:lpstr>
      <vt:lpstr>Feuil1</vt:lpstr>
      <vt:lpstr>Final_results_FX</vt:lpstr>
      <vt:lpstr>Final_results_SD</vt:lpstr>
      <vt:lpstr>Final_results_CX</vt:lpstr>
      <vt:lpstr>Final_results_AM</vt:lpstr>
      <vt:lpstr>Check_capa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2022-08-22T13:39:27Z</dcterms:created>
  <dc:creator>Julie DUHOUX</dc:creator>
  <cp:lastModifiedBy>Julie DUHOUX</cp:lastModifiedBy>
  <dcterms:modified xsi:type="dcterms:W3CDTF">2022-10-25T13:09:56Z</dcterms:modified>
</cp:coreProperties>
</file>